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895"/>
  </bookViews>
  <sheets>
    <sheet name="Content " sheetId="2" r:id="rId1"/>
    <sheet name="1.SMIs" sheetId="1603" r:id="rId2"/>
    <sheet name="2(A).CPI Chait(A)" sheetId="1604" r:id="rId3"/>
    <sheet name="2(B).CPI Chait (B)" sheetId="1605" r:id="rId4"/>
    <sheet name="3.CPI Province" sheetId="1606" r:id="rId5"/>
    <sheet name="4.CPI Ecology" sheetId="1607" r:id="rId6"/>
    <sheet name="5.CPI Y-O-Y" sheetId="1608" r:id="rId7"/>
    <sheet name="6.CPI_NEP &amp; INDIA" sheetId="1609" r:id="rId8"/>
    <sheet name="7.WPI_Chait" sheetId="1610" r:id="rId9"/>
    <sheet name="8.WPI (Y-O-Y)" sheetId="1611" r:id="rId10"/>
    <sheet name="9.SWI_Chait_Province" sheetId="1612" r:id="rId11"/>
    <sheet name="10.SWI_Chait_NSIC" sheetId="1613" r:id="rId12"/>
    <sheet name="11.SWI_Chait_NSCO" sheetId="1614" r:id="rId13"/>
    <sheet name="12.SWI (Y-O-Y)" sheetId="1615" r:id="rId14"/>
    <sheet name="13.Direction" sheetId="1621" r:id="rId15"/>
    <sheet name="14.Top X" sheetId="1622" r:id="rId16"/>
    <sheet name="15.X-India" sheetId="1623" r:id="rId17"/>
    <sheet name="16.X-China" sheetId="1624" r:id="rId18"/>
    <sheet name="17.X-Other" sheetId="1625" r:id="rId19"/>
    <sheet name="18.Top M" sheetId="1626" r:id="rId20"/>
    <sheet name="19.M-India" sheetId="1627" r:id="rId21"/>
    <sheet name="20.M-China" sheetId="1628" r:id="rId22"/>
    <sheet name="21.M-Other" sheetId="1629" r:id="rId23"/>
    <sheet name="22(A).X_BEC" sheetId="1630" r:id="rId24"/>
    <sheet name="22(B).M_BEC" sheetId="1631" r:id="rId25"/>
    <sheet name="23.Customswise Trade" sheetId="1632" r:id="rId26"/>
    <sheet name="24.M_India_Convertible" sheetId="1633" r:id="rId27"/>
    <sheet name="25.X&amp;MPrice Index &amp;TOT" sheetId="1634" r:id="rId28"/>
    <sheet name="26.Migrant Worker" sheetId="1635" r:id="rId29"/>
    <sheet name="27.Tourist Arrival " sheetId="1636" r:id="rId30"/>
    <sheet name="28(A).BoP_Cumulative" sheetId="1637" r:id="rId31"/>
    <sheet name="28(B).BoP$_Cumulative" sheetId="1638" r:id="rId32"/>
    <sheet name="29(A).BoP_Current Month" sheetId="1639" r:id="rId33"/>
    <sheet name="29(B).BoP$_Current Month" sheetId="1640" r:id="rId34"/>
    <sheet name="30.ReserveRs" sheetId="1641" r:id="rId35"/>
    <sheet name="31.Reserves $" sheetId="1642" r:id="rId36"/>
    <sheet name="32&amp;33.Exchange Rate" sheetId="1643" r:id="rId37"/>
    <sheet name="34.GBO" sheetId="1180" r:id="rId38"/>
    <sheet name="35.Revenue" sheetId="5" r:id="rId39"/>
    <sheet name="36.ODD" sheetId="1350" r:id="rId40"/>
    <sheet name="37.MS" sheetId="1650" r:id="rId41"/>
    <sheet name="38.MS y-o-y" sheetId="1651" r:id="rId42"/>
    <sheet name="39.CBS" sheetId="1652" r:id="rId43"/>
    <sheet name="40.CBS y-o-y" sheetId="1653" r:id="rId44"/>
    <sheet name="41.ODCS" sheetId="1654" r:id="rId45"/>
    <sheet name="42.ODCS y-o-y" sheetId="1655" r:id="rId46"/>
    <sheet name="43.CALCB" sheetId="1656" r:id="rId47"/>
    <sheet name="44.CALDB" sheetId="1657" r:id="rId48"/>
    <sheet name="45.CALFC" sheetId="1658" r:id="rId49"/>
    <sheet name="46.Deposits" sheetId="1659" r:id="rId50"/>
    <sheet name="47.Sect credit" sheetId="1660" r:id="rId51"/>
    <sheet name="48.Secu Credit" sheetId="1661" r:id="rId52"/>
    <sheet name="49.Product credit" sheetId="1662" r:id="rId53"/>
    <sheet name="50.Loan to Gov Ent" sheetId="1663" r:id="rId54"/>
    <sheet name="51.Concessional loan" sheetId="1664" r:id="rId55"/>
    <sheet name="52.MO Summary" sheetId="1665" r:id="rId56"/>
    <sheet name="53.Monetary Operation" sheetId="1666" r:id="rId57"/>
    <sheet name="54.Purchase &amp; Sale of FC" sheetId="1667" r:id="rId58"/>
    <sheet name="55.Interest Rate" sheetId="1668" r:id="rId59"/>
    <sheet name="56.Inter bank" sheetId="1669" r:id="rId60"/>
    <sheet name="57.TBs 91_364" sheetId="1670" r:id="rId61"/>
    <sheet name="58.Share Market Indicators" sheetId="1677" r:id="rId62"/>
    <sheet name="59.Issue Approval  " sheetId="1678" r:id="rId63"/>
    <sheet name="60.Listed co" sheetId="1679" r:id="rId64"/>
    <sheet name="61.Share Mkt Activities" sheetId="1680" r:id="rId65"/>
    <sheet name="62.Turnover Details " sheetId="1681" r:id="rId66"/>
    <sheet name="63.Securities Listed " sheetId="1682" r:id="rId67"/>
    <sheet name="64.ElectronicPmt_Trans" sheetId="1671" r:id="rId68"/>
    <sheet name="65.MEI (Monthly)" sheetId="1370" r:id="rId69"/>
    <sheet name="Anx_Content" sheetId="1369" r:id="rId70"/>
    <sheet name="A1.CPI_Annual" sheetId="1616" r:id="rId71"/>
    <sheet name="A2.Price Statistics" sheetId="1617" r:id="rId72"/>
    <sheet name="A3.SWI-ProvincialSeries" sheetId="1618" r:id="rId73"/>
    <sheet name="A4.SWI-NSICSeries" sheetId="1619" r:id="rId74"/>
    <sheet name="A5.SWI-NSCOSeries" sheetId="1620" r:id="rId75"/>
    <sheet name="A6.BoP-annex-annual" sheetId="1644" r:id="rId76"/>
    <sheet name="A7.BOP- Annex" sheetId="1645" r:id="rId77"/>
    <sheet name="A8.Trade_Annex_Annual" sheetId="1646" r:id="rId78"/>
    <sheet name="A9.Foreign Trade" sheetId="1647" r:id="rId79"/>
    <sheet name="A10.Forex_Reserves_Annex" sheetId="1648" r:id="rId80"/>
    <sheet name="A11.Migrant Worker Monthly" sheetId="1649" r:id="rId81"/>
    <sheet name="A12.Gov Finance" sheetId="1599" r:id="rId82"/>
    <sheet name="A13.Gov.Fin(Growth Rate)" sheetId="1600" r:id="rId83"/>
    <sheet name="A14.Gov.Fin(as percent of GDP)" sheetId="1601" r:id="rId84"/>
    <sheet name="A15.Government Debt Position" sheetId="1602" r:id="rId85"/>
    <sheet name="A16.Gov Finance(Monthly)" sheetId="1098" r:id="rId86"/>
    <sheet name="A17.FCGO_monthly" sheetId="1424" r:id="rId87"/>
    <sheet name="A18.Monetary Statistics (A)" sheetId="1672" r:id="rId88"/>
    <sheet name="A19.Monetary Statistics (B)" sheetId="1673" r:id="rId89"/>
    <sheet name="A20.Interest Rates monthly" sheetId="1674" r:id="rId90"/>
    <sheet name="A21.Monetary Indicator" sheetId="1675" r:id="rId91"/>
    <sheet name="A22.Monetary Ind. % of GDP" sheetId="167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 localSheetId="1">#REF!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_xlnm._FilterDatabase" localSheetId="76" hidden="1">'A7.BOP- Annex'!$A$123:$J$123</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 localSheetId="1">#REF!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1">#REF!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1">#REF!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1">#REF!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#REF!</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1">#REF!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1">#REF!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 localSheetId="1">#REF!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1">#REF!</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#REF!</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1">[5]Control!$C$8</definedName>
    <definedName name="g" localSheetId="67">[6]Control!$C$8</definedName>
    <definedName name="g" localSheetId="92">[6]Control!$C$8</definedName>
    <definedName name="g">[5]Control!$C$8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 localSheetId="1">#REF!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1">[5]Control!$C$1</definedName>
    <definedName name="m" localSheetId="67">[6]Control!$C$1</definedName>
    <definedName name="m" localSheetId="92">[6]Control!$C$1</definedName>
    <definedName name="m">[5]Control!$C$1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'11.SWI_Chait_NSCO'!$A$1:$L$23</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Chait(A)'!$A$1:$L$41</definedName>
    <definedName name="_xlnm.Print_Area" localSheetId="3">'2(B).CPI Chait (B)'!$A$1:$T$40</definedName>
    <definedName name="_xlnm.Print_Area" localSheetId="21">'20.M-China'!$A$1:$K$56</definedName>
    <definedName name="_xlnm.Print_Area" localSheetId="23">'22(A).X_BEC'!$A$1:$J$54</definedName>
    <definedName name="_xlnm.Print_Area" localSheetId="24">'22(B).M_BEC'!$A$1:$J$54</definedName>
    <definedName name="_xlnm.Print_Area" localSheetId="30">'28(A).BoP_Cumulative'!$C$2:$M$119</definedName>
    <definedName name="_xlnm.Print_Area" localSheetId="31">'28(B).BoP$_Cumulative'!$C$2:$M$4</definedName>
    <definedName name="_xlnm.Print_Area" localSheetId="32">'29(A).BoP_Current Month'!$C$2:$M$119</definedName>
    <definedName name="_xlnm.Print_Area" localSheetId="33">'29(B).BoP$_Current Month'!$C$2:$M$4</definedName>
    <definedName name="_xlnm.Print_Area" localSheetId="4">'3.CPI Province'!$A$1:$U$39</definedName>
    <definedName name="_xlnm.Print_Area" localSheetId="34">'30.ReserveRs'!$B$1:$I$47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Summary'!$B$1:$G$21</definedName>
    <definedName name="_xlnm.Print_Area" localSheetId="56">'53.Monetary Operation'!$A$1:$I$389</definedName>
    <definedName name="_xlnm.Print_Area" localSheetId="57">'54.Purchase &amp; Sale of FC'!$A$1:$Q$22</definedName>
    <definedName name="_xlnm.Print_Area" localSheetId="58">'55.Interest Rate'!$A$1:$CE$46</definedName>
    <definedName name="_xlnm.Print_Area" localSheetId="59">'56.Inter bank'!$A$1:$M$21</definedName>
    <definedName name="_xlnm.Print_Area" localSheetId="60">'57.TBs 91_364'!$B$1:$V$18</definedName>
    <definedName name="_xlnm.Print_Area" localSheetId="61">'58.Share Market Indicators'!$A$1:$F$37</definedName>
    <definedName name="_xlnm.Print_Area" localSheetId="62">'59.Issue Approval  '!$A$1:$C$75</definedName>
    <definedName name="_xlnm.Print_Area" localSheetId="7">'6.CPI_NEP &amp; INDIA'!$A$1:$M$22</definedName>
    <definedName name="_xlnm.Print_Area" localSheetId="63">'60.Listed co'!$A$1:$L$23</definedName>
    <definedName name="_xlnm.Print_Area" localSheetId="64">'61.Share Mkt Activities'!$A$1:$J$27</definedName>
    <definedName name="_xlnm.Print_Area" localSheetId="65">'62.Turnover Details '!$A$1:$J$28</definedName>
    <definedName name="_xlnm.Print_Area" localSheetId="66">'63.Securities Listed '!$A$1:$L$32</definedName>
    <definedName name="_xlnm.Print_Area" localSheetId="67">'64.ElectronicPmt_Trans'!$B$2:$BT$51</definedName>
    <definedName name="_xlnm.Print_Area" localSheetId="68">'65.MEI (Monthly)'!$A$1:$CH$25</definedName>
    <definedName name="_xlnm.Print_Area" localSheetId="8">'7.WPI_Chait'!$A$1:$K$39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Finance(Monthly)'!$B$1:$D$125</definedName>
    <definedName name="_xlnm.Print_Area" localSheetId="86">A17.FCGO_monthly!$B$1:$M$90</definedName>
    <definedName name="_xlnm.Print_Area" localSheetId="87">'A18.Monetary Statistics (A)'!$A$1:$N$134</definedName>
    <definedName name="_xlnm.Print_Area" localSheetId="88">'A19.Monetary Statistics (B)'!$A$1:$N$135</definedName>
    <definedName name="_xlnm.Print_Area" localSheetId="71">'A2.Price Statistics'!$A$1:$J$86</definedName>
    <definedName name="_xlnm.Print_Area" localSheetId="89">'A20.Interest Rates monthly'!$A$1:$G$123</definedName>
    <definedName name="_xlnm.Print_Area" localSheetId="90">'A21.Monetary Indicator'!$A$1:$L$58</definedName>
    <definedName name="_xlnm.Print_Area" localSheetId="91">'A22.Monetary Ind. % of GDP'!$A$1:$Z$57</definedName>
    <definedName name="_xlnm.Print_Area" localSheetId="72">'A3.SWI-ProvincialSeries'!$A$1:$R$91</definedName>
    <definedName name="_xlnm.Print_Area" localSheetId="73">'A4.SWI-NSICSeries'!$A$1:$Z$91</definedName>
    <definedName name="_xlnm.Print_Area" localSheetId="74">'A5.SWI-NSCOSeries'!$A$1:$X$92</definedName>
    <definedName name="_xlnm.Print_Area" localSheetId="75">'A6.BoP-annex-annual'!$B$1:$K$54</definedName>
    <definedName name="_xlnm.Print_Area" localSheetId="76">'A7.BOP- Annex'!$A$1:$J$78</definedName>
    <definedName name="_xlnm.Print_Area" localSheetId="77">A8.Trade_Annex_Annual!$A$1:$O$55</definedName>
    <definedName name="_xlnm.Print_Area" localSheetId="78">'A9.Foreign Trade'!$A$1:$H$78</definedName>
    <definedName name="_xlnm.Print_Area" localSheetId="69">Anx_Content!$B$1:$D$26</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Month'!$5:$6</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1">#REF!</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8" i="1678" l="1"/>
  <c r="B41" i="1678"/>
  <c r="B15" i="1678"/>
  <c r="B6" i="1678"/>
  <c r="B74" i="1678" s="1"/>
  <c r="L49" i="1675" l="1"/>
  <c r="K49" i="1675"/>
  <c r="J49" i="1675"/>
  <c r="I49" i="1675"/>
  <c r="H49" i="1675"/>
  <c r="L48" i="1675"/>
  <c r="K48" i="1675"/>
  <c r="J48" i="1675"/>
  <c r="I48" i="1675"/>
  <c r="H48" i="1675"/>
  <c r="N134" i="1673"/>
  <c r="L134" i="1673"/>
  <c r="J134" i="1673"/>
  <c r="H134" i="1673"/>
  <c r="F134" i="1673"/>
  <c r="D134" i="1673"/>
  <c r="N133" i="1673"/>
  <c r="L133" i="1673"/>
  <c r="J133" i="1673"/>
  <c r="H133" i="1673"/>
  <c r="F133" i="1673"/>
  <c r="D133" i="1673"/>
  <c r="N132" i="1673"/>
  <c r="L132" i="1673"/>
  <c r="J132" i="1673"/>
  <c r="H132" i="1673"/>
  <c r="F132" i="1673"/>
  <c r="D132" i="1673"/>
  <c r="N131" i="1673"/>
  <c r="L131" i="1673"/>
  <c r="J131" i="1673"/>
  <c r="H131" i="1673"/>
  <c r="F131" i="1673"/>
  <c r="D131" i="1673"/>
  <c r="N130" i="1673"/>
  <c r="L130" i="1673"/>
  <c r="J130" i="1673"/>
  <c r="H130" i="1673"/>
  <c r="F130" i="1673"/>
  <c r="D130" i="1673"/>
  <c r="N129" i="1673"/>
  <c r="L129" i="1673"/>
  <c r="J129" i="1673"/>
  <c r="H129" i="1673"/>
  <c r="F129" i="1673"/>
  <c r="D129" i="1673"/>
  <c r="N128" i="1673"/>
  <c r="L128" i="1673"/>
  <c r="J128" i="1673"/>
  <c r="H128" i="1673"/>
  <c r="F128" i="1673"/>
  <c r="D128" i="1673"/>
  <c r="N127" i="1673"/>
  <c r="L127" i="1673"/>
  <c r="J127" i="1673"/>
  <c r="H127" i="1673"/>
  <c r="F127" i="1673"/>
  <c r="D127" i="1673"/>
  <c r="N126" i="1673"/>
  <c r="L126" i="1673"/>
  <c r="J126" i="1673"/>
  <c r="H126" i="1673"/>
  <c r="F126" i="1673"/>
  <c r="D126" i="1673"/>
  <c r="N125" i="1673"/>
  <c r="L125" i="1673"/>
  <c r="J125" i="1673"/>
  <c r="H125" i="1673"/>
  <c r="F125" i="1673"/>
  <c r="D125" i="1673"/>
  <c r="N124" i="1673"/>
  <c r="L124" i="1673"/>
  <c r="J124" i="1673"/>
  <c r="H124" i="1673"/>
  <c r="F124" i="1673"/>
  <c r="D124" i="1673"/>
  <c r="N123" i="1673"/>
  <c r="L123" i="1673"/>
  <c r="J123" i="1673"/>
  <c r="H123" i="1673"/>
  <c r="F123" i="1673"/>
  <c r="D123" i="1673"/>
  <c r="N122" i="1673"/>
  <c r="L122" i="1673"/>
  <c r="J122" i="1673"/>
  <c r="H122" i="1673"/>
  <c r="F122" i="1673"/>
  <c r="D122" i="1673"/>
  <c r="N121" i="1673"/>
  <c r="L121" i="1673"/>
  <c r="J121" i="1673"/>
  <c r="H121" i="1673"/>
  <c r="F121" i="1673"/>
  <c r="D121" i="1673"/>
  <c r="N120" i="1673"/>
  <c r="L120" i="1673"/>
  <c r="J120" i="1673"/>
  <c r="H120" i="1673"/>
  <c r="F120" i="1673"/>
  <c r="D120" i="1673"/>
  <c r="N119" i="1673"/>
  <c r="L119" i="1673"/>
  <c r="J119" i="1673"/>
  <c r="H119" i="1673"/>
  <c r="F119" i="1673"/>
  <c r="D119" i="1673"/>
  <c r="N118" i="1673"/>
  <c r="L118" i="1673"/>
  <c r="J118" i="1673"/>
  <c r="H118" i="1673"/>
  <c r="F118" i="1673"/>
  <c r="D118" i="1673"/>
  <c r="N117" i="1673"/>
  <c r="L117" i="1673"/>
  <c r="J117" i="1673"/>
  <c r="H117" i="1673"/>
  <c r="F117" i="1673"/>
  <c r="D117" i="1673"/>
  <c r="N116" i="1673"/>
  <c r="L116" i="1673"/>
  <c r="J116" i="1673"/>
  <c r="H116" i="1673"/>
  <c r="F116" i="1673"/>
  <c r="D116" i="1673"/>
  <c r="N115" i="1673"/>
  <c r="L115" i="1673"/>
  <c r="J115" i="1673"/>
  <c r="H115" i="1673"/>
  <c r="F115" i="1673"/>
  <c r="D115" i="1673"/>
  <c r="N114" i="1673"/>
  <c r="L114" i="1673"/>
  <c r="J114" i="1673"/>
  <c r="H114" i="1673"/>
  <c r="F114" i="1673"/>
  <c r="D114" i="1673"/>
  <c r="N113" i="1673"/>
  <c r="L113" i="1673"/>
  <c r="J113" i="1673"/>
  <c r="H113" i="1673"/>
  <c r="F113" i="1673"/>
  <c r="D113" i="1673"/>
  <c r="N112" i="1673"/>
  <c r="L112" i="1673"/>
  <c r="J112" i="1673"/>
  <c r="H112" i="1673"/>
  <c r="F112" i="1673"/>
  <c r="D112" i="1673"/>
  <c r="N111" i="1673"/>
  <c r="L111" i="1673"/>
  <c r="J111" i="1673"/>
  <c r="H111" i="1673"/>
  <c r="F111" i="1673"/>
  <c r="D111" i="1673"/>
  <c r="N110" i="1673"/>
  <c r="L110" i="1673"/>
  <c r="J110" i="1673"/>
  <c r="H110" i="1673"/>
  <c r="F110" i="1673"/>
  <c r="D110" i="1673"/>
  <c r="N109" i="1673"/>
  <c r="L109" i="1673"/>
  <c r="J109" i="1673"/>
  <c r="H109" i="1673"/>
  <c r="F109" i="1673"/>
  <c r="D109" i="1673"/>
  <c r="N108" i="1673"/>
  <c r="L108" i="1673"/>
  <c r="J108" i="1673"/>
  <c r="H108" i="1673"/>
  <c r="F108" i="1673"/>
  <c r="D108" i="1673"/>
  <c r="N107" i="1673"/>
  <c r="L107" i="1673"/>
  <c r="J107" i="1673"/>
  <c r="H107" i="1673"/>
  <c r="F107" i="1673"/>
  <c r="D107" i="1673"/>
  <c r="N106" i="1673"/>
  <c r="L106" i="1673"/>
  <c r="J106" i="1673"/>
  <c r="H106" i="1673"/>
  <c r="F106" i="1673"/>
  <c r="D106" i="1673"/>
  <c r="N105" i="1673"/>
  <c r="L105" i="1673"/>
  <c r="J105" i="1673"/>
  <c r="H105" i="1673"/>
  <c r="F105" i="1673"/>
  <c r="D105" i="1673"/>
  <c r="N104" i="1673"/>
  <c r="L104" i="1673"/>
  <c r="J104" i="1673"/>
  <c r="H104" i="1673"/>
  <c r="F104" i="1673"/>
  <c r="D104" i="1673"/>
  <c r="N103" i="1673"/>
  <c r="L103" i="1673"/>
  <c r="J103" i="1673"/>
  <c r="H103" i="1673"/>
  <c r="F103" i="1673"/>
  <c r="D103" i="1673"/>
  <c r="N102" i="1673"/>
  <c r="L102" i="1673"/>
  <c r="J102" i="1673"/>
  <c r="H102" i="1673"/>
  <c r="F102" i="1673"/>
  <c r="D102" i="1673"/>
  <c r="N101" i="1673"/>
  <c r="L101" i="1673"/>
  <c r="J101" i="1673"/>
  <c r="H101" i="1673"/>
  <c r="F101" i="1673"/>
  <c r="D101" i="1673"/>
  <c r="N100" i="1673"/>
  <c r="L100" i="1673"/>
  <c r="J100" i="1673"/>
  <c r="H100" i="1673"/>
  <c r="F100" i="1673"/>
  <c r="D100" i="1673"/>
  <c r="N99" i="1673"/>
  <c r="L99" i="1673"/>
  <c r="J99" i="1673"/>
  <c r="H99" i="1673"/>
  <c r="F99" i="1673"/>
  <c r="D99" i="1673"/>
  <c r="N98" i="1673"/>
  <c r="L98" i="1673"/>
  <c r="J98" i="1673"/>
  <c r="H98" i="1673"/>
  <c r="F98" i="1673"/>
  <c r="D98" i="1673"/>
  <c r="N97" i="1673"/>
  <c r="L97" i="1673"/>
  <c r="J97" i="1673"/>
  <c r="H97" i="1673"/>
  <c r="F97" i="1673"/>
  <c r="D97" i="1673"/>
  <c r="N96" i="1673"/>
  <c r="L96" i="1673"/>
  <c r="J96" i="1673"/>
  <c r="H96" i="1673"/>
  <c r="F96" i="1673"/>
  <c r="D96" i="1673"/>
  <c r="N95" i="1673"/>
  <c r="L95" i="1673"/>
  <c r="J95" i="1673"/>
  <c r="H95" i="1673"/>
  <c r="F95" i="1673"/>
  <c r="D95" i="1673"/>
  <c r="N94" i="1673"/>
  <c r="L94" i="1673"/>
  <c r="J94" i="1673"/>
  <c r="H94" i="1673"/>
  <c r="F94" i="1673"/>
  <c r="D94" i="1673"/>
  <c r="N93" i="1673"/>
  <c r="L93" i="1673"/>
  <c r="J93" i="1673"/>
  <c r="H93" i="1673"/>
  <c r="F93" i="1673"/>
  <c r="D93" i="1673"/>
  <c r="N92" i="1673"/>
  <c r="L92" i="1673"/>
  <c r="J92" i="1673"/>
  <c r="H92" i="1673"/>
  <c r="F92" i="1673"/>
  <c r="D92" i="1673"/>
  <c r="N91" i="1673"/>
  <c r="L91" i="1673"/>
  <c r="J91" i="1673"/>
  <c r="H91" i="1673"/>
  <c r="F91" i="1673"/>
  <c r="D91" i="1673"/>
  <c r="N90" i="1673"/>
  <c r="L90" i="1673"/>
  <c r="J90" i="1673"/>
  <c r="H90" i="1673"/>
  <c r="F90" i="1673"/>
  <c r="D90" i="1673"/>
  <c r="N89" i="1673"/>
  <c r="L89" i="1673"/>
  <c r="J89" i="1673"/>
  <c r="H89" i="1673"/>
  <c r="F89" i="1673"/>
  <c r="D89" i="1673"/>
  <c r="N88" i="1673"/>
  <c r="L88" i="1673"/>
  <c r="J88" i="1673"/>
  <c r="H88" i="1673"/>
  <c r="F88" i="1673"/>
  <c r="D88" i="1673"/>
  <c r="N87" i="1673"/>
  <c r="L87" i="1673"/>
  <c r="J87" i="1673"/>
  <c r="H87" i="1673"/>
  <c r="F87" i="1673"/>
  <c r="D87" i="1673"/>
  <c r="N86" i="1673"/>
  <c r="L86" i="1673"/>
  <c r="J86" i="1673"/>
  <c r="H86" i="1673"/>
  <c r="F86" i="1673"/>
  <c r="D86" i="1673"/>
  <c r="N85" i="1673"/>
  <c r="L85" i="1673"/>
  <c r="J85" i="1673"/>
  <c r="H85" i="1673"/>
  <c r="F85" i="1673"/>
  <c r="D85" i="1673"/>
  <c r="N84" i="1673"/>
  <c r="L84" i="1673"/>
  <c r="J84" i="1673"/>
  <c r="H84" i="1673"/>
  <c r="F84" i="1673"/>
  <c r="D84" i="1673"/>
  <c r="N83" i="1673"/>
  <c r="L83" i="1673"/>
  <c r="J83" i="1673"/>
  <c r="H83" i="1673"/>
  <c r="F83" i="1673"/>
  <c r="D83" i="1673"/>
  <c r="N82" i="1673"/>
  <c r="L82" i="1673"/>
  <c r="J82" i="1673"/>
  <c r="H82" i="1673"/>
  <c r="F82" i="1673"/>
  <c r="D82" i="1673"/>
  <c r="N81" i="1673"/>
  <c r="L81" i="1673"/>
  <c r="J81" i="1673"/>
  <c r="H81" i="1673"/>
  <c r="F81" i="1673"/>
  <c r="D81" i="1673"/>
  <c r="N80" i="1673"/>
  <c r="L80" i="1673"/>
  <c r="J80" i="1673"/>
  <c r="H80" i="1673"/>
  <c r="F80" i="1673"/>
  <c r="D80" i="1673"/>
  <c r="N79" i="1673"/>
  <c r="L79" i="1673"/>
  <c r="J79" i="1673"/>
  <c r="H79" i="1673"/>
  <c r="F79" i="1673"/>
  <c r="D79" i="1673"/>
  <c r="N78" i="1673"/>
  <c r="L78" i="1673"/>
  <c r="J78" i="1673"/>
  <c r="H78" i="1673"/>
  <c r="F78" i="1673"/>
  <c r="D78" i="1673"/>
  <c r="N77" i="1673"/>
  <c r="L77" i="1673"/>
  <c r="J77" i="1673"/>
  <c r="H77" i="1673"/>
  <c r="F77" i="1673"/>
  <c r="D77" i="1673"/>
  <c r="N76" i="1673"/>
  <c r="L76" i="1673"/>
  <c r="J76" i="1673"/>
  <c r="H76" i="1673"/>
  <c r="F76" i="1673"/>
  <c r="D76" i="1673"/>
  <c r="N75" i="1673"/>
  <c r="L75" i="1673"/>
  <c r="J75" i="1673"/>
  <c r="H75" i="1673"/>
  <c r="F75" i="1673"/>
  <c r="D75" i="1673"/>
  <c r="N74" i="1673"/>
  <c r="L74" i="1673"/>
  <c r="J74" i="1673"/>
  <c r="H74" i="1673"/>
  <c r="F74" i="1673"/>
  <c r="D74" i="1673"/>
  <c r="N73" i="1673"/>
  <c r="L73" i="1673"/>
  <c r="J73" i="1673"/>
  <c r="H73" i="1673"/>
  <c r="F73" i="1673"/>
  <c r="D73" i="1673"/>
  <c r="N72" i="1673"/>
  <c r="L72" i="1673"/>
  <c r="J72" i="1673"/>
  <c r="H72" i="1673"/>
  <c r="F72" i="1673"/>
  <c r="D72" i="1673"/>
  <c r="N71" i="1673"/>
  <c r="L71" i="1673"/>
  <c r="J71" i="1673"/>
  <c r="H71" i="1673"/>
  <c r="F71" i="1673"/>
  <c r="D71" i="1673"/>
  <c r="N70" i="1673"/>
  <c r="L70" i="1673"/>
  <c r="J70" i="1673"/>
  <c r="H70" i="1673"/>
  <c r="F70" i="1673"/>
  <c r="D70" i="1673"/>
  <c r="N69" i="1673"/>
  <c r="L69" i="1673"/>
  <c r="J69" i="1673"/>
  <c r="H69" i="1673"/>
  <c r="F69" i="1673"/>
  <c r="D69" i="1673"/>
  <c r="N68" i="1673"/>
  <c r="L68" i="1673"/>
  <c r="J68" i="1673"/>
  <c r="H68" i="1673"/>
  <c r="F68" i="1673"/>
  <c r="D68" i="1673"/>
  <c r="N67" i="1673"/>
  <c r="L67" i="1673"/>
  <c r="J67" i="1673"/>
  <c r="H67" i="1673"/>
  <c r="F67" i="1673"/>
  <c r="D67" i="1673"/>
  <c r="N66" i="1673"/>
  <c r="L66" i="1673"/>
  <c r="J66" i="1673"/>
  <c r="H66" i="1673"/>
  <c r="F66" i="1673"/>
  <c r="D66" i="1673"/>
  <c r="N65" i="1673"/>
  <c r="L65" i="1673"/>
  <c r="J65" i="1673"/>
  <c r="H65" i="1673"/>
  <c r="F65" i="1673"/>
  <c r="D65" i="1673"/>
  <c r="N64" i="1673"/>
  <c r="L64" i="1673"/>
  <c r="J64" i="1673"/>
  <c r="H64" i="1673"/>
  <c r="F64" i="1673"/>
  <c r="D64" i="1673"/>
  <c r="N63" i="1673"/>
  <c r="L63" i="1673"/>
  <c r="J63" i="1673"/>
  <c r="H63" i="1673"/>
  <c r="F63" i="1673"/>
  <c r="D63" i="1673"/>
  <c r="N62" i="1673"/>
  <c r="L62" i="1673"/>
  <c r="J62" i="1673"/>
  <c r="H62" i="1673"/>
  <c r="F62" i="1673"/>
  <c r="D62" i="1673"/>
  <c r="N61" i="1673"/>
  <c r="L61" i="1673"/>
  <c r="J61" i="1673"/>
  <c r="H61" i="1673"/>
  <c r="F61" i="1673"/>
  <c r="D61" i="1673"/>
  <c r="N60" i="1673"/>
  <c r="L60" i="1673"/>
  <c r="J60" i="1673"/>
  <c r="H60" i="1673"/>
  <c r="F60" i="1673"/>
  <c r="D60" i="1673"/>
  <c r="N59" i="1673"/>
  <c r="L59" i="1673"/>
  <c r="J59" i="1673"/>
  <c r="H59" i="1673"/>
  <c r="F59" i="1673"/>
  <c r="D59" i="1673"/>
  <c r="N58" i="1673"/>
  <c r="L58" i="1673"/>
  <c r="J58" i="1673"/>
  <c r="H58" i="1673"/>
  <c r="F58" i="1673"/>
  <c r="D58" i="1673"/>
  <c r="N57" i="1673"/>
  <c r="L57" i="1673"/>
  <c r="J57" i="1673"/>
  <c r="H57" i="1673"/>
  <c r="F57" i="1673"/>
  <c r="D57" i="1673"/>
  <c r="N56" i="1673"/>
  <c r="L56" i="1673"/>
  <c r="J56" i="1673"/>
  <c r="H56" i="1673"/>
  <c r="F56" i="1673"/>
  <c r="D56" i="1673"/>
  <c r="N55" i="1673"/>
  <c r="L55" i="1673"/>
  <c r="J55" i="1673"/>
  <c r="H55" i="1673"/>
  <c r="F55" i="1673"/>
  <c r="D55" i="1673"/>
  <c r="N54" i="1673"/>
  <c r="L54" i="1673"/>
  <c r="J54" i="1673"/>
  <c r="H54" i="1673"/>
  <c r="F54" i="1673"/>
  <c r="D54" i="1673"/>
  <c r="N53" i="1673"/>
  <c r="L53" i="1673"/>
  <c r="J53" i="1673"/>
  <c r="H53" i="1673"/>
  <c r="F53" i="1673"/>
  <c r="D53" i="1673"/>
  <c r="N52" i="1673"/>
  <c r="L52" i="1673"/>
  <c r="J52" i="1673"/>
  <c r="H52" i="1673"/>
  <c r="F52" i="1673"/>
  <c r="D52" i="1673"/>
  <c r="N51" i="1673"/>
  <c r="L51" i="1673"/>
  <c r="J51" i="1673"/>
  <c r="H51" i="1673"/>
  <c r="F51" i="1673"/>
  <c r="D51" i="1673"/>
  <c r="N50" i="1673"/>
  <c r="L50" i="1673"/>
  <c r="J50" i="1673"/>
  <c r="H50" i="1673"/>
  <c r="F50" i="1673"/>
  <c r="D50" i="1673"/>
  <c r="N49" i="1673"/>
  <c r="L49" i="1673"/>
  <c r="J49" i="1673"/>
  <c r="H49" i="1673"/>
  <c r="F49" i="1673"/>
  <c r="D49" i="1673"/>
  <c r="N48" i="1673"/>
  <c r="L48" i="1673"/>
  <c r="J48" i="1673"/>
  <c r="H48" i="1673"/>
  <c r="F48" i="1673"/>
  <c r="D48" i="1673"/>
  <c r="N47" i="1673"/>
  <c r="J47" i="1673"/>
  <c r="H47" i="1673"/>
  <c r="F47" i="1673"/>
  <c r="D47" i="1673"/>
  <c r="N46" i="1673"/>
  <c r="L46" i="1673"/>
  <c r="J46" i="1673"/>
  <c r="H46" i="1673"/>
  <c r="F46" i="1673"/>
  <c r="D46" i="1673"/>
  <c r="N45" i="1673"/>
  <c r="L45" i="1673"/>
  <c r="J45" i="1673"/>
  <c r="H45" i="1673"/>
  <c r="F45" i="1673"/>
  <c r="D45" i="1673"/>
  <c r="N44" i="1673"/>
  <c r="L44" i="1673"/>
  <c r="J44" i="1673"/>
  <c r="H44" i="1673"/>
  <c r="F44" i="1673"/>
  <c r="D44" i="1673"/>
  <c r="N43" i="1673"/>
  <c r="L43" i="1673"/>
  <c r="J43" i="1673"/>
  <c r="H43" i="1673"/>
  <c r="F43" i="1673"/>
  <c r="D43" i="1673"/>
  <c r="N42" i="1673"/>
  <c r="L42" i="1673"/>
  <c r="J42" i="1673"/>
  <c r="H42" i="1673"/>
  <c r="F42" i="1673"/>
  <c r="D42" i="1673"/>
  <c r="N41" i="1673"/>
  <c r="L41" i="1673"/>
  <c r="J41" i="1673"/>
  <c r="H41" i="1673"/>
  <c r="F41" i="1673"/>
  <c r="D41" i="1673"/>
  <c r="N40" i="1673"/>
  <c r="L40" i="1673"/>
  <c r="J40" i="1673"/>
  <c r="H40" i="1673"/>
  <c r="F40" i="1673"/>
  <c r="D40" i="1673"/>
  <c r="N39" i="1673"/>
  <c r="L39" i="1673"/>
  <c r="J39" i="1673"/>
  <c r="H39" i="1673"/>
  <c r="F39" i="1673"/>
  <c r="D39" i="1673"/>
  <c r="N38" i="1673"/>
  <c r="L38" i="1673"/>
  <c r="J38" i="1673"/>
  <c r="H38" i="1673"/>
  <c r="F38" i="1673"/>
  <c r="D38" i="1673"/>
  <c r="N37" i="1673"/>
  <c r="L37" i="1673"/>
  <c r="J37" i="1673"/>
  <c r="H37" i="1673"/>
  <c r="F37" i="1673"/>
  <c r="D37" i="1673"/>
  <c r="N36" i="1673"/>
  <c r="L36" i="1673"/>
  <c r="J36" i="1673"/>
  <c r="H36" i="1673"/>
  <c r="F36" i="1673"/>
  <c r="D36" i="1673"/>
  <c r="N35" i="1673"/>
  <c r="L35" i="1673"/>
  <c r="J35" i="1673"/>
  <c r="H35" i="1673"/>
  <c r="F35" i="1673"/>
  <c r="D35" i="1673"/>
  <c r="N34" i="1673"/>
  <c r="L34" i="1673"/>
  <c r="J34" i="1673"/>
  <c r="H34" i="1673"/>
  <c r="F34" i="1673"/>
  <c r="D34" i="1673"/>
  <c r="N33" i="1673"/>
  <c r="L33" i="1673"/>
  <c r="J33" i="1673"/>
  <c r="H33" i="1673"/>
  <c r="F33" i="1673"/>
  <c r="D33" i="1673"/>
  <c r="N32" i="1673"/>
  <c r="L32" i="1673"/>
  <c r="J32" i="1673"/>
  <c r="H32" i="1673"/>
  <c r="F32" i="1673"/>
  <c r="D32" i="1673"/>
  <c r="N31" i="1673"/>
  <c r="L31" i="1673"/>
  <c r="J31" i="1673"/>
  <c r="H31" i="1673"/>
  <c r="F31" i="1673"/>
  <c r="D31" i="1673"/>
  <c r="N30" i="1673"/>
  <c r="L30" i="1673"/>
  <c r="J30" i="1673"/>
  <c r="H30" i="1673"/>
  <c r="F30" i="1673"/>
  <c r="D30" i="1673"/>
  <c r="N29" i="1673"/>
  <c r="L29" i="1673"/>
  <c r="J29" i="1673"/>
  <c r="H29" i="1673"/>
  <c r="F29" i="1673"/>
  <c r="D29" i="1673"/>
  <c r="N28" i="1673"/>
  <c r="L28" i="1673"/>
  <c r="J28" i="1673"/>
  <c r="H28" i="1673"/>
  <c r="F28" i="1673"/>
  <c r="D28" i="1673"/>
  <c r="N27" i="1673"/>
  <c r="L27" i="1673"/>
  <c r="J27" i="1673"/>
  <c r="H27" i="1673"/>
  <c r="F27" i="1673"/>
  <c r="D27" i="1673"/>
  <c r="N26" i="1673"/>
  <c r="L26" i="1673"/>
  <c r="J26" i="1673"/>
  <c r="H26" i="1673"/>
  <c r="F26" i="1673"/>
  <c r="D26" i="1673"/>
  <c r="N25" i="1673"/>
  <c r="L25" i="1673"/>
  <c r="J25" i="1673"/>
  <c r="H25" i="1673"/>
  <c r="F25" i="1673"/>
  <c r="D25" i="1673"/>
  <c r="N24" i="1673"/>
  <c r="L24" i="1673"/>
  <c r="J24" i="1673"/>
  <c r="H24" i="1673"/>
  <c r="F24" i="1673"/>
  <c r="D24" i="1673"/>
  <c r="N23" i="1673"/>
  <c r="L23" i="1673"/>
  <c r="J23" i="1673"/>
  <c r="H23" i="1673"/>
  <c r="F23" i="1673"/>
  <c r="D23" i="1673"/>
  <c r="N22" i="1673"/>
  <c r="L22" i="1673"/>
  <c r="J22" i="1673"/>
  <c r="H22" i="1673"/>
  <c r="F22" i="1673"/>
  <c r="D22" i="1673"/>
  <c r="N21" i="1673"/>
  <c r="L21" i="1673"/>
  <c r="J21" i="1673"/>
  <c r="H21" i="1673"/>
  <c r="F21" i="1673"/>
  <c r="D21" i="1673"/>
  <c r="N20" i="1673"/>
  <c r="L20" i="1673"/>
  <c r="J20" i="1673"/>
  <c r="H20" i="1673"/>
  <c r="F20" i="1673"/>
  <c r="D20" i="1673"/>
  <c r="N19" i="1673"/>
  <c r="L19" i="1673"/>
  <c r="J19" i="1673"/>
  <c r="H19" i="1673"/>
  <c r="F19" i="1673"/>
  <c r="D19" i="1673"/>
  <c r="N18" i="1673"/>
  <c r="L18" i="1673"/>
  <c r="J18" i="1673"/>
  <c r="H18" i="1673"/>
  <c r="F18" i="1673"/>
  <c r="D18" i="1673"/>
  <c r="P134" i="1672"/>
  <c r="N134" i="1672"/>
  <c r="L134" i="1672"/>
  <c r="J134" i="1672"/>
  <c r="H134" i="1672"/>
  <c r="F134" i="1672"/>
  <c r="D134" i="1672"/>
  <c r="P133" i="1672"/>
  <c r="Q133" i="1672" s="1"/>
  <c r="N133" i="1672"/>
  <c r="L133" i="1672"/>
  <c r="J133" i="1672"/>
  <c r="H133" i="1672"/>
  <c r="F133" i="1672"/>
  <c r="D133" i="1672"/>
  <c r="P132" i="1672"/>
  <c r="N132" i="1672"/>
  <c r="L132" i="1672"/>
  <c r="J132" i="1672"/>
  <c r="H132" i="1672"/>
  <c r="F132" i="1672"/>
  <c r="D132" i="1672"/>
  <c r="P131" i="1672"/>
  <c r="N131" i="1672"/>
  <c r="L131" i="1672"/>
  <c r="J131" i="1672"/>
  <c r="H131" i="1672"/>
  <c r="F131" i="1672"/>
  <c r="D131" i="1672"/>
  <c r="P130" i="1672"/>
  <c r="Q130" i="1672" s="1"/>
  <c r="N130" i="1672"/>
  <c r="L130" i="1672"/>
  <c r="J130" i="1672"/>
  <c r="H130" i="1672"/>
  <c r="F130" i="1672"/>
  <c r="D130" i="1672"/>
  <c r="P129" i="1672"/>
  <c r="N129" i="1672"/>
  <c r="L129" i="1672"/>
  <c r="J129" i="1672"/>
  <c r="H129" i="1672"/>
  <c r="F129" i="1672"/>
  <c r="D129" i="1672"/>
  <c r="P128" i="1672"/>
  <c r="N128" i="1672"/>
  <c r="L128" i="1672"/>
  <c r="J128" i="1672"/>
  <c r="H128" i="1672"/>
  <c r="F128" i="1672"/>
  <c r="D128" i="1672"/>
  <c r="P127" i="1672"/>
  <c r="Q127" i="1672" s="1"/>
  <c r="N127" i="1672"/>
  <c r="L127" i="1672"/>
  <c r="J127" i="1672"/>
  <c r="H127" i="1672"/>
  <c r="F127" i="1672"/>
  <c r="D127" i="1672"/>
  <c r="P126" i="1672"/>
  <c r="N126" i="1672"/>
  <c r="L126" i="1672"/>
  <c r="J126" i="1672"/>
  <c r="H126" i="1672"/>
  <c r="F126" i="1672"/>
  <c r="D126" i="1672"/>
  <c r="P125" i="1672"/>
  <c r="N125" i="1672"/>
  <c r="L125" i="1672"/>
  <c r="J125" i="1672"/>
  <c r="H125" i="1672"/>
  <c r="F125" i="1672"/>
  <c r="D125" i="1672"/>
  <c r="P124" i="1672"/>
  <c r="Q124" i="1672" s="1"/>
  <c r="N124" i="1672"/>
  <c r="L124" i="1672"/>
  <c r="J124" i="1672"/>
  <c r="H124" i="1672"/>
  <c r="F124" i="1672"/>
  <c r="D124" i="1672"/>
  <c r="P123" i="1672"/>
  <c r="N123" i="1672"/>
  <c r="L123" i="1672"/>
  <c r="J123" i="1672"/>
  <c r="H123" i="1672"/>
  <c r="F123" i="1672"/>
  <c r="D123" i="1672"/>
  <c r="P122" i="1672"/>
  <c r="N122" i="1672"/>
  <c r="L122" i="1672"/>
  <c r="J122" i="1672"/>
  <c r="H122" i="1672"/>
  <c r="F122" i="1672"/>
  <c r="D122" i="1672"/>
  <c r="P121" i="1672"/>
  <c r="Q121" i="1672" s="1"/>
  <c r="N121" i="1672"/>
  <c r="L121" i="1672"/>
  <c r="J121" i="1672"/>
  <c r="H121" i="1672"/>
  <c r="F121" i="1672"/>
  <c r="D121" i="1672"/>
  <c r="P120" i="1672"/>
  <c r="N120" i="1672"/>
  <c r="L120" i="1672"/>
  <c r="J120" i="1672"/>
  <c r="H120" i="1672"/>
  <c r="F120" i="1672"/>
  <c r="D120" i="1672"/>
  <c r="P119" i="1672"/>
  <c r="N119" i="1672"/>
  <c r="L119" i="1672"/>
  <c r="J119" i="1672"/>
  <c r="H119" i="1672"/>
  <c r="F119" i="1672"/>
  <c r="D119" i="1672"/>
  <c r="P118" i="1672"/>
  <c r="Q118" i="1672" s="1"/>
  <c r="N118" i="1672"/>
  <c r="L118" i="1672"/>
  <c r="J118" i="1672"/>
  <c r="H118" i="1672"/>
  <c r="F118" i="1672"/>
  <c r="D118" i="1672"/>
  <c r="P117" i="1672"/>
  <c r="Q117" i="1672" s="1"/>
  <c r="N117" i="1672"/>
  <c r="L117" i="1672"/>
  <c r="J117" i="1672"/>
  <c r="H117" i="1672"/>
  <c r="F117" i="1672"/>
  <c r="D117" i="1672"/>
  <c r="P116" i="1672"/>
  <c r="Q116" i="1672" s="1"/>
  <c r="N116" i="1672"/>
  <c r="L116" i="1672"/>
  <c r="J116" i="1672"/>
  <c r="H116" i="1672"/>
  <c r="F116" i="1672"/>
  <c r="D116" i="1672"/>
  <c r="Q115" i="1672"/>
  <c r="P115" i="1672"/>
  <c r="N115" i="1672"/>
  <c r="L115" i="1672"/>
  <c r="J115" i="1672"/>
  <c r="H115" i="1672"/>
  <c r="F115" i="1672"/>
  <c r="D115" i="1672"/>
  <c r="P114" i="1672"/>
  <c r="Q114" i="1672" s="1"/>
  <c r="N114" i="1672"/>
  <c r="L114" i="1672"/>
  <c r="J114" i="1672"/>
  <c r="H114" i="1672"/>
  <c r="F114" i="1672"/>
  <c r="D114" i="1672"/>
  <c r="P113" i="1672"/>
  <c r="Q113" i="1672" s="1"/>
  <c r="N113" i="1672"/>
  <c r="L113" i="1672"/>
  <c r="J113" i="1672"/>
  <c r="H113" i="1672"/>
  <c r="F113" i="1672"/>
  <c r="D113" i="1672"/>
  <c r="P112" i="1672"/>
  <c r="Q112" i="1672" s="1"/>
  <c r="N112" i="1672"/>
  <c r="L112" i="1672"/>
  <c r="J112" i="1672"/>
  <c r="H112" i="1672"/>
  <c r="F112" i="1672"/>
  <c r="D112" i="1672"/>
  <c r="P111" i="1672"/>
  <c r="Q111" i="1672" s="1"/>
  <c r="N111" i="1672"/>
  <c r="L111" i="1672"/>
  <c r="J111" i="1672"/>
  <c r="H111" i="1672"/>
  <c r="F111" i="1672"/>
  <c r="D111" i="1672"/>
  <c r="P110" i="1672"/>
  <c r="Q110" i="1672" s="1"/>
  <c r="N110" i="1672"/>
  <c r="L110" i="1672"/>
  <c r="J110" i="1672"/>
  <c r="H110" i="1672"/>
  <c r="F110" i="1672"/>
  <c r="D110" i="1672"/>
  <c r="P109" i="1672"/>
  <c r="Q109" i="1672" s="1"/>
  <c r="N109" i="1672"/>
  <c r="L109" i="1672"/>
  <c r="J109" i="1672"/>
  <c r="H109" i="1672"/>
  <c r="F109" i="1672"/>
  <c r="D109" i="1672"/>
  <c r="P108" i="1672"/>
  <c r="Q108" i="1672" s="1"/>
  <c r="N108" i="1672"/>
  <c r="L108" i="1672"/>
  <c r="J108" i="1672"/>
  <c r="H108" i="1672"/>
  <c r="F108" i="1672"/>
  <c r="D108" i="1672"/>
  <c r="P107" i="1672"/>
  <c r="Q107" i="1672" s="1"/>
  <c r="N107" i="1672"/>
  <c r="L107" i="1672"/>
  <c r="J107" i="1672"/>
  <c r="H107" i="1672"/>
  <c r="F107" i="1672"/>
  <c r="D107" i="1672"/>
  <c r="P106" i="1672"/>
  <c r="Q106" i="1672" s="1"/>
  <c r="N106" i="1672"/>
  <c r="L106" i="1672"/>
  <c r="J106" i="1672"/>
  <c r="H106" i="1672"/>
  <c r="F106" i="1672"/>
  <c r="D106" i="1672"/>
  <c r="P105" i="1672"/>
  <c r="N105" i="1672"/>
  <c r="L105" i="1672"/>
  <c r="J105" i="1672"/>
  <c r="H105" i="1672"/>
  <c r="F105" i="1672"/>
  <c r="D105" i="1672"/>
  <c r="P104" i="1672"/>
  <c r="N104" i="1672"/>
  <c r="L104" i="1672"/>
  <c r="J104" i="1672"/>
  <c r="H104" i="1672"/>
  <c r="F104" i="1672"/>
  <c r="D104" i="1672"/>
  <c r="P103" i="1672"/>
  <c r="Q103" i="1672" s="1"/>
  <c r="N103" i="1672"/>
  <c r="L103" i="1672"/>
  <c r="J103" i="1672"/>
  <c r="H103" i="1672"/>
  <c r="F103" i="1672"/>
  <c r="D103" i="1672"/>
  <c r="P102" i="1672"/>
  <c r="N102" i="1672"/>
  <c r="L102" i="1672"/>
  <c r="J102" i="1672"/>
  <c r="H102" i="1672"/>
  <c r="F102" i="1672"/>
  <c r="D102" i="1672"/>
  <c r="P101" i="1672"/>
  <c r="N101" i="1672"/>
  <c r="L101" i="1672"/>
  <c r="J101" i="1672"/>
  <c r="H101" i="1672"/>
  <c r="F101" i="1672"/>
  <c r="D101" i="1672"/>
  <c r="P100" i="1672"/>
  <c r="Q100" i="1672" s="1"/>
  <c r="N100" i="1672"/>
  <c r="L100" i="1672"/>
  <c r="J100" i="1672"/>
  <c r="H100" i="1672"/>
  <c r="F100" i="1672"/>
  <c r="D100" i="1672"/>
  <c r="P99" i="1672"/>
  <c r="N99" i="1672"/>
  <c r="L99" i="1672"/>
  <c r="J99" i="1672"/>
  <c r="H99" i="1672"/>
  <c r="F99" i="1672"/>
  <c r="D99" i="1672"/>
  <c r="P98" i="1672"/>
  <c r="N98" i="1672"/>
  <c r="L98" i="1672"/>
  <c r="J98" i="1672"/>
  <c r="H98" i="1672"/>
  <c r="F98" i="1672"/>
  <c r="D98" i="1672"/>
  <c r="P97" i="1672"/>
  <c r="Q97" i="1672" s="1"/>
  <c r="N97" i="1672"/>
  <c r="L97" i="1672"/>
  <c r="J97" i="1672"/>
  <c r="H97" i="1672"/>
  <c r="F97" i="1672"/>
  <c r="D97" i="1672"/>
  <c r="P96" i="1672"/>
  <c r="N96" i="1672"/>
  <c r="L96" i="1672"/>
  <c r="J96" i="1672"/>
  <c r="H96" i="1672"/>
  <c r="F96" i="1672"/>
  <c r="D96" i="1672"/>
  <c r="P95" i="1672"/>
  <c r="N95" i="1672"/>
  <c r="L95" i="1672"/>
  <c r="J95" i="1672"/>
  <c r="H95" i="1672"/>
  <c r="F95" i="1672"/>
  <c r="D95" i="1672"/>
  <c r="P94" i="1672"/>
  <c r="Q94" i="1672" s="1"/>
  <c r="N94" i="1672"/>
  <c r="L94" i="1672"/>
  <c r="J94" i="1672"/>
  <c r="H94" i="1672"/>
  <c r="F94" i="1672"/>
  <c r="D94" i="1672"/>
  <c r="P93" i="1672"/>
  <c r="N93" i="1672"/>
  <c r="L93" i="1672"/>
  <c r="J93" i="1672"/>
  <c r="H93" i="1672"/>
  <c r="F93" i="1672"/>
  <c r="D93" i="1672"/>
  <c r="P92" i="1672"/>
  <c r="N92" i="1672"/>
  <c r="L92" i="1672"/>
  <c r="J92" i="1672"/>
  <c r="H92" i="1672"/>
  <c r="F92" i="1672"/>
  <c r="D92" i="1672"/>
  <c r="P91" i="1672"/>
  <c r="Q91" i="1672" s="1"/>
  <c r="N91" i="1672"/>
  <c r="L91" i="1672"/>
  <c r="J91" i="1672"/>
  <c r="H91" i="1672"/>
  <c r="F91" i="1672"/>
  <c r="D91" i="1672"/>
  <c r="P90" i="1672"/>
  <c r="Q90" i="1672" s="1"/>
  <c r="N90" i="1672"/>
  <c r="L90" i="1672"/>
  <c r="J90" i="1672"/>
  <c r="H90" i="1672"/>
  <c r="F90" i="1672"/>
  <c r="D90" i="1672"/>
  <c r="P89" i="1672"/>
  <c r="Q89" i="1672" s="1"/>
  <c r="N89" i="1672"/>
  <c r="L89" i="1672"/>
  <c r="J89" i="1672"/>
  <c r="H89" i="1672"/>
  <c r="F89" i="1672"/>
  <c r="D89" i="1672"/>
  <c r="P88" i="1672"/>
  <c r="Q88" i="1672" s="1"/>
  <c r="N88" i="1672"/>
  <c r="L88" i="1672"/>
  <c r="J88" i="1672"/>
  <c r="H88" i="1672"/>
  <c r="F88" i="1672"/>
  <c r="D88" i="1672"/>
  <c r="P87" i="1672"/>
  <c r="Q87" i="1672" s="1"/>
  <c r="N87" i="1672"/>
  <c r="L87" i="1672"/>
  <c r="J87" i="1672"/>
  <c r="H87" i="1672"/>
  <c r="F87" i="1672"/>
  <c r="D87" i="1672"/>
  <c r="P86" i="1672"/>
  <c r="Q86" i="1672" s="1"/>
  <c r="N86" i="1672"/>
  <c r="L86" i="1672"/>
  <c r="J86" i="1672"/>
  <c r="H86" i="1672"/>
  <c r="F86" i="1672"/>
  <c r="D86" i="1672"/>
  <c r="P85" i="1672"/>
  <c r="Q85" i="1672" s="1"/>
  <c r="N85" i="1672"/>
  <c r="L85" i="1672"/>
  <c r="J85" i="1672"/>
  <c r="H85" i="1672"/>
  <c r="F85" i="1672"/>
  <c r="D85" i="1672"/>
  <c r="P84" i="1672"/>
  <c r="Q84" i="1672" s="1"/>
  <c r="N84" i="1672"/>
  <c r="L84" i="1672"/>
  <c r="J84" i="1672"/>
  <c r="H84" i="1672"/>
  <c r="F84" i="1672"/>
  <c r="D84" i="1672"/>
  <c r="P83" i="1672"/>
  <c r="Q83" i="1672" s="1"/>
  <c r="N83" i="1672"/>
  <c r="L83" i="1672"/>
  <c r="J83" i="1672"/>
  <c r="H83" i="1672"/>
  <c r="F83" i="1672"/>
  <c r="D83" i="1672"/>
  <c r="P82" i="1672"/>
  <c r="Q82" i="1672" s="1"/>
  <c r="N82" i="1672"/>
  <c r="L82" i="1672"/>
  <c r="J82" i="1672"/>
  <c r="H82" i="1672"/>
  <c r="F82" i="1672"/>
  <c r="D82" i="1672"/>
  <c r="P81" i="1672"/>
  <c r="Q81" i="1672" s="1"/>
  <c r="N81" i="1672"/>
  <c r="L81" i="1672"/>
  <c r="J81" i="1672"/>
  <c r="H81" i="1672"/>
  <c r="F81" i="1672"/>
  <c r="D81" i="1672"/>
  <c r="P80" i="1672"/>
  <c r="Q80" i="1672" s="1"/>
  <c r="N80" i="1672"/>
  <c r="L80" i="1672"/>
  <c r="J80" i="1672"/>
  <c r="H80" i="1672"/>
  <c r="F80" i="1672"/>
  <c r="D80" i="1672"/>
  <c r="P79" i="1672"/>
  <c r="Q79" i="1672" s="1"/>
  <c r="N79" i="1672"/>
  <c r="L79" i="1672"/>
  <c r="J79" i="1672"/>
  <c r="H79" i="1672"/>
  <c r="F79" i="1672"/>
  <c r="D79" i="1672"/>
  <c r="P78" i="1672"/>
  <c r="N78" i="1672"/>
  <c r="L78" i="1672"/>
  <c r="J78" i="1672"/>
  <c r="H78" i="1672"/>
  <c r="F78" i="1672"/>
  <c r="D78" i="1672"/>
  <c r="P77" i="1672"/>
  <c r="N77" i="1672"/>
  <c r="L77" i="1672"/>
  <c r="J77" i="1672"/>
  <c r="H77" i="1672"/>
  <c r="F77" i="1672"/>
  <c r="D77" i="1672"/>
  <c r="P76" i="1672"/>
  <c r="Q76" i="1672" s="1"/>
  <c r="N76" i="1672"/>
  <c r="L76" i="1672"/>
  <c r="J76" i="1672"/>
  <c r="H76" i="1672"/>
  <c r="F76" i="1672"/>
  <c r="D76" i="1672"/>
  <c r="P75" i="1672"/>
  <c r="N75" i="1672"/>
  <c r="L75" i="1672"/>
  <c r="J75" i="1672"/>
  <c r="H75" i="1672"/>
  <c r="F75" i="1672"/>
  <c r="D75" i="1672"/>
  <c r="P74" i="1672"/>
  <c r="N74" i="1672"/>
  <c r="L74" i="1672"/>
  <c r="J74" i="1672"/>
  <c r="H74" i="1672"/>
  <c r="F74" i="1672"/>
  <c r="D74" i="1672"/>
  <c r="P73" i="1672"/>
  <c r="Q73" i="1672" s="1"/>
  <c r="N73" i="1672"/>
  <c r="L73" i="1672"/>
  <c r="J73" i="1672"/>
  <c r="H73" i="1672"/>
  <c r="F73" i="1672"/>
  <c r="D73" i="1672"/>
  <c r="P72" i="1672"/>
  <c r="N72" i="1672"/>
  <c r="L72" i="1672"/>
  <c r="J72" i="1672"/>
  <c r="H72" i="1672"/>
  <c r="F72" i="1672"/>
  <c r="D72" i="1672"/>
  <c r="P71" i="1672"/>
  <c r="N71" i="1672"/>
  <c r="L71" i="1672"/>
  <c r="J71" i="1672"/>
  <c r="H71" i="1672"/>
  <c r="F71" i="1672"/>
  <c r="D71" i="1672"/>
  <c r="P70" i="1672"/>
  <c r="Q70" i="1672" s="1"/>
  <c r="N70" i="1672"/>
  <c r="L70" i="1672"/>
  <c r="J70" i="1672"/>
  <c r="H70" i="1672"/>
  <c r="F70" i="1672"/>
  <c r="D70" i="1672"/>
  <c r="P69" i="1672"/>
  <c r="N69" i="1672"/>
  <c r="L69" i="1672"/>
  <c r="J69" i="1672"/>
  <c r="H69" i="1672"/>
  <c r="F69" i="1672"/>
  <c r="D69" i="1672"/>
  <c r="P68" i="1672"/>
  <c r="N68" i="1672"/>
  <c r="L68" i="1672"/>
  <c r="J68" i="1672"/>
  <c r="H68" i="1672"/>
  <c r="F68" i="1672"/>
  <c r="D68" i="1672"/>
  <c r="P67" i="1672"/>
  <c r="Q67" i="1672" s="1"/>
  <c r="N67" i="1672"/>
  <c r="L67" i="1672"/>
  <c r="J67" i="1672"/>
  <c r="H67" i="1672"/>
  <c r="F67" i="1672"/>
  <c r="D67" i="1672"/>
  <c r="P66" i="1672"/>
  <c r="N66" i="1672"/>
  <c r="L66" i="1672"/>
  <c r="J66" i="1672"/>
  <c r="H66" i="1672"/>
  <c r="F66" i="1672"/>
  <c r="D66" i="1672"/>
  <c r="P65" i="1672"/>
  <c r="Q65" i="1672" s="1"/>
  <c r="N65" i="1672"/>
  <c r="L65" i="1672"/>
  <c r="J65" i="1672"/>
  <c r="H65" i="1672"/>
  <c r="F65" i="1672"/>
  <c r="D65" i="1672"/>
  <c r="P64" i="1672"/>
  <c r="Q64" i="1672" s="1"/>
  <c r="N64" i="1672"/>
  <c r="L64" i="1672"/>
  <c r="J64" i="1672"/>
  <c r="H64" i="1672"/>
  <c r="F64" i="1672"/>
  <c r="D64" i="1672"/>
  <c r="P63" i="1672"/>
  <c r="Q63" i="1672" s="1"/>
  <c r="N63" i="1672"/>
  <c r="L63" i="1672"/>
  <c r="J63" i="1672"/>
  <c r="H63" i="1672"/>
  <c r="F63" i="1672"/>
  <c r="D63" i="1672"/>
  <c r="P62" i="1672"/>
  <c r="Q62" i="1672" s="1"/>
  <c r="N62" i="1672"/>
  <c r="L62" i="1672"/>
  <c r="J62" i="1672"/>
  <c r="H62" i="1672"/>
  <c r="F62" i="1672"/>
  <c r="D62" i="1672"/>
  <c r="P61" i="1672"/>
  <c r="Q61" i="1672" s="1"/>
  <c r="N61" i="1672"/>
  <c r="L61" i="1672"/>
  <c r="J61" i="1672"/>
  <c r="H61" i="1672"/>
  <c r="F61" i="1672"/>
  <c r="D61" i="1672"/>
  <c r="P60" i="1672"/>
  <c r="Q60" i="1672" s="1"/>
  <c r="N60" i="1672"/>
  <c r="L60" i="1672"/>
  <c r="J60" i="1672"/>
  <c r="H60" i="1672"/>
  <c r="F60" i="1672"/>
  <c r="D60" i="1672"/>
  <c r="P59" i="1672"/>
  <c r="Q59" i="1672" s="1"/>
  <c r="N59" i="1672"/>
  <c r="L59" i="1672"/>
  <c r="J59" i="1672"/>
  <c r="H59" i="1672"/>
  <c r="F59" i="1672"/>
  <c r="D59" i="1672"/>
  <c r="P58" i="1672"/>
  <c r="Q58" i="1672" s="1"/>
  <c r="N58" i="1672"/>
  <c r="L58" i="1672"/>
  <c r="J58" i="1672"/>
  <c r="H58" i="1672"/>
  <c r="F58" i="1672"/>
  <c r="D58" i="1672"/>
  <c r="P57" i="1672"/>
  <c r="Q57" i="1672" s="1"/>
  <c r="N57" i="1672"/>
  <c r="L57" i="1672"/>
  <c r="J57" i="1672"/>
  <c r="H57" i="1672"/>
  <c r="F57" i="1672"/>
  <c r="D57" i="1672"/>
  <c r="P56" i="1672"/>
  <c r="Q56" i="1672" s="1"/>
  <c r="N56" i="1672"/>
  <c r="L56" i="1672"/>
  <c r="J56" i="1672"/>
  <c r="H56" i="1672"/>
  <c r="F56" i="1672"/>
  <c r="D56" i="1672"/>
  <c r="P55" i="1672"/>
  <c r="Q55" i="1672" s="1"/>
  <c r="N55" i="1672"/>
  <c r="L55" i="1672"/>
  <c r="J55" i="1672"/>
  <c r="H55" i="1672"/>
  <c r="F55" i="1672"/>
  <c r="D55" i="1672"/>
  <c r="P54" i="1672"/>
  <c r="Q54" i="1672" s="1"/>
  <c r="N54" i="1672"/>
  <c r="L54" i="1672"/>
  <c r="J54" i="1672"/>
  <c r="H54" i="1672"/>
  <c r="F54" i="1672"/>
  <c r="D54" i="1672"/>
  <c r="P53" i="1672"/>
  <c r="N53" i="1672"/>
  <c r="L53" i="1672"/>
  <c r="J53" i="1672"/>
  <c r="H53" i="1672"/>
  <c r="F53" i="1672"/>
  <c r="D53" i="1672"/>
  <c r="P52" i="1672"/>
  <c r="Q52" i="1672" s="1"/>
  <c r="N52" i="1672"/>
  <c r="L52" i="1672"/>
  <c r="J52" i="1672"/>
  <c r="H52" i="1672"/>
  <c r="F52" i="1672"/>
  <c r="D52" i="1672"/>
  <c r="P51" i="1672"/>
  <c r="N51" i="1672"/>
  <c r="L51" i="1672"/>
  <c r="J51" i="1672"/>
  <c r="H51" i="1672"/>
  <c r="F51" i="1672"/>
  <c r="D51" i="1672"/>
  <c r="P50" i="1672"/>
  <c r="N50" i="1672"/>
  <c r="L50" i="1672"/>
  <c r="J50" i="1672"/>
  <c r="H50" i="1672"/>
  <c r="F50" i="1672"/>
  <c r="D50" i="1672"/>
  <c r="P49" i="1672"/>
  <c r="Q49" i="1672" s="1"/>
  <c r="N49" i="1672"/>
  <c r="L49" i="1672"/>
  <c r="J49" i="1672"/>
  <c r="H49" i="1672"/>
  <c r="F49" i="1672"/>
  <c r="D49" i="1672"/>
  <c r="P48" i="1672"/>
  <c r="N48" i="1672"/>
  <c r="L48" i="1672"/>
  <c r="J48" i="1672"/>
  <c r="H48" i="1672"/>
  <c r="F48" i="1672"/>
  <c r="D48" i="1672"/>
  <c r="P47" i="1672"/>
  <c r="N47" i="1672"/>
  <c r="L47" i="1672"/>
  <c r="J47" i="1672"/>
  <c r="H47" i="1672"/>
  <c r="F47" i="1672"/>
  <c r="D47" i="1672"/>
  <c r="P46" i="1672"/>
  <c r="Q46" i="1672" s="1"/>
  <c r="N46" i="1672"/>
  <c r="L46" i="1672"/>
  <c r="J46" i="1672"/>
  <c r="H46" i="1672"/>
  <c r="F46" i="1672"/>
  <c r="D46" i="1672"/>
  <c r="P45" i="1672"/>
  <c r="N45" i="1672"/>
  <c r="L45" i="1672"/>
  <c r="J45" i="1672"/>
  <c r="H45" i="1672"/>
  <c r="F45" i="1672"/>
  <c r="D45" i="1672"/>
  <c r="P44" i="1672"/>
  <c r="N44" i="1672"/>
  <c r="L44" i="1672"/>
  <c r="J44" i="1672"/>
  <c r="H44" i="1672"/>
  <c r="F44" i="1672"/>
  <c r="D44" i="1672"/>
  <c r="P43" i="1672"/>
  <c r="Q43" i="1672" s="1"/>
  <c r="N43" i="1672"/>
  <c r="L43" i="1672"/>
  <c r="J43" i="1672"/>
  <c r="H43" i="1672"/>
  <c r="F43" i="1672"/>
  <c r="D43" i="1672"/>
  <c r="P42" i="1672"/>
  <c r="N42" i="1672"/>
  <c r="L42" i="1672"/>
  <c r="J42" i="1672"/>
  <c r="H42" i="1672"/>
  <c r="F42" i="1672"/>
  <c r="D42" i="1672"/>
  <c r="P41" i="1672"/>
  <c r="N41" i="1672"/>
  <c r="L41" i="1672"/>
  <c r="J41" i="1672"/>
  <c r="H41" i="1672"/>
  <c r="F41" i="1672"/>
  <c r="D41" i="1672"/>
  <c r="P40" i="1672"/>
  <c r="Q40" i="1672" s="1"/>
  <c r="N40" i="1672"/>
  <c r="L40" i="1672"/>
  <c r="J40" i="1672"/>
  <c r="H40" i="1672"/>
  <c r="F40" i="1672"/>
  <c r="D40" i="1672"/>
  <c r="P39" i="1672"/>
  <c r="Q39" i="1672" s="1"/>
  <c r="N39" i="1672"/>
  <c r="L39" i="1672"/>
  <c r="J39" i="1672"/>
  <c r="H39" i="1672"/>
  <c r="F39" i="1672"/>
  <c r="D39" i="1672"/>
  <c r="P38" i="1672"/>
  <c r="Q38" i="1672" s="1"/>
  <c r="N38" i="1672"/>
  <c r="L38" i="1672"/>
  <c r="J38" i="1672"/>
  <c r="H38" i="1672"/>
  <c r="F38" i="1672"/>
  <c r="D38" i="1672"/>
  <c r="P37" i="1672"/>
  <c r="Q37" i="1672" s="1"/>
  <c r="N37" i="1672"/>
  <c r="L37" i="1672"/>
  <c r="J37" i="1672"/>
  <c r="H37" i="1672"/>
  <c r="F37" i="1672"/>
  <c r="D37" i="1672"/>
  <c r="P36" i="1672"/>
  <c r="Q36" i="1672" s="1"/>
  <c r="N36" i="1672"/>
  <c r="L36" i="1672"/>
  <c r="J36" i="1672"/>
  <c r="H36" i="1672"/>
  <c r="F36" i="1672"/>
  <c r="D36" i="1672"/>
  <c r="P35" i="1672"/>
  <c r="Q35" i="1672" s="1"/>
  <c r="N35" i="1672"/>
  <c r="L35" i="1672"/>
  <c r="J35" i="1672"/>
  <c r="H35" i="1672"/>
  <c r="F35" i="1672"/>
  <c r="D35" i="1672"/>
  <c r="P34" i="1672"/>
  <c r="Q34" i="1672" s="1"/>
  <c r="N34" i="1672"/>
  <c r="L34" i="1672"/>
  <c r="J34" i="1672"/>
  <c r="H34" i="1672"/>
  <c r="F34" i="1672"/>
  <c r="D34" i="1672"/>
  <c r="P33" i="1672"/>
  <c r="Q33" i="1672" s="1"/>
  <c r="N33" i="1672"/>
  <c r="L33" i="1672"/>
  <c r="J33" i="1672"/>
  <c r="H33" i="1672"/>
  <c r="F33" i="1672"/>
  <c r="D33" i="1672"/>
  <c r="P32" i="1672"/>
  <c r="Q32" i="1672" s="1"/>
  <c r="N32" i="1672"/>
  <c r="L32" i="1672"/>
  <c r="J32" i="1672"/>
  <c r="H32" i="1672"/>
  <c r="F32" i="1672"/>
  <c r="D32" i="1672"/>
  <c r="P31" i="1672"/>
  <c r="Q31" i="1672" s="1"/>
  <c r="N31" i="1672"/>
  <c r="L31" i="1672"/>
  <c r="J31" i="1672"/>
  <c r="H31" i="1672"/>
  <c r="F31" i="1672"/>
  <c r="D31" i="1672"/>
  <c r="P30" i="1672"/>
  <c r="Q30" i="1672" s="1"/>
  <c r="N30" i="1672"/>
  <c r="L30" i="1672"/>
  <c r="J30" i="1672"/>
  <c r="H30" i="1672"/>
  <c r="F30" i="1672"/>
  <c r="D30" i="1672"/>
  <c r="P29" i="1672"/>
  <c r="Q29" i="1672" s="1"/>
  <c r="N29" i="1672"/>
  <c r="L29" i="1672"/>
  <c r="J29" i="1672"/>
  <c r="H29" i="1672"/>
  <c r="F29" i="1672"/>
  <c r="D29" i="1672"/>
  <c r="P28" i="1672"/>
  <c r="Q28" i="1672" s="1"/>
  <c r="N28" i="1672"/>
  <c r="L28" i="1672"/>
  <c r="J28" i="1672"/>
  <c r="H28" i="1672"/>
  <c r="F28" i="1672"/>
  <c r="D28" i="1672"/>
  <c r="P27" i="1672"/>
  <c r="Q27" i="1672" s="1"/>
  <c r="N27" i="1672"/>
  <c r="L27" i="1672"/>
  <c r="J27" i="1672"/>
  <c r="H27" i="1672"/>
  <c r="F27" i="1672"/>
  <c r="D27" i="1672"/>
  <c r="P26" i="1672"/>
  <c r="Q26" i="1672" s="1"/>
  <c r="N26" i="1672"/>
  <c r="L26" i="1672"/>
  <c r="J26" i="1672"/>
  <c r="H26" i="1672"/>
  <c r="F26" i="1672"/>
  <c r="D26" i="1672"/>
  <c r="P25" i="1672"/>
  <c r="Q25" i="1672" s="1"/>
  <c r="N25" i="1672"/>
  <c r="L25" i="1672"/>
  <c r="J25" i="1672"/>
  <c r="H25" i="1672"/>
  <c r="F25" i="1672"/>
  <c r="D25" i="1672"/>
  <c r="P24" i="1672"/>
  <c r="Q24" i="1672" s="1"/>
  <c r="N24" i="1672"/>
  <c r="L24" i="1672"/>
  <c r="J24" i="1672"/>
  <c r="H24" i="1672"/>
  <c r="F24" i="1672"/>
  <c r="D24" i="1672"/>
  <c r="P23" i="1672"/>
  <c r="Q23" i="1672" s="1"/>
  <c r="N23" i="1672"/>
  <c r="L23" i="1672"/>
  <c r="J23" i="1672"/>
  <c r="H23" i="1672"/>
  <c r="F23" i="1672"/>
  <c r="D23" i="1672"/>
  <c r="P22" i="1672"/>
  <c r="Q22" i="1672" s="1"/>
  <c r="N22" i="1672"/>
  <c r="L22" i="1672"/>
  <c r="J22" i="1672"/>
  <c r="H22" i="1672"/>
  <c r="F22" i="1672"/>
  <c r="D22" i="1672"/>
  <c r="P21" i="1672"/>
  <c r="Q21" i="1672" s="1"/>
  <c r="N21" i="1672"/>
  <c r="L21" i="1672"/>
  <c r="J21" i="1672"/>
  <c r="H21" i="1672"/>
  <c r="F21" i="1672"/>
  <c r="D21" i="1672"/>
  <c r="P20" i="1672"/>
  <c r="Q20" i="1672" s="1"/>
  <c r="N20" i="1672"/>
  <c r="L20" i="1672"/>
  <c r="J20" i="1672"/>
  <c r="H20" i="1672"/>
  <c r="F20" i="1672"/>
  <c r="D20" i="1672"/>
  <c r="P19" i="1672"/>
  <c r="Q19" i="1672" s="1"/>
  <c r="N19" i="1672"/>
  <c r="L19" i="1672"/>
  <c r="J19" i="1672"/>
  <c r="H19" i="1672"/>
  <c r="F19" i="1672"/>
  <c r="D19" i="1672"/>
  <c r="P18" i="1672"/>
  <c r="Q18" i="1672" s="1"/>
  <c r="N18" i="1672"/>
  <c r="L18" i="1672"/>
  <c r="J18" i="1672"/>
  <c r="H18" i="1672"/>
  <c r="F18" i="1672"/>
  <c r="D18" i="1672"/>
  <c r="P17" i="1672"/>
  <c r="Q17" i="1672" s="1"/>
  <c r="P16" i="1672"/>
  <c r="Q16" i="1672" s="1"/>
  <c r="P15" i="1672"/>
  <c r="Q15" i="1672" s="1"/>
  <c r="P14" i="1672"/>
  <c r="Q14" i="1672" s="1"/>
  <c r="P13" i="1672"/>
  <c r="Q13" i="1672" s="1"/>
  <c r="P12" i="1672"/>
  <c r="Q12" i="1672" s="1"/>
  <c r="P11" i="1672"/>
  <c r="Q11" i="1672" s="1"/>
  <c r="P10" i="1672"/>
  <c r="Q10" i="1672" s="1"/>
  <c r="P9" i="1672"/>
  <c r="Q9" i="1672" s="1"/>
  <c r="P8" i="1672"/>
  <c r="Q8" i="1672" s="1"/>
  <c r="P7" i="1672"/>
  <c r="Q7" i="1672" s="1"/>
  <c r="P6" i="1672"/>
  <c r="Q6" i="1672" s="1"/>
  <c r="Q125" i="1672" l="1"/>
  <c r="Q123" i="1672"/>
  <c r="Q122" i="1672"/>
  <c r="Q120" i="1672"/>
  <c r="Q134" i="1672"/>
  <c r="Q131" i="1672"/>
  <c r="Q129" i="1672"/>
  <c r="Q128" i="1672"/>
  <c r="Q126" i="1672"/>
  <c r="Q132" i="1672"/>
  <c r="Q105" i="1672"/>
  <c r="Q104" i="1672"/>
  <c r="Q102" i="1672"/>
  <c r="Q101" i="1672"/>
  <c r="Q99" i="1672"/>
  <c r="Q98" i="1672"/>
  <c r="Q96" i="1672"/>
  <c r="Q95" i="1672"/>
  <c r="Q93" i="1672"/>
  <c r="Q92" i="1672"/>
  <c r="Q78" i="1672"/>
  <c r="Q77" i="1672"/>
  <c r="Q75" i="1672"/>
  <c r="Q74" i="1672"/>
  <c r="Q72" i="1672"/>
  <c r="Q71" i="1672"/>
  <c r="Q69" i="1672"/>
  <c r="Q68" i="1672"/>
  <c r="Q66" i="1672"/>
  <c r="Q53" i="1672"/>
  <c r="Q51" i="1672"/>
  <c r="Q50" i="1672"/>
  <c r="Q48" i="1672"/>
  <c r="Q47" i="1672"/>
  <c r="Q45" i="1672"/>
  <c r="Q44" i="1672"/>
  <c r="Q42" i="1672"/>
  <c r="Q41" i="1672"/>
  <c r="Q119" i="1672"/>
  <c r="L19" i="1669"/>
  <c r="J19" i="1669"/>
  <c r="H19" i="1669"/>
  <c r="F19" i="1669"/>
  <c r="D19" i="1669"/>
  <c r="B19" i="1669"/>
  <c r="F8" i="1667"/>
  <c r="G8" i="1667"/>
  <c r="L8" i="1667"/>
  <c r="M8" i="1667"/>
  <c r="T8" i="1667"/>
  <c r="U8" i="1667"/>
  <c r="V8" i="1667"/>
  <c r="W8" i="1667"/>
  <c r="F9" i="1667"/>
  <c r="G9" i="1667"/>
  <c r="T9" i="1667"/>
  <c r="U9" i="1667"/>
  <c r="V9" i="1667"/>
  <c r="W9" i="1667"/>
  <c r="F10" i="1667"/>
  <c r="T10" i="1667" s="1"/>
  <c r="G10" i="1667"/>
  <c r="U10" i="1667"/>
  <c r="V10" i="1667"/>
  <c r="W10" i="1667"/>
  <c r="F11" i="1667"/>
  <c r="G11" i="1667"/>
  <c r="T11" i="1667"/>
  <c r="U11" i="1667"/>
  <c r="V11" i="1667"/>
  <c r="W11" i="1667"/>
  <c r="F12" i="1667"/>
  <c r="G12" i="1667"/>
  <c r="T12" i="1667"/>
  <c r="U12" i="1667"/>
  <c r="V12" i="1667"/>
  <c r="W12" i="1667"/>
  <c r="F13" i="1667"/>
  <c r="G13" i="1667"/>
  <c r="T13" i="1667"/>
  <c r="U13" i="1667"/>
  <c r="V13" i="1667"/>
  <c r="W13" i="1667"/>
  <c r="F14" i="1667"/>
  <c r="G14" i="1667"/>
  <c r="F15" i="1667"/>
  <c r="G15" i="1667"/>
  <c r="F16" i="1667"/>
  <c r="G16" i="1667"/>
  <c r="T16" i="1667"/>
  <c r="U16" i="1667"/>
  <c r="V16" i="1667"/>
  <c r="W16" i="1667"/>
  <c r="F17" i="1667"/>
  <c r="G17" i="1667"/>
  <c r="L17" i="1667"/>
  <c r="M17" i="1667"/>
  <c r="F18" i="1667"/>
  <c r="G18" i="1667"/>
  <c r="L18" i="1667"/>
  <c r="M18" i="1667"/>
  <c r="T18" i="1667"/>
  <c r="U18" i="1667"/>
  <c r="V18" i="1667"/>
  <c r="W18" i="1667"/>
  <c r="F19" i="1667"/>
  <c r="T19" i="1667" s="1"/>
  <c r="G19" i="1667"/>
  <c r="U19" i="1667" s="1"/>
  <c r="L19" i="1667"/>
  <c r="M19" i="1667"/>
  <c r="V19" i="1667"/>
  <c r="W19" i="1667"/>
  <c r="B20" i="1667"/>
  <c r="C20" i="1667"/>
  <c r="D20" i="1667"/>
  <c r="E20" i="1667"/>
  <c r="H20" i="1667"/>
  <c r="I20" i="1667"/>
  <c r="J20" i="1667"/>
  <c r="K20" i="1667"/>
  <c r="M20" i="1667"/>
  <c r="W20" i="1667" s="1"/>
  <c r="N20" i="1667"/>
  <c r="O20" i="1667"/>
  <c r="P20" i="1667"/>
  <c r="Q20" i="1667"/>
  <c r="L27" i="1667"/>
  <c r="W27" i="1667"/>
  <c r="L28" i="1667"/>
  <c r="W28" i="1667"/>
  <c r="L29" i="1667"/>
  <c r="W29" i="1667"/>
  <c r="L30" i="1667"/>
  <c r="W30" i="1667"/>
  <c r="L31" i="1667"/>
  <c r="W31" i="1667"/>
  <c r="L32" i="1667"/>
  <c r="W32" i="1667"/>
  <c r="L33" i="1667"/>
  <c r="W33" i="1667"/>
  <c r="L34" i="1667"/>
  <c r="W34" i="1667"/>
  <c r="L35" i="1667"/>
  <c r="W35" i="1667"/>
  <c r="L36" i="1667"/>
  <c r="W36" i="1667"/>
  <c r="L37" i="1667"/>
  <c r="W37" i="1667"/>
  <c r="L38" i="1667"/>
  <c r="W38" i="1667"/>
  <c r="B39" i="1667"/>
  <c r="C39" i="1667"/>
  <c r="D39" i="1667"/>
  <c r="E39" i="1667"/>
  <c r="F39" i="1667"/>
  <c r="G39" i="1667"/>
  <c r="H39" i="1667"/>
  <c r="I39" i="1667"/>
  <c r="J39" i="1667"/>
  <c r="K39" i="1667"/>
  <c r="M39" i="1667"/>
  <c r="N39" i="1667"/>
  <c r="O39" i="1667"/>
  <c r="P39" i="1667"/>
  <c r="Q39" i="1667"/>
  <c r="R39" i="1667"/>
  <c r="S39" i="1667"/>
  <c r="T39" i="1667"/>
  <c r="U39" i="1667"/>
  <c r="V39" i="1667"/>
  <c r="B19" i="1666"/>
  <c r="D19" i="1666"/>
  <c r="F19" i="1666"/>
  <c r="H19" i="1666"/>
  <c r="K19" i="1666"/>
  <c r="M19" i="1666"/>
  <c r="O19" i="1666"/>
  <c r="Q19" i="1666"/>
  <c r="B35" i="1666"/>
  <c r="K35" i="1666" s="1"/>
  <c r="D35" i="1666"/>
  <c r="M35" i="1666" s="1"/>
  <c r="F35" i="1666"/>
  <c r="H35" i="1666"/>
  <c r="O35" i="1666"/>
  <c r="Q35" i="1666"/>
  <c r="B51" i="1666"/>
  <c r="K51" i="1666" s="1"/>
  <c r="D51" i="1666"/>
  <c r="F51" i="1666"/>
  <c r="H51" i="1666"/>
  <c r="M51" i="1666"/>
  <c r="O51" i="1666"/>
  <c r="Q51" i="1666"/>
  <c r="B67" i="1666"/>
  <c r="D67" i="1666"/>
  <c r="F67" i="1666"/>
  <c r="H67" i="1666"/>
  <c r="K67" i="1666"/>
  <c r="M67" i="1666"/>
  <c r="O67" i="1666"/>
  <c r="Q67" i="1666"/>
  <c r="B83" i="1666"/>
  <c r="K83" i="1666" s="1"/>
  <c r="D83" i="1666"/>
  <c r="M83" i="1666" s="1"/>
  <c r="F83" i="1666"/>
  <c r="H83" i="1666"/>
  <c r="O83" i="1666"/>
  <c r="Q83" i="1666"/>
  <c r="B99" i="1666"/>
  <c r="D99" i="1666"/>
  <c r="F99" i="1666"/>
  <c r="H99" i="1666"/>
  <c r="K99" i="1666"/>
  <c r="M99" i="1666"/>
  <c r="O99" i="1666"/>
  <c r="Q99" i="1666"/>
  <c r="B115" i="1666"/>
  <c r="D115" i="1666"/>
  <c r="F115" i="1666"/>
  <c r="H115" i="1666"/>
  <c r="B131" i="1666"/>
  <c r="D131" i="1666"/>
  <c r="F131" i="1666"/>
  <c r="H131" i="1666"/>
  <c r="B147" i="1666"/>
  <c r="D147" i="1666"/>
  <c r="F147" i="1666"/>
  <c r="H147" i="1666"/>
  <c r="B163" i="1666"/>
  <c r="D163" i="1666"/>
  <c r="F163" i="1666"/>
  <c r="H163" i="1666"/>
  <c r="B179" i="1666"/>
  <c r="D179" i="1666"/>
  <c r="F179" i="1666"/>
  <c r="H179" i="1666"/>
  <c r="Q179" i="1666"/>
  <c r="B195" i="1666"/>
  <c r="K163" i="1666" s="1"/>
  <c r="D195" i="1666"/>
  <c r="M163" i="1666" s="1"/>
  <c r="F195" i="1666"/>
  <c r="O163" i="1666" s="1"/>
  <c r="H195" i="1666"/>
  <c r="Q163" i="1666" s="1"/>
  <c r="B211" i="1666"/>
  <c r="K179" i="1666" s="1"/>
  <c r="D211" i="1666"/>
  <c r="M179" i="1666" s="1"/>
  <c r="F211" i="1666"/>
  <c r="O179" i="1666" s="1"/>
  <c r="H211" i="1666"/>
  <c r="B227" i="1666"/>
  <c r="D227" i="1666"/>
  <c r="F227" i="1666"/>
  <c r="H227" i="1666"/>
  <c r="B243" i="1666"/>
  <c r="D243" i="1666"/>
  <c r="F243" i="1666"/>
  <c r="H243" i="1666"/>
  <c r="B259" i="1666"/>
  <c r="D259" i="1666"/>
  <c r="F259" i="1666"/>
  <c r="H259" i="1666"/>
  <c r="B275" i="1666"/>
  <c r="D275" i="1666"/>
  <c r="F275" i="1666"/>
  <c r="H275" i="1666"/>
  <c r="B291" i="1666"/>
  <c r="D291" i="1666"/>
  <c r="F291" i="1666"/>
  <c r="H291" i="1666"/>
  <c r="B307" i="1666"/>
  <c r="D307" i="1666"/>
  <c r="F307" i="1666"/>
  <c r="H307" i="1666"/>
  <c r="B323" i="1666"/>
  <c r="D323" i="1666"/>
  <c r="F323" i="1666"/>
  <c r="H323" i="1666"/>
  <c r="B339" i="1666"/>
  <c r="D339" i="1666"/>
  <c r="F339" i="1666"/>
  <c r="H339" i="1666"/>
  <c r="B355" i="1666"/>
  <c r="K195" i="1666" s="1"/>
  <c r="D355" i="1666"/>
  <c r="M195" i="1666" s="1"/>
  <c r="F355" i="1666"/>
  <c r="O195" i="1666" s="1"/>
  <c r="H355" i="1666"/>
  <c r="Q195" i="1666" s="1"/>
  <c r="B371" i="1666"/>
  <c r="K211" i="1666" s="1"/>
  <c r="D371" i="1666"/>
  <c r="M211" i="1666" s="1"/>
  <c r="F371" i="1666"/>
  <c r="O211" i="1666" s="1"/>
  <c r="H371" i="1666"/>
  <c r="Q211" i="1666" s="1"/>
  <c r="B388" i="1666"/>
  <c r="K228" i="1666" s="1"/>
  <c r="D388" i="1666"/>
  <c r="M228" i="1666" s="1"/>
  <c r="F388" i="1666"/>
  <c r="O228" i="1666" s="1"/>
  <c r="H388" i="1666"/>
  <c r="Q228" i="1666" s="1"/>
  <c r="C6" i="1665"/>
  <c r="D6" i="1665"/>
  <c r="C12" i="1665"/>
  <c r="D12" i="1665"/>
  <c r="C19" i="1665"/>
  <c r="B5" i="1655"/>
  <c r="H7" i="1655"/>
  <c r="B54" i="1655"/>
  <c r="C54" i="1655"/>
  <c r="D54" i="1655"/>
  <c r="B55" i="1655"/>
  <c r="C55" i="1655"/>
  <c r="D55" i="1655"/>
  <c r="B56" i="1655"/>
  <c r="C56" i="1655"/>
  <c r="D56" i="1655"/>
  <c r="B57" i="1655"/>
  <c r="C57" i="1655"/>
  <c r="D57" i="1655"/>
  <c r="B58" i="1655"/>
  <c r="C58" i="1655"/>
  <c r="D58" i="1655"/>
  <c r="J46" i="1654"/>
  <c r="K46" i="1654"/>
  <c r="J47" i="1654"/>
  <c r="K47" i="1654"/>
  <c r="B5" i="1653"/>
  <c r="C5" i="1653"/>
  <c r="C5" i="1655" s="1"/>
  <c r="D5" i="1653"/>
  <c r="D5" i="1655" s="1"/>
  <c r="E5" i="1653"/>
  <c r="E5" i="1655" s="1"/>
  <c r="B6" i="1653"/>
  <c r="B6" i="1655" s="1"/>
  <c r="C6" i="1653"/>
  <c r="C6" i="1655" s="1"/>
  <c r="D6" i="1653"/>
  <c r="D6" i="1655" s="1"/>
  <c r="E6" i="1653"/>
  <c r="E6" i="1655" s="1"/>
  <c r="G6" i="1653"/>
  <c r="G6" i="1655" s="1"/>
  <c r="E7" i="1653"/>
  <c r="E7" i="1655" s="1"/>
  <c r="F7" i="1653"/>
  <c r="F7" i="1655" s="1"/>
  <c r="G7" i="1653"/>
  <c r="G7" i="1655" s="1"/>
  <c r="H7" i="1653"/>
  <c r="B5" i="1652"/>
  <c r="B5" i="1654" s="1"/>
  <c r="B5" i="1656" s="1"/>
  <c r="B5" i="1657" s="1"/>
  <c r="B5" i="1658" s="1"/>
  <c r="B5" i="1659" s="1"/>
  <c r="B5" i="1660" s="1"/>
  <c r="B5" i="1661" s="1"/>
  <c r="B5" i="1662" s="1"/>
  <c r="B5" i="1663" s="1"/>
  <c r="C5" i="1652"/>
  <c r="C5" i="1654" s="1"/>
  <c r="C5" i="1656" s="1"/>
  <c r="C5" i="1657" s="1"/>
  <c r="C5" i="1658" s="1"/>
  <c r="C5" i="1659" s="1"/>
  <c r="C5" i="1660" s="1"/>
  <c r="C5" i="1661" s="1"/>
  <c r="C5" i="1662" s="1"/>
  <c r="C5" i="1663" s="1"/>
  <c r="D5" i="1652"/>
  <c r="D5" i="1654" s="1"/>
  <c r="D5" i="1656" s="1"/>
  <c r="D5" i="1657" s="1"/>
  <c r="D5" i="1658" s="1"/>
  <c r="D5" i="1659" s="1"/>
  <c r="D5" i="1660" s="1"/>
  <c r="D5" i="1661" s="1"/>
  <c r="D5" i="1662" s="1"/>
  <c r="D5" i="1663" s="1"/>
  <c r="E5" i="1652"/>
  <c r="E5" i="1654" s="1"/>
  <c r="E5" i="1656" s="1"/>
  <c r="E5" i="1657" s="1"/>
  <c r="E5" i="1658" s="1"/>
  <c r="E5" i="1659" s="1"/>
  <c r="E5" i="1660" s="1"/>
  <c r="E5" i="1661" s="1"/>
  <c r="E5" i="1662" s="1"/>
  <c r="E5" i="1663" s="1"/>
  <c r="F5" i="1652"/>
  <c r="F5" i="1654" s="1"/>
  <c r="F5" i="1656" s="1"/>
  <c r="F5" i="1657" s="1"/>
  <c r="F5" i="1658" s="1"/>
  <c r="F5" i="1659" s="1"/>
  <c r="F5" i="1660" s="1"/>
  <c r="F5" i="1661" s="1"/>
  <c r="F5" i="1662" s="1"/>
  <c r="F5" i="1663" s="1"/>
  <c r="B6" i="1652"/>
  <c r="B6" i="1654" s="1"/>
  <c r="B6" i="1656" s="1"/>
  <c r="B6" i="1657" s="1"/>
  <c r="B6" i="1658" s="1"/>
  <c r="B6" i="1659" s="1"/>
  <c r="B6" i="1660" s="1"/>
  <c r="B6" i="1661" s="1"/>
  <c r="B6" i="1662" s="1"/>
  <c r="B6" i="1663" s="1"/>
  <c r="C6" i="1652"/>
  <c r="C6" i="1654" s="1"/>
  <c r="C6" i="1656" s="1"/>
  <c r="C6" i="1657" s="1"/>
  <c r="C6" i="1658" s="1"/>
  <c r="C6" i="1659" s="1"/>
  <c r="C6" i="1660" s="1"/>
  <c r="C6" i="1661" s="1"/>
  <c r="C6" i="1662" s="1"/>
  <c r="C6" i="1663" s="1"/>
  <c r="D6" i="1652"/>
  <c r="D6" i="1654" s="1"/>
  <c r="D6" i="1656" s="1"/>
  <c r="D6" i="1657" s="1"/>
  <c r="D6" i="1658" s="1"/>
  <c r="D6" i="1659" s="1"/>
  <c r="D6" i="1660" s="1"/>
  <c r="D6" i="1661" s="1"/>
  <c r="D6" i="1662" s="1"/>
  <c r="D6" i="1663" s="1"/>
  <c r="E6" i="1652"/>
  <c r="E6" i="1654" s="1"/>
  <c r="E6" i="1656" s="1"/>
  <c r="E6" i="1657" s="1"/>
  <c r="E6" i="1658" s="1"/>
  <c r="E6" i="1659" s="1"/>
  <c r="E6" i="1660" s="1"/>
  <c r="E6" i="1661" s="1"/>
  <c r="E6" i="1662" s="1"/>
  <c r="E6" i="1663" s="1"/>
  <c r="F6" i="1652"/>
  <c r="F6" i="1654" s="1"/>
  <c r="F6" i="1656" s="1"/>
  <c r="F6" i="1657" s="1"/>
  <c r="F6" i="1658" s="1"/>
  <c r="F6" i="1659" s="1"/>
  <c r="F6" i="1660" s="1"/>
  <c r="F6" i="1661" s="1"/>
  <c r="F6" i="1662" s="1"/>
  <c r="F6" i="1663" s="1"/>
  <c r="I6" i="1652"/>
  <c r="H6" i="1654" s="1"/>
  <c r="H6" i="1656" s="1"/>
  <c r="H6" i="1657" s="1"/>
  <c r="H6" i="1658" s="1"/>
  <c r="H6" i="1659" s="1"/>
  <c r="H6" i="1660" s="1"/>
  <c r="H6" i="1661" s="1"/>
  <c r="H6" i="1662" s="1"/>
  <c r="H6" i="1663" s="1"/>
  <c r="F7" i="1652"/>
  <c r="F7" i="1654" s="1"/>
  <c r="F7" i="1656" s="1"/>
  <c r="F7" i="1657" s="1"/>
  <c r="F7" i="1658" s="1"/>
  <c r="F7" i="1659" s="1"/>
  <c r="F7" i="1660" s="1"/>
  <c r="F7" i="1661" s="1"/>
  <c r="F7" i="1662" s="1"/>
  <c r="F7" i="1663" s="1"/>
  <c r="H7" i="1652"/>
  <c r="G7" i="1654" s="1"/>
  <c r="G7" i="1656" s="1"/>
  <c r="G7" i="1657" s="1"/>
  <c r="G7" i="1658" s="1"/>
  <c r="G7" i="1659" s="1"/>
  <c r="G7" i="1660" s="1"/>
  <c r="G7" i="1661" s="1"/>
  <c r="G7" i="1662" s="1"/>
  <c r="G7" i="1663" s="1"/>
  <c r="I7" i="1652"/>
  <c r="H7" i="1654" s="1"/>
  <c r="H7" i="1656" s="1"/>
  <c r="H7" i="1657" s="1"/>
  <c r="H7" i="1658" s="1"/>
  <c r="H7" i="1659" s="1"/>
  <c r="H7" i="1660" s="1"/>
  <c r="H7" i="1661" s="1"/>
  <c r="H7" i="1662" s="1"/>
  <c r="H7" i="1663" s="1"/>
  <c r="K7" i="1652"/>
  <c r="I7" i="1654" s="1"/>
  <c r="I7" i="1656" s="1"/>
  <c r="I7" i="1657" s="1"/>
  <c r="I7" i="1658" s="1"/>
  <c r="I7" i="1659" s="1"/>
  <c r="I7" i="1660" s="1"/>
  <c r="I7" i="1661" s="1"/>
  <c r="I7" i="1662" s="1"/>
  <c r="I7" i="1663" s="1"/>
  <c r="F20" i="1667" l="1"/>
  <c r="G20" i="1667"/>
  <c r="L20" i="1667"/>
  <c r="V20" i="1667" s="1"/>
  <c r="T20" i="1667"/>
  <c r="U20" i="1667"/>
  <c r="L39" i="1667"/>
  <c r="W39" i="1667"/>
  <c r="D19" i="1665"/>
  <c r="C59" i="1655"/>
  <c r="D59" i="1655"/>
  <c r="F56" i="1655"/>
  <c r="F58" i="1655"/>
  <c r="F57" i="1655"/>
  <c r="F59" i="1655"/>
  <c r="F55" i="1655"/>
  <c r="E57" i="1655"/>
  <c r="E58" i="1655"/>
  <c r="E55" i="1655"/>
  <c r="E59" i="1655"/>
  <c r="F54" i="1655"/>
  <c r="J47" i="1623"/>
  <c r="I47" i="1623"/>
  <c r="J45" i="1623"/>
  <c r="I45" i="1623"/>
  <c r="J44" i="1623"/>
  <c r="I44" i="1623"/>
  <c r="J43" i="1623"/>
  <c r="I43" i="1623"/>
  <c r="J42" i="1623"/>
  <c r="I42" i="1623"/>
  <c r="J41" i="1623"/>
  <c r="I41" i="1623"/>
  <c r="J40" i="1623"/>
  <c r="I40" i="1623"/>
  <c r="J39" i="1623"/>
  <c r="I39" i="1623"/>
  <c r="J38" i="1623"/>
  <c r="I38" i="1623"/>
  <c r="J37" i="1623"/>
  <c r="I37" i="1623"/>
  <c r="J36" i="1623"/>
  <c r="I36" i="1623"/>
  <c r="J35" i="1623"/>
  <c r="I35" i="1623"/>
  <c r="J34" i="1623"/>
  <c r="I34" i="1623"/>
  <c r="J33" i="1623"/>
  <c r="I33" i="1623"/>
  <c r="J32" i="1623"/>
  <c r="I32" i="1623"/>
  <c r="J31" i="1623"/>
  <c r="I31" i="1623"/>
  <c r="J30" i="1623"/>
  <c r="I30" i="1623"/>
  <c r="J29" i="1623"/>
  <c r="I29" i="1623"/>
  <c r="J28" i="1623"/>
  <c r="I28" i="1623"/>
  <c r="J27" i="1623"/>
  <c r="I27" i="1623"/>
  <c r="J26" i="1623"/>
  <c r="I26" i="1623"/>
  <c r="J25" i="1623"/>
  <c r="I25" i="1623"/>
  <c r="J24" i="1623"/>
  <c r="I24" i="1623"/>
  <c r="J23" i="1623"/>
  <c r="I23" i="1623"/>
  <c r="J22" i="1623"/>
  <c r="I22" i="1623"/>
  <c r="J21" i="1623"/>
  <c r="I21" i="1623"/>
  <c r="J20" i="1623"/>
  <c r="I20" i="1623"/>
  <c r="J19" i="1623"/>
  <c r="I19" i="1623"/>
  <c r="J18" i="1623"/>
  <c r="I18" i="1623"/>
  <c r="J17" i="1623"/>
  <c r="I17" i="1623"/>
  <c r="J16" i="1623"/>
  <c r="I16" i="1623"/>
  <c r="J15" i="1623"/>
  <c r="I15" i="1623"/>
  <c r="J14" i="1623"/>
  <c r="I14" i="1623"/>
  <c r="J13" i="1623"/>
  <c r="I13" i="1623"/>
  <c r="J12" i="1623"/>
  <c r="I12" i="1623"/>
  <c r="J11" i="1623"/>
  <c r="I11" i="1623"/>
  <c r="J10" i="1623"/>
  <c r="I10" i="1623"/>
  <c r="J9" i="1623"/>
  <c r="I9" i="1623"/>
  <c r="J8" i="1623"/>
  <c r="I8" i="1623"/>
  <c r="H7" i="1623"/>
  <c r="G7" i="1623"/>
  <c r="G46" i="1623" s="1"/>
  <c r="J46" i="1623" s="1"/>
  <c r="F7" i="1623"/>
  <c r="F46" i="1623" s="1"/>
  <c r="E7" i="1623"/>
  <c r="E46" i="1623" s="1"/>
  <c r="I46" i="1623" s="1"/>
  <c r="D7" i="1623"/>
  <c r="D46" i="1623" s="1"/>
  <c r="H6" i="1623"/>
  <c r="G6" i="1623"/>
  <c r="E54" i="1655" l="1"/>
  <c r="E56" i="1655"/>
  <c r="I7" i="1623"/>
  <c r="J7" i="1623"/>
  <c r="L91" i="1620" l="1"/>
  <c r="H91" i="1620"/>
  <c r="L90" i="1620"/>
  <c r="H90" i="1620"/>
  <c r="L89" i="1620"/>
  <c r="H89" i="1620"/>
  <c r="D89" i="1620"/>
  <c r="X88" i="1620"/>
  <c r="V88" i="1620"/>
  <c r="T88" i="1620"/>
  <c r="R88" i="1620"/>
  <c r="P88" i="1620"/>
  <c r="N88" i="1620"/>
  <c r="L88" i="1620"/>
  <c r="J88" i="1620"/>
  <c r="H88" i="1620"/>
  <c r="F88" i="1620"/>
  <c r="D88" i="1620"/>
  <c r="X87" i="1620"/>
  <c r="V87" i="1620"/>
  <c r="T87" i="1620"/>
  <c r="R87" i="1620"/>
  <c r="P87" i="1620"/>
  <c r="N87" i="1620"/>
  <c r="L87" i="1620"/>
  <c r="J87" i="1620"/>
  <c r="H87" i="1620"/>
  <c r="F87" i="1620"/>
  <c r="D87" i="1620"/>
  <c r="V91" i="1619"/>
  <c r="P91" i="1619"/>
  <c r="L91" i="1619"/>
  <c r="V90" i="1619"/>
  <c r="P90" i="1619"/>
  <c r="L90" i="1619"/>
  <c r="V89" i="1619"/>
  <c r="P89" i="1619"/>
  <c r="L89" i="1619"/>
  <c r="J89" i="1619"/>
  <c r="D89" i="1619"/>
  <c r="Z88" i="1619"/>
  <c r="X88" i="1619"/>
  <c r="V88" i="1619"/>
  <c r="T88" i="1619"/>
  <c r="R88" i="1619"/>
  <c r="P88" i="1619"/>
  <c r="N88" i="1619"/>
  <c r="L88" i="1619"/>
  <c r="J88" i="1619"/>
  <c r="H88" i="1619"/>
  <c r="F88" i="1619"/>
  <c r="D88" i="1619"/>
  <c r="Z87" i="1619"/>
  <c r="X87" i="1619"/>
  <c r="V87" i="1619"/>
  <c r="T87" i="1619"/>
  <c r="R87" i="1619"/>
  <c r="P87" i="1619"/>
  <c r="N87" i="1619"/>
  <c r="L87" i="1619"/>
  <c r="J87" i="1619"/>
  <c r="H87" i="1619"/>
  <c r="F87" i="1619"/>
  <c r="D87" i="1619"/>
  <c r="P91" i="1618"/>
  <c r="P90" i="1618"/>
  <c r="P89" i="1618"/>
  <c r="I12" i="1615"/>
  <c r="H12" i="1615"/>
  <c r="G12" i="1615"/>
  <c r="F12" i="1615"/>
  <c r="D12" i="1615"/>
  <c r="C12" i="1615"/>
  <c r="B12" i="1615"/>
  <c r="E11" i="1615"/>
  <c r="E10" i="1615"/>
  <c r="E9" i="1615"/>
  <c r="E8" i="1615"/>
  <c r="L21" i="1614"/>
  <c r="K21" i="1614"/>
  <c r="J21" i="1614"/>
  <c r="I21" i="1614"/>
  <c r="L20" i="1614"/>
  <c r="K20" i="1614"/>
  <c r="J20" i="1614"/>
  <c r="I20" i="1614"/>
  <c r="L19" i="1614"/>
  <c r="K19" i="1614"/>
  <c r="J19" i="1614"/>
  <c r="I19" i="1614"/>
  <c r="L18" i="1614"/>
  <c r="K18" i="1614"/>
  <c r="J18" i="1614"/>
  <c r="I18" i="1614"/>
  <c r="L17" i="1614"/>
  <c r="K17" i="1614"/>
  <c r="J17" i="1614"/>
  <c r="I17" i="1614"/>
  <c r="L16" i="1614"/>
  <c r="K16" i="1614"/>
  <c r="J16" i="1614"/>
  <c r="I16" i="1614"/>
  <c r="L15" i="1614"/>
  <c r="K15" i="1614"/>
  <c r="J15" i="1614"/>
  <c r="I15" i="1614"/>
  <c r="L14" i="1614"/>
  <c r="K14" i="1614"/>
  <c r="J14" i="1614"/>
  <c r="I14" i="1614"/>
  <c r="L13" i="1614"/>
  <c r="K13" i="1614"/>
  <c r="J13" i="1614"/>
  <c r="I13" i="1614"/>
  <c r="L12" i="1614"/>
  <c r="K12" i="1614"/>
  <c r="J12" i="1614"/>
  <c r="I12" i="1614"/>
  <c r="H11" i="1614"/>
  <c r="G11" i="1614"/>
  <c r="F11" i="1614"/>
  <c r="E11" i="1614"/>
  <c r="D11" i="1614"/>
  <c r="L22" i="1613"/>
  <c r="K22" i="1613"/>
  <c r="J22" i="1613"/>
  <c r="I22" i="1613"/>
  <c r="L21" i="1613"/>
  <c r="K21" i="1613"/>
  <c r="J21" i="1613"/>
  <c r="I21" i="1613"/>
  <c r="L20" i="1613"/>
  <c r="K20" i="1613"/>
  <c r="J20" i="1613"/>
  <c r="I20" i="1613"/>
  <c r="L19" i="1613"/>
  <c r="K19" i="1613"/>
  <c r="J19" i="1613"/>
  <c r="I19" i="1613"/>
  <c r="L18" i="1613"/>
  <c r="K18" i="1613"/>
  <c r="J18" i="1613"/>
  <c r="I18" i="1613"/>
  <c r="L17" i="1613"/>
  <c r="K17" i="1613"/>
  <c r="J17" i="1613"/>
  <c r="I17" i="1613"/>
  <c r="L16" i="1613"/>
  <c r="K16" i="1613"/>
  <c r="J16" i="1613"/>
  <c r="I16" i="1613"/>
  <c r="L15" i="1613"/>
  <c r="K15" i="1613"/>
  <c r="J15" i="1613"/>
  <c r="I15" i="1613"/>
  <c r="L14" i="1613"/>
  <c r="K14" i="1613"/>
  <c r="J14" i="1613"/>
  <c r="I14" i="1613"/>
  <c r="L13" i="1613"/>
  <c r="K13" i="1613"/>
  <c r="J13" i="1613"/>
  <c r="I13" i="1613"/>
  <c r="L12" i="1613"/>
  <c r="K12" i="1613"/>
  <c r="J12" i="1613"/>
  <c r="I12" i="1613"/>
  <c r="H11" i="1613"/>
  <c r="G11" i="1613"/>
  <c r="F11" i="1613"/>
  <c r="E11" i="1613"/>
  <c r="D11" i="1613"/>
  <c r="L18" i="1612"/>
  <c r="K18" i="1612"/>
  <c r="J18" i="1612"/>
  <c r="I18" i="1612"/>
  <c r="L17" i="1612"/>
  <c r="K17" i="1612"/>
  <c r="J17" i="1612"/>
  <c r="I17" i="1612"/>
  <c r="L16" i="1612"/>
  <c r="K16" i="1612"/>
  <c r="J16" i="1612"/>
  <c r="I16" i="1612"/>
  <c r="L15" i="1612"/>
  <c r="K15" i="1612"/>
  <c r="J15" i="1612"/>
  <c r="I15" i="1612"/>
  <c r="L14" i="1612"/>
  <c r="K14" i="1612"/>
  <c r="J14" i="1612"/>
  <c r="I14" i="1612"/>
  <c r="L13" i="1612"/>
  <c r="K13" i="1612"/>
  <c r="J13" i="1612"/>
  <c r="I13" i="1612"/>
  <c r="L12" i="1612"/>
  <c r="K12" i="1612"/>
  <c r="J12" i="1612"/>
  <c r="I12" i="1612"/>
  <c r="H11" i="1612"/>
  <c r="G11" i="1612"/>
  <c r="F11" i="1612"/>
  <c r="J11" i="1612" s="1"/>
  <c r="D11" i="1612"/>
  <c r="I20" i="1611"/>
  <c r="H20" i="1611"/>
  <c r="L19" i="1609"/>
  <c r="K19" i="1609"/>
  <c r="I19" i="1609"/>
  <c r="F19" i="1609"/>
  <c r="J18" i="1609"/>
  <c r="G18" i="1609"/>
  <c r="J17" i="1609"/>
  <c r="G17" i="1609"/>
  <c r="J16" i="1609"/>
  <c r="G16" i="1609"/>
  <c r="J15" i="1609"/>
  <c r="G15" i="1609"/>
  <c r="M14" i="1609"/>
  <c r="J14" i="1609"/>
  <c r="G14" i="1609"/>
  <c r="M13" i="1609"/>
  <c r="J13" i="1609"/>
  <c r="G13" i="1609"/>
  <c r="M12" i="1609"/>
  <c r="J12" i="1609"/>
  <c r="G12" i="1609"/>
  <c r="M11" i="1609"/>
  <c r="J11" i="1609"/>
  <c r="G11" i="1609"/>
  <c r="M10" i="1609"/>
  <c r="J10" i="1609"/>
  <c r="G10" i="1609"/>
  <c r="M9" i="1609"/>
  <c r="J9" i="1609"/>
  <c r="G9" i="1609"/>
  <c r="M8" i="1609"/>
  <c r="J8" i="1609"/>
  <c r="G8" i="1609"/>
  <c r="M7" i="1609"/>
  <c r="J7" i="1609"/>
  <c r="G7" i="1609"/>
  <c r="I20" i="1608"/>
  <c r="H20" i="1608"/>
  <c r="D20" i="1608"/>
  <c r="I56" i="1602"/>
  <c r="L11" i="1613" l="1"/>
  <c r="E12" i="1615"/>
  <c r="L11" i="1612"/>
  <c r="L11" i="1614"/>
  <c r="K11" i="1612"/>
  <c r="I11" i="1612"/>
  <c r="M19" i="1609"/>
  <c r="G19" i="1609"/>
  <c r="J19" i="1609"/>
  <c r="I11" i="1613"/>
  <c r="J11" i="1614"/>
  <c r="J11" i="1613"/>
  <c r="K11" i="1613"/>
  <c r="I11" i="1614"/>
  <c r="K11" i="1614"/>
  <c r="J56" i="1602"/>
  <c r="G56" i="1602"/>
  <c r="F56" i="1602"/>
  <c r="E56" i="1602"/>
  <c r="J55" i="1602"/>
  <c r="I55" i="1602"/>
  <c r="G55" i="1602"/>
  <c r="F55" i="1602"/>
  <c r="E55" i="1602"/>
  <c r="J54" i="1602"/>
  <c r="I54" i="1602"/>
  <c r="G54" i="1602"/>
  <c r="F54" i="1602"/>
  <c r="E54" i="1602"/>
  <c r="J53" i="1602"/>
  <c r="I53" i="1602"/>
  <c r="G53" i="1602"/>
  <c r="F53" i="1602"/>
  <c r="E53" i="1602"/>
  <c r="J52" i="1602"/>
  <c r="I52" i="1602"/>
  <c r="G52" i="1602"/>
  <c r="F52" i="1602"/>
  <c r="E52" i="1602"/>
  <c r="J51" i="1602"/>
  <c r="I51" i="1602"/>
  <c r="G51" i="1602"/>
  <c r="F51" i="1602"/>
  <c r="E51" i="1602"/>
  <c r="H51" i="1602" s="1"/>
  <c r="J50" i="1602"/>
  <c r="I50" i="1602"/>
  <c r="G50" i="1602"/>
  <c r="F50" i="1602"/>
  <c r="E50" i="1602"/>
  <c r="J49" i="1602"/>
  <c r="I49" i="1602"/>
  <c r="G49" i="1602"/>
  <c r="F49" i="1602"/>
  <c r="E49" i="1602"/>
  <c r="J48" i="1602"/>
  <c r="I48" i="1602"/>
  <c r="G48" i="1602"/>
  <c r="F48" i="1602"/>
  <c r="E48" i="1602"/>
  <c r="J47" i="1602"/>
  <c r="I47" i="1602"/>
  <c r="G47" i="1602"/>
  <c r="F47" i="1602"/>
  <c r="E47" i="1602"/>
  <c r="J46" i="1602"/>
  <c r="I46" i="1602"/>
  <c r="G46" i="1602"/>
  <c r="F46" i="1602"/>
  <c r="E46" i="1602"/>
  <c r="J45" i="1602"/>
  <c r="I45" i="1602"/>
  <c r="G45" i="1602"/>
  <c r="F45" i="1602"/>
  <c r="E45" i="1602"/>
  <c r="J44" i="1602"/>
  <c r="I44" i="1602"/>
  <c r="G44" i="1602"/>
  <c r="F44" i="1602"/>
  <c r="E44" i="1602"/>
  <c r="H44" i="1602" s="1"/>
  <c r="J43" i="1602"/>
  <c r="I43" i="1602"/>
  <c r="G43" i="1602"/>
  <c r="F43" i="1602"/>
  <c r="E43" i="1602"/>
  <c r="J42" i="1602"/>
  <c r="I42" i="1602"/>
  <c r="G42" i="1602"/>
  <c r="F42" i="1602"/>
  <c r="E42" i="1602"/>
  <c r="H42" i="1602" s="1"/>
  <c r="J41" i="1602"/>
  <c r="I41" i="1602"/>
  <c r="G41" i="1602"/>
  <c r="F41" i="1602"/>
  <c r="E41" i="1602"/>
  <c r="J40" i="1602"/>
  <c r="I40" i="1602"/>
  <c r="G40" i="1602"/>
  <c r="F40" i="1602"/>
  <c r="E40" i="1602"/>
  <c r="J39" i="1602"/>
  <c r="I39" i="1602"/>
  <c r="G39" i="1602"/>
  <c r="F39" i="1602"/>
  <c r="E39" i="1602"/>
  <c r="J38" i="1602"/>
  <c r="I38" i="1602"/>
  <c r="G38" i="1602"/>
  <c r="F38" i="1602"/>
  <c r="E38" i="1602"/>
  <c r="J37" i="1602"/>
  <c r="I37" i="1602"/>
  <c r="G37" i="1602"/>
  <c r="F37" i="1602"/>
  <c r="E37" i="1602"/>
  <c r="J36" i="1602"/>
  <c r="I36" i="1602"/>
  <c r="G36" i="1602"/>
  <c r="F36" i="1602"/>
  <c r="E36" i="1602"/>
  <c r="J35" i="1602"/>
  <c r="I35" i="1602"/>
  <c r="G35" i="1602"/>
  <c r="F35" i="1602"/>
  <c r="E35" i="1602"/>
  <c r="H35" i="1602" s="1"/>
  <c r="J34" i="1602"/>
  <c r="I34" i="1602"/>
  <c r="G34" i="1602"/>
  <c r="F34" i="1602"/>
  <c r="E34" i="1602"/>
  <c r="J33" i="1602"/>
  <c r="I33" i="1602"/>
  <c r="G33" i="1602"/>
  <c r="F33" i="1602"/>
  <c r="E33" i="1602"/>
  <c r="J32" i="1602"/>
  <c r="I32" i="1602"/>
  <c r="G32" i="1602"/>
  <c r="F32" i="1602"/>
  <c r="E32" i="1602"/>
  <c r="J31" i="1602"/>
  <c r="I31" i="1602"/>
  <c r="G31" i="1602"/>
  <c r="F31" i="1602"/>
  <c r="E31" i="1602"/>
  <c r="H31" i="1602" s="1"/>
  <c r="J30" i="1602"/>
  <c r="I30" i="1602"/>
  <c r="G30" i="1602"/>
  <c r="F30" i="1602"/>
  <c r="E30" i="1602"/>
  <c r="J29" i="1602"/>
  <c r="I29" i="1602"/>
  <c r="G29" i="1602"/>
  <c r="F29" i="1602"/>
  <c r="E29" i="1602"/>
  <c r="J28" i="1602"/>
  <c r="I28" i="1602"/>
  <c r="G28" i="1602"/>
  <c r="F28" i="1602"/>
  <c r="E28" i="1602"/>
  <c r="H28" i="1602" s="1"/>
  <c r="J27" i="1602"/>
  <c r="I27" i="1602"/>
  <c r="G27" i="1602"/>
  <c r="F27" i="1602"/>
  <c r="E27" i="1602"/>
  <c r="J26" i="1602"/>
  <c r="I26" i="1602"/>
  <c r="G26" i="1602"/>
  <c r="F26" i="1602"/>
  <c r="E26" i="1602"/>
  <c r="H26" i="1602" s="1"/>
  <c r="J25" i="1602"/>
  <c r="I25" i="1602"/>
  <c r="G25" i="1602"/>
  <c r="F25" i="1602"/>
  <c r="E25" i="1602"/>
  <c r="J24" i="1602"/>
  <c r="I24" i="1602"/>
  <c r="G24" i="1602"/>
  <c r="F24" i="1602"/>
  <c r="E24" i="1602"/>
  <c r="J23" i="1602"/>
  <c r="I23" i="1602"/>
  <c r="G23" i="1602"/>
  <c r="F23" i="1602"/>
  <c r="E23" i="1602"/>
  <c r="J22" i="1602"/>
  <c r="I22" i="1602"/>
  <c r="G22" i="1602"/>
  <c r="F22" i="1602"/>
  <c r="E22" i="1602"/>
  <c r="J21" i="1602"/>
  <c r="I21" i="1602"/>
  <c r="G21" i="1602"/>
  <c r="F21" i="1602"/>
  <c r="E21" i="1602"/>
  <c r="J20" i="1602"/>
  <c r="I20" i="1602"/>
  <c r="G20" i="1602"/>
  <c r="F20" i="1602"/>
  <c r="E20" i="1602"/>
  <c r="J19" i="1602"/>
  <c r="I19" i="1602"/>
  <c r="G19" i="1602"/>
  <c r="F19" i="1602"/>
  <c r="E19" i="1602"/>
  <c r="H19" i="1602" s="1"/>
  <c r="J18" i="1602"/>
  <c r="I18" i="1602"/>
  <c r="G18" i="1602"/>
  <c r="F18" i="1602"/>
  <c r="E18" i="1602"/>
  <c r="J17" i="1602"/>
  <c r="I17" i="1602"/>
  <c r="G17" i="1602"/>
  <c r="F17" i="1602"/>
  <c r="E17" i="1602"/>
  <c r="H17" i="1602" s="1"/>
  <c r="J16" i="1602"/>
  <c r="I16" i="1602"/>
  <c r="G16" i="1602"/>
  <c r="F16" i="1602"/>
  <c r="E16" i="1602"/>
  <c r="J15" i="1602"/>
  <c r="I15" i="1602"/>
  <c r="G15" i="1602"/>
  <c r="F15" i="1602"/>
  <c r="E15" i="1602"/>
  <c r="J14" i="1602"/>
  <c r="I14" i="1602"/>
  <c r="G14" i="1602"/>
  <c r="F14" i="1602"/>
  <c r="E14" i="1602"/>
  <c r="J13" i="1602"/>
  <c r="I13" i="1602"/>
  <c r="G13" i="1602"/>
  <c r="F13" i="1602"/>
  <c r="E13" i="1602"/>
  <c r="J12" i="1602"/>
  <c r="I12" i="1602"/>
  <c r="G12" i="1602"/>
  <c r="F12" i="1602"/>
  <c r="E12" i="1602"/>
  <c r="H12" i="1602" s="1"/>
  <c r="J11" i="1602"/>
  <c r="I11" i="1602"/>
  <c r="G11" i="1602"/>
  <c r="F11" i="1602"/>
  <c r="E11" i="1602"/>
  <c r="J10" i="1602"/>
  <c r="I10" i="1602"/>
  <c r="G10" i="1602"/>
  <c r="F10" i="1602"/>
  <c r="E10" i="1602"/>
  <c r="H10" i="1602" s="1"/>
  <c r="J9" i="1602"/>
  <c r="I9" i="1602"/>
  <c r="G9" i="1602"/>
  <c r="F9" i="1602"/>
  <c r="E9" i="1602"/>
  <c r="J8" i="1602"/>
  <c r="I8" i="1602"/>
  <c r="G8" i="1602"/>
  <c r="F8" i="1602"/>
  <c r="E8" i="1602"/>
  <c r="H8" i="1602" s="1"/>
  <c r="J7" i="1602"/>
  <c r="I7" i="1602"/>
  <c r="G7" i="1602"/>
  <c r="F7" i="1602"/>
  <c r="E7" i="1602"/>
  <c r="G6" i="1602"/>
  <c r="F6" i="1602"/>
  <c r="E6" i="1602"/>
  <c r="H6" i="1602" s="1"/>
  <c r="K56" i="1601"/>
  <c r="J56" i="1601"/>
  <c r="I56" i="1601"/>
  <c r="H56" i="1601"/>
  <c r="G56" i="1601"/>
  <c r="F56" i="1601"/>
  <c r="E56" i="1601"/>
  <c r="D56" i="1601"/>
  <c r="C56" i="1601"/>
  <c r="K55" i="1601"/>
  <c r="J55" i="1601"/>
  <c r="I55" i="1601"/>
  <c r="H55" i="1601"/>
  <c r="G55" i="1601"/>
  <c r="F55" i="1601"/>
  <c r="E55" i="1601"/>
  <c r="D55" i="1601"/>
  <c r="C55" i="1601"/>
  <c r="K54" i="1601"/>
  <c r="J54" i="1601"/>
  <c r="I54" i="1601"/>
  <c r="H54" i="1601"/>
  <c r="G54" i="1601"/>
  <c r="F54" i="1601"/>
  <c r="E54" i="1601"/>
  <c r="D54" i="1601"/>
  <c r="C54" i="1601"/>
  <c r="K53" i="1601"/>
  <c r="J53" i="1601"/>
  <c r="I53" i="1601"/>
  <c r="H53" i="1601"/>
  <c r="G53" i="1601"/>
  <c r="F53" i="1601"/>
  <c r="E53" i="1601"/>
  <c r="D53" i="1601"/>
  <c r="C53" i="1601"/>
  <c r="K52" i="1601"/>
  <c r="J52" i="1601"/>
  <c r="I52" i="1601"/>
  <c r="H52" i="1601"/>
  <c r="G52" i="1601"/>
  <c r="F52" i="1601"/>
  <c r="E52" i="1601"/>
  <c r="D52" i="1601"/>
  <c r="C52" i="1601"/>
  <c r="K51" i="1601"/>
  <c r="J51" i="1601"/>
  <c r="I51" i="1601"/>
  <c r="H51" i="1601"/>
  <c r="G51" i="1601"/>
  <c r="F51" i="1601"/>
  <c r="E51" i="1601"/>
  <c r="D51" i="1601"/>
  <c r="C51" i="1601"/>
  <c r="K50" i="1601"/>
  <c r="J50" i="1601"/>
  <c r="I50" i="1601"/>
  <c r="H50" i="1601"/>
  <c r="G50" i="1601"/>
  <c r="F50" i="1601"/>
  <c r="E50" i="1601"/>
  <c r="D50" i="1601"/>
  <c r="C50" i="1601"/>
  <c r="K49" i="1601"/>
  <c r="J49" i="1601"/>
  <c r="I49" i="1601"/>
  <c r="H49" i="1601"/>
  <c r="G49" i="1601"/>
  <c r="F49" i="1601"/>
  <c r="E49" i="1601"/>
  <c r="D49" i="1601"/>
  <c r="C49" i="1601"/>
  <c r="K48" i="1601"/>
  <c r="J48" i="1601"/>
  <c r="I48" i="1601"/>
  <c r="H48" i="1601"/>
  <c r="G48" i="1601"/>
  <c r="F48" i="1601"/>
  <c r="E48" i="1601"/>
  <c r="D48" i="1601"/>
  <c r="C48" i="1601"/>
  <c r="K47" i="1601"/>
  <c r="J47" i="1601"/>
  <c r="I47" i="1601"/>
  <c r="H47" i="1601"/>
  <c r="G47" i="1601"/>
  <c r="F47" i="1601"/>
  <c r="E47" i="1601"/>
  <c r="D47" i="1601"/>
  <c r="C47" i="1601"/>
  <c r="K46" i="1601"/>
  <c r="J46" i="1601"/>
  <c r="I46" i="1601"/>
  <c r="H46" i="1601"/>
  <c r="G46" i="1601"/>
  <c r="F46" i="1601"/>
  <c r="E46" i="1601"/>
  <c r="D46" i="1601"/>
  <c r="C46" i="1601"/>
  <c r="K45" i="1601"/>
  <c r="J45" i="1601"/>
  <c r="I45" i="1601"/>
  <c r="H45" i="1601"/>
  <c r="G45" i="1601"/>
  <c r="F45" i="1601"/>
  <c r="E45" i="1601"/>
  <c r="D45" i="1601"/>
  <c r="C45" i="1601"/>
  <c r="K44" i="1601"/>
  <c r="J44" i="1601"/>
  <c r="I44" i="1601"/>
  <c r="H44" i="1601"/>
  <c r="G44" i="1601"/>
  <c r="F44" i="1601"/>
  <c r="E44" i="1601"/>
  <c r="D44" i="1601"/>
  <c r="C44" i="1601"/>
  <c r="K43" i="1601"/>
  <c r="J43" i="1601"/>
  <c r="I43" i="1601"/>
  <c r="H43" i="1601"/>
  <c r="G43" i="1601"/>
  <c r="F43" i="1601"/>
  <c r="E43" i="1601"/>
  <c r="D43" i="1601"/>
  <c r="C43" i="1601"/>
  <c r="K42" i="1601"/>
  <c r="J42" i="1601"/>
  <c r="I42" i="1601"/>
  <c r="H42" i="1601"/>
  <c r="G42" i="1601"/>
  <c r="F42" i="1601"/>
  <c r="E42" i="1601"/>
  <c r="D42" i="1601"/>
  <c r="C42" i="1601"/>
  <c r="K41" i="1601"/>
  <c r="J41" i="1601"/>
  <c r="I41" i="1601"/>
  <c r="H41" i="1601"/>
  <c r="G41" i="1601"/>
  <c r="F41" i="1601"/>
  <c r="E41" i="1601"/>
  <c r="D41" i="1601"/>
  <c r="C41" i="1601"/>
  <c r="K40" i="1601"/>
  <c r="J40" i="1601"/>
  <c r="I40" i="1601"/>
  <c r="H40" i="1601"/>
  <c r="G40" i="1601"/>
  <c r="F40" i="1601"/>
  <c r="E40" i="1601"/>
  <c r="D40" i="1601"/>
  <c r="C40" i="1601"/>
  <c r="K39" i="1601"/>
  <c r="J39" i="1601"/>
  <c r="I39" i="1601"/>
  <c r="H39" i="1601"/>
  <c r="G39" i="1601"/>
  <c r="F39" i="1601"/>
  <c r="E39" i="1601"/>
  <c r="D39" i="1601"/>
  <c r="C39" i="1601"/>
  <c r="K38" i="1601"/>
  <c r="J38" i="1601"/>
  <c r="I38" i="1601"/>
  <c r="H38" i="1601"/>
  <c r="G38" i="1601"/>
  <c r="F38" i="1601"/>
  <c r="E38" i="1601"/>
  <c r="D38" i="1601"/>
  <c r="C38" i="1601"/>
  <c r="K37" i="1601"/>
  <c r="J37" i="1601"/>
  <c r="I37" i="1601"/>
  <c r="H37" i="1601"/>
  <c r="G37" i="1601"/>
  <c r="F37" i="1601"/>
  <c r="E37" i="1601"/>
  <c r="D37" i="1601"/>
  <c r="C37" i="1601"/>
  <c r="K36" i="1601"/>
  <c r="J36" i="1601"/>
  <c r="I36" i="1601"/>
  <c r="H36" i="1601"/>
  <c r="G36" i="1601"/>
  <c r="F36" i="1601"/>
  <c r="E36" i="1601"/>
  <c r="D36" i="1601"/>
  <c r="C36" i="1601"/>
  <c r="K35" i="1601"/>
  <c r="J35" i="1601"/>
  <c r="I35" i="1601"/>
  <c r="H35" i="1601"/>
  <c r="G35" i="1601"/>
  <c r="F35" i="1601"/>
  <c r="E35" i="1601"/>
  <c r="D35" i="1601"/>
  <c r="C35" i="1601"/>
  <c r="K34" i="1601"/>
  <c r="J34" i="1601"/>
  <c r="I34" i="1601"/>
  <c r="H34" i="1601"/>
  <c r="G34" i="1601"/>
  <c r="F34" i="1601"/>
  <c r="E34" i="1601"/>
  <c r="D34" i="1601"/>
  <c r="C34" i="1601"/>
  <c r="K33" i="1601"/>
  <c r="J33" i="1601"/>
  <c r="I33" i="1601"/>
  <c r="H33" i="1601"/>
  <c r="G33" i="1601"/>
  <c r="F33" i="1601"/>
  <c r="E33" i="1601"/>
  <c r="D33" i="1601"/>
  <c r="C33" i="1601"/>
  <c r="K32" i="1601"/>
  <c r="J32" i="1601"/>
  <c r="I32" i="1601"/>
  <c r="H32" i="1601"/>
  <c r="G32" i="1601"/>
  <c r="F32" i="1601"/>
  <c r="E32" i="1601"/>
  <c r="D32" i="1601"/>
  <c r="C32" i="1601"/>
  <c r="K31" i="1601"/>
  <c r="J31" i="1601"/>
  <c r="I31" i="1601"/>
  <c r="H31" i="1601"/>
  <c r="G31" i="1601"/>
  <c r="F31" i="1601"/>
  <c r="E31" i="1601"/>
  <c r="D31" i="1601"/>
  <c r="C31" i="1601"/>
  <c r="K30" i="1601"/>
  <c r="J30" i="1601"/>
  <c r="I30" i="1601"/>
  <c r="H30" i="1601"/>
  <c r="G30" i="1601"/>
  <c r="F30" i="1601"/>
  <c r="E30" i="1601"/>
  <c r="D30" i="1601"/>
  <c r="C30" i="1601"/>
  <c r="K29" i="1601"/>
  <c r="J29" i="1601"/>
  <c r="I29" i="1601"/>
  <c r="H29" i="1601"/>
  <c r="G29" i="1601"/>
  <c r="F29" i="1601"/>
  <c r="E29" i="1601"/>
  <c r="D29" i="1601"/>
  <c r="C29" i="1601"/>
  <c r="K28" i="1601"/>
  <c r="J28" i="1601"/>
  <c r="I28" i="1601"/>
  <c r="H28" i="1601"/>
  <c r="G28" i="1601"/>
  <c r="F28" i="1601"/>
  <c r="E28" i="1601"/>
  <c r="D28" i="1601"/>
  <c r="C28" i="1601"/>
  <c r="K27" i="1601"/>
  <c r="J27" i="1601"/>
  <c r="I27" i="1601"/>
  <c r="H27" i="1601"/>
  <c r="G27" i="1601"/>
  <c r="F27" i="1601"/>
  <c r="E27" i="1601"/>
  <c r="D27" i="1601"/>
  <c r="C27" i="1601"/>
  <c r="K26" i="1601"/>
  <c r="J26" i="1601"/>
  <c r="I26" i="1601"/>
  <c r="H26" i="1601"/>
  <c r="G26" i="1601"/>
  <c r="F26" i="1601"/>
  <c r="E26" i="1601"/>
  <c r="D26" i="1601"/>
  <c r="C26" i="1601"/>
  <c r="K25" i="1601"/>
  <c r="J25" i="1601"/>
  <c r="I25" i="1601"/>
  <c r="H25" i="1601"/>
  <c r="G25" i="1601"/>
  <c r="F25" i="1601"/>
  <c r="E25" i="1601"/>
  <c r="D25" i="1601"/>
  <c r="C25" i="1601"/>
  <c r="K24" i="1601"/>
  <c r="J24" i="1601"/>
  <c r="I24" i="1601"/>
  <c r="H24" i="1601"/>
  <c r="G24" i="1601"/>
  <c r="F24" i="1601"/>
  <c r="E24" i="1601"/>
  <c r="D24" i="1601"/>
  <c r="C24" i="1601"/>
  <c r="K23" i="1601"/>
  <c r="J23" i="1601"/>
  <c r="I23" i="1601"/>
  <c r="H23" i="1601"/>
  <c r="G23" i="1601"/>
  <c r="F23" i="1601"/>
  <c r="E23" i="1601"/>
  <c r="D23" i="1601"/>
  <c r="C23" i="1601"/>
  <c r="K22" i="1601"/>
  <c r="J22" i="1601"/>
  <c r="I22" i="1601"/>
  <c r="H22" i="1601"/>
  <c r="G22" i="1601"/>
  <c r="F22" i="1601"/>
  <c r="E22" i="1601"/>
  <c r="D22" i="1601"/>
  <c r="C22" i="1601"/>
  <c r="K21" i="1601"/>
  <c r="J21" i="1601"/>
  <c r="I21" i="1601"/>
  <c r="H21" i="1601"/>
  <c r="G21" i="1601"/>
  <c r="F21" i="1601"/>
  <c r="E21" i="1601"/>
  <c r="D21" i="1601"/>
  <c r="C21" i="1601"/>
  <c r="K20" i="1601"/>
  <c r="J20" i="1601"/>
  <c r="I20" i="1601"/>
  <c r="H20" i="1601"/>
  <c r="G20" i="1601"/>
  <c r="F20" i="1601"/>
  <c r="E20" i="1601"/>
  <c r="D20" i="1601"/>
  <c r="C20" i="1601"/>
  <c r="K19" i="1601"/>
  <c r="J19" i="1601"/>
  <c r="I19" i="1601"/>
  <c r="H19" i="1601"/>
  <c r="G19" i="1601"/>
  <c r="F19" i="1601"/>
  <c r="E19" i="1601"/>
  <c r="D19" i="1601"/>
  <c r="C19" i="1601"/>
  <c r="K18" i="1601"/>
  <c r="J18" i="1601"/>
  <c r="I18" i="1601"/>
  <c r="H18" i="1601"/>
  <c r="G18" i="1601"/>
  <c r="F18" i="1601"/>
  <c r="E18" i="1601"/>
  <c r="D18" i="1601"/>
  <c r="C18" i="1601"/>
  <c r="K17" i="1601"/>
  <c r="J17" i="1601"/>
  <c r="I17" i="1601"/>
  <c r="H17" i="1601"/>
  <c r="G17" i="1601"/>
  <c r="F17" i="1601"/>
  <c r="E17" i="1601"/>
  <c r="D17" i="1601"/>
  <c r="C17" i="1601"/>
  <c r="K16" i="1601"/>
  <c r="J16" i="1601"/>
  <c r="I16" i="1601"/>
  <c r="H16" i="1601"/>
  <c r="G16" i="1601"/>
  <c r="F16" i="1601"/>
  <c r="E16" i="1601"/>
  <c r="D16" i="1601"/>
  <c r="C16" i="1601"/>
  <c r="K15" i="1601"/>
  <c r="J15" i="1601"/>
  <c r="I15" i="1601"/>
  <c r="H15" i="1601"/>
  <c r="G15" i="1601"/>
  <c r="F15" i="1601"/>
  <c r="E15" i="1601"/>
  <c r="D15" i="1601"/>
  <c r="C15" i="1601"/>
  <c r="K14" i="1601"/>
  <c r="J14" i="1601"/>
  <c r="I14" i="1601"/>
  <c r="H14" i="1601"/>
  <c r="G14" i="1601"/>
  <c r="F14" i="1601"/>
  <c r="E14" i="1601"/>
  <c r="D14" i="1601"/>
  <c r="C14" i="1601"/>
  <c r="K13" i="1601"/>
  <c r="J13" i="1601"/>
  <c r="I13" i="1601"/>
  <c r="H13" i="1601"/>
  <c r="G13" i="1601"/>
  <c r="F13" i="1601"/>
  <c r="E13" i="1601"/>
  <c r="D13" i="1601"/>
  <c r="C13" i="1601"/>
  <c r="K12" i="1601"/>
  <c r="J12" i="1601"/>
  <c r="I12" i="1601"/>
  <c r="H12" i="1601"/>
  <c r="G12" i="1601"/>
  <c r="F12" i="1601"/>
  <c r="E12" i="1601"/>
  <c r="D12" i="1601"/>
  <c r="C12" i="1601"/>
  <c r="K11" i="1601"/>
  <c r="J11" i="1601"/>
  <c r="I11" i="1601"/>
  <c r="H11" i="1601"/>
  <c r="G11" i="1601"/>
  <c r="F11" i="1601"/>
  <c r="E11" i="1601"/>
  <c r="D11" i="1601"/>
  <c r="C11" i="1601"/>
  <c r="K10" i="1601"/>
  <c r="J10" i="1601"/>
  <c r="I10" i="1601"/>
  <c r="H10" i="1601"/>
  <c r="G10" i="1601"/>
  <c r="F10" i="1601"/>
  <c r="E10" i="1601"/>
  <c r="D10" i="1601"/>
  <c r="C10" i="1601"/>
  <c r="K9" i="1601"/>
  <c r="J9" i="1601"/>
  <c r="I9" i="1601"/>
  <c r="H9" i="1601"/>
  <c r="G9" i="1601"/>
  <c r="F9" i="1601"/>
  <c r="E9" i="1601"/>
  <c r="D9" i="1601"/>
  <c r="C9" i="1601"/>
  <c r="K8" i="1601"/>
  <c r="J8" i="1601"/>
  <c r="I8" i="1601"/>
  <c r="H8" i="1601"/>
  <c r="G8" i="1601"/>
  <c r="F8" i="1601"/>
  <c r="E8" i="1601"/>
  <c r="D8" i="1601"/>
  <c r="C8" i="1601"/>
  <c r="K7" i="1601"/>
  <c r="J7" i="1601"/>
  <c r="I7" i="1601"/>
  <c r="H7" i="1601"/>
  <c r="G7" i="1601"/>
  <c r="F7" i="1601"/>
  <c r="E7" i="1601"/>
  <c r="D7" i="1601"/>
  <c r="C7" i="1601"/>
  <c r="K6" i="1601"/>
  <c r="J6" i="1601"/>
  <c r="I6" i="1601"/>
  <c r="H6" i="1601"/>
  <c r="G6" i="1601"/>
  <c r="F6" i="1601"/>
  <c r="E6" i="1601"/>
  <c r="D6" i="1601"/>
  <c r="C6" i="1601"/>
  <c r="K29" i="1602" l="1"/>
  <c r="K32" i="1602"/>
  <c r="K17" i="1602"/>
  <c r="K20" i="1602"/>
  <c r="K51" i="1602"/>
  <c r="K55" i="1602"/>
  <c r="K33" i="1602"/>
  <c r="K52" i="1602"/>
  <c r="K24" i="1602"/>
  <c r="K40" i="1602"/>
  <c r="K18" i="1602"/>
  <c r="K8" i="1602"/>
  <c r="K9" i="1602"/>
  <c r="K15" i="1602"/>
  <c r="K49" i="1602"/>
  <c r="H40" i="1602"/>
  <c r="K56" i="1602"/>
  <c r="K47" i="1602"/>
  <c r="K38" i="1602"/>
  <c r="H56" i="1602"/>
  <c r="K28" i="1602"/>
  <c r="K31" i="1602"/>
  <c r="K41" i="1602"/>
  <c r="K54" i="1602"/>
  <c r="K7" i="1602"/>
  <c r="K30" i="1602"/>
  <c r="K12" i="1602"/>
  <c r="H24" i="1602"/>
  <c r="H47" i="1602"/>
  <c r="K50" i="1602"/>
  <c r="K53" i="1602"/>
  <c r="H49" i="1602"/>
  <c r="H15" i="1602"/>
  <c r="K21" i="1602"/>
  <c r="K27" i="1602"/>
  <c r="K13" i="1602"/>
  <c r="K35" i="1602"/>
  <c r="K39" i="1602"/>
  <c r="K26" i="1602"/>
  <c r="K44" i="1602"/>
  <c r="K22" i="1602"/>
  <c r="H33" i="1602"/>
  <c r="K45" i="1602"/>
  <c r="K11" i="1602"/>
  <c r="K14" i="1602"/>
  <c r="K48" i="1602"/>
  <c r="K34" i="1602"/>
  <c r="K37" i="1602"/>
  <c r="K42" i="1602"/>
  <c r="K16" i="1602"/>
  <c r="K36" i="1602"/>
  <c r="K25" i="1602"/>
  <c r="K10" i="1602"/>
  <c r="K19" i="1602"/>
  <c r="K23" i="1602"/>
  <c r="K43" i="1602"/>
  <c r="K46" i="1602"/>
  <c r="H22" i="1602"/>
  <c r="H38" i="1602"/>
  <c r="H54" i="1602"/>
  <c r="H13" i="1602"/>
  <c r="H29" i="1602"/>
  <c r="H45" i="1602"/>
  <c r="H20" i="1602"/>
  <c r="H36" i="1602"/>
  <c r="H52" i="1602"/>
  <c r="H11" i="1602"/>
  <c r="H27" i="1602"/>
  <c r="H43" i="1602"/>
  <c r="H18" i="1602"/>
  <c r="H34" i="1602"/>
  <c r="H50" i="1602"/>
  <c r="H9" i="1602"/>
  <c r="H25" i="1602"/>
  <c r="H41" i="1602"/>
  <c r="H16" i="1602"/>
  <c r="H32" i="1602"/>
  <c r="H48" i="1602"/>
  <c r="H7" i="1602"/>
  <c r="H23" i="1602"/>
  <c r="H39" i="1602"/>
  <c r="H55" i="1602"/>
  <c r="H14" i="1602"/>
  <c r="H30" i="1602"/>
  <c r="H46" i="1602"/>
  <c r="H21" i="1602"/>
  <c r="H37" i="1602"/>
  <c r="H53" i="1602"/>
  <c r="K55" i="1600" l="1"/>
  <c r="I55" i="1600"/>
  <c r="H55" i="1600"/>
  <c r="G55" i="1600"/>
  <c r="E55" i="1600"/>
  <c r="D55" i="1600"/>
  <c r="C55" i="1600"/>
  <c r="K54" i="1600"/>
  <c r="I54" i="1600"/>
  <c r="H54" i="1600"/>
  <c r="G54" i="1600"/>
  <c r="E54" i="1600"/>
  <c r="D54" i="1600"/>
  <c r="C54" i="1600"/>
  <c r="K53" i="1600"/>
  <c r="I53" i="1600"/>
  <c r="H53" i="1600"/>
  <c r="G53" i="1600"/>
  <c r="E53" i="1600"/>
  <c r="D53" i="1600"/>
  <c r="C53" i="1600"/>
  <c r="K52" i="1600"/>
  <c r="I52" i="1600"/>
  <c r="H52" i="1600"/>
  <c r="G52" i="1600"/>
  <c r="E52" i="1600"/>
  <c r="D52" i="1600"/>
  <c r="C52" i="1600"/>
  <c r="K51" i="1600"/>
  <c r="I51" i="1600"/>
  <c r="H51" i="1600"/>
  <c r="G51" i="1600"/>
  <c r="E51" i="1600"/>
  <c r="D51" i="1600"/>
  <c r="C51" i="1600"/>
  <c r="K50" i="1600"/>
  <c r="I50" i="1600"/>
  <c r="H50" i="1600"/>
  <c r="G50" i="1600"/>
  <c r="E50" i="1600"/>
  <c r="D50" i="1600"/>
  <c r="C50" i="1600"/>
  <c r="K49" i="1600"/>
  <c r="I49" i="1600"/>
  <c r="H49" i="1600"/>
  <c r="G49" i="1600"/>
  <c r="E49" i="1600"/>
  <c r="D49" i="1600"/>
  <c r="C49" i="1600"/>
  <c r="K48" i="1600"/>
  <c r="I48" i="1600"/>
  <c r="H48" i="1600"/>
  <c r="G48" i="1600"/>
  <c r="E48" i="1600"/>
  <c r="D48" i="1600"/>
  <c r="C48" i="1600"/>
  <c r="K47" i="1600"/>
  <c r="I47" i="1600"/>
  <c r="H47" i="1600"/>
  <c r="G47" i="1600"/>
  <c r="E47" i="1600"/>
  <c r="D47" i="1600"/>
  <c r="C47" i="1600"/>
  <c r="K46" i="1600"/>
  <c r="I46" i="1600"/>
  <c r="H46" i="1600"/>
  <c r="G46" i="1600"/>
  <c r="E46" i="1600"/>
  <c r="D46" i="1600"/>
  <c r="C46" i="1600"/>
  <c r="K45" i="1600"/>
  <c r="I45" i="1600"/>
  <c r="H45" i="1600"/>
  <c r="G45" i="1600"/>
  <c r="E45" i="1600"/>
  <c r="D45" i="1600"/>
  <c r="C45" i="1600"/>
  <c r="K44" i="1600"/>
  <c r="I44" i="1600"/>
  <c r="H44" i="1600"/>
  <c r="G44" i="1600"/>
  <c r="E44" i="1600"/>
  <c r="D44" i="1600"/>
  <c r="C44" i="1600"/>
  <c r="K43" i="1600"/>
  <c r="I43" i="1600"/>
  <c r="H43" i="1600"/>
  <c r="G43" i="1600"/>
  <c r="E43" i="1600"/>
  <c r="D43" i="1600"/>
  <c r="C43" i="1600"/>
  <c r="K42" i="1600"/>
  <c r="I42" i="1600"/>
  <c r="H42" i="1600"/>
  <c r="G42" i="1600"/>
  <c r="E42" i="1600"/>
  <c r="D42" i="1600"/>
  <c r="C42" i="1600"/>
  <c r="K41" i="1600"/>
  <c r="I41" i="1600"/>
  <c r="H41" i="1600"/>
  <c r="G41" i="1600"/>
  <c r="E41" i="1600"/>
  <c r="D41" i="1600"/>
  <c r="C41" i="1600"/>
  <c r="K40" i="1600"/>
  <c r="I40" i="1600"/>
  <c r="H40" i="1600"/>
  <c r="G40" i="1600"/>
  <c r="E40" i="1600"/>
  <c r="D40" i="1600"/>
  <c r="C40" i="1600"/>
  <c r="K39" i="1600"/>
  <c r="I39" i="1600"/>
  <c r="H39" i="1600"/>
  <c r="G39" i="1600"/>
  <c r="E39" i="1600"/>
  <c r="D39" i="1600"/>
  <c r="C39" i="1600"/>
  <c r="K38" i="1600"/>
  <c r="I38" i="1600"/>
  <c r="H38" i="1600"/>
  <c r="G38" i="1600"/>
  <c r="E38" i="1600"/>
  <c r="D38" i="1600"/>
  <c r="C38" i="1600"/>
  <c r="K37" i="1600"/>
  <c r="I37" i="1600"/>
  <c r="H37" i="1600"/>
  <c r="G37" i="1600"/>
  <c r="E37" i="1600"/>
  <c r="D37" i="1600"/>
  <c r="C37" i="1600"/>
  <c r="K36" i="1600"/>
  <c r="I36" i="1600"/>
  <c r="H36" i="1600"/>
  <c r="G36" i="1600"/>
  <c r="E36" i="1600"/>
  <c r="D36" i="1600"/>
  <c r="C36" i="1600"/>
  <c r="K35" i="1600"/>
  <c r="I35" i="1600"/>
  <c r="H35" i="1600"/>
  <c r="G35" i="1600"/>
  <c r="E35" i="1600"/>
  <c r="D35" i="1600"/>
  <c r="C35" i="1600"/>
  <c r="K34" i="1600"/>
  <c r="I34" i="1600"/>
  <c r="H34" i="1600"/>
  <c r="G34" i="1600"/>
  <c r="E34" i="1600"/>
  <c r="D34" i="1600"/>
  <c r="C34" i="1600"/>
  <c r="K33" i="1600"/>
  <c r="I33" i="1600"/>
  <c r="H33" i="1600"/>
  <c r="G33" i="1600"/>
  <c r="E33" i="1600"/>
  <c r="D33" i="1600"/>
  <c r="C33" i="1600"/>
  <c r="K32" i="1600"/>
  <c r="I32" i="1600"/>
  <c r="H32" i="1600"/>
  <c r="G32" i="1600"/>
  <c r="E32" i="1600"/>
  <c r="D32" i="1600"/>
  <c r="C32" i="1600"/>
  <c r="K31" i="1600"/>
  <c r="I31" i="1600"/>
  <c r="H31" i="1600"/>
  <c r="G31" i="1600"/>
  <c r="E31" i="1600"/>
  <c r="D31" i="1600"/>
  <c r="C31" i="1600"/>
  <c r="K30" i="1600"/>
  <c r="I30" i="1600"/>
  <c r="H30" i="1600"/>
  <c r="G30" i="1600"/>
  <c r="E30" i="1600"/>
  <c r="D30" i="1600"/>
  <c r="C30" i="1600"/>
  <c r="K29" i="1600"/>
  <c r="I29" i="1600"/>
  <c r="H29" i="1600"/>
  <c r="G29" i="1600"/>
  <c r="E29" i="1600"/>
  <c r="D29" i="1600"/>
  <c r="K28" i="1600"/>
  <c r="I28" i="1600"/>
  <c r="H28" i="1600"/>
  <c r="G28" i="1600"/>
  <c r="E28" i="1600"/>
  <c r="D28" i="1600"/>
  <c r="K27" i="1600"/>
  <c r="I27" i="1600"/>
  <c r="H27" i="1600"/>
  <c r="G27" i="1600"/>
  <c r="E27" i="1600"/>
  <c r="D27" i="1600"/>
  <c r="K26" i="1600"/>
  <c r="I26" i="1600"/>
  <c r="H26" i="1600"/>
  <c r="G26" i="1600"/>
  <c r="E26" i="1600"/>
  <c r="D26" i="1600"/>
  <c r="K25" i="1600"/>
  <c r="I25" i="1600"/>
  <c r="H25" i="1600"/>
  <c r="G25" i="1600"/>
  <c r="E25" i="1600"/>
  <c r="D25" i="1600"/>
  <c r="K24" i="1600"/>
  <c r="I24" i="1600"/>
  <c r="H24" i="1600"/>
  <c r="G24" i="1600"/>
  <c r="E24" i="1600"/>
  <c r="D24" i="1600"/>
  <c r="K23" i="1600"/>
  <c r="I23" i="1600"/>
  <c r="H23" i="1600"/>
  <c r="G23" i="1600"/>
  <c r="E23" i="1600"/>
  <c r="D23" i="1600"/>
  <c r="K22" i="1600"/>
  <c r="I22" i="1600"/>
  <c r="H22" i="1600"/>
  <c r="G22" i="1600"/>
  <c r="E22" i="1600"/>
  <c r="D22" i="1600"/>
  <c r="K21" i="1600"/>
  <c r="I21" i="1600"/>
  <c r="H21" i="1600"/>
  <c r="G21" i="1600"/>
  <c r="E21" i="1600"/>
  <c r="D21" i="1600"/>
  <c r="K20" i="1600"/>
  <c r="I20" i="1600"/>
  <c r="H20" i="1600"/>
  <c r="G20" i="1600"/>
  <c r="E20" i="1600"/>
  <c r="D20" i="1600"/>
  <c r="K19" i="1600"/>
  <c r="I19" i="1600"/>
  <c r="H19" i="1600"/>
  <c r="G19" i="1600"/>
  <c r="E19" i="1600"/>
  <c r="D19" i="1600"/>
  <c r="K18" i="1600"/>
  <c r="I18" i="1600"/>
  <c r="H18" i="1600"/>
  <c r="G18" i="1600"/>
  <c r="E18" i="1600"/>
  <c r="D18" i="1600"/>
  <c r="K17" i="1600"/>
  <c r="I17" i="1600"/>
  <c r="H17" i="1600"/>
  <c r="G17" i="1600"/>
  <c r="E17" i="1600"/>
  <c r="D17" i="1600"/>
  <c r="K16" i="1600"/>
  <c r="I16" i="1600"/>
  <c r="H16" i="1600"/>
  <c r="G16" i="1600"/>
  <c r="E16" i="1600"/>
  <c r="D16" i="1600"/>
  <c r="K15" i="1600"/>
  <c r="I15" i="1600"/>
  <c r="H15" i="1600"/>
  <c r="G15" i="1600"/>
  <c r="E15" i="1600"/>
  <c r="D15" i="1600"/>
  <c r="K14" i="1600"/>
  <c r="I14" i="1600"/>
  <c r="H14" i="1600"/>
  <c r="G14" i="1600"/>
  <c r="E14" i="1600"/>
  <c r="D14" i="1600"/>
  <c r="K13" i="1600"/>
  <c r="I13" i="1600"/>
  <c r="H13" i="1600"/>
  <c r="G13" i="1600"/>
  <c r="E13" i="1600"/>
  <c r="D13" i="1600"/>
  <c r="K12" i="1600"/>
  <c r="I12" i="1600"/>
  <c r="H12" i="1600"/>
  <c r="G12" i="1600"/>
  <c r="E12" i="1600"/>
  <c r="D12" i="1600"/>
  <c r="K11" i="1600"/>
  <c r="I11" i="1600"/>
  <c r="H11" i="1600"/>
  <c r="G11" i="1600"/>
  <c r="E11" i="1600"/>
  <c r="D11" i="1600"/>
  <c r="K10" i="1600"/>
  <c r="I10" i="1600"/>
  <c r="H10" i="1600"/>
  <c r="G10" i="1600"/>
  <c r="E10" i="1600"/>
  <c r="D10" i="1600"/>
  <c r="K9" i="1600"/>
  <c r="I9" i="1600"/>
  <c r="H9" i="1600"/>
  <c r="G9" i="1600"/>
  <c r="E9" i="1600"/>
  <c r="D9" i="1600"/>
  <c r="K8" i="1600"/>
  <c r="I8" i="1600"/>
  <c r="H8" i="1600"/>
  <c r="G8" i="1600"/>
  <c r="E8" i="1600"/>
  <c r="D8" i="1600"/>
  <c r="K7" i="1600"/>
  <c r="I7" i="1600"/>
  <c r="H7" i="1600"/>
  <c r="G7" i="1600"/>
  <c r="E7" i="1600"/>
  <c r="D7" i="1600"/>
  <c r="K6" i="1600"/>
  <c r="I6" i="1600"/>
  <c r="H6" i="1600"/>
  <c r="G6" i="1600"/>
  <c r="E6" i="1600"/>
  <c r="D6" i="1600"/>
  <c r="J56" i="1599"/>
  <c r="F56" i="1599"/>
  <c r="J55" i="1599"/>
  <c r="F55" i="1599"/>
  <c r="J54" i="1599"/>
  <c r="F54" i="1599"/>
  <c r="J53" i="1599"/>
  <c r="F53" i="1599"/>
  <c r="F52" i="1600" s="1"/>
  <c r="J51" i="1599"/>
  <c r="J51" i="1600" s="1"/>
  <c r="F51" i="1599"/>
  <c r="J50" i="1599"/>
  <c r="F50" i="1599"/>
  <c r="J49" i="1599"/>
  <c r="F49" i="1599"/>
  <c r="J48" i="1599"/>
  <c r="F48" i="1599"/>
  <c r="J47" i="1599"/>
  <c r="F47" i="1599"/>
  <c r="J46" i="1599"/>
  <c r="F46" i="1599"/>
  <c r="J45" i="1599"/>
  <c r="F45" i="1599"/>
  <c r="J44" i="1599"/>
  <c r="F44" i="1599"/>
  <c r="J43" i="1599"/>
  <c r="F43" i="1599"/>
  <c r="J42" i="1599"/>
  <c r="F42" i="1599"/>
  <c r="J41" i="1599"/>
  <c r="F41" i="1599"/>
  <c r="J40" i="1599"/>
  <c r="F40" i="1599"/>
  <c r="J39" i="1599"/>
  <c r="F39" i="1599"/>
  <c r="J38" i="1599"/>
  <c r="F38" i="1599"/>
  <c r="J37" i="1599"/>
  <c r="F37" i="1599"/>
  <c r="J36" i="1599"/>
  <c r="F36" i="1599"/>
  <c r="J35" i="1599"/>
  <c r="F35" i="1599"/>
  <c r="J34" i="1599"/>
  <c r="F34" i="1599"/>
  <c r="J33" i="1599"/>
  <c r="F33" i="1599"/>
  <c r="J32" i="1599"/>
  <c r="F32" i="1599"/>
  <c r="J31" i="1599"/>
  <c r="F31" i="1599"/>
  <c r="J30" i="1599"/>
  <c r="F30" i="1599"/>
  <c r="J29" i="1599"/>
  <c r="C29" i="1599"/>
  <c r="C29" i="1600" s="1"/>
  <c r="J28" i="1599"/>
  <c r="C28" i="1599"/>
  <c r="J27" i="1599"/>
  <c r="C27" i="1599"/>
  <c r="J26" i="1599"/>
  <c r="C26" i="1599"/>
  <c r="F26" i="1599" s="1"/>
  <c r="J25" i="1599"/>
  <c r="C25" i="1599"/>
  <c r="F25" i="1599" s="1"/>
  <c r="J24" i="1599"/>
  <c r="C24" i="1599"/>
  <c r="F24" i="1599" s="1"/>
  <c r="J23" i="1599"/>
  <c r="C23" i="1599"/>
  <c r="J22" i="1599"/>
  <c r="C22" i="1599"/>
  <c r="F22" i="1599" s="1"/>
  <c r="J21" i="1599"/>
  <c r="C21" i="1599"/>
  <c r="F21" i="1599" s="1"/>
  <c r="J20" i="1599"/>
  <c r="C20" i="1599"/>
  <c r="F20" i="1599" s="1"/>
  <c r="J19" i="1599"/>
  <c r="C19" i="1599"/>
  <c r="F19" i="1599" s="1"/>
  <c r="J18" i="1599"/>
  <c r="C18" i="1599"/>
  <c r="J17" i="1599"/>
  <c r="C17" i="1599"/>
  <c r="F17" i="1599" s="1"/>
  <c r="J16" i="1599"/>
  <c r="C16" i="1599"/>
  <c r="J15" i="1599"/>
  <c r="C15" i="1599"/>
  <c r="F15" i="1599" s="1"/>
  <c r="J14" i="1599"/>
  <c r="C14" i="1599"/>
  <c r="J13" i="1599"/>
  <c r="C13" i="1599"/>
  <c r="F13" i="1599" s="1"/>
  <c r="J12" i="1599"/>
  <c r="C12" i="1599"/>
  <c r="J11" i="1599"/>
  <c r="C11" i="1599"/>
  <c r="J10" i="1599"/>
  <c r="C10" i="1599"/>
  <c r="F10" i="1599" s="1"/>
  <c r="J9" i="1599"/>
  <c r="C9" i="1599"/>
  <c r="F9" i="1599" s="1"/>
  <c r="J8" i="1599"/>
  <c r="C8" i="1599"/>
  <c r="F8" i="1599" s="1"/>
  <c r="J7" i="1599"/>
  <c r="C7" i="1599"/>
  <c r="J6" i="1599"/>
  <c r="C6" i="1599"/>
  <c r="F6" i="1599" s="1"/>
  <c r="F55" i="1600" l="1"/>
  <c r="J12" i="1600"/>
  <c r="J53" i="1600"/>
  <c r="J39" i="1600"/>
  <c r="J6" i="1600"/>
  <c r="J14" i="1600"/>
  <c r="F31" i="1600"/>
  <c r="J28" i="1600"/>
  <c r="J54" i="1600"/>
  <c r="J44" i="1600"/>
  <c r="F9" i="1600"/>
  <c r="C18" i="1600"/>
  <c r="F39" i="1600"/>
  <c r="J19" i="1600"/>
  <c r="J29" i="1600"/>
  <c r="J45" i="1600"/>
  <c r="F38" i="1600"/>
  <c r="J31" i="1600"/>
  <c r="J47" i="1600"/>
  <c r="J32" i="1600"/>
  <c r="J40" i="1600"/>
  <c r="J48" i="1600"/>
  <c r="J43" i="1600"/>
  <c r="J11" i="1600"/>
  <c r="J9" i="1600"/>
  <c r="J17" i="1600"/>
  <c r="J41" i="1600"/>
  <c r="F54" i="1600"/>
  <c r="J34" i="1600"/>
  <c r="J36" i="1600"/>
  <c r="F45" i="1600"/>
  <c r="J18" i="1600"/>
  <c r="F47" i="1600"/>
  <c r="C14" i="1600"/>
  <c r="F24" i="1600"/>
  <c r="F32" i="1600"/>
  <c r="F40" i="1600"/>
  <c r="F48" i="1600"/>
  <c r="F19" i="1600"/>
  <c r="C27" i="1600"/>
  <c r="C13" i="1600"/>
  <c r="F36" i="1600"/>
  <c r="F53" i="1600"/>
  <c r="J50" i="1600"/>
  <c r="C6" i="1600"/>
  <c r="F21" i="1600"/>
  <c r="F37" i="1600"/>
  <c r="C8" i="1600"/>
  <c r="J27" i="1600"/>
  <c r="F33" i="1600"/>
  <c r="F49" i="1600"/>
  <c r="C19" i="1600"/>
  <c r="C24" i="1600"/>
  <c r="J49" i="1600"/>
  <c r="F34" i="1600"/>
  <c r="C17" i="1600"/>
  <c r="F43" i="1600"/>
  <c r="J52" i="1600"/>
  <c r="J20" i="1600"/>
  <c r="J21" i="1600"/>
  <c r="J37" i="1600"/>
  <c r="C15" i="1600"/>
  <c r="C22" i="1600"/>
  <c r="F30" i="1600"/>
  <c r="F46" i="1600"/>
  <c r="J38" i="1600"/>
  <c r="J7" i="1600"/>
  <c r="J15" i="1600"/>
  <c r="J30" i="1600"/>
  <c r="J46" i="1600"/>
  <c r="J55" i="1600"/>
  <c r="C10" i="1600"/>
  <c r="J10" i="1600"/>
  <c r="J33" i="1600"/>
  <c r="F50" i="1600"/>
  <c r="F41" i="1600"/>
  <c r="J25" i="1600"/>
  <c r="C11" i="1600"/>
  <c r="C26" i="1600"/>
  <c r="F42" i="1600"/>
  <c r="J26" i="1600"/>
  <c r="J42" i="1600"/>
  <c r="F35" i="1600"/>
  <c r="J35" i="1600"/>
  <c r="J16" i="1600"/>
  <c r="J23" i="1600"/>
  <c r="J13" i="1600"/>
  <c r="F25" i="1600"/>
  <c r="F20" i="1600"/>
  <c r="F8" i="1600"/>
  <c r="F16" i="1599"/>
  <c r="F15" i="1600" s="1"/>
  <c r="F11" i="1599"/>
  <c r="F10" i="1600" s="1"/>
  <c r="F27" i="1599"/>
  <c r="F26" i="1600" s="1"/>
  <c r="C12" i="1600"/>
  <c r="C21" i="1600"/>
  <c r="F7" i="1599"/>
  <c r="F6" i="1600" s="1"/>
  <c r="F23" i="1599"/>
  <c r="F22" i="1600" s="1"/>
  <c r="F18" i="1599"/>
  <c r="F17" i="1600" s="1"/>
  <c r="C7" i="1600"/>
  <c r="J8" i="1600"/>
  <c r="C23" i="1600"/>
  <c r="J24" i="1600"/>
  <c r="F44" i="1600"/>
  <c r="F29" i="1599"/>
  <c r="C16" i="1600"/>
  <c r="C9" i="1600"/>
  <c r="C25" i="1600"/>
  <c r="F12" i="1599"/>
  <c r="F28" i="1599"/>
  <c r="C28" i="1600"/>
  <c r="J22" i="1600"/>
  <c r="F51" i="1600"/>
  <c r="F14" i="1599"/>
  <c r="F13" i="1600" s="1"/>
  <c r="C20" i="1600"/>
  <c r="F11" i="1600" l="1"/>
  <c r="F27" i="1600"/>
  <c r="F18" i="1600"/>
  <c r="F12" i="1600"/>
  <c r="F29" i="1600"/>
  <c r="F28" i="1600"/>
  <c r="F23" i="1600"/>
  <c r="F16" i="1600"/>
  <c r="F7" i="1600"/>
  <c r="F14" i="1600"/>
  <c r="E56" i="1180" l="1"/>
  <c r="F56" i="1180"/>
  <c r="F48" i="1180"/>
  <c r="E48" i="1180"/>
  <c r="F29" i="1180"/>
  <c r="E29" i="1180"/>
  <c r="F21" i="1180"/>
  <c r="F28" i="1180" s="1"/>
  <c r="E21" i="1180"/>
  <c r="E28" i="1180" s="1"/>
  <c r="E41" i="1180" l="1"/>
  <c r="E55" i="1180" s="1"/>
  <c r="E58" i="1180" s="1"/>
  <c r="F41" i="1180"/>
  <c r="F55" i="1180" s="1"/>
  <c r="F58" i="1180" s="1"/>
  <c r="I78" i="1424" l="1"/>
  <c r="F55" i="1424"/>
  <c r="I55" i="1424" s="1"/>
  <c r="F43" i="1424"/>
  <c r="I43" i="1424" s="1"/>
  <c r="M31" i="1424"/>
  <c r="F31" i="1424"/>
  <c r="I31" i="1424" s="1"/>
  <c r="M25" i="1424"/>
  <c r="M24" i="1424"/>
  <c r="M23" i="1424"/>
  <c r="M22" i="1424"/>
  <c r="M21" i="1424"/>
  <c r="M20" i="1424"/>
  <c r="G5" i="1350" l="1"/>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I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2" i="1350" l="1"/>
  <c r="H24" i="1350"/>
  <c r="I24" i="1350"/>
  <c r="H18" i="1350"/>
  <c r="H12" i="1350"/>
  <c r="I18" i="1350"/>
  <c r="H6" i="1350"/>
  <c r="E27" i="1350"/>
  <c r="H27" i="1350" s="1"/>
  <c r="G27" i="1350"/>
  <c r="I27" i="1350" s="1"/>
  <c r="I6" i="1350"/>
  <c r="I30" i="1350"/>
  <c r="D13" i="5" l="1"/>
  <c r="D15" i="5" s="1"/>
  <c r="C13" i="5" l="1"/>
  <c r="C15" i="5" s="1"/>
  <c r="G13" i="5" l="1"/>
  <c r="G15" i="5" s="1"/>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comments1.xml><?xml version="1.0" encoding="utf-8"?>
<comments xmlns="http://schemas.openxmlformats.org/spreadsheetml/2006/main">
  <authors>
    <author>Author</author>
  </authors>
  <commentList>
    <comment ref="A10" authorId="0" shapeId="0">
      <text>
        <r>
          <rPr>
            <b/>
            <sz val="9"/>
            <color indexed="81"/>
            <rFont val="Tahoma"/>
            <family val="2"/>
          </rPr>
          <t>Author:</t>
        </r>
        <r>
          <rPr>
            <sz val="9"/>
            <color indexed="81"/>
            <rFont val="Tahoma"/>
            <family val="2"/>
          </rPr>
          <t xml:space="preserve">
From Index sheet of Nepse Report : Last Day Value</t>
        </r>
      </text>
    </comment>
    <comment ref="A21" authorId="0" shapeId="0">
      <text>
        <r>
          <rPr>
            <b/>
            <sz val="9"/>
            <color indexed="81"/>
            <rFont val="Tahoma"/>
            <family val="2"/>
          </rPr>
          <t>D00296: Nepse Monthly Report - Cumulative Sheet 1</t>
        </r>
        <r>
          <rPr>
            <sz val="9"/>
            <color indexed="81"/>
            <rFont val="Tahoma"/>
            <family val="2"/>
          </rPr>
          <t xml:space="preserve">
</t>
        </r>
      </text>
    </comment>
    <comment ref="A30" authorId="0" shapeId="0">
      <text>
        <r>
          <rPr>
            <b/>
            <sz val="9"/>
            <color indexed="81"/>
            <rFont val="Tahoma"/>
            <family val="2"/>
          </rPr>
          <t>Author:</t>
        </r>
        <r>
          <rPr>
            <sz val="9"/>
            <color indexed="81"/>
            <rFont val="Tahoma"/>
            <family val="2"/>
          </rPr>
          <t xml:space="preserve">
Market Capitalization of Sensitive : From Cumulative Sheet 1, Nepse Monthly Report</t>
        </r>
      </text>
    </comment>
    <comment ref="D31" authorId="0" shapeId="0">
      <text>
        <r>
          <rPr>
            <b/>
            <sz val="9"/>
            <color indexed="81"/>
            <rFont val="Tahoma"/>
            <family val="2"/>
          </rPr>
          <t>Author:</t>
        </r>
        <r>
          <rPr>
            <sz val="9"/>
            <color indexed="81"/>
            <rFont val="Tahoma"/>
            <family val="2"/>
          </rPr>
          <t xml:space="preserve">
From Sheet: Top 10 By Market Cap, Nepse Monthly Report</t>
        </r>
      </text>
    </comment>
  </commentList>
</comments>
</file>

<file path=xl/comments2.xml><?xml version="1.0" encoding="utf-8"?>
<comments xmlns="http://schemas.openxmlformats.org/spreadsheetml/2006/main">
  <authors>
    <author>Author</author>
  </authors>
  <commentList>
    <comment ref="A22" authorId="0" shapeId="0">
      <text>
        <r>
          <rPr>
            <b/>
            <sz val="9"/>
            <color indexed="81"/>
            <rFont val="Tahoma"/>
            <family val="2"/>
          </rPr>
          <t>Author:</t>
        </r>
        <r>
          <rPr>
            <sz val="9"/>
            <color indexed="81"/>
            <rFont val="Tahoma"/>
            <family val="2"/>
          </rPr>
          <t xml:space="preserve">
Sheet : Trade By Sector</t>
        </r>
      </text>
    </comment>
  </commentList>
</comments>
</file>

<file path=xl/comments3.xml><?xml version="1.0" encoding="utf-8"?>
<comments xmlns="http://schemas.openxmlformats.org/spreadsheetml/2006/main">
  <authors>
    <author>Author</author>
  </authors>
  <commentList>
    <comment ref="A8" authorId="0" shapeId="0">
      <text>
        <r>
          <rPr>
            <b/>
            <sz val="9"/>
            <color indexed="81"/>
            <rFont val="Tahoma"/>
            <family val="2"/>
          </rPr>
          <t>Author:</t>
        </r>
        <r>
          <rPr>
            <sz val="9"/>
            <color indexed="81"/>
            <rFont val="Tahoma"/>
            <family val="2"/>
          </rPr>
          <t xml:space="preserve">
Banking Sub-Index</t>
        </r>
      </text>
    </comment>
    <comment ref="A24" authorId="0" shapeId="0">
      <text>
        <r>
          <rPr>
            <b/>
            <sz val="9"/>
            <color indexed="81"/>
            <rFont val="Tahoma"/>
            <family val="2"/>
          </rPr>
          <t>Author:</t>
        </r>
        <r>
          <rPr>
            <sz val="9"/>
            <color indexed="81"/>
            <rFont val="Tahoma"/>
            <family val="2"/>
          </rPr>
          <t xml:space="preserve">
Sheet : Index &amp; Nepse Index working file</t>
        </r>
      </text>
    </comment>
  </commentList>
</comments>
</file>

<file path=xl/comments4.xml><?xml version="1.0" encoding="utf-8"?>
<comments xmlns="http://schemas.openxmlformats.org/spreadsheetml/2006/main">
  <authors>
    <author>Author</author>
  </authors>
  <commentList>
    <comment ref="A25" authorId="0" shapeId="0">
      <text>
        <r>
          <rPr>
            <b/>
            <sz val="9"/>
            <color indexed="81"/>
            <rFont val="Tahoma"/>
            <family val="2"/>
          </rPr>
          <t>Author:</t>
        </r>
        <r>
          <rPr>
            <sz val="9"/>
            <color indexed="81"/>
            <rFont val="Tahoma"/>
            <family val="2"/>
          </rPr>
          <t xml:space="preserve">
Data fom Cumulative sheet 1 of Nepse Report</t>
        </r>
      </text>
    </comment>
  </commentList>
</comments>
</file>

<file path=xl/comments5.xml><?xml version="1.0" encoding="utf-8"?>
<comments xmlns="http://schemas.openxmlformats.org/spreadsheetml/2006/main">
  <authors>
    <author>Author</author>
  </authors>
  <commentList>
    <comment ref="A30" authorId="0" shapeId="0">
      <text>
        <r>
          <rPr>
            <b/>
            <sz val="9"/>
            <color indexed="81"/>
            <rFont val="Tahoma"/>
            <family val="2"/>
          </rPr>
          <t>Author:</t>
        </r>
        <r>
          <rPr>
            <sz val="9"/>
            <color indexed="81"/>
            <rFont val="Tahoma"/>
            <family val="2"/>
          </rPr>
          <t xml:space="preserve">
Sheet : Listing &amp;
Stock Listing working file</t>
        </r>
      </text>
    </comment>
  </commentList>
</comments>
</file>

<file path=xl/sharedStrings.xml><?xml version="1.0" encoding="utf-8"?>
<sst xmlns="http://schemas.openxmlformats.org/spreadsheetml/2006/main" count="11458" uniqueCount="2559">
  <si>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</si>
  <si>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</si>
  <si>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</si>
  <si>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</si>
  <si>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</si>
  <si>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</si>
  <si>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</si>
  <si>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</si>
  <si>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</si>
  <si>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</si>
  <si>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</si>
  <si>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</si>
  <si>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</si>
  <si>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</si>
  <si>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</si>
  <si>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</si>
  <si>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</si>
  <si>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</si>
  <si>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</si>
  <si>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</si>
  <si>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</si>
  <si>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</si>
  <si>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</si>
  <si>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</si>
  <si>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</si>
  <si>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</si>
  <si>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</si>
  <si>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</si>
  <si>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</si>
  <si>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</si>
  <si>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</si>
  <si>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</si>
  <si>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</si>
  <si>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</si>
  <si>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</si>
  <si>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</si>
  <si>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</si>
  <si>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</si>
  <si>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</si>
  <si>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</si>
  <si>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</si>
  <si>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</si>
  <si>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</si>
  <si>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</si>
  <si>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</si>
  <si>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</si>
  <si>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</si>
  <si>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</si>
  <si>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</si>
  <si>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</si>
  <si>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</si>
  <si>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</si>
  <si>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</si>
  <si>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</si>
  <si>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</si>
  <si>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</si>
  <si>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</si>
  <si>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</si>
  <si>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</si>
  <si>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</si>
  <si>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</si>
  <si>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</si>
  <si>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</si>
  <si>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</si>
  <si>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</si>
  <si>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</si>
  <si>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</si>
  <si>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</si>
  <si>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</si>
  <si>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</si>
  <si>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</si>
  <si>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</si>
  <si>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</si>
  <si>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</si>
  <si>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</si>
  <si>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</si>
  <si>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</si>
  <si>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</si>
  <si>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</si>
  <si>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</si>
  <si>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</si>
  <si>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</si>
  <si>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</si>
  <si>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</si>
  <si>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</si>
  <si>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</si>
  <si>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</si>
  <si>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</si>
  <si>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</si>
  <si>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</si>
  <si>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</si>
  <si>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</si>
  <si>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</si>
  <si>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</si>
  <si>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</si>
  <si>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</si>
  <si>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</si>
  <si>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</si>
  <si>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</si>
  <si>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</si>
  <si>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</si>
  <si>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</si>
  <si>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</si>
  <si>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</si>
  <si>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</si>
  <si>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</si>
  <si>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</si>
  <si>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</si>
  <si>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</si>
  <si>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</si>
  <si>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</si>
  <si>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</si>
  <si>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</si>
  <si>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</si>
  <si>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</si>
  <si>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</si>
  <si>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</si>
  <si>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</si>
  <si>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</si>
  <si>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</si>
  <si>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</si>
  <si>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</si>
  <si>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</si>
  <si>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</si>
  <si>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</si>
  <si>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</si>
  <si>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</si>
  <si>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</si>
  <si>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</si>
  <si>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</si>
  <si>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</si>
  <si>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2021/22</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</si>
  <si>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</si>
  <si>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</si>
  <si>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</si>
  <si>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</si>
  <si>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</si>
  <si>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</si>
  <si>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</si>
  <si>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</si>
  <si>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</si>
  <si>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Outstanding Domestic Government Debt</t>
  </si>
  <si>
    <t>2022/23</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</si>
  <si>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</si>
  <si>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</si>
  <si>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</si>
  <si>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</si>
  <si>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</si>
  <si>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</si>
  <si>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</si>
  <si>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</si>
  <si>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</si>
  <si>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</si>
  <si>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</si>
  <si>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</si>
  <si>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</si>
  <si>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</si>
  <si>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</si>
  <si>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</si>
  <si>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</si>
  <si>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</si>
  <si>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</si>
  <si>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</si>
  <si>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</si>
  <si>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</si>
  <si>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</si>
  <si>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</si>
  <si>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</si>
  <si>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</si>
  <si>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</si>
  <si>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</si>
  <si>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</si>
  <si>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</si>
  <si>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</si>
  <si>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</si>
  <si>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</si>
  <si>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</si>
  <si>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</si>
  <si>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</si>
  <si>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</si>
  <si>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</si>
  <si>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</si>
  <si>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</si>
  <si>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</si>
  <si>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</si>
  <si>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</si>
  <si>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</si>
  <si>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</si>
  <si>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</si>
  <si>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</si>
  <si>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</si>
  <si>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</si>
  <si>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</si>
  <si>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</si>
  <si>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</si>
  <si>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</si>
  <si>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</si>
  <si>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</si>
  <si>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</si>
  <si>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</si>
  <si>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</si>
  <si>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</si>
  <si>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</si>
  <si>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</si>
  <si>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</si>
  <si>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</si>
  <si>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</si>
  <si>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</si>
  <si>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</si>
  <si>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</si>
  <si>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</si>
  <si>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</si>
  <si>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</si>
  <si>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</si>
  <si>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</si>
  <si>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</si>
  <si>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</si>
  <si>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</si>
  <si>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</si>
  <si>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</si>
  <si>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</si>
  <si>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</si>
  <si>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</si>
  <si>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</si>
  <si>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</si>
  <si>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</si>
  <si>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</si>
  <si>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</si>
  <si>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</si>
  <si>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</si>
  <si>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</si>
  <si>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</si>
  <si>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</si>
  <si>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</si>
  <si>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</si>
  <si>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</si>
  <si>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</si>
  <si>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</si>
  <si>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</si>
  <si>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</si>
  <si>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</si>
  <si>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</si>
  <si>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</si>
  <si>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</si>
  <si>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</si>
  <si>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</si>
  <si>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</si>
  <si>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</si>
  <si>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</si>
  <si>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</si>
  <si>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</si>
  <si>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</si>
  <si>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</si>
  <si>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</si>
  <si>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</si>
  <si>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</si>
  <si>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</si>
  <si>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</si>
  <si>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</si>
  <si>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</si>
  <si>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</si>
  <si>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</si>
  <si>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</si>
  <si>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</si>
  <si>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</si>
  <si>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</si>
  <si>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</si>
  <si>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</si>
  <si>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</si>
  <si>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</si>
  <si>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</si>
  <si>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</si>
  <si>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</si>
  <si>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</si>
  <si>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</si>
  <si>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</si>
  <si>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</si>
  <si>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</si>
  <si>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</si>
  <si>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</si>
  <si>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</si>
  <si>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</si>
  <si>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</si>
  <si>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</si>
  <si>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</si>
  <si>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</si>
  <si>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</si>
  <si>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</si>
  <si>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</si>
  <si>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</si>
  <si>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</si>
  <si>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</si>
  <si>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</si>
  <si>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</si>
  <si>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</si>
  <si>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</si>
  <si>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</si>
  <si>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</si>
  <si>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</si>
  <si>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</si>
  <si>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</si>
  <si>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</si>
  <si>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</si>
  <si>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</si>
  <si>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</si>
  <si>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</si>
  <si>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</si>
  <si>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</si>
  <si>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</si>
  <si>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</si>
  <si>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</si>
  <si>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</si>
  <si>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</si>
  <si>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</si>
  <si>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</si>
  <si>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</si>
  <si>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</si>
  <si>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</si>
  <si>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</si>
  <si>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</si>
  <si>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</si>
  <si>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</si>
  <si>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</si>
  <si>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Index-(Y-O-Y)</t>
  </si>
  <si>
    <t>22 (A)</t>
  </si>
  <si>
    <t xml:space="preserve">22 (B) </t>
  </si>
  <si>
    <t>S.No.</t>
  </si>
  <si>
    <t>Annex 13</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</si>
  <si>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</si>
  <si>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</si>
  <si>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</si>
  <si>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</si>
  <si>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</si>
  <si>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</si>
  <si>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</si>
  <si>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</si>
  <si>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</si>
  <si>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</si>
  <si>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</si>
  <si>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</si>
  <si>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</si>
  <si>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</si>
  <si>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</si>
  <si>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</si>
  <si>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</si>
  <si>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Summary of Balance of Payments as per BPM6</t>
  </si>
  <si>
    <t>Table 35</t>
  </si>
  <si>
    <t>Table 36</t>
  </si>
  <si>
    <t>Custom-wise Foreign Trade</t>
  </si>
  <si>
    <t>28(A)</t>
  </si>
  <si>
    <t>28(B)</t>
  </si>
  <si>
    <t>29(A)</t>
  </si>
  <si>
    <t>29(B)</t>
  </si>
  <si>
    <t>.</t>
  </si>
  <si>
    <t>Particulars</t>
  </si>
  <si>
    <t>Mar-Apr</t>
  </si>
  <si>
    <t>Apr-May</t>
  </si>
  <si>
    <t>May-Jun</t>
  </si>
  <si>
    <t>Jun-Jul</t>
  </si>
  <si>
    <t>Jul-Aug</t>
  </si>
  <si>
    <t>Aug-Sep</t>
  </si>
  <si>
    <t>Sep-Oct</t>
  </si>
  <si>
    <t>Oct-Nov</t>
  </si>
  <si>
    <t>Nov-Dec</t>
  </si>
  <si>
    <t>Dec-Jan</t>
  </si>
  <si>
    <t>Jan-Feb</t>
  </si>
  <si>
    <t>Feb-Mar</t>
  </si>
  <si>
    <t>National Salary and Wage Index (Quarterly Series-Provincial)</t>
  </si>
  <si>
    <t>National Salary and Wage Index (Quarterly Series-NSIC)</t>
  </si>
  <si>
    <t>National Salary and Wage Index (Quarterly Series-NSCO)</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</si>
  <si>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</si>
  <si>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</si>
  <si>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</si>
  <si>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</si>
  <si>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</si>
  <si>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</si>
  <si>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</si>
  <si>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</si>
  <si>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</si>
  <si>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</si>
  <si>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</si>
  <si>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</si>
  <si>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</si>
  <si>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</si>
  <si>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</si>
  <si>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</si>
  <si>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</si>
  <si>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</si>
  <si>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</si>
  <si>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</si>
  <si>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</si>
  <si>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</si>
  <si>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</si>
  <si>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</si>
  <si>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</si>
  <si>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</si>
  <si>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</si>
  <si>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</si>
  <si>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</si>
  <si>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</si>
  <si>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</si>
  <si>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</si>
  <si>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</si>
  <si>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</si>
  <si>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</si>
  <si>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</si>
  <si>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</si>
  <si>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</si>
  <si>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</si>
  <si>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</si>
  <si>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</si>
  <si>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</si>
  <si>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</si>
  <si>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(Rs. in Million)</t>
  </si>
  <si>
    <t xml:space="preserve">February </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</si>
  <si>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</si>
  <si>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</si>
  <si>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</si>
  <si>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</si>
  <si>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</si>
  <si>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</si>
  <si>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</si>
  <si>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</si>
  <si>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</si>
  <si>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</si>
  <si>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</si>
  <si>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</si>
  <si>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 xml:space="preserve">Annual Revenue Growth includes Other Receipts </t>
  </si>
  <si>
    <t>y-o-y : mid-July to mid-July</t>
  </si>
  <si>
    <t>Domestic Debt of Mid-September excludes IMF Promissory notes</t>
  </si>
  <si>
    <t>*Weighted average of mid Jun-mid Jul</t>
  </si>
  <si>
    <t>External Debt / GDP</t>
  </si>
  <si>
    <t>Domestic Debt / GDP</t>
  </si>
  <si>
    <t>Capital Expenditure / GDP</t>
  </si>
  <si>
    <t>Recurrent Expenditure / GDP</t>
  </si>
  <si>
    <t>Revenue / GDP</t>
  </si>
  <si>
    <t>Outstanding External Debt (Rs. in billion)</t>
  </si>
  <si>
    <t>Outstanding Domestic Debt (Rs. in billion)</t>
  </si>
  <si>
    <t>Expenditure Growth (%)</t>
  </si>
  <si>
    <t>Revenue Growth (%)</t>
  </si>
  <si>
    <t>Public Finance (growth and ratio in percent)</t>
  </si>
  <si>
    <t>E</t>
  </si>
  <si>
    <t>Market Capitalization/GDP</t>
  </si>
  <si>
    <t>NEPSE Index (Closing)</t>
  </si>
  <si>
    <t>BFIs Credit to Private Sector (Rs. in billion)</t>
  </si>
  <si>
    <t>Total Deposits (Rs. in billion)</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</si>
  <si>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</si>
  <si>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</si>
  <si>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</si>
  <si>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</si>
  <si>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</si>
  <si>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</si>
  <si>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Reserve Money (y-o-y)</t>
  </si>
  <si>
    <t>Claims on Private Sector (y-o-y)</t>
  </si>
  <si>
    <t>Domestic Credit (y-o-y)</t>
  </si>
  <si>
    <t>Narrow Money (M1) (y-o-y)</t>
  </si>
  <si>
    <t>Broad Money (M2) (y-o-y)</t>
  </si>
  <si>
    <t>Financial Sector (growth and interest rate in percent)</t>
  </si>
  <si>
    <t>D</t>
  </si>
  <si>
    <t>Gross Foreign Exchange Reserves (USD in million)</t>
  </si>
  <si>
    <t>Gross Foreign Exchange Reserves (Rs. in billion)</t>
  </si>
  <si>
    <t>Workers' Remittances (Rs. in billion)</t>
  </si>
  <si>
    <t>Current Account Balance (Rs. in billion)</t>
  </si>
  <si>
    <t xml:space="preserve">BOP(-Deficit) (Rs. in billion) </t>
  </si>
  <si>
    <t xml:space="preserve">Import Growth </t>
  </si>
  <si>
    <t xml:space="preserve">Export Growth </t>
  </si>
  <si>
    <t>Import (Rs. in billion)</t>
  </si>
  <si>
    <t>Export (Rs. in billion)</t>
  </si>
  <si>
    <t>External Sector (growth in percent)</t>
  </si>
  <si>
    <t>C</t>
  </si>
  <si>
    <t>Salary and Wage Rate Index Annual / Period Average</t>
  </si>
  <si>
    <t>Salary and Wage Rate Index (y-o-y)</t>
  </si>
  <si>
    <t>National Wholesale Price Index Annual / Period Average</t>
  </si>
  <si>
    <t>National Wholesale Price Index (y-o-y)</t>
  </si>
  <si>
    <t>CPI Annual / Period Average</t>
  </si>
  <si>
    <t>Non-food CPI (y-o-y)</t>
  </si>
  <si>
    <t>Food CPI (y-o-y)</t>
  </si>
  <si>
    <t>CPI (y-o-y)</t>
  </si>
  <si>
    <t>Prices Change ( percent)</t>
  </si>
  <si>
    <t>B</t>
  </si>
  <si>
    <t>Gross Domestic Product( Current Price) (Rs in billion)</t>
  </si>
  <si>
    <t xml:space="preserve">Gross National Savings / GDP </t>
  </si>
  <si>
    <t>Gross Domestic Savings / GDP</t>
  </si>
  <si>
    <t>Gross Fixed Capital Formation / GDP</t>
  </si>
  <si>
    <t xml:space="preserve">Gross Capital Formation / GDP </t>
  </si>
  <si>
    <t>Gross National Disposable Income (GNDI)</t>
  </si>
  <si>
    <t>Gross National Income (GNI)</t>
  </si>
  <si>
    <t>Nominal GDP at purchasers' price</t>
  </si>
  <si>
    <t>Real GDP at purchasers' price</t>
  </si>
  <si>
    <t>Real GDP at basic price</t>
  </si>
  <si>
    <t>Real Sector (growth and ratio in percent)</t>
  </si>
  <si>
    <t>A</t>
  </si>
  <si>
    <t>2024/25$$</t>
  </si>
  <si>
    <t>2023//24$</t>
  </si>
  <si>
    <t>Table 1</t>
  </si>
  <si>
    <t>Mid-April</t>
  </si>
  <si>
    <t>Nine Months( Mid- April)</t>
  </si>
  <si>
    <t>Nine Months</t>
  </si>
  <si>
    <t>Growth Rate During Nine Months (y-o-y)</t>
  </si>
  <si>
    <t>Composition During Nine Months</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</si>
  <si>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</si>
  <si>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</si>
  <si>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</si>
  <si>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</si>
  <si>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</si>
  <si>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</si>
  <si>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</si>
  <si>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</si>
  <si>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</si>
  <si>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</si>
  <si>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Mar/Apr</t>
  </si>
  <si>
    <t>Feb/Mar</t>
  </si>
  <si>
    <r>
      <t>Mar/Apr</t>
    </r>
    <r>
      <rPr>
        <b/>
        <vertAlign val="superscript"/>
        <sz val="11"/>
        <color theme="1"/>
        <rFont val="Times New Roman"/>
        <family val="1"/>
      </rPr>
      <t>P</t>
    </r>
  </si>
  <si>
    <t>3 over 1</t>
  </si>
  <si>
    <t>3 over 2</t>
  </si>
  <si>
    <t>5 over 3</t>
  </si>
  <si>
    <t>5 over 4</t>
  </si>
  <si>
    <t>Chait</t>
  </si>
  <si>
    <t>Falgun</t>
  </si>
  <si>
    <t>9th month</t>
  </si>
  <si>
    <t>8th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</si>
  <si>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</si>
  <si>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</si>
  <si>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</si>
  <si>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</si>
  <si>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</si>
  <si>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</si>
  <si>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</si>
  <si>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</si>
  <si>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</si>
  <si>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</si>
  <si>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</si>
  <si>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</si>
  <si>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</si>
  <si>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</si>
  <si>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</si>
  <si>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</si>
  <si>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</si>
  <si>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</si>
  <si>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</si>
  <si>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</si>
  <si>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</si>
  <si>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</si>
  <si>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</si>
  <si>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</si>
  <si>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</si>
  <si>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</si>
  <si>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</si>
  <si>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</si>
  <si>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</si>
  <si>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</si>
  <si>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</si>
  <si>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</si>
  <si>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</si>
  <si>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</si>
  <si>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</si>
  <si>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</si>
  <si>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</si>
  <si>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</si>
  <si>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</si>
  <si>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</si>
  <si>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</si>
  <si>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</si>
  <si>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</si>
  <si>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</si>
  <si>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</si>
  <si>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</si>
  <si>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</si>
  <si>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</si>
  <si>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</si>
  <si>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</si>
  <si>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</si>
  <si>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</si>
  <si>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</si>
  <si>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</si>
  <si>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</si>
  <si>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</si>
  <si>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</si>
  <si>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</si>
  <si>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</si>
  <si>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</si>
  <si>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</si>
  <si>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</si>
  <si>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</si>
  <si>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</si>
  <si>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</si>
  <si>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</si>
  <si>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</si>
  <si>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</si>
  <si>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</si>
  <si>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</si>
  <si>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</si>
  <si>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</si>
  <si>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</si>
  <si>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</si>
  <si>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</si>
  <si>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</si>
  <si>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</si>
  <si>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</si>
  <si>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</si>
  <si>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</si>
  <si>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</si>
  <si>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</si>
  <si>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</si>
  <si>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</si>
  <si>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</si>
  <si>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</si>
  <si>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</si>
  <si>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</si>
  <si>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</si>
  <si>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</si>
  <si>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</si>
  <si>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</si>
  <si>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</si>
  <si>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</si>
  <si>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</si>
  <si>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</si>
  <si>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</si>
  <si>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</si>
  <si>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</si>
  <si>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</si>
  <si>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</si>
  <si>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</si>
  <si>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</si>
  <si>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</si>
  <si>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</si>
  <si>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</si>
  <si>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</si>
  <si>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</si>
  <si>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</si>
  <si>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</si>
  <si>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</si>
  <si>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</si>
  <si>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</si>
  <si>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</si>
  <si>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</si>
  <si>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</si>
  <si>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</si>
  <si>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</si>
  <si>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</si>
  <si>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</si>
  <si>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</si>
  <si>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</si>
  <si>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</si>
  <si>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</si>
  <si>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</si>
  <si>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</si>
  <si>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</si>
  <si>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</si>
  <si>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</si>
  <si>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</si>
  <si>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</si>
  <si>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</si>
  <si>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</si>
  <si>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(2024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</si>
  <si>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</si>
  <si>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</si>
  <si>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</si>
  <si>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</si>
  <si>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</si>
  <si>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</si>
  <si>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</si>
  <si>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</si>
  <si>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</si>
  <si>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</si>
  <si>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</si>
  <si>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</si>
  <si>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</si>
  <si>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</si>
  <si>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</si>
  <si>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</si>
  <si>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</si>
  <si>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</si>
  <si>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</si>
  <si>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</si>
  <si>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</si>
  <si>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</si>
  <si>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</si>
  <si>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</si>
  <si>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</si>
  <si>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</si>
  <si>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</si>
  <si>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</si>
  <si>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</si>
  <si>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</si>
  <si>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</si>
  <si>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</si>
  <si>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</si>
  <si>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</si>
  <si>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</si>
  <si>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</si>
  <si>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</si>
  <si>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</si>
  <si>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9</t>
  </si>
  <si>
    <t>Salary and Wage Index by Province</t>
  </si>
  <si>
    <t>Mid-Month*</t>
  </si>
  <si>
    <t>Provinces</t>
  </si>
  <si>
    <t>Dec/Jan</t>
  </si>
  <si>
    <t>Poush</t>
  </si>
  <si>
    <r>
      <t>Poush</t>
    </r>
    <r>
      <rPr>
        <b/>
        <vertAlign val="superscript"/>
        <sz val="11"/>
        <color theme="1"/>
        <rFont val="Times New Roman"/>
        <family val="1"/>
      </rPr>
      <t>R</t>
    </r>
  </si>
  <si>
    <r>
      <t>Chait</t>
    </r>
    <r>
      <rPr>
        <b/>
        <vertAlign val="superscript"/>
        <sz val="11"/>
        <color theme="1"/>
        <rFont val="Times New Roman"/>
        <family val="1"/>
      </rPr>
      <t>P</t>
    </r>
  </si>
  <si>
    <t>3rd Quarter</t>
  </si>
  <si>
    <t>2nd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</si>
  <si>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</si>
  <si>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</si>
  <si>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</si>
  <si>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</si>
  <si>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</si>
  <si>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</si>
  <si>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</si>
  <si>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</si>
  <si>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</si>
  <si>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April 2026( 2082, Chait).</t>
  </si>
  <si>
    <t>Table 10</t>
  </si>
  <si>
    <t>Salary and Wage Index by NSIC</t>
  </si>
  <si>
    <t>Nepal Standard Industrial Classification (NSIC)</t>
  </si>
  <si>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</si>
  <si>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</si>
  <si>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</si>
  <si>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</si>
  <si>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</si>
  <si>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</si>
  <si>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</si>
  <si>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</si>
  <si>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</si>
  <si>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</si>
  <si>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11</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</si>
  <si>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</si>
  <si>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</si>
  <si>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</si>
  <si>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</si>
  <si>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</si>
  <si>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</si>
  <si>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</si>
  <si>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</si>
  <si>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</si>
  <si>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</si>
  <si>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</si>
  <si>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</si>
  <si>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12</t>
  </si>
  <si>
    <t>National Salary and Wage Index</t>
  </si>
  <si>
    <t>Mid- Month</t>
  </si>
  <si>
    <r>
      <t xml:space="preserve"> October</t>
    </r>
    <r>
      <rPr>
        <vertAlign val="superscript"/>
        <sz val="11"/>
        <rFont val="Times New Roman"/>
        <family val="1"/>
      </rPr>
      <t>R</t>
    </r>
  </si>
  <si>
    <r>
      <t xml:space="preserve"> January</t>
    </r>
    <r>
      <rPr>
        <vertAlign val="superscript"/>
        <sz val="11"/>
        <rFont val="Times New Roman"/>
        <family val="1"/>
      </rPr>
      <t>R</t>
    </r>
  </si>
  <si>
    <r>
      <t xml:space="preserve"> April</t>
    </r>
    <r>
      <rPr>
        <vertAlign val="superscript"/>
        <sz val="11"/>
        <rFont val="Times New Roman"/>
        <family val="1"/>
      </rPr>
      <t>P</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</si>
  <si>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</si>
  <si>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</si>
  <si>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Annex 1</t>
  </si>
  <si>
    <t>National Consumer Price Index (Annual Series) *</t>
  </si>
  <si>
    <t>(2023/24 =100)</t>
  </si>
  <si>
    <t xml:space="preserve"> Overall</t>
  </si>
  <si>
    <t>Non-Food and Services</t>
  </si>
  <si>
    <t>1972/73</t>
  </si>
  <si>
    <t>2029/30</t>
  </si>
  <si>
    <t>1973/74</t>
  </si>
  <si>
    <t>2030/31</t>
  </si>
  <si>
    <t>* Provisional Backlinked Series</t>
  </si>
  <si>
    <t>Annex 2</t>
  </si>
  <si>
    <t>Price Statistics</t>
  </si>
  <si>
    <t>CPI  (Base Year 2023/24 = 100)*</t>
  </si>
  <si>
    <t>WPI (Base year 2017/18=100)</t>
  </si>
  <si>
    <t>Food &amp; Beverage</t>
  </si>
  <si>
    <t>Non-food &amp; Services</t>
  </si>
  <si>
    <r>
      <t>2025/26</t>
    </r>
    <r>
      <rPr>
        <vertAlign val="superscript"/>
        <sz val="11"/>
        <color theme="1"/>
        <rFont val="Times New Roman"/>
        <family val="1"/>
      </rPr>
      <t>P</t>
    </r>
  </si>
  <si>
    <t>% Change y-o-y.</t>
  </si>
  <si>
    <t>* As per revised food and beverage, non-food and services grouping</t>
  </si>
  <si>
    <t>English Year and Month</t>
  </si>
  <si>
    <t>Nepali Year and Month</t>
  </si>
  <si>
    <t>% Growth</t>
  </si>
  <si>
    <t>Madesh</t>
  </si>
  <si>
    <t>Lumbini</t>
  </si>
  <si>
    <t>2004 October</t>
  </si>
  <si>
    <t>2061 Asojh</t>
  </si>
  <si>
    <t xml:space="preserve"> -</t>
  </si>
  <si>
    <t>2005 January</t>
  </si>
  <si>
    <t>2061 Poush</t>
  </si>
  <si>
    <t>2005 April</t>
  </si>
  <si>
    <t>2061 Chaitra</t>
  </si>
  <si>
    <t>2005 July</t>
  </si>
  <si>
    <t>2062 Asadh</t>
  </si>
  <si>
    <t>2005 October</t>
  </si>
  <si>
    <t>2062 Asojh</t>
  </si>
  <si>
    <t>2006 January</t>
  </si>
  <si>
    <t>2062 Poush</t>
  </si>
  <si>
    <t>2006 April</t>
  </si>
  <si>
    <t>2062 Chaitra</t>
  </si>
  <si>
    <t>2006 July</t>
  </si>
  <si>
    <t>2063 Asadh</t>
  </si>
  <si>
    <t>2006 October</t>
  </si>
  <si>
    <t>2063 Asojh</t>
  </si>
  <si>
    <t>2007 January</t>
  </si>
  <si>
    <t>2063 Poush</t>
  </si>
  <si>
    <t>2007 April</t>
  </si>
  <si>
    <t>2063 Chaitra</t>
  </si>
  <si>
    <t>2007 July</t>
  </si>
  <si>
    <t>2064 Asadh</t>
  </si>
  <si>
    <t>2007 October</t>
  </si>
  <si>
    <t>2064 Asojh</t>
  </si>
  <si>
    <t>2008 January</t>
  </si>
  <si>
    <t>2064 Poush</t>
  </si>
  <si>
    <t>2008 April</t>
  </si>
  <si>
    <t>2064 Chaitra</t>
  </si>
  <si>
    <t>2008 July</t>
  </si>
  <si>
    <t>2065 Asadh</t>
  </si>
  <si>
    <t>2008 October</t>
  </si>
  <si>
    <t>2065 Asojh</t>
  </si>
  <si>
    <t>2009 January</t>
  </si>
  <si>
    <t>2065 Poush</t>
  </si>
  <si>
    <t>2009 April</t>
  </si>
  <si>
    <t>2065 Chaitra</t>
  </si>
  <si>
    <t>2009 July</t>
  </si>
  <si>
    <t>2066 Asadh</t>
  </si>
  <si>
    <t>2009 October</t>
  </si>
  <si>
    <t>2066 Asojh</t>
  </si>
  <si>
    <t>2010 January</t>
  </si>
  <si>
    <t>2066 Poush</t>
  </si>
  <si>
    <t>2010 April</t>
  </si>
  <si>
    <t>2066 Chaitra</t>
  </si>
  <si>
    <t>2010 July</t>
  </si>
  <si>
    <t>2067 Asadh</t>
  </si>
  <si>
    <t>2010 October</t>
  </si>
  <si>
    <t>2067 Asojh</t>
  </si>
  <si>
    <t>2011 January</t>
  </si>
  <si>
    <t>2067 Poush</t>
  </si>
  <si>
    <t>2011 April</t>
  </si>
  <si>
    <t>2067 Chaitra</t>
  </si>
  <si>
    <t>2011 July</t>
  </si>
  <si>
    <t>2068 Asadh</t>
  </si>
  <si>
    <t>2011 October</t>
  </si>
  <si>
    <t>2068 Asojh</t>
  </si>
  <si>
    <t>2012 January</t>
  </si>
  <si>
    <t>2068 Poush</t>
  </si>
  <si>
    <t>2012 April</t>
  </si>
  <si>
    <t>2068 Chaitra</t>
  </si>
  <si>
    <t>2012 July</t>
  </si>
  <si>
    <t>2069 Asadh</t>
  </si>
  <si>
    <t>2012 October</t>
  </si>
  <si>
    <t>2069 Asojh</t>
  </si>
  <si>
    <t>2013 January</t>
  </si>
  <si>
    <t>2069 Poush</t>
  </si>
  <si>
    <t>2013 April</t>
  </si>
  <si>
    <t>2069 Chaitra</t>
  </si>
  <si>
    <t>2013 July</t>
  </si>
  <si>
    <t>2070 Asadh</t>
  </si>
  <si>
    <t>2013 October</t>
  </si>
  <si>
    <t>2070 Asojh</t>
  </si>
  <si>
    <t>2014 January</t>
  </si>
  <si>
    <t>2070 Poush</t>
  </si>
  <si>
    <t>2014 April</t>
  </si>
  <si>
    <t>2070 Chaitra</t>
  </si>
  <si>
    <t>2014 July</t>
  </si>
  <si>
    <t>2071 Asadh</t>
  </si>
  <si>
    <t>2014 October</t>
  </si>
  <si>
    <t>2071 Asojh</t>
  </si>
  <si>
    <t>2015 January</t>
  </si>
  <si>
    <t>2071 Poush</t>
  </si>
  <si>
    <t>2015 April</t>
  </si>
  <si>
    <t>2071 Chaitra</t>
  </si>
  <si>
    <t>2015 July</t>
  </si>
  <si>
    <t>2072 Asadh</t>
  </si>
  <si>
    <t>2015 October</t>
  </si>
  <si>
    <t>2072 Asojh</t>
  </si>
  <si>
    <t>2016 January</t>
  </si>
  <si>
    <t>2072 Poush</t>
  </si>
  <si>
    <t>2016 April</t>
  </si>
  <si>
    <t>2072 Chaitra</t>
  </si>
  <si>
    <t>2016 July</t>
  </si>
  <si>
    <t>2073 Asadh</t>
  </si>
  <si>
    <t>2016 October</t>
  </si>
  <si>
    <t>2073 Asojh</t>
  </si>
  <si>
    <t>2017 January</t>
  </si>
  <si>
    <t>2073 Poush</t>
  </si>
  <si>
    <t>2017 April</t>
  </si>
  <si>
    <t>2073 Chaitra</t>
  </si>
  <si>
    <t>2017 July</t>
  </si>
  <si>
    <t>2074 Asadh</t>
  </si>
  <si>
    <t>2017 October</t>
  </si>
  <si>
    <t>2074 Asojh</t>
  </si>
  <si>
    <t>2018 January</t>
  </si>
  <si>
    <t>2074 Poush</t>
  </si>
  <si>
    <t>2018 April</t>
  </si>
  <si>
    <t>2074 Chaitra</t>
  </si>
  <si>
    <t>2018 July</t>
  </si>
  <si>
    <t>2075 Asadh</t>
  </si>
  <si>
    <t>2018 October</t>
  </si>
  <si>
    <t>2075 Asojh</t>
  </si>
  <si>
    <t>2019 January</t>
  </si>
  <si>
    <t>2075 Poush</t>
  </si>
  <si>
    <t>2019 April</t>
  </si>
  <si>
    <t>2075 Chaitra</t>
  </si>
  <si>
    <t>2019 July</t>
  </si>
  <si>
    <t>2076 Asadh</t>
  </si>
  <si>
    <t>2019 October</t>
  </si>
  <si>
    <t>2076 Asojh</t>
  </si>
  <si>
    <t>2020 January</t>
  </si>
  <si>
    <t>2076 Poush</t>
  </si>
  <si>
    <t>2020 April</t>
  </si>
  <si>
    <t>2076 Chaitra</t>
  </si>
  <si>
    <t>2020 July</t>
  </si>
  <si>
    <t>2077 Asadh</t>
  </si>
  <si>
    <t>2020 October</t>
  </si>
  <si>
    <t>2077 Asojh</t>
  </si>
  <si>
    <t>2021 January</t>
  </si>
  <si>
    <t>2077 Poush</t>
  </si>
  <si>
    <t>2021 April</t>
  </si>
  <si>
    <t>2077 Chaitra</t>
  </si>
  <si>
    <t>2021 July</t>
  </si>
  <si>
    <t>2078 Asadh</t>
  </si>
  <si>
    <t>2021 October</t>
  </si>
  <si>
    <t>2078 Asojh</t>
  </si>
  <si>
    <t>2022 January</t>
  </si>
  <si>
    <t>2078 Poush</t>
  </si>
  <si>
    <t>2022 April</t>
  </si>
  <si>
    <t>2078 Chaitra</t>
  </si>
  <si>
    <t>2022 July</t>
  </si>
  <si>
    <t>2079 Asadh</t>
  </si>
  <si>
    <t>2022 October</t>
  </si>
  <si>
    <t>2079 Asojh</t>
  </si>
  <si>
    <t>2023 January</t>
  </si>
  <si>
    <t>2079 Poush</t>
  </si>
  <si>
    <t>2023 April</t>
  </si>
  <si>
    <t>2079 Chaitra</t>
  </si>
  <si>
    <t>2023 July</t>
  </si>
  <si>
    <t>2080 Asadh</t>
  </si>
  <si>
    <t>2023 October</t>
  </si>
  <si>
    <t>2080 Asojh</t>
  </si>
  <si>
    <t>2024 January</t>
  </si>
  <si>
    <t>2080 Poush</t>
  </si>
  <si>
    <t>2024 April</t>
  </si>
  <si>
    <t>2080 Chaitra</t>
  </si>
  <si>
    <t>2024 July</t>
  </si>
  <si>
    <t>2081 Asadh</t>
  </si>
  <si>
    <t xml:space="preserve">2024 October </t>
  </si>
  <si>
    <t>2081 Asojh</t>
  </si>
  <si>
    <t xml:space="preserve">2025 January </t>
  </si>
  <si>
    <t>2081 Poush</t>
  </si>
  <si>
    <t>2025 April</t>
  </si>
  <si>
    <t>2081 Chaitra</t>
  </si>
  <si>
    <t>2025 July</t>
  </si>
  <si>
    <t>2082 Asadh</t>
  </si>
  <si>
    <r>
      <t>2025 October</t>
    </r>
    <r>
      <rPr>
        <vertAlign val="superscript"/>
        <sz val="11"/>
        <color theme="1"/>
        <rFont val="Calibri"/>
        <family val="2"/>
        <scheme val="minor"/>
      </rPr>
      <t>R</t>
    </r>
  </si>
  <si>
    <t>2082 Asojh</t>
  </si>
  <si>
    <r>
      <t>2026 January</t>
    </r>
    <r>
      <rPr>
        <vertAlign val="superscript"/>
        <sz val="11"/>
        <color theme="1"/>
        <rFont val="Calibri"/>
        <family val="2"/>
        <scheme val="minor"/>
      </rPr>
      <t>R</t>
    </r>
  </si>
  <si>
    <t>2082 Poush</t>
  </si>
  <si>
    <r>
      <t>2026 April</t>
    </r>
    <r>
      <rPr>
        <vertAlign val="superscript"/>
        <sz val="11"/>
        <color theme="1"/>
        <rFont val="Calibri"/>
        <family val="2"/>
        <scheme val="minor"/>
      </rPr>
      <t>P</t>
    </r>
  </si>
  <si>
    <t>2082 Chaitra</t>
  </si>
  <si>
    <t>Annex 7</t>
  </si>
  <si>
    <t>Agriculture, forestry &amp; fishing</t>
  </si>
  <si>
    <t>Information and communication</t>
  </si>
  <si>
    <t>Financial and insurance activities</t>
  </si>
  <si>
    <t>Annex 8</t>
  </si>
  <si>
    <t xml:space="preserve">Others </t>
  </si>
  <si>
    <t>Technicians And Associate Professionals</t>
  </si>
  <si>
    <t>Service And Sales Workers</t>
  </si>
  <si>
    <t>Skilled Agricultural, Forestry &amp; Fishery Workers</t>
  </si>
  <si>
    <t>Craft And Related Trades Workers</t>
  </si>
  <si>
    <t>Plant And Machine Operators &amp; Assemblers</t>
  </si>
  <si>
    <t>(Based on Nine-month Data Ending Mid-April, 2025/26)</t>
  </si>
  <si>
    <t>Table 2A</t>
  </si>
  <si>
    <t>Annex 3</t>
  </si>
  <si>
    <t>**Weighted average of mid Mar-mid Apr</t>
  </si>
  <si>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</si>
  <si>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</si>
  <si>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</si>
  <si>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</si>
  <si>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</si>
  <si>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</si>
  <si>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</si>
  <si>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</si>
  <si>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</si>
  <si>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</si>
  <si>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</si>
  <si>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</si>
  <si>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</si>
  <si>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</si>
  <si>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</si>
  <si>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</si>
  <si>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</si>
  <si>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</si>
  <si>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</si>
  <si>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</si>
  <si>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</si>
  <si>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</si>
  <si>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</si>
  <si>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</si>
  <si>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</si>
  <si>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</si>
  <si>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</si>
  <si>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</si>
  <si>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</si>
  <si>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</si>
  <si>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</si>
  <si>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 xml:space="preserve"> Exports of Major Commodities*</t>
  </si>
  <si>
    <t>Share in Total Export</t>
  </si>
  <si>
    <t>Soyabean Oil</t>
  </si>
  <si>
    <t>Cardamom</t>
  </si>
  <si>
    <t>Polyster Yarn &amp; Thread</t>
  </si>
  <si>
    <t>Woolen Carpet</t>
  </si>
  <si>
    <t>Jute Goods</t>
  </si>
  <si>
    <t>Palm Oil</t>
  </si>
  <si>
    <t>Juice</t>
  </si>
  <si>
    <t>Readymade Garments</t>
  </si>
  <si>
    <t>Particle Board</t>
  </si>
  <si>
    <t>Tea</t>
  </si>
  <si>
    <t>Pashmina</t>
  </si>
  <si>
    <t>Noodles</t>
  </si>
  <si>
    <t>Oil Cakes</t>
  </si>
  <si>
    <t>Shoes and Sandals</t>
  </si>
  <si>
    <t>Rosin</t>
  </si>
  <si>
    <t>Herbs</t>
  </si>
  <si>
    <t>Medicine (Ayurvedic)</t>
  </si>
  <si>
    <t>Zinc sheet</t>
  </si>
  <si>
    <t>Copper Wire Rod</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</si>
  <si>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</si>
  <si>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</si>
  <si>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</si>
  <si>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</si>
  <si>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</si>
  <si>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</si>
  <si>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</si>
  <si>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</si>
  <si>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</si>
  <si>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</si>
  <si>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</si>
  <si>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</si>
  <si>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 xml:space="preserve"> Exports of Major Commodities to India</t>
  </si>
  <si>
    <t>A. Major Commodities</t>
  </si>
  <si>
    <t>Brans</t>
  </si>
  <si>
    <t>Cattlefeed</t>
  </si>
  <si>
    <t>Cinnamon</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</si>
  <si>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</si>
  <si>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</si>
  <si>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</si>
  <si>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</si>
  <si>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</si>
  <si>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</si>
  <si>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</si>
  <si>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</si>
  <si>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</si>
  <si>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</si>
  <si>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</si>
  <si>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</si>
  <si>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</si>
  <si>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</si>
  <si>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</si>
  <si>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</si>
  <si>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</si>
  <si>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</si>
  <si>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</si>
  <si>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</si>
  <si>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</si>
  <si>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</si>
  <si>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</si>
  <si>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</si>
  <si>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</si>
  <si>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</si>
  <si>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</si>
  <si>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</si>
  <si>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Musical instruments, parts and accessories</t>
  </si>
  <si>
    <t>Nepalese Paper &amp; Paper Products</t>
  </si>
  <si>
    <t>Pulses</t>
  </si>
  <si>
    <t>Silverware and Jewelleries</t>
  </si>
  <si>
    <t>Table 13</t>
  </si>
  <si>
    <t xml:space="preserve"> Imports of Major Commodities*</t>
  </si>
  <si>
    <t>Share in Total Import</t>
  </si>
  <si>
    <t>Petroleum Products</t>
  </si>
  <si>
    <t>Crude Soyabean Oil</t>
  </si>
  <si>
    <t>Transport Equip, Vehicle &amp; Other Vehicle Spare Parts</t>
  </si>
  <si>
    <t>Other Machinery and Parts</t>
  </si>
  <si>
    <t>Chemical Fertilizer</t>
  </si>
  <si>
    <t>Ferrous products obtained by direct reduction of iron (Sponge Iron)</t>
  </si>
  <si>
    <t>Telecommunication Equipments and Parts</t>
  </si>
  <si>
    <t>Medicine</t>
  </si>
  <si>
    <t>Rice/Paddy</t>
  </si>
  <si>
    <t>Silver</t>
  </si>
  <si>
    <t>Electrical Equipment</t>
  </si>
  <si>
    <t>Gold</t>
  </si>
  <si>
    <t>Coal</t>
  </si>
  <si>
    <t>Electrical Goods</t>
  </si>
  <si>
    <t>Edible Oil</t>
  </si>
  <si>
    <t>Hot rolled sheet in coil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</si>
  <si>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</si>
  <si>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</si>
  <si>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</si>
  <si>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</si>
  <si>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</si>
  <si>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Table 14</t>
  </si>
  <si>
    <t>Agri. Equip.&amp; Parts</t>
  </si>
  <si>
    <t>Aluminium Bars, Rods, Profiles, Foil etc.</t>
  </si>
  <si>
    <t>Baby Food &amp; Milk Products</t>
  </si>
  <si>
    <t>Bitumen</t>
  </si>
  <si>
    <t>Books and Magazines</t>
  </si>
  <si>
    <t>Cement</t>
  </si>
  <si>
    <t>Chemical</t>
  </si>
  <si>
    <t>Coldrolled Sheet Incoil</t>
  </si>
  <si>
    <t>Cooking Stoves</t>
  </si>
  <si>
    <t>Cosmetic Goods</t>
  </si>
  <si>
    <t>Cuminseeds and Peppers</t>
  </si>
  <si>
    <t>Dry Cell Battery</t>
  </si>
  <si>
    <t>Enamel &amp; other paints</t>
  </si>
  <si>
    <t>Glass Sheet and G.Wares</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</si>
  <si>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</si>
  <si>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</si>
  <si>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</si>
  <si>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</si>
  <si>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</si>
  <si>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</si>
  <si>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</si>
  <si>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</si>
  <si>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</si>
  <si>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</si>
  <si>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</si>
  <si>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</si>
  <si>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</si>
  <si>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</si>
  <si>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</si>
  <si>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</si>
  <si>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</si>
  <si>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</si>
  <si>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</si>
  <si>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</si>
  <si>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</si>
  <si>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</si>
  <si>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</si>
  <si>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</si>
  <si>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</si>
  <si>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</si>
  <si>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</si>
  <si>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</si>
  <si>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</si>
  <si>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</si>
  <si>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</si>
  <si>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</si>
  <si>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</si>
  <si>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</si>
  <si>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</si>
  <si>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</si>
  <si>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</si>
  <si>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</si>
  <si>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</si>
  <si>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</si>
  <si>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</si>
  <si>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</si>
  <si>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</si>
  <si>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</si>
  <si>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</si>
  <si>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</si>
  <si>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</si>
  <si>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</si>
  <si>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</si>
  <si>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</si>
  <si>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</si>
  <si>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</si>
  <si>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</si>
  <si>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</si>
  <si>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</si>
  <si>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</si>
  <si>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</si>
  <si>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</si>
  <si>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</si>
  <si>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</si>
  <si>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</si>
  <si>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</si>
  <si>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</si>
  <si>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</si>
  <si>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</si>
  <si>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</si>
  <si>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</si>
  <si>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</si>
  <si>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</si>
  <si>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</si>
  <si>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</si>
  <si>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</si>
  <si>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</si>
  <si>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</si>
  <si>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</si>
  <si>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</si>
  <si>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</si>
  <si>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</si>
  <si>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</si>
  <si>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</si>
  <si>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</si>
  <si>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</si>
  <si>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</si>
  <si>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</si>
  <si>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</si>
  <si>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</si>
  <si>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</si>
  <si>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</si>
  <si>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</si>
  <si>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</si>
  <si>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</si>
  <si>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</si>
  <si>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</si>
  <si>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</si>
  <si>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</si>
  <si>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</si>
  <si>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</si>
  <si>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</si>
  <si>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</si>
  <si>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</si>
  <si>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</si>
  <si>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</si>
  <si>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</si>
  <si>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</si>
  <si>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</si>
  <si>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</si>
  <si>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</si>
  <si>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</si>
  <si>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</si>
  <si>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</si>
  <si>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</si>
  <si>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</si>
  <si>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</si>
  <si>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</si>
  <si>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</si>
  <si>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</si>
  <si>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</si>
  <si>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</si>
  <si>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</si>
  <si>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</si>
  <si>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</si>
  <si>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</si>
  <si>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</si>
  <si>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</si>
  <si>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</si>
  <si>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</si>
  <si>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Number of Nepalese Obtaining Labor Permit for Foreign Employment</t>
  </si>
  <si>
    <t>Countrywise</t>
  </si>
  <si>
    <t>Nine Month Data</t>
  </si>
  <si>
    <t>Country</t>
  </si>
  <si>
    <t>Percent Share</t>
  </si>
  <si>
    <t xml:space="preserve">During </t>
  </si>
  <si>
    <t>a) Institutional and Individual (New )</t>
  </si>
  <si>
    <t>UAE</t>
  </si>
  <si>
    <t>Malaysia</t>
  </si>
  <si>
    <t>Saudi Arabia</t>
  </si>
  <si>
    <t>Qatar</t>
  </si>
  <si>
    <t>Kuwait</t>
  </si>
  <si>
    <t>Romania</t>
  </si>
  <si>
    <t>Japan</t>
  </si>
  <si>
    <t>South Korea*</t>
  </si>
  <si>
    <t>Oman</t>
  </si>
  <si>
    <t>Cyprus</t>
  </si>
  <si>
    <t>Bahrain</t>
  </si>
  <si>
    <t>Maldives</t>
  </si>
  <si>
    <t>Turkey</t>
  </si>
  <si>
    <t>Malta</t>
  </si>
  <si>
    <t>Jordan</t>
  </si>
  <si>
    <t>Israel</t>
  </si>
  <si>
    <t>Poland</t>
  </si>
  <si>
    <t>Lebanon</t>
  </si>
  <si>
    <t>Afghanistan</t>
  </si>
  <si>
    <t>b) Renew Entry</t>
  </si>
  <si>
    <t>Total Renew Entry</t>
  </si>
  <si>
    <t xml:space="preserve">* Included EPS  </t>
  </si>
  <si>
    <t xml:space="preserve"> Source: Department of Foreign Employment.  </t>
  </si>
  <si>
    <t>No. of Tourist Arrival by Month</t>
  </si>
  <si>
    <t>Year</t>
  </si>
  <si>
    <r>
      <t>2024</t>
    </r>
    <r>
      <rPr>
        <b/>
        <vertAlign val="superscript"/>
        <sz val="11"/>
        <color theme="1"/>
        <rFont val="Times New Roman"/>
        <family val="1"/>
      </rPr>
      <t>R</t>
    </r>
  </si>
  <si>
    <r>
      <t>2025</t>
    </r>
    <r>
      <rPr>
        <b/>
        <vertAlign val="superscript"/>
        <sz val="11"/>
        <color theme="1"/>
        <rFont val="Times New Roman"/>
        <family val="1"/>
      </rPr>
      <t>R</t>
    </r>
  </si>
  <si>
    <r>
      <t>2026</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</si>
  <si>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</si>
  <si>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</si>
  <si>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</si>
  <si>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</si>
  <si>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</si>
  <si>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</si>
  <si>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</si>
  <si>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</si>
  <si>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</si>
  <si>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</si>
  <si>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</si>
  <si>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</si>
  <si>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</si>
  <si>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</si>
  <si>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</si>
  <si>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Nine Months (Up to Mid April)</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</si>
  <si>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</si>
  <si>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</si>
  <si>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</si>
  <si>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</si>
  <si>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</si>
  <si>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</si>
  <si>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</si>
  <si>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</si>
  <si>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</si>
  <si>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</si>
  <si>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</si>
  <si>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</si>
  <si>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</si>
  <si>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</si>
  <si>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</si>
  <si>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</si>
  <si>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</si>
  <si>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</si>
  <si>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</si>
  <si>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</si>
  <si>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</si>
  <si>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</si>
  <si>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</si>
  <si>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</si>
  <si>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</si>
  <si>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</si>
  <si>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</si>
  <si>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</si>
  <si>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</si>
  <si>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</si>
  <si>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</si>
  <si>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</si>
  <si>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</si>
  <si>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</si>
  <si>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</si>
  <si>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</si>
  <si>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</si>
  <si>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</si>
  <si>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</si>
  <si>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</si>
  <si>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</si>
  <si>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</si>
  <si>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</si>
  <si>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</si>
  <si>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</si>
  <si>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</si>
  <si>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</si>
  <si>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</si>
  <si>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</si>
  <si>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</si>
  <si>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</si>
  <si>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</si>
  <si>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</si>
  <si>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</si>
  <si>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</si>
  <si>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</si>
  <si>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</si>
  <si>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</si>
  <si>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</si>
  <si>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</si>
  <si>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</si>
  <si>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</si>
  <si>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</si>
  <si>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</si>
  <si>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</si>
  <si>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</si>
  <si>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</si>
  <si>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</si>
  <si>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</si>
  <si>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</si>
  <si>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</si>
  <si>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</si>
  <si>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</si>
  <si>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</si>
  <si>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</si>
  <si>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</si>
  <si>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</si>
  <si>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</si>
  <si>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</si>
  <si>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</si>
  <si>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</si>
  <si>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</si>
  <si>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</si>
  <si>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</si>
  <si>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</si>
  <si>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</si>
  <si>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</si>
  <si>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</si>
  <si>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</si>
  <si>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</si>
  <si>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</si>
  <si>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</si>
  <si>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</si>
  <si>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</si>
  <si>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</si>
  <si>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</si>
  <si>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</si>
  <si>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</si>
  <si>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</si>
  <si>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</si>
  <si>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</si>
  <si>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</si>
  <si>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</si>
  <si>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</si>
  <si>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</si>
  <si>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</si>
  <si>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</si>
  <si>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</si>
  <si>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</si>
  <si>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</si>
  <si>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</si>
  <si>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</si>
  <si>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</si>
  <si>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</si>
  <si>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</si>
  <si>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</si>
  <si>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</si>
  <si>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</si>
  <si>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</si>
  <si>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</si>
  <si>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</si>
  <si>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</si>
  <si>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</si>
  <si>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</si>
  <si>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</si>
  <si>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</si>
  <si>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</si>
  <si>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</si>
  <si>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</si>
  <si>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</si>
  <si>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</si>
  <si>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</si>
  <si>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</si>
  <si>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</si>
  <si>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</si>
  <si>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</si>
  <si>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</si>
  <si>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</si>
  <si>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</si>
  <si>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</si>
  <si>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</si>
  <si>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</si>
  <si>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</si>
  <si>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</si>
  <si>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</si>
  <si>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</si>
  <si>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</si>
  <si>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</si>
  <si>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</si>
  <si>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</si>
  <si>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</si>
  <si>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</si>
  <si>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</si>
  <si>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</si>
  <si>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</si>
  <si>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</si>
  <si>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</si>
  <si>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</si>
  <si>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</si>
  <si>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</si>
  <si>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</si>
  <si>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</si>
  <si>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</si>
  <si>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</si>
  <si>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</si>
  <si>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</si>
  <si>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</si>
  <si>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</si>
  <si>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</si>
  <si>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</si>
  <si>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</si>
  <si>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</si>
  <si>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</si>
  <si>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</si>
  <si>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</si>
  <si>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</si>
  <si>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</si>
  <si>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</si>
  <si>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</si>
  <si>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</si>
  <si>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</si>
  <si>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</si>
  <si>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</si>
  <si>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</si>
  <si>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</si>
  <si>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</si>
  <si>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</si>
  <si>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</si>
  <si>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</si>
  <si>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</si>
  <si>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</si>
  <si>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</si>
  <si>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</si>
  <si>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</si>
  <si>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</si>
  <si>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</si>
  <si>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</si>
  <si>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</si>
  <si>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</si>
  <si>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</si>
  <si>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</si>
  <si>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</si>
  <si>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</si>
  <si>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</si>
  <si>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</si>
  <si>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</si>
  <si>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</si>
  <si>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</si>
  <si>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</si>
  <si>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</si>
  <si>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</si>
  <si>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March - Mid April</t>
  </si>
  <si>
    <t>Mid March - Mid April</t>
  </si>
  <si>
    <t>Table 25</t>
  </si>
  <si>
    <t>Mid-Apr</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</si>
  <si>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</si>
  <si>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</si>
  <si>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</si>
  <si>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</si>
  <si>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</si>
  <si>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</si>
  <si>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</si>
  <si>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</si>
  <si>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</si>
  <si>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</si>
  <si>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</si>
  <si>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</si>
  <si>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</si>
  <si>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</si>
  <si>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</si>
  <si>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</si>
  <si>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</si>
  <si>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</si>
  <si>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</si>
  <si>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</si>
  <si>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</si>
  <si>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</si>
  <si>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</si>
  <si>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</si>
  <si>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</si>
  <si>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</si>
  <si>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</si>
  <si>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</si>
  <si>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</si>
  <si>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</si>
  <si>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</si>
  <si>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</si>
  <si>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</si>
  <si>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</si>
  <si>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</si>
  <si>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</si>
  <si>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</si>
  <si>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</si>
  <si>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</si>
  <si>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</si>
  <si>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</si>
  <si>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</si>
  <si>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Mid -April</t>
  </si>
  <si>
    <t>Jul-Jul</t>
  </si>
  <si>
    <t>Apr-Apr</t>
  </si>
  <si>
    <t>Oil ($/barrel)*</t>
  </si>
  <si>
    <t>Gold ($/ounce)**</t>
  </si>
  <si>
    <t>* Crude Oil Brent</t>
  </si>
  <si>
    <t>** Refers to p.m. London historical fix.</t>
  </si>
  <si>
    <t>`</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</si>
  <si>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</si>
  <si>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</si>
  <si>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</si>
  <si>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</si>
  <si>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</si>
  <si>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</si>
  <si>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</si>
  <si>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</si>
  <si>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</si>
  <si>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</si>
  <si>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</si>
  <si>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</si>
  <si>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</si>
  <si>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</si>
  <si>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</si>
  <si>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</si>
  <si>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</si>
  <si>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</si>
  <si>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</si>
  <si>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</si>
  <si>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</si>
  <si>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</si>
  <si>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</si>
  <si>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</si>
  <si>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</si>
  <si>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</si>
  <si>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</si>
  <si>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</si>
  <si>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2078/79</t>
    </r>
    <r>
      <rPr>
        <b/>
        <vertAlign val="superscript"/>
        <sz val="12"/>
        <color theme="1"/>
        <rFont val="Times New Roman"/>
        <family val="1"/>
      </rPr>
      <t>R</t>
    </r>
  </si>
  <si>
    <r>
      <t>2021/22</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</si>
  <si>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</si>
  <si>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</si>
  <si>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</si>
  <si>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</si>
  <si>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</si>
  <si>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</si>
  <si>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</si>
  <si>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</si>
  <si>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</si>
  <si>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</si>
  <si>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</si>
  <si>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</si>
  <si>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</si>
  <si>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</si>
  <si>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</si>
  <si>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</si>
  <si>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</si>
  <si>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</si>
  <si>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</si>
  <si>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Magh</t>
  </si>
  <si>
    <t>Mangsir</t>
  </si>
  <si>
    <t>Kartik</t>
  </si>
  <si>
    <t>Ashoj</t>
  </si>
  <si>
    <t xml:space="preserve">Bhadra </t>
  </si>
  <si>
    <t>Shrawan</t>
  </si>
  <si>
    <t>Asad</t>
  </si>
  <si>
    <t xml:space="preserve">Jestha </t>
  </si>
  <si>
    <t>Baishak</t>
  </si>
  <si>
    <t xml:space="preserve">Magh </t>
  </si>
  <si>
    <t>Asoj</t>
  </si>
  <si>
    <t>Fagun</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</si>
  <si>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</si>
  <si>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</si>
  <si>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</si>
  <si>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</si>
  <si>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</si>
  <si>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</si>
  <si>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</si>
  <si>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</si>
  <si>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</si>
  <si>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</si>
  <si>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a) Institutional and Individual (New)</t>
  </si>
  <si>
    <t>Number of Nepalese Obtaining Labor Permit for Foreign Employment (Countrywise)</t>
  </si>
  <si>
    <t>Salary and Wage  Index-Chait Province</t>
  </si>
  <si>
    <t>Salary and Wage Index-Chait NSIC</t>
  </si>
  <si>
    <t>Salary and Wage Index Chait-NSCO</t>
  </si>
  <si>
    <t>Table 17</t>
  </si>
  <si>
    <t>Table 22 (A)</t>
  </si>
  <si>
    <t>Table 22 (B)</t>
  </si>
  <si>
    <t>Table 23</t>
  </si>
  <si>
    <t>Table 24</t>
  </si>
  <si>
    <t>Table 28 (A)</t>
  </si>
  <si>
    <t>Table 28 (B)</t>
  </si>
  <si>
    <t>Table 29 (A)</t>
  </si>
  <si>
    <t>Table 29 (B)</t>
  </si>
  <si>
    <t>Table 30</t>
  </si>
  <si>
    <t>Table 31</t>
  </si>
  <si>
    <t>Table 32</t>
  </si>
  <si>
    <t>Table 33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</si>
  <si>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</si>
  <si>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</si>
  <si>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</si>
  <si>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</si>
  <si>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</si>
  <si>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</si>
  <si>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</si>
  <si>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</si>
  <si>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</si>
  <si>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</si>
  <si>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</si>
  <si>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</si>
  <si>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</si>
  <si>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</si>
  <si>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</si>
  <si>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</si>
  <si>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</si>
  <si>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</si>
  <si>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</si>
  <si>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</si>
  <si>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</si>
  <si>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</si>
  <si>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</si>
  <si>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</si>
  <si>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</si>
  <si>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</si>
  <si>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</si>
  <si>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</si>
  <si>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</si>
  <si>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</si>
  <si>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</si>
  <si>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</si>
  <si>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</si>
  <si>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</si>
  <si>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</si>
  <si>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</si>
  <si>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 xml:space="preserve">Jul (R) </t>
  </si>
  <si>
    <t xml:space="preserve">Apr (R) </t>
  </si>
  <si>
    <t>Jul</t>
  </si>
  <si>
    <t>Changes during Nine months</t>
  </si>
  <si>
    <t>Monetary Aggregates</t>
  </si>
  <si>
    <t xml:space="preserve"> (Rs. in million)</t>
  </si>
  <si>
    <t>(Mid-Month)</t>
  </si>
  <si>
    <t>Reserve Money</t>
  </si>
  <si>
    <t xml:space="preserve"> P = Provisional</t>
  </si>
  <si>
    <t>Apr</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</si>
  <si>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</si>
  <si>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</si>
  <si>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</si>
  <si>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</si>
  <si>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</si>
  <si>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</si>
  <si>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</si>
  <si>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</si>
  <si>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</si>
  <si>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</si>
  <si>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</si>
  <si>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</si>
  <si>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</si>
  <si>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</si>
  <si>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</si>
  <si>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</si>
  <si>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</si>
  <si>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</si>
  <si>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</si>
  <si>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</si>
  <si>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</si>
  <si>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</si>
  <si>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</si>
  <si>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</si>
  <si>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</si>
  <si>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</si>
  <si>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</si>
  <si>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</si>
  <si>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</si>
  <si>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</si>
  <si>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</si>
  <si>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</si>
  <si>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</si>
  <si>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</si>
  <si>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</si>
  <si>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</si>
  <si>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</si>
  <si>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</si>
  <si>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</si>
  <si>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</si>
  <si>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</si>
  <si>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</si>
  <si>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</si>
  <si>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</si>
  <si>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</si>
  <si>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</si>
  <si>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</si>
  <si>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</si>
  <si>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</si>
  <si>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</si>
  <si>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</si>
  <si>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</si>
  <si>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</si>
  <si>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</si>
  <si>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</si>
  <si>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</si>
  <si>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</si>
  <si>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</si>
  <si>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</si>
  <si>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</si>
  <si>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</si>
  <si>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</si>
  <si>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</si>
  <si>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</si>
  <si>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</si>
  <si>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</si>
  <si>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</si>
  <si>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</si>
  <si>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</si>
  <si>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</si>
  <si>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</si>
  <si>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</si>
  <si>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</si>
  <si>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</si>
  <si>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</si>
  <si>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</si>
  <si>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</si>
  <si>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</si>
  <si>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</si>
  <si>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</si>
  <si>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</si>
  <si>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</si>
  <si>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</si>
  <si>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</si>
  <si>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</si>
  <si>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</si>
  <si>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</si>
  <si>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</si>
  <si>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</si>
  <si>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</si>
  <si>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</si>
  <si>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</si>
  <si>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</si>
  <si>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</si>
  <si>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</si>
  <si>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</si>
  <si>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</si>
  <si>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</si>
  <si>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</si>
  <si>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</si>
  <si>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</si>
  <si>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</si>
  <si>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</si>
  <si>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</si>
  <si>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</si>
  <si>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</si>
  <si>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</si>
  <si>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</si>
  <si>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</si>
  <si>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</si>
  <si>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</si>
  <si>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</si>
  <si>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</si>
  <si>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</si>
  <si>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</si>
  <si>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</si>
  <si>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</si>
  <si>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</si>
  <si>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</si>
  <si>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</si>
  <si>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</si>
  <si>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</si>
  <si>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</si>
  <si>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</si>
  <si>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</si>
  <si>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</si>
  <si>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</si>
  <si>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</si>
  <si>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</si>
  <si>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</si>
  <si>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</si>
  <si>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</si>
  <si>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</si>
  <si>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</si>
  <si>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</si>
  <si>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</si>
  <si>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</si>
  <si>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</si>
  <si>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</si>
  <si>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</si>
  <si>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</si>
  <si>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</si>
  <si>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</si>
  <si>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</si>
  <si>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</si>
  <si>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</si>
  <si>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</si>
  <si>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</si>
  <si>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</si>
  <si>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</si>
  <si>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</si>
  <si>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</si>
  <si>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</si>
  <si>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</si>
  <si>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</si>
  <si>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</si>
  <si>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</si>
  <si>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</si>
  <si>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</si>
  <si>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</si>
  <si>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</si>
  <si>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</si>
  <si>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</si>
  <si>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</si>
  <si>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</si>
  <si>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</si>
  <si>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</si>
  <si>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</si>
  <si>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</si>
  <si>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</si>
  <si>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</si>
  <si>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</si>
  <si>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</si>
  <si>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</si>
  <si>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</si>
  <si>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</si>
  <si>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</si>
  <si>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</si>
  <si>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</si>
  <si>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</si>
  <si>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</si>
  <si>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</si>
  <si>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</si>
  <si>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</si>
  <si>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</si>
  <si>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</si>
  <si>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</si>
  <si>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</si>
  <si>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</si>
  <si>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</si>
  <si>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</si>
  <si>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</si>
  <si>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</si>
  <si>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</si>
  <si>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</si>
  <si>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</si>
  <si>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</si>
  <si>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</si>
  <si>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</si>
  <si>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</si>
  <si>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</si>
  <si>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</si>
  <si>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</si>
  <si>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</si>
  <si>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</si>
  <si>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</si>
  <si>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</si>
  <si>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</si>
  <si>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</si>
  <si>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</si>
  <si>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</si>
  <si>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</si>
  <si>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</si>
  <si>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</si>
  <si>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</si>
  <si>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</si>
  <si>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</si>
  <si>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</si>
  <si>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</si>
  <si>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</si>
  <si>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</si>
  <si>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</si>
  <si>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</si>
  <si>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</si>
  <si>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</si>
  <si>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</si>
  <si>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</si>
  <si>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</si>
  <si>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</si>
  <si>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</si>
  <si>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</si>
  <si>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</si>
  <si>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</si>
  <si>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</si>
  <si>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</si>
  <si>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</si>
  <si>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</si>
  <si>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</si>
  <si>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</si>
  <si>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</si>
  <si>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</si>
  <si>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</si>
  <si>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</si>
  <si>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</si>
  <si>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</si>
  <si>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</si>
  <si>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</si>
  <si>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</si>
  <si>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</si>
  <si>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</si>
  <si>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</si>
  <si>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</si>
  <si>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</si>
  <si>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</si>
  <si>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</si>
  <si>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</si>
  <si>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</si>
  <si>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</si>
  <si>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</si>
  <si>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</si>
  <si>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</si>
  <si>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</si>
  <si>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</si>
  <si>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</si>
  <si>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</si>
  <si>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</si>
  <si>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</si>
  <si>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</si>
  <si>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</si>
  <si>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</si>
  <si>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</si>
  <si>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</si>
  <si>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</si>
  <si>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</si>
  <si>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</si>
  <si>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</si>
  <si>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</si>
  <si>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</si>
  <si>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</si>
  <si>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</si>
  <si>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</si>
  <si>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</si>
  <si>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</si>
  <si>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</si>
  <si>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</si>
  <si>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</si>
  <si>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</si>
  <si>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</si>
  <si>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</si>
  <si>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</si>
  <si>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</si>
  <si>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</si>
  <si>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</si>
  <si>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</si>
  <si>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</si>
  <si>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</si>
  <si>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</si>
  <si>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</si>
  <si>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</si>
  <si>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</si>
  <si>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</si>
  <si>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</si>
  <si>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</si>
  <si>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</si>
  <si>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</si>
  <si>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</si>
  <si>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</si>
  <si>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</si>
  <si>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</si>
  <si>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</si>
  <si>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</si>
  <si>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</si>
  <si>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</si>
  <si>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</si>
  <si>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</si>
  <si>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</si>
  <si>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</si>
  <si>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</si>
  <si>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</si>
  <si>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</si>
  <si>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</si>
  <si>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</si>
  <si>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</si>
  <si>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</si>
  <si>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</si>
  <si>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</si>
  <si>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</si>
  <si>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</si>
  <si>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</si>
  <si>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</si>
  <si>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</si>
  <si>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</si>
  <si>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</si>
  <si>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</si>
  <si>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</si>
  <si>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6.NRB Bond</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</si>
  <si>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</si>
  <si>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</si>
  <si>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</si>
  <si>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</si>
  <si>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</si>
  <si>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</si>
  <si>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</si>
  <si>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</si>
  <si>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</si>
  <si>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</si>
  <si>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</si>
  <si>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</si>
  <si>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</si>
  <si>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</si>
  <si>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</si>
  <si>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</si>
  <si>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</si>
  <si>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</si>
  <si>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</si>
  <si>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</si>
  <si>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</si>
  <si>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</si>
  <si>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</si>
  <si>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</si>
  <si>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</si>
  <si>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NRB Bond</t>
  </si>
  <si>
    <t>Standing Deposit Facility (SDF)</t>
  </si>
  <si>
    <t>Deposit Auction (46 days)</t>
  </si>
  <si>
    <t>Deposit Auction (52 days)</t>
  </si>
  <si>
    <t>Deposit Auction (39 days)</t>
  </si>
  <si>
    <t>Deposit Auction (5 days)</t>
  </si>
  <si>
    <t>Deposit Auction (6 days)</t>
  </si>
  <si>
    <t>Deposit Auction (89 days)</t>
  </si>
  <si>
    <t>Deposit Auction (88 days)</t>
  </si>
  <si>
    <t>Deposit Auction (87 days)</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</si>
  <si>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</si>
  <si>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</si>
  <si>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</si>
  <si>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</si>
  <si>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</si>
  <si>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</si>
  <si>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</si>
  <si>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</si>
  <si>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</si>
  <si>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</si>
  <si>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</si>
  <si>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</si>
  <si>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</si>
  <si>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</si>
  <si>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</si>
  <si>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(16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</si>
  <si>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</si>
  <si>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</si>
  <si>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</si>
  <si>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</si>
  <si>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</si>
  <si>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</si>
  <si>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</si>
  <si>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</si>
  <si>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</si>
  <si>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</si>
  <si>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</si>
  <si>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</si>
  <si>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</si>
  <si>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</si>
  <si>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</si>
  <si>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</si>
  <si>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</si>
  <si>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</si>
  <si>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</si>
  <si>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</si>
  <si>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</si>
  <si>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</si>
  <si>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</si>
  <si>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</si>
  <si>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</si>
  <si>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</si>
  <si>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</si>
  <si>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</si>
  <si>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</si>
  <si>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</si>
  <si>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</si>
  <si>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</si>
  <si>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</si>
  <si>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</si>
  <si>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</si>
  <si>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</si>
  <si>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</si>
  <si>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</si>
  <si>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</si>
  <si>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</si>
  <si>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</si>
  <si>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</si>
  <si>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</si>
  <si>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</si>
  <si>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</si>
  <si>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</si>
  <si>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</si>
  <si>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</si>
  <si>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</si>
  <si>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</si>
  <si>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</si>
  <si>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</si>
  <si>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</si>
  <si>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</si>
  <si>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</si>
  <si>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</si>
  <si>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</si>
  <si>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</si>
  <si>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</si>
  <si>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</si>
  <si>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</si>
  <si>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</si>
  <si>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</si>
  <si>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</si>
  <si>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</si>
  <si>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</si>
  <si>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</si>
  <si>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</si>
  <si>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</si>
  <si>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</si>
  <si>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</si>
  <si>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</si>
  <si>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</si>
  <si>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</si>
  <si>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</si>
  <si>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</si>
  <si>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</si>
  <si>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</si>
  <si>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</si>
  <si>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</si>
  <si>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</si>
  <si>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</si>
  <si>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</si>
  <si>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</si>
  <si>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</si>
  <si>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</si>
  <si>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</si>
  <si>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</si>
  <si>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</si>
  <si>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</si>
  <si>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</si>
  <si>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</si>
  <si>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</si>
  <si>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</si>
  <si>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</si>
  <si>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</si>
  <si>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</si>
  <si>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</si>
  <si>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</si>
  <si>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</si>
  <si>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</si>
  <si>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</si>
  <si>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</si>
  <si>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</si>
  <si>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</si>
  <si>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</si>
  <si>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</si>
  <si>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</si>
  <si>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</si>
  <si>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</si>
  <si>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</si>
  <si>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</si>
  <si>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</si>
  <si>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</si>
  <si>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</si>
  <si>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</si>
  <si>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</si>
  <si>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</si>
  <si>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</si>
  <si>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</si>
  <si>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</si>
  <si>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</si>
  <si>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</si>
  <si>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</si>
  <si>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</si>
  <si>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</si>
  <si>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</si>
  <si>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</si>
  <si>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</si>
  <si>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</si>
  <si>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</si>
  <si>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</si>
  <si>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</si>
  <si>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</si>
  <si>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</si>
  <si>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</si>
  <si>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</si>
  <si>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</si>
  <si>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</si>
  <si>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</si>
  <si>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</si>
  <si>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</si>
  <si>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</si>
  <si>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</si>
  <si>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</si>
  <si>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</si>
  <si>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</si>
  <si>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</si>
  <si>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2025      Mid-Nov</t>
  </si>
  <si>
    <t>2025      Mid-Dec</t>
  </si>
  <si>
    <t>2026      Mid-Jan</t>
  </si>
  <si>
    <t>2026      Mid-Feb</t>
  </si>
  <si>
    <t>2026      Mid-Mar</t>
  </si>
  <si>
    <t>2026      Mid-Apr</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</si>
  <si>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</si>
  <si>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</si>
  <si>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</si>
  <si>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</si>
  <si>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</si>
  <si>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</si>
  <si>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</si>
  <si>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</si>
  <si>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</si>
  <si>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</si>
  <si>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</si>
  <si>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</si>
  <si>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</si>
  <si>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</si>
  <si>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</si>
  <si>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</si>
  <si>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</si>
  <si>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</si>
  <si>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</si>
  <si>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</si>
  <si>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</si>
  <si>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T-bills (364 days)*</t>
  </si>
  <si>
    <t>2.65-9.0</t>
  </si>
  <si>
    <t>2.65-6.5</t>
  </si>
  <si>
    <t>2.65-6.97</t>
  </si>
  <si>
    <t>2.65-9.20</t>
  </si>
  <si>
    <t>2.65-10.93</t>
  </si>
  <si>
    <t>2.65-10.94</t>
  </si>
  <si>
    <t>National/Citizen SCs</t>
  </si>
  <si>
    <t>6.0-10.0</t>
  </si>
  <si>
    <t>6.0-9.5</t>
  </si>
  <si>
    <t>6.0-8.5</t>
  </si>
  <si>
    <t>6.0-9.0</t>
  </si>
  <si>
    <t>8.0-9.0</t>
  </si>
  <si>
    <t>8.5-9.0</t>
  </si>
  <si>
    <t>8.5-10.0</t>
  </si>
  <si>
    <t>8.5-11.0</t>
  </si>
  <si>
    <t>9.0-11.0</t>
  </si>
  <si>
    <t>9.0-11.5</t>
  </si>
  <si>
    <t>8.0-11.5</t>
  </si>
  <si>
    <t>7.5-11.5</t>
  </si>
  <si>
    <t>7.0-11.5</t>
  </si>
  <si>
    <t>6.5-11.5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</si>
  <si>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</si>
  <si>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</si>
  <si>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</si>
  <si>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</si>
  <si>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</si>
  <si>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</si>
  <si>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</si>
  <si>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</si>
  <si>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I.  NRB Bond</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</si>
  <si>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</si>
  <si>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</si>
  <si>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</si>
  <si>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</si>
  <si>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</si>
  <si>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</si>
  <si>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</si>
  <si>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</si>
  <si>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</si>
  <si>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</si>
  <si>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</si>
  <si>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</si>
  <si>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</si>
  <si>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</si>
  <si>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</si>
  <si>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</si>
  <si>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Table 64</t>
  </si>
  <si>
    <t>No. of Transaction</t>
  </si>
  <si>
    <t>May-June</t>
  </si>
  <si>
    <t>June-July</t>
  </si>
  <si>
    <t>Feb-March</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</si>
  <si>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</si>
  <si>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</si>
  <si>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</si>
  <si>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</si>
  <si>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</si>
  <si>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</si>
  <si>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</si>
  <si>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</si>
  <si>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</si>
  <si>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</si>
  <si>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</si>
  <si>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</si>
  <si>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</si>
  <si>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</si>
  <si>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</si>
  <si>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</si>
  <si>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</si>
  <si>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</si>
  <si>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</si>
  <si>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</si>
  <si>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</si>
  <si>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</si>
  <si>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</si>
  <si>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March-Apr</t>
  </si>
  <si>
    <t>3.06**</t>
  </si>
  <si>
    <t>2.61**</t>
  </si>
  <si>
    <t>3.03**</t>
  </si>
  <si>
    <t>2.47**</t>
  </si>
  <si>
    <t>3.00**</t>
  </si>
  <si>
    <t>2.75**</t>
  </si>
  <si>
    <t>4.45**</t>
  </si>
  <si>
    <t>3.40**</t>
  </si>
  <si>
    <t>8.22**</t>
  </si>
  <si>
    <t>6.77**</t>
  </si>
  <si>
    <t>6.29**</t>
  </si>
  <si>
    <t>5.06**</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</si>
  <si>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</si>
  <si>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</si>
  <si>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</si>
  <si>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</si>
  <si>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</si>
  <si>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</si>
  <si>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</si>
  <si>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</si>
  <si>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</si>
  <si>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</si>
  <si>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</si>
  <si>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</si>
  <si>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</si>
  <si>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</si>
  <si>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</si>
  <si>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</si>
  <si>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</si>
  <si>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</si>
  <si>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</si>
  <si>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</si>
  <si>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</si>
  <si>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</si>
  <si>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</si>
  <si>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</si>
  <si>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</si>
  <si>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</si>
  <si>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</si>
  <si>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</si>
  <si>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</si>
  <si>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</si>
  <si>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</si>
  <si>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</si>
  <si>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</si>
  <si>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</si>
  <si>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</si>
  <si>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</si>
  <si>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</si>
  <si>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</si>
  <si>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</si>
  <si>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</si>
  <si>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</si>
  <si>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</si>
  <si>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</si>
  <si>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</si>
  <si>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</si>
  <si>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</si>
  <si>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</si>
  <si>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</si>
  <si>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</si>
  <si>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</si>
  <si>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</si>
  <si>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</si>
  <si>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</si>
  <si>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Base: February 12, 1994</t>
  </si>
  <si>
    <t>**   Base: July 16, 2006</t>
  </si>
  <si>
    <t>*** Base: August 24, 2008</t>
  </si>
  <si>
    <t xml:space="preserve">†    GDP at Current Prices </t>
  </si>
  <si>
    <t>Share Trading Units (In Million)</t>
  </si>
  <si>
    <t>Share Trading Amount (In Million)</t>
  </si>
  <si>
    <t>Market Capitalization of Group A Companies (In Million)</t>
  </si>
  <si>
    <t>Market Capitalization of Top 10 companies (In Million)</t>
  </si>
  <si>
    <t>Market Concerntration Ratio Group A</t>
  </si>
  <si>
    <t>Market Concerntration Ratio Top 10</t>
  </si>
  <si>
    <t>Public Issue Approval by SEBON</t>
  </si>
  <si>
    <t>(Mid-July 2025 - Mid-April 2026)</t>
  </si>
  <si>
    <t>(Rs. Million)</t>
  </si>
  <si>
    <t>Types of  Securities</t>
  </si>
  <si>
    <t>Amount of Public Issue</t>
  </si>
  <si>
    <t>Approval Date</t>
  </si>
  <si>
    <t>A. Right Share</t>
  </si>
  <si>
    <t>1 Shiva Shree Hydropower Limited</t>
  </si>
  <si>
    <t>2 City Hotel Limited</t>
  </si>
  <si>
    <t>3 River Falls Power Limited</t>
  </si>
  <si>
    <t>4 Narayani Development Bank</t>
  </si>
  <si>
    <t>5 Buddha Bhumi Nepal Hydropower Company Limited</t>
  </si>
  <si>
    <t>6 United Ajod Insurance Limited</t>
  </si>
  <si>
    <t>7 Himalayan Power Partner Limited</t>
  </si>
  <si>
    <t>B. Ordinary Share</t>
  </si>
  <si>
    <t>1 Sagar Distillery Limited (For General Public)</t>
  </si>
  <si>
    <t>2 Shreenagar Agritech Industries Ltd. (For Local and public)</t>
  </si>
  <si>
    <t>3 SY Panel Nepal Limited (For General Public)</t>
  </si>
  <si>
    <t>4 Solu Hydropower Limited (For Local and General Public)</t>
  </si>
  <si>
    <t>5 Salapa Bikas Bank Limited (For General Public)</t>
  </si>
  <si>
    <t>6 Bhujung Hydropower Limited (For Local and General Public)</t>
  </si>
  <si>
    <t>7 Ridge Line Energy Ltd. (For Local and General Public)</t>
  </si>
  <si>
    <t>8 Suryakunda Hydro Electric Limited (For Local and Gen Public)</t>
  </si>
  <si>
    <t>9 Super Khudi Hydropower Limited (For local and General Public)</t>
  </si>
  <si>
    <t>10 Palpa Cement Industries Limited (For Local and General Public)</t>
  </si>
  <si>
    <t>11 Shikhar Power Development Limited (For local and General Public)</t>
  </si>
  <si>
    <t>12 Hotel Forest Inn Limited (For General Public)</t>
  </si>
  <si>
    <t>13 Snow Rivers Limited (For local and General Public)</t>
  </si>
  <si>
    <t>14 Kalinchock Hydropower Limited (For local and General Public)</t>
  </si>
  <si>
    <t>15 Appolo Hydropwer Limited (For local and General Public)</t>
  </si>
  <si>
    <t>16 Beni Hydropower Project Limited (For Local and General Public)</t>
  </si>
  <si>
    <t>17 Taksar Pikhuwa Khola Hydropower Limited (For Local and General Public)</t>
  </si>
  <si>
    <t>18 Yambaling Hydropower Limited (For Local and General Public)</t>
  </si>
  <si>
    <t>19 Sopan Pharmaceuticals Limited (For General Public)</t>
  </si>
  <si>
    <t>20 Kalanga Hydro Limited (For Local and General Public)</t>
  </si>
  <si>
    <t>21 Sanigad Hydro Limited (For Local and General Public)</t>
  </si>
  <si>
    <t>22 Mount Everest Power Development Limited (For local and General Public)</t>
  </si>
  <si>
    <t>23 Sarvottam Paints Industries Limited (For General Public)</t>
  </si>
  <si>
    <t>24 Everest Colour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</si>
  <si>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</si>
  <si>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</si>
  <si>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</si>
  <si>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</si>
  <si>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</si>
  <si>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</si>
  <si>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</si>
  <si>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</si>
  <si>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8 Shubha Laxmi Kosh (Total unit registered 10,00,00,000)</t>
  </si>
  <si>
    <t>9 Siddhartha Systematic Investment Plan (Tot unit 25,00,00,000)</t>
  </si>
  <si>
    <t>10 Machapuchhre SIP Yojana</t>
  </si>
  <si>
    <t>11 NMB Saral Bachat Fund - E (Tot unit reg 40,00,00,000)</t>
  </si>
  <si>
    <t>12 Nabil Felxi Cap Fund (Total unit registered 22,50,00,000)</t>
  </si>
  <si>
    <t>13 NI-31 (Total unit registered 5,00,00,000)</t>
  </si>
  <si>
    <t>14 Citizen Santulit Yojana</t>
  </si>
  <si>
    <t>15 Citizens Sadabahar Yojana (Total unit reg 11,25,00,000)</t>
  </si>
  <si>
    <t>16 Nepal Life Samriddhi Lagani Yojana</t>
  </si>
  <si>
    <t>18 NMB Saral Bachat Fund - E (Total unit reg 43,00,00,000)</t>
  </si>
  <si>
    <t>19 Garima Subarna Yojana</t>
  </si>
  <si>
    <t>20 Siddhartha Systematic Investment Plan (Total unit registered 28,00,00,000)</t>
  </si>
  <si>
    <t>21 NIBL Sabhagita Fund (Total unit registered 10,00,00,00,000)</t>
  </si>
  <si>
    <t>22 NMB Saral Bachat Fund E (Total unit registered 10,00,00,00,000)</t>
  </si>
  <si>
    <t>LS Horizon 12</t>
  </si>
  <si>
    <t>Siddhartha Equity Fund 2</t>
  </si>
  <si>
    <t>Sanima Equity Fund II</t>
  </si>
  <si>
    <t>Reliable Samriddhi Yojana</t>
  </si>
  <si>
    <t>D. Debenture</t>
  </si>
  <si>
    <t>1. ICFC Finance Ltd. (7 yrs,8% ICFC Finance Linited Debenture 2089)</t>
  </si>
  <si>
    <t>E. Further Public Offering</t>
  </si>
  <si>
    <t>1. Vijay Laghubitta Bittiya Sanstha Limited</t>
  </si>
  <si>
    <t>Listed Companies and  Market Capitalization</t>
  </si>
  <si>
    <t xml:space="preserve">Number of Listed Companies </t>
  </si>
  <si>
    <t>Market Capitalization of Listed Companies (Rs  million)</t>
  </si>
  <si>
    <t xml:space="preserve">Particulars                                                                    </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</si>
  <si>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</si>
  <si>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</si>
  <si>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</si>
  <si>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</si>
  <si>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</si>
  <si>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</si>
  <si>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</si>
  <si>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</si>
  <si>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</si>
  <si>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</si>
  <si>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</si>
  <si>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</si>
  <si>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</si>
  <si>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</si>
  <si>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</si>
  <si>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Source: http://www.nepalstock.com/reports/monthly.php</t>
  </si>
  <si>
    <t>(Mid-July - Mid-April)</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</si>
  <si>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</si>
  <si>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</si>
  <si>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</si>
  <si>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</si>
  <si>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</si>
  <si>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</si>
  <si>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</si>
  <si>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</si>
  <si>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</si>
  <si>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</si>
  <si>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</si>
  <si>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</si>
  <si>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</si>
  <si>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    Base: February 12, 1994</t>
  </si>
  <si>
    <t>**  Base; July 16, 2006</t>
  </si>
  <si>
    <t>***Base: August 24, 2008</t>
  </si>
  <si>
    <t xml:space="preserve"> Securities Market Turnover </t>
  </si>
  <si>
    <t>Share Units ('000)</t>
  </si>
  <si>
    <t>Value (Rs                million)</t>
  </si>
  <si>
    <t>% Share of Value</t>
  </si>
  <si>
    <t>Value 
(Rs Million)</t>
  </si>
  <si>
    <t>Non-life Insurance Companies</t>
  </si>
  <si>
    <t>Microfinance</t>
  </si>
  <si>
    <t>Hotel and Tourism</t>
  </si>
  <si>
    <t>Hydropower</t>
  </si>
  <si>
    <t>Preferred Stock</t>
  </si>
  <si>
    <t>Promoter Share</t>
  </si>
  <si>
    <t>Debentures</t>
  </si>
  <si>
    <t>**   Base; July 16, 2006</t>
  </si>
  <si>
    <t>***Base:August24, 2008</t>
  </si>
  <si>
    <t>Securities Listed  in Nepal Stock Exchange Ltd.</t>
  </si>
  <si>
    <t>% Change in Share Value</t>
  </si>
  <si>
    <t>Rs  in million</t>
  </si>
  <si>
    <t>Share Units
 ('000)</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</si>
  <si>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</si>
  <si>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</si>
  <si>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</si>
  <si>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</si>
  <si>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</si>
  <si>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</si>
  <si>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</si>
  <si>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</si>
  <si>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</si>
  <si>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</si>
  <si>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</si>
  <si>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</si>
  <si>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</si>
  <si>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</si>
  <si>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</si>
  <si>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Ordinary Share</t>
  </si>
  <si>
    <t>Right Share</t>
  </si>
  <si>
    <t xml:space="preserve">Bonus share </t>
  </si>
  <si>
    <t>Government Bond</t>
  </si>
  <si>
    <t>Convertible Preference Share</t>
  </si>
  <si>
    <t>Debenture</t>
  </si>
  <si>
    <t>FPO</t>
  </si>
  <si>
    <t>*others include govt. bond</t>
  </si>
  <si>
    <t>Annex 19</t>
  </si>
  <si>
    <t>Annex 20</t>
  </si>
  <si>
    <t>Annex 21</t>
  </si>
  <si>
    <t>Annex 22</t>
  </si>
  <si>
    <t>Table 56</t>
  </si>
  <si>
    <t>Table 46</t>
  </si>
  <si>
    <t>Table 50</t>
  </si>
  <si>
    <t>Table 53</t>
  </si>
  <si>
    <t>Table 54</t>
  </si>
  <si>
    <t>Table 55</t>
  </si>
  <si>
    <t>Table 58</t>
  </si>
  <si>
    <t>Table 59</t>
  </si>
  <si>
    <t>Table 60</t>
  </si>
  <si>
    <t>Table 61</t>
  </si>
  <si>
    <t xml:space="preserve"> Table 62</t>
  </si>
  <si>
    <t>Table 63</t>
  </si>
  <si>
    <t>Annex 9</t>
  </si>
  <si>
    <t>Annex 10</t>
  </si>
  <si>
    <t>Annex 11</t>
  </si>
  <si>
    <t>$ Real Sector figures are revised estimate by National Statistics Office in 2026</t>
  </si>
  <si>
    <t>$$ Real Sector figures are preliminary estimate by National Statistics Office for mid-July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</si>
</sst>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0.000"/>
    <numFmt numFmtId="175" formatCode="0.0000"/>
    <numFmt numFmtId="176" formatCode="0.0_);[Red]\(0.0\)"/>
    <numFmt numFmtId="177" formatCode="General_)"/>
    <numFmt numFmtId="178" formatCode="0.00_)"/>
    <numFmt numFmtId="179" formatCode="[$-F800]dddd\,\ mmmm\ dd\,\ yyyy"/>
    <numFmt numFmtId="180" formatCode="0.00000"/>
    <numFmt numFmtId="181" formatCode="0_)"/>
    <numFmt numFmtId="182" formatCode="0.00000000"/>
    <numFmt numFmtId="183" formatCode="0.00000_)"/>
    <numFmt numFmtId="184" formatCode="0.0000000"/>
    <numFmt numFmtId="185" formatCode="0.000000000"/>
    <numFmt numFmtId="186" formatCode="0.000000"/>
    <numFmt numFmtId="187" formatCode="0.000%"/>
    <numFmt numFmtId="188" formatCode="0.0000000000000000"/>
    <numFmt numFmtId="189" formatCode="0.000_)"/>
    <numFmt numFmtId="190" formatCode="0.0000_)"/>
    <numFmt numFmtId="191" formatCode="_(* #,##0.0_);_(* \(#,##0.0\);_(* &quot;-&quot;?_);_(@_)"/>
    <numFmt numFmtId="192" formatCode="0.0000000000000"/>
    <numFmt numFmtId="193" formatCode="0.0000000000"/>
    <numFmt numFmtId="194" formatCode="_-* #,##0.0_-;\-* #,##0.0_-;_-* &quot;-&quot;??_-;_-@_-"/>
    <numFmt numFmtId="195" formatCode="_-* #,##0.0000_-;\-* #,##0.0000_-;_-* &quot;-&quot;??_-;_-@_-"/>
    <numFmt numFmtId="196" formatCode="_(* #,##0.0000_);_(* \(#,##0.0000\);_(* &quot;-&quot;??_);_(@_)"/>
  </numFmts>
  <fonts count="16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sz val="10"/>
      <name val="Courier"/>
      <family val="3"/>
    </font>
    <font>
      <sz val="10"/>
      <color rgb="FF000000"/>
      <name val="Times New Roman"/>
      <family val="1"/>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sz val="11"/>
      <color rgb="FF212529"/>
      <name val="Arial"/>
      <family val="2"/>
    </font>
    <font>
      <sz val="8"/>
      <name val="Times New Roman"/>
      <family val="1"/>
    </font>
    <font>
      <b/>
      <sz val="11"/>
      <color indexed="8"/>
      <name val="Calibri"/>
      <family val="2"/>
    </font>
    <font>
      <sz val="14"/>
      <name val="AngsanaUPC"/>
      <family val="1"/>
      <charset val="22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8"/>
      <name val="Arial"/>
      <family val="2"/>
    </font>
    <font>
      <u/>
      <sz val="10"/>
      <color indexed="12"/>
      <name val="Arial"/>
      <family val="2"/>
    </font>
    <font>
      <sz val="11"/>
      <color rgb="FF000000"/>
      <name val="Calibri"/>
      <family val="2"/>
      <scheme val="minor"/>
    </font>
    <font>
      <sz val="12"/>
      <color rgb="FFFF0000"/>
      <name val="Times New Roman"/>
      <family val="1"/>
    </font>
    <font>
      <sz val="16"/>
      <color indexed="8"/>
      <name val="Angsana New"/>
      <family val="2"/>
      <charset val="222"/>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vertAlign val="superscript"/>
      <sz val="11"/>
      <color theme="1"/>
      <name val="Calibri"/>
      <family val="2"/>
      <scheme val="minor"/>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sz val="16"/>
      <color rgb="FFFF0000"/>
      <name val="Times New Roman"/>
      <family val="1"/>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0"/>
      <color rgb="FF000000"/>
      <name val="Times New Roman"/>
      <family val="1"/>
    </font>
    <font>
      <b/>
      <sz val="9"/>
      <color rgb="FF000000"/>
      <name val="Times New Roman"/>
      <family val="1"/>
    </font>
    <font>
      <i/>
      <sz val="11"/>
      <color rgb="FF000000"/>
      <name val="Times New Roman"/>
      <family val="1"/>
    </font>
    <font>
      <b/>
      <sz val="13"/>
      <color theme="1"/>
      <name val="Times New Roman"/>
      <family val="1"/>
    </font>
    <font>
      <sz val="10"/>
      <color rgb="FF00B0F0"/>
      <name val="Times New Roman"/>
      <family val="1"/>
    </font>
    <font>
      <b/>
      <sz val="9"/>
      <color indexed="81"/>
      <name val="Tahoma"/>
      <family val="2"/>
    </font>
    <font>
      <sz val="9"/>
      <color indexed="81"/>
      <name val="Tahoma"/>
      <family val="2"/>
    </font>
    <font>
      <i/>
      <sz val="9"/>
      <name val="Times New Roman"/>
      <family val="1"/>
    </font>
    <font>
      <b/>
      <sz val="8"/>
      <name val="Times New Roman"/>
      <family val="1"/>
    </font>
  </fonts>
  <fills count="8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right/>
      <top/>
      <bottom style="medium">
        <color theme="1"/>
      </bottom>
      <diagonal/>
    </border>
    <border>
      <left/>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bottom style="medium">
        <color indexed="64"/>
      </bottom>
      <diagonal/>
    </border>
    <border>
      <left/>
      <right/>
      <top/>
      <bottom style="medium">
        <color indexed="64"/>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medium">
        <color indexed="64"/>
      </left>
      <right/>
      <top/>
      <bottom style="thin">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top style="double">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style="thin">
        <color rgb="FF000000"/>
      </left>
      <right style="thin">
        <color rgb="FF000000"/>
      </right>
      <top style="double">
        <color indexed="64"/>
      </top>
      <bottom/>
      <diagonal/>
    </border>
    <border>
      <left style="thin">
        <color rgb="FF000000"/>
      </left>
      <right/>
      <top style="double">
        <color indexed="64"/>
      </top>
      <bottom/>
      <diagonal/>
    </border>
    <border>
      <left style="thin">
        <color rgb="FF000000"/>
      </left>
      <right style="double">
        <color indexed="64"/>
      </right>
      <top style="thin">
        <color indexed="64"/>
      </top>
      <bottom style="thin">
        <color indexed="64"/>
      </bottom>
      <diagonal/>
    </border>
    <border>
      <left/>
      <right style="double">
        <color rgb="FF000000"/>
      </right>
      <top style="double">
        <color rgb="FF000000"/>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double">
        <color rgb="FF000000"/>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style="thin">
        <color rgb="FF000000"/>
      </left>
      <right style="double">
        <color indexed="64"/>
      </right>
      <top/>
      <bottom style="double">
        <color indexed="64"/>
      </bottom>
      <diagonal/>
    </border>
    <border>
      <left/>
      <right style="double">
        <color rgb="FF000000"/>
      </right>
      <top/>
      <bottom style="double">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double">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auto="1"/>
      </left>
      <right/>
      <top style="medium">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thin">
        <color indexed="64"/>
      </bottom>
      <diagonal/>
    </border>
  </borders>
  <cellStyleXfs count="44910">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6" fillId="0" borderId="0"/>
    <xf numFmtId="0" fontId="2" fillId="0" borderId="0"/>
    <xf numFmtId="0" fontId="29" fillId="0" borderId="0" applyNumberFormat="0" applyFill="0" applyBorder="0" applyAlignment="0" applyProtection="0">
      <alignment vertical="top"/>
      <protection locked="0"/>
    </xf>
    <xf numFmtId="0" fontId="30" fillId="0" borderId="0"/>
    <xf numFmtId="164" fontId="3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1" fillId="0" borderId="0"/>
    <xf numFmtId="0" fontId="31" fillId="0" borderId="0"/>
    <xf numFmtId="0" fontId="31" fillId="0" borderId="0"/>
    <xf numFmtId="0" fontId="31" fillId="0" borderId="0"/>
    <xf numFmtId="0" fontId="31" fillId="0" borderId="0"/>
    <xf numFmtId="0" fontId="28" fillId="0" borderId="0" applyNumberFormat="0" applyFill="0" applyBorder="0" applyAlignment="0" applyProtection="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1" fillId="0" borderId="0"/>
    <xf numFmtId="0" fontId="31" fillId="0" borderId="0"/>
    <xf numFmtId="171" fontId="36" fillId="0" borderId="0"/>
    <xf numFmtId="171" fontId="36" fillId="0" borderId="0"/>
    <xf numFmtId="17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1" fillId="0" borderId="0"/>
    <xf numFmtId="168" fontId="32" fillId="0" borderId="0"/>
    <xf numFmtId="168" fontId="32" fillId="0" borderId="0"/>
    <xf numFmtId="168" fontId="32" fillId="0" borderId="0"/>
    <xf numFmtId="168" fontId="32" fillId="0" borderId="0"/>
    <xf numFmtId="0" fontId="2" fillId="0" borderId="0"/>
    <xf numFmtId="0" fontId="2" fillId="0" borderId="0"/>
    <xf numFmtId="168" fontId="32" fillId="0" borderId="0"/>
    <xf numFmtId="0" fontId="2" fillId="0" borderId="0"/>
    <xf numFmtId="0" fontId="2" fillId="0" borderId="0"/>
    <xf numFmtId="168" fontId="32" fillId="0" borderId="0"/>
    <xf numFmtId="0" fontId="30" fillId="0" borderId="0"/>
    <xf numFmtId="171" fontId="36" fillId="0" borderId="0"/>
    <xf numFmtId="0" fontId="33" fillId="0" borderId="0" applyFont="0" applyFill="0" applyBorder="0" applyAlignment="0" applyProtection="0"/>
    <xf numFmtId="0" fontId="2" fillId="0" borderId="0"/>
    <xf numFmtId="0" fontId="2" fillId="0" borderId="0" applyAlignment="0"/>
    <xf numFmtId="0" fontId="2" fillId="0" borderId="0" applyAlignment="0"/>
    <xf numFmtId="171"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35" fillId="0" borderId="0"/>
    <xf numFmtId="0" fontId="30" fillId="0" borderId="0"/>
    <xf numFmtId="0" fontId="28" fillId="0" borderId="0" applyNumberFormat="0" applyFill="0" applyBorder="0" applyAlignment="0" applyProtection="0"/>
    <xf numFmtId="0" fontId="38" fillId="0" borderId="0"/>
    <xf numFmtId="9" fontId="1" fillId="0" borderId="0" applyFont="0" applyFill="0" applyBorder="0" applyAlignment="0" applyProtection="0"/>
    <xf numFmtId="0" fontId="2" fillId="0" borderId="0"/>
    <xf numFmtId="0" fontId="45" fillId="0" borderId="0"/>
    <xf numFmtId="0" fontId="46" fillId="0" borderId="0"/>
    <xf numFmtId="0" fontId="2" fillId="0" borderId="0"/>
    <xf numFmtId="0" fontId="47" fillId="0" borderId="0"/>
    <xf numFmtId="0" fontId="2" fillId="0" borderId="0"/>
    <xf numFmtId="0" fontId="2" fillId="0" borderId="0"/>
    <xf numFmtId="0" fontId="52" fillId="0" borderId="52" applyNumberFormat="0" applyFill="0" applyAlignment="0" applyProtection="0"/>
    <xf numFmtId="0" fontId="53" fillId="0" borderId="53" applyNumberFormat="0" applyFill="0" applyAlignment="0" applyProtection="0"/>
    <xf numFmtId="0" fontId="54" fillId="0" borderId="54" applyNumberFormat="0" applyFill="0" applyAlignment="0" applyProtection="0"/>
    <xf numFmtId="0" fontId="54" fillId="0" borderId="0" applyNumberFormat="0" applyFill="0" applyBorder="0" applyAlignment="0" applyProtection="0"/>
    <xf numFmtId="0" fontId="55" fillId="8" borderId="0" applyNumberFormat="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55" applyNumberFormat="0" applyAlignment="0" applyProtection="0"/>
    <xf numFmtId="0" fontId="59" fillId="12" borderId="56" applyNumberFormat="0" applyAlignment="0" applyProtection="0"/>
    <xf numFmtId="0" fontId="60" fillId="12" borderId="55" applyNumberFormat="0" applyAlignment="0" applyProtection="0"/>
    <xf numFmtId="0" fontId="61" fillId="0" borderId="57" applyNumberFormat="0" applyFill="0" applyAlignment="0" applyProtection="0"/>
    <xf numFmtId="0" fontId="62" fillId="13" borderId="58" applyNumberFormat="0" applyAlignment="0" applyProtection="0"/>
    <xf numFmtId="0" fontId="50" fillId="0" borderId="0" applyNumberFormat="0" applyFill="0" applyBorder="0" applyAlignment="0" applyProtection="0"/>
    <xf numFmtId="0" fontId="63" fillId="0" borderId="0" applyNumberFormat="0" applyFill="0" applyBorder="0" applyAlignment="0" applyProtection="0"/>
    <xf numFmtId="0" fontId="49" fillId="0" borderId="60" applyNumberFormat="0" applyFill="0" applyAlignment="0" applyProtection="0"/>
    <xf numFmtId="0" fontId="6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4" fillId="38" borderId="0" applyNumberFormat="0" applyBorder="0" applyAlignment="0" applyProtection="0"/>
    <xf numFmtId="0" fontId="1" fillId="18" borderId="0" applyNumberFormat="0" applyBorder="0" applyAlignment="0" applyProtection="0"/>
    <xf numFmtId="0" fontId="64" fillId="18" borderId="0" applyNumberFormat="0" applyBorder="0" applyAlignment="0" applyProtection="0"/>
    <xf numFmtId="0" fontId="1" fillId="22" borderId="0" applyNumberFormat="0" applyBorder="0" applyAlignment="0" applyProtection="0"/>
    <xf numFmtId="0" fontId="64" fillId="22" borderId="0" applyNumberFormat="0" applyBorder="0" applyAlignment="0" applyProtection="0"/>
    <xf numFmtId="0" fontId="1" fillId="26" borderId="0" applyNumberFormat="0" applyBorder="0" applyAlignment="0" applyProtection="0"/>
    <xf numFmtId="0" fontId="64" fillId="26" borderId="0" applyNumberFormat="0" applyBorder="0" applyAlignment="0" applyProtection="0"/>
    <xf numFmtId="0" fontId="1" fillId="30" borderId="0" applyNumberFormat="0" applyBorder="0" applyAlignment="0" applyProtection="0"/>
    <xf numFmtId="0" fontId="64" fillId="30" borderId="0" applyNumberFormat="0" applyBorder="0" applyAlignment="0" applyProtection="0"/>
    <xf numFmtId="0" fontId="1" fillId="34" borderId="0" applyNumberFormat="0" applyBorder="0" applyAlignment="0" applyProtection="0"/>
    <xf numFmtId="0" fontId="64" fillId="34" borderId="0" applyNumberFormat="0" applyBorder="0" applyAlignment="0" applyProtection="0"/>
    <xf numFmtId="0" fontId="1" fillId="38" borderId="0" applyNumberFormat="0" applyBorder="0" applyAlignment="0" applyProtection="0"/>
    <xf numFmtId="0" fontId="64" fillId="38"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5" fillId="0" borderId="0" applyNumberFormat="0" applyFill="0" applyBorder="0" applyAlignment="0" applyProtection="0"/>
    <xf numFmtId="0" fontId="66" fillId="10" borderId="0" applyNumberFormat="0" applyBorder="0" applyAlignment="0" applyProtection="0"/>
    <xf numFmtId="0" fontId="57" fillId="10" borderId="0" applyNumberFormat="0" applyBorder="0" applyAlignment="0" applyProtection="0"/>
    <xf numFmtId="0" fontId="67" fillId="0" borderId="0"/>
    <xf numFmtId="0" fontId="68" fillId="0" borderId="0"/>
    <xf numFmtId="0" fontId="1" fillId="0" borderId="0"/>
    <xf numFmtId="0" fontId="1" fillId="14" borderId="59"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69" fillId="0" borderId="0" applyNumberFormat="0" applyFill="0" applyBorder="0" applyAlignment="0" applyProtection="0"/>
    <xf numFmtId="0" fontId="51" fillId="0" borderId="0" applyNumberFormat="0" applyFill="0" applyBorder="0" applyAlignment="0" applyProtection="0"/>
    <xf numFmtId="0" fontId="69" fillId="0" borderId="0" applyNumberFormat="0" applyFill="0" applyBorder="0" applyAlignment="0" applyProtection="0"/>
    <xf numFmtId="0" fontId="1" fillId="0" borderId="0"/>
    <xf numFmtId="43" fontId="31" fillId="0" borderId="0" applyFont="0" applyFill="0" applyBorder="0" applyAlignment="0" applyProtection="0"/>
    <xf numFmtId="0" fontId="74" fillId="0" borderId="0"/>
    <xf numFmtId="0" fontId="1" fillId="14" borderId="59" applyNumberFormat="0" applyFont="0" applyAlignment="0" applyProtection="0"/>
    <xf numFmtId="0" fontId="20" fillId="0" borderId="0"/>
    <xf numFmtId="0" fontId="20" fillId="0" borderId="0"/>
    <xf numFmtId="0" fontId="31" fillId="42" borderId="0" applyNumberFormat="0" applyBorder="0" applyAlignment="0" applyProtection="0"/>
    <xf numFmtId="0" fontId="31" fillId="44"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1" borderId="0" applyNumberFormat="0" applyBorder="0" applyAlignment="0" applyProtection="0"/>
    <xf numFmtId="0" fontId="31" fillId="50" borderId="0" applyNumberFormat="0" applyBorder="0" applyAlignment="0" applyProtection="0"/>
    <xf numFmtId="0" fontId="31" fillId="43"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86" fillId="55" borderId="0" applyNumberFormat="0" applyBorder="0" applyAlignment="0" applyProtection="0"/>
    <xf numFmtId="0" fontId="86" fillId="43" borderId="0" applyNumberFormat="0" applyBorder="0" applyAlignment="0" applyProtection="0"/>
    <xf numFmtId="0" fontId="86" fillId="52"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56" borderId="0" applyNumberFormat="0" applyBorder="0" applyAlignment="0" applyProtection="0"/>
    <xf numFmtId="0" fontId="86" fillId="54" borderId="0" applyNumberFormat="0" applyBorder="0" applyAlignment="0" applyProtection="0"/>
    <xf numFmtId="0" fontId="86" fillId="61" borderId="0" applyNumberFormat="0" applyBorder="0" applyAlignment="0" applyProtection="0"/>
    <xf numFmtId="0" fontId="87" fillId="44" borderId="0" applyNumberFormat="0" applyBorder="0" applyAlignment="0" applyProtection="0"/>
    <xf numFmtId="0" fontId="88" fillId="49" borderId="78" applyNumberFormat="0" applyAlignment="0" applyProtection="0"/>
    <xf numFmtId="0" fontId="89" fillId="62" borderId="7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8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0" fillId="0" borderId="0" applyNumberFormat="0" applyFill="0" applyBorder="0" applyAlignment="0" applyProtection="0"/>
    <xf numFmtId="0" fontId="91" fillId="46" borderId="0" applyNumberFormat="0" applyBorder="0" applyAlignment="0" applyProtection="0"/>
    <xf numFmtId="0" fontId="97" fillId="0" borderId="80"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0" applyNumberFormat="0" applyFill="0" applyBorder="0" applyAlignment="0" applyProtection="0"/>
    <xf numFmtId="0" fontId="29" fillId="0" borderId="0" applyNumberFormat="0" applyFill="0" applyBorder="0" applyAlignment="0" applyProtection="0">
      <alignment vertical="top"/>
      <protection locked="0"/>
    </xf>
    <xf numFmtId="0" fontId="92" fillId="41" borderId="78" applyNumberFormat="0" applyAlignment="0" applyProtection="0"/>
    <xf numFmtId="0" fontId="93" fillId="0" borderId="83" applyNumberFormat="0" applyFill="0" applyAlignment="0" applyProtection="0"/>
    <xf numFmtId="0" fontId="94" fillId="51" borderId="0" applyNumberFormat="0" applyBorder="0" applyAlignment="0" applyProtection="0"/>
    <xf numFmtId="0" fontId="1" fillId="0" borderId="0"/>
    <xf numFmtId="171" fontId="36" fillId="0" borderId="0"/>
    <xf numFmtId="0" fontId="82" fillId="0" borderId="0">
      <alignment vertical="center"/>
    </xf>
    <xf numFmtId="0" fontId="82" fillId="0" borderId="0">
      <alignment vertical="center"/>
    </xf>
    <xf numFmtId="171" fontId="36" fillId="0" borderId="0"/>
    <xf numFmtId="0" fontId="1" fillId="0" borderId="0"/>
    <xf numFmtId="171" fontId="36" fillId="0" borderId="0"/>
    <xf numFmtId="171" fontId="36" fillId="0" borderId="0"/>
    <xf numFmtId="0" fontId="2" fillId="0" borderId="0"/>
    <xf numFmtId="0" fontId="2" fillId="0" borderId="0"/>
    <xf numFmtId="0" fontId="67"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2" fillId="0" borderId="0"/>
    <xf numFmtId="0" fontId="2" fillId="0" borderId="0"/>
    <xf numFmtId="0" fontId="22" fillId="0" borderId="0"/>
    <xf numFmtId="0" fontId="2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17" fillId="0" borderId="0"/>
    <xf numFmtId="168" fontId="32" fillId="0" borderId="0"/>
    <xf numFmtId="0" fontId="67" fillId="0" borderId="0"/>
    <xf numFmtId="0" fontId="6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0" fontId="2" fillId="0" borderId="0"/>
    <xf numFmtId="0" fontId="2" fillId="0" borderId="0"/>
    <xf numFmtId="0" fontId="2" fillId="0" borderId="0"/>
    <xf numFmtId="0" fontId="22" fillId="0" borderId="0"/>
    <xf numFmtId="0" fontId="1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2" fillId="0" borderId="0"/>
    <xf numFmtId="165" fontId="32" fillId="0" borderId="0"/>
    <xf numFmtId="174"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20"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1" fillId="0" borderId="0"/>
    <xf numFmtId="0" fontId="1" fillId="0" borderId="0"/>
    <xf numFmtId="171" fontId="36" fillId="0" borderId="0"/>
    <xf numFmtId="0" fontId="1" fillId="0" borderId="0"/>
    <xf numFmtId="0" fontId="1" fillId="0" borderId="0"/>
    <xf numFmtId="0" fontId="2" fillId="45" borderId="84" applyNumberFormat="0" applyFont="0" applyAlignment="0" applyProtection="0"/>
    <xf numFmtId="0" fontId="95" fillId="49" borderId="85" applyNumberFormat="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85" fillId="0" borderId="0">
      <alignment vertical="top"/>
    </xf>
    <xf numFmtId="0" fontId="100" fillId="0" borderId="0" applyNumberFormat="0" applyFill="0" applyBorder="0" applyAlignment="0" applyProtection="0"/>
    <xf numFmtId="0" fontId="83" fillId="0" borderId="86" applyNumberFormat="0" applyFill="0" applyAlignment="0" applyProtection="0"/>
    <xf numFmtId="0" fontId="96" fillId="0" borderId="0" applyNumberFormat="0" applyFill="0" applyBorder="0" applyAlignment="0" applyProtection="0"/>
    <xf numFmtId="0" fontId="4" fillId="0" borderId="0"/>
    <xf numFmtId="0" fontId="2"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0" fontId="2"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67" fillId="0" borderId="0"/>
    <xf numFmtId="43" fontId="2" fillId="0" borderId="0" applyFont="0" applyFill="0" applyBorder="0" applyAlignment="0" applyProtection="0"/>
    <xf numFmtId="0" fontId="67"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2" fillId="0" borderId="0"/>
    <xf numFmtId="0" fontId="67" fillId="0" borderId="0"/>
    <xf numFmtId="43" fontId="2" fillId="0" borderId="0" applyFont="0" applyFill="0" applyBorder="0" applyAlignment="0" applyProtection="0"/>
    <xf numFmtId="0" fontId="2"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4"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7"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67" fillId="0" borderId="0"/>
    <xf numFmtId="0" fontId="2"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2" fillId="0" borderId="0" applyFont="0" applyFill="0" applyBorder="0" applyAlignment="0" applyProtection="0"/>
    <xf numFmtId="0" fontId="67" fillId="0" borderId="0"/>
    <xf numFmtId="0" fontId="67"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43" fontId="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171" fontId="36" fillId="0" borderId="0"/>
    <xf numFmtId="171" fontId="36"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 fillId="0" borderId="0"/>
    <xf numFmtId="0" fontId="2" fillId="0" borderId="0"/>
    <xf numFmtId="0" fontId="67" fillId="0" borderId="0"/>
    <xf numFmtId="0" fontId="2" fillId="0" borderId="0"/>
    <xf numFmtId="0" fontId="67" fillId="0" borderId="0"/>
    <xf numFmtId="0" fontId="2" fillId="0" borderId="0"/>
    <xf numFmtId="0" fontId="67" fillId="0" borderId="0"/>
    <xf numFmtId="0" fontId="67" fillId="0" borderId="0"/>
    <xf numFmtId="0" fontId="2" fillId="0" borderId="0"/>
    <xf numFmtId="0" fontId="2" fillId="0" borderId="0"/>
    <xf numFmtId="0" fontId="67" fillId="0" borderId="0"/>
    <xf numFmtId="0" fontId="4" fillId="0" borderId="0"/>
    <xf numFmtId="0" fontId="2" fillId="0" borderId="0"/>
    <xf numFmtId="0" fontId="2" fillId="0" borderId="0"/>
    <xf numFmtId="0" fontId="4"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1" fillId="0" borderId="0"/>
    <xf numFmtId="0" fontId="2" fillId="0" borderId="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171" fontId="36" fillId="0" borderId="0"/>
    <xf numFmtId="0" fontId="2" fillId="0" borderId="0"/>
    <xf numFmtId="171" fontId="36" fillId="0" borderId="0"/>
    <xf numFmtId="0" fontId="2" fillId="0" borderId="0"/>
    <xf numFmtId="171" fontId="36" fillId="0" borderId="0"/>
    <xf numFmtId="171" fontId="36" fillId="0" borderId="0"/>
    <xf numFmtId="0" fontId="2" fillId="0" borderId="0"/>
    <xf numFmtId="0" fontId="1"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0" fillId="0" borderId="0"/>
    <xf numFmtId="0" fontId="20" fillId="0" borderId="0"/>
    <xf numFmtId="0" fontId="4"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43" fontId="1" fillId="0" borderId="0" applyFont="0" applyFill="0" applyBorder="0" applyAlignment="0" applyProtection="0"/>
    <xf numFmtId="0" fontId="2" fillId="0" borderId="0"/>
    <xf numFmtId="0" fontId="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2" fillId="0" borderId="0"/>
    <xf numFmtId="9" fontId="22" fillId="0" borderId="0" applyFont="0" applyFill="0" applyBorder="0" applyAlignment="0" applyProtection="0"/>
    <xf numFmtId="0" fontId="2" fillId="0" borderId="0"/>
    <xf numFmtId="0" fontId="67" fillId="0" borderId="0"/>
    <xf numFmtId="0" fontId="1" fillId="0" borderId="0"/>
    <xf numFmtId="0" fontId="2" fillId="0" borderId="0"/>
    <xf numFmtId="9"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2" fillId="0" borderId="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2" fillId="0" borderId="0"/>
    <xf numFmtId="0" fontId="22" fillId="0" borderId="0"/>
    <xf numFmtId="0" fontId="1" fillId="0" borderId="0"/>
    <xf numFmtId="43" fontId="31" fillId="0" borderId="0" applyFont="0" applyFill="0" applyBorder="0" applyAlignment="0" applyProtection="0"/>
    <xf numFmtId="0" fontId="20" fillId="0" borderId="0"/>
    <xf numFmtId="0" fontId="1" fillId="0" borderId="0"/>
    <xf numFmtId="0" fontId="20" fillId="0" borderId="0"/>
    <xf numFmtId="0" fontId="1" fillId="0" borderId="0"/>
    <xf numFmtId="9" fontId="31"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1"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2" fillId="0" borderId="0"/>
    <xf numFmtId="9" fontId="2" fillId="0" borderId="0" applyFont="0" applyFill="0" applyBorder="0" applyAlignment="0" applyProtection="0"/>
    <xf numFmtId="9" fontId="3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0" fontId="22" fillId="0" borderId="0"/>
    <xf numFmtId="0" fontId="22" fillId="0" borderId="0"/>
    <xf numFmtId="0" fontId="1" fillId="0" borderId="0"/>
    <xf numFmtId="0" fontId="1" fillId="0" borderId="0"/>
    <xf numFmtId="0" fontId="1" fillId="0" borderId="0"/>
    <xf numFmtId="9" fontId="31" fillId="0" borderId="0" applyFont="0" applyFill="0" applyBorder="0" applyAlignment="0" applyProtection="0"/>
    <xf numFmtId="0" fontId="2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1" fillId="0" borderId="0" applyFont="0" applyFill="0" applyBorder="0" applyAlignment="0" applyProtection="0"/>
    <xf numFmtId="0" fontId="1" fillId="0" borderId="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2"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43"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9" fontId="31" fillId="0" borderId="0" applyFont="0" applyFill="0" applyBorder="0" applyAlignment="0" applyProtection="0"/>
    <xf numFmtId="0" fontId="1" fillId="0" borderId="0"/>
    <xf numFmtId="0" fontId="2" fillId="0" borderId="0"/>
    <xf numFmtId="0" fontId="2" fillId="0" borderId="0"/>
    <xf numFmtId="9"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1" fillId="0" borderId="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7" fillId="0" borderId="0"/>
    <xf numFmtId="0" fontId="2" fillId="0" borderId="0"/>
    <xf numFmtId="43" fontId="2" fillId="0" borderId="0" applyFont="0" applyFill="0" applyBorder="0" applyAlignment="0" applyProtection="0"/>
    <xf numFmtId="43" fontId="31"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1" fillId="0" borderId="0"/>
    <xf numFmtId="43" fontId="31" fillId="0" borderId="0" applyFont="0" applyFill="0" applyBorder="0" applyAlignment="0" applyProtection="0"/>
    <xf numFmtId="0" fontId="20" fillId="0" borderId="0"/>
    <xf numFmtId="0" fontId="2" fillId="0" borderId="0"/>
    <xf numFmtId="0" fontId="1" fillId="0" borderId="0"/>
    <xf numFmtId="0" fontId="20" fillId="0" borderId="0"/>
    <xf numFmtId="0" fontId="2" fillId="0" borderId="0"/>
    <xf numFmtId="0" fontId="2" fillId="0" borderId="0"/>
    <xf numFmtId="0" fontId="2" fillId="0" borderId="0"/>
    <xf numFmtId="0" fontId="4" fillId="0" borderId="0"/>
    <xf numFmtId="0" fontId="2" fillId="0" borderId="0"/>
    <xf numFmtId="0" fontId="2" fillId="0" borderId="0"/>
    <xf numFmtId="0" fontId="67"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67"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1"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0" fontId="2" fillId="0" borderId="0"/>
    <xf numFmtId="0" fontId="20"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 fillId="0" borderId="0"/>
    <xf numFmtId="9" fontId="22" fillId="0" borderId="0" applyFont="0" applyFill="0" applyBorder="0" applyAlignment="0" applyProtection="0"/>
    <xf numFmtId="0" fontId="1" fillId="0" borderId="0"/>
    <xf numFmtId="0" fontId="20" fillId="0" borderId="0"/>
    <xf numFmtId="43"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43" fontId="31" fillId="0" borderId="0" applyFont="0" applyFill="0" applyBorder="0" applyAlignment="0" applyProtection="0"/>
    <xf numFmtId="0" fontId="2" fillId="0" borderId="0"/>
    <xf numFmtId="0" fontId="1" fillId="0" borderId="0"/>
    <xf numFmtId="0" fontId="2" fillId="0" borderId="0"/>
    <xf numFmtId="0" fontId="2" fillId="0" borderId="0"/>
    <xf numFmtId="0" fontId="1" fillId="0" borderId="0"/>
    <xf numFmtId="0" fontId="67" fillId="0" borderId="0"/>
    <xf numFmtId="0" fontId="2" fillId="0" borderId="0"/>
    <xf numFmtId="0" fontId="2" fillId="0" borderId="0"/>
    <xf numFmtId="0" fontId="2" fillId="0" borderId="0"/>
    <xf numFmtId="0" fontId="4" fillId="0" borderId="0"/>
    <xf numFmtId="0" fontId="2" fillId="0" borderId="0"/>
    <xf numFmtId="0" fontId="2" fillId="0" borderId="0"/>
    <xf numFmtId="0" fontId="20" fillId="0" borderId="0"/>
    <xf numFmtId="9" fontId="22"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 fillId="0" borderId="0"/>
    <xf numFmtId="0" fontId="2" fillId="0" borderId="0"/>
    <xf numFmtId="43" fontId="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43"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67" fillId="0" borderId="0"/>
    <xf numFmtId="0" fontId="2" fillId="0" borderId="0"/>
    <xf numFmtId="0" fontId="2" fillId="0" borderId="0"/>
    <xf numFmtId="0" fontId="67" fillId="0" borderId="0"/>
    <xf numFmtId="43" fontId="2" fillId="0" borderId="0" applyFont="0" applyFill="0" applyBorder="0" applyAlignment="0" applyProtection="0"/>
    <xf numFmtId="43" fontId="31" fillId="0" borderId="0" applyFont="0" applyFill="0" applyBorder="0" applyAlignment="0" applyProtection="0"/>
    <xf numFmtId="43" fontId="4"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4" fillId="0" borderId="0"/>
    <xf numFmtId="9" fontId="2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67" fillId="0" borderId="0"/>
    <xf numFmtId="0" fontId="1" fillId="0" borderId="0"/>
    <xf numFmtId="9" fontId="31" fillId="0" borderId="0" applyFont="0" applyFill="0" applyBorder="0" applyAlignment="0" applyProtection="0"/>
    <xf numFmtId="0" fontId="2" fillId="0" borderId="0"/>
    <xf numFmtId="0" fontId="1"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9" fontId="22" fillId="0" borderId="0" applyFont="0" applyFill="0" applyBorder="0" applyAlignment="0" applyProtection="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67" fillId="0" borderId="0"/>
    <xf numFmtId="0" fontId="2" fillId="0" borderId="0"/>
    <xf numFmtId="0" fontId="2" fillId="0" borderId="0"/>
    <xf numFmtId="0" fontId="2" fillId="0" borderId="0"/>
    <xf numFmtId="9" fontId="31" fillId="0" borderId="0" applyFont="0" applyFill="0" applyBorder="0" applyAlignment="0" applyProtection="0"/>
    <xf numFmtId="0" fontId="67" fillId="0" borderId="0"/>
    <xf numFmtId="0" fontId="2" fillId="0" borderId="0"/>
    <xf numFmtId="0" fontId="2" fillId="0" borderId="0"/>
    <xf numFmtId="9" fontId="22" fillId="0" borderId="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9"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9" fontId="22" fillId="0" borderId="0" applyFont="0" applyFill="0" applyBorder="0" applyAlignment="0" applyProtection="0"/>
    <xf numFmtId="9" fontId="2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9" fontId="2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43" fontId="4"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 fillId="0" borderId="0"/>
    <xf numFmtId="0" fontId="67"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4"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67"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43" fontId="22" fillId="0" borderId="0" applyFont="0" applyFill="0" applyBorder="0" applyAlignment="0" applyProtection="0"/>
    <xf numFmtId="0" fontId="20" fillId="0" borderId="0"/>
    <xf numFmtId="9" fontId="22" fillId="0" borderId="0" applyFont="0" applyFill="0" applyBorder="0" applyAlignment="0" applyProtection="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 fillId="0" borderId="0"/>
    <xf numFmtId="9" fontId="31" fillId="0" borderId="0" applyFont="0" applyFill="0" applyBorder="0" applyAlignment="0" applyProtection="0"/>
    <xf numFmtId="9" fontId="22" fillId="0" borderId="0" applyFont="0" applyFill="0" applyBorder="0" applyAlignment="0" applyProtection="0"/>
    <xf numFmtId="0" fontId="20"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43" fontId="31" fillId="0" borderId="0" applyFont="0" applyFill="0" applyBorder="0" applyAlignment="0" applyProtection="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2" fillId="0" borderId="0"/>
    <xf numFmtId="0" fontId="2" fillId="0" borderId="0"/>
    <xf numFmtId="0" fontId="2" fillId="0" borderId="0"/>
    <xf numFmtId="0" fontId="2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0" fontId="2" fillId="0" borderId="0"/>
    <xf numFmtId="0" fontId="22" fillId="0" borderId="0"/>
    <xf numFmtId="0" fontId="2" fillId="0" borderId="0"/>
    <xf numFmtId="43" fontId="31" fillId="0" borderId="0" applyFont="0" applyFill="0" applyBorder="0" applyAlignment="0" applyProtection="0"/>
    <xf numFmtId="43" fontId="2"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2" fillId="0" borderId="0"/>
    <xf numFmtId="43" fontId="31" fillId="0" borderId="0" applyFont="0" applyFill="0" applyBorder="0" applyAlignment="0" applyProtection="0"/>
    <xf numFmtId="0" fontId="2" fillId="0" borderId="0"/>
    <xf numFmtId="0" fontId="1" fillId="0" borderId="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1" fillId="0" borderId="0"/>
    <xf numFmtId="43" fontId="31" fillId="0" borderId="0" applyFont="0" applyFill="0" applyBorder="0" applyAlignment="0" applyProtection="0"/>
    <xf numFmtId="43" fontId="2" fillId="0" borderId="0" applyFont="0" applyFill="0" applyBorder="0" applyAlignment="0" applyProtection="0"/>
    <xf numFmtId="0" fontId="20" fillId="0" borderId="0"/>
    <xf numFmtId="43" fontId="31" fillId="0" borderId="0" applyFont="0" applyFill="0" applyBorder="0" applyAlignment="0" applyProtection="0"/>
    <xf numFmtId="0" fontId="22" fillId="0" borderId="0"/>
    <xf numFmtId="43" fontId="2"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0" fontId="22" fillId="0" borderId="0"/>
    <xf numFmtId="0" fontId="2" fillId="0" borderId="0"/>
    <xf numFmtId="43" fontId="31" fillId="0" borderId="0" applyFont="0" applyFill="0" applyBorder="0" applyAlignment="0" applyProtection="0"/>
    <xf numFmtId="0" fontId="1" fillId="0" borderId="0"/>
    <xf numFmtId="0" fontId="2" fillId="0" borderId="0"/>
    <xf numFmtId="0" fontId="1" fillId="0" borderId="0"/>
    <xf numFmtId="0" fontId="1" fillId="0" borderId="0"/>
    <xf numFmtId="0" fontId="22" fillId="0" borderId="0"/>
    <xf numFmtId="0" fontId="20" fillId="0" borderId="0"/>
    <xf numFmtId="0" fontId="20" fillId="0" borderId="0"/>
    <xf numFmtId="43" fontId="3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0" fontId="2" fillId="0" borderId="0"/>
    <xf numFmtId="0" fontId="20" fillId="0" borderId="0"/>
    <xf numFmtId="0" fontId="1" fillId="0" borderId="0"/>
    <xf numFmtId="0" fontId="1" fillId="0" borderId="0"/>
    <xf numFmtId="0" fontId="2" fillId="0" borderId="0"/>
    <xf numFmtId="0" fontId="1"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0" fontId="1" fillId="0" borderId="0"/>
    <xf numFmtId="0" fontId="20" fillId="0" borderId="0"/>
    <xf numFmtId="0" fontId="1" fillId="0" borderId="0"/>
    <xf numFmtId="0" fontId="1" fillId="0" borderId="0"/>
    <xf numFmtId="0" fontId="2" fillId="0" borderId="0"/>
    <xf numFmtId="9"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0" fontId="22" fillId="0" borderId="0"/>
    <xf numFmtId="0" fontId="2" fillId="0" borderId="0"/>
    <xf numFmtId="0" fontId="1" fillId="0" borderId="0"/>
    <xf numFmtId="0" fontId="22" fillId="0" borderId="0"/>
    <xf numFmtId="0" fontId="20" fillId="0" borderId="0"/>
    <xf numFmtId="0" fontId="20" fillId="0" borderId="0"/>
    <xf numFmtId="0" fontId="22" fillId="0" borderId="0"/>
    <xf numFmtId="43" fontId="2" fillId="0" borderId="0" applyFont="0" applyFill="0" applyBorder="0" applyAlignment="0" applyProtection="0"/>
    <xf numFmtId="9" fontId="2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22" fillId="0" borderId="0" applyFont="0" applyFill="0" applyBorder="0" applyAlignment="0" applyProtection="0"/>
    <xf numFmtId="43" fontId="31" fillId="0" borderId="0" applyFont="0" applyFill="0" applyBorder="0" applyAlignment="0" applyProtection="0"/>
    <xf numFmtId="0" fontId="2" fillId="0" borderId="0"/>
    <xf numFmtId="0" fontId="2" fillId="0" borderId="0"/>
    <xf numFmtId="0" fontId="22" fillId="0" borderId="0"/>
    <xf numFmtId="0" fontId="2" fillId="0" borderId="0"/>
    <xf numFmtId="0" fontId="1" fillId="0" borderId="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43" fontId="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 fillId="0" borderId="0"/>
    <xf numFmtId="9" fontId="2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0" fontId="2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 fillId="0" borderId="0"/>
    <xf numFmtId="0" fontId="22" fillId="0" borderId="0"/>
    <xf numFmtId="0" fontId="2" fillId="0" borderId="0"/>
    <xf numFmtId="43" fontId="31" fillId="0" borderId="0" applyFont="0" applyFill="0" applyBorder="0" applyAlignment="0" applyProtection="0"/>
    <xf numFmtId="0" fontId="20" fillId="0" borderId="0"/>
    <xf numFmtId="0" fontId="22" fillId="0" borderId="0"/>
    <xf numFmtId="9" fontId="22" fillId="0" borderId="0" applyFont="0" applyFill="0" applyBorder="0" applyAlignment="0" applyProtection="0"/>
    <xf numFmtId="0" fontId="2" fillId="0" borderId="0"/>
    <xf numFmtId="0" fontId="1" fillId="0" borderId="0"/>
    <xf numFmtId="0" fontId="1" fillId="0" borderId="0"/>
    <xf numFmtId="0" fontId="1" fillId="0" borderId="0"/>
    <xf numFmtId="0" fontId="22" fillId="0" borderId="0"/>
    <xf numFmtId="0" fontId="22" fillId="0" borderId="0"/>
    <xf numFmtId="43" fontId="2" fillId="0" borderId="0" applyFont="0" applyFill="0" applyBorder="0" applyAlignment="0" applyProtection="0"/>
    <xf numFmtId="0" fontId="1" fillId="0" borderId="0"/>
    <xf numFmtId="0" fontId="20" fillId="0" borderId="0"/>
    <xf numFmtId="0" fontId="2"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9" fontId="22" fillId="0" borderId="0" applyFont="0" applyFill="0" applyBorder="0" applyAlignment="0" applyProtection="0"/>
    <xf numFmtId="0" fontId="22" fillId="0" borderId="0"/>
    <xf numFmtId="0" fontId="20" fillId="0" borderId="0"/>
    <xf numFmtId="0" fontId="2" fillId="0" borderId="0"/>
    <xf numFmtId="0" fontId="1" fillId="0" borderId="0"/>
    <xf numFmtId="0" fontId="1"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43" fontId="31" fillId="0" borderId="0" applyFont="0" applyFill="0" applyBorder="0" applyAlignment="0" applyProtection="0"/>
    <xf numFmtId="0" fontId="1" fillId="0" borderId="0"/>
    <xf numFmtId="0" fontId="2" fillId="0" borderId="0"/>
    <xf numFmtId="0" fontId="22" fillId="0" borderId="0"/>
    <xf numFmtId="0" fontId="22" fillId="0" borderId="0"/>
    <xf numFmtId="0" fontId="2" fillId="0" borderId="0"/>
    <xf numFmtId="0" fontId="22" fillId="0" borderId="0"/>
    <xf numFmtId="0" fontId="2" fillId="0" borderId="0"/>
    <xf numFmtId="0" fontId="22" fillId="0" borderId="0"/>
    <xf numFmtId="0" fontId="20" fillId="0" borderId="0"/>
    <xf numFmtId="0" fontId="20"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2" fillId="0" borderId="0" applyFont="0" applyFill="0" applyBorder="0" applyAlignment="0" applyProtection="0"/>
    <xf numFmtId="9" fontId="22" fillId="0" borderId="0" applyFont="0" applyFill="0" applyBorder="0" applyAlignment="0" applyProtection="0"/>
    <xf numFmtId="0" fontId="1" fillId="0" borderId="0"/>
    <xf numFmtId="0" fontId="22" fillId="0" borderId="0"/>
    <xf numFmtId="0" fontId="22" fillId="0" borderId="0"/>
    <xf numFmtId="0" fontId="2" fillId="0" borderId="0"/>
    <xf numFmtId="0" fontId="1" fillId="0" borderId="0"/>
    <xf numFmtId="0" fontId="1" fillId="0" borderId="0"/>
    <xf numFmtId="43" fontId="31" fillId="0" borderId="0" applyFont="0" applyFill="0" applyBorder="0" applyAlignment="0" applyProtection="0"/>
    <xf numFmtId="0" fontId="2" fillId="0" borderId="0"/>
    <xf numFmtId="0" fontId="2" fillId="0" borderId="0"/>
    <xf numFmtId="0" fontId="2" fillId="0" borderId="0"/>
    <xf numFmtId="0" fontId="22" fillId="0" borderId="0"/>
    <xf numFmtId="0" fontId="1" fillId="0" borderId="0"/>
    <xf numFmtId="0" fontId="1" fillId="0" borderId="0"/>
    <xf numFmtId="0" fontId="1" fillId="0" borderId="0"/>
    <xf numFmtId="0" fontId="20" fillId="0" borderId="0"/>
    <xf numFmtId="43" fontId="2" fillId="0" borderId="0" applyFont="0" applyFill="0" applyBorder="0" applyAlignment="0" applyProtection="0"/>
    <xf numFmtId="0" fontId="102" fillId="0" borderId="0" applyNumberFormat="0" applyFill="0" applyBorder="0" applyAlignment="0" applyProtection="0">
      <alignment vertical="top"/>
      <protection locked="0"/>
    </xf>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2" fillId="0" borderId="0"/>
    <xf numFmtId="0" fontId="2" fillId="0" borderId="0"/>
    <xf numFmtId="0" fontId="83" fillId="0" borderId="86" applyNumberFormat="0" applyFill="0" applyAlignment="0" applyProtection="0"/>
    <xf numFmtId="0" fontId="20" fillId="0" borderId="0"/>
    <xf numFmtId="0" fontId="20" fillId="0" borderId="0"/>
    <xf numFmtId="0" fontId="2" fillId="0" borderId="0"/>
    <xf numFmtId="0" fontId="92" fillId="41" borderId="78" applyNumberFormat="0" applyAlignment="0" applyProtection="0"/>
    <xf numFmtId="0" fontId="2" fillId="0" borderId="0"/>
    <xf numFmtId="0" fontId="83" fillId="0" borderId="86" applyNumberFormat="0" applyFill="0" applyAlignment="0" applyProtection="0"/>
    <xf numFmtId="0" fontId="92" fillId="41" borderId="78" applyNumberFormat="0" applyAlignment="0" applyProtection="0"/>
    <xf numFmtId="0" fontId="92" fillId="41" borderId="78" applyNumberFormat="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applyAlignment="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0" fillId="0" borderId="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20"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xf numFmtId="164" fontId="1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17" fillId="0" borderId="0"/>
    <xf numFmtId="0" fontId="2" fillId="0" borderId="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2" fillId="0" borderId="0" applyAlignment="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3"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20"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8" fillId="0" borderId="0" applyNumberForma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8" fillId="0" borderId="0" applyNumberForma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applyAlignment="0"/>
    <xf numFmtId="0" fontId="2" fillId="0" borderId="0" applyAlignment="0"/>
    <xf numFmtId="0" fontId="4"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0" fontId="2" fillId="0" borderId="0" applyAlignment="0"/>
    <xf numFmtId="0" fontId="2" fillId="0" borderId="0" applyAlignment="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 fillId="0" borderId="0"/>
    <xf numFmtId="0" fontId="2" fillId="0" borderId="0" applyAlignment="0"/>
    <xf numFmtId="0" fontId="28" fillId="0" borderId="0" applyNumberForma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0" fontId="4" fillId="0" borderId="0"/>
    <xf numFmtId="164" fontId="4"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2" fillId="0" borderId="0" applyFont="0" applyFill="0" applyBorder="0" applyAlignment="0" applyProtection="0"/>
    <xf numFmtId="164"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2" fillId="0" borderId="0"/>
    <xf numFmtId="164" fontId="20" fillId="0" borderId="0" applyFont="0" applyFill="0" applyBorder="0" applyAlignment="0" applyProtection="0"/>
    <xf numFmtId="0" fontId="2"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0" fontId="2" fillId="0" borderId="0" applyAlignment="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20"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 fillId="0" borderId="0" applyAlignment="0"/>
    <xf numFmtId="164" fontId="4" fillId="0" borderId="0" applyFont="0" applyFill="0" applyBorder="0" applyAlignment="0" applyProtection="0"/>
    <xf numFmtId="0" fontId="20" fillId="0" borderId="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31" fillId="0" borderId="0" applyFont="0" applyFill="0" applyBorder="0" applyAlignment="0" applyProtection="0"/>
    <xf numFmtId="0" fontId="17" fillId="0" borderId="0"/>
    <xf numFmtId="164" fontId="31" fillId="0" borderId="0" applyFont="0" applyFill="0" applyBorder="0" applyAlignment="0" applyProtection="0"/>
    <xf numFmtId="0" fontId="2" fillId="0" borderId="0" applyAlignment="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0" fontId="2" fillId="0" borderId="0"/>
    <xf numFmtId="0" fontId="2" fillId="0" borderId="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8" fillId="0" borderId="0" applyNumberFormat="0" applyFill="0" applyBorder="0" applyAlignment="0" applyProtection="0"/>
    <xf numFmtId="0" fontId="2" fillId="0" borderId="0"/>
    <xf numFmtId="164" fontId="2" fillId="0" borderId="0" applyFont="0" applyFill="0" applyBorder="0" applyAlignment="0" applyProtection="0"/>
    <xf numFmtId="0" fontId="2" fillId="0" borderId="0"/>
    <xf numFmtId="164" fontId="4" fillId="0" borderId="0" applyFont="0" applyFill="0" applyBorder="0" applyAlignment="0" applyProtection="0"/>
    <xf numFmtId="0" fontId="28" fillId="0" borderId="0" applyNumberFormat="0" applyFill="0" applyBorder="0" applyAlignment="0" applyProtection="0"/>
    <xf numFmtId="0" fontId="4" fillId="0" borderId="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 fillId="0" borderId="0"/>
    <xf numFmtId="164"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31" fillId="0" borderId="0" applyFont="0" applyFill="0" applyBorder="0" applyAlignment="0" applyProtection="0"/>
    <xf numFmtId="0" fontId="20" fillId="0" borderId="0"/>
    <xf numFmtId="164" fontId="4" fillId="0" borderId="0" applyFont="0" applyFill="0" applyBorder="0" applyAlignment="0" applyProtection="0"/>
    <xf numFmtId="164" fontId="31" fillId="0" borderId="0" applyFont="0" applyFill="0" applyBorder="0" applyAlignment="0" applyProtection="0"/>
    <xf numFmtId="0" fontId="2" fillId="0" borderId="0" applyAlignment="0"/>
    <xf numFmtId="9" fontId="31" fillId="0" borderId="0" applyFont="0" applyFill="0" applyBorder="0" applyAlignment="0" applyProtection="0"/>
    <xf numFmtId="9" fontId="31" fillId="0" borderId="0" applyFont="0" applyFill="0" applyBorder="0" applyAlignment="0" applyProtection="0"/>
    <xf numFmtId="164"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3"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applyAlignment="0"/>
    <xf numFmtId="0" fontId="2" fillId="0" borderId="0"/>
    <xf numFmtId="0" fontId="2" fillId="0" borderId="0"/>
    <xf numFmtId="0" fontId="2" fillId="0" borderId="0"/>
    <xf numFmtId="164" fontId="2"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0" fontId="2" fillId="0" borderId="0"/>
    <xf numFmtId="164" fontId="4" fillId="0" borderId="0" applyFont="0" applyFill="0" applyBorder="0" applyAlignment="0" applyProtection="0"/>
    <xf numFmtId="164" fontId="31" fillId="0" borderId="0" applyFont="0" applyFill="0" applyBorder="0" applyAlignment="0" applyProtection="0"/>
    <xf numFmtId="0" fontId="20" fillId="0" borderId="0"/>
    <xf numFmtId="164" fontId="4" fillId="0" borderId="0" applyFont="0" applyFill="0" applyBorder="0" applyAlignment="0" applyProtection="0"/>
    <xf numFmtId="0" fontId="2"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31" fillId="0" borderId="0" applyFont="0" applyFill="0" applyBorder="0" applyAlignment="0" applyProtection="0"/>
    <xf numFmtId="164" fontId="4" fillId="0" borderId="0" applyFont="0" applyFill="0" applyBorder="0" applyAlignment="0" applyProtection="0"/>
    <xf numFmtId="0" fontId="2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164" fontId="4" fillId="0" borderId="0" applyFont="0" applyFill="0" applyBorder="0" applyAlignment="0" applyProtection="0"/>
    <xf numFmtId="0" fontId="17" fillId="0" borderId="0"/>
    <xf numFmtId="164" fontId="4" fillId="0" borderId="0" applyFont="0" applyFill="0" applyBorder="0" applyAlignment="0" applyProtection="0"/>
    <xf numFmtId="164"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20" fillId="0" borderId="0"/>
    <xf numFmtId="0" fontId="103" fillId="0" borderId="0"/>
    <xf numFmtId="0" fontId="88" fillId="49" borderId="78" applyNumberFormat="0" applyAlignment="0" applyProtection="0"/>
    <xf numFmtId="0" fontId="95" fillId="49" borderId="85" applyNumberFormat="0" applyAlignment="0" applyProtection="0"/>
    <xf numFmtId="0" fontId="2" fillId="45" borderId="8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88" fillId="49" borderId="78" applyNumberFormat="0" applyAlignment="0" applyProtection="0"/>
    <xf numFmtId="0" fontId="103" fillId="0" borderId="0"/>
    <xf numFmtId="0" fontId="20" fillId="0" borderId="0"/>
    <xf numFmtId="0" fontId="2" fillId="0" borderId="0"/>
    <xf numFmtId="0" fontId="83" fillId="0" borderId="86" applyNumberFormat="0" applyFill="0" applyAlignment="0" applyProtection="0"/>
    <xf numFmtId="0" fontId="83" fillId="0" borderId="86" applyNumberFormat="0" applyFill="0" applyAlignment="0" applyProtection="0"/>
    <xf numFmtId="0" fontId="2" fillId="0" borderId="0"/>
    <xf numFmtId="0" fontId="1" fillId="0" borderId="0"/>
    <xf numFmtId="0" fontId="20" fillId="0" borderId="0"/>
    <xf numFmtId="0" fontId="2" fillId="0" borderId="0"/>
    <xf numFmtId="0" fontId="88" fillId="49" borderId="78" applyNumberFormat="0" applyAlignment="0" applyProtection="0"/>
    <xf numFmtId="0" fontId="92" fillId="41"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84" applyNumberFormat="0" applyFont="0" applyAlignment="0" applyProtection="0"/>
    <xf numFmtId="0" fontId="95" fillId="49" borderId="85" applyNumberFormat="0" applyAlignment="0" applyProtection="0"/>
    <xf numFmtId="0" fontId="20"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41" borderId="78" applyNumberFormat="0" applyAlignment="0" applyProtection="0"/>
    <xf numFmtId="0" fontId="2" fillId="0" borderId="0"/>
    <xf numFmtId="0" fontId="2" fillId="0" borderId="0"/>
    <xf numFmtId="0" fontId="88" fillId="49" borderId="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8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49" borderId="85" applyNumberFormat="0" applyAlignment="0" applyProtection="0"/>
    <xf numFmtId="0" fontId="2" fillId="0" borderId="0"/>
    <xf numFmtId="0" fontId="2" fillId="45" borderId="84"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1" fillId="0" borderId="0"/>
    <xf numFmtId="0" fontId="31" fillId="0" borderId="0"/>
    <xf numFmtId="0" fontId="31" fillId="0" borderId="0"/>
    <xf numFmtId="0" fontId="3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05"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5" fontId="3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59" applyNumberFormat="0" applyFont="0" applyAlignment="0" applyProtection="0"/>
    <xf numFmtId="0" fontId="1" fillId="14" borderId="59" applyNumberFormat="0" applyFont="0" applyAlignment="0" applyProtection="0"/>
    <xf numFmtId="0" fontId="1" fillId="14" borderId="59"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171" fontId="36" fillId="0" borderId="0"/>
    <xf numFmtId="0" fontId="2" fillId="0" borderId="0"/>
    <xf numFmtId="0" fontId="74" fillId="0" borderId="0"/>
    <xf numFmtId="0" fontId="74" fillId="0" borderId="0"/>
    <xf numFmtId="0" fontId="74" fillId="0" borderId="0"/>
    <xf numFmtId="0" fontId="74" fillId="0" borderId="0"/>
    <xf numFmtId="0" fontId="2" fillId="0" borderId="0"/>
  </cellStyleXfs>
  <cellXfs count="3756">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7" fillId="0" borderId="0" xfId="0" quotePrefix="1" applyFont="1" applyAlignment="1">
      <alignment horizontal="right" vertical="center"/>
    </xf>
    <xf numFmtId="0" fontId="25" fillId="0" borderId="0" xfId="4" applyFont="1" applyAlignment="1">
      <alignment horizontal="justify" wrapText="1"/>
    </xf>
    <xf numFmtId="0" fontId="25" fillId="0" borderId="0" xfId="4" applyFont="1"/>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4"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5" fillId="0" borderId="0" xfId="292" applyFont="1"/>
    <xf numFmtId="0" fontId="40"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0"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1"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49" xfId="0" applyFont="1" applyBorder="1" applyAlignment="1">
      <alignment horizontal="center" vertical="center"/>
    </xf>
    <xf numFmtId="0" fontId="4" fillId="0" borderId="48" xfId="0" applyFont="1" applyBorder="1" applyAlignment="1">
      <alignment horizontal="center" vertical="center"/>
    </xf>
    <xf numFmtId="0" fontId="4" fillId="0" borderId="46" xfId="0" applyFont="1" applyBorder="1" applyAlignment="1">
      <alignment horizontal="center"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4" xfId="0" applyBorder="1"/>
    <xf numFmtId="0" fontId="0" fillId="0" borderId="18" xfId="0" applyBorder="1"/>
    <xf numFmtId="0" fontId="0" fillId="0" borderId="43" xfId="0" applyBorder="1"/>
    <xf numFmtId="0" fontId="0" fillId="0" borderId="42" xfId="0" applyBorder="1"/>
    <xf numFmtId="0" fontId="0" fillId="0" borderId="38" xfId="0" applyBorder="1"/>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28"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2" xfId="3" applyNumberFormat="1" applyFont="1" applyFill="1" applyBorder="1"/>
    <xf numFmtId="168" fontId="4" fillId="7" borderId="0" xfId="3" applyNumberFormat="1" applyFont="1" applyFill="1"/>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0" fontId="4" fillId="0" borderId="0" xfId="0" applyFont="1"/>
    <xf numFmtId="0" fontId="12" fillId="0" borderId="0" xfId="0" applyFont="1"/>
    <xf numFmtId="0" fontId="48"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10" fillId="0" borderId="0" xfId="2" applyFont="1"/>
    <xf numFmtId="0" fontId="9" fillId="0" borderId="0" xfId="2" applyFont="1"/>
    <xf numFmtId="0" fontId="10" fillId="0" borderId="0" xfId="2" applyFont="1" applyAlignment="1">
      <alignment horizontal="center"/>
    </xf>
    <xf numFmtId="0" fontId="71" fillId="0" borderId="0" xfId="2" applyFont="1" applyAlignment="1">
      <alignment horizontal="center"/>
    </xf>
    <xf numFmtId="0" fontId="71" fillId="0" borderId="0" xfId="2" applyFont="1"/>
    <xf numFmtId="0" fontId="37" fillId="0" borderId="0" xfId="2" applyFont="1" applyAlignment="1">
      <alignment horizontal="left"/>
    </xf>
    <xf numFmtId="0" fontId="37" fillId="0" borderId="0" xfId="2" applyFont="1"/>
    <xf numFmtId="0" fontId="37"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0" fontId="73" fillId="0" borderId="0" xfId="0" applyFont="1"/>
    <xf numFmtId="2" fontId="0" fillId="0" borderId="0" xfId="0" applyNumberFormat="1"/>
    <xf numFmtId="0" fontId="2" fillId="0" borderId="0" xfId="11"/>
    <xf numFmtId="0" fontId="76" fillId="0" borderId="0" xfId="11" applyFont="1"/>
    <xf numFmtId="0" fontId="77" fillId="0" borderId="0" xfId="11" applyFont="1"/>
    <xf numFmtId="0" fontId="17" fillId="0" borderId="0" xfId="11" applyFont="1" applyAlignment="1">
      <alignment horizontal="left"/>
    </xf>
    <xf numFmtId="0" fontId="8" fillId="0" borderId="0" xfId="11" applyFont="1"/>
    <xf numFmtId="0" fontId="73" fillId="0" borderId="0" xfId="11" applyFont="1"/>
    <xf numFmtId="0" fontId="73"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75"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61" xfId="0" applyNumberFormat="1" applyFont="1" applyBorder="1" applyAlignment="1">
      <alignment horizontal="right" vertical="center"/>
    </xf>
    <xf numFmtId="0" fontId="79"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79"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79"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2" xfId="0" applyNumberFormat="1" applyFont="1" applyBorder="1" applyAlignment="1">
      <alignment horizontal="right" vertical="center"/>
    </xf>
    <xf numFmtId="0" fontId="79" fillId="0" borderId="10" xfId="0" applyFont="1" applyBorder="1" applyAlignment="1">
      <alignment vertical="center" wrapText="1"/>
    </xf>
    <xf numFmtId="2" fontId="13" fillId="0" borderId="19" xfId="0" applyNumberFormat="1" applyFont="1" applyBorder="1" applyAlignment="1">
      <alignment horizontal="right" vertical="center"/>
    </xf>
    <xf numFmtId="0" fontId="80" fillId="3" borderId="27" xfId="0" applyFont="1" applyFill="1" applyBorder="1" applyAlignment="1">
      <alignment horizontal="center" vertical="center" wrapText="1"/>
    </xf>
    <xf numFmtId="0" fontId="80" fillId="3" borderId="26"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80" fillId="3" borderId="0" xfId="0" applyFont="1" applyFill="1" applyAlignment="1">
      <alignment horizontal="center" vertical="center"/>
    </xf>
    <xf numFmtId="0" fontId="80" fillId="3" borderId="18" xfId="0" applyFont="1" applyFill="1" applyBorder="1" applyAlignment="1">
      <alignment horizontal="center" vertical="center"/>
    </xf>
    <xf numFmtId="3" fontId="0" fillId="0" borderId="0" xfId="0" applyNumberFormat="1"/>
    <xf numFmtId="43" fontId="0" fillId="0" borderId="0" xfId="0" applyNumberFormat="1"/>
    <xf numFmtId="165" fontId="73" fillId="0" borderId="0" xfId="0" applyNumberFormat="1" applyFont="1"/>
    <xf numFmtId="165" fontId="73" fillId="0" borderId="16" xfId="0" applyNumberFormat="1" applyFont="1" applyBorder="1"/>
    <xf numFmtId="165" fontId="73" fillId="0" borderId="15" xfId="0" applyNumberFormat="1" applyFont="1" applyBorder="1"/>
    <xf numFmtId="165" fontId="73" fillId="0" borderId="18" xfId="0" applyNumberFormat="1" applyFont="1" applyBorder="1"/>
    <xf numFmtId="165" fontId="73" fillId="0" borderId="19" xfId="0" applyNumberFormat="1" applyFont="1" applyBorder="1"/>
    <xf numFmtId="165" fontId="73" fillId="0" borderId="38" xfId="0" applyNumberFormat="1" applyFont="1" applyBorder="1"/>
    <xf numFmtId="165" fontId="73" fillId="0" borderId="42" xfId="0" applyNumberFormat="1" applyFont="1" applyBorder="1"/>
    <xf numFmtId="165" fontId="73" fillId="0" borderId="17" xfId="0" applyNumberFormat="1" applyFont="1" applyBorder="1"/>
    <xf numFmtId="0" fontId="73" fillId="0" borderId="15" xfId="0" applyFont="1" applyBorder="1"/>
    <xf numFmtId="0" fontId="73" fillId="0" borderId="19" xfId="0" applyFont="1" applyBorder="1"/>
    <xf numFmtId="0" fontId="73" fillId="0" borderId="18" xfId="0" applyFont="1" applyBorder="1"/>
    <xf numFmtId="0" fontId="72" fillId="3" borderId="72" xfId="0" applyFont="1" applyFill="1" applyBorder="1" applyAlignment="1">
      <alignment horizontal="center" vertical="center" wrapText="1"/>
    </xf>
    <xf numFmtId="0" fontId="72" fillId="3" borderId="66" xfId="0" applyFont="1" applyFill="1" applyBorder="1" applyAlignment="1">
      <alignment horizontal="center" vertical="center" wrapText="1"/>
    </xf>
    <xf numFmtId="0" fontId="72" fillId="3" borderId="67" xfId="0" applyFont="1" applyFill="1" applyBorder="1" applyAlignment="1">
      <alignment horizontal="center" vertical="center" wrapText="1"/>
    </xf>
    <xf numFmtId="0" fontId="72" fillId="3" borderId="74" xfId="0" applyFont="1" applyFill="1" applyBorder="1" applyAlignment="1">
      <alignment horizontal="center" vertical="center" wrapText="1"/>
    </xf>
    <xf numFmtId="167" fontId="73" fillId="0" borderId="64" xfId="1" applyNumberFormat="1" applyFont="1" applyBorder="1"/>
    <xf numFmtId="0" fontId="73" fillId="0" borderId="69" xfId="0" applyFont="1" applyBorder="1"/>
    <xf numFmtId="0" fontId="73" fillId="0" borderId="16" xfId="0" applyFont="1" applyBorder="1"/>
    <xf numFmtId="3" fontId="81" fillId="0" borderId="0" xfId="0" applyNumberFormat="1" applyFont="1"/>
    <xf numFmtId="167" fontId="73" fillId="0" borderId="64" xfId="1" applyNumberFormat="1" applyFont="1" applyFill="1" applyBorder="1"/>
    <xf numFmtId="173" fontId="0" fillId="0" borderId="0" xfId="291" applyNumberFormat="1" applyFont="1"/>
    <xf numFmtId="0" fontId="73" fillId="3" borderId="8" xfId="0" applyFont="1" applyFill="1" applyBorder="1"/>
    <xf numFmtId="165" fontId="73" fillId="3" borderId="8" xfId="0" applyNumberFormat="1" applyFont="1" applyFill="1" applyBorder="1"/>
    <xf numFmtId="167" fontId="73" fillId="3" borderId="76" xfId="1" applyNumberFormat="1" applyFont="1" applyFill="1" applyBorder="1"/>
    <xf numFmtId="0" fontId="73" fillId="3" borderId="9" xfId="0" applyFont="1" applyFill="1" applyBorder="1"/>
    <xf numFmtId="173" fontId="0" fillId="0" borderId="0" xfId="291" applyNumberFormat="1" applyFont="1" applyFill="1"/>
    <xf numFmtId="0" fontId="73" fillId="3" borderId="15" xfId="0" applyFont="1" applyFill="1" applyBorder="1"/>
    <xf numFmtId="167" fontId="73" fillId="3" borderId="64" xfId="1" applyNumberFormat="1" applyFont="1" applyFill="1" applyBorder="1"/>
    <xf numFmtId="0" fontId="73" fillId="3" borderId="69" xfId="0" applyFont="1" applyFill="1" applyBorder="1"/>
    <xf numFmtId="165" fontId="73" fillId="3" borderId="16" xfId="0" applyNumberFormat="1" applyFont="1" applyFill="1" applyBorder="1"/>
    <xf numFmtId="165" fontId="73" fillId="0" borderId="43" xfId="0" applyNumberFormat="1" applyFont="1" applyBorder="1"/>
    <xf numFmtId="167" fontId="73" fillId="0" borderId="70" xfId="1" applyNumberFormat="1" applyFont="1" applyBorder="1"/>
    <xf numFmtId="173" fontId="0" fillId="39" borderId="0" xfId="291" applyNumberFormat="1" applyFont="1" applyFill="1"/>
    <xf numFmtId="165" fontId="73" fillId="3" borderId="76" xfId="1" applyNumberFormat="1" applyFont="1" applyFill="1" applyBorder="1"/>
    <xf numFmtId="165" fontId="73" fillId="3" borderId="71" xfId="0" applyNumberFormat="1" applyFont="1" applyFill="1" applyBorder="1"/>
    <xf numFmtId="165" fontId="73" fillId="3" borderId="9" xfId="0" applyNumberFormat="1" applyFont="1" applyFill="1" applyBorder="1"/>
    <xf numFmtId="167" fontId="73" fillId="0" borderId="65" xfId="1" applyNumberFormat="1" applyFont="1" applyBorder="1"/>
    <xf numFmtId="173" fontId="0" fillId="40" borderId="0" xfId="291" applyNumberFormat="1" applyFont="1" applyFill="1"/>
    <xf numFmtId="2" fontId="0" fillId="40" borderId="0" xfId="291" applyNumberFormat="1" applyFont="1" applyFill="1"/>
    <xf numFmtId="0" fontId="73" fillId="3" borderId="76" xfId="0" applyFont="1" applyFill="1" applyBorder="1"/>
    <xf numFmtId="0" fontId="73" fillId="3" borderId="39" xfId="0" applyFont="1" applyFill="1" applyBorder="1"/>
    <xf numFmtId="167" fontId="73" fillId="0" borderId="62" xfId="1" applyNumberFormat="1" applyFont="1" applyBorder="1"/>
    <xf numFmtId="0" fontId="44" fillId="0" borderId="0" xfId="0" applyFont="1"/>
    <xf numFmtId="165" fontId="13" fillId="0" borderId="44" xfId="0" applyNumberFormat="1" applyFont="1" applyBorder="1" applyAlignment="1">
      <alignment vertical="center"/>
    </xf>
    <xf numFmtId="165" fontId="13" fillId="0" borderId="39" xfId="0" applyNumberFormat="1" applyFont="1" applyBorder="1" applyAlignment="1">
      <alignment vertical="center"/>
    </xf>
    <xf numFmtId="0" fontId="10" fillId="0" borderId="0" xfId="0" applyFont="1" applyAlignment="1">
      <alignment horizontal="center"/>
    </xf>
    <xf numFmtId="2" fontId="6" fillId="0" borderId="27" xfId="0" applyNumberFormat="1" applyFont="1" applyBorder="1" applyAlignment="1">
      <alignment horizontal="center"/>
    </xf>
    <xf numFmtId="2" fontId="6" fillId="0" borderId="28" xfId="0" applyNumberFormat="1" applyFont="1" applyBorder="1" applyAlignment="1">
      <alignment horizontal="center"/>
    </xf>
    <xf numFmtId="2" fontId="4" fillId="0" borderId="28" xfId="0" applyNumberFormat="1" applyFont="1" applyBorder="1" applyAlignment="1">
      <alignment horizontal="center"/>
    </xf>
    <xf numFmtId="2" fontId="4" fillId="0" borderId="16" xfId="0" applyNumberFormat="1" applyFont="1" applyBorder="1" applyAlignment="1">
      <alignment horizontal="center"/>
    </xf>
    <xf numFmtId="2" fontId="7" fillId="0" borderId="16" xfId="0" applyNumberFormat="1" applyFont="1" applyBorder="1" applyAlignment="1">
      <alignment horizontal="center"/>
    </xf>
    <xf numFmtId="2" fontId="6" fillId="0" borderId="27" xfId="0" applyNumberFormat="1" applyFont="1" applyBorder="1" applyAlignment="1">
      <alignment horizontal="center" vertical="center"/>
    </xf>
    <xf numFmtId="2" fontId="4" fillId="0" borderId="16" xfId="366" applyNumberFormat="1" applyFont="1" applyBorder="1" applyAlignment="1">
      <alignment horizontal="center"/>
    </xf>
    <xf numFmtId="2" fontId="4" fillId="0" borderId="27" xfId="0" applyNumberFormat="1" applyFont="1" applyBorder="1" applyAlignment="1">
      <alignment horizontal="center"/>
    </xf>
    <xf numFmtId="2" fontId="4" fillId="0" borderId="17" xfId="0" applyNumberFormat="1" applyFont="1" applyBorder="1" applyAlignment="1">
      <alignment horizontal="center"/>
    </xf>
    <xf numFmtId="2" fontId="4" fillId="0" borderId="9" xfId="0" applyNumberFormat="1" applyFont="1" applyBorder="1" applyAlignment="1">
      <alignment horizontal="center"/>
    </xf>
    <xf numFmtId="2" fontId="6" fillId="4" borderId="51" xfId="0" applyNumberFormat="1" applyFont="1" applyFill="1" applyBorder="1" applyAlignment="1">
      <alignment horizontal="center"/>
    </xf>
    <xf numFmtId="0" fontId="15" fillId="0" borderId="0" xfId="0" applyFont="1" applyAlignment="1">
      <alignment horizontal="center"/>
    </xf>
    <xf numFmtId="165" fontId="4" fillId="0" borderId="14" xfId="4" applyNumberFormat="1" applyFont="1" applyBorder="1" applyAlignment="1">
      <alignment horizontal="right"/>
    </xf>
    <xf numFmtId="165" fontId="4" fillId="0" borderId="44" xfId="1" applyNumberFormat="1" applyFont="1" applyFill="1" applyBorder="1" applyAlignment="1">
      <alignment horizontal="right"/>
    </xf>
    <xf numFmtId="165" fontId="4" fillId="0" borderId="44" xfId="4" applyNumberFormat="1" applyFont="1" applyBorder="1" applyAlignment="1">
      <alignment horizontal="right"/>
    </xf>
    <xf numFmtId="167" fontId="4" fillId="0" borderId="0" xfId="1" applyNumberFormat="1" applyFont="1" applyAlignment="1">
      <alignment horizontal="right"/>
    </xf>
    <xf numFmtId="0" fontId="80" fillId="3" borderId="32" xfId="0" applyFont="1" applyFill="1" applyBorder="1" applyAlignment="1">
      <alignment horizontal="center" vertical="center" wrapText="1"/>
    </xf>
    <xf numFmtId="2" fontId="13" fillId="0" borderId="43" xfId="0" applyNumberFormat="1" applyFont="1" applyBorder="1" applyAlignment="1">
      <alignment horizontal="right" vertical="center"/>
    </xf>
    <xf numFmtId="2" fontId="13" fillId="0" borderId="39" xfId="0" applyNumberFormat="1" applyFont="1" applyBorder="1" applyAlignment="1">
      <alignment horizontal="right" vertical="center"/>
    </xf>
    <xf numFmtId="165" fontId="13" fillId="0" borderId="32" xfId="1" applyNumberFormat="1" applyFont="1" applyFill="1" applyBorder="1" applyAlignment="1">
      <alignment horizontal="right" vertical="center"/>
    </xf>
    <xf numFmtId="167" fontId="13" fillId="0" borderId="32" xfId="1" applyNumberFormat="1" applyFont="1" applyFill="1" applyBorder="1" applyAlignment="1">
      <alignment horizontal="right" vertical="center"/>
    </xf>
    <xf numFmtId="165" fontId="13" fillId="0" borderId="32" xfId="0" applyNumberFormat="1" applyFont="1" applyBorder="1" applyAlignment="1">
      <alignment horizontal="right" vertical="center"/>
    </xf>
    <xf numFmtId="2" fontId="13" fillId="0" borderId="77" xfId="0" applyNumberFormat="1" applyFont="1" applyBorder="1" applyAlignment="1">
      <alignment horizontal="right" vertical="center"/>
    </xf>
    <xf numFmtId="0" fontId="80" fillId="3" borderId="28" xfId="0" applyFont="1" applyFill="1" applyBorder="1" applyAlignment="1">
      <alignment horizontal="center" vertical="center"/>
    </xf>
    <xf numFmtId="2" fontId="13" fillId="0" borderId="17" xfId="0" applyNumberFormat="1" applyFont="1" applyBorder="1" applyAlignment="1">
      <alignment horizontal="right" vertical="center"/>
    </xf>
    <xf numFmtId="2" fontId="13" fillId="0" borderId="27" xfId="0" applyNumberFormat="1" applyFont="1" applyBorder="1" applyAlignment="1">
      <alignment horizontal="right" vertical="center"/>
    </xf>
    <xf numFmtId="2" fontId="13" fillId="0" borderId="9" xfId="0" applyNumberFormat="1" applyFont="1" applyBorder="1" applyAlignment="1">
      <alignment horizontal="right" vertical="center"/>
    </xf>
    <xf numFmtId="165"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5" fontId="13" fillId="0" borderId="27" xfId="0" applyNumberFormat="1" applyFont="1" applyBorder="1" applyAlignment="1">
      <alignment horizontal="right" vertical="center"/>
    </xf>
    <xf numFmtId="2" fontId="13" fillId="0" borderId="51" xfId="0" applyNumberFormat="1" applyFont="1" applyBorder="1" applyAlignment="1">
      <alignment horizontal="right" vertical="center"/>
    </xf>
    <xf numFmtId="165" fontId="13" fillId="5" borderId="21" xfId="0" applyNumberFormat="1" applyFont="1" applyFill="1" applyBorder="1" applyAlignment="1">
      <alignment horizontal="left"/>
    </xf>
    <xf numFmtId="165" fontId="11" fillId="0" borderId="26" xfId="0" applyNumberFormat="1" applyFont="1" applyBorder="1" applyAlignment="1">
      <alignment horizontal="right" vertical="center"/>
    </xf>
    <xf numFmtId="165" fontId="6" fillId="0" borderId="26" xfId="0" applyNumberFormat="1" applyFont="1" applyBorder="1" applyAlignment="1">
      <alignment horizontal="right" vertical="center"/>
    </xf>
    <xf numFmtId="165" fontId="13" fillId="0" borderId="15" xfId="0" applyNumberFormat="1" applyFont="1" applyBorder="1" applyAlignment="1">
      <alignment horizontal="right" vertical="center"/>
    </xf>
    <xf numFmtId="165" fontId="13" fillId="0" borderId="21" xfId="0" applyNumberFormat="1" applyFont="1" applyBorder="1" applyAlignment="1">
      <alignment horizontal="right" vertical="center"/>
    </xf>
    <xf numFmtId="0" fontId="4" fillId="0" borderId="0" xfId="4" applyFont="1" applyAlignment="1">
      <alignment vertical="center"/>
    </xf>
    <xf numFmtId="0" fontId="4" fillId="0" borderId="0" xfId="4" applyFont="1" applyAlignment="1">
      <alignment horizontal="center" vertical="center"/>
    </xf>
    <xf numFmtId="165" fontId="11" fillId="0" borderId="0" xfId="0" applyNumberFormat="1" applyFont="1" applyAlignment="1">
      <alignment vertical="center"/>
    </xf>
    <xf numFmtId="0" fontId="4" fillId="0" borderId="0" xfId="4" applyFont="1" applyAlignment="1">
      <alignment horizontal="left" vertical="center"/>
    </xf>
    <xf numFmtId="0" fontId="25" fillId="0" borderId="0" xfId="4" applyFont="1" applyAlignment="1">
      <alignment vertical="center"/>
    </xf>
    <xf numFmtId="165" fontId="4" fillId="0" borderId="0" xfId="4" applyNumberFormat="1" applyFont="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4" fillId="0" borderId="87" xfId="4" applyFont="1" applyBorder="1" applyAlignment="1">
      <alignment vertical="center"/>
    </xf>
    <xf numFmtId="0" fontId="25" fillId="0" borderId="87" xfId="4" applyFont="1" applyBorder="1" applyAlignment="1">
      <alignment vertical="center"/>
    </xf>
    <xf numFmtId="165" fontId="4" fillId="5" borderId="21" xfId="4" applyNumberFormat="1" applyFont="1" applyFill="1" applyBorder="1" applyAlignment="1">
      <alignment horizontal="center" vertical="center"/>
    </xf>
    <xf numFmtId="165" fontId="4" fillId="0" borderId="21" xfId="4" applyNumberFormat="1" applyFont="1" applyBorder="1" applyAlignment="1">
      <alignment horizontal="center" vertical="center"/>
    </xf>
    <xf numFmtId="0" fontId="4" fillId="5" borderId="20" xfId="4" applyFont="1" applyFill="1" applyBorder="1" applyAlignment="1">
      <alignment vertical="center"/>
    </xf>
    <xf numFmtId="0" fontId="4" fillId="0" borderId="50" xfId="4" applyFont="1" applyBorder="1" applyAlignment="1">
      <alignment horizontal="center" vertical="center"/>
    </xf>
    <xf numFmtId="165" fontId="4" fillId="5" borderId="15" xfId="4" applyNumberFormat="1" applyFont="1" applyFill="1" applyBorder="1" applyAlignment="1">
      <alignment horizontal="center" vertical="center"/>
    </xf>
    <xf numFmtId="165" fontId="4" fillId="0" borderId="15" xfId="4" applyNumberFormat="1" applyFont="1" applyBorder="1" applyAlignment="1">
      <alignment horizontal="center" vertical="center"/>
    </xf>
    <xf numFmtId="0" fontId="4" fillId="5" borderId="14" xfId="4" applyFont="1" applyFill="1" applyBorder="1" applyAlignment="1">
      <alignment vertical="center"/>
    </xf>
    <xf numFmtId="0" fontId="4" fillId="0" borderId="48" xfId="4" applyFont="1" applyBorder="1" applyAlignment="1">
      <alignment horizontal="center" vertical="center"/>
    </xf>
    <xf numFmtId="2" fontId="4" fillId="0" borderId="15" xfId="6" applyNumberFormat="1" applyFont="1" applyFill="1" applyBorder="1" applyAlignment="1">
      <alignment horizontal="center" vertical="center"/>
    </xf>
    <xf numFmtId="0" fontId="4" fillId="0" borderId="14" xfId="4" applyFont="1" applyBorder="1" applyAlignment="1">
      <alignment vertical="center"/>
    </xf>
    <xf numFmtId="165" fontId="4" fillId="0" borderId="0" xfId="4" applyNumberFormat="1" applyFont="1" applyAlignment="1">
      <alignment horizontal="center" vertical="center"/>
    </xf>
    <xf numFmtId="0" fontId="4" fillId="5" borderId="48" xfId="4"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5" borderId="18" xfId="4" applyNumberFormat="1" applyFont="1" applyFill="1" applyBorder="1" applyAlignment="1">
      <alignment horizontal="center" vertical="center"/>
    </xf>
    <xf numFmtId="168" fontId="6" fillId="0" borderId="0" xfId="53" applyNumberFormat="1" applyFont="1" applyAlignment="1" applyProtection="1">
      <alignment horizontal="right"/>
      <protection locked="0"/>
    </xf>
    <xf numFmtId="2" fontId="4" fillId="0" borderId="17" xfId="6" applyNumberFormat="1" applyFont="1" applyFill="1" applyBorder="1" applyAlignment="1">
      <alignment horizontal="center" vertical="center"/>
    </xf>
    <xf numFmtId="165" fontId="4" fillId="0" borderId="19" xfId="4" applyNumberFormat="1" applyFont="1" applyBorder="1" applyAlignment="1">
      <alignment horizontal="center" vertical="center"/>
    </xf>
    <xf numFmtId="165" fontId="4" fillId="5" borderId="19" xfId="4" applyNumberFormat="1" applyFont="1" applyFill="1" applyBorder="1" applyAlignment="1">
      <alignment horizontal="center" vertical="center"/>
    </xf>
    <xf numFmtId="0" fontId="104" fillId="63" borderId="28" xfId="4" applyFont="1" applyFill="1" applyBorder="1" applyAlignment="1">
      <alignment horizontal="center" vertical="center"/>
    </xf>
    <xf numFmtId="0" fontId="104" fillId="63" borderId="0" xfId="4" applyFont="1" applyFill="1" applyAlignment="1">
      <alignment horizontal="center" vertical="center"/>
    </xf>
    <xf numFmtId="0" fontId="6" fillId="63" borderId="12" xfId="4" applyFont="1" applyFill="1" applyBorder="1" applyAlignment="1">
      <alignment vertical="center" wrapText="1"/>
    </xf>
    <xf numFmtId="0" fontId="6" fillId="63" borderId="10" xfId="4" applyFont="1" applyFill="1" applyBorder="1" applyAlignment="1">
      <alignment vertical="center" wrapText="1"/>
    </xf>
    <xf numFmtId="0" fontId="6" fillId="63" borderId="49" xfId="4" applyFont="1" applyFill="1" applyBorder="1" applyAlignment="1">
      <alignment horizontal="center" vertical="center"/>
    </xf>
    <xf numFmtId="165" fontId="4" fillId="0" borderId="8" xfId="6" applyNumberFormat="1" applyFont="1" applyFill="1" applyBorder="1" applyAlignment="1">
      <alignment horizontal="center" vertical="center"/>
    </xf>
    <xf numFmtId="168" fontId="4" fillId="0" borderId="0" xfId="33" applyNumberFormat="1" applyFont="1" applyAlignment="1">
      <alignment vertical="center"/>
    </xf>
    <xf numFmtId="165" fontId="4" fillId="0" borderId="19" xfId="6" applyNumberFormat="1" applyFont="1" applyFill="1" applyBorder="1" applyAlignment="1">
      <alignment horizontal="center" vertical="center"/>
    </xf>
    <xf numFmtId="0" fontId="6" fillId="63" borderId="12" xfId="4" applyFont="1" applyFill="1" applyBorder="1" applyAlignment="1">
      <alignment vertical="center"/>
    </xf>
    <xf numFmtId="0" fontId="6" fillId="63" borderId="10" xfId="4" applyFont="1" applyFill="1" applyBorder="1" applyAlignment="1">
      <alignment vertical="center"/>
    </xf>
    <xf numFmtId="165" fontId="4" fillId="0" borderId="8" xfId="4" applyNumberFormat="1" applyFont="1" applyBorder="1" applyAlignment="1">
      <alignment horizontal="center" vertical="center"/>
    </xf>
    <xf numFmtId="0" fontId="4" fillId="0" borderId="7" xfId="4" applyFont="1" applyBorder="1" applyAlignment="1">
      <alignment vertical="center"/>
    </xf>
    <xf numFmtId="0" fontId="4" fillId="0" borderId="46" xfId="4" applyFont="1" applyBorder="1" applyAlignment="1">
      <alignment horizontal="center" vertical="center"/>
    </xf>
    <xf numFmtId="165" fontId="4" fillId="0" borderId="16" xfId="4" applyNumberFormat="1" applyFont="1" applyBorder="1" applyAlignment="1">
      <alignment horizontal="center" vertical="center"/>
    </xf>
    <xf numFmtId="165" fontId="4" fillId="0" borderId="18" xfId="4" applyNumberFormat="1" applyFont="1" applyBorder="1" applyAlignment="1">
      <alignment horizontal="center" vertical="center"/>
    </xf>
    <xf numFmtId="2" fontId="4" fillId="0" borderId="15" xfId="4" applyNumberFormat="1" applyFont="1" applyBorder="1" applyAlignment="1">
      <alignment horizontal="center" vertical="center"/>
    </xf>
    <xf numFmtId="2" fontId="4" fillId="0" borderId="0" xfId="4" applyNumberFormat="1" applyFont="1" applyAlignment="1">
      <alignment horizontal="center" vertical="center"/>
    </xf>
    <xf numFmtId="2" fontId="8" fillId="0" borderId="15" xfId="4" applyNumberFormat="1" applyFont="1" applyBorder="1" applyAlignment="1">
      <alignment horizontal="center"/>
    </xf>
    <xf numFmtId="0" fontId="6" fillId="63" borderId="41" xfId="4" applyFont="1" applyFill="1" applyBorder="1" applyAlignment="1">
      <alignment vertical="center"/>
    </xf>
    <xf numFmtId="0" fontId="6" fillId="63" borderId="7" xfId="4" applyFont="1" applyFill="1" applyBorder="1" applyAlignment="1">
      <alignment vertical="center"/>
    </xf>
    <xf numFmtId="0" fontId="6" fillId="63" borderId="46" xfId="4" applyFont="1" applyFill="1" applyBorder="1" applyAlignment="1">
      <alignment horizontal="center" vertical="center"/>
    </xf>
    <xf numFmtId="2" fontId="4" fillId="0" borderId="35" xfId="4" applyNumberFormat="1" applyFont="1" applyBorder="1" applyAlignment="1">
      <alignment horizontal="center"/>
    </xf>
    <xf numFmtId="2" fontId="4" fillId="0" borderId="8" xfId="4" applyNumberFormat="1" applyFont="1" applyBorder="1" applyAlignment="1">
      <alignment horizontal="center"/>
    </xf>
    <xf numFmtId="2" fontId="8" fillId="0" borderId="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5" xfId="4" applyNumberFormat="1" applyFont="1" applyBorder="1" applyAlignment="1">
      <alignment horizontal="center"/>
    </xf>
    <xf numFmtId="0" fontId="6" fillId="63" borderId="27" xfId="4" applyFont="1" applyFill="1" applyBorder="1" applyAlignment="1">
      <alignment horizontal="center" vertical="center"/>
    </xf>
    <xf numFmtId="0" fontId="6" fillId="63" borderId="26" xfId="4" applyFont="1" applyFill="1" applyBorder="1" applyAlignment="1">
      <alignment horizontal="center" vertical="center"/>
    </xf>
    <xf numFmtId="0" fontId="6" fillId="63" borderId="87" xfId="4" applyFont="1" applyFill="1" applyBorder="1" applyAlignment="1">
      <alignment horizontal="center" vertical="center"/>
    </xf>
    <xf numFmtId="166" fontId="4" fillId="0" borderId="15" xfId="4" applyNumberFormat="1" applyFont="1" applyBorder="1" applyAlignment="1">
      <alignment horizontal="center" vertical="center"/>
    </xf>
    <xf numFmtId="0" fontId="4" fillId="63" borderId="13" xfId="4" applyFont="1" applyFill="1" applyBorder="1" applyAlignment="1">
      <alignment horizontal="center" vertical="center"/>
    </xf>
    <xf numFmtId="0" fontId="4" fillId="63" borderId="12" xfId="4" applyFont="1" applyFill="1" applyBorder="1" applyAlignment="1">
      <alignment horizontal="center" vertical="center"/>
    </xf>
    <xf numFmtId="0" fontId="6" fillId="0" borderId="0" xfId="4" applyFont="1" applyAlignment="1">
      <alignment vertical="center"/>
    </xf>
    <xf numFmtId="0" fontId="6" fillId="63" borderId="27" xfId="4" applyFont="1" applyFill="1" applyBorder="1" applyAlignment="1">
      <alignment vertical="center"/>
    </xf>
    <xf numFmtId="0" fontId="4" fillId="63" borderId="46" xfId="4" applyFont="1" applyFill="1" applyBorder="1" applyAlignment="1">
      <alignment horizontal="center" vertical="center"/>
    </xf>
    <xf numFmtId="0" fontId="4" fillId="63" borderId="95" xfId="4" applyFont="1" applyFill="1" applyBorder="1" applyAlignment="1">
      <alignment horizontal="center" vertical="center"/>
    </xf>
    <xf numFmtId="0" fontId="7" fillId="0" borderId="0" xfId="4" applyFont="1" applyAlignment="1">
      <alignment vertical="center"/>
    </xf>
    <xf numFmtId="0" fontId="7" fillId="0" borderId="0" xfId="4" applyFont="1" applyAlignment="1">
      <alignment horizontal="center" vertical="center"/>
    </xf>
    <xf numFmtId="165" fontId="4" fillId="0" borderId="16"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165" fontId="13" fillId="0" borderId="21" xfId="0" applyNumberFormat="1" applyFont="1" applyBorder="1" applyAlignment="1">
      <alignment horizontal="center"/>
    </xf>
    <xf numFmtId="2" fontId="0" fillId="64" borderId="0" xfId="0" applyNumberFormat="1" applyFill="1"/>
    <xf numFmtId="0" fontId="0" fillId="64" borderId="0" xfId="0" applyFill="1"/>
    <xf numFmtId="0" fontId="72" fillId="5" borderId="0" xfId="5" applyFont="1" applyFill="1" applyAlignment="1">
      <alignment horizontal="center"/>
    </xf>
    <xf numFmtId="0" fontId="73" fillId="5" borderId="0" xfId="0" applyFont="1" applyFill="1"/>
    <xf numFmtId="0" fontId="72" fillId="0" borderId="0" xfId="5" applyFont="1" applyAlignment="1">
      <alignment horizontal="center"/>
    </xf>
    <xf numFmtId="0" fontId="73" fillId="6" borderId="93" xfId="0" applyFont="1" applyFill="1" applyBorder="1" applyAlignment="1">
      <alignment horizontal="center"/>
    </xf>
    <xf numFmtId="0" fontId="72" fillId="6" borderId="87" xfId="0" applyFont="1" applyFill="1" applyBorder="1"/>
    <xf numFmtId="0" fontId="72" fillId="3" borderId="11"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26" xfId="0" applyFont="1" applyFill="1" applyBorder="1" applyAlignment="1">
      <alignment horizontal="center" vertical="center"/>
    </xf>
    <xf numFmtId="0" fontId="72" fillId="3" borderId="19" xfId="0" applyFont="1" applyFill="1" applyBorder="1" applyAlignment="1">
      <alignment horizontal="center" vertical="center" wrapText="1"/>
    </xf>
    <xf numFmtId="0" fontId="72" fillId="3" borderId="19" xfId="0" applyFont="1" applyFill="1" applyBorder="1" applyAlignment="1">
      <alignment horizontal="center" vertical="center"/>
    </xf>
    <xf numFmtId="0" fontId="72" fillId="3" borderId="19" xfId="0" applyFont="1" applyFill="1" applyBorder="1" applyAlignment="1">
      <alignment horizontal="center" vertical="top" wrapText="1"/>
    </xf>
    <xf numFmtId="0" fontId="72" fillId="0" borderId="1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26" xfId="0" applyFont="1" applyBorder="1" applyAlignment="1">
      <alignment horizontal="center" vertical="top" wrapText="1"/>
    </xf>
    <xf numFmtId="0" fontId="72" fillId="0" borderId="27" xfId="0" applyFont="1" applyBorder="1" applyAlignment="1">
      <alignment horizontal="center" vertical="center" wrapText="1"/>
    </xf>
    <xf numFmtId="0" fontId="72" fillId="6" borderId="14" xfId="0" applyFont="1" applyFill="1" applyBorder="1" applyAlignment="1">
      <alignment horizontal="center" vertical="top" wrapText="1"/>
    </xf>
    <xf numFmtId="0" fontId="72" fillId="6" borderId="44" xfId="0" applyFont="1" applyFill="1" applyBorder="1" applyAlignment="1">
      <alignment horizontal="center" vertical="top" wrapText="1"/>
    </xf>
    <xf numFmtId="165" fontId="72" fillId="6" borderId="3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2" fontId="72" fillId="6" borderId="9" xfId="0" applyNumberFormat="1" applyFont="1" applyFill="1" applyBorder="1" applyAlignment="1">
      <alignment horizontal="center" vertical="top" wrapText="1"/>
    </xf>
    <xf numFmtId="2" fontId="73" fillId="5" borderId="0" xfId="0" applyNumberFormat="1" applyFont="1" applyFill="1"/>
    <xf numFmtId="43" fontId="73" fillId="5" borderId="0" xfId="1" applyFont="1" applyFill="1"/>
    <xf numFmtId="0" fontId="72" fillId="5" borderId="10" xfId="0" applyFont="1" applyFill="1" applyBorder="1" applyAlignment="1">
      <alignment horizontal="center" vertical="top" wrapText="1"/>
    </xf>
    <xf numFmtId="0" fontId="72" fillId="5" borderId="26" xfId="0" applyFont="1" applyFill="1" applyBorder="1" applyAlignment="1">
      <alignment horizontal="center" vertical="top" wrapText="1"/>
    </xf>
    <xf numFmtId="0" fontId="72" fillId="5" borderId="12" xfId="0"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65" borderId="10" xfId="0" applyFont="1" applyFill="1" applyBorder="1" applyAlignment="1">
      <alignment horizontal="center" vertical="top" wrapText="1"/>
    </xf>
    <xf numFmtId="0" fontId="72" fillId="65" borderId="32" xfId="0" applyFont="1" applyFill="1" applyBorder="1" applyAlignment="1">
      <alignment horizontal="left" vertical="top" wrapText="1"/>
    </xf>
    <xf numFmtId="2" fontId="72" fillId="65" borderId="12" xfId="0" applyNumberFormat="1" applyFont="1" applyFill="1" applyBorder="1" applyAlignment="1">
      <alignment horizontal="center" wrapText="1"/>
    </xf>
    <xf numFmtId="2" fontId="72" fillId="65" borderId="26" xfId="0" applyNumberFormat="1" applyFont="1" applyFill="1" applyBorder="1" applyAlignment="1">
      <alignment horizontal="center" wrapText="1"/>
    </xf>
    <xf numFmtId="2" fontId="72" fillId="65" borderId="27" xfId="0" applyNumberFormat="1" applyFont="1" applyFill="1" applyBorder="1" applyAlignment="1">
      <alignment horizontal="center" wrapText="1"/>
    </xf>
    <xf numFmtId="0" fontId="73" fillId="66" borderId="100" xfId="0" applyFont="1" applyFill="1" applyBorder="1" applyAlignment="1">
      <alignment horizontal="center" vertical="top" wrapText="1"/>
    </xf>
    <xf numFmtId="0" fontId="73" fillId="5" borderId="101" xfId="0" applyFont="1" applyFill="1" applyBorder="1" applyAlignment="1">
      <alignment horizontal="left" vertical="top" wrapText="1" indent="1"/>
    </xf>
    <xf numFmtId="2" fontId="72" fillId="66" borderId="102" xfId="0" applyNumberFormat="1" applyFont="1" applyFill="1" applyBorder="1" applyAlignment="1">
      <alignment horizontal="center" wrapText="1"/>
    </xf>
    <xf numFmtId="2" fontId="73" fillId="5" borderId="103" xfId="0" applyNumberFormat="1" applyFont="1" applyFill="1" applyBorder="1" applyAlignment="1">
      <alignment horizontal="center" wrapText="1"/>
    </xf>
    <xf numFmtId="2" fontId="73" fillId="5" borderId="104" xfId="0" applyNumberFormat="1" applyFont="1" applyFill="1" applyBorder="1" applyAlignment="1">
      <alignment horizontal="center" wrapText="1"/>
    </xf>
    <xf numFmtId="0" fontId="73" fillId="66" borderId="105" xfId="0" applyFont="1" applyFill="1" applyBorder="1" applyAlignment="1">
      <alignment horizontal="center" vertical="top" wrapText="1"/>
    </xf>
    <xf numFmtId="0" fontId="73" fillId="5" borderId="106" xfId="0" applyFont="1" applyFill="1" applyBorder="1" applyAlignment="1">
      <alignment horizontal="left" vertical="top" wrapText="1" indent="1"/>
    </xf>
    <xf numFmtId="2" fontId="72" fillId="66" borderId="107" xfId="0" applyNumberFormat="1" applyFont="1" applyFill="1" applyBorder="1" applyAlignment="1">
      <alignment horizontal="center" wrapText="1"/>
    </xf>
    <xf numFmtId="2" fontId="73" fillId="5" borderId="108" xfId="0" applyNumberFormat="1" applyFont="1" applyFill="1" applyBorder="1" applyAlignment="1">
      <alignment horizontal="center" wrapText="1"/>
    </xf>
    <xf numFmtId="2" fontId="73" fillId="5" borderId="109" xfId="0" applyNumberFormat="1" applyFont="1" applyFill="1" applyBorder="1" applyAlignment="1">
      <alignment horizontal="center" wrapText="1"/>
    </xf>
    <xf numFmtId="0" fontId="108" fillId="5" borderId="0" xfId="0" applyFont="1" applyFill="1"/>
    <xf numFmtId="0" fontId="73" fillId="66" borderId="110" xfId="0" applyFont="1" applyFill="1" applyBorder="1" applyAlignment="1">
      <alignment horizontal="center" vertical="top" wrapText="1"/>
    </xf>
    <xf numFmtId="0" fontId="73" fillId="5" borderId="111" xfId="0" applyFont="1" applyFill="1" applyBorder="1" applyAlignment="1">
      <alignment horizontal="left" vertical="top" wrapText="1" indent="1"/>
    </xf>
    <xf numFmtId="2" fontId="72" fillId="66" borderId="112" xfId="0" applyNumberFormat="1" applyFont="1" applyFill="1" applyBorder="1" applyAlignment="1">
      <alignment horizontal="center" wrapText="1"/>
    </xf>
    <xf numFmtId="2" fontId="73" fillId="5" borderId="113" xfId="0" applyNumberFormat="1" applyFont="1" applyFill="1" applyBorder="1" applyAlignment="1">
      <alignment horizontal="center" wrapText="1"/>
    </xf>
    <xf numFmtId="2" fontId="73" fillId="5" borderId="114" xfId="0" applyNumberFormat="1" applyFont="1" applyFill="1" applyBorder="1" applyAlignment="1">
      <alignment horizontal="center" wrapText="1"/>
    </xf>
    <xf numFmtId="0" fontId="73" fillId="5" borderId="103" xfId="0" applyFont="1" applyFill="1" applyBorder="1" applyAlignment="1">
      <alignment horizontal="left" vertical="top" wrapText="1" indent="1"/>
    </xf>
    <xf numFmtId="0" fontId="73" fillId="66" borderId="105" xfId="0" applyFont="1" applyFill="1" applyBorder="1" applyAlignment="1">
      <alignment horizontal="center" vertical="top"/>
    </xf>
    <xf numFmtId="0" fontId="73" fillId="5" borderId="106" xfId="0" applyFont="1" applyFill="1" applyBorder="1" applyAlignment="1">
      <alignment horizontal="left" vertical="top" indent="1"/>
    </xf>
    <xf numFmtId="0" fontId="73" fillId="66" borderId="115" xfId="0" applyFont="1" applyFill="1" applyBorder="1" applyAlignment="1">
      <alignment horizontal="center" vertical="top"/>
    </xf>
    <xf numFmtId="0" fontId="73" fillId="5" borderId="116" xfId="0" applyFont="1" applyFill="1" applyBorder="1" applyAlignment="1">
      <alignment horizontal="left" vertical="top" wrapText="1" indent="1"/>
    </xf>
    <xf numFmtId="2" fontId="72" fillId="66" borderId="117" xfId="0" applyNumberFormat="1" applyFont="1" applyFill="1" applyBorder="1" applyAlignment="1">
      <alignment horizontal="center" wrapText="1"/>
    </xf>
    <xf numFmtId="2" fontId="73" fillId="5" borderId="118" xfId="0" applyNumberFormat="1" applyFont="1" applyFill="1" applyBorder="1" applyAlignment="1">
      <alignment horizontal="center" wrapText="1"/>
    </xf>
    <xf numFmtId="2" fontId="73" fillId="5" borderId="119" xfId="0" applyNumberFormat="1" applyFont="1" applyFill="1" applyBorder="1" applyAlignment="1">
      <alignment horizontal="center" wrapText="1"/>
    </xf>
    <xf numFmtId="0" fontId="73" fillId="5" borderId="87" xfId="0" applyFont="1" applyFill="1" applyBorder="1" applyAlignment="1">
      <alignment horizontal="center"/>
    </xf>
    <xf numFmtId="0" fontId="73" fillId="5" borderId="0" xfId="0" applyFont="1" applyFill="1" applyAlignment="1">
      <alignment horizontal="left" vertical="top" wrapText="1" indent="1"/>
    </xf>
    <xf numFmtId="2" fontId="108" fillId="5" borderId="0" xfId="0" applyNumberFormat="1" applyFont="1" applyFill="1" applyAlignment="1">
      <alignment horizontal="center" wrapText="1"/>
    </xf>
    <xf numFmtId="0" fontId="73" fillId="5" borderId="0" xfId="0" applyFont="1" applyFill="1" applyAlignment="1">
      <alignment horizontal="center"/>
    </xf>
    <xf numFmtId="0" fontId="1" fillId="0" borderId="0" xfId="0" applyFont="1"/>
    <xf numFmtId="2" fontId="109" fillId="6" borderId="8" xfId="0" applyNumberFormat="1" applyFont="1" applyFill="1" applyBorder="1" applyAlignment="1">
      <alignment horizontal="center" vertical="top" wrapText="1"/>
    </xf>
    <xf numFmtId="2" fontId="109" fillId="6" borderId="9" xfId="0" applyNumberFormat="1" applyFont="1" applyFill="1" applyBorder="1" applyAlignment="1">
      <alignment horizontal="center" vertical="top" wrapText="1"/>
    </xf>
    <xf numFmtId="0" fontId="109" fillId="5" borderId="26" xfId="0" applyFont="1" applyFill="1" applyBorder="1" applyAlignment="1">
      <alignment horizontal="center" vertical="top" wrapText="1"/>
    </xf>
    <xf numFmtId="0" fontId="72" fillId="5" borderId="11" xfId="0" applyFont="1" applyFill="1" applyBorder="1" applyAlignment="1">
      <alignment horizontal="center" vertical="top" wrapText="1"/>
    </xf>
    <xf numFmtId="0" fontId="109" fillId="5" borderId="27" xfId="0" applyFont="1" applyFill="1" applyBorder="1" applyAlignment="1">
      <alignment horizontal="center" vertical="top" wrapText="1"/>
    </xf>
    <xf numFmtId="2" fontId="44" fillId="5" borderId="103" xfId="0" applyNumberFormat="1" applyFont="1" applyFill="1" applyBorder="1" applyAlignment="1">
      <alignment horizontal="center" wrapText="1"/>
    </xf>
    <xf numFmtId="2" fontId="72" fillId="66" borderId="121" xfId="0" applyNumberFormat="1" applyFont="1" applyFill="1" applyBorder="1" applyAlignment="1">
      <alignment horizontal="center" wrapText="1"/>
    </xf>
    <xf numFmtId="2" fontId="44" fillId="5" borderId="104" xfId="0" applyNumberFormat="1" applyFont="1" applyFill="1" applyBorder="1" applyAlignment="1">
      <alignment horizontal="center" wrapText="1"/>
    </xf>
    <xf numFmtId="2" fontId="72" fillId="66" borderId="122" xfId="0" applyNumberFormat="1" applyFont="1" applyFill="1" applyBorder="1" applyAlignment="1">
      <alignment horizontal="center" wrapText="1"/>
    </xf>
    <xf numFmtId="2" fontId="44" fillId="5" borderId="19" xfId="0" applyNumberFormat="1" applyFont="1" applyFill="1" applyBorder="1" applyAlignment="1">
      <alignment horizontal="center" wrapText="1"/>
    </xf>
    <xf numFmtId="2" fontId="72" fillId="66" borderId="123" xfId="0" applyNumberFormat="1" applyFont="1" applyFill="1" applyBorder="1" applyAlignment="1">
      <alignment horizontal="center" wrapText="1"/>
    </xf>
    <xf numFmtId="2" fontId="44" fillId="5" borderId="17" xfId="0" applyNumberFormat="1" applyFont="1" applyFill="1" applyBorder="1" applyAlignment="1">
      <alignment horizontal="center" wrapText="1"/>
    </xf>
    <xf numFmtId="2" fontId="109" fillId="6" borderId="26" xfId="0" applyNumberFormat="1" applyFont="1" applyFill="1" applyBorder="1" applyAlignment="1">
      <alignment horizontal="center" vertical="top" wrapText="1"/>
    </xf>
    <xf numFmtId="2" fontId="72" fillId="65" borderId="11" xfId="0" applyNumberFormat="1" applyFont="1" applyFill="1" applyBorder="1" applyAlignment="1">
      <alignment horizontal="center" wrapText="1"/>
    </xf>
    <xf numFmtId="4" fontId="72" fillId="65" borderId="26" xfId="0" applyNumberFormat="1" applyFont="1" applyFill="1" applyBorder="1" applyAlignment="1">
      <alignment horizontal="center" wrapText="1"/>
    </xf>
    <xf numFmtId="2" fontId="109" fillId="6" borderId="27" xfId="0" applyNumberFormat="1" applyFont="1" applyFill="1" applyBorder="1" applyAlignment="1">
      <alignment horizontal="center" vertical="top" wrapText="1"/>
    </xf>
    <xf numFmtId="2" fontId="44" fillId="5" borderId="118" xfId="0" applyNumberFormat="1" applyFont="1" applyFill="1" applyBorder="1" applyAlignment="1">
      <alignment horizontal="center" wrapText="1"/>
    </xf>
    <xf numFmtId="2" fontId="72" fillId="66" borderId="124" xfId="0" applyNumberFormat="1" applyFont="1" applyFill="1" applyBorder="1" applyAlignment="1">
      <alignment horizontal="center" wrapText="1"/>
    </xf>
    <xf numFmtId="2" fontId="44" fillId="5" borderId="119" xfId="0" applyNumberFormat="1" applyFont="1" applyFill="1" applyBorder="1" applyAlignment="1">
      <alignment horizontal="center" wrapText="1"/>
    </xf>
    <xf numFmtId="2" fontId="73" fillId="5" borderId="0" xfId="0" applyNumberFormat="1" applyFont="1" applyFill="1" applyAlignment="1">
      <alignment horizontal="center" wrapText="1"/>
    </xf>
    <xf numFmtId="43" fontId="1" fillId="0" borderId="0" xfId="1" applyFont="1"/>
    <xf numFmtId="4" fontId="73" fillId="5" borderId="0" xfId="0" applyNumberFormat="1" applyFont="1" applyFill="1"/>
    <xf numFmtId="0" fontId="106" fillId="5" borderId="0" xfId="44904" applyFont="1" applyFill="1" applyAlignment="1">
      <alignment horizontal="center"/>
    </xf>
    <xf numFmtId="0" fontId="72" fillId="5" borderId="0" xfId="0" applyFont="1" applyFill="1" applyAlignment="1">
      <alignment horizontal="center" vertical="center"/>
    </xf>
    <xf numFmtId="0" fontId="72" fillId="3" borderId="0" xfId="0" applyFont="1" applyFill="1" applyAlignment="1">
      <alignment horizontal="center" vertical="center" wrapText="1"/>
    </xf>
    <xf numFmtId="43" fontId="72" fillId="0" borderId="26" xfId="1" applyFont="1" applyFill="1" applyBorder="1" applyAlignment="1">
      <alignment horizontal="center" vertical="center" wrapText="1"/>
    </xf>
    <xf numFmtId="0" fontId="72" fillId="0" borderId="0" xfId="0" applyFont="1" applyAlignment="1">
      <alignment horizontal="center" vertical="center" wrapText="1"/>
    </xf>
    <xf numFmtId="43" fontId="72" fillId="6" borderId="26" xfId="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109" fillId="65" borderId="26" xfId="0" applyNumberFormat="1" applyFont="1" applyFill="1" applyBorder="1" applyAlignment="1">
      <alignment horizontal="center" wrapText="1"/>
    </xf>
    <xf numFmtId="2" fontId="109" fillId="65" borderId="27" xfId="0" applyNumberFormat="1" applyFont="1" applyFill="1" applyBorder="1" applyAlignment="1">
      <alignment horizontal="center" wrapText="1"/>
    </xf>
    <xf numFmtId="2" fontId="109" fillId="65" borderId="0" xfId="0" applyNumberFormat="1" applyFont="1" applyFill="1" applyAlignment="1">
      <alignment horizontal="center" wrapText="1"/>
    </xf>
    <xf numFmtId="0" fontId="73" fillId="5" borderId="125" xfId="0" applyFont="1" applyFill="1" applyBorder="1" applyAlignment="1">
      <alignment horizontal="center" vertical="center" wrapText="1"/>
    </xf>
    <xf numFmtId="0" fontId="73" fillId="5" borderId="126" xfId="0" applyFont="1" applyFill="1" applyBorder="1" applyAlignment="1">
      <alignment horizontal="left" vertical="top" wrapText="1"/>
    </xf>
    <xf numFmtId="43" fontId="73" fillId="5" borderId="126" xfId="1" applyFont="1" applyFill="1" applyBorder="1" applyAlignment="1">
      <alignment horizontal="center" wrapText="1"/>
    </xf>
    <xf numFmtId="2" fontId="73" fillId="5" borderId="126" xfId="0" applyNumberFormat="1" applyFont="1" applyFill="1" applyBorder="1" applyAlignment="1">
      <alignment horizontal="center" wrapText="1"/>
    </xf>
    <xf numFmtId="2" fontId="44" fillId="5" borderId="126" xfId="0" applyNumberFormat="1" applyFont="1" applyFill="1" applyBorder="1" applyAlignment="1">
      <alignment horizontal="center" wrapText="1"/>
    </xf>
    <xf numFmtId="2" fontId="8" fillId="5" borderId="126" xfId="0" applyNumberFormat="1" applyFont="1" applyFill="1" applyBorder="1" applyAlignment="1">
      <alignment horizontal="center" wrapText="1"/>
    </xf>
    <xf numFmtId="2" fontId="25" fillId="5" borderId="126" xfId="0" applyNumberFormat="1" applyFont="1" applyFill="1" applyBorder="1" applyAlignment="1">
      <alignment horizontal="center" wrapText="1"/>
    </xf>
    <xf numFmtId="2" fontId="44" fillId="5" borderId="127" xfId="0" applyNumberFormat="1" applyFont="1" applyFill="1" applyBorder="1" applyAlignment="1">
      <alignment horizontal="center" wrapText="1"/>
    </xf>
    <xf numFmtId="0" fontId="44" fillId="5" borderId="102" xfId="0" applyFont="1" applyFill="1" applyBorder="1" applyAlignment="1">
      <alignment horizontal="center" wrapText="1"/>
    </xf>
    <xf numFmtId="0" fontId="73" fillId="5" borderId="128" xfId="0" applyFont="1" applyFill="1" applyBorder="1" applyAlignment="1">
      <alignment horizontal="center" vertical="center" wrapText="1"/>
    </xf>
    <xf numFmtId="0" fontId="73" fillId="5" borderId="129" xfId="0" applyFont="1" applyFill="1" applyBorder="1" applyAlignment="1">
      <alignment horizontal="left" vertical="top" wrapText="1"/>
    </xf>
    <xf numFmtId="43" fontId="73" fillId="5" borderId="129" xfId="1" applyFont="1" applyFill="1" applyBorder="1" applyAlignment="1">
      <alignment horizontal="center" wrapText="1"/>
    </xf>
    <xf numFmtId="2" fontId="73" fillId="5" borderId="129" xfId="0" applyNumberFormat="1" applyFont="1" applyFill="1" applyBorder="1" applyAlignment="1">
      <alignment horizontal="center" wrapText="1"/>
    </xf>
    <xf numFmtId="2" fontId="44" fillId="5" borderId="129" xfId="0" applyNumberFormat="1" applyFont="1" applyFill="1" applyBorder="1" applyAlignment="1">
      <alignment horizontal="center" wrapText="1"/>
    </xf>
    <xf numFmtId="2" fontId="8" fillId="5" borderId="129" xfId="0" applyNumberFormat="1" applyFont="1" applyFill="1" applyBorder="1" applyAlignment="1">
      <alignment horizontal="center" wrapText="1"/>
    </xf>
    <xf numFmtId="2" fontId="25" fillId="5" borderId="129" xfId="0" applyNumberFormat="1" applyFont="1" applyFill="1" applyBorder="1" applyAlignment="1">
      <alignment horizontal="center" wrapText="1"/>
    </xf>
    <xf numFmtId="2" fontId="44" fillId="5" borderId="130" xfId="0" applyNumberFormat="1" applyFont="1" applyFill="1" applyBorder="1" applyAlignment="1">
      <alignment horizontal="center" wrapText="1"/>
    </xf>
    <xf numFmtId="0" fontId="44" fillId="5" borderId="0" xfId="0" applyFont="1" applyFill="1" applyAlignment="1">
      <alignment horizontal="center" wrapText="1"/>
    </xf>
    <xf numFmtId="0" fontId="72" fillId="0" borderId="48" xfId="0" applyFont="1" applyBorder="1" applyAlignment="1">
      <alignment horizontal="center" vertical="top" wrapText="1"/>
    </xf>
    <xf numFmtId="0" fontId="72" fillId="0" borderId="44" xfId="0" applyFont="1" applyBorder="1" applyAlignment="1">
      <alignment horizontal="center" vertical="top" wrapText="1"/>
    </xf>
    <xf numFmtId="43" fontId="72" fillId="0" borderId="0" xfId="1" applyFont="1" applyFill="1" applyBorder="1" applyAlignment="1">
      <alignment horizontal="center" vertical="top" wrapText="1"/>
    </xf>
    <xf numFmtId="0" fontId="72" fillId="0" borderId="0" xfId="0" applyFont="1" applyAlignment="1">
      <alignment horizontal="center" vertical="top" wrapText="1"/>
    </xf>
    <xf numFmtId="0" fontId="72" fillId="0" borderId="15" xfId="0" applyFont="1" applyBorder="1" applyAlignment="1">
      <alignment horizontal="center" vertical="top" wrapText="1"/>
    </xf>
    <xf numFmtId="0" fontId="109" fillId="0" borderId="19" xfId="0" applyFont="1" applyBorder="1" applyAlignment="1">
      <alignment horizontal="center" vertical="top" wrapText="1"/>
    </xf>
    <xf numFmtId="0" fontId="72" fillId="0" borderId="18" xfId="0" applyFont="1" applyBorder="1" applyAlignment="1">
      <alignment horizontal="center" vertical="top" wrapText="1"/>
    </xf>
    <xf numFmtId="0" fontId="109" fillId="0" borderId="17" xfId="0" applyFont="1" applyBorder="1" applyAlignment="1">
      <alignment horizontal="center" vertical="top" wrapText="1"/>
    </xf>
    <xf numFmtId="0" fontId="109" fillId="0" borderId="0" xfId="0" applyFont="1" applyAlignment="1">
      <alignment horizontal="center" vertical="top" wrapText="1"/>
    </xf>
    <xf numFmtId="0" fontId="72" fillId="65" borderId="131" xfId="0" applyFont="1" applyFill="1" applyBorder="1" applyAlignment="1">
      <alignment horizontal="center" vertical="top" wrapText="1"/>
    </xf>
    <xf numFmtId="0" fontId="72" fillId="65" borderId="132" xfId="0" applyFont="1" applyFill="1" applyBorder="1" applyAlignment="1">
      <alignment horizontal="left" vertical="top" wrapText="1"/>
    </xf>
    <xf numFmtId="43" fontId="72" fillId="65" borderId="132" xfId="1" applyFont="1" applyFill="1" applyBorder="1" applyAlignment="1">
      <alignment horizontal="center" wrapText="1"/>
    </xf>
    <xf numFmtId="2" fontId="72" fillId="6" borderId="132" xfId="0" applyNumberFormat="1" applyFont="1" applyFill="1" applyBorder="1" applyAlignment="1">
      <alignment horizontal="center" vertical="top" wrapText="1"/>
    </xf>
    <xf numFmtId="2" fontId="72" fillId="65" borderId="132" xfId="0" applyNumberFormat="1" applyFont="1" applyFill="1" applyBorder="1" applyAlignment="1">
      <alignment horizontal="center" wrapText="1"/>
    </xf>
    <xf numFmtId="2" fontId="109" fillId="65" borderId="132" xfId="0" applyNumberFormat="1" applyFont="1" applyFill="1" applyBorder="1" applyAlignment="1">
      <alignment horizontal="center" wrapText="1"/>
    </xf>
    <xf numFmtId="2" fontId="106" fillId="65" borderId="132" xfId="0" applyNumberFormat="1" applyFont="1" applyFill="1" applyBorder="1" applyAlignment="1">
      <alignment horizontal="center" wrapText="1"/>
    </xf>
    <xf numFmtId="2" fontId="109" fillId="65" borderId="133" xfId="0" applyNumberFormat="1" applyFont="1" applyFill="1" applyBorder="1" applyAlignment="1">
      <alignment horizontal="center" wrapText="1"/>
    </xf>
    <xf numFmtId="0" fontId="109" fillId="65" borderId="12" xfId="0" applyFont="1" applyFill="1" applyBorder="1" applyAlignment="1">
      <alignment horizontal="center" wrapText="1"/>
    </xf>
    <xf numFmtId="0" fontId="72" fillId="65" borderId="134" xfId="0" applyFont="1" applyFill="1" applyBorder="1" applyAlignment="1">
      <alignment horizontal="center" vertical="top" wrapText="1"/>
    </xf>
    <xf numFmtId="0" fontId="73" fillId="5" borderId="135" xfId="0" applyFont="1" applyFill="1" applyBorder="1" applyAlignment="1">
      <alignment horizontal="center" vertical="center" wrapText="1"/>
    </xf>
    <xf numFmtId="0" fontId="73" fillId="5" borderId="136" xfId="0" applyFont="1" applyFill="1" applyBorder="1" applyAlignment="1">
      <alignment horizontal="left" vertical="top" wrapText="1"/>
    </xf>
    <xf numFmtId="43" fontId="73" fillId="5" borderId="136" xfId="1" applyFont="1" applyFill="1" applyBorder="1" applyAlignment="1">
      <alignment horizontal="center" wrapText="1"/>
    </xf>
    <xf numFmtId="2" fontId="73" fillId="5" borderId="136" xfId="0" applyNumberFormat="1" applyFont="1" applyFill="1" applyBorder="1" applyAlignment="1">
      <alignment horizontal="center" wrapText="1"/>
    </xf>
    <xf numFmtId="2" fontId="44" fillId="5" borderId="136"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44" fillId="5" borderId="137" xfId="0" applyNumberFormat="1" applyFont="1" applyFill="1" applyBorder="1" applyAlignment="1">
      <alignment horizontal="center" wrapText="1"/>
    </xf>
    <xf numFmtId="2" fontId="72" fillId="65" borderId="132" xfId="0" applyNumberFormat="1" applyFont="1" applyFill="1" applyBorder="1" applyAlignment="1">
      <alignment horizontal="left" wrapText="1"/>
    </xf>
    <xf numFmtId="43" fontId="72" fillId="65" borderId="138" xfId="1" applyFont="1" applyFill="1" applyBorder="1" applyAlignment="1">
      <alignment horizontal="center" wrapText="1"/>
    </xf>
    <xf numFmtId="2" fontId="106" fillId="65" borderId="139" xfId="0" applyNumberFormat="1" applyFont="1" applyFill="1" applyBorder="1" applyAlignment="1">
      <alignment horizontal="center" wrapText="1"/>
    </xf>
    <xf numFmtId="0" fontId="109" fillId="65" borderId="41" xfId="0" applyFont="1" applyFill="1" applyBorder="1" applyAlignment="1">
      <alignment horizontal="center" wrapText="1"/>
    </xf>
    <xf numFmtId="43" fontId="73" fillId="5" borderId="140" xfId="1" applyFont="1" applyFill="1" applyBorder="1" applyAlignment="1">
      <alignment horizontal="center" wrapText="1"/>
    </xf>
    <xf numFmtId="2" fontId="73" fillId="5" borderId="140" xfId="0" applyNumberFormat="1" applyFont="1" applyFill="1" applyBorder="1" applyAlignment="1">
      <alignment horizontal="center" wrapText="1"/>
    </xf>
    <xf numFmtId="2" fontId="8" fillId="5" borderId="140" xfId="0" applyNumberFormat="1" applyFont="1" applyFill="1" applyBorder="1" applyAlignment="1">
      <alignment horizontal="center" wrapText="1"/>
    </xf>
    <xf numFmtId="0" fontId="73" fillId="5" borderId="126" xfId="0" applyFont="1" applyFill="1" applyBorder="1" applyAlignment="1">
      <alignment horizontal="left" vertical="top"/>
    </xf>
    <xf numFmtId="2" fontId="73" fillId="0" borderId="126" xfId="0" applyNumberFormat="1" applyFont="1" applyBorder="1" applyAlignment="1">
      <alignment horizontal="center" wrapText="1"/>
    </xf>
    <xf numFmtId="2" fontId="44" fillId="0" borderId="126" xfId="0" applyNumberFormat="1" applyFont="1" applyBorder="1" applyAlignment="1">
      <alignment horizontal="center" wrapText="1"/>
    </xf>
    <xf numFmtId="0" fontId="44" fillId="5" borderId="141" xfId="0" applyFont="1" applyFill="1" applyBorder="1" applyAlignment="1">
      <alignment horizontal="center" wrapText="1"/>
    </xf>
    <xf numFmtId="0" fontId="73" fillId="5" borderId="142" xfId="0" applyFont="1" applyFill="1" applyBorder="1" applyAlignment="1">
      <alignment horizontal="center" vertical="center" wrapText="1"/>
    </xf>
    <xf numFmtId="0" fontId="73" fillId="5" borderId="143" xfId="0" applyFont="1" applyFill="1" applyBorder="1" applyAlignment="1">
      <alignment horizontal="left" vertical="top" wrapText="1"/>
    </xf>
    <xf numFmtId="43" fontId="73" fillId="5" borderId="144" xfId="1" applyFont="1" applyFill="1" applyBorder="1" applyAlignment="1">
      <alignment horizontal="center" wrapText="1"/>
    </xf>
    <xf numFmtId="2" fontId="73" fillId="5" borderId="144" xfId="0" applyNumberFormat="1" applyFont="1" applyFill="1" applyBorder="1" applyAlignment="1">
      <alignment horizontal="center" wrapText="1"/>
    </xf>
    <xf numFmtId="2" fontId="73" fillId="0" borderId="143" xfId="0" applyNumberFormat="1" applyFont="1" applyBorder="1" applyAlignment="1">
      <alignment horizontal="center" wrapText="1"/>
    </xf>
    <xf numFmtId="2" fontId="44" fillId="0" borderId="143" xfId="0" applyNumberFormat="1" applyFont="1" applyBorder="1" applyAlignment="1">
      <alignment horizontal="center" wrapText="1"/>
    </xf>
    <xf numFmtId="2" fontId="8" fillId="5" borderId="144" xfId="0" applyNumberFormat="1" applyFont="1" applyFill="1" applyBorder="1" applyAlignment="1">
      <alignment horizontal="center" wrapText="1"/>
    </xf>
    <xf numFmtId="2" fontId="8" fillId="5" borderId="143" xfId="0" applyNumberFormat="1" applyFont="1" applyFill="1" applyBorder="1" applyAlignment="1">
      <alignment horizontal="center" wrapText="1"/>
    </xf>
    <xf numFmtId="2" fontId="44" fillId="5" borderId="143" xfId="0" applyNumberFormat="1" applyFont="1" applyFill="1" applyBorder="1" applyAlignment="1">
      <alignment horizontal="center" wrapText="1"/>
    </xf>
    <xf numFmtId="2" fontId="44" fillId="5" borderId="145" xfId="0" applyNumberFormat="1" applyFont="1" applyFill="1" applyBorder="1" applyAlignment="1">
      <alignment horizontal="center" wrapText="1"/>
    </xf>
    <xf numFmtId="0" fontId="72" fillId="65" borderId="146" xfId="0" applyFont="1" applyFill="1" applyBorder="1" applyAlignment="1">
      <alignment horizontal="center" vertical="top" wrapText="1"/>
    </xf>
    <xf numFmtId="0" fontId="72" fillId="65" borderId="147" xfId="0" applyFont="1" applyFill="1" applyBorder="1" applyAlignment="1">
      <alignment horizontal="left" vertical="top" wrapText="1"/>
    </xf>
    <xf numFmtId="43" fontId="72" fillId="65" borderId="148" xfId="1" applyFont="1" applyFill="1" applyBorder="1" applyAlignment="1">
      <alignment horizontal="center" wrapText="1"/>
    </xf>
    <xf numFmtId="2" fontId="72" fillId="6" borderId="147" xfId="0" applyNumberFormat="1" applyFont="1" applyFill="1" applyBorder="1" applyAlignment="1">
      <alignment horizontal="center" vertical="top" wrapText="1"/>
    </xf>
    <xf numFmtId="2" fontId="72" fillId="65" borderId="147" xfId="0" applyNumberFormat="1" applyFont="1" applyFill="1" applyBorder="1" applyAlignment="1">
      <alignment horizontal="center" wrapText="1"/>
    </xf>
    <xf numFmtId="2" fontId="109" fillId="65" borderId="147" xfId="0" applyNumberFormat="1" applyFont="1" applyFill="1" applyBorder="1" applyAlignment="1">
      <alignment horizontal="center" wrapText="1"/>
    </xf>
    <xf numFmtId="2" fontId="106" fillId="65" borderId="149" xfId="0" applyNumberFormat="1" applyFont="1" applyFill="1" applyBorder="1" applyAlignment="1">
      <alignment horizontal="center" wrapText="1"/>
    </xf>
    <xf numFmtId="2" fontId="106" fillId="65" borderId="147" xfId="0" applyNumberFormat="1" applyFont="1" applyFill="1" applyBorder="1" applyAlignment="1">
      <alignment horizontal="center" wrapText="1"/>
    </xf>
    <xf numFmtId="2" fontId="109" fillId="65" borderId="150" xfId="0" applyNumberFormat="1" applyFont="1" applyFill="1" applyBorder="1" applyAlignment="1">
      <alignment horizontal="center" wrapText="1"/>
    </xf>
    <xf numFmtId="43" fontId="73" fillId="5" borderId="151" xfId="1" applyFont="1" applyFill="1" applyBorder="1" applyAlignment="1">
      <alignment horizontal="center" wrapText="1"/>
    </xf>
    <xf numFmtId="2" fontId="73" fillId="5" borderId="151" xfId="0" applyNumberFormat="1" applyFont="1" applyFill="1" applyBorder="1" applyAlignment="1">
      <alignment horizontal="center" wrapText="1"/>
    </xf>
    <xf numFmtId="2" fontId="8" fillId="5" borderId="151" xfId="0" applyNumberFormat="1" applyFont="1" applyFill="1" applyBorder="1" applyAlignment="1">
      <alignment horizontal="center" wrapText="1"/>
    </xf>
    <xf numFmtId="2" fontId="73" fillId="5" borderId="143" xfId="0" applyNumberFormat="1" applyFont="1" applyFill="1" applyBorder="1" applyAlignment="1">
      <alignment horizontal="center" wrapText="1"/>
    </xf>
    <xf numFmtId="0" fontId="73" fillId="5" borderId="152" xfId="0" applyFont="1" applyFill="1" applyBorder="1" applyAlignment="1">
      <alignment horizontal="center" vertical="center" wrapText="1"/>
    </xf>
    <xf numFmtId="0" fontId="73" fillId="5" borderId="153" xfId="0" applyFont="1" applyFill="1" applyBorder="1" applyAlignment="1">
      <alignment horizontal="left" vertical="top" wrapText="1"/>
    </xf>
    <xf numFmtId="43" fontId="73" fillId="5" borderId="154" xfId="1" applyFont="1" applyFill="1" applyBorder="1" applyAlignment="1">
      <alignment horizontal="center" wrapText="1"/>
    </xf>
    <xf numFmtId="2" fontId="73" fillId="5" borderId="154" xfId="0" applyNumberFormat="1" applyFont="1" applyFill="1" applyBorder="1" applyAlignment="1">
      <alignment horizontal="center" wrapText="1"/>
    </xf>
    <xf numFmtId="2" fontId="73" fillId="5" borderId="153" xfId="0" applyNumberFormat="1" applyFont="1" applyFill="1" applyBorder="1" applyAlignment="1">
      <alignment horizontal="center" wrapText="1"/>
    </xf>
    <xf numFmtId="2" fontId="44" fillId="5" borderId="153" xfId="0" applyNumberFormat="1" applyFont="1" applyFill="1" applyBorder="1" applyAlignment="1">
      <alignment horizontal="center" wrapText="1"/>
    </xf>
    <xf numFmtId="2" fontId="8" fillId="5" borderId="154" xfId="0" applyNumberFormat="1" applyFont="1" applyFill="1" applyBorder="1" applyAlignment="1">
      <alignment horizontal="center" wrapText="1"/>
    </xf>
    <xf numFmtId="2" fontId="8" fillId="5" borderId="153" xfId="0" applyNumberFormat="1" applyFont="1" applyFill="1" applyBorder="1" applyAlignment="1">
      <alignment horizontal="center" wrapText="1"/>
    </xf>
    <xf numFmtId="2" fontId="44" fillId="5" borderId="155" xfId="0" applyNumberFormat="1" applyFont="1" applyFill="1" applyBorder="1" applyAlignment="1">
      <alignment horizontal="center" wrapText="1"/>
    </xf>
    <xf numFmtId="0" fontId="44" fillId="5" borderId="117" xfId="0" applyFont="1" applyFill="1" applyBorder="1" applyAlignment="1">
      <alignment horizontal="center" wrapText="1"/>
    </xf>
    <xf numFmtId="0" fontId="73" fillId="5" borderId="18" xfId="0" applyFont="1" applyFill="1" applyBorder="1"/>
    <xf numFmtId="0" fontId="73" fillId="5" borderId="36" xfId="0" applyFont="1" applyFill="1" applyBorder="1" applyAlignment="1">
      <alignment horizontal="center"/>
    </xf>
    <xf numFmtId="0" fontId="72" fillId="5" borderId="97" xfId="0" applyFont="1" applyFill="1" applyBorder="1"/>
    <xf numFmtId="0" fontId="72" fillId="3" borderId="27" xfId="0" applyFont="1" applyFill="1" applyBorder="1" applyAlignment="1">
      <alignment horizontal="center" vertical="center" wrapText="1"/>
    </xf>
    <xf numFmtId="0" fontId="72" fillId="3" borderId="26" xfId="0" applyFont="1" applyFill="1" applyBorder="1" applyAlignment="1">
      <alignment horizontal="center" vertical="top" wrapText="1"/>
    </xf>
    <xf numFmtId="0" fontId="72" fillId="6" borderId="10" xfId="0" applyFont="1" applyFill="1" applyBorder="1" applyAlignment="1">
      <alignment horizontal="center" vertical="top" wrapText="1"/>
    </xf>
    <xf numFmtId="0" fontId="72" fillId="6" borderId="26" xfId="0" applyFont="1" applyFill="1" applyBorder="1" applyAlignment="1">
      <alignment horizontal="center" vertical="top" wrapText="1"/>
    </xf>
    <xf numFmtId="2" fontId="72" fillId="6" borderId="26" xfId="0" applyNumberFormat="1" applyFont="1" applyFill="1" applyBorder="1" applyAlignment="1">
      <alignment horizontal="center" wrapText="1"/>
    </xf>
    <xf numFmtId="2" fontId="72" fillId="6" borderId="27" xfId="0" applyNumberFormat="1" applyFont="1" applyFill="1" applyBorder="1" applyAlignment="1">
      <alignment horizontal="center" wrapText="1"/>
    </xf>
    <xf numFmtId="0" fontId="72" fillId="5" borderId="10" xfId="0" applyFont="1" applyFill="1" applyBorder="1" applyAlignment="1">
      <alignment horizontal="center"/>
    </xf>
    <xf numFmtId="0" fontId="111" fillId="5" borderId="26" xfId="0" applyFont="1" applyFill="1" applyBorder="1" applyAlignment="1">
      <alignment horizontal="left" vertical="top" wrapText="1" indent="1"/>
    </xf>
    <xf numFmtId="0" fontId="72" fillId="5" borderId="26" xfId="0" applyFont="1" applyFill="1" applyBorder="1" applyAlignment="1">
      <alignment vertical="top" wrapText="1" indent="1"/>
    </xf>
    <xf numFmtId="0" fontId="72" fillId="5" borderId="27" xfId="0" applyFont="1" applyFill="1" applyBorder="1" applyAlignment="1">
      <alignment vertical="top" wrapText="1" indent="1"/>
    </xf>
    <xf numFmtId="0" fontId="72" fillId="5" borderId="0" xfId="0" applyFont="1" applyFill="1"/>
    <xf numFmtId="0" fontId="72" fillId="65" borderId="26" xfId="0" applyFont="1" applyFill="1" applyBorder="1" applyAlignment="1">
      <alignment horizontal="left" vertical="top" wrapText="1"/>
    </xf>
    <xf numFmtId="0" fontId="73" fillId="5" borderId="10" xfId="0" applyFont="1" applyFill="1" applyBorder="1" applyAlignment="1">
      <alignment horizontal="center" vertical="center" wrapText="1"/>
    </xf>
    <xf numFmtId="0" fontId="73" fillId="5" borderId="26" xfId="0" applyFont="1" applyFill="1" applyBorder="1" applyAlignment="1">
      <alignment horizontal="left" vertical="top" wrapText="1"/>
    </xf>
    <xf numFmtId="2" fontId="73" fillId="5" borderId="26" xfId="0" applyNumberFormat="1" applyFont="1" applyFill="1" applyBorder="1" applyAlignment="1">
      <alignment horizontal="center" wrapText="1"/>
    </xf>
    <xf numFmtId="2" fontId="73" fillId="5" borderId="27" xfId="0" applyNumberFormat="1" applyFont="1" applyFill="1" applyBorder="1" applyAlignment="1">
      <alignment horizontal="center" wrapText="1"/>
    </xf>
    <xf numFmtId="0" fontId="73" fillId="5" borderId="30" xfId="0" applyFont="1" applyFill="1" applyBorder="1" applyAlignment="1">
      <alignment horizontal="center" vertical="center" wrapText="1"/>
    </xf>
    <xf numFmtId="0" fontId="73" fillId="5" borderId="31" xfId="0" applyFont="1" applyFill="1" applyBorder="1" applyAlignment="1">
      <alignment horizontal="left" vertical="top" wrapText="1"/>
    </xf>
    <xf numFmtId="2" fontId="73" fillId="5" borderId="31" xfId="0" applyNumberFormat="1" applyFont="1" applyFill="1" applyBorder="1" applyAlignment="1">
      <alignment horizontal="center" wrapText="1"/>
    </xf>
    <xf numFmtId="2" fontId="73" fillId="5" borderId="51" xfId="0" applyNumberFormat="1" applyFont="1" applyFill="1" applyBorder="1" applyAlignment="1">
      <alignment horizontal="center" wrapText="1"/>
    </xf>
    <xf numFmtId="177" fontId="16" fillId="3" borderId="26" xfId="44905" applyNumberFormat="1" applyFont="1" applyFill="1" applyBorder="1" applyAlignment="1">
      <alignment horizontal="center" vertical="center"/>
    </xf>
    <xf numFmtId="177" fontId="16" fillId="3" borderId="11" xfId="44905" applyNumberFormat="1" applyFont="1" applyFill="1" applyBorder="1" applyAlignment="1">
      <alignment horizontal="center" vertical="center"/>
    </xf>
    <xf numFmtId="177" fontId="16" fillId="3" borderId="32" xfId="44905" applyNumberFormat="1" applyFont="1" applyFill="1" applyBorder="1" applyAlignment="1">
      <alignment horizontal="center" vertical="center"/>
    </xf>
    <xf numFmtId="177" fontId="16" fillId="3" borderId="27" xfId="44905" applyNumberFormat="1" applyFont="1" applyFill="1" applyBorder="1" applyAlignment="1">
      <alignment horizontal="center" vertical="center"/>
    </xf>
    <xf numFmtId="177" fontId="8" fillId="0" borderId="29" xfId="44905" applyNumberFormat="1" applyFont="1" applyBorder="1" applyAlignment="1">
      <alignment horizontal="left" vertical="center"/>
    </xf>
    <xf numFmtId="2" fontId="73" fillId="0" borderId="19" xfId="5" applyNumberFormat="1" applyFont="1" applyBorder="1" applyAlignment="1">
      <alignment horizontal="center"/>
    </xf>
    <xf numFmtId="2" fontId="73" fillId="0" borderId="18" xfId="5" applyNumberFormat="1" applyFont="1" applyBorder="1" applyAlignment="1">
      <alignment horizontal="center"/>
    </xf>
    <xf numFmtId="2" fontId="73" fillId="0" borderId="15" xfId="5" applyNumberFormat="1" applyFont="1" applyBorder="1" applyAlignment="1">
      <alignment horizontal="center"/>
    </xf>
    <xf numFmtId="2" fontId="73" fillId="0" borderId="44" xfId="5" applyNumberFormat="1" applyFont="1" applyBorder="1" applyAlignment="1">
      <alignment horizontal="center"/>
    </xf>
    <xf numFmtId="2" fontId="73" fillId="0" borderId="43" xfId="5" applyNumberFormat="1" applyFont="1" applyBorder="1" applyAlignment="1">
      <alignment horizontal="center"/>
    </xf>
    <xf numFmtId="2" fontId="73" fillId="0" borderId="17" xfId="5" applyNumberFormat="1" applyFont="1" applyBorder="1" applyAlignment="1">
      <alignment horizontal="center"/>
    </xf>
    <xf numFmtId="2" fontId="73" fillId="0" borderId="0" xfId="0" applyNumberFormat="1" applyFont="1"/>
    <xf numFmtId="2" fontId="112" fillId="0" borderId="0" xfId="0" applyNumberFormat="1" applyFont="1"/>
    <xf numFmtId="177" fontId="8" fillId="0" borderId="14" xfId="44905" applyNumberFormat="1" applyFont="1" applyBorder="1" applyAlignment="1">
      <alignment horizontal="left" vertical="center"/>
    </xf>
    <xf numFmtId="2" fontId="73"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4" xfId="5" applyNumberFormat="1" applyFont="1" applyBorder="1" applyAlignment="1">
      <alignment horizontal="center"/>
    </xf>
    <xf numFmtId="2" fontId="8" fillId="0" borderId="16" xfId="5" applyNumberFormat="1" applyFont="1" applyBorder="1" applyAlignment="1">
      <alignment horizontal="center"/>
    </xf>
    <xf numFmtId="177" fontId="8" fillId="0" borderId="7" xfId="44905" applyNumberFormat="1" applyFont="1" applyBorder="1" applyAlignment="1">
      <alignment horizontal="left" vertical="center"/>
    </xf>
    <xf numFmtId="2" fontId="73" fillId="0" borderId="8" xfId="5" applyNumberFormat="1" applyFont="1" applyBorder="1" applyAlignment="1">
      <alignment horizontal="center"/>
    </xf>
    <xf numFmtId="2" fontId="73" fillId="0" borderId="39" xfId="5" applyNumberFormat="1" applyFont="1" applyBorder="1" applyAlignment="1">
      <alignment horizontal="center"/>
    </xf>
    <xf numFmtId="177" fontId="106" fillId="3" borderId="30" xfId="44905" applyNumberFormat="1" applyFont="1" applyFill="1" applyBorder="1" applyAlignment="1">
      <alignment horizontal="left" vertical="center"/>
    </xf>
    <xf numFmtId="2" fontId="106" fillId="3" borderId="31" xfId="44905" applyNumberFormat="1" applyFont="1" applyFill="1" applyBorder="1" applyAlignment="1">
      <alignment horizontal="center"/>
    </xf>
    <xf numFmtId="2" fontId="106" fillId="3" borderId="61" xfId="44905" applyNumberFormat="1" applyFont="1" applyFill="1" applyBorder="1" applyAlignment="1">
      <alignment horizontal="center"/>
    </xf>
    <xf numFmtId="2" fontId="106" fillId="3" borderId="77" xfId="44905" applyNumberFormat="1" applyFont="1" applyFill="1" applyBorder="1" applyAlignment="1">
      <alignment horizontal="center"/>
    </xf>
    <xf numFmtId="2" fontId="106" fillId="3" borderId="51" xfId="44905" applyNumberFormat="1" applyFont="1" applyFill="1" applyBorder="1" applyAlignment="1">
      <alignment horizontal="center"/>
    </xf>
    <xf numFmtId="0" fontId="113" fillId="0" borderId="87" xfId="0" applyFont="1" applyBorder="1" applyAlignment="1">
      <alignment vertical="center"/>
    </xf>
    <xf numFmtId="2" fontId="113" fillId="0" borderId="87" xfId="0" applyNumberFormat="1" applyFont="1" applyBorder="1" applyAlignment="1">
      <alignment vertical="center"/>
    </xf>
    <xf numFmtId="0" fontId="8" fillId="0" borderId="0" xfId="8" applyFont="1"/>
    <xf numFmtId="177" fontId="16" fillId="3" borderId="26" xfId="44906" applyNumberFormat="1" applyFont="1" applyFill="1" applyBorder="1" applyAlignment="1">
      <alignment horizontal="center" vertical="center"/>
    </xf>
    <xf numFmtId="177" fontId="16" fillId="3" borderId="11" xfId="44906" applyNumberFormat="1" applyFont="1" applyFill="1" applyBorder="1" applyAlignment="1">
      <alignment horizontal="center" vertical="center"/>
    </xf>
    <xf numFmtId="177" fontId="16" fillId="3" borderId="27" xfId="44906" applyNumberFormat="1" applyFont="1" applyFill="1" applyBorder="1" applyAlignment="1">
      <alignment horizontal="center" vertical="center"/>
    </xf>
    <xf numFmtId="177" fontId="8" fillId="0" borderId="29" xfId="44906" applyNumberFormat="1" applyFont="1" applyBorder="1" applyAlignment="1">
      <alignment horizontal="left" vertical="center"/>
    </xf>
    <xf numFmtId="178" fontId="8" fillId="0" borderId="15" xfId="44906" applyNumberFormat="1" applyFont="1" applyBorder="1" applyAlignment="1">
      <alignment horizontal="center"/>
    </xf>
    <xf numFmtId="178" fontId="8" fillId="0" borderId="38" xfId="44906" applyNumberFormat="1" applyFont="1" applyBorder="1" applyAlignment="1">
      <alignment horizontal="center"/>
    </xf>
    <xf numFmtId="178" fontId="8" fillId="0" borderId="18" xfId="44906" applyNumberFormat="1" applyFont="1" applyBorder="1" applyAlignment="1">
      <alignment horizontal="center"/>
    </xf>
    <xf numFmtId="178" fontId="8" fillId="0" borderId="19" xfId="44906" applyNumberFormat="1" applyFont="1" applyBorder="1" applyAlignment="1">
      <alignment horizontal="center"/>
    </xf>
    <xf numFmtId="178" fontId="8" fillId="0" borderId="44" xfId="44906" applyNumberFormat="1" applyFont="1" applyBorder="1" applyAlignment="1">
      <alignment horizontal="center"/>
    </xf>
    <xf numFmtId="177" fontId="8" fillId="0" borderId="14" xfId="44906" applyNumberFormat="1" applyFont="1" applyBorder="1" applyAlignment="1">
      <alignment horizontal="left" vertical="center"/>
    </xf>
    <xf numFmtId="178" fontId="8" fillId="0" borderId="16" xfId="44906" applyNumberFormat="1" applyFont="1" applyBorder="1" applyAlignment="1">
      <alignment horizontal="center"/>
    </xf>
    <xf numFmtId="178" fontId="8" fillId="0" borderId="15" xfId="8" applyNumberFormat="1" applyFont="1" applyBorder="1" applyAlignment="1">
      <alignment horizontal="center"/>
    </xf>
    <xf numFmtId="178" fontId="8" fillId="0" borderId="18" xfId="8" applyNumberFormat="1" applyFont="1" applyBorder="1" applyAlignment="1">
      <alignment horizontal="center"/>
    </xf>
    <xf numFmtId="178" fontId="8" fillId="0" borderId="44" xfId="8" applyNumberFormat="1" applyFont="1" applyBorder="1" applyAlignment="1">
      <alignment horizontal="center"/>
    </xf>
    <xf numFmtId="178" fontId="8" fillId="0" borderId="15" xfId="8" quotePrefix="1" applyNumberFormat="1" applyFont="1" applyBorder="1" applyAlignment="1">
      <alignment horizontal="center"/>
    </xf>
    <xf numFmtId="178" fontId="8" fillId="0" borderId="18" xfId="8" quotePrefix="1" applyNumberFormat="1" applyFont="1" applyBorder="1" applyAlignment="1">
      <alignment horizontal="center"/>
    </xf>
    <xf numFmtId="178" fontId="8" fillId="0" borderId="16" xfId="8" applyNumberFormat="1" applyFont="1" applyBorder="1" applyAlignment="1">
      <alignment horizontal="center"/>
    </xf>
    <xf numFmtId="178" fontId="8" fillId="0" borderId="8" xfId="44906" applyNumberFormat="1" applyFont="1" applyBorder="1" applyAlignment="1">
      <alignment horizontal="center"/>
    </xf>
    <xf numFmtId="177" fontId="106" fillId="3" borderId="30" xfId="44906" applyNumberFormat="1" applyFont="1" applyFill="1" applyBorder="1" applyAlignment="1">
      <alignment horizontal="left" vertical="center"/>
    </xf>
    <xf numFmtId="178" fontId="106" fillId="3" borderId="31" xfId="44906" applyNumberFormat="1" applyFont="1" applyFill="1" applyBorder="1" applyAlignment="1">
      <alignment horizontal="center"/>
    </xf>
    <xf numFmtId="178" fontId="106" fillId="3" borderId="61" xfId="44906" applyNumberFormat="1" applyFont="1" applyFill="1" applyBorder="1" applyAlignment="1">
      <alignment horizontal="center"/>
    </xf>
    <xf numFmtId="178" fontId="106" fillId="3" borderId="51" xfId="44906" applyNumberFormat="1" applyFont="1" applyFill="1" applyBorder="1" applyAlignment="1">
      <alignment horizontal="center"/>
    </xf>
    <xf numFmtId="0" fontId="72" fillId="0" borderId="0" xfId="9" applyFont="1"/>
    <xf numFmtId="0" fontId="73" fillId="0" borderId="0" xfId="9" applyFont="1" applyAlignment="1">
      <alignment horizontal="left" vertical="center"/>
    </xf>
    <xf numFmtId="0" fontId="73" fillId="0" borderId="0" xfId="5" applyFont="1"/>
    <xf numFmtId="0" fontId="13" fillId="0" borderId="0" xfId="10" applyFont="1"/>
    <xf numFmtId="0" fontId="114" fillId="3" borderId="26" xfId="10" applyFont="1" applyFill="1" applyBorder="1" applyAlignment="1">
      <alignment horizontal="center" vertical="center" wrapText="1"/>
    </xf>
    <xf numFmtId="2" fontId="106" fillId="67" borderId="10" xfId="10" applyNumberFormat="1" applyFont="1" applyFill="1" applyBorder="1" applyAlignment="1">
      <alignment vertical="top"/>
    </xf>
    <xf numFmtId="1" fontId="106" fillId="67" borderId="26" xfId="10" applyNumberFormat="1" applyFont="1" applyFill="1" applyBorder="1" applyAlignment="1">
      <alignment horizontal="center" wrapText="1"/>
    </xf>
    <xf numFmtId="2" fontId="106" fillId="67" borderId="26" xfId="10" applyNumberFormat="1" applyFont="1" applyFill="1" applyBorder="1" applyAlignment="1">
      <alignment horizontal="center" wrapText="1"/>
    </xf>
    <xf numFmtId="2" fontId="106" fillId="67" borderId="27" xfId="10" applyNumberFormat="1" applyFont="1" applyFill="1" applyBorder="1" applyAlignment="1">
      <alignment horizontal="center" wrapText="1"/>
    </xf>
    <xf numFmtId="2" fontId="106" fillId="67" borderId="14" xfId="10" applyNumberFormat="1" applyFont="1" applyFill="1" applyBorder="1" applyAlignment="1">
      <alignment vertical="top"/>
    </xf>
    <xf numFmtId="2" fontId="106" fillId="67" borderId="15" xfId="10" applyNumberFormat="1" applyFont="1" applyFill="1" applyBorder="1" applyAlignment="1">
      <alignment horizontal="center" wrapText="1"/>
    </xf>
    <xf numFmtId="2" fontId="106" fillId="67" borderId="16" xfId="10" applyNumberFormat="1" applyFont="1" applyFill="1" applyBorder="1" applyAlignment="1">
      <alignment horizontal="center" wrapText="1"/>
    </xf>
    <xf numFmtId="2" fontId="8" fillId="67" borderId="14" xfId="10" applyNumberFormat="1" applyFont="1" applyFill="1" applyBorder="1" applyAlignment="1">
      <alignment vertical="top"/>
    </xf>
    <xf numFmtId="2" fontId="8" fillId="67" borderId="15" xfId="10" applyNumberFormat="1" applyFont="1" applyFill="1" applyBorder="1" applyAlignment="1">
      <alignment horizontal="center" wrapText="1"/>
    </xf>
    <xf numFmtId="2" fontId="8" fillId="67" borderId="16" xfId="10" applyNumberFormat="1" applyFont="1" applyFill="1" applyBorder="1" applyAlignment="1">
      <alignment horizontal="center" wrapText="1"/>
    </xf>
    <xf numFmtId="2" fontId="106" fillId="67" borderId="10" xfId="10" applyNumberFormat="1" applyFont="1" applyFill="1" applyBorder="1" applyAlignment="1">
      <alignment horizontal="left" vertical="top"/>
    </xf>
    <xf numFmtId="2" fontId="106" fillId="67" borderId="30" xfId="10" applyNumberFormat="1" applyFont="1" applyFill="1" applyBorder="1" applyAlignment="1">
      <alignment vertical="top"/>
    </xf>
    <xf numFmtId="2" fontId="106" fillId="67" borderId="31" xfId="10" applyNumberFormat="1" applyFont="1" applyFill="1" applyBorder="1" applyAlignment="1">
      <alignment horizontal="center" wrapText="1"/>
    </xf>
    <xf numFmtId="2" fontId="106" fillId="67" borderId="51" xfId="10" applyNumberFormat="1" applyFont="1" applyFill="1" applyBorder="1" applyAlignment="1">
      <alignment horizontal="center" wrapText="1"/>
    </xf>
    <xf numFmtId="0" fontId="17" fillId="0" borderId="0" xfId="44904" applyFont="1" applyAlignment="1">
      <alignment vertical="center"/>
    </xf>
    <xf numFmtId="0" fontId="4" fillId="0" borderId="0" xfId="44904" applyFont="1"/>
    <xf numFmtId="177" fontId="16" fillId="3" borderId="26" xfId="44908" applyNumberFormat="1" applyFont="1" applyFill="1" applyBorder="1" applyAlignment="1">
      <alignment horizontal="center" vertical="center"/>
    </xf>
    <xf numFmtId="177" fontId="16" fillId="3" borderId="38" xfId="44908" applyNumberFormat="1" applyFont="1" applyFill="1" applyBorder="1" applyAlignment="1">
      <alignment horizontal="center" vertical="center"/>
    </xf>
    <xf numFmtId="177" fontId="16" fillId="3" borderId="19" xfId="44908" applyNumberFormat="1" applyFont="1" applyFill="1" applyBorder="1" applyAlignment="1">
      <alignment horizontal="center" vertical="center"/>
    </xf>
    <xf numFmtId="177" fontId="16" fillId="3" borderId="43" xfId="44908" applyNumberFormat="1" applyFont="1" applyFill="1" applyBorder="1" applyAlignment="1">
      <alignment horizontal="center" vertical="center"/>
    </xf>
    <xf numFmtId="177" fontId="16" fillId="3" borderId="32" xfId="44908" applyNumberFormat="1" applyFont="1" applyFill="1" applyBorder="1" applyAlignment="1">
      <alignment horizontal="center" vertical="center"/>
    </xf>
    <xf numFmtId="177" fontId="16" fillId="3" borderId="17" xfId="44908" applyNumberFormat="1" applyFont="1" applyFill="1" applyBorder="1" applyAlignment="1">
      <alignment horizontal="center" vertical="center"/>
    </xf>
    <xf numFmtId="177" fontId="8" fillId="0" borderId="29" xfId="44908" applyNumberFormat="1" applyFont="1" applyBorder="1" applyAlignment="1">
      <alignment horizontal="left" vertical="center"/>
    </xf>
    <xf numFmtId="2" fontId="8" fillId="0" borderId="19" xfId="44908" applyNumberFormat="1" applyFont="1" applyBorder="1" applyAlignment="1">
      <alignment horizontal="center"/>
    </xf>
    <xf numFmtId="2" fontId="8" fillId="0" borderId="42" xfId="44908" applyNumberFormat="1" applyFont="1" applyBorder="1" applyAlignment="1">
      <alignment horizontal="center"/>
    </xf>
    <xf numFmtId="2" fontId="8" fillId="0" borderId="43" xfId="44908" applyNumberFormat="1" applyFont="1" applyBorder="1" applyAlignment="1">
      <alignment horizontal="center"/>
    </xf>
    <xf numFmtId="2" fontId="8" fillId="0" borderId="99" xfId="44908" applyNumberFormat="1" applyFont="1" applyBorder="1" applyAlignment="1">
      <alignment horizontal="center"/>
    </xf>
    <xf numFmtId="43" fontId="73" fillId="0" borderId="0" xfId="0" applyNumberFormat="1" applyFont="1"/>
    <xf numFmtId="177" fontId="8" fillId="0" borderId="14" xfId="44908" applyNumberFormat="1" applyFont="1" applyBorder="1" applyAlignment="1">
      <alignment horizontal="left" vertical="center"/>
    </xf>
    <xf numFmtId="2" fontId="8" fillId="0" borderId="15" xfId="44908" applyNumberFormat="1" applyFont="1" applyBorder="1" applyAlignment="1">
      <alignment horizontal="center"/>
    </xf>
    <xf numFmtId="2" fontId="8" fillId="0" borderId="0" xfId="44908" applyNumberFormat="1" applyFont="1" applyAlignment="1">
      <alignment horizontal="center"/>
    </xf>
    <xf numFmtId="2" fontId="8" fillId="0" borderId="44" xfId="44908" applyNumberFormat="1" applyFont="1" applyBorder="1" applyAlignment="1">
      <alignment horizontal="center"/>
    </xf>
    <xf numFmtId="2" fontId="8" fillId="0" borderId="28" xfId="44908" applyNumberFormat="1" applyFont="1" applyBorder="1" applyAlignment="1">
      <alignment horizontal="center"/>
    </xf>
    <xf numFmtId="2" fontId="8" fillId="0" borderId="8" xfId="44908" applyNumberFormat="1" applyFont="1" applyBorder="1" applyAlignment="1">
      <alignment horizontal="center"/>
    </xf>
    <xf numFmtId="2" fontId="8" fillId="0" borderId="41" xfId="44908" applyNumberFormat="1" applyFont="1" applyBorder="1" applyAlignment="1">
      <alignment horizontal="center"/>
    </xf>
    <xf numFmtId="2" fontId="8" fillId="0" borderId="39" xfId="44908" applyNumberFormat="1" applyFont="1" applyBorder="1" applyAlignment="1">
      <alignment horizontal="center"/>
    </xf>
    <xf numFmtId="177" fontId="106" fillId="3" borderId="30" xfId="44908" applyNumberFormat="1" applyFont="1" applyFill="1" applyBorder="1" applyAlignment="1">
      <alignment horizontal="left" vertical="center"/>
    </xf>
    <xf numFmtId="2" fontId="106" fillId="3" borderId="31" xfId="44908" applyNumberFormat="1" applyFont="1" applyFill="1" applyBorder="1" applyAlignment="1">
      <alignment horizontal="center" vertical="center"/>
    </xf>
    <xf numFmtId="2" fontId="106" fillId="3" borderId="61" xfId="44908" applyNumberFormat="1" applyFont="1" applyFill="1" applyBorder="1" applyAlignment="1">
      <alignment horizontal="center" vertical="center"/>
    </xf>
    <xf numFmtId="2" fontId="106" fillId="3" borderId="77" xfId="44908" applyNumberFormat="1" applyFont="1" applyFill="1" applyBorder="1" applyAlignment="1">
      <alignment horizontal="center" vertical="center"/>
    </xf>
    <xf numFmtId="43" fontId="72" fillId="0" borderId="0" xfId="0" applyNumberFormat="1" applyFont="1"/>
    <xf numFmtId="2" fontId="72" fillId="0" borderId="0" xfId="0" applyNumberFormat="1" applyFont="1" applyAlignment="1">
      <alignment horizontal="center"/>
    </xf>
    <xf numFmtId="0" fontId="72" fillId="3" borderId="91"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0" fillId="3" borderId="0" xfId="0" applyFill="1" applyAlignment="1">
      <alignment horizontal="center"/>
    </xf>
    <xf numFmtId="0" fontId="73" fillId="5" borderId="10" xfId="0" applyFont="1" applyFill="1" applyBorder="1" applyAlignment="1">
      <alignment horizontal="center" vertical="top" wrapText="1"/>
    </xf>
    <xf numFmtId="2" fontId="73" fillId="5" borderId="8" xfId="0" applyNumberFormat="1" applyFont="1" applyFill="1" applyBorder="1" applyAlignment="1">
      <alignment horizontal="center" wrapText="1"/>
    </xf>
    <xf numFmtId="2" fontId="73" fillId="0" borderId="8" xfId="0" applyNumberFormat="1" applyFont="1" applyBorder="1" applyAlignment="1">
      <alignment horizontal="center"/>
    </xf>
    <xf numFmtId="2" fontId="0" fillId="0" borderId="26" xfId="0" applyNumberFormat="1" applyBorder="1" applyAlignment="1">
      <alignment horizontal="center"/>
    </xf>
    <xf numFmtId="2" fontId="73" fillId="0" borderId="26" xfId="0" applyNumberFormat="1" applyFont="1" applyBorder="1" applyAlignment="1">
      <alignment horizontal="center"/>
    </xf>
    <xf numFmtId="0" fontId="73" fillId="5" borderId="30" xfId="0" applyFont="1" applyFill="1" applyBorder="1" applyAlignment="1">
      <alignment horizontal="center" vertical="top" wrapText="1"/>
    </xf>
    <xf numFmtId="2" fontId="73" fillId="0" borderId="31" xfId="0" applyNumberFormat="1" applyFont="1" applyBorder="1" applyAlignment="1">
      <alignment horizontal="center"/>
    </xf>
    <xf numFmtId="2" fontId="0" fillId="0" borderId="31" xfId="0" applyNumberFormat="1" applyBorder="1" applyAlignment="1">
      <alignment horizontal="center"/>
    </xf>
    <xf numFmtId="2" fontId="72" fillId="6" borderId="31" xfId="0" applyNumberFormat="1" applyFont="1" applyFill="1" applyBorder="1" applyAlignment="1">
      <alignment horizontal="center" wrapText="1"/>
    </xf>
    <xf numFmtId="2" fontId="72" fillId="6" borderId="51" xfId="0" applyNumberFormat="1" applyFont="1" applyFill="1" applyBorder="1" applyAlignment="1">
      <alignment horizontal="center" wrapText="1"/>
    </xf>
    <xf numFmtId="0" fontId="73" fillId="5" borderId="0" xfId="0" applyFont="1" applyFill="1" applyAlignment="1">
      <alignment horizontal="left" vertical="top"/>
    </xf>
    <xf numFmtId="0" fontId="72" fillId="66"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72" fillId="66" borderId="26" xfId="0" applyFont="1" applyFill="1" applyBorder="1" applyAlignment="1">
      <alignment horizontal="center" vertical="top" wrapText="1"/>
    </xf>
    <xf numFmtId="0" fontId="0" fillId="66" borderId="26" xfId="0" applyFill="1" applyBorder="1" applyAlignment="1">
      <alignment horizontal="center"/>
    </xf>
    <xf numFmtId="0" fontId="72" fillId="6" borderId="11" xfId="0" applyFont="1" applyFill="1" applyBorder="1" applyAlignment="1">
      <alignment horizontal="center" vertical="top" wrapText="1"/>
    </xf>
    <xf numFmtId="2" fontId="72" fillId="6" borderId="7" xfId="0" applyNumberFormat="1" applyFont="1" applyFill="1" applyBorder="1" applyAlignment="1">
      <alignment horizontal="center" wrapText="1"/>
    </xf>
    <xf numFmtId="2" fontId="72" fillId="6" borderId="8" xfId="0" applyNumberFormat="1" applyFont="1" applyFill="1" applyBorder="1" applyAlignment="1">
      <alignment horizontal="center" wrapText="1"/>
    </xf>
    <xf numFmtId="2" fontId="72" fillId="6" borderId="26" xfId="0" applyNumberFormat="1" applyFont="1" applyFill="1" applyBorder="1" applyAlignment="1">
      <alignment horizontal="center"/>
    </xf>
    <xf numFmtId="2" fontId="72" fillId="6" borderId="32" xfId="0" applyNumberFormat="1" applyFont="1" applyFill="1" applyBorder="1" applyAlignment="1">
      <alignment horizontal="center" wrapText="1"/>
    </xf>
    <xf numFmtId="0" fontId="73" fillId="5" borderId="26" xfId="0" applyFont="1" applyFill="1" applyBorder="1" applyAlignment="1">
      <alignment horizontal="center" vertical="top" wrapText="1"/>
    </xf>
    <xf numFmtId="0" fontId="73" fillId="5" borderId="11" xfId="0" applyFont="1" applyFill="1" applyBorder="1"/>
    <xf numFmtId="2" fontId="73" fillId="5" borderId="10" xfId="0" applyNumberFormat="1" applyFont="1" applyFill="1" applyBorder="1" applyAlignment="1">
      <alignment horizontal="center" wrapText="1"/>
    </xf>
    <xf numFmtId="0" fontId="73" fillId="5" borderId="26" xfId="0" applyFont="1" applyFill="1" applyBorder="1" applyAlignment="1">
      <alignment horizontal="center" vertical="center" wrapText="1"/>
    </xf>
    <xf numFmtId="0" fontId="73" fillId="5" borderId="31" xfId="0" applyFont="1" applyFill="1" applyBorder="1" applyAlignment="1">
      <alignment horizontal="center" vertical="center" wrapText="1"/>
    </xf>
    <xf numFmtId="0" fontId="73" fillId="5" borderId="61" xfId="0" applyFont="1" applyFill="1" applyBorder="1"/>
    <xf numFmtId="2" fontId="73" fillId="5" borderId="30" xfId="0" applyNumberFormat="1" applyFont="1" applyFill="1" applyBorder="1" applyAlignment="1">
      <alignment horizontal="center" wrapText="1"/>
    </xf>
    <xf numFmtId="2" fontId="72" fillId="6" borderId="77" xfId="0" applyNumberFormat="1" applyFont="1" applyFill="1" applyBorder="1" applyAlignment="1">
      <alignment horizontal="center" wrapText="1"/>
    </xf>
    <xf numFmtId="2" fontId="72" fillId="6" borderId="26" xfId="0" applyNumberFormat="1" applyFont="1" applyFill="1" applyBorder="1" applyAlignment="1">
      <alignment wrapText="1"/>
    </xf>
    <xf numFmtId="0" fontId="73" fillId="5" borderId="26" xfId="0" applyFont="1" applyFill="1" applyBorder="1"/>
    <xf numFmtId="2" fontId="73" fillId="5" borderId="26" xfId="0" applyNumberFormat="1" applyFont="1" applyFill="1" applyBorder="1" applyAlignment="1">
      <alignment wrapText="1"/>
    </xf>
    <xf numFmtId="0" fontId="73" fillId="5" borderId="31" xfId="0" applyFont="1" applyFill="1" applyBorder="1"/>
    <xf numFmtId="2" fontId="73" fillId="5" borderId="31" xfId="0" applyNumberFormat="1" applyFont="1" applyFill="1" applyBorder="1" applyAlignment="1">
      <alignment wrapText="1"/>
    </xf>
    <xf numFmtId="2" fontId="0" fillId="0" borderId="0" xfId="0" applyNumberFormat="1" applyAlignment="1">
      <alignment horizontal="center"/>
    </xf>
    <xf numFmtId="2" fontId="113" fillId="0" borderId="0" xfId="0" applyNumberFormat="1" applyFont="1" applyAlignment="1">
      <alignment vertical="center"/>
    </xf>
    <xf numFmtId="0" fontId="8" fillId="0" borderId="0" xfId="14" applyFont="1"/>
    <xf numFmtId="0" fontId="106" fillId="0" borderId="0" xfId="11" applyFont="1" applyAlignment="1">
      <alignment horizontal="center"/>
    </xf>
    <xf numFmtId="0" fontId="16" fillId="3" borderId="26" xfId="44909" applyFont="1" applyFill="1" applyBorder="1" applyAlignment="1">
      <alignment horizontal="center" vertical="center" wrapText="1"/>
    </xf>
    <xf numFmtId="0" fontId="16" fillId="3" borderId="27" xfId="44909" applyFont="1" applyFill="1" applyBorder="1" applyAlignment="1">
      <alignment horizontal="center" vertical="center" wrapText="1"/>
    </xf>
    <xf numFmtId="0" fontId="8" fillId="0" borderId="0" xfId="14" applyFont="1" applyAlignment="1">
      <alignment vertical="center" wrapText="1"/>
    </xf>
    <xf numFmtId="0" fontId="8" fillId="0" borderId="29" xfId="11" applyFont="1" applyBorder="1" applyAlignment="1">
      <alignment horizontal="center"/>
    </xf>
    <xf numFmtId="0" fontId="8" fillId="0" borderId="19" xfId="11" applyFont="1" applyBorder="1" applyAlignment="1">
      <alignment horizontal="center"/>
    </xf>
    <xf numFmtId="2" fontId="73" fillId="0" borderId="19" xfId="11" applyNumberFormat="1" applyFont="1" applyBorder="1" applyAlignment="1">
      <alignment horizontal="center"/>
    </xf>
    <xf numFmtId="2" fontId="8" fillId="0" borderId="19" xfId="11" applyNumberFormat="1" applyFont="1" applyBorder="1" applyAlignment="1">
      <alignment horizontal="center"/>
    </xf>
    <xf numFmtId="2" fontId="8" fillId="0" borderId="17" xfId="11" applyNumberFormat="1" applyFont="1" applyBorder="1" applyAlignment="1">
      <alignment horizontal="center"/>
    </xf>
    <xf numFmtId="174" fontId="8" fillId="0" borderId="0" xfId="14" applyNumberFormat="1" applyFont="1"/>
    <xf numFmtId="0" fontId="8" fillId="0" borderId="14" xfId="11" applyFont="1" applyBorder="1" applyAlignment="1">
      <alignment horizontal="center"/>
    </xf>
    <xf numFmtId="0" fontId="8" fillId="0" borderId="15" xfId="11" applyFont="1" applyBorder="1" applyAlignment="1">
      <alignment horizontal="center"/>
    </xf>
    <xf numFmtId="2" fontId="73" fillId="0" borderId="15" xfId="11" applyNumberFormat="1" applyFont="1" applyBorder="1" applyAlignment="1">
      <alignment horizontal="center"/>
    </xf>
    <xf numFmtId="2" fontId="8" fillId="0" borderId="15" xfId="11" applyNumberFormat="1" applyFont="1" applyBorder="1" applyAlignment="1">
      <alignment horizontal="center"/>
    </xf>
    <xf numFmtId="2" fontId="8" fillId="0" borderId="16" xfId="11" applyNumberFormat="1" applyFont="1" applyBorder="1" applyAlignment="1">
      <alignment horizontal="center"/>
    </xf>
    <xf numFmtId="0" fontId="8" fillId="0" borderId="14" xfId="14" applyFont="1" applyBorder="1" applyAlignment="1">
      <alignment horizontal="center"/>
    </xf>
    <xf numFmtId="2" fontId="8" fillId="0" borderId="15" xfId="14" applyNumberFormat="1" applyFont="1" applyBorder="1" applyAlignment="1">
      <alignment horizontal="center"/>
    </xf>
    <xf numFmtId="2" fontId="8" fillId="0" borderId="16" xfId="14" applyNumberFormat="1" applyFont="1" applyBorder="1" applyAlignment="1">
      <alignment horizontal="center"/>
    </xf>
    <xf numFmtId="0" fontId="8" fillId="0" borderId="20" xfId="14" applyFont="1" applyBorder="1" applyAlignment="1">
      <alignment horizontal="center"/>
    </xf>
    <xf numFmtId="0" fontId="8" fillId="0" borderId="21" xfId="11" applyFont="1" applyBorder="1" applyAlignment="1">
      <alignment horizontal="center"/>
    </xf>
    <xf numFmtId="2" fontId="73" fillId="0" borderId="21" xfId="11" applyNumberFormat="1" applyFont="1" applyBorder="1" applyAlignment="1">
      <alignment horizontal="center"/>
    </xf>
    <xf numFmtId="2" fontId="8" fillId="0" borderId="21" xfId="14" applyNumberFormat="1" applyFont="1" applyBorder="1" applyAlignment="1">
      <alignment horizontal="center"/>
    </xf>
    <xf numFmtId="2" fontId="8" fillId="0" borderId="22" xfId="14" applyNumberFormat="1" applyFont="1" applyBorder="1" applyAlignment="1">
      <alignment horizontal="center"/>
    </xf>
    <xf numFmtId="49" fontId="8" fillId="0" borderId="0" xfId="14" applyNumberFormat="1" applyFont="1"/>
    <xf numFmtId="2" fontId="8" fillId="0" borderId="0" xfId="14" applyNumberFormat="1" applyFont="1"/>
    <xf numFmtId="0" fontId="113" fillId="3" borderId="166" xfId="0" applyFont="1" applyFill="1" applyBorder="1" applyAlignment="1">
      <alignment horizontal="center" vertical="center" wrapText="1"/>
    </xf>
    <xf numFmtId="0" fontId="113" fillId="3" borderId="167" xfId="0" applyFont="1" applyFill="1" applyBorder="1" applyAlignment="1">
      <alignment horizontal="center" vertical="center" wrapText="1"/>
    </xf>
    <xf numFmtId="0" fontId="113" fillId="3" borderId="168" xfId="0" applyFont="1" applyFill="1" applyBorder="1" applyAlignment="1">
      <alignment horizontal="center" vertical="center" wrapText="1"/>
    </xf>
    <xf numFmtId="0" fontId="113" fillId="3" borderId="66" xfId="0" applyFont="1" applyFill="1" applyBorder="1" applyAlignment="1">
      <alignment horizontal="center" vertical="center" wrapText="1"/>
    </xf>
    <xf numFmtId="0" fontId="113" fillId="3" borderId="67" xfId="0" applyFont="1" applyFill="1" applyBorder="1" applyAlignment="1">
      <alignment horizontal="center" vertical="center" wrapText="1"/>
    </xf>
    <xf numFmtId="179" fontId="73" fillId="0" borderId="65" xfId="0" applyNumberFormat="1" applyFont="1" applyBorder="1"/>
    <xf numFmtId="165" fontId="73" fillId="0" borderId="0" xfId="0" applyNumberFormat="1" applyFont="1" applyAlignment="1">
      <alignment horizontal="center"/>
    </xf>
    <xf numFmtId="43" fontId="73" fillId="0" borderId="19" xfId="0" applyNumberFormat="1" applyFont="1" applyBorder="1" applyAlignment="1">
      <alignment horizontal="center"/>
    </xf>
    <xf numFmtId="43" fontId="73" fillId="0" borderId="65" xfId="0" applyNumberFormat="1" applyFont="1" applyBorder="1" applyAlignment="1">
      <alignment horizontal="center"/>
    </xf>
    <xf numFmtId="167" fontId="73" fillId="0" borderId="19" xfId="0" applyNumberFormat="1" applyFont="1" applyBorder="1" applyAlignment="1">
      <alignment horizontal="center"/>
    </xf>
    <xf numFmtId="4" fontId="0" fillId="2" borderId="0" xfId="0" applyNumberFormat="1" applyFill="1" applyAlignment="1">
      <alignment horizontal="center"/>
    </xf>
    <xf numFmtId="4" fontId="73" fillId="0" borderId="0" xfId="0" applyNumberFormat="1" applyFont="1"/>
    <xf numFmtId="4" fontId="0" fillId="0" borderId="0" xfId="0" applyNumberFormat="1" applyAlignment="1">
      <alignment horizontal="center"/>
    </xf>
    <xf numFmtId="179" fontId="73" fillId="0" borderId="64" xfId="0" applyNumberFormat="1" applyFont="1" applyBorder="1"/>
    <xf numFmtId="43" fontId="73" fillId="0" borderId="15" xfId="0" applyNumberFormat="1" applyFont="1" applyBorder="1" applyAlignment="1">
      <alignment horizontal="center"/>
    </xf>
    <xf numFmtId="43" fontId="73" fillId="0" borderId="64" xfId="0" applyNumberFormat="1" applyFont="1" applyBorder="1" applyAlignment="1">
      <alignment horizontal="center"/>
    </xf>
    <xf numFmtId="167" fontId="73" fillId="0" borderId="15" xfId="0" applyNumberFormat="1" applyFont="1" applyBorder="1" applyAlignment="1">
      <alignment horizontal="center"/>
    </xf>
    <xf numFmtId="167" fontId="73" fillId="0" borderId="44" xfId="0" applyNumberFormat="1" applyFont="1" applyBorder="1" applyAlignment="1">
      <alignment horizontal="center"/>
    </xf>
    <xf numFmtId="179" fontId="73" fillId="3" borderId="19" xfId="0" applyNumberFormat="1" applyFont="1" applyFill="1" applyBorder="1"/>
    <xf numFmtId="165" fontId="73" fillId="3" borderId="26" xfId="0" applyNumberFormat="1" applyFont="1" applyFill="1" applyBorder="1" applyAlignment="1">
      <alignment horizontal="center"/>
    </xf>
    <xf numFmtId="43" fontId="73" fillId="3" borderId="26" xfId="0" applyNumberFormat="1" applyFont="1" applyFill="1" applyBorder="1" applyAlignment="1">
      <alignment horizontal="center"/>
    </xf>
    <xf numFmtId="165" fontId="73" fillId="3" borderId="32" xfId="0" applyNumberFormat="1" applyFont="1" applyFill="1" applyBorder="1" applyAlignment="1">
      <alignment horizontal="center"/>
    </xf>
    <xf numFmtId="167" fontId="73" fillId="3" borderId="26" xfId="0" applyNumberFormat="1" applyFont="1" applyFill="1" applyBorder="1" applyAlignment="1">
      <alignment horizontal="center"/>
    </xf>
    <xf numFmtId="179" fontId="73" fillId="0" borderId="170" xfId="0" applyNumberFormat="1" applyFont="1" applyBorder="1"/>
    <xf numFmtId="179" fontId="73" fillId="0" borderId="171" xfId="0" applyNumberFormat="1" applyFont="1" applyBorder="1"/>
    <xf numFmtId="43" fontId="73" fillId="0" borderId="18" xfId="0" applyNumberFormat="1" applyFont="1" applyBorder="1" applyAlignment="1">
      <alignment horizontal="center"/>
    </xf>
    <xf numFmtId="179" fontId="73" fillId="0" borderId="172" xfId="0" applyNumberFormat="1" applyFont="1" applyBorder="1"/>
    <xf numFmtId="179" fontId="73" fillId="3" borderId="173" xfId="0" applyNumberFormat="1" applyFont="1" applyFill="1" applyBorder="1"/>
    <xf numFmtId="43" fontId="8" fillId="0" borderId="15" xfId="0" applyNumberFormat="1" applyFont="1" applyBorder="1" applyAlignment="1">
      <alignment horizontal="center"/>
    </xf>
    <xf numFmtId="43" fontId="8" fillId="0" borderId="64" xfId="0" applyNumberFormat="1" applyFont="1" applyBorder="1" applyAlignment="1">
      <alignment horizontal="center"/>
    </xf>
    <xf numFmtId="43" fontId="73" fillId="0" borderId="8" xfId="0" applyNumberFormat="1" applyFont="1" applyBorder="1" applyAlignment="1">
      <alignment horizontal="center"/>
    </xf>
    <xf numFmtId="43" fontId="73" fillId="0" borderId="0" xfId="0" applyNumberFormat="1" applyFont="1" applyAlignment="1">
      <alignment horizontal="center"/>
    </xf>
    <xf numFmtId="179" fontId="73" fillId="0" borderId="177" xfId="0" applyNumberFormat="1" applyFont="1" applyBorder="1"/>
    <xf numFmtId="165" fontId="73" fillId="0" borderId="63" xfId="0" applyNumberFormat="1" applyFont="1" applyBorder="1" applyAlignment="1">
      <alignment horizontal="center"/>
    </xf>
    <xf numFmtId="43" fontId="73" fillId="0" borderId="21" xfId="0" applyNumberFormat="1" applyFont="1" applyBorder="1"/>
    <xf numFmtId="165" fontId="73" fillId="0" borderId="120" xfId="0" applyNumberFormat="1" applyFont="1" applyBorder="1" applyAlignment="1">
      <alignment horizontal="center"/>
    </xf>
    <xf numFmtId="43" fontId="73" fillId="0" borderId="62" xfId="0" applyNumberFormat="1" applyFont="1" applyBorder="1" applyAlignment="1">
      <alignment horizontal="center"/>
    </xf>
    <xf numFmtId="167" fontId="73" fillId="0" borderId="21" xfId="0" applyNumberFormat="1" applyFont="1" applyBorder="1" applyAlignment="1">
      <alignment horizontal="center"/>
    </xf>
    <xf numFmtId="0" fontId="72" fillId="0" borderId="0" xfId="0" applyFont="1"/>
    <xf numFmtId="167" fontId="73" fillId="0" borderId="0" xfId="0" applyNumberFormat="1" applyFont="1"/>
    <xf numFmtId="175" fontId="73" fillId="0" borderId="0" xfId="0" applyNumberFormat="1" applyFont="1"/>
    <xf numFmtId="0" fontId="106" fillId="0" borderId="0" xfId="14" applyFont="1"/>
    <xf numFmtId="0" fontId="49" fillId="69" borderId="173" xfId="0" applyFont="1" applyFill="1" applyBorder="1" applyAlignment="1">
      <alignment horizontal="left"/>
    </xf>
    <xf numFmtId="0" fontId="49" fillId="69" borderId="182" xfId="0" applyFont="1" applyFill="1" applyBorder="1" applyAlignment="1">
      <alignment horizontal="left"/>
    </xf>
    <xf numFmtId="2" fontId="49" fillId="69" borderId="183" xfId="0" applyNumberFormat="1" applyFont="1" applyFill="1" applyBorder="1" applyAlignment="1">
      <alignment horizontal="center"/>
    </xf>
    <xf numFmtId="0" fontId="49" fillId="69" borderId="184" xfId="0" applyFont="1" applyFill="1" applyBorder="1" applyAlignment="1">
      <alignment horizontal="center"/>
    </xf>
    <xf numFmtId="0" fontId="49" fillId="69" borderId="183" xfId="0" applyFont="1" applyFill="1" applyBorder="1" applyAlignment="1">
      <alignment horizontal="center"/>
    </xf>
    <xf numFmtId="0" fontId="49" fillId="69" borderId="182" xfId="0" applyFont="1" applyFill="1" applyBorder="1" applyAlignment="1">
      <alignment horizontal="center"/>
    </xf>
    <xf numFmtId="0" fontId="0" fillId="0" borderId="171" xfId="0" applyBorder="1" applyAlignment="1">
      <alignment horizontal="left"/>
    </xf>
    <xf numFmtId="0" fontId="0" fillId="0" borderId="185" xfId="0" applyBorder="1" applyAlignment="1">
      <alignment horizontal="left"/>
    </xf>
    <xf numFmtId="2" fontId="0" fillId="0" borderId="69" xfId="0" applyNumberFormat="1" applyBorder="1" applyAlignment="1">
      <alignment horizontal="center"/>
    </xf>
    <xf numFmtId="0" fontId="0" fillId="0" borderId="186" xfId="0" applyBorder="1" applyAlignment="1">
      <alignment horizontal="center"/>
    </xf>
    <xf numFmtId="0" fontId="0" fillId="0" borderId="69" xfId="0" applyBorder="1" applyAlignment="1">
      <alignment horizontal="center"/>
    </xf>
    <xf numFmtId="0" fontId="0" fillId="0" borderId="187" xfId="0" applyBorder="1" applyAlignment="1">
      <alignment horizontal="left"/>
    </xf>
    <xf numFmtId="0" fontId="0" fillId="0" borderId="188" xfId="0" applyBorder="1" applyAlignment="1">
      <alignment horizontal="left"/>
    </xf>
    <xf numFmtId="0" fontId="0" fillId="0" borderId="189" xfId="0" applyBorder="1" applyAlignment="1">
      <alignment horizontal="left"/>
    </xf>
    <xf numFmtId="2" fontId="0" fillId="0" borderId="190" xfId="0" applyNumberFormat="1" applyBorder="1" applyAlignment="1">
      <alignment horizontal="center"/>
    </xf>
    <xf numFmtId="2" fontId="0" fillId="0" borderId="70" xfId="0" applyNumberFormat="1" applyBorder="1" applyAlignment="1">
      <alignment horizontal="center"/>
    </xf>
    <xf numFmtId="2" fontId="0" fillId="0" borderId="42" xfId="0" applyNumberFormat="1" applyBorder="1" applyAlignment="1">
      <alignment horizontal="center"/>
    </xf>
    <xf numFmtId="2" fontId="0" fillId="0" borderId="186" xfId="0" applyNumberFormat="1" applyBorder="1" applyAlignment="1">
      <alignment horizontal="center"/>
    </xf>
    <xf numFmtId="0" fontId="0" fillId="0" borderId="191" xfId="0" applyBorder="1" applyAlignment="1">
      <alignment horizontal="left"/>
    </xf>
    <xf numFmtId="2" fontId="0" fillId="0" borderId="71" xfId="0" applyNumberFormat="1" applyBorder="1" applyAlignment="1">
      <alignment horizontal="center"/>
    </xf>
    <xf numFmtId="2" fontId="0" fillId="0" borderId="192" xfId="0" applyNumberFormat="1" applyBorder="1" applyAlignment="1">
      <alignment horizontal="center"/>
    </xf>
    <xf numFmtId="2" fontId="0" fillId="0" borderId="41" xfId="0" applyNumberFormat="1" applyBorder="1" applyAlignment="1">
      <alignment horizontal="center"/>
    </xf>
    <xf numFmtId="2" fontId="0" fillId="0" borderId="193" xfId="0" applyNumberFormat="1" applyBorder="1" applyAlignment="1">
      <alignment horizontal="center"/>
    </xf>
    <xf numFmtId="0" fontId="0" fillId="0" borderId="172" xfId="0" applyBorder="1" applyAlignment="1">
      <alignment horizontal="left"/>
    </xf>
    <xf numFmtId="2" fontId="0" fillId="0" borderId="67" xfId="0" applyNumberFormat="1" applyBorder="1" applyAlignment="1">
      <alignment horizontal="center"/>
    </xf>
    <xf numFmtId="2" fontId="0" fillId="0" borderId="194" xfId="0" applyNumberFormat="1" applyBorder="1" applyAlignment="1">
      <alignment horizontal="center"/>
    </xf>
    <xf numFmtId="2" fontId="0" fillId="0" borderId="195" xfId="0" applyNumberFormat="1" applyBorder="1" applyAlignment="1">
      <alignment horizontal="center"/>
    </xf>
    <xf numFmtId="0" fontId="0" fillId="0" borderId="0" xfId="0" applyAlignment="1">
      <alignment horizontal="left"/>
    </xf>
    <xf numFmtId="175" fontId="0" fillId="0" borderId="0" xfId="0" applyNumberFormat="1" applyAlignment="1">
      <alignment horizontal="center"/>
    </xf>
    <xf numFmtId="2" fontId="73" fillId="0" borderId="69" xfId="0" applyNumberFormat="1" applyFont="1" applyBorder="1" applyAlignment="1">
      <alignment horizontal="center"/>
    </xf>
    <xf numFmtId="2" fontId="0" fillId="0" borderId="185" xfId="0" applyNumberFormat="1" applyBorder="1" applyAlignment="1">
      <alignment horizontal="center"/>
    </xf>
    <xf numFmtId="2" fontId="0" fillId="0" borderId="19" xfId="0" applyNumberFormat="1" applyBorder="1" applyAlignment="1">
      <alignment horizontal="center"/>
    </xf>
    <xf numFmtId="2" fontId="0" fillId="0" borderId="43" xfId="0" applyNumberFormat="1" applyBorder="1" applyAlignment="1">
      <alignment horizontal="center"/>
    </xf>
    <xf numFmtId="2" fontId="0" fillId="0" borderId="38" xfId="0" applyNumberFormat="1" applyBorder="1" applyAlignment="1">
      <alignment horizontal="center"/>
    </xf>
    <xf numFmtId="2" fontId="0" fillId="0" borderId="187" xfId="0" applyNumberFormat="1" applyBorder="1" applyAlignment="1">
      <alignment horizontal="center"/>
    </xf>
    <xf numFmtId="2" fontId="0" fillId="0" borderId="15" xfId="0" applyNumberFormat="1" applyBorder="1" applyAlignment="1">
      <alignment horizontal="center"/>
    </xf>
    <xf numFmtId="2" fontId="0" fillId="0" borderId="44" xfId="0" applyNumberFormat="1" applyBorder="1" applyAlignment="1">
      <alignment horizontal="center"/>
    </xf>
    <xf numFmtId="2" fontId="0" fillId="0" borderId="8" xfId="0" applyNumberFormat="1" applyBorder="1" applyAlignment="1">
      <alignment horizontal="center"/>
    </xf>
    <xf numFmtId="0" fontId="49" fillId="69" borderId="197" xfId="0" applyFont="1" applyFill="1" applyBorder="1" applyAlignment="1">
      <alignment horizontal="left"/>
    </xf>
    <xf numFmtId="2" fontId="72" fillId="69" borderId="183" xfId="0" applyNumberFormat="1" applyFont="1" applyFill="1" applyBorder="1" applyAlignment="1">
      <alignment horizontal="center"/>
    </xf>
    <xf numFmtId="0" fontId="72" fillId="69" borderId="184" xfId="0" applyFont="1" applyFill="1" applyBorder="1" applyAlignment="1">
      <alignment horizontal="center"/>
    </xf>
    <xf numFmtId="0" fontId="72" fillId="69" borderId="183" xfId="0" applyFont="1" applyFill="1" applyBorder="1" applyAlignment="1">
      <alignment horizontal="center"/>
    </xf>
    <xf numFmtId="0" fontId="73" fillId="0" borderId="69" xfId="0" applyFont="1" applyBorder="1" applyAlignment="1">
      <alignment horizontal="center"/>
    </xf>
    <xf numFmtId="0" fontId="73" fillId="0" borderId="186" xfId="0" applyFont="1" applyBorder="1" applyAlignment="1">
      <alignment horizontal="center"/>
    </xf>
    <xf numFmtId="2" fontId="73" fillId="0" borderId="190" xfId="0" applyNumberFormat="1" applyFont="1" applyBorder="1" applyAlignment="1">
      <alignment horizontal="center"/>
    </xf>
    <xf numFmtId="2" fontId="73" fillId="0" borderId="42" xfId="0" applyNumberFormat="1" applyFont="1" applyBorder="1" applyAlignment="1">
      <alignment horizontal="center"/>
    </xf>
    <xf numFmtId="2" fontId="73" fillId="0" borderId="70" xfId="0" applyNumberFormat="1" applyFont="1" applyBorder="1" applyAlignment="1">
      <alignment horizontal="center"/>
    </xf>
    <xf numFmtId="2" fontId="73" fillId="0" borderId="0" xfId="0" applyNumberFormat="1" applyFont="1" applyAlignment="1">
      <alignment horizontal="center"/>
    </xf>
    <xf numFmtId="2" fontId="73" fillId="0" borderId="186" xfId="0" applyNumberFormat="1" applyFont="1" applyBorder="1" applyAlignment="1">
      <alignment horizontal="center"/>
    </xf>
    <xf numFmtId="0" fontId="0" fillId="0" borderId="198" xfId="0" applyBorder="1" applyAlignment="1">
      <alignment horizontal="left"/>
    </xf>
    <xf numFmtId="2" fontId="73" fillId="0" borderId="71" xfId="0" applyNumberFormat="1" applyFont="1" applyBorder="1" applyAlignment="1">
      <alignment horizontal="center"/>
    </xf>
    <xf numFmtId="2" fontId="73" fillId="0" borderId="41" xfId="0" applyNumberFormat="1" applyFont="1" applyBorder="1" applyAlignment="1">
      <alignment horizontal="center"/>
    </xf>
    <xf numFmtId="2" fontId="73" fillId="0" borderId="192" xfId="0" applyNumberFormat="1" applyFont="1" applyBorder="1" applyAlignment="1">
      <alignment horizontal="center"/>
    </xf>
    <xf numFmtId="2" fontId="73" fillId="0" borderId="193" xfId="0" applyNumberFormat="1" applyFont="1" applyBorder="1" applyAlignment="1">
      <alignment horizontal="center"/>
    </xf>
    <xf numFmtId="2" fontId="73" fillId="0" borderId="67" xfId="0" applyNumberFormat="1" applyFont="1" applyBorder="1" applyAlignment="1">
      <alignment horizontal="center"/>
    </xf>
    <xf numFmtId="2" fontId="73" fillId="0" borderId="195" xfId="0" applyNumberFormat="1" applyFont="1" applyBorder="1" applyAlignment="1">
      <alignment horizontal="center"/>
    </xf>
    <xf numFmtId="2" fontId="73" fillId="0" borderId="194" xfId="0" applyNumberFormat="1" applyFont="1" applyBorder="1" applyAlignment="1">
      <alignment horizontal="center"/>
    </xf>
    <xf numFmtId="2" fontId="73" fillId="0" borderId="185" xfId="0" applyNumberFormat="1" applyFont="1" applyBorder="1" applyAlignment="1">
      <alignment horizontal="center"/>
    </xf>
    <xf numFmtId="2" fontId="73" fillId="0" borderId="19" xfId="0" applyNumberFormat="1" applyFont="1" applyBorder="1" applyAlignment="1">
      <alignment horizontal="center"/>
    </xf>
    <xf numFmtId="2" fontId="73" fillId="0" borderId="187" xfId="0" applyNumberFormat="1" applyFont="1" applyBorder="1" applyAlignment="1">
      <alignment horizontal="center"/>
    </xf>
    <xf numFmtId="2" fontId="73" fillId="0" borderId="15" xfId="0" applyNumberFormat="1" applyFont="1" applyBorder="1" applyAlignment="1">
      <alignment horizontal="center"/>
    </xf>
    <xf numFmtId="2" fontId="0" fillId="0" borderId="188" xfId="0" applyNumberFormat="1" applyBorder="1" applyAlignment="1">
      <alignment horizontal="center"/>
    </xf>
    <xf numFmtId="2" fontId="73" fillId="0" borderId="72" xfId="0" applyNumberFormat="1" applyFont="1" applyBorder="1" applyAlignment="1">
      <alignment horizontal="center"/>
    </xf>
    <xf numFmtId="2" fontId="73" fillId="0" borderId="166" xfId="5" applyNumberFormat="1" applyFont="1" applyBorder="1" applyAlignment="1">
      <alignment horizontal="center"/>
    </xf>
    <xf numFmtId="2" fontId="73" fillId="0" borderId="74" xfId="5" applyNumberFormat="1" applyFont="1" applyBorder="1" applyAlignment="1">
      <alignment horizontal="center"/>
    </xf>
    <xf numFmtId="0" fontId="73" fillId="0" borderId="0" xfId="0" applyFont="1" applyAlignment="1">
      <alignment horizontal="center" vertical="center"/>
    </xf>
    <xf numFmtId="167" fontId="73" fillId="0" borderId="0" xfId="1" applyNumberFormat="1" applyFont="1" applyBorder="1"/>
    <xf numFmtId="0" fontId="73" fillId="0" borderId="21" xfId="0" applyFont="1" applyBorder="1"/>
    <xf numFmtId="0" fontId="11" fillId="0" borderId="0" xfId="0" applyFont="1" applyAlignment="1">
      <alignment horizontal="center" wrapText="1"/>
    </xf>
    <xf numFmtId="165" fontId="73" fillId="0" borderId="63" xfId="0" applyNumberFormat="1" applyFont="1" applyBorder="1"/>
    <xf numFmtId="165" fontId="73" fillId="0" borderId="24" xfId="0" applyNumberFormat="1" applyFont="1" applyBorder="1"/>
    <xf numFmtId="0" fontId="6" fillId="0" borderId="0" xfId="4" applyFont="1" applyAlignment="1">
      <alignment horizontal="center" vertical="center"/>
    </xf>
    <xf numFmtId="0" fontId="9" fillId="0" borderId="0" xfId="0" applyFont="1" applyAlignment="1">
      <alignment horizontal="center"/>
    </xf>
    <xf numFmtId="43" fontId="4" fillId="0" borderId="15" xfId="1" applyFont="1" applyFill="1" applyBorder="1" applyAlignment="1">
      <alignment horizontal="center" vertical="center"/>
    </xf>
    <xf numFmtId="43" fontId="4" fillId="0" borderId="21" xfId="1" applyFont="1" applyFill="1" applyBorder="1" applyAlignment="1">
      <alignment horizontal="center" vertical="center"/>
    </xf>
    <xf numFmtId="0" fontId="79" fillId="0" borderId="0" xfId="21" applyFont="1"/>
    <xf numFmtId="0" fontId="22" fillId="0" borderId="0" xfId="21"/>
    <xf numFmtId="165" fontId="79" fillId="0" borderId="0" xfId="21" applyNumberFormat="1" applyFont="1"/>
    <xf numFmtId="0" fontId="80" fillId="70" borderId="203" xfId="21" applyFont="1" applyFill="1" applyBorder="1" applyAlignment="1">
      <alignment horizontal="center" vertical="center"/>
    </xf>
    <xf numFmtId="0" fontId="80" fillId="70" borderId="206" xfId="21" applyFont="1" applyFill="1" applyBorder="1" applyAlignment="1">
      <alignment horizontal="center" vertical="center"/>
    </xf>
    <xf numFmtId="168" fontId="80" fillId="70" borderId="206" xfId="21" applyNumberFormat="1" applyFont="1" applyFill="1" applyBorder="1" applyAlignment="1">
      <alignment horizontal="center" vertical="center" wrapText="1"/>
    </xf>
    <xf numFmtId="49" fontId="80" fillId="70" borderId="206" xfId="22" applyNumberFormat="1" applyFont="1" applyFill="1" applyBorder="1" applyAlignment="1">
      <alignment horizontal="center"/>
    </xf>
    <xf numFmtId="49" fontId="80" fillId="70" borderId="207" xfId="22" applyNumberFormat="1" applyFont="1" applyFill="1" applyBorder="1" applyAlignment="1">
      <alignment horizontal="center"/>
    </xf>
    <xf numFmtId="0" fontId="80" fillId="0" borderId="208" xfId="21" applyFont="1" applyBorder="1" applyAlignment="1">
      <alignment horizontal="left"/>
    </xf>
    <xf numFmtId="165" fontId="80" fillId="0" borderId="206" xfId="21" applyNumberFormat="1" applyFont="1" applyBorder="1"/>
    <xf numFmtId="165" fontId="80" fillId="0" borderId="206" xfId="21" applyNumberFormat="1" applyFont="1" applyBorder="1" applyAlignment="1">
      <alignment horizontal="center"/>
    </xf>
    <xf numFmtId="165" fontId="80" fillId="0" borderId="207" xfId="21" applyNumberFormat="1" applyFont="1" applyBorder="1" applyAlignment="1">
      <alignment horizontal="center"/>
    </xf>
    <xf numFmtId="0" fontId="79" fillId="0" borderId="209" xfId="21" applyFont="1" applyBorder="1" applyAlignment="1">
      <alignment horizontal="left"/>
    </xf>
    <xf numFmtId="165" fontId="79" fillId="0" borderId="210" xfId="21" applyNumberFormat="1" applyFont="1" applyBorder="1"/>
    <xf numFmtId="165" fontId="79" fillId="0" borderId="210" xfId="54" applyNumberFormat="1" applyFont="1" applyBorder="1"/>
    <xf numFmtId="165" fontId="79" fillId="0" borderId="210" xfId="21" applyNumberFormat="1" applyFont="1" applyBorder="1" applyAlignment="1">
      <alignment horizontal="center"/>
    </xf>
    <xf numFmtId="165" fontId="79" fillId="0" borderId="211" xfId="21" applyNumberFormat="1" applyFont="1" applyBorder="1" applyAlignment="1">
      <alignment horizontal="center"/>
    </xf>
    <xf numFmtId="0" fontId="79" fillId="0" borderId="205" xfId="21" applyFont="1" applyBorder="1" applyAlignment="1">
      <alignment horizontal="left"/>
    </xf>
    <xf numFmtId="165" fontId="79" fillId="0" borderId="212" xfId="21" applyNumberFormat="1" applyFont="1" applyBorder="1"/>
    <xf numFmtId="165" fontId="79" fillId="0" borderId="212" xfId="54" applyNumberFormat="1" applyFont="1" applyBorder="1"/>
    <xf numFmtId="165" fontId="22" fillId="0" borderId="0" xfId="21" applyNumberFormat="1"/>
    <xf numFmtId="0" fontId="79" fillId="0" borderId="213" xfId="21" applyFont="1" applyBorder="1" applyAlignment="1">
      <alignment horizontal="left"/>
    </xf>
    <xf numFmtId="165" fontId="79" fillId="0" borderId="214" xfId="21" applyNumberFormat="1" applyFont="1" applyBorder="1"/>
    <xf numFmtId="165" fontId="79" fillId="0" borderId="214" xfId="21" applyNumberFormat="1" applyFont="1" applyBorder="1" applyAlignment="1">
      <alignment horizontal="center"/>
    </xf>
    <xf numFmtId="165" fontId="79" fillId="0" borderId="215" xfId="21" applyNumberFormat="1" applyFont="1" applyBorder="1" applyAlignment="1">
      <alignment horizontal="center"/>
    </xf>
    <xf numFmtId="0" fontId="79" fillId="0" borderId="0" xfId="21" applyFont="1" applyAlignment="1">
      <alignment horizontal="right"/>
    </xf>
    <xf numFmtId="165" fontId="79" fillId="0" borderId="0" xfId="54" applyNumberFormat="1" applyFont="1" applyAlignment="1">
      <alignment horizontal="right"/>
    </xf>
    <xf numFmtId="49" fontId="79" fillId="0" borderId="0" xfId="21" applyNumberFormat="1" applyFont="1"/>
    <xf numFmtId="168" fontId="80" fillId="0" borderId="216" xfId="21" quotePrefix="1" applyNumberFormat="1" applyFont="1" applyBorder="1" applyAlignment="1">
      <alignment horizontal="left"/>
    </xf>
    <xf numFmtId="165" fontId="79" fillId="0" borderId="217" xfId="21" applyNumberFormat="1" applyFont="1" applyBorder="1" applyAlignment="1">
      <alignment horizontal="center" vertical="center"/>
    </xf>
    <xf numFmtId="165" fontId="79" fillId="0" borderId="218" xfId="21" applyNumberFormat="1" applyFont="1" applyBorder="1" applyAlignment="1">
      <alignment horizontal="center" vertical="center"/>
    </xf>
    <xf numFmtId="168" fontId="79" fillId="0" borderId="219" xfId="21" quotePrefix="1" applyNumberFormat="1" applyFont="1" applyBorder="1" applyAlignment="1">
      <alignment horizontal="left"/>
    </xf>
    <xf numFmtId="165" fontId="79" fillId="0" borderId="220" xfId="21" applyNumberFormat="1" applyFont="1" applyBorder="1" applyAlignment="1">
      <alignment horizontal="center" vertical="center"/>
    </xf>
    <xf numFmtId="165" fontId="79" fillId="0" borderId="221" xfId="21" applyNumberFormat="1" applyFont="1" applyBorder="1" applyAlignment="1">
      <alignment horizontal="center" vertical="center"/>
    </xf>
    <xf numFmtId="180" fontId="22" fillId="0" borderId="0" xfId="21" applyNumberFormat="1"/>
    <xf numFmtId="168" fontId="79" fillId="0" borderId="222" xfId="21" applyNumberFormat="1" applyFont="1" applyBorder="1" applyAlignment="1">
      <alignment horizontal="left"/>
    </xf>
    <xf numFmtId="165" fontId="79" fillId="0" borderId="210" xfId="21" applyNumberFormat="1" applyFont="1" applyBorder="1" applyAlignment="1">
      <alignment horizontal="center" vertical="center"/>
    </xf>
    <xf numFmtId="165" fontId="79" fillId="0" borderId="223" xfId="21" applyNumberFormat="1" applyFont="1" applyBorder="1" applyAlignment="1">
      <alignment horizontal="center" vertical="center"/>
    </xf>
    <xf numFmtId="168" fontId="79" fillId="0" borderId="224" xfId="21" applyNumberFormat="1" applyFont="1" applyBorder="1" applyAlignment="1">
      <alignment horizontal="left"/>
    </xf>
    <xf numFmtId="165" fontId="79" fillId="0" borderId="212" xfId="21" applyNumberFormat="1" applyFont="1" applyBorder="1" applyAlignment="1">
      <alignment horizontal="center" vertical="center"/>
    </xf>
    <xf numFmtId="165" fontId="79" fillId="0" borderId="225" xfId="21" applyNumberFormat="1" applyFont="1" applyBorder="1" applyAlignment="1">
      <alignment horizontal="center" vertical="center"/>
    </xf>
    <xf numFmtId="168" fontId="80" fillId="0" borderId="226" xfId="21" quotePrefix="1" applyNumberFormat="1" applyFont="1" applyBorder="1"/>
    <xf numFmtId="2" fontId="80" fillId="0" borderId="227" xfId="21" applyNumberFormat="1" applyFont="1" applyBorder="1"/>
    <xf numFmtId="2" fontId="80" fillId="0" borderId="228" xfId="21" applyNumberFormat="1" applyFont="1" applyBorder="1"/>
    <xf numFmtId="2" fontId="22" fillId="0" borderId="0" xfId="21" applyNumberFormat="1"/>
    <xf numFmtId="168" fontId="79" fillId="0" borderId="229" xfId="21" quotePrefix="1" applyNumberFormat="1" applyFont="1" applyBorder="1" applyAlignment="1">
      <alignment horizontal="left"/>
    </xf>
    <xf numFmtId="168" fontId="79" fillId="0" borderId="205" xfId="21" applyNumberFormat="1" applyFont="1" applyBorder="1" applyAlignment="1">
      <alignment horizontal="left"/>
    </xf>
    <xf numFmtId="168" fontId="79" fillId="0" borderId="209" xfId="21" applyNumberFormat="1" applyFont="1" applyBorder="1" applyAlignment="1">
      <alignment horizontal="left"/>
    </xf>
    <xf numFmtId="168" fontId="80" fillId="0" borderId="226" xfId="21" quotePrefix="1" applyNumberFormat="1" applyFont="1" applyBorder="1" applyAlignment="1">
      <alignment horizontal="left"/>
    </xf>
    <xf numFmtId="2" fontId="80" fillId="0" borderId="227" xfId="21" applyNumberFormat="1" applyFont="1" applyBorder="1" applyAlignment="1">
      <alignment horizontal="left"/>
    </xf>
    <xf numFmtId="2" fontId="80" fillId="0" borderId="228" xfId="21" applyNumberFormat="1" applyFont="1" applyBorder="1" applyAlignment="1">
      <alignment horizontal="left"/>
    </xf>
    <xf numFmtId="165" fontId="79" fillId="0" borderId="230" xfId="21" applyNumberFormat="1" applyFont="1" applyBorder="1" applyAlignment="1">
      <alignment horizontal="center" vertical="center"/>
    </xf>
    <xf numFmtId="168" fontId="79" fillId="0" borderId="231" xfId="21" applyNumberFormat="1" applyFont="1" applyBorder="1" applyAlignment="1">
      <alignment horizontal="left"/>
    </xf>
    <xf numFmtId="165" fontId="79" fillId="0" borderId="232" xfId="21" applyNumberFormat="1" applyFont="1" applyBorder="1" applyAlignment="1">
      <alignment horizontal="center" vertical="center"/>
    </xf>
    <xf numFmtId="165" fontId="79" fillId="0" borderId="233" xfId="21" applyNumberFormat="1" applyFont="1" applyBorder="1" applyAlignment="1">
      <alignment horizontal="center" vertical="center"/>
    </xf>
    <xf numFmtId="0" fontId="121" fillId="0" borderId="0" xfId="21" applyFont="1"/>
    <xf numFmtId="0" fontId="79" fillId="0" borderId="0" xfId="22" applyFont="1"/>
    <xf numFmtId="0" fontId="0" fillId="0" borderId="0" xfId="22" applyFont="1"/>
    <xf numFmtId="168" fontId="80" fillId="70" borderId="206" xfId="22" applyNumberFormat="1" applyFont="1" applyFill="1" applyBorder="1" applyAlignment="1">
      <alignment horizontal="center" vertical="center"/>
    </xf>
    <xf numFmtId="168" fontId="80" fillId="70" borderId="206" xfId="22" applyNumberFormat="1" applyFont="1" applyFill="1" applyBorder="1" applyAlignment="1">
      <alignment horizontal="center" vertical="center" wrapText="1"/>
    </xf>
    <xf numFmtId="49" fontId="80" fillId="70" borderId="206" xfId="22" applyNumberFormat="1" applyFont="1" applyFill="1" applyBorder="1" applyAlignment="1">
      <alignment horizontal="center" vertical="center"/>
    </xf>
    <xf numFmtId="49" fontId="80" fillId="70" borderId="207" xfId="22" applyNumberFormat="1" applyFont="1" applyFill="1" applyBorder="1" applyAlignment="1">
      <alignment horizontal="center" vertical="center"/>
    </xf>
    <xf numFmtId="0" fontId="104" fillId="0" borderId="0" xfId="22" applyFont="1"/>
    <xf numFmtId="181" fontId="4" fillId="0" borderId="229" xfId="22" applyNumberFormat="1" applyFont="1" applyBorder="1" applyAlignment="1">
      <alignment horizontal="center" vertical="center"/>
    </xf>
    <xf numFmtId="0" fontId="4" fillId="0" borderId="210" xfId="22" applyFont="1" applyBorder="1" applyAlignment="1">
      <alignment horizontal="left" vertical="center"/>
    </xf>
    <xf numFmtId="2" fontId="4" fillId="0" borderId="210" xfId="22" applyNumberFormat="1" applyFont="1" applyBorder="1" applyAlignment="1">
      <alignment horizontal="right" vertical="center"/>
    </xf>
    <xf numFmtId="168" fontId="4" fillId="0" borderId="210" xfId="22" applyNumberFormat="1" applyFont="1" applyBorder="1" applyAlignment="1">
      <alignment horizontal="center"/>
    </xf>
    <xf numFmtId="165" fontId="13" fillId="0" borderId="211" xfId="22" applyNumberFormat="1" applyFont="1" applyBorder="1" applyAlignment="1">
      <alignment horizontal="center" vertical="center"/>
    </xf>
    <xf numFmtId="165" fontId="13" fillId="0" borderId="0" xfId="22" applyNumberFormat="1" applyFont="1" applyAlignment="1">
      <alignment horizontal="center" vertical="center"/>
    </xf>
    <xf numFmtId="0" fontId="50" fillId="0" borderId="0" xfId="22" applyFont="1"/>
    <xf numFmtId="181" fontId="4" fillId="0" borderId="209" xfId="22" applyNumberFormat="1" applyFont="1" applyBorder="1" applyAlignment="1">
      <alignment horizontal="center" vertical="center"/>
    </xf>
    <xf numFmtId="165" fontId="79" fillId="0" borderId="230" xfId="22" applyNumberFormat="1" applyFont="1" applyBorder="1" applyAlignment="1">
      <alignment horizontal="center" vertical="center"/>
    </xf>
    <xf numFmtId="0" fontId="79" fillId="0" borderId="210" xfId="22" applyFont="1" applyBorder="1" applyAlignment="1">
      <alignment horizontal="left" vertical="center"/>
    </xf>
    <xf numFmtId="0" fontId="4" fillId="0" borderId="0" xfId="22" applyFont="1"/>
    <xf numFmtId="0" fontId="122" fillId="0" borderId="0" xfId="22" applyFont="1"/>
    <xf numFmtId="0" fontId="123" fillId="0" borderId="0" xfId="22" applyFont="1"/>
    <xf numFmtId="0" fontId="124" fillId="0" borderId="0" xfId="22" applyFont="1"/>
    <xf numFmtId="0" fontId="6" fillId="0" borderId="229" xfId="22" applyFont="1" applyBorder="1" applyAlignment="1">
      <alignment horizontal="center" vertical="center"/>
    </xf>
    <xf numFmtId="181" fontId="6" fillId="0" borderId="237" xfId="22" applyNumberFormat="1" applyFont="1" applyBorder="1" applyAlignment="1">
      <alignment horizontal="left" vertical="center"/>
    </xf>
    <xf numFmtId="168" fontId="6" fillId="0" borderId="238" xfId="22" applyNumberFormat="1" applyFont="1" applyBorder="1" applyAlignment="1">
      <alignment horizontal="right" vertical="center"/>
    </xf>
    <xf numFmtId="168" fontId="6" fillId="0" borderId="238" xfId="22" applyNumberFormat="1" applyFont="1" applyBorder="1" applyAlignment="1">
      <alignment horizontal="center" vertical="center"/>
    </xf>
    <xf numFmtId="165" fontId="80" fillId="0" borderId="239" xfId="22" applyNumberFormat="1" applyFont="1" applyBorder="1" applyAlignment="1">
      <alignment horizontal="center" vertical="center"/>
    </xf>
    <xf numFmtId="165" fontId="80" fillId="0" borderId="0" xfId="22" applyNumberFormat="1" applyFont="1" applyAlignment="1">
      <alignment horizontal="center" vertical="center"/>
    </xf>
    <xf numFmtId="0" fontId="6" fillId="0" borderId="208" xfId="22" applyFont="1" applyBorder="1" applyAlignment="1">
      <alignment horizontal="center" vertical="center"/>
    </xf>
    <xf numFmtId="168" fontId="6" fillId="0" borderId="240" xfId="22" applyNumberFormat="1" applyFont="1" applyBorder="1" applyAlignment="1">
      <alignment horizontal="left" vertical="center"/>
    </xf>
    <xf numFmtId="168" fontId="6" fillId="0" borderId="241" xfId="22" applyNumberFormat="1" applyFont="1" applyBorder="1" applyAlignment="1">
      <alignment horizontal="right" vertical="center"/>
    </xf>
    <xf numFmtId="168" fontId="6" fillId="0" borderId="241" xfId="22" applyNumberFormat="1" applyFont="1" applyBorder="1" applyAlignment="1">
      <alignment horizontal="center" vertical="center"/>
    </xf>
    <xf numFmtId="0" fontId="79" fillId="0" borderId="0" xfId="22" applyFont="1" applyAlignment="1">
      <alignment horizontal="right"/>
    </xf>
    <xf numFmtId="168" fontId="6" fillId="0" borderId="240" xfId="22" applyNumberFormat="1" applyFont="1" applyBorder="1" applyAlignment="1">
      <alignment horizontal="left"/>
    </xf>
    <xf numFmtId="165" fontId="6" fillId="0" borderId="206" xfId="22" applyNumberFormat="1" applyFont="1" applyBorder="1" applyAlignment="1">
      <alignment horizontal="center" vertical="center"/>
    </xf>
    <xf numFmtId="165" fontId="6" fillId="0" borderId="242" xfId="22" applyNumberFormat="1" applyFont="1" applyBorder="1" applyAlignment="1">
      <alignment horizontal="center" vertical="center"/>
    </xf>
    <xf numFmtId="165" fontId="6" fillId="0" borderId="243" xfId="22" applyNumberFormat="1" applyFont="1" applyBorder="1" applyAlignment="1">
      <alignment horizontal="center" vertical="center"/>
    </xf>
    <xf numFmtId="173" fontId="50" fillId="0" borderId="0" xfId="291" applyNumberFormat="1" applyFont="1"/>
    <xf numFmtId="168" fontId="13" fillId="0" borderId="240" xfId="22" applyNumberFormat="1" applyFont="1" applyBorder="1" applyAlignment="1">
      <alignment horizontal="left"/>
    </xf>
    <xf numFmtId="165" fontId="13" fillId="0" borderId="206" xfId="22" applyNumberFormat="1" applyFont="1" applyBorder="1" applyAlignment="1">
      <alignment horizontal="right" vertical="center"/>
    </xf>
    <xf numFmtId="165" fontId="4" fillId="0" borderId="242" xfId="22" applyNumberFormat="1" applyFont="1" applyBorder="1" applyAlignment="1">
      <alignment horizontal="center" vertical="center"/>
    </xf>
    <xf numFmtId="165" fontId="6" fillId="0" borderId="207" xfId="22" applyNumberFormat="1" applyFont="1" applyBorder="1" applyAlignment="1">
      <alignment horizontal="center" vertical="center"/>
    </xf>
    <xf numFmtId="168" fontId="13" fillId="0" borderId="244" xfId="22" applyNumberFormat="1" applyFont="1" applyBorder="1" applyAlignment="1">
      <alignment horizontal="left"/>
    </xf>
    <xf numFmtId="165" fontId="13" fillId="0" borderId="244" xfId="22" applyNumberFormat="1" applyFont="1" applyBorder="1" applyAlignment="1">
      <alignment horizontal="right" vertical="center"/>
    </xf>
    <xf numFmtId="165" fontId="4" fillId="0" borderId="245" xfId="22" applyNumberFormat="1" applyFont="1" applyBorder="1" applyAlignment="1">
      <alignment horizontal="center" vertical="center"/>
    </xf>
    <xf numFmtId="165" fontId="6" fillId="0" borderId="246"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20" fillId="0" borderId="0" xfId="22" applyFont="1"/>
    <xf numFmtId="0" fontId="17" fillId="0" borderId="0" xfId="22" applyFont="1" applyAlignment="1">
      <alignment horizontal="left"/>
    </xf>
    <xf numFmtId="182" fontId="122" fillId="0" borderId="0" xfId="22" applyNumberFormat="1" applyFont="1"/>
    <xf numFmtId="0" fontId="79" fillId="0" borderId="209" xfId="22" applyFont="1" applyBorder="1" applyAlignment="1">
      <alignment horizontal="center"/>
    </xf>
    <xf numFmtId="0" fontId="80" fillId="0" borderId="210" xfId="22" applyFont="1" applyBorder="1"/>
    <xf numFmtId="165" fontId="80" fillId="0" borderId="210" xfId="22" applyNumberFormat="1" applyFont="1" applyBorder="1"/>
    <xf numFmtId="168" fontId="6" fillId="0" borderId="210" xfId="22" applyNumberFormat="1" applyFont="1" applyBorder="1" applyAlignment="1">
      <alignment horizontal="center"/>
    </xf>
    <xf numFmtId="168" fontId="6" fillId="0" borderId="248" xfId="24" applyNumberFormat="1" applyFont="1" applyBorder="1" applyAlignment="1">
      <alignment horizontal="center"/>
    </xf>
    <xf numFmtId="0" fontId="79" fillId="0" borderId="210" xfId="22" applyFont="1" applyBorder="1"/>
    <xf numFmtId="165" fontId="79" fillId="0" borderId="210" xfId="22" applyNumberFormat="1" applyFont="1" applyBorder="1"/>
    <xf numFmtId="168" fontId="4" fillId="0" borderId="211" xfId="24" applyNumberFormat="1" applyFont="1" applyBorder="1" applyAlignment="1">
      <alignment horizontal="center"/>
    </xf>
    <xf numFmtId="168" fontId="79" fillId="0" borderId="210" xfId="22" applyNumberFormat="1" applyFont="1" applyBorder="1"/>
    <xf numFmtId="0" fontId="80" fillId="0" borderId="209" xfId="22" applyFont="1" applyBorder="1" applyAlignment="1">
      <alignment horizontal="left"/>
    </xf>
    <xf numFmtId="168" fontId="80" fillId="0" borderId="210" xfId="22" applyNumberFormat="1" applyFont="1" applyBorder="1"/>
    <xf numFmtId="168" fontId="6" fillId="0" borderId="211" xfId="24" applyNumberFormat="1" applyFont="1" applyBorder="1" applyAlignment="1">
      <alignment horizontal="center"/>
    </xf>
    <xf numFmtId="0" fontId="79" fillId="0" borderId="249" xfId="22" applyFont="1" applyBorder="1"/>
    <xf numFmtId="168" fontId="80" fillId="0" borderId="250" xfId="22" applyNumberFormat="1" applyFont="1" applyBorder="1"/>
    <xf numFmtId="165" fontId="80" fillId="0" borderId="250" xfId="22" applyNumberFormat="1" applyFont="1" applyBorder="1"/>
    <xf numFmtId="168" fontId="6" fillId="0" borderId="251" xfId="22" applyNumberFormat="1" applyFont="1" applyBorder="1" applyAlignment="1">
      <alignment horizontal="center"/>
    </xf>
    <xf numFmtId="168" fontId="6" fillId="0" borderId="252" xfId="24" applyNumberFormat="1" applyFont="1" applyBorder="1" applyAlignment="1">
      <alignment horizontal="center"/>
    </xf>
    <xf numFmtId="0" fontId="125" fillId="5" borderId="0" xfId="7" applyFont="1" applyFill="1"/>
    <xf numFmtId="165" fontId="79" fillId="0" borderId="0" xfId="54" applyNumberFormat="1" applyFont="1"/>
    <xf numFmtId="2" fontId="79" fillId="0" borderId="0" xfId="22" applyNumberFormat="1" applyFont="1"/>
    <xf numFmtId="0" fontId="22" fillId="0" borderId="0" xfId="22"/>
    <xf numFmtId="165" fontId="80" fillId="0" borderId="210" xfId="22" applyNumberFormat="1" applyFont="1" applyBorder="1" applyAlignment="1">
      <alignment horizontal="right"/>
    </xf>
    <xf numFmtId="165" fontId="79" fillId="0" borderId="0" xfId="22" applyNumberFormat="1" applyFont="1"/>
    <xf numFmtId="165" fontId="79" fillId="0" borderId="210" xfId="22" applyNumberFormat="1" applyFont="1" applyBorder="1" applyAlignment="1">
      <alignment horizontal="right"/>
    </xf>
    <xf numFmtId="0" fontId="80" fillId="0" borderId="209" xfId="22" applyFont="1" applyBorder="1" applyAlignment="1">
      <alignment horizontal="center"/>
    </xf>
    <xf numFmtId="0" fontId="80" fillId="0" borderId="249" xfId="22" applyFont="1" applyBorder="1" applyAlignment="1">
      <alignment horizontal="center"/>
    </xf>
    <xf numFmtId="165" fontId="80" fillId="0" borderId="244" xfId="22" applyNumberFormat="1" applyFont="1" applyBorder="1" applyAlignment="1">
      <alignment horizontal="right"/>
    </xf>
    <xf numFmtId="168" fontId="79" fillId="0" borderId="247" xfId="22" applyNumberFormat="1" applyFont="1" applyBorder="1"/>
    <xf numFmtId="168" fontId="79" fillId="0" borderId="0" xfId="22" applyNumberFormat="1" applyFont="1"/>
    <xf numFmtId="168" fontId="80" fillId="70" borderId="0" xfId="22" applyNumberFormat="1" applyFont="1" applyFill="1" applyAlignment="1">
      <alignment horizontal="center" vertical="center"/>
    </xf>
    <xf numFmtId="49" fontId="80" fillId="70" borderId="0" xfId="22" applyNumberFormat="1" applyFont="1" applyFill="1" applyAlignment="1">
      <alignment horizontal="center"/>
    </xf>
    <xf numFmtId="0" fontId="79" fillId="0" borderId="209" xfId="22" applyFont="1" applyBorder="1"/>
    <xf numFmtId="168" fontId="6" fillId="0" borderId="0" xfId="24" applyNumberFormat="1" applyFont="1" applyAlignment="1">
      <alignment horizontal="center"/>
    </xf>
    <xf numFmtId="168" fontId="4" fillId="0" borderId="0" xfId="24" applyNumberFormat="1" applyFont="1" applyAlignment="1">
      <alignment horizontal="center"/>
    </xf>
    <xf numFmtId="165" fontId="80" fillId="0" borderId="244" xfId="22" applyNumberFormat="1" applyFont="1" applyBorder="1"/>
    <xf numFmtId="0" fontId="121" fillId="0" borderId="0" xfId="22" applyFont="1"/>
    <xf numFmtId="0" fontId="80" fillId="0" borderId="0" xfId="21" applyFont="1" applyAlignment="1">
      <alignment horizontal="center" vertical="center"/>
    </xf>
    <xf numFmtId="49" fontId="80" fillId="0" borderId="0" xfId="22" applyNumberFormat="1" applyFont="1" applyAlignment="1">
      <alignment horizontal="center" vertical="center"/>
    </xf>
    <xf numFmtId="0" fontId="4" fillId="0" borderId="0" xfId="22" applyFont="1" applyAlignment="1">
      <alignment vertical="center"/>
    </xf>
    <xf numFmtId="165" fontId="4" fillId="5" borderId="220" xfId="22" applyNumberFormat="1" applyFont="1" applyFill="1" applyBorder="1" applyAlignment="1">
      <alignment horizontal="right" vertical="center"/>
    </xf>
    <xf numFmtId="165" fontId="4" fillId="5" borderId="210" xfId="22" applyNumberFormat="1" applyFont="1" applyFill="1" applyBorder="1" applyAlignment="1">
      <alignment horizontal="right" vertical="center"/>
    </xf>
    <xf numFmtId="165" fontId="4" fillId="0" borderId="220" xfId="22" applyNumberFormat="1" applyFont="1" applyBorder="1" applyAlignment="1">
      <alignment horizontal="center" vertical="center"/>
    </xf>
    <xf numFmtId="165" fontId="13" fillId="0" borderId="239" xfId="22" applyNumberFormat="1" applyFont="1" applyBorder="1" applyAlignment="1">
      <alignment horizontal="center" vertical="center"/>
    </xf>
    <xf numFmtId="165" fontId="4" fillId="0" borderId="210" xfId="22" applyNumberFormat="1" applyFont="1" applyBorder="1" applyAlignment="1">
      <alignment horizontal="center" vertical="center"/>
    </xf>
    <xf numFmtId="0" fontId="79" fillId="5" borderId="0" xfId="22" applyFont="1" applyFill="1"/>
    <xf numFmtId="181" fontId="4" fillId="5" borderId="209" xfId="22" applyNumberFormat="1" applyFont="1" applyFill="1" applyBorder="1" applyAlignment="1">
      <alignment horizontal="center" vertical="center"/>
    </xf>
    <xf numFmtId="0" fontId="4" fillId="5" borderId="0" xfId="22" applyFont="1" applyFill="1" applyAlignment="1">
      <alignment vertical="center"/>
    </xf>
    <xf numFmtId="165" fontId="4" fillId="5" borderId="210" xfId="22" applyNumberFormat="1" applyFont="1" applyFill="1" applyBorder="1" applyAlignment="1">
      <alignment horizontal="center" vertical="center"/>
    </xf>
    <xf numFmtId="165" fontId="13" fillId="5" borderId="211"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165" fontId="13" fillId="5" borderId="210" xfId="22" applyNumberFormat="1" applyFont="1" applyFill="1" applyBorder="1" applyAlignment="1">
      <alignment horizontal="right" vertical="center"/>
    </xf>
    <xf numFmtId="0" fontId="79" fillId="5" borderId="253" xfId="22" applyFont="1" applyFill="1" applyBorder="1"/>
    <xf numFmtId="0" fontId="79" fillId="0" borderId="253" xfId="22" applyFont="1" applyBorder="1"/>
    <xf numFmtId="0" fontId="6" fillId="0" borderId="240" xfId="22" applyFont="1" applyBorder="1" applyAlignment="1">
      <alignment horizontal="center" vertical="center"/>
    </xf>
    <xf numFmtId="165" fontId="6" fillId="0" borderId="220" xfId="22" applyNumberFormat="1" applyFont="1" applyBorder="1" applyAlignment="1">
      <alignment horizontal="right" vertical="center"/>
    </xf>
    <xf numFmtId="165" fontId="6" fillId="0" borderId="220" xfId="22" applyNumberFormat="1" applyFont="1" applyBorder="1" applyAlignment="1">
      <alignment horizontal="center" vertical="center"/>
    </xf>
    <xf numFmtId="0" fontId="6" fillId="0" borderId="237" xfId="22" applyFont="1" applyBorder="1" applyAlignment="1">
      <alignment horizontal="center" vertical="center"/>
    </xf>
    <xf numFmtId="181" fontId="6" fillId="0" borderId="220" xfId="22" applyNumberFormat="1" applyFont="1" applyBorder="1" applyAlignment="1">
      <alignment horizontal="left" vertical="center"/>
    </xf>
    <xf numFmtId="181" fontId="6" fillId="0" borderId="240" xfId="22" applyNumberFormat="1" applyFont="1" applyBorder="1" applyAlignment="1">
      <alignment horizontal="center" vertical="center"/>
    </xf>
    <xf numFmtId="181" fontId="6" fillId="0" borderId="206" xfId="22" applyNumberFormat="1" applyFont="1" applyBorder="1" applyAlignment="1">
      <alignment horizontal="left" vertical="center"/>
    </xf>
    <xf numFmtId="165" fontId="6" fillId="0" borderId="206" xfId="22" applyNumberFormat="1" applyFont="1" applyBorder="1" applyAlignment="1">
      <alignment horizontal="right" vertical="center"/>
    </xf>
    <xf numFmtId="181" fontId="6" fillId="0" borderId="212" xfId="22" applyNumberFormat="1" applyFont="1" applyBorder="1" applyAlignment="1">
      <alignment horizontal="left" vertical="center"/>
    </xf>
    <xf numFmtId="165" fontId="4" fillId="0" borderId="212" xfId="22" applyNumberFormat="1" applyFont="1" applyBorder="1" applyAlignment="1">
      <alignment horizontal="right" vertical="center"/>
    </xf>
    <xf numFmtId="165" fontId="4" fillId="0" borderId="212" xfId="22" applyNumberFormat="1" applyFont="1" applyBorder="1" applyAlignment="1">
      <alignment horizontal="center" vertical="center"/>
    </xf>
    <xf numFmtId="181" fontId="6" fillId="0" borderId="255" xfId="22" applyNumberFormat="1" applyFont="1" applyBorder="1" applyAlignment="1">
      <alignment horizontal="left" vertical="center"/>
    </xf>
    <xf numFmtId="168" fontId="4" fillId="5" borderId="244" xfId="22" applyNumberFormat="1" applyFont="1" applyFill="1" applyBorder="1" applyAlignment="1">
      <alignment horizontal="left"/>
    </xf>
    <xf numFmtId="165" fontId="4" fillId="0" borderId="244" xfId="22" applyNumberFormat="1" applyFont="1" applyBorder="1" applyAlignment="1">
      <alignment horizontal="right" vertical="center"/>
    </xf>
    <xf numFmtId="165" fontId="4" fillId="0" borderId="257" xfId="22" applyNumberFormat="1" applyFont="1" applyBorder="1" applyAlignment="1">
      <alignment horizontal="center" vertical="center"/>
    </xf>
    <xf numFmtId="0" fontId="4" fillId="0" borderId="0" xfId="22" applyFont="1" applyAlignment="1">
      <alignment horizontal="right"/>
    </xf>
    <xf numFmtId="165" fontId="4" fillId="0" borderId="0" xfId="22" applyNumberFormat="1" applyFont="1" applyAlignment="1">
      <alignment horizontal="right"/>
    </xf>
    <xf numFmtId="165" fontId="120" fillId="0" borderId="0" xfId="22" applyNumberFormat="1" applyFont="1"/>
    <xf numFmtId="165" fontId="17" fillId="0" borderId="0" xfId="22" applyNumberFormat="1" applyFont="1" applyAlignment="1">
      <alignment horizontal="left"/>
    </xf>
    <xf numFmtId="182" fontId="17" fillId="0" borderId="0" xfId="22" applyNumberFormat="1" applyFont="1" applyAlignment="1">
      <alignment horizontal="left"/>
    </xf>
    <xf numFmtId="0" fontId="79" fillId="0" borderId="0" xfId="22" applyFont="1" applyAlignment="1">
      <alignment horizontal="center"/>
    </xf>
    <xf numFmtId="180" fontId="79" fillId="0" borderId="0" xfId="22" applyNumberFormat="1" applyFont="1" applyAlignment="1">
      <alignment horizontal="right"/>
    </xf>
    <xf numFmtId="182" fontId="79" fillId="0" borderId="0" xfId="22" applyNumberFormat="1" applyFont="1"/>
    <xf numFmtId="165" fontId="79" fillId="0" borderId="0" xfId="22" applyNumberFormat="1" applyFont="1" applyAlignment="1">
      <alignment horizontal="right"/>
    </xf>
    <xf numFmtId="0" fontId="79" fillId="5" borderId="209" xfId="22" applyFont="1" applyFill="1" applyBorder="1" applyAlignment="1">
      <alignment horizontal="left"/>
    </xf>
    <xf numFmtId="168" fontId="80" fillId="5" borderId="210" xfId="22" applyNumberFormat="1" applyFont="1" applyFill="1" applyBorder="1"/>
    <xf numFmtId="165" fontId="80" fillId="5" borderId="210" xfId="22" applyNumberFormat="1" applyFont="1" applyFill="1" applyBorder="1" applyAlignment="1">
      <alignment horizontal="right"/>
    </xf>
    <xf numFmtId="168" fontId="6" fillId="5" borderId="210" xfId="22" applyNumberFormat="1" applyFont="1" applyFill="1" applyBorder="1" applyAlignment="1">
      <alignment horizontal="center"/>
    </xf>
    <xf numFmtId="168" fontId="6" fillId="5" borderId="248" xfId="24" applyNumberFormat="1" applyFont="1" applyFill="1" applyBorder="1" applyAlignment="1">
      <alignment horizontal="center"/>
    </xf>
    <xf numFmtId="0" fontId="79" fillId="0" borderId="210" xfId="22" applyFont="1" applyBorder="1" applyAlignment="1">
      <alignment horizontal="left"/>
    </xf>
    <xf numFmtId="0" fontId="13" fillId="0" borderId="0" xfId="22" applyFont="1"/>
    <xf numFmtId="0" fontId="13" fillId="0" borderId="209" xfId="22" applyFont="1" applyBorder="1" applyAlignment="1">
      <alignment horizontal="center"/>
    </xf>
    <xf numFmtId="0" fontId="13" fillId="0" borderId="210" xfId="22" applyFont="1" applyBorder="1" applyAlignment="1">
      <alignment horizontal="left"/>
    </xf>
    <xf numFmtId="168" fontId="13" fillId="0" borderId="210" xfId="22" applyNumberFormat="1" applyFont="1" applyBorder="1" applyAlignment="1">
      <alignment horizontal="center"/>
    </xf>
    <xf numFmtId="168" fontId="13" fillId="0" borderId="211" xfId="24" applyNumberFormat="1" applyFont="1" applyBorder="1" applyAlignment="1">
      <alignment horizontal="center"/>
    </xf>
    <xf numFmtId="0" fontId="1" fillId="0" borderId="0" xfId="22" applyFont="1"/>
    <xf numFmtId="0" fontId="13" fillId="5" borderId="0" xfId="22" applyFont="1" applyFill="1"/>
    <xf numFmtId="0" fontId="13" fillId="5" borderId="209" xfId="22" applyFont="1" applyFill="1" applyBorder="1" applyAlignment="1">
      <alignment horizontal="center"/>
    </xf>
    <xf numFmtId="0" fontId="13" fillId="5" borderId="210" xfId="22" applyFont="1" applyFill="1" applyBorder="1" applyAlignment="1">
      <alignment horizontal="left"/>
    </xf>
    <xf numFmtId="168" fontId="13" fillId="5" borderId="210" xfId="22" applyNumberFormat="1" applyFont="1" applyFill="1" applyBorder="1" applyAlignment="1">
      <alignment horizontal="center"/>
    </xf>
    <xf numFmtId="168" fontId="13" fillId="5" borderId="211" xfId="24" applyNumberFormat="1" applyFont="1" applyFill="1" applyBorder="1" applyAlignment="1">
      <alignment horizontal="center"/>
    </xf>
    <xf numFmtId="0" fontId="1" fillId="5" borderId="0" xfId="22" applyFont="1" applyFill="1"/>
    <xf numFmtId="0" fontId="13" fillId="0" borderId="210" xfId="22" applyFont="1" applyBorder="1" applyAlignment="1">
      <alignment horizontal="left" wrapText="1"/>
    </xf>
    <xf numFmtId="0" fontId="79" fillId="5" borderId="209" xfId="22" applyFont="1" applyFill="1" applyBorder="1" applyAlignment="1">
      <alignment horizontal="center"/>
    </xf>
    <xf numFmtId="0" fontId="79" fillId="5" borderId="210" xfId="22" applyFont="1" applyFill="1" applyBorder="1" applyAlignment="1">
      <alignment horizontal="left"/>
    </xf>
    <xf numFmtId="168" fontId="4" fillId="5" borderId="210" xfId="22" applyNumberFormat="1" applyFont="1" applyFill="1" applyBorder="1" applyAlignment="1">
      <alignment horizontal="center"/>
    </xf>
    <xf numFmtId="168" fontId="4" fillId="5" borderId="211" xfId="24" applyNumberFormat="1" applyFont="1" applyFill="1" applyBorder="1" applyAlignment="1">
      <alignment horizontal="center"/>
    </xf>
    <xf numFmtId="168" fontId="80" fillId="5" borderId="210" xfId="22" applyNumberFormat="1" applyFont="1" applyFill="1" applyBorder="1" applyAlignment="1">
      <alignment horizontal="left"/>
    </xf>
    <xf numFmtId="165" fontId="80" fillId="5" borderId="258" xfId="22" applyNumberFormat="1" applyFont="1" applyFill="1" applyBorder="1" applyAlignment="1">
      <alignment horizontal="right"/>
    </xf>
    <xf numFmtId="168" fontId="6" fillId="5" borderId="211" xfId="24" applyNumberFormat="1" applyFont="1" applyFill="1" applyBorder="1" applyAlignment="1">
      <alignment horizontal="center"/>
    </xf>
    <xf numFmtId="0" fontId="79" fillId="0" borderId="249" xfId="22" applyFont="1" applyBorder="1" applyAlignment="1">
      <alignment horizontal="left"/>
    </xf>
    <xf numFmtId="0" fontId="79" fillId="0" borderId="209" xfId="22" applyFont="1" applyBorder="1" applyAlignment="1">
      <alignment horizontal="left"/>
    </xf>
    <xf numFmtId="0" fontId="4" fillId="0" borderId="210" xfId="22" applyFont="1" applyBorder="1" applyAlignment="1">
      <alignment horizontal="left"/>
    </xf>
    <xf numFmtId="165" fontId="4" fillId="0" borderId="210" xfId="22" applyNumberFormat="1" applyFont="1" applyBorder="1" applyAlignment="1">
      <alignment horizontal="left"/>
    </xf>
    <xf numFmtId="181" fontId="4" fillId="0" borderId="210" xfId="22" applyNumberFormat="1" applyFont="1" applyBorder="1" applyAlignment="1">
      <alignment horizontal="left"/>
    </xf>
    <xf numFmtId="168" fontId="13" fillId="5" borderId="0" xfId="22" applyNumberFormat="1" applyFont="1" applyFill="1"/>
    <xf numFmtId="168" fontId="13" fillId="0" borderId="0" xfId="22" applyNumberFormat="1" applyFont="1"/>
    <xf numFmtId="168" fontId="80" fillId="0" borderId="210" xfId="22" applyNumberFormat="1" applyFont="1" applyBorder="1" applyAlignment="1">
      <alignment horizontal="left"/>
    </xf>
    <xf numFmtId="0" fontId="79" fillId="0" borderId="249" xfId="22" applyFont="1" applyBorder="1" applyAlignment="1">
      <alignment horizontal="center"/>
    </xf>
    <xf numFmtId="165" fontId="80" fillId="0" borderId="259" xfId="22" applyNumberFormat="1" applyFont="1" applyBorder="1" applyAlignment="1">
      <alignment horizontal="right"/>
    </xf>
    <xf numFmtId="165" fontId="80" fillId="5" borderId="259" xfId="22" applyNumberFormat="1" applyFont="1" applyFill="1" applyBorder="1" applyAlignment="1">
      <alignment horizontal="right"/>
    </xf>
    <xf numFmtId="181" fontId="79" fillId="0" borderId="0" xfId="22" applyNumberFormat="1" applyFont="1" applyAlignment="1">
      <alignment horizontal="left"/>
    </xf>
    <xf numFmtId="43" fontId="79" fillId="0" borderId="0" xfId="1" applyFont="1" applyAlignment="1">
      <alignment horizontal="left"/>
    </xf>
    <xf numFmtId="183" fontId="79" fillId="0" borderId="0" xfId="22" applyNumberFormat="1" applyFont="1" applyAlignment="1">
      <alignment horizontal="left"/>
    </xf>
    <xf numFmtId="165" fontId="80" fillId="0" borderId="258" xfId="22" applyNumberFormat="1" applyFont="1" applyBorder="1" applyAlignment="1">
      <alignment horizontal="right"/>
    </xf>
    <xf numFmtId="43" fontId="79" fillId="0" borderId="0" xfId="1" applyFont="1"/>
    <xf numFmtId="175" fontId="79" fillId="0" borderId="0" xfId="1" applyNumberFormat="1" applyFont="1"/>
    <xf numFmtId="0" fontId="80" fillId="0" borderId="0" xfId="22" applyFont="1" applyAlignment="1">
      <alignment horizontal="center"/>
    </xf>
    <xf numFmtId="0" fontId="0" fillId="0" borderId="28" xfId="0" applyBorder="1"/>
    <xf numFmtId="49" fontId="80" fillId="71" borderId="0" xfId="22" applyNumberFormat="1" applyFont="1" applyFill="1" applyAlignment="1">
      <alignment horizontal="center"/>
    </xf>
    <xf numFmtId="0" fontId="49" fillId="0" borderId="28" xfId="0" applyFont="1" applyBorder="1" applyAlignment="1">
      <alignment wrapText="1"/>
    </xf>
    <xf numFmtId="0" fontId="11" fillId="0" borderId="240" xfId="0" applyFont="1" applyBorder="1" applyAlignment="1">
      <alignment horizontal="center" vertical="top" wrapText="1"/>
    </xf>
    <xf numFmtId="0" fontId="11" fillId="0" borderId="206" xfId="0" applyFont="1" applyBorder="1" applyAlignment="1">
      <alignment vertical="top" wrapText="1"/>
    </xf>
    <xf numFmtId="165" fontId="11" fillId="0" borderId="206" xfId="0" applyNumberFormat="1" applyFont="1" applyBorder="1" applyAlignment="1">
      <alignment horizontal="right" vertical="center" wrapText="1"/>
    </xf>
    <xf numFmtId="165" fontId="11" fillId="0" borderId="206" xfId="0" applyNumberFormat="1" applyFont="1" applyBorder="1" applyAlignment="1">
      <alignment horizontal="center" vertical="center" wrapText="1"/>
    </xf>
    <xf numFmtId="165" fontId="11" fillId="0" borderId="261" xfId="0" applyNumberFormat="1" applyFont="1" applyBorder="1" applyAlignment="1">
      <alignment horizontal="center" vertical="center" wrapText="1"/>
    </xf>
    <xf numFmtId="165" fontId="11" fillId="0" borderId="0" xfId="0" applyNumberFormat="1" applyFont="1" applyAlignment="1">
      <alignment horizontal="center" vertical="center" wrapText="1"/>
    </xf>
    <xf numFmtId="0" fontId="49" fillId="0" borderId="0" xfId="0" applyFont="1" applyAlignment="1">
      <alignment wrapText="1"/>
    </xf>
    <xf numFmtId="0" fontId="13" fillId="0" borderId="237" xfId="0" applyFont="1" applyBorder="1" applyAlignment="1">
      <alignment horizontal="center" vertical="center"/>
    </xf>
    <xf numFmtId="0" fontId="13" fillId="0" borderId="220" xfId="0" applyFont="1" applyBorder="1"/>
    <xf numFmtId="165" fontId="13" fillId="0" borderId="206" xfId="0" applyNumberFormat="1" applyFont="1" applyBorder="1" applyAlignment="1">
      <alignment horizontal="right" vertical="center" wrapText="1"/>
    </xf>
    <xf numFmtId="165" fontId="13" fillId="0" borderId="206" xfId="0" applyNumberFormat="1" applyFont="1" applyBorder="1" applyAlignment="1">
      <alignment horizontal="center" vertical="center" wrapText="1"/>
    </xf>
    <xf numFmtId="165" fontId="13" fillId="0" borderId="261" xfId="0" applyNumberFormat="1" applyFont="1" applyBorder="1" applyAlignment="1">
      <alignment horizontal="center" vertical="center" wrapText="1"/>
    </xf>
    <xf numFmtId="165" fontId="13" fillId="0" borderId="0" xfId="0" applyNumberFormat="1" applyFont="1" applyAlignment="1">
      <alignment horizontal="center" vertical="center"/>
    </xf>
    <xf numFmtId="0" fontId="13" fillId="0" borderId="254" xfId="0" applyFont="1" applyBorder="1" applyAlignment="1">
      <alignment horizontal="center" vertical="center"/>
    </xf>
    <xf numFmtId="0" fontId="13" fillId="0" borderId="210" xfId="0" applyFont="1" applyBorder="1"/>
    <xf numFmtId="0" fontId="13" fillId="0" borderId="260" xfId="0" applyFont="1" applyBorder="1" applyAlignment="1">
      <alignment horizontal="center" vertical="center"/>
    </xf>
    <xf numFmtId="0" fontId="13" fillId="0" borderId="212" xfId="0" applyFont="1" applyBorder="1"/>
    <xf numFmtId="0" fontId="49" fillId="0" borderId="28" xfId="0" applyFont="1" applyBorder="1"/>
    <xf numFmtId="0" fontId="11" fillId="0" borderId="240" xfId="0" applyFont="1" applyBorder="1" applyAlignment="1">
      <alignment horizontal="center" vertical="top"/>
    </xf>
    <xf numFmtId="0" fontId="11" fillId="0" borderId="206" xfId="0" applyFont="1" applyBorder="1" applyAlignment="1">
      <alignment vertical="top"/>
    </xf>
    <xf numFmtId="0" fontId="49" fillId="0" borderId="0" xfId="0" applyFont="1"/>
    <xf numFmtId="165" fontId="13" fillId="0" borderId="262" xfId="0" applyNumberFormat="1" applyFont="1" applyBorder="1" applyAlignment="1">
      <alignment horizontal="center" vertical="center"/>
    </xf>
    <xf numFmtId="165" fontId="13" fillId="0" borderId="228" xfId="0" applyNumberFormat="1" applyFont="1" applyBorder="1" applyAlignment="1">
      <alignment horizontal="center" vertical="center" wrapText="1"/>
    </xf>
    <xf numFmtId="165" fontId="13" fillId="0" borderId="26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64" xfId="0" applyNumberFormat="1" applyFont="1" applyBorder="1" applyAlignment="1">
      <alignment horizontal="center" vertical="center"/>
    </xf>
    <xf numFmtId="165" fontId="13" fillId="0" borderId="265" xfId="0" applyNumberFormat="1" applyFont="1" applyBorder="1" applyAlignment="1">
      <alignment horizontal="center" vertical="center"/>
    </xf>
    <xf numFmtId="165" fontId="11" fillId="0" borderId="266" xfId="0" applyNumberFormat="1" applyFont="1" applyBorder="1" applyAlignment="1">
      <alignment horizontal="center" vertical="center" wrapText="1"/>
    </xf>
    <xf numFmtId="165" fontId="11" fillId="0" borderId="228"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6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68" xfId="0" applyNumberFormat="1" applyFont="1" applyBorder="1" applyAlignment="1">
      <alignment horizontal="center" vertical="center"/>
    </xf>
    <xf numFmtId="165" fontId="11" fillId="0" borderId="268" xfId="0" applyNumberFormat="1" applyFont="1" applyBorder="1" applyAlignment="1">
      <alignment horizontal="center" vertical="center"/>
    </xf>
    <xf numFmtId="165" fontId="11" fillId="0" borderId="269" xfId="0" applyNumberFormat="1" applyFont="1" applyBorder="1" applyAlignment="1">
      <alignment horizontal="center" vertical="center"/>
    </xf>
    <xf numFmtId="165" fontId="13" fillId="0" borderId="269" xfId="0" applyNumberFormat="1" applyFont="1" applyBorder="1" applyAlignment="1">
      <alignment horizontal="center" vertical="center"/>
    </xf>
    <xf numFmtId="0" fontId="11" fillId="0" borderId="270" xfId="0" applyFont="1" applyBorder="1"/>
    <xf numFmtId="0" fontId="11" fillId="0" borderId="259" xfId="0" applyFont="1" applyBorder="1"/>
    <xf numFmtId="165" fontId="11" fillId="0" borderId="259" xfId="0" applyNumberFormat="1" applyFont="1" applyBorder="1" applyAlignment="1">
      <alignment horizontal="right" vertical="center"/>
    </xf>
    <xf numFmtId="165" fontId="11" fillId="0" borderId="271" xfId="0" applyNumberFormat="1" applyFont="1" applyBorder="1" applyAlignment="1">
      <alignment horizontal="center" vertical="center"/>
    </xf>
    <xf numFmtId="165" fontId="11" fillId="0" borderId="0" xfId="0" applyNumberFormat="1" applyFont="1" applyAlignment="1">
      <alignment horizontal="center" vertical="center"/>
    </xf>
    <xf numFmtId="0" fontId="11" fillId="0" borderId="272" xfId="0" applyFont="1" applyBorder="1"/>
    <xf numFmtId="184" fontId="11" fillId="0" borderId="272" xfId="0" applyNumberFormat="1" applyFont="1" applyBorder="1" applyAlignment="1">
      <alignment horizontal="right" vertical="center"/>
    </xf>
    <xf numFmtId="180" fontId="11" fillId="0" borderId="272" xfId="0" applyNumberFormat="1" applyFont="1" applyBorder="1" applyAlignment="1">
      <alignment horizontal="right" vertical="center"/>
    </xf>
    <xf numFmtId="180" fontId="11" fillId="0" borderId="0" xfId="0" applyNumberFormat="1" applyFont="1" applyAlignment="1">
      <alignment horizontal="right" vertical="center"/>
    </xf>
    <xf numFmtId="0" fontId="11" fillId="5" borderId="0" xfId="0" applyFont="1" applyFill="1" applyAlignment="1">
      <alignment horizontal="center" vertical="center" wrapText="1"/>
    </xf>
    <xf numFmtId="0" fontId="13" fillId="0" borderId="237" xfId="0" applyFont="1" applyBorder="1" applyAlignment="1">
      <alignment horizontal="left" vertical="center"/>
    </xf>
    <xf numFmtId="0" fontId="13" fillId="0" borderId="220" xfId="0" applyFont="1" applyBorder="1" applyAlignment="1">
      <alignment horizontal="left"/>
    </xf>
    <xf numFmtId="165" fontId="13" fillId="0" borderId="220" xfId="0" applyNumberFormat="1" applyFont="1" applyBorder="1" applyAlignment="1">
      <alignment horizontal="right" vertical="center"/>
    </xf>
    <xf numFmtId="165" fontId="13" fillId="0" borderId="220" xfId="0" applyNumberFormat="1" applyFont="1" applyBorder="1" applyAlignment="1">
      <alignment horizontal="center" vertical="center"/>
    </xf>
    <xf numFmtId="165" fontId="13" fillId="0" borderId="221" xfId="0" applyNumberFormat="1" applyFont="1" applyBorder="1" applyAlignment="1">
      <alignment horizontal="center" vertical="center"/>
    </xf>
    <xf numFmtId="0" fontId="13" fillId="0" borderId="254" xfId="0" applyFont="1" applyBorder="1" applyAlignment="1">
      <alignment horizontal="left" vertical="center"/>
    </xf>
    <xf numFmtId="0" fontId="13" fillId="0" borderId="210" xfId="0" applyFont="1" applyBorder="1" applyAlignment="1">
      <alignment horizontal="left"/>
    </xf>
    <xf numFmtId="165" fontId="13" fillId="0" borderId="210" xfId="0" applyNumberFormat="1" applyFont="1" applyBorder="1" applyAlignment="1">
      <alignment horizontal="right" vertical="center"/>
    </xf>
    <xf numFmtId="165" fontId="13" fillId="0" borderId="210" xfId="0" applyNumberFormat="1" applyFont="1" applyBorder="1" applyAlignment="1">
      <alignment horizontal="center" vertical="center"/>
    </xf>
    <xf numFmtId="165" fontId="13" fillId="0" borderId="223" xfId="0" applyNumberFormat="1" applyFont="1" applyBorder="1" applyAlignment="1">
      <alignment horizontal="center" vertical="center"/>
    </xf>
    <xf numFmtId="0" fontId="13" fillId="0" borderId="260" xfId="0" applyFont="1" applyBorder="1" applyAlignment="1">
      <alignment horizontal="left" vertical="center"/>
    </xf>
    <xf numFmtId="0" fontId="13" fillId="0" borderId="212" xfId="0" applyFont="1" applyBorder="1" applyAlignment="1">
      <alignment horizontal="left"/>
    </xf>
    <xf numFmtId="165" fontId="13" fillId="0" borderId="212" xfId="0" applyNumberFormat="1" applyFont="1" applyBorder="1" applyAlignment="1">
      <alignment horizontal="right" vertical="center"/>
    </xf>
    <xf numFmtId="165" fontId="13" fillId="0" borderId="212" xfId="0" applyNumberFormat="1" applyFont="1" applyBorder="1" applyAlignment="1">
      <alignment horizontal="center" vertical="center"/>
    </xf>
    <xf numFmtId="165" fontId="13" fillId="0" borderId="225" xfId="0" applyNumberFormat="1" applyFont="1" applyBorder="1" applyAlignment="1">
      <alignment horizontal="center" vertical="center"/>
    </xf>
    <xf numFmtId="165" fontId="11" fillId="0" borderId="278" xfId="0" applyNumberFormat="1" applyFont="1" applyBorder="1"/>
    <xf numFmtId="165" fontId="11" fillId="0" borderId="259" xfId="0" applyNumberFormat="1" applyFont="1" applyBorder="1" applyAlignment="1">
      <alignment horizontal="center" vertical="center"/>
    </xf>
    <xf numFmtId="165" fontId="11" fillId="0" borderId="279" xfId="0" applyNumberFormat="1" applyFont="1" applyBorder="1" applyAlignment="1">
      <alignment horizontal="center" vertical="center"/>
    </xf>
    <xf numFmtId="0" fontId="11" fillId="0" borderId="272" xfId="0" applyFont="1" applyBorder="1" applyAlignment="1">
      <alignment horizontal="left"/>
    </xf>
    <xf numFmtId="180" fontId="11" fillId="0" borderId="272" xfId="0" applyNumberFormat="1" applyFont="1" applyBorder="1"/>
    <xf numFmtId="174" fontId="11" fillId="0" borderId="23" xfId="0" applyNumberFormat="1" applyFont="1" applyBorder="1"/>
    <xf numFmtId="174" fontId="11" fillId="0" borderId="0" xfId="0" applyNumberFormat="1" applyFont="1"/>
    <xf numFmtId="43" fontId="0" fillId="0" borderId="0" xfId="1" applyFont="1"/>
    <xf numFmtId="9" fontId="13" fillId="0" borderId="230" xfId="291" applyFont="1" applyFill="1" applyBorder="1" applyAlignment="1">
      <alignment horizontal="right" vertical="center"/>
    </xf>
    <xf numFmtId="165" fontId="11" fillId="0" borderId="280" xfId="0" applyNumberFormat="1" applyFont="1" applyBorder="1"/>
    <xf numFmtId="0" fontId="127" fillId="0" borderId="0" xfId="0" applyFont="1"/>
    <xf numFmtId="0" fontId="128" fillId="0" borderId="0" xfId="0" applyFont="1"/>
    <xf numFmtId="174" fontId="0" fillId="0" borderId="0" xfId="0" applyNumberFormat="1"/>
    <xf numFmtId="0" fontId="13" fillId="0" borderId="28" xfId="0" applyFont="1" applyBorder="1"/>
    <xf numFmtId="0" fontId="11" fillId="0" borderId="28" xfId="0" applyFont="1" applyBorder="1" applyAlignment="1">
      <alignment wrapText="1"/>
    </xf>
    <xf numFmtId="0" fontId="11" fillId="0" borderId="206"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8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206" xfId="0" applyNumberFormat="1" applyFont="1" applyBorder="1" applyAlignment="1">
      <alignment horizontal="right" vertical="center"/>
    </xf>
    <xf numFmtId="0" fontId="11" fillId="0" borderId="282" xfId="0" applyFont="1" applyBorder="1"/>
    <xf numFmtId="0" fontId="11" fillId="0" borderId="283" xfId="0" applyFont="1" applyBorder="1"/>
    <xf numFmtId="165" fontId="11" fillId="5" borderId="259" xfId="0" applyNumberFormat="1" applyFont="1" applyFill="1" applyBorder="1" applyAlignment="1">
      <alignment horizontal="right" vertical="center"/>
    </xf>
    <xf numFmtId="182" fontId="11" fillId="0" borderId="272" xfId="0" applyNumberFormat="1" applyFont="1" applyBorder="1" applyAlignment="1">
      <alignment horizontal="right" vertical="center"/>
    </xf>
    <xf numFmtId="185" fontId="11" fillId="0" borderId="272"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78" xfId="0" applyNumberFormat="1" applyFont="1" applyFill="1" applyBorder="1"/>
    <xf numFmtId="182" fontId="11" fillId="0" borderId="272" xfId="0" applyNumberFormat="1" applyFont="1" applyBorder="1"/>
    <xf numFmtId="165" fontId="13" fillId="0" borderId="284" xfId="0" applyNumberFormat="1" applyFont="1" applyBorder="1" applyAlignment="1">
      <alignment horizontal="right" vertical="center"/>
    </xf>
    <xf numFmtId="165" fontId="13" fillId="0" borderId="223" xfId="0" applyNumberFormat="1" applyFont="1" applyBorder="1" applyAlignment="1">
      <alignment horizontal="right" vertical="center"/>
    </xf>
    <xf numFmtId="165" fontId="13" fillId="0" borderId="225" xfId="0" applyNumberFormat="1" applyFont="1" applyBorder="1" applyAlignment="1">
      <alignment horizontal="right" vertical="center"/>
    </xf>
    <xf numFmtId="49" fontId="80" fillId="70" borderId="242" xfId="22" applyNumberFormat="1" applyFont="1" applyFill="1" applyBorder="1" applyAlignment="1">
      <alignment horizontal="center" vertical="center"/>
    </xf>
    <xf numFmtId="49" fontId="80" fillId="70" borderId="26" xfId="22" applyNumberFormat="1" applyFont="1" applyFill="1" applyBorder="1" applyAlignment="1">
      <alignment horizontal="center" vertical="center"/>
    </xf>
    <xf numFmtId="0" fontId="80" fillId="70" borderId="227" xfId="22" applyFont="1" applyFill="1" applyBorder="1" applyAlignment="1">
      <alignment horizontal="center" vertical="center"/>
    </xf>
    <xf numFmtId="0" fontId="80" fillId="70" borderId="211" xfId="22" quotePrefix="1" applyFont="1" applyFill="1" applyBorder="1" applyAlignment="1">
      <alignment horizontal="center" vertical="center"/>
    </xf>
    <xf numFmtId="1" fontId="79" fillId="0" borderId="222" xfId="22" applyNumberFormat="1" applyFont="1" applyBorder="1" applyAlignment="1">
      <alignment horizontal="center"/>
    </xf>
    <xf numFmtId="165" fontId="79" fillId="0" borderId="220" xfId="22" applyNumberFormat="1" applyFont="1" applyBorder="1"/>
    <xf numFmtId="165" fontId="4" fillId="0" borderId="230" xfId="22" applyNumberFormat="1" applyFont="1" applyBorder="1" applyAlignment="1">
      <alignment horizontal="center"/>
    </xf>
    <xf numFmtId="165" fontId="4" fillId="0" borderId="285" xfId="22" applyNumberFormat="1" applyFont="1" applyBorder="1" applyAlignment="1">
      <alignment horizontal="center"/>
    </xf>
    <xf numFmtId="165" fontId="79" fillId="0" borderId="221" xfId="22" applyNumberFormat="1" applyFont="1" applyBorder="1" applyAlignment="1">
      <alignment horizontal="center"/>
    </xf>
    <xf numFmtId="165" fontId="79" fillId="0" borderId="223" xfId="22" applyNumberFormat="1" applyFont="1" applyBorder="1" applyAlignment="1">
      <alignment horizontal="center"/>
    </xf>
    <xf numFmtId="2" fontId="4" fillId="0" borderId="230" xfId="22" applyNumberFormat="1" applyFont="1" applyBorder="1" applyAlignment="1">
      <alignment horizontal="center"/>
    </xf>
    <xf numFmtId="165" fontId="4" fillId="0" borderId="210" xfId="22" applyNumberFormat="1" applyFont="1" applyBorder="1" applyAlignment="1">
      <alignment horizontal="center"/>
    </xf>
    <xf numFmtId="165" fontId="4" fillId="0" borderId="230" xfId="22" quotePrefix="1" applyNumberFormat="1" applyFont="1" applyBorder="1" applyAlignment="1">
      <alignment horizontal="center"/>
    </xf>
    <xf numFmtId="0" fontId="79" fillId="0" borderId="222" xfId="22" applyFont="1" applyBorder="1" applyAlignment="1">
      <alignment horizontal="center"/>
    </xf>
    <xf numFmtId="165" fontId="80" fillId="0" borderId="230" xfId="22" applyNumberFormat="1" applyFont="1" applyBorder="1" applyAlignment="1">
      <alignment horizontal="center"/>
    </xf>
    <xf numFmtId="165" fontId="80" fillId="0" borderId="223" xfId="22" applyNumberFormat="1" applyFont="1" applyBorder="1" applyAlignment="1">
      <alignment horizontal="center"/>
    </xf>
    <xf numFmtId="165" fontId="80" fillId="0" borderId="250" xfId="22" applyNumberFormat="1" applyFont="1" applyBorder="1" applyAlignment="1">
      <alignment vertical="center"/>
    </xf>
    <xf numFmtId="165" fontId="6" fillId="0" borderId="250" xfId="22" applyNumberFormat="1" applyFont="1" applyBorder="1" applyAlignment="1">
      <alignment horizontal="center" vertical="center"/>
    </xf>
    <xf numFmtId="165" fontId="80" fillId="0" borderId="286" xfId="22" applyNumberFormat="1" applyFont="1" applyBorder="1" applyAlignment="1">
      <alignment horizontal="center" vertical="center"/>
    </xf>
    <xf numFmtId="165" fontId="6" fillId="0" borderId="257" xfId="22" applyNumberFormat="1" applyFont="1" applyBorder="1" applyAlignment="1">
      <alignment horizontal="center" vertical="center"/>
    </xf>
    <xf numFmtId="174" fontId="79" fillId="0" borderId="0" xfId="22" applyNumberFormat="1" applyFont="1"/>
    <xf numFmtId="174" fontId="0" fillId="0" borderId="0" xfId="22" applyNumberFormat="1" applyFont="1"/>
    <xf numFmtId="165" fontId="0" fillId="0" borderId="0" xfId="22" applyNumberFormat="1" applyFont="1"/>
    <xf numFmtId="168" fontId="80" fillId="70" borderId="287" xfId="22" applyNumberFormat="1" applyFont="1" applyFill="1" applyBorder="1" applyAlignment="1">
      <alignment horizontal="center" vertical="center"/>
    </xf>
    <xf numFmtId="168" fontId="80" fillId="70" borderId="217" xfId="22" applyNumberFormat="1" applyFont="1" applyFill="1" applyBorder="1" applyAlignment="1">
      <alignment horizontal="center" vertical="center"/>
    </xf>
    <xf numFmtId="168" fontId="80" fillId="70" borderId="217" xfId="22" quotePrefix="1" applyNumberFormat="1" applyFont="1" applyFill="1" applyBorder="1" applyAlignment="1">
      <alignment horizontal="center" vertical="center"/>
    </xf>
    <xf numFmtId="168" fontId="80" fillId="70" borderId="234" xfId="22" quotePrefix="1" applyNumberFormat="1" applyFont="1" applyFill="1" applyBorder="1" applyAlignment="1">
      <alignment horizontal="center" vertical="center"/>
    </xf>
    <xf numFmtId="0" fontId="80" fillId="70" borderId="217" xfId="22" quotePrefix="1" applyFont="1" applyFill="1" applyBorder="1" applyAlignment="1">
      <alignment horizontal="center" vertical="center"/>
    </xf>
    <xf numFmtId="0" fontId="80" fillId="70" borderId="288" xfId="22" quotePrefix="1" applyFont="1" applyFill="1" applyBorder="1" applyAlignment="1">
      <alignment horizontal="center" vertical="center"/>
    </xf>
    <xf numFmtId="0" fontId="80" fillId="70" borderId="289" xfId="22" quotePrefix="1" applyFont="1" applyFill="1" applyBorder="1" applyAlignment="1">
      <alignment horizontal="center" vertical="center"/>
    </xf>
    <xf numFmtId="168" fontId="79" fillId="0" borderId="229" xfId="22" applyNumberFormat="1" applyFont="1" applyBorder="1" applyAlignment="1">
      <alignment horizontal="left"/>
    </xf>
    <xf numFmtId="2" fontId="79" fillId="0" borderId="220" xfId="22" applyNumberFormat="1" applyFont="1" applyBorder="1"/>
    <xf numFmtId="2" fontId="79" fillId="0" borderId="285" xfId="22" applyNumberFormat="1" applyFont="1" applyBorder="1"/>
    <xf numFmtId="2" fontId="79" fillId="0" borderId="19" xfId="22" applyNumberFormat="1" applyFont="1" applyBorder="1"/>
    <xf numFmtId="2" fontId="79" fillId="0" borderId="17" xfId="22" applyNumberFormat="1" applyFont="1" applyBorder="1"/>
    <xf numFmtId="168" fontId="79" fillId="0" borderId="209" xfId="22" applyNumberFormat="1" applyFont="1" applyBorder="1" applyAlignment="1">
      <alignment horizontal="left"/>
    </xf>
    <xf numFmtId="2" fontId="79" fillId="0" borderId="210" xfId="22" applyNumberFormat="1" applyFont="1" applyBorder="1"/>
    <xf numFmtId="2" fontId="79" fillId="0" borderId="230" xfId="22" applyNumberFormat="1" applyFont="1" applyBorder="1"/>
    <xf numFmtId="2" fontId="79" fillId="0" borderId="15" xfId="22" applyNumberFormat="1" applyFont="1" applyBorder="1"/>
    <xf numFmtId="2" fontId="79" fillId="0" borderId="16" xfId="22" applyNumberFormat="1" applyFont="1" applyBorder="1"/>
    <xf numFmtId="2" fontId="79" fillId="0" borderId="15" xfId="22" applyNumberFormat="1" applyFont="1" applyBorder="1" applyAlignment="1">
      <alignment horizontal="right"/>
    </xf>
    <xf numFmtId="2" fontId="79" fillId="0" borderId="16" xfId="22" applyNumberFormat="1" applyFont="1" applyBorder="1" applyAlignment="1">
      <alignment horizontal="right"/>
    </xf>
    <xf numFmtId="2" fontId="79" fillId="0" borderId="210" xfId="22" applyNumberFormat="1" applyFont="1" applyBorder="1" applyAlignment="1">
      <alignment horizontal="right"/>
    </xf>
    <xf numFmtId="2" fontId="79" fillId="0" borderId="230" xfId="22" applyNumberFormat="1" applyFont="1" applyBorder="1" applyAlignment="1">
      <alignment horizontal="right"/>
    </xf>
    <xf numFmtId="2" fontId="79" fillId="0" borderId="8" xfId="22" applyNumberFormat="1" applyFont="1" applyBorder="1" applyAlignment="1">
      <alignment horizontal="right"/>
    </xf>
    <xf numFmtId="2" fontId="79" fillId="0" borderId="9" xfId="22" applyNumberFormat="1" applyFont="1" applyBorder="1" applyAlignment="1">
      <alignment horizontal="right"/>
    </xf>
    <xf numFmtId="168" fontId="80" fillId="0" borderId="290" xfId="22" applyNumberFormat="1" applyFont="1" applyBorder="1" applyAlignment="1">
      <alignment horizontal="left"/>
    </xf>
    <xf numFmtId="2" fontId="80" fillId="0" borderId="291" xfId="22" applyNumberFormat="1" applyFont="1" applyBorder="1"/>
    <xf numFmtId="2" fontId="80" fillId="0" borderId="292" xfId="22" applyNumberFormat="1" applyFont="1" applyBorder="1"/>
    <xf numFmtId="2" fontId="80" fillId="0" borderId="31" xfId="22" applyNumberFormat="1" applyFont="1" applyBorder="1"/>
    <xf numFmtId="2" fontId="80" fillId="0" borderId="51" xfId="22" applyNumberFormat="1" applyFont="1" applyBorder="1"/>
    <xf numFmtId="177" fontId="80" fillId="0" borderId="0" xfId="22" applyNumberFormat="1" applyFont="1" applyAlignment="1">
      <alignment horizontal="center" vertical="center"/>
    </xf>
    <xf numFmtId="0" fontId="129" fillId="70" borderId="236" xfId="22" applyFont="1" applyFill="1" applyBorder="1" applyAlignment="1">
      <alignment horizontal="center" vertical="center"/>
    </xf>
    <xf numFmtId="177" fontId="129" fillId="70" borderId="206" xfId="22" applyNumberFormat="1" applyFont="1" applyFill="1" applyBorder="1" applyAlignment="1">
      <alignment horizontal="center" vertical="center" wrapText="1"/>
    </xf>
    <xf numFmtId="0" fontId="129" fillId="70" borderId="206" xfId="22" applyFont="1" applyFill="1" applyBorder="1" applyAlignment="1">
      <alignment horizontal="center" vertical="center" wrapText="1"/>
    </xf>
    <xf numFmtId="0" fontId="129" fillId="70" borderId="261" xfId="22" applyFont="1" applyFill="1" applyBorder="1" applyAlignment="1">
      <alignment horizontal="center" vertical="center" wrapText="1"/>
    </xf>
    <xf numFmtId="177" fontId="130" fillId="0" borderId="229" xfId="22" applyNumberFormat="1" applyFont="1" applyBorder="1" applyAlignment="1">
      <alignment horizontal="left"/>
    </xf>
    <xf numFmtId="165" fontId="130" fillId="0" borderId="220" xfId="22" applyNumberFormat="1" applyFont="1" applyBorder="1" applyAlignment="1">
      <alignment horizontal="center"/>
    </xf>
    <xf numFmtId="2" fontId="130" fillId="0" borderId="220" xfId="22" applyNumberFormat="1" applyFont="1" applyBorder="1" applyAlignment="1">
      <alignment horizontal="center"/>
    </xf>
    <xf numFmtId="165" fontId="130" fillId="0" borderId="221" xfId="22" applyNumberFormat="1" applyFont="1" applyBorder="1" applyAlignment="1">
      <alignment horizontal="center"/>
    </xf>
    <xf numFmtId="177" fontId="130" fillId="0" borderId="209" xfId="22" applyNumberFormat="1" applyFont="1" applyBorder="1" applyAlignment="1">
      <alignment horizontal="left"/>
    </xf>
    <xf numFmtId="165" fontId="130" fillId="0" borderId="210" xfId="22" applyNumberFormat="1" applyFont="1" applyBorder="1" applyAlignment="1">
      <alignment horizontal="center"/>
    </xf>
    <xf numFmtId="165" fontId="130" fillId="0" borderId="223" xfId="22" applyNumberFormat="1" applyFont="1" applyBorder="1" applyAlignment="1">
      <alignment horizontal="center"/>
    </xf>
    <xf numFmtId="177" fontId="130" fillId="0" borderId="205" xfId="22" applyNumberFormat="1" applyFont="1" applyBorder="1" applyAlignment="1">
      <alignment horizontal="left"/>
    </xf>
    <xf numFmtId="165" fontId="130" fillId="0" borderId="212" xfId="22" applyNumberFormat="1" applyFont="1" applyBorder="1" applyAlignment="1">
      <alignment horizontal="center"/>
    </xf>
    <xf numFmtId="165" fontId="130" fillId="0" borderId="260" xfId="22" applyNumberFormat="1" applyFont="1" applyBorder="1" applyAlignment="1">
      <alignment horizontal="center"/>
    </xf>
    <xf numFmtId="165" fontId="130" fillId="0" borderId="225" xfId="22" applyNumberFormat="1" applyFont="1" applyBorder="1" applyAlignment="1">
      <alignment horizontal="center"/>
    </xf>
    <xf numFmtId="165" fontId="130" fillId="0" borderId="254" xfId="22" applyNumberFormat="1" applyFont="1" applyBorder="1" applyAlignment="1">
      <alignment horizontal="center"/>
    </xf>
    <xf numFmtId="165" fontId="130" fillId="0" borderId="211" xfId="22" applyNumberFormat="1" applyFont="1" applyBorder="1" applyAlignment="1">
      <alignment horizontal="center"/>
    </xf>
    <xf numFmtId="165" fontId="130" fillId="0" borderId="237" xfId="22" applyNumberFormat="1" applyFont="1" applyBorder="1" applyAlignment="1">
      <alignment horizontal="center"/>
    </xf>
    <xf numFmtId="165" fontId="130" fillId="0" borderId="248" xfId="22" applyNumberFormat="1" applyFont="1" applyBorder="1" applyAlignment="1">
      <alignment horizontal="center"/>
    </xf>
    <xf numFmtId="165" fontId="130" fillId="0" borderId="293" xfId="22" applyNumberFormat="1" applyFont="1" applyBorder="1" applyAlignment="1">
      <alignment horizontal="center"/>
    </xf>
    <xf numFmtId="177" fontId="129" fillId="0" borderId="249" xfId="22" applyNumberFormat="1" applyFont="1" applyBorder="1" applyAlignment="1">
      <alignment horizontal="left"/>
    </xf>
    <xf numFmtId="165" fontId="129" fillId="0" borderId="244" xfId="22" applyNumberFormat="1" applyFont="1" applyBorder="1" applyAlignment="1">
      <alignment horizontal="center" wrapText="1"/>
    </xf>
    <xf numFmtId="2" fontId="129" fillId="0" borderId="244" xfId="22" applyNumberFormat="1" applyFont="1" applyBorder="1" applyAlignment="1">
      <alignment horizontal="center" wrapText="1"/>
    </xf>
    <xf numFmtId="165" fontId="129" fillId="0" borderId="246" xfId="22" applyNumberFormat="1" applyFont="1" applyBorder="1" applyAlignment="1">
      <alignment horizontal="center" wrapText="1"/>
    </xf>
    <xf numFmtId="168" fontId="11" fillId="70" borderId="236" xfId="21" applyNumberFormat="1" applyFont="1" applyFill="1" applyBorder="1" applyAlignment="1">
      <alignment horizontal="center" vertical="center" wrapText="1"/>
    </xf>
    <xf numFmtId="168" fontId="11" fillId="70" borderId="28" xfId="21" applyNumberFormat="1" applyFont="1" applyFill="1" applyBorder="1" applyAlignment="1">
      <alignment horizontal="center" vertical="center" wrapText="1"/>
    </xf>
    <xf numFmtId="49" fontId="11" fillId="70" borderId="210" xfId="21" applyNumberFormat="1" applyFont="1" applyFill="1" applyBorder="1" applyAlignment="1">
      <alignment horizontal="center" vertical="center"/>
    </xf>
    <xf numFmtId="168" fontId="11" fillId="70" borderId="220" xfId="21" applyNumberFormat="1" applyFont="1" applyFill="1" applyBorder="1" applyAlignment="1">
      <alignment horizontal="center" vertical="center" wrapText="1"/>
    </xf>
    <xf numFmtId="49" fontId="11" fillId="70" borderId="230" xfId="21" applyNumberFormat="1" applyFont="1" applyFill="1" applyBorder="1" applyAlignment="1">
      <alignment horizontal="center" vertical="center"/>
    </xf>
    <xf numFmtId="49" fontId="11" fillId="70" borderId="297" xfId="21" applyNumberFormat="1" applyFont="1" applyFill="1" applyBorder="1" applyAlignment="1">
      <alignment horizontal="center" vertical="center"/>
    </xf>
    <xf numFmtId="1" fontId="4" fillId="0" borderId="48"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50" xfId="0" applyNumberFormat="1" applyFont="1" applyBorder="1" applyAlignment="1">
      <alignment horizontal="center" vertical="center"/>
    </xf>
    <xf numFmtId="165" fontId="6" fillId="0" borderId="31" xfId="0" applyNumberFormat="1" applyFont="1" applyBorder="1" applyAlignment="1">
      <alignment vertical="center"/>
    </xf>
    <xf numFmtId="1" fontId="4" fillId="3" borderId="31" xfId="0" applyNumberFormat="1" applyFont="1" applyFill="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61" xfId="0" applyNumberFormat="1" applyFont="1" applyBorder="1" applyAlignment="1">
      <alignment horizontal="center" vertical="center"/>
    </xf>
    <xf numFmtId="165" fontId="6" fillId="0" borderId="51" xfId="0" applyNumberFormat="1" applyFont="1" applyBorder="1" applyAlignment="1">
      <alignment horizontal="center" vertical="center"/>
    </xf>
    <xf numFmtId="1" fontId="4" fillId="0" borderId="46"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2" fontId="4" fillId="0" borderId="17"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77" xfId="0" applyNumberFormat="1" applyFont="1" applyBorder="1" applyAlignment="1">
      <alignment vertical="center"/>
    </xf>
    <xf numFmtId="1" fontId="4" fillId="0" borderId="31" xfId="0" applyNumberFormat="1" applyFont="1" applyBorder="1" applyAlignment="1">
      <alignment horizontal="right" vertical="center"/>
    </xf>
    <xf numFmtId="0" fontId="131"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 fontId="0" fillId="0" borderId="0" xfId="0" applyNumberFormat="1" applyAlignment="1">
      <alignment horizontal="center" vertical="center"/>
    </xf>
    <xf numFmtId="0" fontId="72" fillId="74" borderId="287" xfId="22" applyFont="1" applyFill="1" applyBorder="1" applyAlignment="1">
      <alignment horizontal="center" vertical="center"/>
    </xf>
    <xf numFmtId="0" fontId="72" fillId="74" borderId="209" xfId="22" applyFont="1" applyFill="1" applyBorder="1" applyAlignment="1">
      <alignment horizontal="center" vertical="center"/>
    </xf>
    <xf numFmtId="0" fontId="72" fillId="0" borderId="229" xfId="22" applyFont="1" applyBorder="1" applyAlignment="1">
      <alignment horizontal="center" vertical="center"/>
    </xf>
    <xf numFmtId="0" fontId="73" fillId="0" borderId="220" xfId="22" applyFont="1" applyBorder="1" applyAlignment="1">
      <alignment vertical="center"/>
    </xf>
    <xf numFmtId="0" fontId="73" fillId="0" borderId="220" xfId="22" applyFont="1" applyBorder="1" applyAlignment="1">
      <alignment horizontal="center" vertical="center"/>
    </xf>
    <xf numFmtId="0" fontId="73" fillId="0" borderId="262" xfId="22" applyFont="1" applyBorder="1" applyAlignment="1">
      <alignment horizontal="center" vertical="center"/>
    </xf>
    <xf numFmtId="0" fontId="73" fillId="0" borderId="301" xfId="22" applyFont="1" applyBorder="1" applyAlignment="1">
      <alignment horizontal="center" vertical="center"/>
    </xf>
    <xf numFmtId="0" fontId="73" fillId="0" borderId="253" xfId="22" applyFont="1" applyBorder="1" applyAlignment="1">
      <alignment horizontal="center" vertical="center"/>
    </xf>
    <xf numFmtId="0" fontId="72" fillId="0" borderId="209" xfId="22" applyFont="1" applyBorder="1" applyAlignment="1">
      <alignment horizontal="center" vertical="center"/>
    </xf>
    <xf numFmtId="0" fontId="73" fillId="0" borderId="210" xfId="22" applyFont="1" applyBorder="1" applyAlignment="1">
      <alignment vertical="center"/>
    </xf>
    <xf numFmtId="0" fontId="73" fillId="0" borderId="210" xfId="22" applyFont="1" applyBorder="1" applyAlignment="1">
      <alignment horizontal="center" vertical="center"/>
    </xf>
    <xf numFmtId="0" fontId="73" fillId="0" borderId="281" xfId="22" applyFont="1" applyBorder="1" applyAlignment="1">
      <alignment horizontal="center" vertical="center"/>
    </xf>
    <xf numFmtId="0" fontId="73" fillId="0" borderId="44" xfId="22" applyFont="1" applyBorder="1" applyAlignment="1">
      <alignment horizontal="center" vertical="center"/>
    </xf>
    <xf numFmtId="0" fontId="11" fillId="0" borderId="209" xfId="22" applyFont="1" applyBorder="1" applyAlignment="1">
      <alignment horizontal="center" vertical="center"/>
    </xf>
    <xf numFmtId="0" fontId="11" fillId="0" borderId="205" xfId="22" applyFont="1" applyBorder="1" applyAlignment="1">
      <alignment horizontal="center" vertical="center"/>
    </xf>
    <xf numFmtId="0" fontId="73" fillId="0" borderId="212" xfId="22" applyFont="1" applyBorder="1" applyAlignment="1">
      <alignment vertical="center"/>
    </xf>
    <xf numFmtId="0" fontId="73" fillId="0" borderId="212" xfId="22" applyFont="1" applyBorder="1" applyAlignment="1">
      <alignment horizontal="center" vertical="center"/>
    </xf>
    <xf numFmtId="0" fontId="73" fillId="0" borderId="299" xfId="22" applyFont="1" applyBorder="1" applyAlignment="1">
      <alignment horizontal="center" vertical="center"/>
    </xf>
    <xf numFmtId="0" fontId="11" fillId="0" borderId="249" xfId="22" applyFont="1" applyBorder="1" applyAlignment="1">
      <alignment horizontal="center" vertical="center"/>
    </xf>
    <xf numFmtId="0" fontId="72" fillId="0" borderId="244" xfId="22" applyFont="1" applyBorder="1" applyAlignment="1">
      <alignment vertical="center"/>
    </xf>
    <xf numFmtId="0" fontId="72" fillId="0" borderId="244" xfId="22" applyFont="1" applyBorder="1" applyAlignment="1">
      <alignment horizontal="center" vertical="center"/>
    </xf>
    <xf numFmtId="0" fontId="72" fillId="0" borderId="286" xfId="22" applyFont="1" applyBorder="1" applyAlignment="1">
      <alignment horizontal="center" vertical="center"/>
    </xf>
    <xf numFmtId="0" fontId="12" fillId="0" borderId="0" xfId="24" applyFont="1"/>
    <xf numFmtId="0" fontId="73" fillId="0" borderId="0" xfId="22" applyFont="1" applyAlignment="1">
      <alignment horizontal="center" vertical="center"/>
    </xf>
    <xf numFmtId="0" fontId="16" fillId="0" borderId="0" xfId="27" applyFont="1" applyAlignment="1">
      <alignment vertical="center"/>
    </xf>
    <xf numFmtId="0" fontId="133"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75" borderId="0" xfId="27" applyFont="1" applyFill="1" applyAlignment="1">
      <alignment vertical="center"/>
    </xf>
    <xf numFmtId="0" fontId="135" fillId="0" borderId="0" xfId="27" applyFont="1" applyAlignment="1">
      <alignment horizontal="left" vertical="center"/>
    </xf>
    <xf numFmtId="0" fontId="135" fillId="0" borderId="0" xfId="27" applyFont="1" applyAlignment="1">
      <alignment vertical="center"/>
    </xf>
    <xf numFmtId="0" fontId="135" fillId="0" borderId="0" xfId="27" applyFont="1" applyAlignment="1">
      <alignment horizontal="right" vertical="center"/>
    </xf>
    <xf numFmtId="0" fontId="137" fillId="0" borderId="0" xfId="27" applyFont="1" applyAlignment="1">
      <alignment horizontal="right"/>
    </xf>
    <xf numFmtId="0" fontId="136" fillId="0" borderId="302" xfId="0" applyFont="1" applyBorder="1" applyAlignment="1">
      <alignment horizontal="right" vertical="center"/>
    </xf>
    <xf numFmtId="0" fontId="136" fillId="0" borderId="303" xfId="0" applyFont="1" applyBorder="1" applyAlignment="1">
      <alignment horizontal="center" vertical="center"/>
    </xf>
    <xf numFmtId="186" fontId="17" fillId="0" borderId="0" xfId="27" applyNumberFormat="1" applyFont="1" applyAlignment="1">
      <alignment vertical="center"/>
    </xf>
    <xf numFmtId="0" fontId="40" fillId="0" borderId="0" xfId="27" applyFont="1" applyAlignment="1">
      <alignment vertical="center"/>
    </xf>
    <xf numFmtId="180" fontId="16" fillId="0" borderId="0" xfId="27" applyNumberFormat="1" applyFont="1" applyAlignment="1">
      <alignment vertical="center"/>
    </xf>
    <xf numFmtId="0" fontId="136" fillId="0" borderId="71" xfId="0" applyFont="1" applyBorder="1" applyAlignment="1">
      <alignment horizontal="right" vertical="center"/>
    </xf>
    <xf numFmtId="0" fontId="136" fillId="0" borderId="8" xfId="0" applyFont="1" applyBorder="1" applyAlignment="1">
      <alignment vertical="center"/>
    </xf>
    <xf numFmtId="165" fontId="136" fillId="0" borderId="26" xfId="0" applyNumberFormat="1" applyFont="1" applyBorder="1" applyAlignment="1">
      <alignment horizontal="center" vertical="center"/>
    </xf>
    <xf numFmtId="0" fontId="140" fillId="0" borderId="0" xfId="27" applyFont="1" applyAlignment="1">
      <alignment vertical="center"/>
    </xf>
    <xf numFmtId="0" fontId="136" fillId="0" borderId="304" xfId="0" applyFont="1" applyBorder="1" applyAlignment="1">
      <alignment horizontal="right" vertical="center"/>
    </xf>
    <xf numFmtId="2" fontId="136" fillId="0" borderId="26" xfId="0" applyNumberFormat="1" applyFont="1" applyBorder="1" applyAlignment="1">
      <alignment vertical="center" wrapText="1"/>
    </xf>
    <xf numFmtId="165" fontId="135" fillId="0" borderId="32" xfId="1" applyNumberFormat="1" applyFont="1" applyFill="1" applyBorder="1" applyAlignment="1">
      <alignment horizontal="right" vertical="center"/>
    </xf>
    <xf numFmtId="165" fontId="40" fillId="0" borderId="26" xfId="27" applyNumberFormat="1" applyFont="1" applyBorder="1" applyAlignment="1">
      <alignment vertical="center"/>
    </xf>
    <xf numFmtId="0" fontId="141" fillId="0" borderId="0" xfId="27" applyFont="1" applyAlignment="1">
      <alignment vertical="center"/>
    </xf>
    <xf numFmtId="2" fontId="136" fillId="0" borderId="26" xfId="0" applyNumberFormat="1" applyFont="1" applyBorder="1" applyAlignment="1">
      <alignment horizontal="left" vertical="center" wrapText="1" indent="1"/>
    </xf>
    <xf numFmtId="0" fontId="135" fillId="0" borderId="304" xfId="0" applyFont="1" applyBorder="1" applyAlignment="1">
      <alignment horizontal="right" vertical="center"/>
    </xf>
    <xf numFmtId="2" fontId="135" fillId="0" borderId="26" xfId="0" applyNumberFormat="1" applyFont="1" applyBorder="1" applyAlignment="1">
      <alignment horizontal="left" vertical="center" wrapText="1" indent="2"/>
    </xf>
    <xf numFmtId="2" fontId="137" fillId="0" borderId="26" xfId="0" applyNumberFormat="1" applyFont="1" applyBorder="1" applyAlignment="1">
      <alignment horizontal="left" vertical="center" wrapText="1" indent="4"/>
    </xf>
    <xf numFmtId="165" fontId="137" fillId="0"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1"/>
    </xf>
    <xf numFmtId="2" fontId="135" fillId="0" borderId="26" xfId="0" applyNumberFormat="1" applyFont="1" applyBorder="1" applyAlignment="1">
      <alignment horizontal="left" vertical="center" wrapText="1" indent="6"/>
    </xf>
    <xf numFmtId="2" fontId="137" fillId="0" borderId="26" xfId="0" applyNumberFormat="1" applyFont="1" applyBorder="1" applyAlignment="1">
      <alignment horizontal="left" vertical="center" wrapText="1" indent="8"/>
    </xf>
    <xf numFmtId="165" fontId="135" fillId="0" borderId="32" xfId="1" applyNumberFormat="1" applyFont="1" applyFill="1" applyBorder="1" applyAlignment="1">
      <alignment horizontal="right" vertical="center" wrapText="1"/>
    </xf>
    <xf numFmtId="2" fontId="137" fillId="0" borderId="26" xfId="0" applyNumberFormat="1" applyFont="1" applyBorder="1" applyAlignment="1">
      <alignment horizontal="left" vertical="center" wrapText="1" indent="6"/>
    </xf>
    <xf numFmtId="2" fontId="135"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xf>
    <xf numFmtId="165" fontId="141" fillId="0" borderId="26" xfId="27" applyNumberFormat="1" applyFont="1" applyBorder="1" applyAlignment="1">
      <alignment vertical="center"/>
    </xf>
    <xf numFmtId="165" fontId="136" fillId="0" borderId="32" xfId="1" applyNumberFormat="1" applyFont="1" applyFill="1" applyBorder="1" applyAlignment="1">
      <alignment horizontal="center" vertical="center" wrapText="1"/>
    </xf>
    <xf numFmtId="165" fontId="136" fillId="0" borderId="26" xfId="1" applyNumberFormat="1" applyFont="1" applyFill="1" applyBorder="1" applyAlignment="1">
      <alignment horizontal="center" vertical="center"/>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165" fontId="17" fillId="0" borderId="0" xfId="27" applyNumberFormat="1" applyFont="1" applyAlignment="1">
      <alignment vertical="center"/>
    </xf>
    <xf numFmtId="2" fontId="135" fillId="0" borderId="11" xfId="0" applyNumberFormat="1" applyFont="1" applyBorder="1" applyAlignment="1">
      <alignment horizontal="left" vertical="center" wrapText="1" indent="2"/>
    </xf>
    <xf numFmtId="165" fontId="135" fillId="0" borderId="26" xfId="1" applyNumberFormat="1" applyFont="1" applyFill="1" applyBorder="1" applyAlignment="1">
      <alignment horizontal="right" vertical="center" wrapText="1"/>
    </xf>
    <xf numFmtId="0" fontId="136" fillId="0" borderId="305" xfId="0" applyFont="1" applyBorder="1" applyAlignment="1">
      <alignment horizontal="right" vertical="center"/>
    </xf>
    <xf numFmtId="2" fontId="136" fillId="0" borderId="168" xfId="0" applyNumberFormat="1" applyFont="1" applyBorder="1" applyAlignment="1">
      <alignment horizontal="left" vertical="center" wrapText="1"/>
    </xf>
    <xf numFmtId="165" fontId="135" fillId="0" borderId="168" xfId="1" applyNumberFormat="1" applyFont="1" applyFill="1" applyBorder="1" applyAlignment="1">
      <alignment horizontal="right" vertical="center" wrapText="1"/>
    </xf>
    <xf numFmtId="165" fontId="135" fillId="0" borderId="72" xfId="1" applyNumberFormat="1" applyFont="1" applyFill="1" applyBorder="1" applyAlignment="1">
      <alignment horizontal="right" vertical="center"/>
    </xf>
    <xf numFmtId="0" fontId="136" fillId="0" borderId="306" xfId="0" applyFont="1" applyBorder="1" applyAlignment="1">
      <alignment horizontal="right" vertical="center"/>
    </xf>
    <xf numFmtId="0" fontId="136" fillId="0" borderId="307" xfId="0" applyFont="1" applyBorder="1" applyAlignment="1">
      <alignment vertical="center"/>
    </xf>
    <xf numFmtId="165" fontId="136" fillId="0" borderId="308"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33" fillId="0" borderId="0" xfId="27" applyFont="1" applyAlignment="1">
      <alignment vertical="center"/>
    </xf>
    <xf numFmtId="0" fontId="17" fillId="5" borderId="0" xfId="27" applyFont="1" applyFill="1" applyAlignment="1">
      <alignment horizontal="right" vertical="center"/>
    </xf>
    <xf numFmtId="0" fontId="136" fillId="0" borderId="195" xfId="27" applyFont="1" applyBorder="1" applyAlignment="1">
      <alignment vertical="center"/>
    </xf>
    <xf numFmtId="0" fontId="135" fillId="5" borderId="0" xfId="27" applyFont="1" applyFill="1" applyAlignment="1">
      <alignment horizontal="right" vertical="center"/>
    </xf>
    <xf numFmtId="0" fontId="137" fillId="5" borderId="0" xfId="27" applyFont="1" applyFill="1" applyAlignment="1">
      <alignment horizontal="right"/>
    </xf>
    <xf numFmtId="0" fontId="21" fillId="0" borderId="302" xfId="0" applyFont="1" applyBorder="1" applyAlignment="1">
      <alignment horizontal="right" vertical="center"/>
    </xf>
    <xf numFmtId="0" fontId="21" fillId="0" borderId="303" xfId="0" applyFont="1" applyBorder="1" applyAlignment="1">
      <alignment horizontal="center" vertical="center"/>
    </xf>
    <xf numFmtId="0" fontId="21" fillId="0" borderId="71"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304" xfId="0" applyFont="1" applyBorder="1" applyAlignment="1">
      <alignment horizontal="right" vertical="center"/>
    </xf>
    <xf numFmtId="2" fontId="21" fillId="0" borderId="26" xfId="0" applyNumberFormat="1" applyFont="1" applyBorder="1" applyAlignment="1">
      <alignment vertical="center" wrapText="1"/>
    </xf>
    <xf numFmtId="165" fontId="40" fillId="0" borderId="32" xfId="1" applyNumberFormat="1" applyFont="1" applyFill="1" applyBorder="1" applyAlignment="1">
      <alignment horizontal="right" vertical="center"/>
    </xf>
    <xf numFmtId="165" fontId="40"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0" fillId="0" borderId="304" xfId="0" applyFont="1" applyBorder="1" applyAlignment="1">
      <alignment horizontal="right" vertical="center"/>
    </xf>
    <xf numFmtId="2" fontId="40" fillId="0" borderId="26" xfId="0" applyNumberFormat="1" applyFont="1" applyBorder="1" applyAlignment="1">
      <alignment horizontal="left" vertical="center" wrapText="1" indent="2"/>
    </xf>
    <xf numFmtId="2" fontId="142" fillId="0" borderId="26" xfId="0" applyNumberFormat="1" applyFont="1" applyBorder="1" applyAlignment="1">
      <alignment horizontal="left" vertical="center" wrapText="1" indent="4"/>
    </xf>
    <xf numFmtId="165" fontId="142" fillId="0" borderId="32" xfId="1" applyNumberFormat="1" applyFont="1" applyFill="1" applyBorder="1" applyAlignment="1">
      <alignment horizontal="right" vertical="center"/>
    </xf>
    <xf numFmtId="165" fontId="142" fillId="5" borderId="32" xfId="1" applyNumberFormat="1" applyFont="1" applyFill="1" applyBorder="1" applyAlignment="1">
      <alignment horizontal="right" vertical="center"/>
    </xf>
    <xf numFmtId="2" fontId="142" fillId="0" borderId="26" xfId="0" applyNumberFormat="1" applyFont="1" applyBorder="1" applyAlignment="1">
      <alignment horizontal="left" vertical="center" wrapText="1" indent="2"/>
    </xf>
    <xf numFmtId="165" fontId="135" fillId="5" borderId="32" xfId="1" applyNumberFormat="1" applyFont="1" applyFill="1" applyBorder="1" applyAlignment="1">
      <alignment horizontal="right" vertical="center"/>
    </xf>
    <xf numFmtId="2" fontId="40" fillId="0" borderId="26" xfId="0" applyNumberFormat="1" applyFont="1" applyBorder="1" applyAlignment="1">
      <alignment horizontal="left" vertical="center" wrapText="1" indent="1"/>
    </xf>
    <xf numFmtId="2" fontId="40" fillId="0" borderId="26" xfId="0" applyNumberFormat="1" applyFont="1" applyBorder="1" applyAlignment="1">
      <alignment horizontal="left" vertical="center" wrapText="1" indent="6"/>
    </xf>
    <xf numFmtId="2" fontId="142" fillId="0" borderId="26" xfId="0" applyNumberFormat="1" applyFont="1" applyBorder="1" applyAlignment="1">
      <alignment horizontal="left" vertical="center" wrapText="1" indent="8"/>
    </xf>
    <xf numFmtId="165" fontId="40" fillId="0" borderId="32" xfId="1" applyNumberFormat="1" applyFont="1" applyFill="1" applyBorder="1" applyAlignment="1">
      <alignment horizontal="right" vertical="center" wrapText="1"/>
    </xf>
    <xf numFmtId="165" fontId="40" fillId="5" borderId="32" xfId="1" applyNumberFormat="1" applyFont="1" applyFill="1" applyBorder="1" applyAlignment="1">
      <alignment horizontal="right" vertical="center" wrapText="1"/>
    </xf>
    <xf numFmtId="2" fontId="142" fillId="0" borderId="26" xfId="0" applyNumberFormat="1" applyFont="1" applyBorder="1" applyAlignment="1">
      <alignment horizontal="left" vertical="center" wrapText="1" indent="6"/>
    </xf>
    <xf numFmtId="165" fontId="17" fillId="0" borderId="0" xfId="291" applyNumberFormat="1" applyFont="1" applyAlignment="1">
      <alignment vertical="center"/>
    </xf>
    <xf numFmtId="187" fontId="17" fillId="0" borderId="0" xfId="291" applyNumberFormat="1" applyFont="1" applyAlignment="1">
      <alignment vertical="center"/>
    </xf>
    <xf numFmtId="2" fontId="40" fillId="0" borderId="26" xfId="0" applyNumberFormat="1" applyFont="1" applyBorder="1" applyAlignment="1">
      <alignment horizontal="left" vertical="center" wrapText="1" indent="4"/>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0" fillId="0" borderId="32" xfId="0" applyNumberFormat="1" applyFont="1" applyBorder="1" applyAlignment="1">
      <alignment horizontal="right" vertical="center" wrapText="1"/>
    </xf>
    <xf numFmtId="165" fontId="40" fillId="5" borderId="32" xfId="0" applyNumberFormat="1" applyFont="1" applyFill="1" applyBorder="1" applyAlignment="1">
      <alignment horizontal="right" vertical="center" wrapText="1"/>
    </xf>
    <xf numFmtId="165" fontId="40" fillId="0" borderId="26" xfId="1" applyNumberFormat="1" applyFont="1" applyFill="1" applyBorder="1" applyAlignment="1">
      <alignment horizontal="right" vertical="center"/>
    </xf>
    <xf numFmtId="165" fontId="40" fillId="5" borderId="26" xfId="1" applyNumberFormat="1" applyFont="1" applyFill="1" applyBorder="1" applyAlignment="1">
      <alignment horizontal="right" vertical="center"/>
    </xf>
    <xf numFmtId="165" fontId="40" fillId="0" borderId="26" xfId="1" applyNumberFormat="1" applyFont="1" applyFill="1" applyBorder="1" applyAlignment="1">
      <alignment horizontal="right" vertical="center" wrapText="1"/>
    </xf>
    <xf numFmtId="0" fontId="21" fillId="0" borderId="190" xfId="0" applyFont="1" applyBorder="1" applyAlignment="1">
      <alignment horizontal="right" vertical="center"/>
    </xf>
    <xf numFmtId="2" fontId="21" fillId="0" borderId="19" xfId="0" applyNumberFormat="1" applyFont="1" applyBorder="1" applyAlignment="1">
      <alignment horizontal="left" vertical="center" wrapText="1"/>
    </xf>
    <xf numFmtId="165" fontId="40" fillId="0" borderId="43" xfId="1" applyNumberFormat="1" applyFont="1" applyFill="1" applyBorder="1" applyAlignment="1">
      <alignment horizontal="right" vertical="center" wrapText="1"/>
    </xf>
    <xf numFmtId="165" fontId="40" fillId="0" borderId="15" xfId="1" applyNumberFormat="1" applyFont="1" applyFill="1" applyBorder="1" applyAlignment="1">
      <alignment horizontal="right" vertical="center"/>
    </xf>
    <xf numFmtId="165" fontId="40" fillId="5" borderId="15" xfId="1" applyNumberFormat="1" applyFont="1" applyFill="1" applyBorder="1" applyAlignment="1">
      <alignment horizontal="right" vertical="center"/>
    </xf>
    <xf numFmtId="0" fontId="21" fillId="0" borderId="306" xfId="0" applyFont="1" applyBorder="1" applyAlignment="1">
      <alignment horizontal="right" vertical="center"/>
    </xf>
    <xf numFmtId="0" fontId="21" fillId="0" borderId="307" xfId="0" applyFont="1" applyBorder="1" applyAlignment="1">
      <alignment vertical="center"/>
    </xf>
    <xf numFmtId="165" fontId="40" fillId="0" borderId="307" xfId="1" applyNumberFormat="1" applyFont="1" applyFill="1" applyBorder="1" applyAlignment="1">
      <alignment horizontal="right" vertical="center"/>
    </xf>
    <xf numFmtId="165" fontId="21" fillId="0" borderId="308" xfId="0" applyNumberFormat="1" applyFont="1" applyBorder="1" applyAlignment="1">
      <alignment horizontal="right" vertical="center"/>
    </xf>
    <xf numFmtId="165" fontId="40" fillId="5" borderId="307" xfId="1" applyNumberFormat="1" applyFont="1" applyFill="1" applyBorder="1" applyAlignment="1">
      <alignment horizontal="right" vertical="center"/>
    </xf>
    <xf numFmtId="165" fontId="21" fillId="5" borderId="308"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36" fillId="5" borderId="195" xfId="27" applyFont="1" applyFill="1" applyBorder="1" applyAlignment="1">
      <alignment vertical="center"/>
    </xf>
    <xf numFmtId="165" fontId="136" fillId="5" borderId="26" xfId="0" applyNumberFormat="1" applyFont="1" applyFill="1" applyBorder="1" applyAlignment="1">
      <alignment horizontal="center" vertical="center"/>
    </xf>
    <xf numFmtId="165" fontId="137" fillId="5"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6" fillId="5" borderId="32" xfId="1" applyNumberFormat="1" applyFont="1" applyFill="1" applyBorder="1" applyAlignment="1">
      <alignment horizontal="center" vertical="center" wrapText="1"/>
    </xf>
    <xf numFmtId="165" fontId="136" fillId="5" borderId="26" xfId="1" applyNumberFormat="1" applyFont="1" applyFill="1" applyBorder="1" applyAlignment="1">
      <alignment horizontal="center" vertical="center"/>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5" fillId="5" borderId="72" xfId="1" applyNumberFormat="1" applyFont="1" applyFill="1" applyBorder="1" applyAlignment="1">
      <alignment horizontal="right" vertical="center"/>
    </xf>
    <xf numFmtId="165" fontId="136" fillId="5" borderId="308" xfId="0" applyNumberFormat="1" applyFont="1" applyFill="1" applyBorder="1" applyAlignment="1">
      <alignment horizontal="right" vertical="center"/>
    </xf>
    <xf numFmtId="0" fontId="13" fillId="0" borderId="0" xfId="52" applyFont="1"/>
    <xf numFmtId="0" fontId="22" fillId="0" borderId="0" xfId="52"/>
    <xf numFmtId="181" fontId="11" fillId="72" borderId="310" xfId="52" applyNumberFormat="1" applyFont="1" applyFill="1" applyBorder="1" applyAlignment="1">
      <alignment horizontal="center" vertical="center"/>
    </xf>
    <xf numFmtId="181" fontId="11" fillId="72" borderId="202" xfId="52" applyNumberFormat="1" applyFont="1" applyFill="1" applyBorder="1" applyAlignment="1">
      <alignment horizontal="center" vertical="center"/>
    </xf>
    <xf numFmtId="168" fontId="11" fillId="72" borderId="242" xfId="52" quotePrefix="1" applyNumberFormat="1" applyFont="1" applyFill="1" applyBorder="1" applyAlignment="1">
      <alignment horizontal="right"/>
    </xf>
    <xf numFmtId="168" fontId="11" fillId="72" borderId="311" xfId="52" quotePrefix="1" applyNumberFormat="1" applyFont="1" applyFill="1" applyBorder="1" applyAlignment="1">
      <alignment horizontal="left"/>
    </xf>
    <xf numFmtId="168" fontId="11" fillId="0" borderId="212" xfId="30" applyNumberFormat="1" applyFont="1" applyBorder="1" applyAlignment="1">
      <alignment horizontal="right"/>
    </xf>
    <xf numFmtId="168" fontId="11" fillId="0" borderId="212" xfId="52" applyNumberFormat="1" applyFont="1" applyBorder="1" applyAlignment="1">
      <alignment horizontal="right"/>
    </xf>
    <xf numFmtId="168" fontId="11" fillId="0" borderId="206" xfId="52" applyNumberFormat="1" applyFont="1" applyBorder="1" applyAlignment="1">
      <alignment horizontal="center"/>
    </xf>
    <xf numFmtId="168" fontId="11" fillId="0" borderId="207" xfId="52" applyNumberFormat="1" applyFont="1" applyBorder="1" applyAlignment="1">
      <alignment horizontal="center"/>
    </xf>
    <xf numFmtId="175" fontId="13" fillId="0" borderId="0" xfId="52" applyNumberFormat="1" applyFont="1"/>
    <xf numFmtId="186" fontId="22" fillId="0" borderId="0" xfId="52" applyNumberFormat="1"/>
    <xf numFmtId="168" fontId="11" fillId="0" borderId="209" xfId="52" applyNumberFormat="1" applyFont="1" applyBorder="1" applyAlignment="1">
      <alignment horizontal="left"/>
    </xf>
    <xf numFmtId="168" fontId="11" fillId="0" borderId="254" xfId="52" applyNumberFormat="1" applyFont="1" applyBorder="1"/>
    <xf numFmtId="168" fontId="13" fillId="0" borderId="210" xfId="30" applyNumberFormat="1" applyFont="1" applyBorder="1" applyAlignment="1">
      <alignment horizontal="right"/>
    </xf>
    <xf numFmtId="168" fontId="13" fillId="0" borderId="210" xfId="52" applyNumberFormat="1" applyFont="1" applyBorder="1" applyAlignment="1">
      <alignment horizontal="right"/>
    </xf>
    <xf numFmtId="168" fontId="13" fillId="0" borderId="210" xfId="52" applyNumberFormat="1" applyFont="1" applyBorder="1" applyAlignment="1">
      <alignment horizontal="center"/>
    </xf>
    <xf numFmtId="168" fontId="13" fillId="0" borderId="211" xfId="52" applyNumberFormat="1" applyFont="1" applyBorder="1" applyAlignment="1">
      <alignment horizontal="center"/>
    </xf>
    <xf numFmtId="168" fontId="11" fillId="0" borderId="210" xfId="30" applyNumberFormat="1" applyFont="1" applyBorder="1" applyAlignment="1">
      <alignment horizontal="right"/>
    </xf>
    <xf numFmtId="168" fontId="11" fillId="0" borderId="210" xfId="52" applyNumberFormat="1" applyFont="1" applyBorder="1" applyAlignment="1">
      <alignment horizontal="right"/>
    </xf>
    <xf numFmtId="168" fontId="11" fillId="0" borderId="210" xfId="52" applyNumberFormat="1" applyFont="1" applyBorder="1" applyAlignment="1">
      <alignment horizontal="center"/>
    </xf>
    <xf numFmtId="168" fontId="11" fillId="0" borderId="211" xfId="52" applyNumberFormat="1" applyFont="1" applyBorder="1" applyAlignment="1">
      <alignment horizontal="center"/>
    </xf>
    <xf numFmtId="168" fontId="13" fillId="0" borderId="222" xfId="52" applyNumberFormat="1" applyFont="1" applyBorder="1"/>
    <xf numFmtId="168" fontId="13" fillId="0" borderId="254" xfId="52" applyNumberFormat="1" applyFont="1" applyBorder="1"/>
    <xf numFmtId="168" fontId="13" fillId="0" borderId="254" xfId="52" quotePrefix="1" applyNumberFormat="1" applyFont="1" applyBorder="1" applyAlignment="1">
      <alignment horizontal="left"/>
    </xf>
    <xf numFmtId="168" fontId="11" fillId="0" borderId="206" xfId="30" applyNumberFormat="1" applyFont="1" applyBorder="1" applyAlignment="1">
      <alignment horizontal="right"/>
    </xf>
    <xf numFmtId="168" fontId="11" fillId="0" borderId="206" xfId="52" applyNumberFormat="1" applyFont="1" applyBorder="1" applyAlignment="1">
      <alignment horizontal="right"/>
    </xf>
    <xf numFmtId="168" fontId="13" fillId="0" borderId="254" xfId="52" applyNumberFormat="1" applyFont="1" applyBorder="1" applyAlignment="1">
      <alignment horizontal="left"/>
    </xf>
    <xf numFmtId="168" fontId="13" fillId="0" borderId="0" xfId="52" applyNumberFormat="1" applyFont="1" applyAlignment="1">
      <alignment horizontal="left"/>
    </xf>
    <xf numFmtId="168" fontId="11" fillId="0" borderId="222" xfId="52" applyNumberFormat="1" applyFont="1" applyBorder="1" applyAlignment="1">
      <alignment vertical="center"/>
    </xf>
    <xf numFmtId="168" fontId="11" fillId="0" borderId="254" xfId="52" applyNumberFormat="1" applyFont="1" applyBorder="1" applyAlignment="1">
      <alignment vertical="center"/>
    </xf>
    <xf numFmtId="168" fontId="13" fillId="0" borderId="254" xfId="30" applyNumberFormat="1" applyFont="1" applyBorder="1"/>
    <xf numFmtId="168" fontId="11" fillId="0" borderId="222" xfId="52" applyNumberFormat="1" applyFont="1" applyBorder="1" applyAlignment="1">
      <alignment horizontal="left"/>
    </xf>
    <xf numFmtId="168" fontId="13" fillId="0" borderId="0" xfId="52" applyNumberFormat="1" applyFont="1"/>
    <xf numFmtId="168" fontId="13" fillId="0" borderId="44" xfId="52" applyNumberFormat="1" applyFont="1" applyBorder="1"/>
    <xf numFmtId="168" fontId="13" fillId="0" borderId="254" xfId="30" applyNumberFormat="1" applyFont="1" applyBorder="1" applyAlignment="1">
      <alignment horizontal="right"/>
    </xf>
    <xf numFmtId="168" fontId="13" fillId="0" borderId="254" xfId="52" applyNumberFormat="1" applyFont="1" applyBorder="1" applyAlignment="1">
      <alignment horizontal="right"/>
    </xf>
    <xf numFmtId="168" fontId="13" fillId="0" borderId="222" xfId="52" quotePrefix="1" applyNumberFormat="1" applyFont="1" applyBorder="1" applyAlignment="1">
      <alignment horizontal="left"/>
    </xf>
    <xf numFmtId="168" fontId="13" fillId="0" borderId="254" xfId="52" applyNumberFormat="1" applyFont="1" applyBorder="1" applyAlignment="1">
      <alignment horizontal="center"/>
    </xf>
    <xf numFmtId="168" fontId="4" fillId="0" borderId="254" xfId="30" applyNumberFormat="1" applyFont="1" applyBorder="1" applyAlignment="1">
      <alignment horizontal="right"/>
    </xf>
    <xf numFmtId="168" fontId="4" fillId="0" borderId="254" xfId="52" applyNumberFormat="1" applyFont="1" applyBorder="1" applyAlignment="1">
      <alignment horizontal="right"/>
    </xf>
    <xf numFmtId="168" fontId="6" fillId="0" borderId="244" xfId="30" applyNumberFormat="1" applyFont="1" applyBorder="1" applyAlignment="1">
      <alignment horizontal="right"/>
    </xf>
    <xf numFmtId="168" fontId="11" fillId="0" borderId="244" xfId="52" applyNumberFormat="1" applyFont="1" applyBorder="1" applyAlignment="1">
      <alignment horizontal="right"/>
    </xf>
    <xf numFmtId="168" fontId="6" fillId="0" borderId="244" xfId="52" applyNumberFormat="1" applyFont="1" applyBorder="1" applyAlignment="1">
      <alignment horizontal="right"/>
    </xf>
    <xf numFmtId="168" fontId="11" fillId="0" borderId="244" xfId="52" applyNumberFormat="1" applyFont="1" applyBorder="1" applyAlignment="1">
      <alignment horizontal="center"/>
    </xf>
    <xf numFmtId="168" fontId="11" fillId="0" borderId="246" xfId="52" applyNumberFormat="1" applyFont="1" applyBorder="1" applyAlignment="1">
      <alignment horizontal="center"/>
    </xf>
    <xf numFmtId="188"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200" xfId="52" applyNumberFormat="1" applyFont="1" applyBorder="1" applyAlignment="1">
      <alignment vertical="center"/>
    </xf>
    <xf numFmtId="168" fontId="13" fillId="0" borderId="247" xfId="52" applyNumberFormat="1" applyFont="1" applyBorder="1" applyAlignment="1">
      <alignment vertical="center"/>
    </xf>
    <xf numFmtId="168" fontId="13" fillId="0" borderId="217" xfId="52" applyNumberFormat="1" applyFont="1" applyBorder="1" applyAlignment="1">
      <alignment horizontal="right" vertical="center"/>
    </xf>
    <xf numFmtId="168" fontId="13" fillId="0" borderId="217" xfId="52" applyNumberFormat="1" applyFont="1" applyBorder="1" applyAlignment="1">
      <alignment horizontal="center" vertical="center"/>
    </xf>
    <xf numFmtId="168" fontId="11" fillId="0" borderId="298" xfId="52" applyNumberFormat="1" applyFont="1" applyBorder="1" applyAlignment="1">
      <alignment horizontal="center" vertical="center"/>
    </xf>
    <xf numFmtId="168" fontId="13" fillId="0" borderId="209" xfId="52" applyNumberFormat="1" applyFont="1" applyBorder="1" applyAlignment="1">
      <alignment vertical="center"/>
    </xf>
    <xf numFmtId="168" fontId="13" fillId="0" borderId="0" xfId="52" applyNumberFormat="1" applyFont="1" applyAlignment="1">
      <alignment vertical="center"/>
    </xf>
    <xf numFmtId="168" fontId="13" fillId="0" borderId="210" xfId="52" applyNumberFormat="1" applyFont="1" applyBorder="1" applyAlignment="1">
      <alignment horizontal="right" vertical="center"/>
    </xf>
    <xf numFmtId="168" fontId="13" fillId="0" borderId="210" xfId="52" applyNumberFormat="1" applyFont="1" applyBorder="1" applyAlignment="1">
      <alignment horizontal="center" vertical="center"/>
    </xf>
    <xf numFmtId="168" fontId="11" fillId="0" borderId="253" xfId="52" applyNumberFormat="1" applyFont="1" applyBorder="1" applyAlignment="1">
      <alignment horizontal="center" vertical="center"/>
    </xf>
    <xf numFmtId="168" fontId="13" fillId="0" borderId="213" xfId="52" applyNumberFormat="1" applyFont="1" applyBorder="1" applyAlignment="1">
      <alignment vertical="center"/>
    </xf>
    <xf numFmtId="168" fontId="13" fillId="0" borderId="199" xfId="52" applyNumberFormat="1" applyFont="1" applyBorder="1" applyAlignment="1">
      <alignment vertical="center"/>
    </xf>
    <xf numFmtId="168" fontId="13" fillId="0" borderId="214" xfId="52" applyNumberFormat="1" applyFont="1" applyBorder="1" applyAlignment="1">
      <alignment horizontal="right" vertical="center"/>
    </xf>
    <xf numFmtId="168" fontId="13" fillId="0" borderId="214" xfId="52" applyNumberFormat="1" applyFont="1" applyBorder="1" applyAlignment="1">
      <alignment horizontal="center" vertical="center"/>
    </xf>
    <xf numFmtId="168" fontId="11" fillId="0" borderId="313"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8" fontId="13" fillId="0" borderId="0" xfId="52" applyNumberFormat="1" applyFont="1"/>
    <xf numFmtId="178" fontId="13" fillId="0" borderId="0" xfId="52" applyNumberFormat="1" applyFont="1" applyAlignment="1">
      <alignment horizontal="right"/>
    </xf>
    <xf numFmtId="189" fontId="13" fillId="0" borderId="0" xfId="52" applyNumberFormat="1" applyFont="1"/>
    <xf numFmtId="190" fontId="13" fillId="0" borderId="0" xfId="52" applyNumberFormat="1" applyFont="1"/>
    <xf numFmtId="165" fontId="13" fillId="0" borderId="0" xfId="52" applyNumberFormat="1" applyFont="1"/>
    <xf numFmtId="172" fontId="22" fillId="0" borderId="0" xfId="1" applyNumberFormat="1" applyFont="1" applyAlignment="1"/>
    <xf numFmtId="168" fontId="11" fillId="0" borderId="226" xfId="52" quotePrefix="1" applyNumberFormat="1" applyFont="1" applyBorder="1" applyAlignment="1">
      <alignment horizontal="left"/>
    </xf>
    <xf numFmtId="168" fontId="11" fillId="0" borderId="206" xfId="52" applyNumberFormat="1" applyFont="1" applyBorder="1" applyAlignment="1">
      <alignment horizontal="left"/>
    </xf>
    <xf numFmtId="168" fontId="11" fillId="0" borderId="206" xfId="55" applyNumberFormat="1" applyFont="1" applyBorder="1" applyAlignment="1">
      <alignment horizontal="right"/>
    </xf>
    <xf numFmtId="172" fontId="13" fillId="0" borderId="0" xfId="1" applyNumberFormat="1" applyFont="1"/>
    <xf numFmtId="183" fontId="22" fillId="0" borderId="0" xfId="52" applyNumberFormat="1"/>
    <xf numFmtId="168" fontId="11" fillId="0" borderId="210" xfId="55" applyNumberFormat="1" applyFont="1" applyBorder="1" applyAlignment="1">
      <alignment horizontal="right"/>
    </xf>
    <xf numFmtId="168" fontId="13" fillId="0" borderId="210" xfId="55" applyNumberFormat="1" applyFont="1" applyBorder="1" applyAlignment="1">
      <alignment horizontal="right"/>
    </xf>
    <xf numFmtId="168" fontId="11" fillId="76" borderId="219" xfId="52" applyNumberFormat="1" applyFont="1" applyFill="1" applyBorder="1" applyAlignment="1">
      <alignment vertical="center"/>
    </xf>
    <xf numFmtId="168" fontId="11" fillId="76" borderId="237" xfId="52" applyNumberFormat="1" applyFont="1" applyFill="1" applyBorder="1" applyAlignment="1">
      <alignment vertical="center"/>
    </xf>
    <xf numFmtId="168" fontId="13" fillId="0" borderId="254" xfId="55" applyNumberFormat="1" applyFont="1" applyBorder="1"/>
    <xf numFmtId="168" fontId="13" fillId="0" borderId="220" xfId="52" applyNumberFormat="1" applyFont="1" applyBorder="1" applyAlignment="1">
      <alignment horizontal="center"/>
    </xf>
    <xf numFmtId="168" fontId="13" fillId="0" borderId="248" xfId="52" applyNumberFormat="1" applyFont="1" applyBorder="1" applyAlignment="1">
      <alignment horizontal="center"/>
    </xf>
    <xf numFmtId="168" fontId="11" fillId="76" borderId="222" xfId="52" applyNumberFormat="1" applyFont="1" applyFill="1" applyBorder="1" applyAlignment="1">
      <alignment vertical="center"/>
    </xf>
    <xf numFmtId="168" fontId="11" fillId="76" borderId="254" xfId="52" applyNumberFormat="1" applyFont="1" applyFill="1" applyBorder="1" applyAlignment="1">
      <alignment vertical="center"/>
    </xf>
    <xf numFmtId="168" fontId="13" fillId="0" borderId="254" xfId="55" applyNumberFormat="1" applyFont="1" applyBorder="1" applyAlignment="1">
      <alignment horizontal="right"/>
    </xf>
    <xf numFmtId="168" fontId="4" fillId="0" borderId="254" xfId="55" applyNumberFormat="1" applyFont="1" applyBorder="1" applyAlignment="1">
      <alignment horizontal="right"/>
    </xf>
    <xf numFmtId="168" fontId="6" fillId="0" borderId="206" xfId="55" applyNumberFormat="1" applyFont="1" applyBorder="1" applyAlignment="1">
      <alignment horizontal="right"/>
    </xf>
    <xf numFmtId="168" fontId="6" fillId="0" borderId="206" xfId="52" applyNumberFormat="1" applyFont="1" applyBorder="1" applyAlignment="1">
      <alignment horizontal="right"/>
    </xf>
    <xf numFmtId="0" fontId="22" fillId="0" borderId="0" xfId="24"/>
    <xf numFmtId="0" fontId="143" fillId="0" borderId="0" xfId="24" applyFont="1"/>
    <xf numFmtId="0" fontId="11" fillId="72" borderId="315" xfId="24" applyFont="1" applyFill="1" applyBorder="1" applyAlignment="1">
      <alignment horizontal="center" vertical="center"/>
    </xf>
    <xf numFmtId="0" fontId="11" fillId="72" borderId="316" xfId="24" applyFont="1" applyFill="1" applyBorder="1" applyAlignment="1">
      <alignment horizontal="center" vertical="center"/>
    </xf>
    <xf numFmtId="0" fontId="11" fillId="72" borderId="317" xfId="24" applyFont="1" applyFill="1" applyBorder="1" applyAlignment="1">
      <alignment horizontal="center" vertical="center"/>
    </xf>
    <xf numFmtId="168" fontId="13" fillId="77" borderId="210" xfId="24" applyNumberFormat="1" applyFont="1" applyFill="1" applyBorder="1" applyAlignment="1">
      <alignment horizontal="left"/>
    </xf>
    <xf numFmtId="2" fontId="13" fillId="77" borderId="210" xfId="24" applyNumberFormat="1" applyFont="1" applyFill="1" applyBorder="1"/>
    <xf numFmtId="2" fontId="13" fillId="77" borderId="211" xfId="24" applyNumberFormat="1" applyFont="1" applyFill="1" applyBorder="1"/>
    <xf numFmtId="2" fontId="13" fillId="77" borderId="0" xfId="24" applyNumberFormat="1" applyFont="1" applyFill="1"/>
    <xf numFmtId="168" fontId="13" fillId="77" borderId="212" xfId="24" applyNumberFormat="1" applyFont="1" applyFill="1" applyBorder="1" applyAlignment="1">
      <alignment horizontal="left"/>
    </xf>
    <xf numFmtId="2" fontId="13" fillId="77" borderId="212" xfId="24" applyNumberFormat="1" applyFont="1" applyFill="1" applyBorder="1"/>
    <xf numFmtId="2" fontId="13" fillId="77" borderId="293" xfId="24" applyNumberFormat="1" applyFont="1" applyFill="1" applyBorder="1"/>
    <xf numFmtId="168" fontId="11" fillId="77" borderId="206" xfId="24" applyNumberFormat="1" applyFont="1" applyFill="1" applyBorder="1" applyAlignment="1">
      <alignment horizontal="left"/>
    </xf>
    <xf numFmtId="2" fontId="11" fillId="77" borderId="206" xfId="24" applyNumberFormat="1" applyFont="1" applyFill="1" applyBorder="1"/>
    <xf numFmtId="2" fontId="11" fillId="77" borderId="207" xfId="24" applyNumberFormat="1" applyFont="1" applyFill="1" applyBorder="1"/>
    <xf numFmtId="2" fontId="13" fillId="0" borderId="210" xfId="24" applyNumberFormat="1" applyFont="1" applyBorder="1"/>
    <xf numFmtId="2" fontId="13" fillId="0" borderId="254" xfId="24" applyNumberFormat="1" applyFont="1" applyBorder="1"/>
    <xf numFmtId="2" fontId="13" fillId="0" borderId="211" xfId="24" applyNumberFormat="1" applyFont="1" applyBorder="1"/>
    <xf numFmtId="168" fontId="11" fillId="0" borderId="206" xfId="24" applyNumberFormat="1" applyFont="1" applyBorder="1" applyAlignment="1">
      <alignment horizontal="left"/>
    </xf>
    <xf numFmtId="2" fontId="11" fillId="0" borderId="206" xfId="24" applyNumberFormat="1" applyFont="1" applyBorder="1"/>
    <xf numFmtId="2" fontId="11" fillId="0" borderId="240" xfId="24" applyNumberFormat="1" applyFont="1" applyBorder="1"/>
    <xf numFmtId="2" fontId="11" fillId="0" borderId="207" xfId="24" applyNumberFormat="1" applyFont="1" applyBorder="1"/>
    <xf numFmtId="2" fontId="13" fillId="0" borderId="220" xfId="24" applyNumberFormat="1" applyFont="1" applyBorder="1"/>
    <xf numFmtId="2" fontId="13" fillId="0" borderId="248" xfId="24" applyNumberFormat="1" applyFont="1" applyBorder="1"/>
    <xf numFmtId="168" fontId="13" fillId="0" borderId="210" xfId="24" applyNumberFormat="1" applyFont="1" applyBorder="1" applyAlignment="1">
      <alignment horizontal="left"/>
    </xf>
    <xf numFmtId="2" fontId="13" fillId="0" borderId="212" xfId="24" applyNumberFormat="1" applyFont="1" applyBorder="1"/>
    <xf numFmtId="2" fontId="13" fillId="0" borderId="293" xfId="24" applyNumberFormat="1" applyFont="1" applyBorder="1"/>
    <xf numFmtId="0" fontId="11" fillId="0" borderId="206" xfId="24" applyFont="1" applyBorder="1"/>
    <xf numFmtId="2" fontId="11" fillId="0" borderId="220" xfId="24" applyNumberFormat="1" applyFont="1" applyBorder="1"/>
    <xf numFmtId="2" fontId="11" fillId="0" borderId="248" xfId="24" applyNumberFormat="1" applyFont="1" applyBorder="1"/>
    <xf numFmtId="2" fontId="13" fillId="0" borderId="237" xfId="24" applyNumberFormat="1" applyFont="1" applyBorder="1"/>
    <xf numFmtId="2" fontId="13" fillId="0" borderId="319" xfId="24" applyNumberFormat="1" applyFont="1" applyBorder="1"/>
    <xf numFmtId="2" fontId="13" fillId="0" borderId="253" xfId="24" applyNumberFormat="1" applyFont="1" applyBorder="1"/>
    <xf numFmtId="2" fontId="13" fillId="0" borderId="237" xfId="24" applyNumberFormat="1" applyFont="1" applyBorder="1" applyAlignment="1">
      <alignment horizontal="center"/>
    </xf>
    <xf numFmtId="2" fontId="13" fillId="0" borderId="319" xfId="24" applyNumberFormat="1" applyFont="1" applyBorder="1" applyAlignment="1">
      <alignment horizontal="center"/>
    </xf>
    <xf numFmtId="2" fontId="13" fillId="0" borderId="254" xfId="24" applyNumberFormat="1" applyFont="1" applyBorder="1" applyAlignment="1">
      <alignment horizontal="center"/>
    </xf>
    <xf numFmtId="2" fontId="13" fillId="0" borderId="253" xfId="24" applyNumberFormat="1" applyFont="1" applyBorder="1" applyAlignment="1">
      <alignment horizontal="center"/>
    </xf>
    <xf numFmtId="165" fontId="143" fillId="0" borderId="0" xfId="24" applyNumberFormat="1" applyFont="1"/>
    <xf numFmtId="2" fontId="13" fillId="0" borderId="210" xfId="24" applyNumberFormat="1" applyFont="1" applyBorder="1" applyAlignment="1">
      <alignment horizontal="center"/>
    </xf>
    <xf numFmtId="2" fontId="13" fillId="0" borderId="211" xfId="24" applyNumberFormat="1" applyFont="1" applyBorder="1" applyAlignment="1">
      <alignment horizontal="center"/>
    </xf>
    <xf numFmtId="2" fontId="11" fillId="0" borderId="206" xfId="24" applyNumberFormat="1" applyFont="1" applyBorder="1" applyAlignment="1">
      <alignment horizontal="center"/>
    </xf>
    <xf numFmtId="2" fontId="11" fillId="0" borderId="207" xfId="24" applyNumberFormat="1" applyFont="1" applyBorder="1" applyAlignment="1">
      <alignment horizontal="center"/>
    </xf>
    <xf numFmtId="168" fontId="13" fillId="77" borderId="220" xfId="24" applyNumberFormat="1" applyFont="1" applyFill="1" applyBorder="1" applyAlignment="1">
      <alignment horizontal="left"/>
    </xf>
    <xf numFmtId="2" fontId="13" fillId="0" borderId="220" xfId="24" applyNumberFormat="1" applyFont="1" applyBorder="1" applyAlignment="1">
      <alignment horizontal="center"/>
    </xf>
    <xf numFmtId="2" fontId="13" fillId="0" borderId="248" xfId="24" applyNumberFormat="1" applyFont="1" applyBorder="1" applyAlignment="1">
      <alignment horizontal="center"/>
    </xf>
    <xf numFmtId="2" fontId="13" fillId="0" borderId="212" xfId="24" applyNumberFormat="1" applyFont="1" applyBorder="1" applyAlignment="1">
      <alignment horizontal="center"/>
    </xf>
    <xf numFmtId="2" fontId="13" fillId="0" borderId="293" xfId="24" applyNumberFormat="1" applyFont="1" applyBorder="1" applyAlignment="1">
      <alignment horizontal="center"/>
    </xf>
    <xf numFmtId="0" fontId="11" fillId="0" borderId="214" xfId="24" applyFont="1" applyBorder="1" applyAlignment="1">
      <alignment horizontal="left"/>
    </xf>
    <xf numFmtId="2" fontId="11" fillId="0" borderId="214" xfId="24" applyNumberFormat="1" applyFont="1" applyBorder="1" applyAlignment="1">
      <alignment horizontal="center"/>
    </xf>
    <xf numFmtId="2" fontId="11" fillId="0" borderId="246" xfId="24" applyNumberFormat="1" applyFont="1" applyBorder="1" applyAlignment="1">
      <alignment horizontal="center"/>
    </xf>
    <xf numFmtId="2" fontId="143" fillId="0" borderId="0" xfId="24" applyNumberFormat="1" applyFont="1"/>
    <xf numFmtId="2" fontId="22" fillId="0" borderId="0" xfId="24" applyNumberFormat="1"/>
    <xf numFmtId="0" fontId="11" fillId="0" borderId="244" xfId="24" applyFont="1" applyBorder="1" applyAlignment="1">
      <alignment horizontal="left"/>
    </xf>
    <xf numFmtId="2" fontId="11" fillId="0" borderId="244" xfId="24" applyNumberFormat="1" applyFont="1" applyBorder="1" applyAlignment="1">
      <alignment horizontal="center"/>
    </xf>
    <xf numFmtId="186" fontId="143" fillId="0" borderId="0" xfId="24" applyNumberFormat="1" applyFont="1"/>
    <xf numFmtId="168" fontId="13" fillId="77" borderId="217" xfId="24" applyNumberFormat="1" applyFont="1" applyFill="1" applyBorder="1" applyAlignment="1">
      <alignment horizontal="left"/>
    </xf>
    <xf numFmtId="2" fontId="13" fillId="0" borderId="217" xfId="24" applyNumberFormat="1" applyFont="1" applyBorder="1" applyAlignment="1">
      <alignment horizontal="center"/>
    </xf>
    <xf numFmtId="2" fontId="13" fillId="0" borderId="322" xfId="24" applyNumberFormat="1" applyFont="1" applyBorder="1" applyAlignment="1">
      <alignment horizontal="center"/>
    </xf>
    <xf numFmtId="168" fontId="13" fillId="77" borderId="210" xfId="21" applyNumberFormat="1" applyFont="1" applyFill="1" applyBorder="1" applyAlignment="1">
      <alignment horizontal="left"/>
    </xf>
    <xf numFmtId="2" fontId="13" fillId="0" borderId="210" xfId="21" applyNumberFormat="1" applyFont="1" applyBorder="1" applyAlignment="1">
      <alignment horizontal="center"/>
    </xf>
    <xf numFmtId="2" fontId="13" fillId="0" borderId="211" xfId="21" applyNumberFormat="1" applyFont="1" applyBorder="1" applyAlignment="1">
      <alignment horizontal="center"/>
    </xf>
    <xf numFmtId="0" fontId="11" fillId="0" borderId="220" xfId="21" applyFont="1" applyBorder="1" applyAlignment="1">
      <alignment horizontal="left"/>
    </xf>
    <xf numFmtId="2" fontId="11" fillId="0" borderId="220" xfId="21" applyNumberFormat="1" applyFont="1" applyBorder="1" applyAlignment="1">
      <alignment horizontal="center"/>
    </xf>
    <xf numFmtId="2" fontId="11" fillId="0" borderId="248" xfId="21" applyNumberFormat="1" applyFont="1" applyBorder="1" applyAlignment="1">
      <alignment horizontal="center"/>
    </xf>
    <xf numFmtId="165" fontId="143" fillId="0" borderId="0" xfId="24" applyNumberFormat="1" applyFont="1" applyAlignment="1">
      <alignment horizontal="center"/>
    </xf>
    <xf numFmtId="0" fontId="13" fillId="77" borderId="210" xfId="24" applyFont="1" applyFill="1" applyBorder="1" applyAlignment="1">
      <alignment horizontal="left"/>
    </xf>
    <xf numFmtId="168" fontId="13" fillId="77" borderId="210" xfId="54" applyNumberFormat="1" applyFont="1" applyFill="1" applyBorder="1" applyAlignment="1">
      <alignment horizontal="left"/>
    </xf>
    <xf numFmtId="2" fontId="13" fillId="0" borderId="210" xfId="54" applyNumberFormat="1" applyFont="1" applyBorder="1" applyAlignment="1">
      <alignment horizontal="center"/>
    </xf>
    <xf numFmtId="2" fontId="13" fillId="0" borderId="211" xfId="54" applyNumberFormat="1" applyFont="1" applyBorder="1" applyAlignment="1">
      <alignment horizontal="center"/>
    </xf>
    <xf numFmtId="0" fontId="11" fillId="0" borderId="259" xfId="54" applyFont="1" applyBorder="1" applyAlignment="1">
      <alignment horizontal="left"/>
    </xf>
    <xf numFmtId="2" fontId="11" fillId="0" borderId="259" xfId="54" applyNumberFormat="1" applyFont="1" applyBorder="1" applyAlignment="1">
      <alignment horizontal="center"/>
    </xf>
    <xf numFmtId="2" fontId="11" fillId="0" borderId="324" xfId="54" applyNumberFormat="1" applyFont="1" applyBorder="1" applyAlignment="1">
      <alignment horizontal="center"/>
    </xf>
    <xf numFmtId="0" fontId="11" fillId="0" borderId="326" xfId="54" applyFont="1" applyBorder="1" applyAlignment="1">
      <alignment horizontal="left"/>
    </xf>
    <xf numFmtId="0" fontId="22" fillId="0" borderId="28" xfId="24" applyBorder="1"/>
    <xf numFmtId="2" fontId="143" fillId="0" borderId="48" xfId="24" applyNumberFormat="1" applyFont="1" applyBorder="1"/>
    <xf numFmtId="165" fontId="143" fillId="0" borderId="48" xfId="24" applyNumberFormat="1" applyFont="1" applyBorder="1"/>
    <xf numFmtId="43" fontId="143" fillId="0" borderId="0" xfId="1" applyFont="1"/>
    <xf numFmtId="0" fontId="11" fillId="0" borderId="220" xfId="54" applyFont="1" applyBorder="1" applyAlignment="1">
      <alignment horizontal="left"/>
    </xf>
    <xf numFmtId="2" fontId="11" fillId="0" borderId="220" xfId="54" applyNumberFormat="1" applyFont="1" applyBorder="1" applyAlignment="1">
      <alignment horizontal="center"/>
    </xf>
    <xf numFmtId="2" fontId="11" fillId="0" borderId="248" xfId="54" applyNumberFormat="1" applyFont="1" applyBorder="1" applyAlignment="1">
      <alignment horizontal="center"/>
    </xf>
    <xf numFmtId="168" fontId="13" fillId="77" borderId="238" xfId="24" applyNumberFormat="1" applyFont="1" applyFill="1" applyBorder="1" applyAlignment="1">
      <alignment horizontal="left"/>
    </xf>
    <xf numFmtId="2" fontId="13" fillId="0" borderId="238" xfId="24" applyNumberFormat="1" applyFont="1" applyBorder="1" applyAlignment="1">
      <alignment horizontal="center"/>
    </xf>
    <xf numFmtId="2" fontId="13" fillId="0" borderId="239" xfId="24" applyNumberFormat="1" applyFont="1" applyBorder="1" applyAlignment="1">
      <alignment horizontal="center"/>
    </xf>
    <xf numFmtId="168" fontId="13" fillId="77" borderId="230" xfId="24" applyNumberFormat="1" applyFont="1" applyFill="1" applyBorder="1" applyAlignment="1">
      <alignment horizontal="left"/>
    </xf>
    <xf numFmtId="168" fontId="13" fillId="77" borderId="327" xfId="24" applyNumberFormat="1" applyFont="1" applyFill="1" applyBorder="1" applyAlignment="1">
      <alignment horizontal="left"/>
    </xf>
    <xf numFmtId="2" fontId="13" fillId="0" borderId="327" xfId="54" applyNumberFormat="1" applyFont="1" applyBorder="1" applyAlignment="1">
      <alignment horizontal="center"/>
    </xf>
    <xf numFmtId="2" fontId="13" fillId="0" borderId="328" xfId="54" applyNumberFormat="1" applyFont="1" applyBorder="1" applyAlignment="1">
      <alignment horizontal="center"/>
    </xf>
    <xf numFmtId="0" fontId="48" fillId="0" borderId="0" xfId="24" applyFont="1" applyAlignment="1">
      <alignment horizontal="center" vertical="center"/>
    </xf>
    <xf numFmtId="168" fontId="13" fillId="7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5" fontId="143" fillId="0" borderId="0" xfId="24" applyNumberFormat="1" applyFont="1"/>
    <xf numFmtId="0" fontId="11" fillId="0" borderId="0" xfId="24" applyFont="1" applyAlignment="1">
      <alignment horizontal="center"/>
    </xf>
    <xf numFmtId="1" fontId="48" fillId="72" borderId="206" xfId="24" applyNumberFormat="1" applyFont="1" applyFill="1" applyBorder="1" applyAlignment="1">
      <alignment horizontal="center" vertical="center"/>
    </xf>
    <xf numFmtId="1" fontId="48" fillId="72" borderId="242" xfId="24" applyNumberFormat="1" applyFont="1" applyFill="1" applyBorder="1" applyAlignment="1">
      <alignment horizontal="center" vertical="center"/>
    </xf>
    <xf numFmtId="0" fontId="22" fillId="0" borderId="48" xfId="24" applyBorder="1"/>
    <xf numFmtId="0" fontId="22" fillId="0" borderId="0" xfId="291" applyNumberFormat="1" applyFont="1" applyAlignment="1"/>
    <xf numFmtId="0" fontId="48" fillId="0" borderId="208" xfId="24" applyFont="1" applyBorder="1" applyAlignment="1">
      <alignment horizontal="left"/>
    </xf>
    <xf numFmtId="2" fontId="17" fillId="0" borderId="26" xfId="297" applyNumberFormat="1" applyFont="1" applyBorder="1"/>
    <xf numFmtId="2" fontId="8" fillId="0" borderId="206" xfId="24" applyNumberFormat="1" applyFont="1" applyBorder="1"/>
    <xf numFmtId="2" fontId="73" fillId="0" borderId="206" xfId="24" applyNumberFormat="1" applyFont="1" applyBorder="1" applyAlignment="1">
      <alignment horizontal="right"/>
    </xf>
    <xf numFmtId="2" fontId="73" fillId="0" borderId="261" xfId="24" applyNumberFormat="1" applyFont="1" applyBorder="1" applyAlignment="1">
      <alignment horizontal="right"/>
    </xf>
    <xf numFmtId="43" fontId="22" fillId="0" borderId="0" xfId="1" applyFont="1" applyAlignment="1"/>
    <xf numFmtId="10" fontId="22" fillId="0" borderId="0" xfId="24" applyNumberFormat="1"/>
    <xf numFmtId="0" fontId="48" fillId="0" borderId="249" xfId="24" applyFont="1" applyBorder="1" applyAlignment="1">
      <alignment horizontal="left"/>
    </xf>
    <xf numFmtId="2" fontId="8" fillId="0" borderId="244" xfId="24" applyNumberFormat="1" applyFont="1" applyBorder="1"/>
    <xf numFmtId="2" fontId="8" fillId="0" borderId="259" xfId="24" applyNumberFormat="1" applyFont="1" applyBorder="1"/>
    <xf numFmtId="2" fontId="73" fillId="0" borderId="259" xfId="24" applyNumberFormat="1" applyFont="1" applyBorder="1" applyAlignment="1">
      <alignment horizontal="right"/>
    </xf>
    <xf numFmtId="2" fontId="73" fillId="0" borderId="279" xfId="24" applyNumberFormat="1" applyFont="1" applyBorder="1" applyAlignment="1">
      <alignment horizontal="right"/>
    </xf>
    <xf numFmtId="10" fontId="22" fillId="0" borderId="0" xfId="291" applyNumberFormat="1" applyFont="1" applyAlignment="1"/>
    <xf numFmtId="165" fontId="12" fillId="0" borderId="0" xfId="24" applyNumberFormat="1" applyFont="1"/>
    <xf numFmtId="0" fontId="29" fillId="0" borderId="0" xfId="61" applyAlignment="1" applyProtection="1"/>
    <xf numFmtId="43" fontId="12" fillId="0" borderId="0" xfId="1" applyFont="1"/>
    <xf numFmtId="0" fontId="80" fillId="3" borderId="12" xfId="0" applyFont="1" applyFill="1" applyBorder="1" applyAlignment="1">
      <alignment vertical="center"/>
    </xf>
    <xf numFmtId="0" fontId="80" fillId="3" borderId="49" xfId="0" applyFont="1" applyFill="1" applyBorder="1" applyAlignment="1">
      <alignment vertical="center"/>
    </xf>
    <xf numFmtId="0" fontId="80" fillId="3" borderId="13" xfId="0" applyFont="1" applyFill="1" applyBorder="1" applyAlignment="1">
      <alignment vertical="center"/>
    </xf>
    <xf numFmtId="0" fontId="80" fillId="3" borderId="12" xfId="0" applyFont="1" applyFill="1" applyBorder="1" applyAlignment="1">
      <alignment horizontal="center" vertical="center" wrapText="1"/>
    </xf>
    <xf numFmtId="0" fontId="13" fillId="0" borderId="0" xfId="12" applyFont="1" applyAlignment="1">
      <alignment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2" applyFont="1" applyAlignment="1">
      <alignment horizontal="center" vertical="center"/>
    </xf>
    <xf numFmtId="165" fontId="13" fillId="0" borderId="22" xfId="12" applyNumberFormat="1" applyFont="1" applyBorder="1" applyAlignment="1">
      <alignment horizontal="center" vertical="center"/>
    </xf>
    <xf numFmtId="165" fontId="13" fillId="0" borderId="21" xfId="12" applyNumberFormat="1" applyFont="1" applyBorder="1" applyAlignment="1">
      <alignment horizontal="center" vertical="center"/>
    </xf>
    <xf numFmtId="165" fontId="13" fillId="0" borderId="21" xfId="12" applyNumberFormat="1" applyFont="1" applyBorder="1" applyAlignment="1">
      <alignment horizontal="right" vertical="center"/>
    </xf>
    <xf numFmtId="0" fontId="11" fillId="0" borderId="120" xfId="12" applyFont="1" applyBorder="1" applyAlignment="1">
      <alignment horizontal="center" vertical="center"/>
    </xf>
    <xf numFmtId="0" fontId="11" fillId="0" borderId="20" xfId="12" applyFont="1" applyBorder="1" applyAlignment="1">
      <alignment horizontal="center" vertical="center"/>
    </xf>
    <xf numFmtId="0" fontId="13" fillId="0" borderId="48" xfId="12" applyFont="1" applyBorder="1" applyAlignment="1">
      <alignment vertical="center"/>
    </xf>
    <xf numFmtId="165" fontId="13" fillId="0" borderId="16" xfId="12" applyNumberFormat="1" applyFont="1" applyBorder="1" applyAlignment="1">
      <alignment horizontal="center" vertical="center"/>
    </xf>
    <xf numFmtId="165" fontId="13" fillId="0" borderId="15" xfId="12" applyNumberFormat="1" applyFont="1" applyBorder="1" applyAlignment="1">
      <alignment horizontal="center" vertical="center"/>
    </xf>
    <xf numFmtId="165" fontId="13" fillId="0" borderId="15" xfId="12" applyNumberFormat="1" applyFont="1" applyBorder="1" applyAlignment="1">
      <alignment horizontal="right" vertical="center"/>
    </xf>
    <xf numFmtId="0" fontId="11" fillId="0" borderId="44" xfId="12" applyFont="1" applyBorder="1" applyAlignment="1">
      <alignment horizontal="center" vertical="center"/>
    </xf>
    <xf numFmtId="0" fontId="11" fillId="0" borderId="14" xfId="12" applyFont="1" applyBorder="1" applyAlignment="1">
      <alignment horizontal="center" vertical="center"/>
    </xf>
    <xf numFmtId="165" fontId="4" fillId="0" borderId="15" xfId="12" applyNumberFormat="1" applyFont="1" applyBorder="1" applyAlignment="1">
      <alignment horizontal="center" vertical="center"/>
    </xf>
    <xf numFmtId="165" fontId="13" fillId="0" borderId="17" xfId="12" applyNumberFormat="1" applyFont="1" applyBorder="1" applyAlignment="1">
      <alignment horizontal="center" vertical="center"/>
    </xf>
    <xf numFmtId="165" fontId="13" fillId="0" borderId="19" xfId="12" applyNumberFormat="1" applyFont="1" applyBorder="1" applyAlignment="1">
      <alignment horizontal="center" vertical="center"/>
    </xf>
    <xf numFmtId="165" fontId="13" fillId="0" borderId="19" xfId="12" applyNumberFormat="1" applyFont="1" applyBorder="1" applyAlignment="1">
      <alignment horizontal="right" vertical="center"/>
    </xf>
    <xf numFmtId="0" fontId="11" fillId="0" borderId="43" xfId="12" applyFont="1" applyBorder="1" applyAlignment="1">
      <alignment horizontal="center" vertical="center"/>
    </xf>
    <xf numFmtId="0" fontId="11" fillId="0" borderId="29" xfId="12" applyFont="1" applyBorder="1" applyAlignment="1">
      <alignment horizontal="center" vertical="center"/>
    </xf>
    <xf numFmtId="0" fontId="11" fillId="0" borderId="0" xfId="12" applyFont="1" applyAlignment="1">
      <alignment vertical="center"/>
    </xf>
    <xf numFmtId="0" fontId="11" fillId="3" borderId="27" xfId="12" applyFont="1" applyFill="1" applyBorder="1" applyAlignment="1">
      <alignment horizontal="center" vertical="center" wrapText="1"/>
    </xf>
    <xf numFmtId="0" fontId="11" fillId="3" borderId="26" xfId="12" applyFont="1" applyFill="1" applyBorder="1" applyAlignment="1">
      <alignment horizontal="center" vertical="center" wrapText="1"/>
    </xf>
    <xf numFmtId="0" fontId="0" fillId="0" borderId="0" xfId="13" applyFont="1"/>
    <xf numFmtId="0" fontId="12" fillId="0" borderId="0" xfId="13" applyFont="1"/>
    <xf numFmtId="166" fontId="13" fillId="0" borderId="329" xfId="13" applyNumberFormat="1" applyFont="1" applyBorder="1"/>
    <xf numFmtId="166" fontId="13" fillId="0" borderId="120" xfId="13" applyNumberFormat="1" applyFont="1" applyBorder="1"/>
    <xf numFmtId="166" fontId="13" fillId="0" borderId="21" xfId="13" applyNumberFormat="1" applyFont="1" applyBorder="1"/>
    <xf numFmtId="179" fontId="73" fillId="0" borderId="21" xfId="13" applyNumberFormat="1" applyFont="1" applyBorder="1"/>
    <xf numFmtId="0" fontId="0" fillId="0" borderId="28" xfId="13" applyFont="1" applyBorder="1"/>
    <xf numFmtId="166" fontId="13" fillId="0" borderId="253" xfId="13" applyNumberFormat="1" applyFont="1" applyBorder="1"/>
    <xf numFmtId="166" fontId="13" fillId="0" borderId="44" xfId="13" applyNumberFormat="1" applyFont="1" applyBorder="1"/>
    <xf numFmtId="166" fontId="13" fillId="0" borderId="15" xfId="13" applyNumberFormat="1" applyFont="1" applyBorder="1"/>
    <xf numFmtId="179" fontId="73" fillId="0" borderId="15" xfId="13" applyNumberFormat="1" applyFont="1" applyBorder="1"/>
    <xf numFmtId="166" fontId="13" fillId="0" borderId="239" xfId="13" applyNumberFormat="1" applyFont="1" applyBorder="1"/>
    <xf numFmtId="166" fontId="13" fillId="0" borderId="238" xfId="13" applyNumberFormat="1" applyFont="1" applyBorder="1"/>
    <xf numFmtId="179" fontId="73" fillId="0" borderId="19" xfId="13" applyNumberFormat="1" applyFont="1" applyBorder="1"/>
    <xf numFmtId="166" fontId="13" fillId="72" borderId="248" xfId="13" applyNumberFormat="1" applyFont="1" applyFill="1" applyBorder="1"/>
    <xf numFmtId="166" fontId="13" fillId="72" borderId="220" xfId="13" applyNumberFormat="1" applyFont="1" applyFill="1" applyBorder="1"/>
    <xf numFmtId="166" fontId="13" fillId="72" borderId="238" xfId="13" applyNumberFormat="1" applyFont="1" applyFill="1" applyBorder="1"/>
    <xf numFmtId="166" fontId="13" fillId="0" borderId="211" xfId="13" applyNumberFormat="1" applyFont="1" applyBorder="1"/>
    <xf numFmtId="166" fontId="13" fillId="0" borderId="330" xfId="13" applyNumberFormat="1" applyFont="1" applyBorder="1"/>
    <xf numFmtId="166" fontId="13" fillId="0" borderId="0" xfId="13" applyNumberFormat="1" applyFont="1"/>
    <xf numFmtId="179" fontId="73" fillId="0" borderId="331" xfId="13" applyNumberFormat="1" applyFont="1" applyBorder="1"/>
    <xf numFmtId="166" fontId="13" fillId="72" borderId="207" xfId="13" applyNumberFormat="1" applyFont="1" applyFill="1" applyBorder="1"/>
    <xf numFmtId="166" fontId="13" fillId="72" borderId="206" xfId="13" applyNumberFormat="1" applyFont="1" applyFill="1" applyBorder="1"/>
    <xf numFmtId="166" fontId="13" fillId="72" borderId="241" xfId="13" applyNumberFormat="1" applyFont="1" applyFill="1" applyBorder="1"/>
    <xf numFmtId="179" fontId="73" fillId="72" borderId="326" xfId="13" applyNumberFormat="1" applyFont="1" applyFill="1" applyBorder="1"/>
    <xf numFmtId="166" fontId="13" fillId="0" borderId="18" xfId="13" applyNumberFormat="1" applyFont="1" applyBorder="1"/>
    <xf numFmtId="166" fontId="13" fillId="0" borderId="248" xfId="13" applyNumberFormat="1" applyFont="1" applyBorder="1"/>
    <xf numFmtId="166" fontId="13" fillId="0" borderId="220" xfId="13" applyNumberFormat="1" applyFont="1" applyBorder="1"/>
    <xf numFmtId="179" fontId="73" fillId="0" borderId="26" xfId="13" applyNumberFormat="1" applyFont="1" applyBorder="1"/>
    <xf numFmtId="166" fontId="13" fillId="0" borderId="16" xfId="13" applyNumberFormat="1" applyFont="1" applyBorder="1"/>
    <xf numFmtId="0" fontId="0" fillId="5" borderId="0" xfId="13" applyFont="1" applyFill="1"/>
    <xf numFmtId="179" fontId="73" fillId="72" borderId="332" xfId="13" applyNumberFormat="1" applyFont="1" applyFill="1" applyBorder="1"/>
    <xf numFmtId="166" fontId="13" fillId="0" borderId="210" xfId="13" applyNumberFormat="1" applyFont="1" applyBorder="1"/>
    <xf numFmtId="179" fontId="73" fillId="72" borderId="206" xfId="13" applyNumberFormat="1" applyFont="1" applyFill="1" applyBorder="1"/>
    <xf numFmtId="179" fontId="73" fillId="0" borderId="210" xfId="13" applyNumberFormat="1" applyFont="1" applyBorder="1"/>
    <xf numFmtId="179" fontId="73" fillId="0" borderId="220" xfId="13" applyNumberFormat="1" applyFont="1" applyBorder="1"/>
    <xf numFmtId="166" fontId="13" fillId="72" borderId="212" xfId="13" applyNumberFormat="1" applyFont="1" applyFill="1" applyBorder="1"/>
    <xf numFmtId="166" fontId="13" fillId="0" borderId="293" xfId="13" applyNumberFormat="1" applyFont="1" applyBorder="1"/>
    <xf numFmtId="166" fontId="13" fillId="0" borderId="212" xfId="13" applyNumberFormat="1" applyFont="1" applyBorder="1"/>
    <xf numFmtId="179" fontId="73" fillId="0" borderId="212" xfId="13" applyNumberFormat="1" applyFont="1" applyBorder="1"/>
    <xf numFmtId="0" fontId="72" fillId="72" borderId="206" xfId="13" applyFont="1" applyFill="1" applyBorder="1" applyAlignment="1">
      <alignment horizontal="center" vertical="center" wrapText="1"/>
    </xf>
    <xf numFmtId="186" fontId="13" fillId="0" borderId="0" xfId="12" applyNumberFormat="1" applyFont="1" applyAlignment="1">
      <alignment vertical="center"/>
    </xf>
    <xf numFmtId="175" fontId="13" fillId="0" borderId="0" xfId="12" applyNumberFormat="1" applyFont="1" applyAlignment="1">
      <alignment vertical="center"/>
    </xf>
    <xf numFmtId="180" fontId="13" fillId="0" borderId="0" xfId="12" applyNumberFormat="1" applyFont="1" applyAlignment="1">
      <alignment vertical="center"/>
    </xf>
    <xf numFmtId="0" fontId="11" fillId="0" borderId="0" xfId="12" applyFont="1" applyAlignment="1">
      <alignment horizontal="left" vertical="center"/>
    </xf>
    <xf numFmtId="166" fontId="13" fillId="0" borderId="21" xfId="12" applyNumberFormat="1" applyFont="1" applyBorder="1" applyAlignment="1">
      <alignment horizontal="center" vertical="center"/>
    </xf>
    <xf numFmtId="166" fontId="13" fillId="0" borderId="15"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16"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9" xfId="12" applyNumberFormat="1" applyFont="1" applyBorder="1" applyAlignment="1">
      <alignment horizontal="center" vertical="center"/>
    </xf>
    <xf numFmtId="0" fontId="11" fillId="3" borderId="26" xfId="12" applyFont="1" applyFill="1" applyBorder="1" applyAlignment="1">
      <alignment horizontal="center" vertical="center"/>
    </xf>
    <xf numFmtId="0" fontId="22" fillId="0" borderId="0" xfId="13"/>
    <xf numFmtId="0" fontId="73" fillId="0" borderId="0" xfId="13" applyFont="1"/>
    <xf numFmtId="0" fontId="72" fillId="0" borderId="0" xfId="13" applyFont="1" applyAlignment="1">
      <alignment horizontal="left"/>
    </xf>
    <xf numFmtId="166" fontId="73" fillId="0" borderId="329" xfId="32" applyNumberFormat="1" applyFont="1" applyFill="1" applyBorder="1" applyAlignment="1">
      <alignment horizontal="center"/>
    </xf>
    <xf numFmtId="165" fontId="73" fillId="0" borderId="327" xfId="13" applyNumberFormat="1" applyFont="1" applyBorder="1" applyAlignment="1">
      <alignment horizontal="center"/>
    </xf>
    <xf numFmtId="191" fontId="73" fillId="0" borderId="327" xfId="13" applyNumberFormat="1" applyFont="1" applyBorder="1" applyAlignment="1">
      <alignment horizontal="center" vertical="center"/>
    </xf>
    <xf numFmtId="191" fontId="73" fillId="0" borderId="327" xfId="13" applyNumberFormat="1" applyFont="1" applyBorder="1"/>
    <xf numFmtId="179" fontId="73" fillId="0" borderId="24" xfId="13" applyNumberFormat="1" applyFont="1" applyBorder="1"/>
    <xf numFmtId="166" fontId="73" fillId="0" borderId="253" xfId="32" applyNumberFormat="1" applyFont="1" applyFill="1" applyBorder="1" applyAlignment="1">
      <alignment horizontal="center"/>
    </xf>
    <xf numFmtId="165" fontId="73" fillId="0" borderId="210" xfId="13" applyNumberFormat="1" applyFont="1" applyBorder="1" applyAlignment="1">
      <alignment horizontal="center"/>
    </xf>
    <xf numFmtId="191" fontId="73" fillId="0" borderId="254" xfId="13" applyNumberFormat="1" applyFont="1" applyBorder="1"/>
    <xf numFmtId="191" fontId="73" fillId="0" borderId="210" xfId="13" applyNumberFormat="1" applyFont="1" applyBorder="1" applyAlignment="1">
      <alignment horizontal="center" vertical="center"/>
    </xf>
    <xf numFmtId="191" fontId="73" fillId="0" borderId="210" xfId="13" applyNumberFormat="1" applyFont="1" applyBorder="1"/>
    <xf numFmtId="179" fontId="73" fillId="0" borderId="0" xfId="13" applyNumberFormat="1" applyFont="1"/>
    <xf numFmtId="0" fontId="73" fillId="0" borderId="28" xfId="13" applyFont="1" applyBorder="1"/>
    <xf numFmtId="166" fontId="73" fillId="0" borderId="336" xfId="32" applyNumberFormat="1" applyFont="1" applyFill="1" applyBorder="1" applyAlignment="1">
      <alignment horizontal="center"/>
    </xf>
    <xf numFmtId="191" fontId="73" fillId="0" borderId="337" xfId="13" applyNumberFormat="1" applyFont="1" applyBorder="1"/>
    <xf numFmtId="191" fontId="73" fillId="0" borderId="238" xfId="13" applyNumberFormat="1" applyFont="1" applyBorder="1"/>
    <xf numFmtId="179" fontId="73" fillId="0" borderId="42" xfId="13" applyNumberFormat="1" applyFont="1" applyBorder="1"/>
    <xf numFmtId="166" fontId="73" fillId="78" borderId="9" xfId="32" applyNumberFormat="1" applyFont="1" applyFill="1" applyBorder="1" applyAlignment="1">
      <alignment horizontal="center"/>
    </xf>
    <xf numFmtId="165" fontId="73" fillId="78" borderId="8" xfId="13" applyNumberFormat="1" applyFont="1" applyFill="1" applyBorder="1" applyAlignment="1">
      <alignment horizontal="center"/>
    </xf>
    <xf numFmtId="191" fontId="73" fillId="78" borderId="8" xfId="13" applyNumberFormat="1" applyFont="1" applyFill="1" applyBorder="1"/>
    <xf numFmtId="191" fontId="73" fillId="78" borderId="8" xfId="13" applyNumberFormat="1" applyFont="1" applyFill="1" applyBorder="1" applyAlignment="1">
      <alignment horizontal="center" vertical="center"/>
    </xf>
    <xf numFmtId="179" fontId="73" fillId="78" borderId="8" xfId="13" applyNumberFormat="1" applyFont="1" applyFill="1" applyBorder="1"/>
    <xf numFmtId="165" fontId="73" fillId="0" borderId="238" xfId="13" applyNumberFormat="1" applyFont="1" applyBorder="1" applyAlignment="1">
      <alignment horizontal="center"/>
    </xf>
    <xf numFmtId="191" fontId="73" fillId="0" borderId="238" xfId="13" applyNumberFormat="1" applyFont="1" applyBorder="1" applyAlignment="1">
      <alignment horizontal="center" vertical="center"/>
    </xf>
    <xf numFmtId="166" fontId="73" fillId="0" borderId="16" xfId="32" applyNumberFormat="1" applyFont="1" applyFill="1" applyBorder="1" applyAlignment="1">
      <alignment horizontal="center"/>
    </xf>
    <xf numFmtId="165" fontId="73" fillId="0" borderId="15" xfId="13" applyNumberFormat="1" applyFont="1" applyBorder="1" applyAlignment="1">
      <alignment horizontal="center"/>
    </xf>
    <xf numFmtId="191" fontId="73" fillId="0" borderId="15" xfId="13" applyNumberFormat="1" applyFont="1" applyBorder="1"/>
    <xf numFmtId="191" fontId="73" fillId="0" borderId="15" xfId="13" applyNumberFormat="1" applyFont="1" applyBorder="1" applyAlignment="1">
      <alignment horizontal="center" vertical="center"/>
    </xf>
    <xf numFmtId="191" fontId="73" fillId="0" borderId="281" xfId="13" applyNumberFormat="1" applyFont="1" applyBorder="1"/>
    <xf numFmtId="165" fontId="73" fillId="0" borderId="44" xfId="13" applyNumberFormat="1" applyFont="1" applyBorder="1" applyAlignment="1">
      <alignment horizontal="center"/>
    </xf>
    <xf numFmtId="166" fontId="73" fillId="0" borderId="319" xfId="32" applyNumberFormat="1" applyFont="1" applyFill="1" applyBorder="1" applyAlignment="1">
      <alignment horizontal="center"/>
    </xf>
    <xf numFmtId="165" fontId="73" fillId="0" borderId="220" xfId="13" applyNumberFormat="1" applyFont="1" applyBorder="1" applyAlignment="1">
      <alignment horizontal="center"/>
    </xf>
    <xf numFmtId="191" fontId="73" fillId="0" borderId="237" xfId="13" applyNumberFormat="1" applyFont="1" applyBorder="1"/>
    <xf numFmtId="191" fontId="73" fillId="0" borderId="220" xfId="13" applyNumberFormat="1" applyFont="1" applyBorder="1"/>
    <xf numFmtId="179" fontId="73" fillId="0" borderId="338" xfId="13" applyNumberFormat="1" applyFont="1" applyBorder="1"/>
    <xf numFmtId="166" fontId="73" fillId="72" borderId="339" xfId="32" applyNumberFormat="1" applyFont="1" applyFill="1" applyBorder="1" applyAlignment="1">
      <alignment horizontal="center"/>
    </xf>
    <xf numFmtId="165" fontId="73" fillId="72" borderId="241" xfId="13" applyNumberFormat="1" applyFont="1" applyFill="1" applyBorder="1" applyAlignment="1">
      <alignment horizontal="center"/>
    </xf>
    <xf numFmtId="191" fontId="73" fillId="72" borderId="340" xfId="13" applyNumberFormat="1" applyFont="1" applyFill="1" applyBorder="1"/>
    <xf numFmtId="191" fontId="73" fillId="72" borderId="212" xfId="13" applyNumberFormat="1" applyFont="1" applyFill="1" applyBorder="1" applyAlignment="1">
      <alignment horizontal="center" vertical="center"/>
    </xf>
    <xf numFmtId="191" fontId="73" fillId="72" borderId="241" xfId="13" applyNumberFormat="1" applyFont="1" applyFill="1" applyBorder="1"/>
    <xf numFmtId="179" fontId="73" fillId="72" borderId="341" xfId="13" applyNumberFormat="1" applyFont="1" applyFill="1" applyBorder="1"/>
    <xf numFmtId="0" fontId="0" fillId="0" borderId="222" xfId="0" applyBorder="1" applyAlignment="1">
      <alignment horizontal="center" vertical="center"/>
    </xf>
    <xf numFmtId="191" fontId="73" fillId="0" borderId="212" xfId="13" applyNumberFormat="1" applyFont="1" applyBorder="1" applyAlignment="1">
      <alignment horizontal="center" vertical="center"/>
    </xf>
    <xf numFmtId="179" fontId="73" fillId="0" borderId="230" xfId="13" applyNumberFormat="1" applyFont="1" applyBorder="1"/>
    <xf numFmtId="165" fontId="73" fillId="0" borderId="19" xfId="13" applyNumberFormat="1" applyFont="1" applyBorder="1" applyAlignment="1">
      <alignment horizontal="center"/>
    </xf>
    <xf numFmtId="191" fontId="73" fillId="0" borderId="262" xfId="13" applyNumberFormat="1" applyFont="1" applyBorder="1"/>
    <xf numFmtId="179" fontId="73" fillId="0" borderId="285" xfId="13" applyNumberFormat="1" applyFont="1" applyBorder="1"/>
    <xf numFmtId="165" fontId="73" fillId="72" borderId="342" xfId="13" applyNumberFormat="1" applyFont="1" applyFill="1" applyBorder="1" applyAlignment="1">
      <alignment horizontal="center"/>
    </xf>
    <xf numFmtId="43" fontId="73" fillId="0" borderId="212" xfId="13" applyNumberFormat="1" applyFont="1" applyBorder="1" applyAlignment="1">
      <alignment horizontal="center" vertical="center"/>
    </xf>
    <xf numFmtId="43" fontId="73" fillId="0" borderId="210" xfId="13" applyNumberFormat="1" applyFont="1" applyBorder="1" applyAlignment="1">
      <alignment horizontal="center" vertical="center"/>
    </xf>
    <xf numFmtId="166" fontId="73" fillId="72" borderId="311" xfId="32" applyNumberFormat="1" applyFont="1" applyFill="1" applyBorder="1" applyAlignment="1">
      <alignment horizontal="center"/>
    </xf>
    <xf numFmtId="165" fontId="73" fillId="72" borderId="212" xfId="13" applyNumberFormat="1" applyFont="1" applyFill="1" applyBorder="1" applyAlignment="1">
      <alignment horizontal="center"/>
    </xf>
    <xf numFmtId="191" fontId="73" fillId="72" borderId="240" xfId="13" applyNumberFormat="1" applyFont="1" applyFill="1" applyBorder="1"/>
    <xf numFmtId="191" fontId="73" fillId="72" borderId="206" xfId="13" applyNumberFormat="1" applyFont="1" applyFill="1" applyBorder="1"/>
    <xf numFmtId="179" fontId="73" fillId="72" borderId="242" xfId="13" applyNumberFormat="1" applyFont="1" applyFill="1" applyBorder="1"/>
    <xf numFmtId="166" fontId="73" fillId="0" borderId="300" xfId="32" applyNumberFormat="1" applyFont="1" applyFill="1" applyBorder="1" applyAlignment="1">
      <alignment horizontal="center"/>
    </xf>
    <xf numFmtId="165" fontId="73" fillId="0" borderId="212" xfId="13" applyNumberFormat="1" applyFont="1" applyBorder="1" applyAlignment="1">
      <alignment horizontal="center"/>
    </xf>
    <xf numFmtId="191" fontId="73" fillId="0" borderId="260" xfId="13" applyNumberFormat="1" applyFont="1" applyBorder="1"/>
    <xf numFmtId="191" fontId="73" fillId="0" borderId="212" xfId="13" applyNumberFormat="1" applyFont="1" applyBorder="1"/>
    <xf numFmtId="179" fontId="73" fillId="0" borderId="236" xfId="13" applyNumberFormat="1" applyFont="1" applyBorder="1"/>
    <xf numFmtId="166" fontId="73" fillId="0" borderId="300" xfId="32" applyNumberFormat="1" applyFont="1" applyBorder="1" applyAlignment="1">
      <alignment horizontal="center"/>
    </xf>
    <xf numFmtId="166" fontId="73" fillId="0" borderId="253" xfId="32" applyNumberFormat="1" applyFont="1" applyBorder="1" applyAlignment="1">
      <alignment horizontal="center"/>
    </xf>
    <xf numFmtId="166" fontId="73" fillId="0" borderId="319" xfId="32" applyNumberFormat="1" applyFont="1" applyBorder="1" applyAlignment="1">
      <alignment horizontal="center"/>
    </xf>
    <xf numFmtId="191" fontId="73" fillId="0" borderId="220" xfId="13" applyNumberFormat="1" applyFont="1" applyBorder="1" applyAlignment="1">
      <alignment horizontal="center" vertical="center"/>
    </xf>
    <xf numFmtId="166" fontId="73" fillId="72" borderId="207" xfId="32" applyNumberFormat="1" applyFont="1" applyFill="1" applyBorder="1" applyAlignment="1">
      <alignment horizontal="center"/>
    </xf>
    <xf numFmtId="165" fontId="73" fillId="72" borderId="242" xfId="13" applyNumberFormat="1" applyFont="1" applyFill="1" applyBorder="1" applyAlignment="1">
      <alignment horizontal="center"/>
    </xf>
    <xf numFmtId="191" fontId="73" fillId="72" borderId="206" xfId="13" applyNumberFormat="1" applyFont="1" applyFill="1" applyBorder="1" applyAlignment="1">
      <alignment horizontal="center" vertical="center"/>
    </xf>
    <xf numFmtId="166" fontId="73" fillId="0" borderId="293" xfId="32" applyNumberFormat="1" applyFont="1" applyBorder="1" applyAlignment="1">
      <alignment horizontal="center"/>
    </xf>
    <xf numFmtId="165" fontId="73" fillId="0" borderId="236" xfId="13" applyNumberFormat="1" applyFont="1" applyBorder="1" applyAlignment="1">
      <alignment horizontal="center"/>
    </xf>
    <xf numFmtId="166" fontId="73" fillId="0" borderId="211" xfId="32" applyNumberFormat="1" applyFont="1" applyBorder="1" applyAlignment="1">
      <alignment horizontal="center"/>
    </xf>
    <xf numFmtId="165" fontId="73" fillId="0" borderId="230" xfId="13" applyNumberFormat="1" applyFont="1" applyBorder="1" applyAlignment="1">
      <alignment horizontal="center"/>
    </xf>
    <xf numFmtId="166" fontId="73" fillId="0" borderId="248" xfId="32" applyNumberFormat="1" applyFont="1" applyBorder="1" applyAlignment="1">
      <alignment horizontal="center"/>
    </xf>
    <xf numFmtId="165" fontId="73" fillId="0" borderId="285" xfId="13" applyNumberFormat="1" applyFont="1" applyBorder="1" applyAlignment="1">
      <alignment horizontal="center"/>
    </xf>
    <xf numFmtId="0" fontId="72" fillId="72" borderId="206" xfId="13" applyFont="1" applyFill="1" applyBorder="1" applyAlignment="1">
      <alignment horizontal="center" vertical="center"/>
    </xf>
    <xf numFmtId="0" fontId="72" fillId="72" borderId="237" xfId="13" applyFont="1" applyFill="1" applyBorder="1" applyAlignment="1">
      <alignment horizontal="center" vertical="center" wrapText="1"/>
    </xf>
    <xf numFmtId="0" fontId="72" fillId="72" borderId="220" xfId="13" applyFont="1" applyFill="1" applyBorder="1" applyAlignment="1">
      <alignment horizontal="center" vertical="center" wrapText="1"/>
    </xf>
    <xf numFmtId="0" fontId="72" fillId="0" borderId="0" xfId="13" applyFont="1"/>
    <xf numFmtId="0" fontId="73" fillId="0" borderId="0" xfId="13" applyFont="1" applyAlignment="1">
      <alignment horizontal="left"/>
    </xf>
    <xf numFmtId="165" fontId="73" fillId="0" borderId="215" xfId="13" applyNumberFormat="1" applyFont="1" applyBorder="1" applyAlignment="1">
      <alignment horizontal="center"/>
    </xf>
    <xf numFmtId="166" fontId="73" fillId="0" borderId="327" xfId="13" applyNumberFormat="1" applyFont="1" applyBorder="1" applyAlignment="1">
      <alignment horizontal="center"/>
    </xf>
    <xf numFmtId="0" fontId="73" fillId="0" borderId="343" xfId="13" applyFont="1" applyBorder="1"/>
    <xf numFmtId="165" fontId="73" fillId="0" borderId="211" xfId="13" applyNumberFormat="1" applyFont="1" applyBorder="1" applyAlignment="1">
      <alignment horizontal="center"/>
    </xf>
    <xf numFmtId="166" fontId="73" fillId="0" borderId="210" xfId="13" applyNumberFormat="1" applyFont="1" applyBorder="1" applyAlignment="1">
      <alignment horizontal="center"/>
    </xf>
    <xf numFmtId="179" fontId="73" fillId="0" borderId="330" xfId="13" applyNumberFormat="1" applyFont="1" applyBorder="1"/>
    <xf numFmtId="165" fontId="73" fillId="0" borderId="239" xfId="13" applyNumberFormat="1" applyFont="1" applyBorder="1" applyAlignment="1">
      <alignment horizontal="center"/>
    </xf>
    <xf numFmtId="166" fontId="73" fillId="0" borderId="238" xfId="13" applyNumberFormat="1" applyFont="1" applyBorder="1" applyAlignment="1">
      <alignment horizontal="center"/>
    </xf>
    <xf numFmtId="179" fontId="73" fillId="0" borderId="344" xfId="13" applyNumberFormat="1" applyFont="1" applyBorder="1"/>
    <xf numFmtId="165" fontId="73" fillId="63" borderId="268" xfId="13" applyNumberFormat="1" applyFont="1" applyFill="1" applyBorder="1" applyAlignment="1">
      <alignment horizontal="center"/>
    </xf>
    <xf numFmtId="165" fontId="73" fillId="63" borderId="342" xfId="13" applyNumberFormat="1" applyFont="1" applyFill="1" applyBorder="1" applyAlignment="1">
      <alignment horizontal="center"/>
    </xf>
    <xf numFmtId="166" fontId="73" fillId="63" borderId="342" xfId="13" applyNumberFormat="1" applyFont="1" applyFill="1" applyBorder="1" applyAlignment="1">
      <alignment horizontal="center"/>
    </xf>
    <xf numFmtId="166" fontId="73" fillId="63" borderId="345" xfId="13" applyNumberFormat="1" applyFont="1" applyFill="1" applyBorder="1" applyAlignment="1">
      <alignment horizontal="center"/>
    </xf>
    <xf numFmtId="179" fontId="73" fillId="6" borderId="15" xfId="13" applyNumberFormat="1" applyFont="1" applyFill="1" applyBorder="1"/>
    <xf numFmtId="179" fontId="73" fillId="0" borderId="238" xfId="13" applyNumberFormat="1" applyFont="1" applyBorder="1"/>
    <xf numFmtId="165" fontId="73" fillId="63" borderId="215" xfId="13" applyNumberFormat="1" applyFont="1" applyFill="1" applyBorder="1" applyAlignment="1">
      <alignment horizontal="center"/>
    </xf>
    <xf numFmtId="165" fontId="73" fillId="63" borderId="327" xfId="13" applyNumberFormat="1" applyFont="1" applyFill="1" applyBorder="1" applyAlignment="1">
      <alignment horizontal="center"/>
    </xf>
    <xf numFmtId="166" fontId="73" fillId="63" borderId="327" xfId="13" applyNumberFormat="1" applyFont="1" applyFill="1" applyBorder="1" applyAlignment="1">
      <alignment horizontal="center"/>
    </xf>
    <xf numFmtId="179" fontId="73" fillId="6" borderId="258" xfId="13" applyNumberFormat="1" applyFont="1" applyFill="1" applyBorder="1"/>
    <xf numFmtId="165" fontId="73" fillId="0" borderId="346" xfId="13" applyNumberFormat="1" applyFont="1" applyBorder="1" applyAlignment="1">
      <alignment horizontal="center"/>
    </xf>
    <xf numFmtId="165" fontId="73" fillId="0" borderId="258" xfId="13" applyNumberFormat="1" applyFont="1" applyBorder="1" applyAlignment="1">
      <alignment horizontal="center"/>
    </xf>
    <xf numFmtId="166" fontId="73" fillId="0" borderId="258" xfId="13" applyNumberFormat="1" applyFont="1" applyBorder="1" applyAlignment="1">
      <alignment horizontal="center"/>
    </xf>
    <xf numFmtId="165" fontId="73" fillId="6" borderId="346" xfId="13" applyNumberFormat="1" applyFont="1" applyFill="1" applyBorder="1" applyAlignment="1">
      <alignment horizontal="center"/>
    </xf>
    <xf numFmtId="165" fontId="73" fillId="6" borderId="258" xfId="13" applyNumberFormat="1" applyFont="1" applyFill="1" applyBorder="1" applyAlignment="1">
      <alignment horizontal="center"/>
    </xf>
    <xf numFmtId="166" fontId="73" fillId="6" borderId="258" xfId="13" applyNumberFormat="1" applyFont="1" applyFill="1" applyBorder="1" applyAlignment="1">
      <alignment horizontal="center"/>
    </xf>
    <xf numFmtId="165" fontId="73" fillId="0" borderId="248" xfId="13" applyNumberFormat="1" applyFont="1" applyBorder="1" applyAlignment="1">
      <alignment horizontal="center"/>
    </xf>
    <xf numFmtId="166" fontId="73" fillId="0" borderId="220" xfId="13" applyNumberFormat="1" applyFont="1" applyBorder="1" applyAlignment="1">
      <alignment horizontal="center"/>
    </xf>
    <xf numFmtId="165" fontId="73" fillId="6" borderId="211" xfId="13" applyNumberFormat="1" applyFont="1" applyFill="1" applyBorder="1" applyAlignment="1">
      <alignment horizontal="center"/>
    </xf>
    <xf numFmtId="165" fontId="73" fillId="6" borderId="210" xfId="13" applyNumberFormat="1" applyFont="1" applyFill="1" applyBorder="1" applyAlignment="1">
      <alignment horizontal="center"/>
    </xf>
    <xf numFmtId="166" fontId="73" fillId="6" borderId="210" xfId="13" applyNumberFormat="1" applyFont="1" applyFill="1" applyBorder="1" applyAlignment="1">
      <alignment horizontal="center"/>
    </xf>
    <xf numFmtId="179" fontId="73" fillId="6" borderId="210" xfId="13" applyNumberFormat="1" applyFont="1" applyFill="1" applyBorder="1"/>
    <xf numFmtId="165" fontId="73" fillId="72" borderId="211" xfId="13" applyNumberFormat="1" applyFont="1" applyFill="1" applyBorder="1" applyAlignment="1">
      <alignment horizontal="center"/>
    </xf>
    <xf numFmtId="165" fontId="73" fillId="72" borderId="210" xfId="13" applyNumberFormat="1" applyFont="1" applyFill="1" applyBorder="1" applyAlignment="1">
      <alignment horizontal="center"/>
    </xf>
    <xf numFmtId="166" fontId="73" fillId="72" borderId="210" xfId="13" applyNumberFormat="1" applyFont="1" applyFill="1" applyBorder="1" applyAlignment="1">
      <alignment horizontal="center"/>
    </xf>
    <xf numFmtId="179" fontId="73" fillId="72" borderId="210" xfId="13" applyNumberFormat="1" applyFont="1" applyFill="1" applyBorder="1"/>
    <xf numFmtId="165" fontId="73" fillId="72" borderId="293" xfId="13" applyNumberFormat="1" applyFont="1" applyFill="1" applyBorder="1" applyAlignment="1">
      <alignment horizontal="center"/>
    </xf>
    <xf numFmtId="166" fontId="73" fillId="72" borderId="212" xfId="13" applyNumberFormat="1" applyFont="1" applyFill="1" applyBorder="1" applyAlignment="1">
      <alignment horizontal="center"/>
    </xf>
    <xf numFmtId="179" fontId="73" fillId="72" borderId="212" xfId="13" applyNumberFormat="1" applyFont="1" applyFill="1" applyBorder="1"/>
    <xf numFmtId="165" fontId="73" fillId="0" borderId="293" xfId="13" applyNumberFormat="1" applyFont="1" applyBorder="1" applyAlignment="1">
      <alignment horizontal="center"/>
    </xf>
    <xf numFmtId="166" fontId="73" fillId="0" borderId="212" xfId="13" applyNumberFormat="1" applyFont="1" applyBorder="1" applyAlignment="1">
      <alignment horizontal="center"/>
    </xf>
    <xf numFmtId="0" fontId="11" fillId="72" borderId="207" xfId="13" applyFont="1" applyFill="1" applyBorder="1" applyAlignment="1">
      <alignment horizontal="center" vertical="center" wrapText="1"/>
    </xf>
    <xf numFmtId="0" fontId="11" fillId="72" borderId="240" xfId="13" applyFont="1" applyFill="1" applyBorder="1" applyAlignment="1">
      <alignment horizontal="center" vertical="center" wrapText="1"/>
    </xf>
    <xf numFmtId="0" fontId="13" fillId="0" borderId="8" xfId="0" applyFont="1" applyBorder="1"/>
    <xf numFmtId="0" fontId="13" fillId="0" borderId="35" xfId="0" applyFont="1" applyBorder="1"/>
    <xf numFmtId="0" fontId="13" fillId="0" borderId="39" xfId="0" applyFont="1" applyBorder="1" applyAlignment="1">
      <alignment horizontal="center" vertical="center"/>
    </xf>
    <xf numFmtId="0" fontId="13" fillId="0" borderId="18" xfId="0" applyFont="1" applyBorder="1"/>
    <xf numFmtId="0" fontId="13" fillId="0" borderId="44" xfId="0" applyFont="1" applyBorder="1" applyAlignment="1">
      <alignment horizontal="center" vertical="center"/>
    </xf>
    <xf numFmtId="0" fontId="13" fillId="0" borderId="0" xfId="0" applyFont="1" applyAlignment="1">
      <alignment horizontal="center" vertical="center"/>
    </xf>
    <xf numFmtId="0" fontId="13" fillId="0" borderId="19" xfId="0" applyFont="1" applyBorder="1"/>
    <xf numFmtId="0" fontId="13" fillId="0" borderId="38" xfId="0" applyFont="1" applyBorder="1"/>
    <xf numFmtId="0" fontId="13" fillId="0" borderId="42" xfId="0" applyFont="1" applyBorder="1" applyAlignment="1">
      <alignment horizontal="center" vertical="center"/>
    </xf>
    <xf numFmtId="0" fontId="13" fillId="0" borderId="43" xfId="0" applyFont="1" applyBorder="1" applyAlignment="1">
      <alignment horizontal="center" vertical="center"/>
    </xf>
    <xf numFmtId="0" fontId="13" fillId="79" borderId="26" xfId="0" applyFont="1" applyFill="1" applyBorder="1"/>
    <xf numFmtId="0" fontId="13" fillId="79" borderId="11" xfId="0" applyFont="1" applyFill="1" applyBorder="1"/>
    <xf numFmtId="0" fontId="13" fillId="0" borderId="11" xfId="0" applyFont="1" applyBorder="1"/>
    <xf numFmtId="0" fontId="13" fillId="0" borderId="8" xfId="0" applyFont="1" applyBorder="1" applyAlignment="1">
      <alignment horizontal="center" vertical="center"/>
    </xf>
    <xf numFmtId="0" fontId="13" fillId="0" borderId="15" xfId="0" applyFont="1" applyBorder="1" applyAlignment="1">
      <alignment horizontal="center" vertical="center"/>
    </xf>
    <xf numFmtId="0" fontId="13" fillId="0" borderId="19" xfId="0" applyFont="1" applyBorder="1" applyAlignment="1">
      <alignment horizontal="center" vertical="center"/>
    </xf>
    <xf numFmtId="0" fontId="11" fillId="79" borderId="26" xfId="0" applyFont="1" applyFill="1" applyBorder="1" applyAlignment="1">
      <alignment wrapText="1"/>
    </xf>
    <xf numFmtId="0" fontId="11" fillId="79" borderId="11" xfId="0" applyFont="1" applyFill="1" applyBorder="1" applyAlignment="1">
      <alignment wrapText="1"/>
    </xf>
    <xf numFmtId="0" fontId="11" fillId="79" borderId="11" xfId="0" applyFont="1" applyFill="1" applyBorder="1"/>
    <xf numFmtId="0" fontId="13" fillId="0" borderId="0" xfId="13" applyFont="1"/>
    <xf numFmtId="0" fontId="11" fillId="0" borderId="0" xfId="13" applyFont="1" applyAlignment="1">
      <alignment horizontal="center"/>
    </xf>
    <xf numFmtId="0" fontId="4" fillId="0" borderId="8" xfId="0" applyFont="1" applyBorder="1"/>
    <xf numFmtId="0" fontId="4" fillId="0" borderId="35" xfId="0" applyFont="1" applyBorder="1"/>
    <xf numFmtId="0" fontId="13" fillId="0" borderId="41" xfId="0" applyFont="1" applyBorder="1" applyAlignment="1">
      <alignment horizontal="center" vertical="center"/>
    </xf>
    <xf numFmtId="0" fontId="4" fillId="0" borderId="0" xfId="33" applyFont="1"/>
    <xf numFmtId="189" fontId="4" fillId="0" borderId="0" xfId="33" applyNumberFormat="1" applyFont="1"/>
    <xf numFmtId="0" fontId="7" fillId="0" borderId="0" xfId="33" applyFont="1"/>
    <xf numFmtId="168" fontId="4" fillId="0" borderId="0" xfId="33" applyNumberFormat="1" applyFont="1"/>
    <xf numFmtId="178"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1" fontId="7" fillId="0" borderId="0" xfId="33" applyNumberFormat="1" applyFont="1" applyAlignment="1">
      <alignment horizontal="right"/>
    </xf>
    <xf numFmtId="189" fontId="7" fillId="0" borderId="0" xfId="33" applyNumberFormat="1" applyFont="1" applyAlignment="1">
      <alignment horizontal="right"/>
    </xf>
    <xf numFmtId="0" fontId="145" fillId="0" borderId="0" xfId="33" applyFont="1" applyAlignment="1">
      <alignment horizontal="right"/>
    </xf>
    <xf numFmtId="168" fontId="146" fillId="0" borderId="0" xfId="33" applyNumberFormat="1" applyFont="1" applyAlignment="1">
      <alignment horizontal="right"/>
    </xf>
    <xf numFmtId="0" fontId="146" fillId="0" borderId="0" xfId="33" applyFont="1" applyAlignment="1">
      <alignment horizontal="right"/>
    </xf>
    <xf numFmtId="181" fontId="146" fillId="0" borderId="0" xfId="33" applyNumberFormat="1" applyFont="1" applyAlignment="1">
      <alignment horizontal="right"/>
    </xf>
    <xf numFmtId="0" fontId="4" fillId="0" borderId="0" xfId="33" applyFont="1" applyAlignment="1">
      <alignment horizontal="right"/>
    </xf>
    <xf numFmtId="178" fontId="5" fillId="0" borderId="0" xfId="33" quotePrefix="1" applyNumberFormat="1" applyFont="1" applyAlignment="1">
      <alignment horizontal="left"/>
    </xf>
    <xf numFmtId="192" fontId="4" fillId="0" borderId="0" xfId="33" applyNumberFormat="1" applyFont="1"/>
    <xf numFmtId="178"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50" xfId="33" applyNumberFormat="1" applyFont="1" applyBorder="1" applyAlignment="1">
      <alignment horizontal="center" vertical="center"/>
    </xf>
    <xf numFmtId="168" fontId="6" fillId="0" borderId="77" xfId="33" applyNumberFormat="1" applyFont="1" applyBorder="1" applyAlignment="1">
      <alignment horizontal="right" vertical="center"/>
    </xf>
    <xf numFmtId="168" fontId="6" fillId="0" borderId="96" xfId="33" applyNumberFormat="1" applyFont="1" applyBorder="1" applyAlignment="1">
      <alignment horizontal="right" vertical="center"/>
    </xf>
    <xf numFmtId="168" fontId="6" fillId="0" borderId="77" xfId="33" applyNumberFormat="1" applyFont="1" applyBorder="1" applyAlignment="1">
      <alignment horizontal="center" vertical="center"/>
    </xf>
    <xf numFmtId="168" fontId="6" fillId="0" borderId="61" xfId="33" applyNumberFormat="1" applyFont="1" applyBorder="1" applyAlignment="1">
      <alignment horizontal="right" vertical="center"/>
    </xf>
    <xf numFmtId="168" fontId="6" fillId="0" borderId="31" xfId="33" applyNumberFormat="1" applyFont="1" applyBorder="1" applyAlignment="1">
      <alignment horizontal="right" vertical="center"/>
    </xf>
    <xf numFmtId="178"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4"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4"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8" fontId="4" fillId="0" borderId="14" xfId="33" quotePrefix="1" applyNumberFormat="1" applyFont="1" applyBorder="1" applyAlignment="1">
      <alignment horizontal="left"/>
    </xf>
    <xf numFmtId="181" fontId="4" fillId="0" borderId="44" xfId="33" applyNumberFormat="1" applyFont="1" applyBorder="1" applyAlignment="1">
      <alignment horizontal="right" vertical="center"/>
    </xf>
    <xf numFmtId="178" fontId="4" fillId="0" borderId="14" xfId="33" applyNumberFormat="1" applyFont="1" applyBorder="1" applyAlignment="1">
      <alignment horizontal="left"/>
    </xf>
    <xf numFmtId="178"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1"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8" fontId="6" fillId="0" borderId="10" xfId="33" applyNumberFormat="1" applyFont="1" applyBorder="1" applyAlignment="1">
      <alignment horizontal="left" vertical="center"/>
    </xf>
    <xf numFmtId="181" fontId="23" fillId="0" borderId="44" xfId="33" quotePrefix="1" applyNumberFormat="1" applyFont="1" applyBorder="1" applyAlignment="1">
      <alignment horizontal="right" vertical="center"/>
    </xf>
    <xf numFmtId="181" fontId="23" fillId="0" borderId="44" xfId="33" applyNumberFormat="1" applyFont="1" applyBorder="1" applyAlignment="1">
      <alignment horizontal="right" vertical="center"/>
    </xf>
    <xf numFmtId="181" fontId="39" fillId="0" borderId="44" xfId="33" quotePrefix="1" applyNumberFormat="1" applyFont="1" applyBorder="1" applyAlignment="1">
      <alignment horizontal="right" vertical="center"/>
    </xf>
    <xf numFmtId="0" fontId="4" fillId="0" borderId="44" xfId="33" applyFont="1" applyBorder="1" applyAlignment="1">
      <alignment horizontal="right" vertical="center"/>
    </xf>
    <xf numFmtId="178" fontId="4" fillId="0" borderId="14" xfId="33" applyNumberFormat="1" applyFont="1" applyBorder="1" applyAlignment="1">
      <alignment horizontal="left" indent="6"/>
    </xf>
    <xf numFmtId="168" fontId="147" fillId="0" borderId="28" xfId="33" applyNumberFormat="1" applyFont="1" applyBorder="1" applyAlignment="1">
      <alignment horizontal="center" vertical="center"/>
    </xf>
    <xf numFmtId="168" fontId="147" fillId="0" borderId="44" xfId="33" applyNumberFormat="1" applyFont="1" applyBorder="1" applyAlignment="1">
      <alignment horizontal="right" vertical="center"/>
    </xf>
    <xf numFmtId="168" fontId="147"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1" fontId="23" fillId="0" borderId="32" xfId="33" quotePrefix="1" applyNumberFormat="1" applyFont="1" applyBorder="1" applyAlignment="1">
      <alignment horizontal="right" vertical="center"/>
    </xf>
    <xf numFmtId="181" fontId="23" fillId="0" borderId="32" xfId="33" applyNumberFormat="1" applyFont="1" applyBorder="1" applyAlignment="1">
      <alignment horizontal="right" vertical="center"/>
    </xf>
    <xf numFmtId="181" fontId="6" fillId="6" borderId="17" xfId="33" applyNumberFormat="1" applyFont="1" applyFill="1" applyBorder="1" applyAlignment="1">
      <alignment horizontal="center" vertical="center"/>
    </xf>
    <xf numFmtId="181" fontId="6" fillId="6" borderId="44"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3" fillId="0" borderId="0" xfId="53" applyNumberFormat="1" applyFont="1"/>
    <xf numFmtId="189" fontId="43" fillId="0" borderId="0" xfId="53" applyNumberFormat="1" applyFont="1"/>
    <xf numFmtId="189" fontId="43" fillId="0" borderId="0" xfId="53" applyNumberFormat="1" applyFont="1" applyAlignment="1">
      <alignment horizontal="right"/>
    </xf>
    <xf numFmtId="168" fontId="43"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8" fontId="4" fillId="0" borderId="0" xfId="33" quotePrefix="1" applyNumberFormat="1" applyFont="1" applyAlignment="1">
      <alignment horizontal="left"/>
    </xf>
    <xf numFmtId="178" fontId="6" fillId="0" borderId="30" xfId="33" applyNumberFormat="1" applyFont="1" applyBorder="1" applyAlignment="1">
      <alignment horizontal="left"/>
    </xf>
    <xf numFmtId="178" fontId="4" fillId="0" borderId="14" xfId="33" applyNumberFormat="1" applyFont="1" applyBorder="1" applyAlignment="1">
      <alignment horizontal="left" indent="4"/>
    </xf>
    <xf numFmtId="178" fontId="6" fillId="0" borderId="10" xfId="33" applyNumberFormat="1" applyFont="1" applyBorder="1" applyAlignment="1">
      <alignment horizontal="left"/>
    </xf>
    <xf numFmtId="181" fontId="6" fillId="6" borderId="28" xfId="0" applyNumberFormat="1" applyFont="1" applyFill="1" applyBorder="1" applyAlignment="1">
      <alignment horizontal="right"/>
    </xf>
    <xf numFmtId="0" fontId="6" fillId="6" borderId="19" xfId="0" applyFont="1" applyFill="1" applyBorder="1" applyAlignment="1">
      <alignment horizontal="right"/>
    </xf>
    <xf numFmtId="181" fontId="6" fillId="6" borderId="44" xfId="0" applyNumberFormat="1" applyFont="1" applyFill="1" applyBorder="1" applyAlignment="1">
      <alignment horizontal="right"/>
    </xf>
    <xf numFmtId="0" fontId="6" fillId="6" borderId="26" xfId="0" applyFont="1" applyFill="1" applyBorder="1" applyAlignment="1">
      <alignment horizontal="right"/>
    </xf>
    <xf numFmtId="181" fontId="6" fillId="6" borderId="159" xfId="33" applyNumberFormat="1" applyFont="1" applyFill="1" applyBorder="1" applyAlignment="1">
      <alignment horizontal="center" vertical="center"/>
    </xf>
    <xf numFmtId="0" fontId="6" fillId="6" borderId="159"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48" fillId="0" borderId="0" xfId="33" applyNumberFormat="1" applyFont="1"/>
    <xf numFmtId="165" fontId="14" fillId="0" borderId="0" xfId="33" applyNumberFormat="1" applyFont="1"/>
    <xf numFmtId="178" fontId="5" fillId="0" borderId="0" xfId="33" applyNumberFormat="1" applyFont="1" applyAlignment="1">
      <alignment horizontal="left"/>
    </xf>
    <xf numFmtId="168" fontId="6" fillId="0" borderId="351" xfId="33" applyNumberFormat="1" applyFont="1" applyBorder="1" applyAlignment="1">
      <alignment horizontal="center" vertical="center"/>
    </xf>
    <xf numFmtId="0" fontId="6" fillId="0" borderId="120"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120" xfId="33" applyNumberFormat="1" applyFont="1" applyBorder="1" applyAlignment="1">
      <alignment horizontal="center" vertical="center"/>
    </xf>
    <xf numFmtId="181" fontId="23" fillId="0" borderId="120" xfId="33" applyNumberFormat="1" applyFont="1" applyBorder="1" applyAlignment="1">
      <alignment horizontal="right" vertical="center"/>
    </xf>
    <xf numFmtId="168" fontId="6" fillId="0" borderId="63" xfId="33" applyNumberFormat="1" applyFont="1" applyBorder="1" applyAlignment="1">
      <alignment horizontal="right" vertical="center"/>
    </xf>
    <xf numFmtId="168" fontId="6" fillId="0" borderId="21" xfId="33" applyNumberFormat="1" applyFont="1" applyBorder="1" applyAlignment="1">
      <alignment horizontal="right" vertical="center"/>
    </xf>
    <xf numFmtId="178" fontId="6" fillId="0" borderId="20" xfId="33" applyNumberFormat="1" applyFont="1" applyBorder="1" applyAlignment="1">
      <alignment horizontal="left"/>
    </xf>
    <xf numFmtId="0" fontId="6" fillId="0" borderId="32" xfId="33" applyFont="1" applyBorder="1" applyAlignment="1">
      <alignment horizontal="right" vertical="center"/>
    </xf>
    <xf numFmtId="181" fontId="39" fillId="0" borderId="44"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4" xfId="33" quotePrefix="1" applyNumberFormat="1" applyFont="1" applyBorder="1" applyAlignment="1">
      <alignment horizontal="center" vertical="center"/>
    </xf>
    <xf numFmtId="0" fontId="4" fillId="0" borderId="48"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1" fontId="39"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8" fontId="6" fillId="0" borderId="10" xfId="33" quotePrefix="1" applyNumberFormat="1" applyFont="1" applyBorder="1" applyAlignment="1">
      <alignment horizontal="left"/>
    </xf>
    <xf numFmtId="181" fontId="6" fillId="6" borderId="28" xfId="33" applyNumberFormat="1" applyFont="1" applyFill="1" applyBorder="1" applyAlignment="1">
      <alignment horizontal="center" vertical="center"/>
    </xf>
    <xf numFmtId="181"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120" xfId="33" applyNumberFormat="1" applyFont="1" applyBorder="1" applyAlignment="1">
      <alignment horizontal="center"/>
    </xf>
    <xf numFmtId="168" fontId="6" fillId="0" borderId="32" xfId="33" applyNumberFormat="1" applyFont="1" applyBorder="1" applyAlignment="1">
      <alignment horizontal="center"/>
    </xf>
    <xf numFmtId="168" fontId="4" fillId="0" borderId="44" xfId="33" applyNumberFormat="1" applyFont="1" applyBorder="1" applyAlignment="1">
      <alignment horizontal="center"/>
    </xf>
    <xf numFmtId="168" fontId="4" fillId="0" borderId="44"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8" fontId="6" fillId="0" borderId="0" xfId="33" applyNumberFormat="1" applyFont="1"/>
    <xf numFmtId="182"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8" fontId="4" fillId="0" borderId="14" xfId="33" quotePrefix="1" applyNumberFormat="1" applyFont="1" applyBorder="1" applyAlignment="1">
      <alignment horizontal="left" indent="5"/>
    </xf>
    <xf numFmtId="178" fontId="4" fillId="0" borderId="14" xfId="33" applyNumberFormat="1" applyFont="1" applyBorder="1" applyAlignment="1">
      <alignment horizontal="left" indent="7"/>
    </xf>
    <xf numFmtId="178"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4" fontId="4" fillId="0" borderId="0" xfId="33" applyNumberFormat="1" applyFont="1"/>
    <xf numFmtId="193"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8" xfId="33" applyNumberFormat="1" applyFont="1" applyBorder="1"/>
    <xf numFmtId="0" fontId="17" fillId="0" borderId="0" xfId="33" applyFont="1"/>
    <xf numFmtId="0" fontId="17" fillId="0" borderId="0" xfId="33" quotePrefix="1" applyFont="1"/>
    <xf numFmtId="165" fontId="17" fillId="0" borderId="0" xfId="33" applyNumberFormat="1" applyFont="1"/>
    <xf numFmtId="178" fontId="17" fillId="0" borderId="0" xfId="33" applyNumberFormat="1" applyFont="1" applyAlignment="1">
      <alignment horizontal="left"/>
    </xf>
    <xf numFmtId="165" fontId="16" fillId="0" borderId="0" xfId="33" applyNumberFormat="1" applyFont="1"/>
    <xf numFmtId="165" fontId="16" fillId="0" borderId="352" xfId="36" applyNumberFormat="1" applyFont="1" applyFill="1" applyBorder="1" applyAlignment="1">
      <alignment horizontal="center" vertical="center"/>
    </xf>
    <xf numFmtId="165" fontId="16" fillId="0" borderId="353" xfId="36" applyNumberFormat="1" applyFont="1" applyFill="1" applyBorder="1" applyAlignment="1">
      <alignment horizontal="right" vertical="center"/>
    </xf>
    <xf numFmtId="165" fontId="16" fillId="0" borderId="353" xfId="36" applyNumberFormat="1" applyFont="1" applyFill="1" applyBorder="1" applyAlignment="1">
      <alignment horizontal="center" vertical="center"/>
    </xf>
    <xf numFmtId="0" fontId="16" fillId="0" borderId="354" xfId="33" applyFont="1" applyBorder="1"/>
    <xf numFmtId="165" fontId="114"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4" xfId="35" applyNumberFormat="1" applyFont="1" applyBorder="1" applyAlignment="1">
      <alignment horizontal="right" vertical="center"/>
    </xf>
    <xf numFmtId="0" fontId="16" fillId="0" borderId="14" xfId="33" applyFont="1" applyBorder="1"/>
    <xf numFmtId="165" fontId="114" fillId="0" borderId="355" xfId="35" applyNumberFormat="1" applyFont="1" applyBorder="1" applyAlignment="1">
      <alignment horizontal="center" vertical="center"/>
    </xf>
    <xf numFmtId="165" fontId="16" fillId="0" borderId="307" xfId="35" applyNumberFormat="1" applyFont="1" applyBorder="1" applyAlignment="1">
      <alignment horizontal="right" vertical="center"/>
    </xf>
    <xf numFmtId="165" fontId="16" fillId="0" borderId="307" xfId="35" applyNumberFormat="1" applyFont="1" applyBorder="1" applyAlignment="1">
      <alignment horizontal="center" vertical="center"/>
    </xf>
    <xf numFmtId="165" fontId="16" fillId="0" borderId="308" xfId="35" applyNumberFormat="1" applyFont="1" applyBorder="1" applyAlignment="1">
      <alignment horizontal="right" vertical="center"/>
    </xf>
    <xf numFmtId="0" fontId="16" fillId="0" borderId="356" xfId="33" applyFont="1" applyBorder="1"/>
    <xf numFmtId="165" fontId="133"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4"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33"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4" xfId="35" quotePrefix="1" applyNumberFormat="1" applyFont="1" applyBorder="1" applyAlignment="1">
      <alignment horizontal="right" vertical="center"/>
    </xf>
    <xf numFmtId="165" fontId="133"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33"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4"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55" xfId="34" applyNumberFormat="1" applyFont="1" applyBorder="1" applyAlignment="1">
      <alignment horizontal="center" vertical="center"/>
    </xf>
    <xf numFmtId="165" fontId="16" fillId="0" borderId="307" xfId="34" applyNumberFormat="1" applyFont="1" applyBorder="1" applyAlignment="1">
      <alignment horizontal="right" vertical="center"/>
    </xf>
    <xf numFmtId="165" fontId="16" fillId="0" borderId="307" xfId="34" applyNumberFormat="1" applyFont="1" applyBorder="1" applyAlignment="1">
      <alignment horizontal="center" vertical="center"/>
    </xf>
    <xf numFmtId="165" fontId="16" fillId="0" borderId="308" xfId="34" applyNumberFormat="1" applyFont="1" applyBorder="1" applyAlignment="1">
      <alignment horizontal="right" vertical="center"/>
    </xf>
    <xf numFmtId="0" fontId="16" fillId="0" borderId="356"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4"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1"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46" fillId="0" borderId="0" xfId="33" applyNumberFormat="1" applyFont="1"/>
    <xf numFmtId="178" fontId="4" fillId="0" borderId="0" xfId="33" quotePrefix="1" applyNumberFormat="1" applyFont="1" applyAlignment="1">
      <alignment horizontal="left" vertical="center"/>
    </xf>
    <xf numFmtId="165" fontId="6" fillId="0" borderId="51"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57"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8" xfId="2" applyFont="1" applyBorder="1" applyAlignment="1" applyProtection="1">
      <alignment horizontal="left" vertical="center" indent="2"/>
      <protection locked="0"/>
    </xf>
    <xf numFmtId="0" fontId="4" fillId="0" borderId="48" xfId="2" applyFont="1" applyBorder="1" applyAlignment="1" applyProtection="1">
      <alignment horizontal="left" vertical="center" indent="2"/>
      <protection hidden="1"/>
    </xf>
    <xf numFmtId="0" fontId="147" fillId="0" borderId="48"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49" xfId="2" applyFont="1" applyBorder="1" applyAlignment="1" applyProtection="1">
      <alignment vertical="center"/>
      <protection hidden="1"/>
    </xf>
    <xf numFmtId="0" fontId="150" fillId="0" borderId="49" xfId="2" applyFont="1" applyBorder="1" applyAlignment="1" applyProtection="1">
      <alignment vertical="center"/>
      <protection hidden="1"/>
    </xf>
    <xf numFmtId="0" fontId="4" fillId="0" borderId="48" xfId="2" applyFont="1" applyBorder="1" applyAlignment="1" applyProtection="1">
      <alignment horizontal="left" vertical="center" wrapText="1" indent="3"/>
      <protection hidden="1"/>
    </xf>
    <xf numFmtId="0" fontId="4" fillId="0" borderId="48" xfId="2" applyFont="1" applyBorder="1" applyAlignment="1" applyProtection="1">
      <alignment horizontal="left" vertical="center" indent="3"/>
      <protection hidden="1"/>
    </xf>
    <xf numFmtId="0" fontId="4" fillId="0" borderId="48"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1"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122" fillId="0" borderId="0" xfId="0" applyFont="1"/>
    <xf numFmtId="0" fontId="50" fillId="0" borderId="0" xfId="0" applyFont="1"/>
    <xf numFmtId="3" fontId="50" fillId="0" borderId="0" xfId="0" applyNumberFormat="1" applyFont="1"/>
    <xf numFmtId="43" fontId="122" fillId="0" borderId="0" xfId="0" applyNumberFormat="1" applyFont="1"/>
    <xf numFmtId="4" fontId="122" fillId="0" borderId="0" xfId="0" applyNumberFormat="1" applyFont="1"/>
    <xf numFmtId="166" fontId="122" fillId="0" borderId="0" xfId="0" applyNumberFormat="1" applyFont="1"/>
    <xf numFmtId="43" fontId="122" fillId="0" borderId="0" xfId="1" applyFont="1"/>
    <xf numFmtId="166" fontId="4" fillId="0" borderId="0" xfId="0" applyNumberFormat="1" applyFont="1" applyAlignment="1">
      <alignment horizontal="right" vertical="center"/>
    </xf>
    <xf numFmtId="166" fontId="0" fillId="0" borderId="0" xfId="0" applyNumberFormat="1"/>
    <xf numFmtId="166" fontId="6" fillId="0" borderId="51"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80" borderId="26" xfId="0" applyFont="1" applyFill="1" applyBorder="1" applyAlignment="1">
      <alignment horizontal="center"/>
    </xf>
    <xf numFmtId="0" fontId="6" fillId="3" borderId="26" xfId="0" applyFont="1" applyFill="1" applyBorder="1" applyAlignment="1">
      <alignment horizontal="center"/>
    </xf>
    <xf numFmtId="0" fontId="6" fillId="80" borderId="10" xfId="0" applyFont="1" applyFill="1" applyBorder="1" applyAlignment="1">
      <alignment horizontal="center"/>
    </xf>
    <xf numFmtId="0" fontId="6" fillId="80" borderId="11" xfId="0" applyFont="1" applyFill="1" applyBorder="1" applyAlignment="1">
      <alignment horizontal="center"/>
    </xf>
    <xf numFmtId="43" fontId="11" fillId="0" borderId="358" xfId="1" applyFont="1" applyFill="1" applyBorder="1" applyAlignment="1">
      <alignment horizontal="center" vertical="top"/>
    </xf>
    <xf numFmtId="43" fontId="11" fillId="0" borderId="307" xfId="1" applyFont="1" applyBorder="1" applyAlignment="1">
      <alignment horizontal="right"/>
    </xf>
    <xf numFmtId="43" fontId="11" fillId="0" borderId="308" xfId="1" applyFont="1" applyBorder="1" applyAlignment="1">
      <alignment horizontal="right"/>
    </xf>
    <xf numFmtId="0" fontId="11" fillId="0" borderId="306" xfId="0" applyFont="1" applyBorder="1"/>
    <xf numFmtId="43" fontId="13" fillId="0" borderId="0" xfId="1" applyFont="1" applyFill="1" applyBorder="1" applyAlignment="1">
      <alignment horizontal="center" vertical="top"/>
    </xf>
    <xf numFmtId="43" fontId="13" fillId="0" borderId="167" xfId="1" applyFont="1" applyBorder="1" applyAlignment="1"/>
    <xf numFmtId="43" fontId="13" fillId="0" borderId="0" xfId="1" applyFont="1" applyFill="1" applyBorder="1" applyAlignment="1"/>
    <xf numFmtId="43" fontId="13" fillId="0" borderId="44" xfId="1" applyFont="1" applyFill="1" applyBorder="1" applyAlignment="1"/>
    <xf numFmtId="0" fontId="13" fillId="0" borderId="44" xfId="0" applyFont="1" applyBorder="1" applyAlignment="1">
      <alignment horizontal="left"/>
    </xf>
    <xf numFmtId="43" fontId="13" fillId="0" borderId="28" xfId="1" applyFont="1" applyFill="1" applyBorder="1" applyAlignment="1">
      <alignment horizontal="center" vertical="top"/>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4" xfId="1" applyFont="1" applyFill="1" applyBorder="1" applyAlignment="1">
      <alignment horizontal="right"/>
    </xf>
    <xf numFmtId="43" fontId="11" fillId="0" borderId="308"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4" xfId="1" applyFont="1" applyBorder="1" applyAlignment="1">
      <alignment horizontal="right"/>
    </xf>
    <xf numFmtId="43" fontId="13" fillId="0" borderId="44" xfId="1" applyFont="1" applyBorder="1" applyAlignment="1"/>
    <xf numFmtId="43" fontId="13" fillId="0" borderId="359" xfId="1" applyFont="1" applyBorder="1" applyAlignment="1">
      <alignment horizontal="right"/>
    </xf>
    <xf numFmtId="43" fontId="11" fillId="0" borderId="358" xfId="1" applyFont="1" applyBorder="1" applyAlignment="1">
      <alignment horizontal="center" vertical="top"/>
    </xf>
    <xf numFmtId="0" fontId="11" fillId="81" borderId="360" xfId="0" applyFont="1" applyFill="1" applyBorder="1" applyAlignment="1">
      <alignment horizontal="center"/>
    </xf>
    <xf numFmtId="0" fontId="11" fillId="81" borderId="168" xfId="0" applyFont="1" applyFill="1" applyBorder="1" applyAlignment="1">
      <alignment horizontal="center"/>
    </xf>
    <xf numFmtId="164" fontId="4" fillId="0" borderId="0" xfId="0" applyNumberFormat="1" applyFont="1"/>
    <xf numFmtId="2" fontId="4" fillId="0" borderId="0" xfId="0" applyNumberFormat="1" applyFont="1"/>
    <xf numFmtId="194" fontId="0" fillId="0" borderId="0" xfId="0" applyNumberFormat="1"/>
    <xf numFmtId="43" fontId="6" fillId="67" borderId="0" xfId="1" quotePrefix="1" applyFont="1" applyFill="1" applyBorder="1" applyAlignment="1">
      <alignment horizontal="right"/>
    </xf>
    <xf numFmtId="194" fontId="6" fillId="67" borderId="0" xfId="44" quotePrefix="1" applyNumberFormat="1" applyFont="1" applyFill="1" applyAlignment="1">
      <alignment horizontal="right"/>
    </xf>
    <xf numFmtId="194" fontId="6" fillId="67" borderId="0" xfId="44" applyNumberFormat="1" applyFont="1" applyFill="1" applyAlignment="1">
      <alignment horizontal="right"/>
    </xf>
    <xf numFmtId="164" fontId="6" fillId="67" borderId="0" xfId="44" quotePrefix="1" applyNumberFormat="1" applyFont="1" applyFill="1" applyAlignment="1">
      <alignment horizontal="right"/>
    </xf>
    <xf numFmtId="164" fontId="6" fillId="0" borderId="51"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61" xfId="44" quotePrefix="1" applyNumberFormat="1" applyFont="1" applyBorder="1" applyAlignment="1">
      <alignment horizontal="right"/>
    </xf>
    <xf numFmtId="194" fontId="6" fillId="0" borderId="31" xfId="44" quotePrefix="1" applyNumberFormat="1" applyFont="1" applyBorder="1" applyAlignment="1">
      <alignment horizontal="center"/>
    </xf>
    <xf numFmtId="194" fontId="6" fillId="0" borderId="31" xfId="44" quotePrefix="1" applyNumberFormat="1" applyFont="1" applyBorder="1" applyAlignment="1">
      <alignment horizontal="right"/>
    </xf>
    <xf numFmtId="194" fontId="6" fillId="0" borderId="31" xfId="44" applyNumberFormat="1" applyFont="1" applyBorder="1" applyAlignment="1">
      <alignment horizontal="right"/>
    </xf>
    <xf numFmtId="194"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4" xfId="44" quotePrefix="1" applyNumberFormat="1" applyFont="1" applyBorder="1" applyAlignment="1">
      <alignment horizontal="right"/>
    </xf>
    <xf numFmtId="194" fontId="4" fillId="0" borderId="15" xfId="44" applyNumberFormat="1" applyFont="1" applyBorder="1" applyAlignment="1">
      <alignment horizontal="right"/>
    </xf>
    <xf numFmtId="0" fontId="4" fillId="0" borderId="14" xfId="0" applyFont="1" applyBorder="1"/>
    <xf numFmtId="194" fontId="4" fillId="0" borderId="16" xfId="44" quotePrefix="1" applyNumberFormat="1" applyFont="1" applyBorder="1" applyAlignment="1">
      <alignment horizontal="right"/>
    </xf>
    <xf numFmtId="194" fontId="4" fillId="0" borderId="18" xfId="44" applyNumberFormat="1" applyFont="1" applyBorder="1" applyAlignment="1">
      <alignment horizontal="right"/>
    </xf>
    <xf numFmtId="194"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4" fontId="4" fillId="0" borderId="44"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4"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3" xfId="44" quotePrefix="1" applyNumberFormat="1" applyFont="1" applyBorder="1" applyAlignment="1">
      <alignment horizontal="center"/>
    </xf>
    <xf numFmtId="43" fontId="6" fillId="0" borderId="19" xfId="1" quotePrefix="1" applyFont="1" applyFill="1" applyBorder="1" applyAlignment="1">
      <alignment horizontal="right"/>
    </xf>
    <xf numFmtId="194"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4" fontId="6" fillId="0" borderId="10" xfId="44" applyNumberFormat="1" applyFont="1" applyBorder="1" applyAlignment="1">
      <alignment vertical="center"/>
    </xf>
    <xf numFmtId="164" fontId="4" fillId="0" borderId="28" xfId="42" applyNumberFormat="1" applyFont="1" applyBorder="1" applyAlignment="1">
      <alignment horizontal="right"/>
    </xf>
    <xf numFmtId="194" fontId="4" fillId="0" borderId="44"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6" fillId="0" borderId="26" xfId="1" quotePrefix="1" applyFont="1" applyFill="1" applyBorder="1" applyAlignment="1">
      <alignment horizontal="right"/>
    </xf>
    <xf numFmtId="164" fontId="6" fillId="0" borderId="26" xfId="44" quotePrefix="1" applyNumberFormat="1" applyFont="1" applyBorder="1" applyAlignment="1">
      <alignment horizontal="right"/>
    </xf>
    <xf numFmtId="164" fontId="4" fillId="0" borderId="44" xfId="40" quotePrefix="1" applyNumberFormat="1" applyFont="1" applyBorder="1" applyAlignment="1">
      <alignment horizontal="right"/>
    </xf>
    <xf numFmtId="164" fontId="4" fillId="0" borderId="15" xfId="40" quotePrefix="1" applyNumberFormat="1" applyFont="1" applyBorder="1" applyAlignment="1">
      <alignment horizontal="right"/>
    </xf>
    <xf numFmtId="164" fontId="4" fillId="0" borderId="44" xfId="42" applyNumberFormat="1" applyFont="1" applyBorder="1" applyAlignment="1">
      <alignment horizontal="right"/>
    </xf>
    <xf numFmtId="0" fontId="4" fillId="0" borderId="7" xfId="0" applyFont="1" applyBorder="1"/>
    <xf numFmtId="195" fontId="4" fillId="0" borderId="15" xfId="40" applyNumberFormat="1" applyFont="1" applyBorder="1" applyAlignment="1">
      <alignment horizontal="right"/>
    </xf>
    <xf numFmtId="194"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15" xfId="42" applyNumberFormat="1" applyFont="1" applyBorder="1" applyAlignment="1">
      <alignment horizontal="center"/>
    </xf>
    <xf numFmtId="194" fontId="4" fillId="0" borderId="15" xfId="41" applyNumberFormat="1" applyFont="1" applyBorder="1" applyAlignment="1">
      <alignment horizontal="right"/>
    </xf>
    <xf numFmtId="164" fontId="4" fillId="0" borderId="19" xfId="42" applyNumberFormat="1" applyFont="1" applyBorder="1" applyAlignment="1">
      <alignment horizontal="right"/>
    </xf>
    <xf numFmtId="191" fontId="4" fillId="0" borderId="0" xfId="0" applyNumberFormat="1" applyFont="1"/>
    <xf numFmtId="194" fontId="6" fillId="0" borderId="26" xfId="44" quotePrefix="1" applyNumberFormat="1" applyFont="1" applyBorder="1" applyAlignment="1">
      <alignment horizontal="center"/>
    </xf>
    <xf numFmtId="43" fontId="6" fillId="0" borderId="26" xfId="1" applyFont="1" applyFill="1" applyBorder="1" applyAlignment="1">
      <alignment horizontal="right"/>
    </xf>
    <xf numFmtId="194" fontId="6" fillId="0" borderId="26"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5" fontId="4" fillId="0" borderId="28" xfId="44" quotePrefix="1"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195" fontId="4" fillId="0" borderId="44" xfId="44" quotePrefix="1" applyNumberFormat="1" applyFont="1" applyBorder="1" applyAlignment="1">
      <alignment horizontal="right"/>
    </xf>
    <xf numFmtId="195" fontId="4" fillId="0" borderId="15" xfId="44" quotePrefix="1" applyNumberFormat="1" applyFont="1" applyBorder="1" applyAlignment="1">
      <alignment horizontal="right"/>
    </xf>
    <xf numFmtId="196" fontId="4" fillId="0" borderId="28" xfId="1" applyNumberFormat="1" applyFont="1" applyFill="1" applyBorder="1" applyAlignment="1">
      <alignment horizontal="right"/>
    </xf>
    <xf numFmtId="196" fontId="4" fillId="0" borderId="15" xfId="1" quotePrefix="1" applyNumberFormat="1" applyFont="1" applyFill="1" applyBorder="1" applyAlignment="1">
      <alignment horizontal="right"/>
    </xf>
    <xf numFmtId="43" fontId="4" fillId="0" borderId="0" xfId="0" applyNumberFormat="1" applyFont="1"/>
    <xf numFmtId="0" fontId="6" fillId="0" borderId="0" xfId="0" applyFont="1"/>
    <xf numFmtId="43" fontId="6" fillId="0" borderId="0" xfId="0" applyNumberFormat="1" applyFont="1"/>
    <xf numFmtId="194" fontId="6" fillId="0" borderId="27" xfId="44" quotePrefix="1" applyNumberFormat="1" applyFont="1" applyBorder="1" applyAlignment="1">
      <alignment horizontal="right"/>
    </xf>
    <xf numFmtId="194" fontId="6" fillId="0" borderId="39"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4" fontId="4" fillId="0" borderId="8" xfId="44" quotePrefix="1" applyNumberFormat="1" applyFont="1" applyBorder="1" applyAlignment="1">
      <alignment horizontal="right"/>
    </xf>
    <xf numFmtId="164" fontId="4" fillId="0" borderId="44"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4"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4" fontId="4" fillId="0" borderId="8" xfId="44" quotePrefix="1" applyNumberFormat="1" applyFont="1" applyBorder="1" applyAlignment="1">
      <alignment horizontal="center"/>
    </xf>
    <xf numFmtId="194" fontId="4" fillId="0" borderId="15" xfId="44" applyNumberFormat="1" applyFont="1" applyBorder="1" applyAlignment="1">
      <alignment horizontal="center"/>
    </xf>
    <xf numFmtId="194" fontId="4" fillId="0" borderId="44" xfId="44" applyNumberFormat="1" applyFont="1" applyBorder="1" applyAlignment="1">
      <alignment horizontal="center"/>
    </xf>
    <xf numFmtId="194" fontId="4" fillId="0" borderId="15" xfId="44" quotePrefix="1" applyNumberFormat="1" applyFont="1" applyBorder="1" applyAlignment="1">
      <alignment horizontal="center"/>
    </xf>
    <xf numFmtId="194" fontId="4" fillId="0" borderId="44"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4"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4"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4" fontId="4" fillId="0" borderId="26" xfId="44" quotePrefix="1" applyNumberFormat="1" applyFont="1" applyBorder="1" applyAlignment="1">
      <alignment horizontal="right"/>
    </xf>
    <xf numFmtId="0" fontId="4" fillId="0" borderId="46" xfId="0" applyFont="1" applyBorder="1"/>
    <xf numFmtId="0" fontId="4" fillId="0" borderId="48" xfId="0" applyFont="1" applyBorder="1"/>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8" xfId="0" applyFont="1" applyFill="1" applyBorder="1" applyAlignment="1">
      <alignment horizontal="center" vertical="center"/>
    </xf>
    <xf numFmtId="194" fontId="4" fillId="0" borderId="16" xfId="44" applyNumberFormat="1" applyFont="1" applyBorder="1" applyAlignment="1">
      <alignment horizontal="right"/>
    </xf>
    <xf numFmtId="191" fontId="0" fillId="0" borderId="0" xfId="0" applyNumberFormat="1"/>
    <xf numFmtId="0" fontId="6" fillId="0" borderId="10" xfId="0" applyFont="1" applyBorder="1" applyAlignment="1">
      <alignment horizontal="center" vertical="center"/>
    </xf>
    <xf numFmtId="194" fontId="4" fillId="0" borderId="9" xfId="44" quotePrefix="1" applyNumberFormat="1" applyFont="1" applyBorder="1" applyAlignment="1">
      <alignment horizontal="right"/>
    </xf>
    <xf numFmtId="164" fontId="4" fillId="0" borderId="44" xfId="44" applyNumberFormat="1" applyFont="1" applyBorder="1" applyAlignment="1">
      <alignment horizontal="right"/>
    </xf>
    <xf numFmtId="194" fontId="49" fillId="0" borderId="0" xfId="0" applyNumberFormat="1" applyFont="1"/>
    <xf numFmtId="43" fontId="49"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4"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4"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4" fontId="4" fillId="0" borderId="15" xfId="42" applyNumberFormat="1" applyFont="1" applyBorder="1" applyAlignment="1">
      <alignment horizontal="right"/>
    </xf>
    <xf numFmtId="164" fontId="4" fillId="0" borderId="39" xfId="42" applyNumberFormat="1" applyFont="1" applyBorder="1" applyAlignment="1">
      <alignment horizontal="right"/>
    </xf>
    <xf numFmtId="194" fontId="4" fillId="0" borderId="44"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4"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4" fontId="6" fillId="0" borderId="26" xfId="42" applyNumberFormat="1" applyFont="1" applyBorder="1" applyAlignment="1">
      <alignment horizontal="right"/>
    </xf>
    <xf numFmtId="194"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4"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99" xfId="42" applyNumberFormat="1" applyFont="1" applyBorder="1" applyAlignment="1">
      <alignment horizontal="right"/>
    </xf>
    <xf numFmtId="194" fontId="4" fillId="0" borderId="43" xfId="42" applyNumberFormat="1" applyFont="1" applyBorder="1" applyAlignment="1">
      <alignment horizontal="right"/>
    </xf>
    <xf numFmtId="194" fontId="4" fillId="0" borderId="38" xfId="42" applyNumberFormat="1" applyFont="1" applyBorder="1" applyAlignment="1">
      <alignment horizontal="right"/>
    </xf>
    <xf numFmtId="0" fontId="6" fillId="6" borderId="43" xfId="28" applyFont="1" applyFill="1" applyBorder="1" applyAlignment="1">
      <alignment horizontal="center" vertical="center" wrapText="1"/>
    </xf>
    <xf numFmtId="194" fontId="4" fillId="0" borderId="15" xfId="42" applyNumberFormat="1" applyFont="1" applyBorder="1" applyAlignment="1">
      <alignment horizontal="center"/>
    </xf>
    <xf numFmtId="164" fontId="4" fillId="0" borderId="44" xfId="42" applyNumberFormat="1" applyFont="1" applyBorder="1" applyAlignment="1">
      <alignment horizontal="center"/>
    </xf>
    <xf numFmtId="194" fontId="6" fillId="0" borderId="0" xfId="0" applyNumberFormat="1" applyFont="1"/>
    <xf numFmtId="164" fontId="4" fillId="0" borderId="44" xfId="41" applyNumberFormat="1" applyFont="1" applyBorder="1" applyAlignment="1">
      <alignment horizontal="center"/>
    </xf>
    <xf numFmtId="194" fontId="4" fillId="0" borderId="44" xfId="41" applyNumberFormat="1" applyFont="1" applyBorder="1" applyAlignment="1">
      <alignment horizontal="center"/>
    </xf>
    <xf numFmtId="164" fontId="4" fillId="0" borderId="28" xfId="41" applyNumberFormat="1" applyFont="1" applyBorder="1" applyAlignment="1">
      <alignment horizontal="center"/>
    </xf>
    <xf numFmtId="164" fontId="4" fillId="0" borderId="43" xfId="42" applyNumberFormat="1" applyFont="1" applyBorder="1" applyAlignment="1">
      <alignment horizontal="right"/>
    </xf>
    <xf numFmtId="194"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4" fontId="6" fillId="0" borderId="32" xfId="41" applyNumberFormat="1" applyFont="1" applyBorder="1" applyAlignment="1">
      <alignment horizontal="right"/>
    </xf>
    <xf numFmtId="194" fontId="6" fillId="0" borderId="26" xfId="40" applyNumberFormat="1" applyFont="1" applyBorder="1" applyAlignment="1">
      <alignment horizontal="right"/>
    </xf>
    <xf numFmtId="194" fontId="4" fillId="0" borderId="0" xfId="0" applyNumberFormat="1" applyFont="1"/>
    <xf numFmtId="164" fontId="4" fillId="0" borderId="28" xfId="40" applyNumberFormat="1" applyFont="1" applyBorder="1" applyAlignment="1">
      <alignment horizontal="right"/>
    </xf>
    <xf numFmtId="0" fontId="153" fillId="82" borderId="0" xfId="0" applyFont="1" applyFill="1"/>
    <xf numFmtId="194" fontId="4" fillId="0" borderId="15" xfId="40" quotePrefix="1" applyNumberFormat="1" applyFont="1" applyBorder="1" applyAlignment="1">
      <alignment horizontal="right"/>
    </xf>
    <xf numFmtId="194" fontId="4" fillId="0" borderId="0" xfId="41" applyNumberFormat="1" applyFont="1" applyAlignment="1">
      <alignment horizontal="right"/>
    </xf>
    <xf numFmtId="164" fontId="4" fillId="0" borderId="18" xfId="40" applyNumberFormat="1" applyFont="1" applyBorder="1" applyAlignment="1">
      <alignment horizontal="right"/>
    </xf>
    <xf numFmtId="194"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4" fontId="4" fillId="0" borderId="19" xfId="40" applyNumberFormat="1" applyFont="1" applyBorder="1" applyAlignment="1">
      <alignment horizontal="right"/>
    </xf>
    <xf numFmtId="164" fontId="4" fillId="0" borderId="43"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1"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4"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4" fontId="6" fillId="0" borderId="0" xfId="45" applyNumberFormat="1" applyFont="1" applyAlignment="1">
      <alignment vertical="center"/>
    </xf>
    <xf numFmtId="0" fontId="6" fillId="0" borderId="0" xfId="0" applyFont="1" applyAlignment="1">
      <alignment horizontal="center" vertical="center"/>
    </xf>
    <xf numFmtId="2" fontId="154" fillId="0" borderId="0" xfId="0" applyNumberFormat="1" applyFont="1"/>
    <xf numFmtId="194" fontId="6" fillId="0" borderId="77" xfId="45" applyNumberFormat="1" applyFont="1" applyBorder="1" applyAlignment="1">
      <alignment vertical="center"/>
    </xf>
    <xf numFmtId="194" fontId="6" fillId="0" borderId="361"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4" fontId="4" fillId="0" borderId="186" xfId="45" applyNumberFormat="1" applyFont="1" applyBorder="1"/>
    <xf numFmtId="194" fontId="4" fillId="0" borderId="44" xfId="45" applyNumberFormat="1" applyFont="1" applyBorder="1"/>
    <xf numFmtId="194" fontId="4" fillId="0" borderId="15" xfId="45" applyNumberFormat="1" applyFont="1" applyBorder="1" applyAlignment="1">
      <alignment horizontal="center" vertical="center"/>
    </xf>
    <xf numFmtId="194" fontId="4" fillId="0" borderId="64" xfId="45" applyNumberFormat="1" applyFont="1" applyBorder="1"/>
    <xf numFmtId="194" fontId="4" fillId="0" borderId="0" xfId="45" applyNumberFormat="1" applyFont="1"/>
    <xf numFmtId="194" fontId="4" fillId="0" borderId="15" xfId="45" applyNumberFormat="1" applyFont="1" applyBorder="1"/>
    <xf numFmtId="43" fontId="4" fillId="0" borderId="44"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4"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6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63"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7" xfId="48" applyFont="1" applyFill="1" applyBorder="1" applyAlignment="1">
      <alignment horizontal="left"/>
    </xf>
    <xf numFmtId="0" fontId="6" fillId="6" borderId="168" xfId="48" applyFont="1" applyFill="1" applyBorder="1" applyAlignment="1">
      <alignment horizontal="left"/>
    </xf>
    <xf numFmtId="0" fontId="4" fillId="6" borderId="168" xfId="48" applyFont="1" applyFill="1" applyBorder="1"/>
    <xf numFmtId="0" fontId="4" fillId="6" borderId="368" xfId="48" applyFont="1" applyFill="1" applyBorder="1"/>
    <xf numFmtId="0" fontId="4" fillId="0" borderId="369" xfId="48" applyFont="1" applyBorder="1" applyAlignment="1">
      <alignment horizontal="left" indent="1"/>
    </xf>
    <xf numFmtId="165" fontId="4" fillId="0" borderId="303" xfId="48" applyNumberFormat="1" applyFont="1" applyBorder="1" applyAlignment="1">
      <alignment horizontal="center"/>
    </xf>
    <xf numFmtId="0" fontId="4" fillId="0" borderId="303" xfId="48" applyFont="1" applyBorder="1"/>
    <xf numFmtId="165" fontId="4" fillId="0" borderId="370" xfId="48" applyNumberFormat="1" applyFont="1" applyBorder="1" applyAlignment="1">
      <alignment horizontal="center"/>
    </xf>
    <xf numFmtId="2" fontId="4" fillId="0" borderId="303"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2" fontId="4" fillId="0" borderId="26"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6" fillId="0" borderId="26" xfId="4" applyNumberFormat="1" applyFont="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96"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96" xfId="48" applyNumberFormat="1" applyFont="1" applyFill="1" applyBorder="1" applyAlignment="1">
      <alignment horizontal="center"/>
    </xf>
    <xf numFmtId="174" fontId="4" fillId="6" borderId="3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39"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4"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168" xfId="4" applyFont="1" applyFill="1" applyBorder="1" applyAlignment="1">
      <alignment horizontal="center" vertical="center"/>
    </xf>
    <xf numFmtId="0" fontId="6" fillId="6" borderId="371" xfId="4" applyFont="1" applyFill="1" applyBorder="1" applyAlignment="1">
      <alignment horizontal="center" vertical="center"/>
    </xf>
    <xf numFmtId="0" fontId="4" fillId="0" borderId="372" xfId="4" applyFont="1" applyBorder="1"/>
    <xf numFmtId="194" fontId="4" fillId="0" borderId="373" xfId="49" applyNumberFormat="1" applyFont="1" applyBorder="1"/>
    <xf numFmtId="164" fontId="4" fillId="0" borderId="359" xfId="49" applyNumberFormat="1" applyFont="1" applyBorder="1"/>
    <xf numFmtId="194" fontId="4" fillId="0" borderId="373" xfId="6" applyNumberFormat="1" applyFont="1" applyFill="1" applyBorder="1"/>
    <xf numFmtId="164" fontId="4" fillId="0" borderId="374" xfId="4" applyNumberFormat="1" applyFont="1" applyBorder="1"/>
    <xf numFmtId="167" fontId="4" fillId="0" borderId="18" xfId="1" applyNumberFormat="1" applyFont="1" applyFill="1" applyBorder="1"/>
    <xf numFmtId="43" fontId="4" fillId="0" borderId="359" xfId="1" applyFont="1" applyFill="1" applyBorder="1"/>
    <xf numFmtId="167" fontId="4" fillId="0" borderId="0" xfId="1" applyNumberFormat="1" applyFont="1" applyFill="1" applyBorder="1"/>
    <xf numFmtId="43" fontId="4" fillId="0" borderId="375" xfId="1" applyFont="1" applyFill="1" applyBorder="1"/>
    <xf numFmtId="2" fontId="104" fillId="0" borderId="0" xfId="4" applyNumberFormat="1" applyFont="1"/>
    <xf numFmtId="172" fontId="4" fillId="0" borderId="0" xfId="4" applyNumberFormat="1" applyFont="1"/>
    <xf numFmtId="194" fontId="4" fillId="0" borderId="44" xfId="49" applyNumberFormat="1" applyFont="1" applyBorder="1"/>
    <xf numFmtId="164" fontId="4" fillId="0" borderId="15" xfId="49" applyNumberFormat="1" applyFont="1" applyBorder="1"/>
    <xf numFmtId="194" fontId="4" fillId="0" borderId="44"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4" fontId="4" fillId="0" borderId="44" xfId="4" applyNumberFormat="1" applyFont="1" applyBorder="1"/>
    <xf numFmtId="191" fontId="4" fillId="0" borderId="0" xfId="4" applyNumberFormat="1" applyFont="1"/>
    <xf numFmtId="0" fontId="4" fillId="0" borderId="73" xfId="4" applyFont="1" applyBorder="1"/>
    <xf numFmtId="194" fontId="4" fillId="0" borderId="166" xfId="49" applyNumberFormat="1" applyFont="1" applyBorder="1"/>
    <xf numFmtId="164" fontId="4" fillId="0" borderId="72" xfId="49" applyNumberFormat="1" applyFont="1" applyBorder="1"/>
    <xf numFmtId="194" fontId="4" fillId="0" borderId="166" xfId="4" applyNumberFormat="1" applyFont="1" applyBorder="1"/>
    <xf numFmtId="164" fontId="4" fillId="0" borderId="167" xfId="4" applyNumberFormat="1" applyFont="1" applyBorder="1"/>
    <xf numFmtId="167" fontId="4" fillId="0" borderId="167" xfId="1" applyNumberFormat="1" applyFont="1" applyFill="1" applyBorder="1"/>
    <xf numFmtId="43" fontId="4" fillId="0" borderId="72" xfId="1" applyFont="1" applyFill="1" applyBorder="1"/>
    <xf numFmtId="43" fontId="4" fillId="0" borderId="74" xfId="1" applyFont="1" applyFill="1" applyBorder="1"/>
    <xf numFmtId="0" fontId="6" fillId="0" borderId="20" xfId="4" applyFont="1" applyBorder="1" applyAlignment="1">
      <alignment horizontal="left" vertical="center"/>
    </xf>
    <xf numFmtId="167" fontId="6" fillId="0" borderId="120" xfId="6" applyNumberFormat="1" applyFont="1" applyFill="1" applyBorder="1"/>
    <xf numFmtId="43" fontId="6" fillId="0" borderId="21" xfId="6" quotePrefix="1" applyFont="1" applyFill="1" applyBorder="1" applyAlignment="1">
      <alignment horizontal="center"/>
    </xf>
    <xf numFmtId="43" fontId="6" fillId="0" borderId="63" xfId="6" quotePrefix="1" applyFont="1" applyFill="1" applyBorder="1" applyAlignment="1">
      <alignment horizontal="center"/>
    </xf>
    <xf numFmtId="167" fontId="6" fillId="0" borderId="353" xfId="6" applyNumberFormat="1" applyFont="1" applyFill="1" applyBorder="1"/>
    <xf numFmtId="167" fontId="6" fillId="0" borderId="376" xfId="1" applyNumberFormat="1" applyFont="1" applyFill="1" applyBorder="1"/>
    <xf numFmtId="43" fontId="6" fillId="0" borderId="353" xfId="1" applyFont="1" applyFill="1" applyBorder="1"/>
    <xf numFmtId="43" fontId="6" fillId="0" borderId="352" xfId="1" applyFont="1" applyFill="1" applyBorder="1"/>
    <xf numFmtId="43" fontId="4" fillId="0" borderId="0" xfId="4" applyNumberFormat="1" applyFont="1"/>
    <xf numFmtId="194" fontId="4" fillId="0" borderId="0" xfId="4" applyNumberFormat="1" applyFont="1"/>
    <xf numFmtId="191" fontId="156" fillId="0" borderId="0" xfId="4" applyNumberFormat="1" applyFont="1"/>
    <xf numFmtId="0" fontId="6" fillId="0" borderId="0" xfId="4" applyFont="1"/>
    <xf numFmtId="0" fontId="145" fillId="0" borderId="0" xfId="4" applyFont="1" applyAlignment="1">
      <alignment horizontal="center" vertical="center"/>
    </xf>
    <xf numFmtId="0" fontId="6" fillId="3" borderId="168" xfId="28" applyFont="1" applyFill="1" applyBorder="1" applyAlignment="1">
      <alignment horizontal="center" vertical="center"/>
    </xf>
    <xf numFmtId="0" fontId="6" fillId="3" borderId="377" xfId="28" applyFont="1" applyFill="1" applyBorder="1" applyAlignment="1">
      <alignment horizontal="center" vertical="center"/>
    </xf>
    <xf numFmtId="0" fontId="6" fillId="3" borderId="378" xfId="28" applyFont="1" applyFill="1" applyBorder="1" applyAlignment="1">
      <alignment horizontal="center" vertical="center"/>
    </xf>
    <xf numFmtId="0" fontId="6" fillId="3" borderId="368" xfId="28" applyFont="1" applyFill="1" applyBorder="1" applyAlignment="1">
      <alignment horizontal="center" vertical="center"/>
    </xf>
    <xf numFmtId="0" fontId="6" fillId="3" borderId="165" xfId="28" applyFont="1" applyFill="1" applyBorder="1" applyAlignment="1">
      <alignment horizontal="center" vertical="center"/>
    </xf>
    <xf numFmtId="0" fontId="6" fillId="3" borderId="168" xfId="28" quotePrefix="1" applyFont="1" applyFill="1" applyBorder="1" applyAlignment="1">
      <alignment horizontal="center" vertical="center"/>
    </xf>
    <xf numFmtId="0" fontId="6" fillId="3" borderId="371"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4"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64" xfId="1" applyFont="1" applyFill="1" applyBorder="1" applyAlignment="1">
      <alignment horizontal="right" vertical="center"/>
    </xf>
    <xf numFmtId="43" fontId="4" fillId="0" borderId="44" xfId="1" quotePrefix="1" applyFont="1" applyFill="1" applyBorder="1" applyAlignment="1" applyProtection="1">
      <alignment horizontal="right" vertical="center"/>
    </xf>
    <xf numFmtId="43" fontId="4" fillId="0" borderId="359" xfId="1" applyFont="1" applyFill="1" applyBorder="1" applyAlignment="1">
      <alignment horizontal="right" vertical="center"/>
    </xf>
    <xf numFmtId="43" fontId="4" fillId="0" borderId="375"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4"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354" xfId="4" applyFont="1" applyBorder="1" applyAlignment="1">
      <alignment horizontal="center" vertical="center"/>
    </xf>
    <xf numFmtId="43" fontId="6" fillId="0" borderId="353" xfId="1" applyFont="1" applyFill="1" applyBorder="1" applyAlignment="1">
      <alignment horizontal="right" vertical="center"/>
    </xf>
    <xf numFmtId="43" fontId="6" fillId="0" borderId="376" xfId="1" applyFont="1" applyFill="1" applyBorder="1" applyAlignment="1">
      <alignment horizontal="right" vertical="center"/>
    </xf>
    <xf numFmtId="43" fontId="6" fillId="0" borderId="379" xfId="1" applyFont="1" applyFill="1" applyBorder="1" applyAlignment="1" applyProtection="1">
      <alignment horizontal="right" vertical="center"/>
    </xf>
    <xf numFmtId="43" fontId="6" fillId="0" borderId="353" xfId="1" quotePrefix="1" applyFont="1" applyFill="1" applyBorder="1" applyAlignment="1">
      <alignment horizontal="right" vertical="center"/>
    </xf>
    <xf numFmtId="43" fontId="6" fillId="0" borderId="380" xfId="1" quotePrefix="1" applyFont="1" applyFill="1" applyBorder="1" applyAlignment="1">
      <alignment horizontal="right" vertical="center"/>
    </xf>
    <xf numFmtId="43" fontId="6" fillId="0" borderId="379" xfId="1" quotePrefix="1" applyFont="1" applyFill="1" applyBorder="1" applyAlignment="1">
      <alignment horizontal="right" vertical="center"/>
    </xf>
    <xf numFmtId="43" fontId="6" fillId="0" borderId="381" xfId="1" quotePrefix="1" applyFont="1" applyFill="1" applyBorder="1" applyAlignment="1">
      <alignment horizontal="right" vertical="center"/>
    </xf>
    <xf numFmtId="43" fontId="6" fillId="0" borderId="382" xfId="1" applyFont="1" applyFill="1" applyBorder="1" applyAlignment="1">
      <alignment horizontal="right" vertical="center"/>
    </xf>
    <xf numFmtId="43" fontId="6" fillId="0" borderId="380" xfId="1" applyFont="1" applyFill="1" applyBorder="1" applyAlignment="1">
      <alignment horizontal="right" vertical="center"/>
    </xf>
    <xf numFmtId="43" fontId="6" fillId="0" borderId="383"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79" fillId="0" borderId="0" xfId="0" applyFont="1" applyAlignment="1">
      <alignment wrapText="1"/>
    </xf>
    <xf numFmtId="2" fontId="6" fillId="0" borderId="0" xfId="4" applyNumberFormat="1" applyFont="1" applyAlignment="1">
      <alignment horizontal="center" vertical="center"/>
    </xf>
    <xf numFmtId="172" fontId="73" fillId="0" borderId="0" xfId="1" applyNumberFormat="1" applyFont="1" applyAlignment="1">
      <alignment horizontal="right" vertical="center"/>
    </xf>
    <xf numFmtId="0" fontId="28"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29" fillId="3" borderId="0" xfId="0" applyFont="1" applyFill="1" applyAlignment="1">
      <alignment horizontal="center" vertical="center"/>
    </xf>
    <xf numFmtId="0" fontId="157" fillId="3" borderId="0" xfId="0" applyFont="1" applyFill="1" applyAlignment="1">
      <alignment horizontal="center" vertical="center"/>
    </xf>
    <xf numFmtId="0" fontId="157" fillId="3" borderId="26" xfId="0" applyFont="1" applyFill="1" applyBorder="1" applyAlignment="1">
      <alignment horizontal="center" vertical="center"/>
    </xf>
    <xf numFmtId="0" fontId="158" fillId="3" borderId="26" xfId="0" applyFont="1" applyFill="1" applyBorder="1" applyAlignment="1">
      <alignment horizontal="center" vertical="center" wrapText="1"/>
    </xf>
    <xf numFmtId="0" fontId="158" fillId="3" borderId="32" xfId="0" applyFont="1" applyFill="1" applyBorder="1" applyAlignment="1">
      <alignment horizontal="center" vertical="center" wrapText="1"/>
    </xf>
    <xf numFmtId="0" fontId="158" fillId="3" borderId="11" xfId="0" applyFont="1" applyFill="1" applyBorder="1" applyAlignment="1">
      <alignment horizontal="center" vertical="center" wrapText="1"/>
    </xf>
    <xf numFmtId="172" fontId="113" fillId="3" borderId="26" xfId="1" applyNumberFormat="1" applyFont="1" applyFill="1" applyBorder="1" applyAlignment="1">
      <alignment horizontal="center" vertical="center"/>
    </xf>
    <xf numFmtId="0" fontId="130" fillId="0" borderId="29" xfId="0" applyFont="1" applyBorder="1" applyAlignment="1">
      <alignment vertical="center"/>
    </xf>
    <xf numFmtId="0" fontId="130" fillId="0" borderId="19" xfId="0" applyFont="1" applyBorder="1" applyAlignment="1">
      <alignment horizontal="right" vertical="center"/>
    </xf>
    <xf numFmtId="0" fontId="130" fillId="0" borderId="38" xfId="0" applyFont="1" applyBorder="1" applyAlignment="1">
      <alignment horizontal="right" vertical="center"/>
    </xf>
    <xf numFmtId="0" fontId="130" fillId="0" borderId="43" xfId="0" applyFont="1" applyBorder="1" applyAlignment="1">
      <alignment horizontal="right" vertical="center"/>
    </xf>
    <xf numFmtId="0" fontId="130" fillId="0" borderId="42" xfId="0" applyFont="1" applyBorder="1" applyAlignment="1">
      <alignment horizontal="right" vertical="center"/>
    </xf>
    <xf numFmtId="0" fontId="130" fillId="0" borderId="15" xfId="0" applyFont="1" applyBorder="1" applyAlignment="1">
      <alignment horizontal="right" vertical="center"/>
    </xf>
    <xf numFmtId="3" fontId="130" fillId="0" borderId="19" xfId="0" applyNumberFormat="1" applyFont="1" applyBorder="1" applyAlignment="1">
      <alignment horizontal="right" vertical="center"/>
    </xf>
    <xf numFmtId="172" fontId="73" fillId="0" borderId="15" xfId="1" applyNumberFormat="1" applyFont="1" applyBorder="1" applyAlignment="1">
      <alignment horizontal="right" vertical="center"/>
    </xf>
    <xf numFmtId="0" fontId="130" fillId="0" borderId="0" xfId="0" applyFont="1" applyAlignment="1">
      <alignment horizontal="right" vertical="center"/>
    </xf>
    <xf numFmtId="0" fontId="130" fillId="0" borderId="14" xfId="0" applyFont="1" applyBorder="1" applyAlignment="1">
      <alignment vertical="center"/>
    </xf>
    <xf numFmtId="0" fontId="130" fillId="0" borderId="18" xfId="0" applyFont="1" applyBorder="1" applyAlignment="1">
      <alignment horizontal="right" vertical="center"/>
    </xf>
    <xf numFmtId="0" fontId="130" fillId="0" borderId="44" xfId="0" applyFont="1" applyBorder="1" applyAlignment="1">
      <alignment horizontal="right" vertical="center"/>
    </xf>
    <xf numFmtId="3" fontId="130" fillId="0" borderId="15" xfId="0" applyNumberFormat="1" applyFont="1" applyBorder="1" applyAlignment="1">
      <alignment horizontal="right" vertical="center"/>
    </xf>
    <xf numFmtId="0" fontId="130" fillId="0" borderId="15" xfId="0" applyFont="1" applyBorder="1" applyAlignment="1">
      <alignment horizontal="center" vertical="center"/>
    </xf>
    <xf numFmtId="0" fontId="130" fillId="0" borderId="20" xfId="0" applyFont="1" applyBorder="1" applyAlignment="1">
      <alignment vertical="center"/>
    </xf>
    <xf numFmtId="0" fontId="130" fillId="0" borderId="21" xfId="0" applyFont="1" applyBorder="1" applyAlignment="1">
      <alignment horizontal="center" vertical="center"/>
    </xf>
    <xf numFmtId="0" fontId="130" fillId="0" borderId="21" xfId="0" applyFont="1" applyBorder="1" applyAlignment="1">
      <alignment horizontal="right" vertical="center"/>
    </xf>
    <xf numFmtId="0" fontId="130" fillId="0" borderId="63" xfId="0" applyFont="1" applyBorder="1" applyAlignment="1">
      <alignment horizontal="right" vertical="center"/>
    </xf>
    <xf numFmtId="0" fontId="130" fillId="0" borderId="120" xfId="0" applyFont="1" applyBorder="1" applyAlignment="1">
      <alignment horizontal="right" vertical="center"/>
    </xf>
    <xf numFmtId="0" fontId="130" fillId="0" borderId="24" xfId="0" applyFont="1" applyBorder="1" applyAlignment="1">
      <alignment horizontal="right" vertical="center"/>
    </xf>
    <xf numFmtId="3" fontId="130" fillId="0" borderId="21" xfId="0" applyNumberFormat="1" applyFont="1" applyBorder="1" applyAlignment="1">
      <alignment horizontal="right" vertical="center"/>
    </xf>
    <xf numFmtId="172" fontId="73" fillId="0" borderId="21" xfId="1" applyNumberFormat="1" applyFont="1" applyBorder="1" applyAlignment="1">
      <alignment horizontal="right" vertical="center"/>
    </xf>
    <xf numFmtId="0" fontId="130" fillId="0" borderId="0" xfId="0" applyFont="1" applyAlignment="1">
      <alignment vertical="center"/>
    </xf>
    <xf numFmtId="0" fontId="130" fillId="0" borderId="0" xfId="0" applyFont="1" applyAlignment="1">
      <alignment horizontal="center" vertical="center"/>
    </xf>
    <xf numFmtId="172" fontId="130" fillId="0" borderId="0" xfId="1" applyNumberFormat="1" applyFont="1" applyAlignment="1">
      <alignment horizontal="right" vertical="center"/>
    </xf>
    <xf numFmtId="0" fontId="158" fillId="3" borderId="12" xfId="0" applyFont="1" applyFill="1" applyBorder="1" applyAlignment="1">
      <alignment horizontal="center" vertical="center" wrapText="1"/>
    </xf>
    <xf numFmtId="1" fontId="130" fillId="0" borderId="19" xfId="1" applyNumberFormat="1" applyFont="1" applyFill="1" applyBorder="1" applyAlignment="1">
      <alignment horizontal="right" vertical="center"/>
    </xf>
    <xf numFmtId="1" fontId="130" fillId="0" borderId="38" xfId="1" applyNumberFormat="1" applyFont="1" applyFill="1" applyBorder="1" applyAlignment="1">
      <alignment horizontal="right" vertical="center"/>
    </xf>
    <xf numFmtId="1" fontId="130" fillId="0" borderId="19" xfId="1" applyNumberFormat="1" applyFont="1" applyBorder="1" applyAlignment="1">
      <alignment horizontal="right" vertical="center"/>
    </xf>
    <xf numFmtId="1" fontId="130" fillId="0" borderId="42" xfId="1" applyNumberFormat="1" applyFont="1" applyBorder="1" applyAlignment="1">
      <alignment horizontal="right" vertical="center"/>
    </xf>
    <xf numFmtId="1" fontId="130" fillId="0" borderId="38" xfId="1" applyNumberFormat="1" applyFont="1" applyBorder="1" applyAlignment="1">
      <alignment horizontal="right" vertical="center"/>
    </xf>
    <xf numFmtId="1" fontId="130" fillId="0" borderId="15" xfId="1" applyNumberFormat="1" applyFont="1" applyFill="1" applyBorder="1" applyAlignment="1">
      <alignment horizontal="right" vertical="center"/>
    </xf>
    <xf numFmtId="1" fontId="130" fillId="0" borderId="0" xfId="1" applyNumberFormat="1" applyFont="1" applyFill="1" applyBorder="1" applyAlignment="1">
      <alignment horizontal="right" vertical="center"/>
    </xf>
    <xf numFmtId="1" fontId="130" fillId="0" borderId="18" xfId="1" applyNumberFormat="1" applyFont="1" applyFill="1" applyBorder="1" applyAlignment="1">
      <alignment horizontal="right" vertical="center"/>
    </xf>
    <xf numFmtId="1" fontId="130" fillId="0" borderId="15" xfId="1" applyNumberFormat="1" applyFont="1" applyBorder="1" applyAlignment="1">
      <alignment horizontal="right" vertical="center"/>
    </xf>
    <xf numFmtId="1" fontId="130" fillId="0" borderId="0" xfId="1" applyNumberFormat="1" applyFont="1" applyBorder="1" applyAlignment="1">
      <alignment horizontal="right" vertical="center"/>
    </xf>
    <xf numFmtId="1" fontId="130" fillId="0" borderId="18" xfId="1" applyNumberFormat="1" applyFont="1" applyBorder="1" applyAlignment="1">
      <alignment horizontal="right" vertical="center"/>
    </xf>
    <xf numFmtId="1" fontId="75" fillId="0" borderId="15" xfId="1" applyNumberFormat="1" applyFont="1" applyFill="1" applyBorder="1" applyAlignment="1">
      <alignment horizontal="right" vertical="center"/>
    </xf>
    <xf numFmtId="1" fontId="130" fillId="0" borderId="21" xfId="1" applyNumberFormat="1" applyFont="1" applyFill="1" applyBorder="1" applyAlignment="1">
      <alignment horizontal="right" vertical="center"/>
    </xf>
    <xf numFmtId="1" fontId="130" fillId="0" borderId="63" xfId="1" applyNumberFormat="1" applyFont="1" applyFill="1" applyBorder="1" applyAlignment="1">
      <alignment horizontal="right" vertical="center"/>
    </xf>
    <xf numFmtId="1" fontId="130" fillId="0" borderId="21" xfId="1" applyNumberFormat="1" applyFont="1" applyBorder="1" applyAlignment="1">
      <alignment horizontal="right" vertical="center"/>
    </xf>
    <xf numFmtId="1" fontId="130" fillId="0" borderId="24" xfId="1" applyNumberFormat="1" applyFont="1" applyBorder="1" applyAlignment="1">
      <alignment horizontal="right" vertical="center"/>
    </xf>
    <xf numFmtId="1" fontId="130" fillId="0" borderId="63" xfId="1" applyNumberFormat="1" applyFont="1" applyBorder="1" applyAlignment="1">
      <alignment horizontal="right" vertical="center"/>
    </xf>
    <xf numFmtId="172" fontId="130" fillId="0" borderId="0" xfId="1" applyNumberFormat="1" applyFont="1" applyFill="1" applyBorder="1" applyAlignment="1">
      <alignment horizontal="right" vertical="center"/>
    </xf>
    <xf numFmtId="0" fontId="159" fillId="0" borderId="0" xfId="0" applyFont="1" applyAlignment="1">
      <alignment vertical="center"/>
    </xf>
    <xf numFmtId="0" fontId="131" fillId="0" borderId="0" xfId="0" applyFont="1"/>
    <xf numFmtId="0" fontId="9" fillId="0" borderId="48" xfId="0" applyFont="1" applyBorder="1" applyAlignment="1">
      <alignment horizontal="center"/>
    </xf>
    <xf numFmtId="165" fontId="73" fillId="5" borderId="0" xfId="0" applyNumberFormat="1" applyFont="1" applyFill="1"/>
    <xf numFmtId="0" fontId="73" fillId="0" borderId="10" xfId="0" applyFont="1" applyBorder="1"/>
    <xf numFmtId="179" fontId="73" fillId="0" borderId="26" xfId="0" applyNumberFormat="1" applyFont="1" applyBorder="1"/>
    <xf numFmtId="165" fontId="73" fillId="0" borderId="26" xfId="0" applyNumberFormat="1" applyFont="1" applyBorder="1"/>
    <xf numFmtId="167" fontId="73" fillId="0" borderId="26" xfId="1" applyNumberFormat="1" applyFont="1" applyBorder="1"/>
    <xf numFmtId="167" fontId="73" fillId="0" borderId="27" xfId="1" applyNumberFormat="1" applyFont="1" applyBorder="1"/>
    <xf numFmtId="0" fontId="73" fillId="83" borderId="10" xfId="0" applyFont="1" applyFill="1" applyBorder="1"/>
    <xf numFmtId="179" fontId="73" fillId="83" borderId="26" xfId="0" applyNumberFormat="1" applyFont="1" applyFill="1" applyBorder="1"/>
    <xf numFmtId="167" fontId="73" fillId="83" borderId="26" xfId="1" applyNumberFormat="1" applyFont="1" applyFill="1" applyBorder="1"/>
    <xf numFmtId="167" fontId="73" fillId="83" borderId="27" xfId="1" applyNumberFormat="1" applyFont="1" applyFill="1" applyBorder="1"/>
    <xf numFmtId="179" fontId="73" fillId="0" borderId="19" xfId="0" applyNumberFormat="1" applyFont="1" applyBorder="1"/>
    <xf numFmtId="179" fontId="73" fillId="0" borderId="15" xfId="0" applyNumberFormat="1" applyFont="1" applyBorder="1"/>
    <xf numFmtId="179" fontId="73" fillId="0" borderId="8" xfId="0" applyNumberFormat="1" applyFont="1" applyBorder="1"/>
    <xf numFmtId="165" fontId="73" fillId="0" borderId="8" xfId="0" applyNumberFormat="1" applyFont="1" applyBorder="1"/>
    <xf numFmtId="165" fontId="73" fillId="0" borderId="9" xfId="0" applyNumberFormat="1" applyFont="1" applyBorder="1"/>
    <xf numFmtId="179" fontId="73" fillId="6" borderId="26" xfId="0" applyNumberFormat="1" applyFont="1" applyFill="1" applyBorder="1"/>
    <xf numFmtId="165" fontId="73" fillId="6" borderId="26" xfId="0" applyNumberFormat="1" applyFont="1" applyFill="1" applyBorder="1"/>
    <xf numFmtId="165" fontId="73" fillId="6" borderId="27" xfId="0" applyNumberFormat="1" applyFont="1" applyFill="1" applyBorder="1"/>
    <xf numFmtId="165" fontId="73" fillId="0" borderId="44" xfId="0" applyNumberFormat="1" applyFont="1" applyBorder="1"/>
    <xf numFmtId="168" fontId="17" fillId="0" borderId="44" xfId="53" applyNumberFormat="1" applyFont="1" applyBorder="1"/>
    <xf numFmtId="0" fontId="73" fillId="2" borderId="0" xfId="0" applyFont="1" applyFill="1"/>
    <xf numFmtId="179" fontId="73" fillId="0" borderId="38" xfId="0" applyNumberFormat="1" applyFont="1" applyBorder="1"/>
    <xf numFmtId="179" fontId="73" fillId="0" borderId="18" xfId="0" applyNumberFormat="1" applyFont="1" applyBorder="1"/>
    <xf numFmtId="165" fontId="73" fillId="2" borderId="0" xfId="0" applyNumberFormat="1" applyFont="1" applyFill="1"/>
    <xf numFmtId="165" fontId="73" fillId="6" borderId="12" xfId="0" applyNumberFormat="1" applyFont="1" applyFill="1" applyBorder="1"/>
    <xf numFmtId="165" fontId="73" fillId="6" borderId="11" xfId="0" applyNumberFormat="1" applyFont="1" applyFill="1" applyBorder="1"/>
    <xf numFmtId="0" fontId="73" fillId="2" borderId="0" xfId="0" applyFont="1" applyFill="1" applyAlignment="1">
      <alignment horizontal="center" vertical="center"/>
    </xf>
    <xf numFmtId="0" fontId="73" fillId="83" borderId="0" xfId="0" applyFont="1" applyFill="1"/>
    <xf numFmtId="0" fontId="73" fillId="0" borderId="8" xfId="0" applyFont="1" applyBorder="1"/>
    <xf numFmtId="0" fontId="73" fillId="6" borderId="26" xfId="0" applyFont="1" applyFill="1" applyBorder="1"/>
    <xf numFmtId="168" fontId="17" fillId="0" borderId="18" xfId="53" applyNumberFormat="1" applyFont="1" applyBorder="1"/>
    <xf numFmtId="165" fontId="73" fillId="0" borderId="28" xfId="0" applyNumberFormat="1" applyFont="1" applyBorder="1"/>
    <xf numFmtId="165" fontId="73" fillId="6" borderId="19" xfId="0" applyNumberFormat="1" applyFont="1" applyFill="1" applyBorder="1"/>
    <xf numFmtId="2" fontId="73" fillId="0" borderId="16" xfId="0" applyNumberFormat="1" applyFont="1" applyBorder="1" applyAlignment="1">
      <alignment horizontal="center"/>
    </xf>
    <xf numFmtId="179" fontId="73" fillId="6" borderId="15" xfId="0" applyNumberFormat="1" applyFont="1" applyFill="1" applyBorder="1"/>
    <xf numFmtId="2" fontId="73" fillId="6" borderId="15" xfId="0" applyNumberFormat="1" applyFont="1" applyFill="1" applyBorder="1" applyAlignment="1">
      <alignment horizontal="center"/>
    </xf>
    <xf numFmtId="2" fontId="73" fillId="6" borderId="16" xfId="0" applyNumberFormat="1" applyFont="1" applyFill="1" applyBorder="1" applyAlignment="1">
      <alignment horizontal="center"/>
    </xf>
    <xf numFmtId="179" fontId="73" fillId="6" borderId="19" xfId="0" applyNumberFormat="1" applyFont="1" applyFill="1" applyBorder="1"/>
    <xf numFmtId="2" fontId="73" fillId="6" borderId="19" xfId="0" applyNumberFormat="1" applyFont="1" applyFill="1" applyBorder="1" applyAlignment="1">
      <alignment horizontal="center" vertical="center"/>
    </xf>
    <xf numFmtId="2" fontId="73" fillId="6" borderId="17" xfId="0" applyNumberFormat="1" applyFont="1" applyFill="1" applyBorder="1" applyAlignment="1">
      <alignment horizontal="center" vertical="center"/>
    </xf>
    <xf numFmtId="179" fontId="73" fillId="0" borderId="43" xfId="0" applyNumberFormat="1" applyFont="1" applyBorder="1"/>
    <xf numFmtId="2" fontId="73" fillId="0" borderId="19" xfId="0" applyNumberFormat="1" applyFont="1" applyBorder="1" applyAlignment="1">
      <alignment horizontal="center" vertical="center"/>
    </xf>
    <xf numFmtId="2" fontId="73" fillId="0" borderId="17" xfId="0" applyNumberFormat="1" applyFont="1" applyBorder="1" applyAlignment="1">
      <alignment horizontal="center" vertical="center"/>
    </xf>
    <xf numFmtId="179" fontId="73" fillId="0" borderId="44" xfId="0" applyNumberFormat="1" applyFont="1" applyBorder="1"/>
    <xf numFmtId="2" fontId="73" fillId="0" borderId="15" xfId="0" applyNumberFormat="1" applyFont="1" applyBorder="1" applyAlignment="1">
      <alignment horizontal="center" vertical="center"/>
    </xf>
    <xf numFmtId="2" fontId="73" fillId="0" borderId="16" xfId="0" applyNumberFormat="1" applyFont="1" applyBorder="1" applyAlignment="1">
      <alignment horizontal="center" vertical="center"/>
    </xf>
    <xf numFmtId="2" fontId="73" fillId="0" borderId="18" xfId="0" applyNumberFormat="1" applyFont="1" applyBorder="1" applyAlignment="1">
      <alignment horizontal="center"/>
    </xf>
    <xf numFmtId="2" fontId="73" fillId="6" borderId="26" xfId="0" applyNumberFormat="1" applyFont="1" applyFill="1" applyBorder="1" applyAlignment="1">
      <alignment horizontal="center" vertical="center"/>
    </xf>
    <xf numFmtId="2" fontId="73" fillId="6" borderId="27" xfId="0" applyNumberFormat="1" applyFont="1" applyFill="1" applyBorder="1" applyAlignment="1">
      <alignment horizontal="center" vertical="center"/>
    </xf>
    <xf numFmtId="0" fontId="73" fillId="0" borderId="43" xfId="0" applyFont="1" applyBorder="1"/>
    <xf numFmtId="0" fontId="73" fillId="0" borderId="44" xfId="0" applyFont="1" applyBorder="1"/>
    <xf numFmtId="179" fontId="73" fillId="6" borderId="32" xfId="0" applyNumberFormat="1" applyFont="1" applyFill="1" applyBorder="1"/>
    <xf numFmtId="0" fontId="48" fillId="3" borderId="26" xfId="18" applyFont="1" applyFill="1" applyBorder="1" applyAlignment="1">
      <alignment horizontal="center" vertical="center"/>
    </xf>
    <xf numFmtId="0" fontId="48" fillId="3" borderId="26" xfId="18" applyFont="1" applyFill="1" applyBorder="1" applyAlignment="1">
      <alignment horizontal="center" vertical="center" wrapText="1"/>
    </xf>
    <xf numFmtId="0" fontId="48" fillId="3" borderId="27" xfId="18" applyFont="1" applyFill="1" applyBorder="1" applyAlignment="1">
      <alignment horizontal="center" vertical="center"/>
    </xf>
    <xf numFmtId="0" fontId="16" fillId="0" borderId="48"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4" xfId="18" applyFont="1" applyBorder="1" applyAlignment="1">
      <alignment horizontal="center"/>
    </xf>
    <xf numFmtId="0" fontId="16" fillId="0" borderId="120"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73" fillId="0" borderId="0" xfId="18" applyFont="1"/>
    <xf numFmtId="43" fontId="73" fillId="0" borderId="0" xfId="18" applyNumberFormat="1" applyFont="1"/>
    <xf numFmtId="0" fontId="16" fillId="0" borderId="1" xfId="57" applyFont="1" applyBorder="1" applyAlignment="1">
      <alignment horizontal="center" vertical="center" wrapText="1"/>
    </xf>
    <xf numFmtId="0" fontId="48" fillId="0" borderId="159" xfId="18" applyFont="1" applyBorder="1" applyAlignment="1">
      <alignment horizontal="center" vertical="center" wrapText="1"/>
    </xf>
    <xf numFmtId="0" fontId="48" fillId="0" borderId="159" xfId="18" applyFont="1" applyBorder="1" applyAlignment="1">
      <alignment horizontal="center" vertical="center"/>
    </xf>
    <xf numFmtId="0" fontId="48" fillId="0" borderId="33" xfId="18" applyFont="1" applyBorder="1" applyAlignment="1">
      <alignment horizontal="center" vertical="center"/>
    </xf>
    <xf numFmtId="0" fontId="48" fillId="0" borderId="0" xfId="18" applyFont="1" applyAlignment="1">
      <alignment horizontal="center" vertical="center"/>
    </xf>
    <xf numFmtId="0" fontId="48"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50"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7" fillId="0" borderId="0" xfId="4" applyFont="1"/>
    <xf numFmtId="0" fontId="16" fillId="0" borderId="26" xfId="4" applyFont="1" applyBorder="1" applyAlignment="1">
      <alignment horizontal="center" vertical="center"/>
    </xf>
    <xf numFmtId="0" fontId="17" fillId="0" borderId="304" xfId="4" applyFont="1" applyBorder="1"/>
    <xf numFmtId="165" fontId="17" fillId="0" borderId="26" xfId="4" applyNumberFormat="1" applyFont="1" applyBorder="1" applyAlignment="1">
      <alignment horizontal="right"/>
    </xf>
    <xf numFmtId="165" fontId="17" fillId="0" borderId="26" xfId="4" applyNumberFormat="1" applyFont="1" applyBorder="1"/>
    <xf numFmtId="165" fontId="17" fillId="0" borderId="26" xfId="4" applyNumberFormat="1" applyFont="1" applyBorder="1" applyAlignment="1">
      <alignment horizontal="center"/>
    </xf>
    <xf numFmtId="165" fontId="17" fillId="0" borderId="363" xfId="4" applyNumberFormat="1" applyFont="1" applyBorder="1" applyAlignment="1">
      <alignment horizontal="center"/>
    </xf>
    <xf numFmtId="165" fontId="12" fillId="0" borderId="26" xfId="4" applyNumberFormat="1" applyFont="1" applyBorder="1" applyAlignment="1">
      <alignment horizontal="right"/>
    </xf>
    <xf numFmtId="165" fontId="12" fillId="0" borderId="26" xfId="4" applyNumberFormat="1" applyFont="1" applyBorder="1"/>
    <xf numFmtId="0" fontId="17" fillId="0" borderId="304" xfId="4" applyFont="1" applyBorder="1" applyAlignment="1">
      <alignment wrapText="1"/>
    </xf>
    <xf numFmtId="0" fontId="17" fillId="0" borderId="304" xfId="4" applyFont="1" applyBorder="1" applyAlignment="1">
      <alignment horizontal="left" vertical="center"/>
    </xf>
    <xf numFmtId="0" fontId="17" fillId="0" borderId="304" xfId="4" applyFont="1" applyBorder="1" applyAlignment="1">
      <alignment horizontal="left" vertical="center" wrapText="1"/>
    </xf>
    <xf numFmtId="0" fontId="17" fillId="0" borderId="305" xfId="4" applyFont="1" applyBorder="1" applyAlignment="1">
      <alignment horizontal="left" vertical="center" wrapText="1"/>
    </xf>
    <xf numFmtId="165" fontId="17" fillId="0" borderId="168" xfId="4" applyNumberFormat="1" applyFont="1" applyBorder="1" applyAlignment="1">
      <alignment horizontal="right"/>
    </xf>
    <xf numFmtId="165" fontId="17" fillId="0" borderId="168" xfId="4" applyNumberFormat="1" applyFont="1" applyBorder="1" applyAlignment="1">
      <alignment horizontal="center"/>
    </xf>
    <xf numFmtId="165" fontId="17" fillId="0" borderId="165" xfId="4" applyNumberFormat="1" applyFont="1" applyBorder="1" applyAlignment="1">
      <alignment horizontal="center"/>
    </xf>
    <xf numFmtId="0" fontId="17" fillId="0" borderId="0" xfId="4" applyFont="1" applyAlignment="1">
      <alignment horizontal="left"/>
    </xf>
    <xf numFmtId="2" fontId="17" fillId="0" borderId="0" xfId="4" quotePrefix="1" applyNumberFormat="1" applyFont="1" applyAlignment="1">
      <alignment horizontal="center"/>
    </xf>
    <xf numFmtId="165" fontId="17" fillId="0" borderId="0" xfId="4" applyNumberFormat="1" applyFont="1"/>
    <xf numFmtId="2" fontId="17" fillId="0" borderId="0" xfId="4" applyNumberFormat="1" applyFont="1"/>
    <xf numFmtId="0" fontId="17" fillId="0" borderId="302" xfId="4" applyFont="1" applyBorder="1"/>
    <xf numFmtId="165" fontId="17" fillId="0" borderId="303" xfId="4" applyNumberFormat="1" applyFont="1" applyBorder="1" applyAlignment="1">
      <alignment horizontal="right"/>
    </xf>
    <xf numFmtId="165" fontId="17" fillId="0" borderId="384" xfId="4" applyNumberFormat="1" applyFont="1" applyBorder="1" applyAlignment="1">
      <alignment horizontal="right"/>
    </xf>
    <xf numFmtId="2" fontId="161" fillId="0" borderId="0" xfId="4" applyNumberFormat="1" applyFont="1"/>
    <xf numFmtId="165" fontId="17" fillId="0" borderId="363" xfId="4" applyNumberFormat="1" applyFont="1" applyBorder="1" applyAlignment="1">
      <alignment horizontal="right"/>
    </xf>
    <xf numFmtId="0" fontId="17" fillId="0" borderId="304" xfId="4" applyFont="1" applyBorder="1" applyAlignment="1">
      <alignment horizontal="left"/>
    </xf>
    <xf numFmtId="165" fontId="12" fillId="0" borderId="363" xfId="4" applyNumberFormat="1" applyFont="1" applyBorder="1" applyAlignment="1">
      <alignment horizontal="right"/>
    </xf>
    <xf numFmtId="0" fontId="17" fillId="0" borderId="305" xfId="4" applyFont="1" applyBorder="1" applyAlignment="1">
      <alignment horizontal="left"/>
    </xf>
    <xf numFmtId="165" fontId="12" fillId="0" borderId="168" xfId="4" applyNumberFormat="1" applyFont="1" applyBorder="1" applyAlignment="1">
      <alignment horizontal="right"/>
    </xf>
    <xf numFmtId="165" fontId="12" fillId="0" borderId="165" xfId="4" applyNumberFormat="1" applyFont="1" applyBorder="1" applyAlignment="1">
      <alignment horizontal="right"/>
    </xf>
    <xf numFmtId="0" fontId="17" fillId="0" borderId="0" xfId="295" applyFont="1"/>
    <xf numFmtId="0" fontId="133" fillId="0" borderId="0" xfId="295" applyFont="1" applyAlignment="1">
      <alignment horizontal="center" vertical="center"/>
    </xf>
    <xf numFmtId="0" fontId="164" fillId="0" borderId="0" xfId="295" applyFont="1" applyAlignment="1">
      <alignment horizontal="right" vertical="center"/>
    </xf>
    <xf numFmtId="0" fontId="16" fillId="0" borderId="385" xfId="295" applyFont="1" applyBorder="1" applyAlignment="1">
      <alignment horizontal="center" vertical="center"/>
    </xf>
    <xf numFmtId="0" fontId="16" fillId="0" borderId="359" xfId="19" applyFont="1" applyBorder="1" applyAlignment="1">
      <alignment horizontal="center" vertical="center" wrapText="1"/>
    </xf>
    <xf numFmtId="0" fontId="16" fillId="0" borderId="386" xfId="295" applyFont="1" applyBorder="1" applyAlignment="1">
      <alignment vertical="center"/>
    </xf>
    <xf numFmtId="0" fontId="16" fillId="0" borderId="306" xfId="295" applyFont="1" applyBorder="1" applyAlignment="1">
      <alignment vertical="center"/>
    </xf>
    <xf numFmtId="165" fontId="16" fillId="0" borderId="307" xfId="295" applyNumberFormat="1" applyFont="1" applyBorder="1" applyAlignment="1">
      <alignment vertical="center"/>
    </xf>
    <xf numFmtId="14" fontId="17" fillId="0" borderId="387" xfId="295" applyNumberFormat="1" applyFont="1" applyBorder="1" applyAlignment="1">
      <alignment vertical="center"/>
    </xf>
    <xf numFmtId="0" fontId="17" fillId="0" borderId="0" xfId="295" applyFont="1" applyAlignment="1">
      <alignment vertical="center"/>
    </xf>
    <xf numFmtId="0" fontId="17" fillId="0" borderId="69" xfId="295" applyFont="1" applyBorder="1" applyAlignment="1">
      <alignment vertical="center"/>
    </xf>
    <xf numFmtId="165" fontId="17" fillId="0" borderId="15" xfId="295" applyNumberFormat="1" applyFont="1" applyBorder="1" applyAlignment="1">
      <alignment vertical="center"/>
    </xf>
    <xf numFmtId="14" fontId="17" fillId="0" borderId="64" xfId="298" applyNumberFormat="1" applyFont="1" applyBorder="1"/>
    <xf numFmtId="2" fontId="17" fillId="0" borderId="0" xfId="295" applyNumberFormat="1" applyFont="1" applyAlignment="1">
      <alignment vertical="center"/>
    </xf>
    <xf numFmtId="1" fontId="17" fillId="0" borderId="0" xfId="295" applyNumberFormat="1" applyFont="1" applyAlignment="1">
      <alignment vertical="center"/>
    </xf>
    <xf numFmtId="0" fontId="16" fillId="0" borderId="306" xfId="295" applyFont="1" applyBorder="1" applyAlignment="1">
      <alignment horizontal="left" vertical="center"/>
    </xf>
    <xf numFmtId="14" fontId="17" fillId="0" borderId="358" xfId="295" applyNumberFormat="1" applyFont="1" applyBorder="1" applyAlignment="1">
      <alignment horizontal="right" vertical="center"/>
    </xf>
    <xf numFmtId="14" fontId="17" fillId="0" borderId="386" xfId="298" applyNumberFormat="1" applyFont="1" applyBorder="1"/>
    <xf numFmtId="165" fontId="17" fillId="0" borderId="0" xfId="295" applyNumberFormat="1" applyFont="1" applyAlignment="1">
      <alignment vertical="center"/>
    </xf>
    <xf numFmtId="0" fontId="17" fillId="0" borderId="69" xfId="295" applyFont="1" applyBorder="1" applyAlignment="1">
      <alignment vertical="center" wrapText="1"/>
    </xf>
    <xf numFmtId="14" fontId="17" fillId="0" borderId="388" xfId="298" applyNumberFormat="1" applyFont="1" applyBorder="1"/>
    <xf numFmtId="14" fontId="17" fillId="0" borderId="186" xfId="298" applyNumberFormat="1" applyFont="1" applyBorder="1"/>
    <xf numFmtId="14" fontId="17" fillId="0" borderId="387" xfId="295" applyNumberFormat="1" applyFont="1" applyBorder="1" applyAlignment="1">
      <alignment horizontal="right" vertical="center"/>
    </xf>
    <xf numFmtId="4" fontId="17" fillId="0" borderId="0" xfId="295" applyNumberFormat="1" applyFont="1" applyAlignment="1">
      <alignment vertical="center"/>
    </xf>
    <xf numFmtId="0" fontId="16" fillId="0" borderId="69" xfId="295" applyFont="1" applyBorder="1" applyAlignment="1">
      <alignment horizontal="left" vertical="center"/>
    </xf>
    <xf numFmtId="165" fontId="16" fillId="0" borderId="15" xfId="295" applyNumberFormat="1" applyFont="1" applyBorder="1" applyAlignment="1">
      <alignment vertical="center"/>
    </xf>
    <xf numFmtId="0" fontId="16" fillId="0" borderId="306" xfId="295" applyFont="1" applyBorder="1"/>
    <xf numFmtId="165" fontId="16" fillId="0" borderId="307" xfId="295" applyNumberFormat="1" applyFont="1" applyBorder="1"/>
    <xf numFmtId="14" fontId="17" fillId="0" borderId="387" xfId="295" applyNumberFormat="1" applyFont="1" applyBorder="1" applyAlignment="1">
      <alignment horizontal="right"/>
    </xf>
    <xf numFmtId="0" fontId="16" fillId="0" borderId="389" xfId="4" applyFont="1" applyBorder="1" applyAlignment="1">
      <alignment horizontal="center" vertical="center"/>
    </xf>
    <xf numFmtId="0" fontId="16" fillId="0" borderId="187" xfId="4" applyFont="1" applyBorder="1" applyAlignment="1">
      <alignment horizontal="center" vertical="center"/>
    </xf>
    <xf numFmtId="0" fontId="16" fillId="0" borderId="12" xfId="4" applyFont="1" applyBorder="1" applyAlignment="1">
      <alignment horizontal="center" vertical="center"/>
    </xf>
    <xf numFmtId="0" fontId="16" fillId="0" borderId="362" xfId="4" applyFont="1" applyBorder="1" applyAlignment="1">
      <alignment horizontal="center" vertical="center"/>
    </xf>
    <xf numFmtId="0" fontId="16" fillId="0" borderId="187" xfId="4" applyFont="1" applyBorder="1" applyAlignment="1">
      <alignment horizontal="center" vertical="center" wrapText="1"/>
    </xf>
    <xf numFmtId="0" fontId="17" fillId="0" borderId="190" xfId="4" applyFont="1" applyBorder="1"/>
    <xf numFmtId="0" fontId="17" fillId="0" borderId="19" xfId="4" applyFont="1" applyBorder="1"/>
    <xf numFmtId="0" fontId="16" fillId="0" borderId="64" xfId="4" applyFont="1" applyBorder="1" applyAlignment="1">
      <alignment horizontal="center"/>
    </xf>
    <xf numFmtId="0" fontId="16" fillId="0" borderId="69" xfId="4" applyFont="1" applyBorder="1" applyAlignment="1">
      <alignment horizontal="center"/>
    </xf>
    <xf numFmtId="0" fontId="16" fillId="0" borderId="304" xfId="4" applyFont="1" applyBorder="1" applyAlignment="1">
      <alignment horizontal="center"/>
    </xf>
    <xf numFmtId="0" fontId="16" fillId="0" borderId="32" xfId="4" applyFont="1" applyBorder="1" applyAlignment="1">
      <alignment horizontal="center"/>
    </xf>
    <xf numFmtId="0" fontId="16" fillId="0" borderId="32" xfId="4" applyFont="1" applyBorder="1" applyAlignment="1">
      <alignment horizontal="center" vertical="center"/>
    </xf>
    <xf numFmtId="0" fontId="16" fillId="0" borderId="19" xfId="4" applyFont="1" applyBorder="1" applyAlignment="1">
      <alignment horizontal="center" vertical="center"/>
    </xf>
    <xf numFmtId="0" fontId="16" fillId="0" borderId="65" xfId="4" applyFont="1" applyBorder="1" applyAlignment="1">
      <alignment horizontal="center" vertical="center"/>
    </xf>
    <xf numFmtId="0" fontId="16" fillId="0" borderId="198" xfId="4" applyFont="1" applyBorder="1" applyAlignment="1">
      <alignment horizontal="center" vertical="center" wrapText="1"/>
    </xf>
    <xf numFmtId="0" fontId="16" fillId="0" borderId="71" xfId="4" applyFont="1" applyBorder="1" applyAlignment="1">
      <alignment horizontal="center" vertical="center" wrapText="1"/>
    </xf>
    <xf numFmtId="0" fontId="16" fillId="0" borderId="8" xfId="4" applyFont="1" applyBorder="1" applyAlignment="1">
      <alignment horizontal="center" vertical="center"/>
    </xf>
    <xf numFmtId="0" fontId="16" fillId="0" borderId="26" xfId="4" applyFont="1" applyBorder="1" applyAlignment="1">
      <alignment horizontal="center"/>
    </xf>
    <xf numFmtId="0" fontId="16" fillId="0" borderId="76" xfId="4" applyFont="1" applyBorder="1" applyAlignment="1">
      <alignment horizontal="center" vertical="center"/>
    </xf>
    <xf numFmtId="0" fontId="16" fillId="0" borderId="392" xfId="4" applyFont="1" applyBorder="1" applyAlignment="1">
      <alignment horizontal="left" vertical="center" wrapText="1"/>
    </xf>
    <xf numFmtId="0" fontId="16" fillId="0" borderId="304" xfId="4" applyFont="1" applyBorder="1" applyAlignment="1">
      <alignment horizontal="right"/>
    </xf>
    <xf numFmtId="0" fontId="16" fillId="0" borderId="26" xfId="4" applyFont="1" applyBorder="1" applyAlignment="1">
      <alignment horizontal="right"/>
    </xf>
    <xf numFmtId="0" fontId="16" fillId="0" borderId="363" xfId="4" applyFont="1" applyBorder="1" applyAlignment="1">
      <alignment horizontal="right"/>
    </xf>
    <xf numFmtId="165" fontId="16" fillId="0" borderId="304" xfId="4" applyNumberFormat="1" applyFont="1" applyBorder="1" applyAlignment="1">
      <alignment horizontal="right"/>
    </xf>
    <xf numFmtId="165" fontId="16" fillId="0" borderId="26" xfId="4" applyNumberFormat="1" applyFont="1" applyBorder="1" applyAlignment="1">
      <alignment horizontal="right"/>
    </xf>
    <xf numFmtId="165" fontId="16" fillId="0" borderId="26" xfId="4" applyNumberFormat="1" applyFont="1" applyBorder="1"/>
    <xf numFmtId="165" fontId="16" fillId="0" borderId="26" xfId="4" applyNumberFormat="1" applyFont="1" applyBorder="1" applyAlignment="1">
      <alignment vertical="center"/>
    </xf>
    <xf numFmtId="165" fontId="16" fillId="0" borderId="363" xfId="4" applyNumberFormat="1" applyFont="1" applyBorder="1" applyAlignment="1">
      <alignment vertical="center"/>
    </xf>
    <xf numFmtId="0" fontId="43" fillId="0" borderId="392" xfId="4" applyFont="1" applyBorder="1" applyAlignment="1">
      <alignment horizontal="left" vertical="center"/>
    </xf>
    <xf numFmtId="0" fontId="17" fillId="0" borderId="26" xfId="4" applyFont="1" applyBorder="1" applyAlignment="1">
      <alignment horizontal="right"/>
    </xf>
    <xf numFmtId="0" fontId="17" fillId="0" borderId="363" xfId="4" applyFont="1" applyBorder="1" applyAlignment="1">
      <alignment horizontal="right"/>
    </xf>
    <xf numFmtId="165" fontId="17" fillId="0" borderId="304" xfId="4" applyNumberFormat="1" applyFont="1" applyBorder="1" applyAlignment="1">
      <alignment horizontal="right"/>
    </xf>
    <xf numFmtId="165" fontId="17" fillId="0" borderId="26" xfId="4" applyNumberFormat="1" applyFont="1" applyBorder="1" applyAlignment="1">
      <alignment vertical="center"/>
    </xf>
    <xf numFmtId="165" fontId="17" fillId="0" borderId="363" xfId="4" applyNumberFormat="1" applyFont="1" applyBorder="1" applyAlignment="1">
      <alignment vertical="center"/>
    </xf>
    <xf numFmtId="165" fontId="17" fillId="0" borderId="304" xfId="4" applyNumberFormat="1" applyFont="1" applyBorder="1"/>
    <xf numFmtId="0" fontId="17" fillId="0" borderId="392" xfId="4" applyFont="1" applyBorder="1" applyAlignment="1">
      <alignment vertical="center"/>
    </xf>
    <xf numFmtId="0" fontId="17" fillId="0" borderId="304" xfId="4" applyFont="1" applyBorder="1" applyAlignment="1">
      <alignment horizontal="right"/>
    </xf>
    <xf numFmtId="0" fontId="17" fillId="0" borderId="187" xfId="4" applyFont="1" applyBorder="1"/>
    <xf numFmtId="0" fontId="16" fillId="0" borderId="393" xfId="4" applyFont="1" applyBorder="1" applyAlignment="1">
      <alignment vertical="center" wrapText="1"/>
    </xf>
    <xf numFmtId="0" fontId="16" fillId="0" borderId="305" xfId="4" applyFont="1" applyBorder="1" applyAlignment="1">
      <alignment horizontal="right"/>
    </xf>
    <xf numFmtId="0" fontId="16" fillId="0" borderId="168" xfId="4" applyFont="1" applyBorder="1" applyAlignment="1">
      <alignment horizontal="right"/>
    </xf>
    <xf numFmtId="0" fontId="16" fillId="0" borderId="165" xfId="4" applyFont="1" applyBorder="1" applyAlignment="1">
      <alignment horizontal="right"/>
    </xf>
    <xf numFmtId="165" fontId="16" fillId="0" borderId="305" xfId="4" applyNumberFormat="1" applyFont="1" applyBorder="1" applyAlignment="1">
      <alignment horizontal="right"/>
    </xf>
    <xf numFmtId="165" fontId="16" fillId="0" borderId="168" xfId="4" applyNumberFormat="1" applyFont="1" applyBorder="1" applyAlignment="1">
      <alignment horizontal="right"/>
    </xf>
    <xf numFmtId="165" fontId="16" fillId="0" borderId="168" xfId="4" applyNumberFormat="1" applyFont="1" applyBorder="1" applyAlignment="1">
      <alignment horizontal="right" vertical="center"/>
    </xf>
    <xf numFmtId="2" fontId="16" fillId="0" borderId="168" xfId="4" applyNumberFormat="1" applyFont="1" applyBorder="1" applyAlignment="1">
      <alignment horizontal="right" vertical="center"/>
    </xf>
    <xf numFmtId="165" fontId="16" fillId="0" borderId="168" xfId="4" applyNumberFormat="1" applyFont="1" applyBorder="1" applyAlignment="1">
      <alignment vertical="center"/>
    </xf>
    <xf numFmtId="165" fontId="16" fillId="0" borderId="165" xfId="4" applyNumberFormat="1" applyFont="1" applyBorder="1" applyAlignment="1">
      <alignment vertical="center"/>
    </xf>
    <xf numFmtId="0" fontId="133" fillId="0" borderId="0" xfId="4" applyFont="1"/>
    <xf numFmtId="1" fontId="17" fillId="0" borderId="0" xfId="4" applyNumberFormat="1" applyFont="1"/>
    <xf numFmtId="0" fontId="17" fillId="0" borderId="0" xfId="4" applyFont="1" applyAlignment="1">
      <alignment vertical="center"/>
    </xf>
    <xf numFmtId="0" fontId="16" fillId="0" borderId="303" xfId="4" applyFont="1" applyBorder="1" applyAlignment="1">
      <alignment horizontal="center" vertical="center"/>
    </xf>
    <xf numFmtId="0" fontId="16" fillId="0" borderId="26" xfId="4" applyFont="1" applyBorder="1" applyAlignment="1">
      <alignment horizontal="center" vertical="center" wrapText="1"/>
    </xf>
    <xf numFmtId="165" fontId="17" fillId="0" borderId="26" xfId="4" applyNumberFormat="1" applyFont="1" applyBorder="1" applyAlignment="1">
      <alignment horizontal="center" vertical="center" wrapText="1" shrinkToFit="1"/>
    </xf>
    <xf numFmtId="165" fontId="17" fillId="0" borderId="26" xfId="4" applyNumberFormat="1" applyFont="1" applyBorder="1" applyAlignment="1">
      <alignment horizontal="right" vertical="center"/>
    </xf>
    <xf numFmtId="165" fontId="17" fillId="0" borderId="363" xfId="4" applyNumberFormat="1" applyFont="1" applyBorder="1" applyAlignment="1">
      <alignment horizontal="right" vertical="center"/>
    </xf>
    <xf numFmtId="0" fontId="16" fillId="0" borderId="304" xfId="4" applyFont="1" applyBorder="1" applyAlignment="1">
      <alignment horizontal="left" vertical="center"/>
    </xf>
    <xf numFmtId="2" fontId="16" fillId="0" borderId="26" xfId="4" applyNumberFormat="1" applyFont="1" applyBorder="1" applyAlignment="1">
      <alignment horizontal="center" vertical="center" wrapText="1" shrinkToFit="1"/>
    </xf>
    <xf numFmtId="165" fontId="16" fillId="0" borderId="26" xfId="4" applyNumberFormat="1" applyFont="1" applyBorder="1" applyAlignment="1">
      <alignment horizontal="center" vertical="center" wrapText="1" shrinkToFit="1"/>
    </xf>
    <xf numFmtId="0" fontId="16" fillId="0" borderId="305" xfId="4" applyFont="1" applyBorder="1" applyAlignment="1">
      <alignment horizontal="left" vertical="center"/>
    </xf>
    <xf numFmtId="2" fontId="16" fillId="0" borderId="168" xfId="4" applyNumberFormat="1" applyFont="1" applyBorder="1" applyAlignment="1">
      <alignment horizontal="center" vertical="center" wrapText="1" shrinkToFit="1"/>
    </xf>
    <xf numFmtId="165" fontId="16" fillId="0" borderId="168" xfId="4" applyNumberFormat="1" applyFont="1" applyBorder="1" applyAlignment="1">
      <alignment horizontal="center" vertical="center" wrapText="1" shrinkToFit="1"/>
    </xf>
    <xf numFmtId="165" fontId="17" fillId="0" borderId="168" xfId="4" applyNumberFormat="1" applyFont="1" applyBorder="1" applyAlignment="1">
      <alignment horizontal="right" vertical="center"/>
    </xf>
    <xf numFmtId="165" fontId="17" fillId="0" borderId="165" xfId="4" applyNumberFormat="1" applyFont="1" applyBorder="1" applyAlignment="1">
      <alignment horizontal="right" vertical="center"/>
    </xf>
    <xf numFmtId="2" fontId="17" fillId="0" borderId="0" xfId="4" applyNumberFormat="1" applyFont="1" applyAlignment="1">
      <alignment horizontal="center" vertical="center"/>
    </xf>
    <xf numFmtId="2" fontId="17" fillId="0" borderId="0" xfId="4" applyNumberFormat="1" applyFont="1" applyAlignment="1">
      <alignment vertical="center"/>
    </xf>
    <xf numFmtId="0" fontId="17" fillId="0" borderId="0" xfId="4" applyFont="1" applyAlignment="1">
      <alignment vertical="center" wrapText="1" shrinkToFit="1"/>
    </xf>
    <xf numFmtId="0" fontId="16" fillId="0" borderId="304" xfId="4" applyFont="1" applyBorder="1" applyAlignment="1">
      <alignment horizontal="center" vertical="center" wrapText="1"/>
    </xf>
    <xf numFmtId="0" fontId="16" fillId="0" borderId="363" xfId="4" applyFont="1" applyBorder="1" applyAlignment="1">
      <alignment horizontal="center" vertical="center" wrapText="1"/>
    </xf>
    <xf numFmtId="0" fontId="17" fillId="0" borderId="392" xfId="4" applyFont="1" applyBorder="1" applyAlignment="1">
      <alignment horizontal="left" vertical="center" indent="1"/>
    </xf>
    <xf numFmtId="2" fontId="17" fillId="0" borderId="304" xfId="4" applyNumberFormat="1" applyFont="1" applyBorder="1" applyAlignment="1">
      <alignment horizontal="right"/>
    </xf>
    <xf numFmtId="2" fontId="17" fillId="0" borderId="26" xfId="4" applyNumberFormat="1" applyFont="1" applyBorder="1" applyAlignment="1">
      <alignment horizontal="right"/>
    </xf>
    <xf numFmtId="2" fontId="17" fillId="0" borderId="190" xfId="4" applyNumberFormat="1" applyFont="1" applyBorder="1" applyAlignment="1">
      <alignment horizontal="right"/>
    </xf>
    <xf numFmtId="2" fontId="12" fillId="0" borderId="304" xfId="4" applyNumberFormat="1" applyFont="1" applyBorder="1" applyAlignment="1">
      <alignment horizontal="right"/>
    </xf>
    <xf numFmtId="2" fontId="12" fillId="0" borderId="26" xfId="4" applyNumberFormat="1" applyFont="1" applyBorder="1" applyAlignment="1">
      <alignment horizontal="right"/>
    </xf>
    <xf numFmtId="2" fontId="12" fillId="0" borderId="190" xfId="4" applyNumberFormat="1" applyFont="1" applyBorder="1" applyAlignment="1">
      <alignment horizontal="right"/>
    </xf>
    <xf numFmtId="0" fontId="16" fillId="0" borderId="393" xfId="4" applyFont="1" applyBorder="1" applyAlignment="1">
      <alignment horizontal="left" vertical="center"/>
    </xf>
    <xf numFmtId="2" fontId="16" fillId="0" borderId="306" xfId="4" applyNumberFormat="1" applyFont="1" applyBorder="1" applyAlignment="1">
      <alignment horizontal="right" vertical="center"/>
    </xf>
    <xf numFmtId="2" fontId="16" fillId="0" borderId="173" xfId="4" applyNumberFormat="1" applyFont="1" applyBorder="1" applyAlignment="1">
      <alignment horizontal="right" vertical="center"/>
    </xf>
    <xf numFmtId="0" fontId="16" fillId="0" borderId="304" xfId="4" applyFont="1" applyBorder="1" applyAlignment="1">
      <alignment horizontal="center" vertical="top" wrapText="1"/>
    </xf>
    <xf numFmtId="0" fontId="16" fillId="0" borderId="26" xfId="4" applyFont="1" applyBorder="1" applyAlignment="1">
      <alignment horizontal="center" vertical="top" wrapText="1"/>
    </xf>
    <xf numFmtId="0" fontId="16" fillId="0" borderId="363" xfId="4" applyFont="1" applyBorder="1" applyAlignment="1">
      <alignment horizontal="center" vertical="top" wrapText="1"/>
    </xf>
    <xf numFmtId="0" fontId="16" fillId="0" borderId="32" xfId="4" applyFont="1" applyBorder="1" applyAlignment="1">
      <alignment horizontal="center" vertical="center" wrapText="1"/>
    </xf>
    <xf numFmtId="0" fontId="16" fillId="0" borderId="392" xfId="4" applyFont="1" applyBorder="1" applyAlignment="1">
      <alignment vertical="top"/>
    </xf>
    <xf numFmtId="1" fontId="17" fillId="0" borderId="304" xfId="4" applyNumberFormat="1" applyFont="1" applyBorder="1" applyAlignment="1">
      <alignment horizontal="right" vertical="center"/>
    </xf>
    <xf numFmtId="1" fontId="17" fillId="0" borderId="26" xfId="4" applyNumberFormat="1" applyFont="1" applyBorder="1" applyAlignment="1">
      <alignment horizontal="right" vertical="center"/>
    </xf>
    <xf numFmtId="1" fontId="17" fillId="0" borderId="363" xfId="4" applyNumberFormat="1" applyFont="1" applyBorder="1" applyAlignment="1">
      <alignment horizontal="right" vertical="center"/>
    </xf>
    <xf numFmtId="0" fontId="16" fillId="0" borderId="304" xfId="4" applyFont="1" applyBorder="1" applyAlignment="1">
      <alignment vertical="top"/>
    </xf>
    <xf numFmtId="0" fontId="16" fillId="0" borderId="26" xfId="4" applyFont="1" applyBorder="1" applyAlignment="1">
      <alignment vertical="top"/>
    </xf>
    <xf numFmtId="0" fontId="16" fillId="0" borderId="363" xfId="4" applyFont="1" applyBorder="1" applyAlignment="1">
      <alignment vertical="top"/>
    </xf>
    <xf numFmtId="0" fontId="16" fillId="0" borderId="32" xfId="4" applyFont="1" applyBorder="1" applyAlignment="1">
      <alignment vertical="top"/>
    </xf>
    <xf numFmtId="0" fontId="17" fillId="0" borderId="392" xfId="4" applyFont="1" applyBorder="1" applyAlignment="1">
      <alignment horizontal="left" vertical="top"/>
    </xf>
    <xf numFmtId="165" fontId="17" fillId="0" borderId="304" xfId="4" applyNumberFormat="1" applyFont="1" applyBorder="1" applyAlignment="1">
      <alignment horizontal="right" vertical="center"/>
    </xf>
    <xf numFmtId="165" fontId="17" fillId="0" borderId="32" xfId="4" applyNumberFormat="1" applyFont="1" applyBorder="1" applyAlignment="1">
      <alignment horizontal="right" vertical="center"/>
    </xf>
    <xf numFmtId="0" fontId="16" fillId="0" borderId="392" xfId="4" applyFont="1" applyBorder="1" applyAlignment="1">
      <alignment horizontal="left" vertical="top"/>
    </xf>
    <xf numFmtId="165" fontId="16" fillId="0" borderId="304" xfId="4" applyNumberFormat="1" applyFont="1" applyBorder="1" applyAlignment="1">
      <alignment horizontal="right" vertical="center"/>
    </xf>
    <xf numFmtId="165" fontId="16" fillId="0" borderId="26" xfId="4" applyNumberFormat="1" applyFont="1" applyBorder="1" applyAlignment="1">
      <alignment horizontal="right" vertical="center"/>
    </xf>
    <xf numFmtId="165" fontId="16" fillId="0" borderId="363" xfId="4" applyNumberFormat="1" applyFont="1" applyBorder="1" applyAlignment="1">
      <alignment horizontal="right" vertical="center"/>
    </xf>
    <xf numFmtId="0" fontId="17" fillId="0" borderId="394" xfId="4" applyFont="1" applyBorder="1" applyAlignment="1">
      <alignment horizontal="left" vertical="top"/>
    </xf>
    <xf numFmtId="0" fontId="17" fillId="0" borderId="187" xfId="4" applyFont="1" applyBorder="1" applyAlignment="1">
      <alignment horizontal="left" vertical="top"/>
    </xf>
    <xf numFmtId="0" fontId="16" fillId="0" borderId="393" xfId="4" applyFont="1" applyBorder="1" applyAlignment="1">
      <alignment horizontal="left" vertical="top"/>
    </xf>
    <xf numFmtId="165" fontId="17" fillId="0" borderId="0" xfId="4" applyNumberFormat="1" applyFont="1" applyAlignment="1">
      <alignment horizontal="right" vertical="center"/>
    </xf>
    <xf numFmtId="0" fontId="17" fillId="0" borderId="0" xfId="4" applyFont="1" applyAlignment="1">
      <alignment horizontal="left" vertical="top"/>
    </xf>
    <xf numFmtId="165" fontId="17" fillId="0" borderId="14" xfId="33" applyNumberFormat="1" applyFont="1" applyBorder="1"/>
    <xf numFmtId="0" fontId="4" fillId="2" borderId="0" xfId="4" applyFont="1" applyFill="1" applyAlignment="1">
      <alignment vertical="center"/>
    </xf>
    <xf numFmtId="0" fontId="104" fillId="0" borderId="48" xfId="4" applyFont="1" applyBorder="1" applyAlignment="1">
      <alignment horizontal="center" vertical="center"/>
    </xf>
    <xf numFmtId="165" fontId="104" fillId="0" borderId="0" xfId="4" applyNumberFormat="1" applyFont="1" applyAlignment="1">
      <alignment vertical="center"/>
    </xf>
    <xf numFmtId="0" fontId="104" fillId="0" borderId="0" xfId="4" applyFont="1" applyAlignment="1">
      <alignment vertical="center"/>
    </xf>
    <xf numFmtId="0" fontId="9" fillId="0" borderId="0" xfId="2" applyFont="1" applyAlignment="1">
      <alignment horizontal="center"/>
    </xf>
    <xf numFmtId="0" fontId="70" fillId="0" borderId="0" xfId="2" applyFont="1" applyAlignment="1">
      <alignment horizontal="center"/>
    </xf>
    <xf numFmtId="0" fontId="6" fillId="0" borderId="0" xfId="4" applyFont="1" applyAlignment="1">
      <alignment horizontal="center" vertical="center"/>
    </xf>
    <xf numFmtId="0" fontId="6" fillId="63" borderId="93" xfId="4" applyFont="1" applyFill="1" applyBorder="1" applyAlignment="1">
      <alignment horizontal="center" vertical="center"/>
    </xf>
    <xf numFmtId="0" fontId="6" fillId="63" borderId="7" xfId="4" applyFont="1" applyFill="1" applyBorder="1" applyAlignment="1">
      <alignment horizontal="center" vertical="center"/>
    </xf>
    <xf numFmtId="0" fontId="6" fillId="63" borderId="92" xfId="4" applyFont="1" applyFill="1" applyBorder="1" applyAlignment="1">
      <alignment horizontal="center" vertical="center"/>
    </xf>
    <xf numFmtId="0" fontId="6" fillId="63" borderId="89" xfId="4" applyFont="1" applyFill="1" applyBorder="1" applyAlignment="1">
      <alignment horizontal="center" vertical="center"/>
    </xf>
    <xf numFmtId="0" fontId="4" fillId="63" borderId="41" xfId="4" applyFont="1" applyFill="1" applyBorder="1" applyAlignment="1">
      <alignment horizontal="center" vertical="center"/>
    </xf>
    <xf numFmtId="0" fontId="4" fillId="0" borderId="96" xfId="4" applyFont="1" applyBorder="1" applyAlignment="1">
      <alignment horizontal="center" vertical="center"/>
    </xf>
    <xf numFmtId="0" fontId="104" fillId="63" borderId="12" xfId="4" applyFont="1" applyFill="1" applyBorder="1" applyAlignment="1">
      <alignment horizontal="center" vertical="center"/>
    </xf>
    <xf numFmtId="0" fontId="4" fillId="0" borderId="0" xfId="4" applyFont="1" applyAlignment="1">
      <alignment horizontal="left" vertical="center"/>
    </xf>
    <xf numFmtId="0" fontId="4" fillId="63" borderId="94" xfId="4" applyFont="1" applyFill="1" applyBorder="1" applyAlignment="1">
      <alignment horizontal="center" vertical="center"/>
    </xf>
    <xf numFmtId="0" fontId="4" fillId="63" borderId="88" xfId="4" applyFont="1" applyFill="1" applyBorder="1" applyAlignment="1">
      <alignment horizontal="center" vertical="center"/>
    </xf>
    <xf numFmtId="0" fontId="6" fillId="63" borderId="91" xfId="4" applyFont="1" applyFill="1" applyBorder="1" applyAlignment="1">
      <alignment horizontal="center" vertical="center"/>
    </xf>
    <xf numFmtId="0" fontId="6" fillId="63" borderId="90" xfId="4" applyFont="1" applyFill="1" applyBorder="1" applyAlignment="1">
      <alignment horizontal="center" vertical="center"/>
    </xf>
    <xf numFmtId="0" fontId="104" fillId="63" borderId="41" xfId="4" applyFont="1" applyFill="1" applyBorder="1" applyAlignment="1">
      <alignment horizontal="center" vertical="center"/>
    </xf>
    <xf numFmtId="0" fontId="72" fillId="3" borderId="38" xfId="0" applyFont="1" applyFill="1" applyBorder="1" applyAlignment="1">
      <alignment horizontal="center" vertical="center" wrapText="1"/>
    </xf>
    <xf numFmtId="0" fontId="72" fillId="3" borderId="43"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2" fillId="3" borderId="39" xfId="0" applyFont="1" applyFill="1" applyBorder="1" applyAlignment="1">
      <alignment horizontal="center" vertical="center" wrapText="1"/>
    </xf>
    <xf numFmtId="0" fontId="72" fillId="3" borderId="99"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2" fillId="3" borderId="26" xfId="0" applyFont="1" applyFill="1" applyBorder="1" applyAlignment="1">
      <alignment horizontal="center" vertical="center" wrapText="1"/>
    </xf>
    <xf numFmtId="0" fontId="72" fillId="3" borderId="19" xfId="0" applyFont="1" applyFill="1" applyBorder="1" applyAlignment="1">
      <alignment horizontal="center" vertical="center" wrapText="1"/>
    </xf>
    <xf numFmtId="0" fontId="72" fillId="3" borderId="15" xfId="0" applyFont="1" applyFill="1" applyBorder="1" applyAlignment="1">
      <alignment horizontal="center" vertical="center" wrapText="1"/>
    </xf>
    <xf numFmtId="0" fontId="72" fillId="3" borderId="17" xfId="0" applyFont="1" applyFill="1" applyBorder="1" applyAlignment="1">
      <alignment horizontal="center" vertical="center" wrapText="1"/>
    </xf>
    <xf numFmtId="0" fontId="72" fillId="3" borderId="16" xfId="0" applyFont="1" applyFill="1" applyBorder="1" applyAlignment="1">
      <alignment horizontal="center" vertical="center" wrapText="1"/>
    </xf>
    <xf numFmtId="0" fontId="72" fillId="5" borderId="0" xfId="5" applyFont="1" applyFill="1" applyAlignment="1">
      <alignment horizontal="center"/>
    </xf>
    <xf numFmtId="0" fontId="72" fillId="0" borderId="0" xfId="5" applyFont="1" applyAlignment="1">
      <alignment horizontal="center"/>
    </xf>
    <xf numFmtId="0" fontId="106" fillId="5" borderId="24" xfId="44904" applyFont="1" applyFill="1" applyBorder="1" applyAlignment="1">
      <alignment horizontal="center"/>
    </xf>
    <xf numFmtId="0" fontId="72" fillId="6" borderId="97" xfId="0" applyFont="1" applyFill="1" applyBorder="1" applyAlignment="1">
      <alignment horizontal="center" vertical="center"/>
    </xf>
    <xf numFmtId="0" fontId="72" fillId="6" borderId="98" xfId="0" applyFont="1" applyFill="1" applyBorder="1" applyAlignment="1">
      <alignment horizontal="center" vertical="center"/>
    </xf>
    <xf numFmtId="0" fontId="72" fillId="3" borderId="10"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44" xfId="0" applyFont="1" applyFill="1" applyBorder="1" applyAlignment="1">
      <alignment horizontal="center" vertical="center" wrapText="1"/>
    </xf>
    <xf numFmtId="0" fontId="72" fillId="3" borderId="18" xfId="0" applyFont="1" applyFill="1" applyBorder="1" applyAlignment="1">
      <alignment horizontal="center" vertical="center" wrapText="1"/>
    </xf>
    <xf numFmtId="0" fontId="72" fillId="5" borderId="44" xfId="5" applyFont="1" applyFill="1" applyBorder="1" applyAlignment="1">
      <alignment horizontal="center"/>
    </xf>
    <xf numFmtId="0" fontId="72" fillId="0" borderId="44" xfId="5" applyFont="1" applyBorder="1" applyAlignment="1">
      <alignment horizontal="center"/>
    </xf>
    <xf numFmtId="0" fontId="106" fillId="5" borderId="120" xfId="44904" applyFont="1" applyFill="1" applyBorder="1" applyAlignment="1">
      <alignment horizontal="center"/>
    </xf>
    <xf numFmtId="0" fontId="72" fillId="6" borderId="90" xfId="0" applyFont="1" applyFill="1" applyBorder="1" applyAlignment="1">
      <alignment horizontal="center" vertical="center"/>
    </xf>
    <xf numFmtId="0" fontId="72" fillId="6" borderId="49" xfId="0" applyFont="1" applyFill="1" applyBorder="1" applyAlignment="1">
      <alignment horizontal="center" vertical="top" wrapText="1"/>
    </xf>
    <xf numFmtId="0" fontId="72" fillId="6" borderId="32" xfId="0" applyFont="1" applyFill="1" applyBorder="1" applyAlignment="1">
      <alignment horizontal="center" vertical="top" wrapText="1"/>
    </xf>
    <xf numFmtId="0" fontId="73" fillId="5" borderId="23" xfId="0" applyFont="1" applyFill="1" applyBorder="1" applyAlignment="1">
      <alignment horizontal="center" vertical="top" wrapText="1"/>
    </xf>
    <xf numFmtId="0" fontId="106" fillId="5" borderId="0" xfId="44904" applyFont="1" applyFill="1" applyAlignment="1">
      <alignment horizontal="center"/>
    </xf>
    <xf numFmtId="0" fontId="72" fillId="3" borderId="93" xfId="0" applyFont="1" applyFill="1" applyBorder="1" applyAlignment="1">
      <alignment horizontal="center" vertical="center"/>
    </xf>
    <xf numFmtId="0" fontId="72" fillId="3" borderId="14" xfId="0" applyFont="1" applyFill="1" applyBorder="1" applyAlignment="1">
      <alignment horizontal="center" vertical="center"/>
    </xf>
    <xf numFmtId="0" fontId="72" fillId="3" borderId="97" xfId="0" applyFont="1" applyFill="1" applyBorder="1" applyAlignment="1">
      <alignment horizontal="center" vertical="center" wrapText="1"/>
    </xf>
    <xf numFmtId="43" fontId="72" fillId="3" borderId="97" xfId="1" applyFont="1" applyFill="1" applyBorder="1" applyAlignment="1">
      <alignment horizontal="center" vertical="center" wrapText="1"/>
    </xf>
    <xf numFmtId="43" fontId="72" fillId="3" borderId="26" xfId="1" applyFont="1" applyFill="1" applyBorder="1" applyAlignment="1">
      <alignment horizontal="center" vertical="center" wrapText="1"/>
    </xf>
    <xf numFmtId="43" fontId="72" fillId="3" borderId="19" xfId="1" applyFont="1" applyFill="1" applyBorder="1" applyAlignment="1">
      <alignment horizontal="center" vertical="center" wrapText="1"/>
    </xf>
    <xf numFmtId="0" fontId="72" fillId="5" borderId="90" xfId="0" applyFont="1" applyFill="1" applyBorder="1" applyAlignment="1">
      <alignment horizontal="center" vertical="center"/>
    </xf>
    <xf numFmtId="0" fontId="72" fillId="5" borderId="92" xfId="0" applyFont="1" applyFill="1" applyBorder="1" applyAlignment="1">
      <alignment horizontal="center" vertical="center"/>
    </xf>
    <xf numFmtId="0" fontId="72" fillId="5" borderId="91" xfId="0" applyFont="1" applyFill="1" applyBorder="1" applyAlignment="1">
      <alignment horizontal="center" vertical="center"/>
    </xf>
    <xf numFmtId="0" fontId="72" fillId="5" borderId="89" xfId="0" applyFont="1" applyFill="1" applyBorder="1" applyAlignment="1">
      <alignment horizontal="center" vertical="center"/>
    </xf>
    <xf numFmtId="0" fontId="72" fillId="3" borderId="27" xfId="0" applyFont="1" applyFill="1" applyBorder="1" applyAlignment="1">
      <alignment horizontal="center" vertical="center" wrapText="1"/>
    </xf>
    <xf numFmtId="0" fontId="72" fillId="5" borderId="97" xfId="0" applyFont="1" applyFill="1" applyBorder="1" applyAlignment="1">
      <alignment horizontal="center" vertical="center"/>
    </xf>
    <xf numFmtId="0" fontId="72" fillId="5" borderId="98" xfId="0" applyFont="1" applyFill="1" applyBorder="1" applyAlignment="1">
      <alignment horizontal="center" vertical="center"/>
    </xf>
    <xf numFmtId="177" fontId="106" fillId="0" borderId="0" xfId="44905" applyNumberFormat="1" applyFont="1" applyAlignment="1">
      <alignment horizontal="center"/>
    </xf>
    <xf numFmtId="177" fontId="16" fillId="0" borderId="0" xfId="44905" applyNumberFormat="1" applyFont="1" applyAlignment="1">
      <alignment horizontal="center"/>
    </xf>
    <xf numFmtId="177" fontId="16" fillId="0" borderId="0" xfId="44905" quotePrefix="1" applyNumberFormat="1" applyFont="1" applyAlignment="1">
      <alignment horizontal="center"/>
    </xf>
    <xf numFmtId="177" fontId="106" fillId="0" borderId="24" xfId="44905" quotePrefix="1" applyNumberFormat="1" applyFont="1" applyBorder="1" applyAlignment="1">
      <alignment horizontal="center"/>
    </xf>
    <xf numFmtId="177" fontId="106" fillId="3" borderId="36" xfId="44905" applyNumberFormat="1" applyFont="1" applyFill="1" applyBorder="1" applyAlignment="1">
      <alignment horizontal="center" vertical="center"/>
    </xf>
    <xf numFmtId="177" fontId="106" fillId="3" borderId="10" xfId="44905" applyNumberFormat="1" applyFont="1" applyFill="1" applyBorder="1" applyAlignment="1">
      <alignment horizontal="center" vertical="center"/>
    </xf>
    <xf numFmtId="177" fontId="106" fillId="3" borderId="156" xfId="44905" applyNumberFormat="1" applyFont="1" applyFill="1" applyBorder="1" applyAlignment="1">
      <alignment horizontal="center" vertical="center"/>
    </xf>
    <xf numFmtId="177" fontId="106" fillId="3" borderId="87" xfId="44905" applyNumberFormat="1" applyFont="1" applyFill="1" applyBorder="1" applyAlignment="1">
      <alignment horizontal="center" vertical="center"/>
    </xf>
    <xf numFmtId="177" fontId="106" fillId="3" borderId="157" xfId="44905" applyNumberFormat="1" applyFont="1" applyFill="1" applyBorder="1" applyAlignment="1">
      <alignment horizontal="center" vertical="center"/>
    </xf>
    <xf numFmtId="177" fontId="106" fillId="3" borderId="158" xfId="44905" applyNumberFormat="1" applyFont="1" applyFill="1" applyBorder="1" applyAlignment="1">
      <alignment horizontal="center" vertical="center"/>
    </xf>
    <xf numFmtId="177" fontId="106" fillId="0" borderId="0" xfId="44906" applyNumberFormat="1" applyFont="1" applyAlignment="1">
      <alignment horizontal="center"/>
    </xf>
    <xf numFmtId="177" fontId="16" fillId="0" borderId="0" xfId="44906" quotePrefix="1" applyNumberFormat="1" applyFont="1" applyAlignment="1">
      <alignment horizontal="center"/>
    </xf>
    <xf numFmtId="177" fontId="106" fillId="0" borderId="24" xfId="44906" quotePrefix="1" applyNumberFormat="1" applyFont="1" applyBorder="1" applyAlignment="1">
      <alignment horizontal="center"/>
    </xf>
    <xf numFmtId="177" fontId="106" fillId="3" borderId="36" xfId="44906" applyNumberFormat="1" applyFont="1" applyFill="1" applyBorder="1" applyAlignment="1">
      <alignment horizontal="center" vertical="center"/>
    </xf>
    <xf numFmtId="177" fontId="106" fillId="3" borderId="10" xfId="44906" applyNumberFormat="1" applyFont="1" applyFill="1" applyBorder="1" applyAlignment="1">
      <alignment horizontal="center" vertical="center"/>
    </xf>
    <xf numFmtId="177" fontId="106" fillId="3" borderId="97" xfId="44906" applyNumberFormat="1" applyFont="1" applyFill="1" applyBorder="1" applyAlignment="1">
      <alignment horizontal="center" vertical="center"/>
    </xf>
    <xf numFmtId="177" fontId="106" fillId="3" borderId="97" xfId="44906" quotePrefix="1" applyNumberFormat="1" applyFont="1" applyFill="1" applyBorder="1" applyAlignment="1">
      <alignment horizontal="center" vertical="center"/>
    </xf>
    <xf numFmtId="177" fontId="106" fillId="3" borderId="90" xfId="44906" quotePrefix="1" applyNumberFormat="1" applyFont="1" applyFill="1" applyBorder="1" applyAlignment="1">
      <alignment horizontal="center" vertical="center"/>
    </xf>
    <xf numFmtId="177" fontId="106" fillId="3" borderId="90" xfId="44906" applyNumberFormat="1" applyFont="1" applyFill="1" applyBorder="1" applyAlignment="1">
      <alignment horizontal="center" vertical="center"/>
    </xf>
    <xf numFmtId="177" fontId="106" fillId="3" borderId="92" xfId="44906" applyNumberFormat="1" applyFont="1" applyFill="1" applyBorder="1" applyAlignment="1">
      <alignment horizontal="center" vertical="center"/>
    </xf>
    <xf numFmtId="177" fontId="106" fillId="3" borderId="89" xfId="44906" applyNumberFormat="1" applyFont="1" applyFill="1" applyBorder="1" applyAlignment="1">
      <alignment horizontal="center" vertical="center"/>
    </xf>
    <xf numFmtId="0" fontId="114" fillId="3" borderId="17" xfId="10" applyFont="1" applyFill="1" applyBorder="1" applyAlignment="1">
      <alignment horizontal="center" vertical="center" wrapText="1"/>
    </xf>
    <xf numFmtId="0" fontId="114" fillId="3" borderId="16" xfId="10" applyFont="1" applyFill="1" applyBorder="1" applyAlignment="1">
      <alignment horizontal="center" vertical="center" wrapText="1"/>
    </xf>
    <xf numFmtId="0" fontId="114" fillId="3" borderId="9" xfId="10" applyFont="1" applyFill="1" applyBorder="1" applyAlignment="1">
      <alignment horizontal="center" vertical="center" wrapText="1"/>
    </xf>
    <xf numFmtId="177" fontId="106" fillId="0" borderId="0" xfId="44907" applyNumberFormat="1" applyFont="1" applyAlignment="1">
      <alignment horizontal="center"/>
    </xf>
    <xf numFmtId="177" fontId="16" fillId="0" borderId="0" xfId="44907" applyNumberFormat="1" applyFont="1" applyAlignment="1">
      <alignment horizontal="center"/>
    </xf>
    <xf numFmtId="0" fontId="48" fillId="0" borderId="0" xfId="10" applyFont="1" applyAlignment="1">
      <alignment horizontal="center"/>
    </xf>
    <xf numFmtId="0" fontId="73" fillId="0" borderId="24" xfId="10" applyFont="1" applyBorder="1" applyAlignment="1">
      <alignment horizontal="center"/>
    </xf>
    <xf numFmtId="0" fontId="106" fillId="3" borderId="93" xfId="10" applyFont="1" applyFill="1" applyBorder="1" applyAlignment="1">
      <alignment horizontal="center" vertical="center"/>
    </xf>
    <xf numFmtId="0" fontId="106" fillId="3" borderId="14" xfId="10" applyFont="1" applyFill="1" applyBorder="1" applyAlignment="1">
      <alignment horizontal="center" vertical="center"/>
    </xf>
    <xf numFmtId="0" fontId="106" fillId="3" borderId="7" xfId="10" applyFont="1" applyFill="1" applyBorder="1" applyAlignment="1">
      <alignment horizontal="center" vertical="center"/>
    </xf>
    <xf numFmtId="0" fontId="106" fillId="3" borderId="159" xfId="10" applyFont="1" applyFill="1" applyBorder="1" applyAlignment="1">
      <alignment horizontal="center" vertical="center" wrapText="1"/>
    </xf>
    <xf numFmtId="0" fontId="106" fillId="3" borderId="18" xfId="10" applyFont="1" applyFill="1" applyBorder="1" applyAlignment="1">
      <alignment horizontal="center" vertical="center" wrapText="1"/>
    </xf>
    <xf numFmtId="0" fontId="106" fillId="3" borderId="8" xfId="10" applyFont="1" applyFill="1" applyBorder="1" applyAlignment="1">
      <alignment horizontal="center" vertical="center" wrapText="1"/>
    </xf>
    <xf numFmtId="0" fontId="106" fillId="3" borderId="90" xfId="10" applyFont="1" applyFill="1" applyBorder="1" applyAlignment="1">
      <alignment horizontal="center" vertical="center" wrapText="1"/>
    </xf>
    <xf numFmtId="0" fontId="106" fillId="3" borderId="92" xfId="10" applyFont="1" applyFill="1" applyBorder="1" applyAlignment="1">
      <alignment horizontal="center" vertical="center" wrapText="1"/>
    </xf>
    <xf numFmtId="0" fontId="106" fillId="3" borderId="89" xfId="10" applyFont="1" applyFill="1" applyBorder="1" applyAlignment="1">
      <alignment horizontal="center" vertical="center" wrapText="1"/>
    </xf>
    <xf numFmtId="0" fontId="114" fillId="3" borderId="26" xfId="10" applyFont="1" applyFill="1" applyBorder="1" applyAlignment="1">
      <alignment horizontal="center" vertical="center" wrapText="1"/>
    </xf>
    <xf numFmtId="177" fontId="106" fillId="3" borderId="36" xfId="44908" applyNumberFormat="1" applyFont="1" applyFill="1" applyBorder="1" applyAlignment="1">
      <alignment horizontal="center" vertical="center"/>
    </xf>
    <xf numFmtId="177" fontId="106" fillId="3" borderId="10" xfId="44908" applyNumberFormat="1" applyFont="1" applyFill="1" applyBorder="1" applyAlignment="1">
      <alignment horizontal="center" vertical="center"/>
    </xf>
    <xf numFmtId="0" fontId="106" fillId="3" borderId="97" xfId="44908" applyFont="1" applyFill="1" applyBorder="1" applyAlignment="1">
      <alignment horizontal="center" vertical="center"/>
    </xf>
    <xf numFmtId="0" fontId="106" fillId="3" borderId="90" xfId="44908" applyFont="1" applyFill="1" applyBorder="1" applyAlignment="1">
      <alignment horizontal="center" vertical="center"/>
    </xf>
    <xf numFmtId="0" fontId="106" fillId="3" borderId="91" xfId="44908" applyFont="1" applyFill="1" applyBorder="1" applyAlignment="1">
      <alignment horizontal="center" vertical="center"/>
    </xf>
    <xf numFmtId="0" fontId="106" fillId="3" borderId="98" xfId="44908" applyFont="1" applyFill="1" applyBorder="1" applyAlignment="1">
      <alignment horizontal="center" vertical="center"/>
    </xf>
    <xf numFmtId="0" fontId="72" fillId="3" borderId="93" xfId="0" applyFont="1" applyFill="1" applyBorder="1" applyAlignment="1">
      <alignment horizontal="center" vertical="center" wrapText="1"/>
    </xf>
    <xf numFmtId="0" fontId="72" fillId="3" borderId="14"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8" xfId="0" applyFont="1" applyFill="1" applyBorder="1" applyAlignment="1">
      <alignment horizontal="center" vertical="center" wrapText="1"/>
    </xf>
    <xf numFmtId="0" fontId="72" fillId="3" borderId="90" xfId="0" applyFont="1" applyFill="1" applyBorder="1" applyAlignment="1">
      <alignment horizontal="center" vertical="center" wrapText="1"/>
    </xf>
    <xf numFmtId="0" fontId="72" fillId="3" borderId="91" xfId="0" applyFont="1" applyFill="1" applyBorder="1" applyAlignment="1">
      <alignment horizontal="center" vertical="center" wrapText="1"/>
    </xf>
    <xf numFmtId="0" fontId="72" fillId="3" borderId="98" xfId="0" applyFont="1" applyFill="1" applyBorder="1" applyAlignment="1">
      <alignment horizontal="center" vertical="center" wrapText="1"/>
    </xf>
    <xf numFmtId="0" fontId="72" fillId="3" borderId="11" xfId="0" applyFont="1" applyFill="1" applyBorder="1" applyAlignment="1">
      <alignment horizontal="center" vertical="center" wrapText="1"/>
    </xf>
    <xf numFmtId="0" fontId="72" fillId="66" borderId="36" xfId="0" applyFont="1" applyFill="1" applyBorder="1" applyAlignment="1">
      <alignment horizontal="center" vertical="center" wrapText="1"/>
    </xf>
    <xf numFmtId="0" fontId="72" fillId="66" borderId="10" xfId="0" applyFont="1" applyFill="1" applyBorder="1" applyAlignment="1">
      <alignment horizontal="center" vertical="center" wrapText="1"/>
    </xf>
    <xf numFmtId="0" fontId="72" fillId="66" borderId="97" xfId="0" applyFont="1" applyFill="1" applyBorder="1" applyAlignment="1">
      <alignment horizontal="center" vertical="center" wrapText="1"/>
    </xf>
    <xf numFmtId="0" fontId="72" fillId="66" borderId="26" xfId="0" applyFont="1" applyFill="1" applyBorder="1" applyAlignment="1">
      <alignment horizontal="center" vertical="center" wrapText="1"/>
    </xf>
    <xf numFmtId="0" fontId="113" fillId="0" borderId="87" xfId="0" applyFont="1" applyBorder="1" applyAlignment="1">
      <alignment horizontal="left" vertical="center" wrapText="1"/>
    </xf>
    <xf numFmtId="0" fontId="80" fillId="0" borderId="0" xfId="21" applyFont="1" applyAlignment="1">
      <alignment horizontal="center"/>
    </xf>
    <xf numFmtId="0" fontId="22" fillId="0" borderId="0" xfId="21"/>
    <xf numFmtId="4" fontId="80" fillId="0" borderId="0" xfId="21" applyNumberFormat="1" applyFont="1" applyAlignment="1">
      <alignment horizontal="center"/>
    </xf>
    <xf numFmtId="0" fontId="119" fillId="0" borderId="199" xfId="21" applyFont="1" applyBorder="1" applyAlignment="1">
      <alignment horizontal="right"/>
    </xf>
    <xf numFmtId="0" fontId="120" fillId="0" borderId="199" xfId="21" applyFont="1" applyBorder="1"/>
    <xf numFmtId="0" fontId="80" fillId="70" borderId="200" xfId="21" applyFont="1" applyFill="1" applyBorder="1" applyAlignment="1">
      <alignment horizontal="center" vertical="center"/>
    </xf>
    <xf numFmtId="0" fontId="120" fillId="0" borderId="205" xfId="21" applyFont="1" applyBorder="1"/>
    <xf numFmtId="0" fontId="80" fillId="70" borderId="201" xfId="21" applyFont="1" applyFill="1" applyBorder="1" applyAlignment="1">
      <alignment horizontal="center" vertical="center"/>
    </xf>
    <xf numFmtId="0" fontId="120" fillId="0" borderId="202" xfId="21" applyFont="1" applyBorder="1"/>
    <xf numFmtId="0" fontId="120" fillId="0" borderId="204" xfId="21" applyFont="1" applyBorder="1"/>
    <xf numFmtId="0" fontId="6" fillId="5" borderId="229" xfId="22" applyFont="1" applyFill="1" applyBorder="1" applyAlignment="1">
      <alignment horizontal="center" vertical="center"/>
    </xf>
    <xf numFmtId="0" fontId="120" fillId="5" borderId="209" xfId="22" applyFont="1" applyFill="1" applyBorder="1" applyAlignment="1">
      <alignment horizontal="center" vertical="center"/>
    </xf>
    <xf numFmtId="0" fontId="120" fillId="5" borderId="213" xfId="22" applyFont="1" applyFill="1" applyBorder="1" applyAlignment="1">
      <alignment horizontal="center" vertical="center"/>
    </xf>
    <xf numFmtId="0" fontId="17" fillId="0" borderId="247" xfId="22" applyFont="1" applyBorder="1" applyAlignment="1">
      <alignment horizontal="left"/>
    </xf>
    <xf numFmtId="0" fontId="122" fillId="0" borderId="247" xfId="22" applyFont="1" applyBorder="1"/>
    <xf numFmtId="0" fontId="17" fillId="0" borderId="0" xfId="22" applyFont="1" applyAlignment="1">
      <alignment horizontal="left"/>
    </xf>
    <xf numFmtId="0" fontId="122" fillId="0" borderId="0" xfId="22" applyFont="1"/>
    <xf numFmtId="0" fontId="80" fillId="0" borderId="0" xfId="22" applyFont="1" applyAlignment="1">
      <alignment horizontal="center"/>
    </xf>
    <xf numFmtId="0" fontId="0" fillId="0" borderId="0" xfId="22" applyFont="1"/>
    <xf numFmtId="168" fontId="119" fillId="0" borderId="199" xfId="22" applyNumberFormat="1" applyFont="1" applyBorder="1" applyAlignment="1">
      <alignment horizontal="right"/>
    </xf>
    <xf numFmtId="0" fontId="120" fillId="0" borderId="199" xfId="22" applyFont="1" applyBorder="1"/>
    <xf numFmtId="168" fontId="6" fillId="70" borderId="200" xfId="22" applyNumberFormat="1" applyFont="1" applyFill="1" applyBorder="1" applyAlignment="1">
      <alignment horizontal="center" vertical="center"/>
    </xf>
    <xf numFmtId="0" fontId="120" fillId="0" borderId="205" xfId="22" applyFont="1" applyBorder="1"/>
    <xf numFmtId="168" fontId="6" fillId="70" borderId="234" xfId="22" applyNumberFormat="1" applyFont="1" applyFill="1" applyBorder="1" applyAlignment="1">
      <alignment horizontal="center" vertical="center"/>
    </xf>
    <xf numFmtId="0" fontId="120" fillId="0" borderId="236" xfId="22" applyFont="1" applyBorder="1"/>
    <xf numFmtId="0" fontId="80" fillId="70" borderId="235" xfId="21" applyFont="1" applyFill="1" applyBorder="1" applyAlignment="1">
      <alignment horizontal="center" vertical="center"/>
    </xf>
    <xf numFmtId="0" fontId="80" fillId="70" borderId="204" xfId="21" applyFont="1" applyFill="1" applyBorder="1" applyAlignment="1">
      <alignment horizontal="center" vertical="center"/>
    </xf>
    <xf numFmtId="168" fontId="79" fillId="0" borderId="0" xfId="22" applyNumberFormat="1" applyFont="1" applyAlignment="1">
      <alignment horizontal="left"/>
    </xf>
    <xf numFmtId="0" fontId="79" fillId="0" borderId="0" xfId="22" applyFont="1" applyAlignment="1">
      <alignment horizontal="left"/>
    </xf>
    <xf numFmtId="168" fontId="80" fillId="0" borderId="0" xfId="22" applyNumberFormat="1" applyFont="1" applyAlignment="1">
      <alignment horizontal="center"/>
    </xf>
    <xf numFmtId="168" fontId="80" fillId="70" borderId="200" xfId="22" applyNumberFormat="1" applyFont="1" applyFill="1" applyBorder="1" applyAlignment="1">
      <alignment horizontal="center" vertical="center"/>
    </xf>
    <xf numFmtId="168" fontId="80" fillId="70" borderId="217" xfId="22" applyNumberFormat="1" applyFont="1" applyFill="1" applyBorder="1" applyAlignment="1">
      <alignment horizontal="center" vertical="center"/>
    </xf>
    <xf numFmtId="0" fontId="120" fillId="0" borderId="212" xfId="22" applyFont="1" applyBorder="1"/>
    <xf numFmtId="0" fontId="80" fillId="70" borderId="202" xfId="21" applyFont="1" applyFill="1" applyBorder="1" applyAlignment="1">
      <alignment horizontal="center" vertical="center"/>
    </xf>
    <xf numFmtId="168" fontId="80" fillId="70" borderId="201" xfId="22" applyNumberFormat="1" applyFont="1" applyFill="1" applyBorder="1" applyAlignment="1">
      <alignment horizontal="center" vertical="center"/>
    </xf>
    <xf numFmtId="0" fontId="120" fillId="0" borderId="204" xfId="22" applyFont="1" applyBorder="1"/>
    <xf numFmtId="0" fontId="75" fillId="0" borderId="247" xfId="22" applyFont="1" applyBorder="1" applyAlignment="1">
      <alignment horizontal="left"/>
    </xf>
    <xf numFmtId="0" fontId="120" fillId="0" borderId="247" xfId="22" applyFont="1" applyBorder="1"/>
    <xf numFmtId="0" fontId="22" fillId="0" borderId="0" xfId="22"/>
    <xf numFmtId="0" fontId="75" fillId="0" borderId="247" xfId="22" applyFont="1" applyBorder="1" applyAlignment="1">
      <alignment horizontal="left" vertical="top"/>
    </xf>
    <xf numFmtId="168" fontId="119" fillId="0" borderId="0" xfId="22" applyNumberFormat="1" applyFont="1" applyAlignment="1">
      <alignment horizontal="right"/>
    </xf>
    <xf numFmtId="168" fontId="80" fillId="70" borderId="204" xfId="22" applyNumberFormat="1" applyFont="1" applyFill="1" applyBorder="1" applyAlignment="1">
      <alignment horizontal="center" vertical="center"/>
    </xf>
    <xf numFmtId="181" fontId="6" fillId="0" borderId="254" xfId="22" applyNumberFormat="1" applyFont="1" applyBorder="1" applyAlignment="1">
      <alignment horizontal="center" vertical="center"/>
    </xf>
    <xf numFmtId="0" fontId="120" fillId="0" borderId="256" xfId="22" applyFont="1" applyBorder="1"/>
    <xf numFmtId="168" fontId="6" fillId="70" borderId="217" xfId="22" applyNumberFormat="1" applyFont="1" applyFill="1" applyBorder="1" applyAlignment="1">
      <alignment horizontal="center" vertical="center"/>
    </xf>
    <xf numFmtId="0" fontId="75" fillId="0" borderId="0" xfId="22" applyFont="1" applyAlignment="1">
      <alignment horizontal="left"/>
    </xf>
    <xf numFmtId="0" fontId="79" fillId="0" borderId="247" xfId="22" applyFont="1" applyBorder="1" applyAlignment="1">
      <alignment horizontal="left"/>
    </xf>
    <xf numFmtId="0" fontId="11" fillId="6" borderId="47"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58" xfId="0" applyFont="1" applyFill="1" applyBorder="1" applyAlignment="1">
      <alignment horizontal="center" vertical="center" wrapText="1"/>
    </xf>
    <xf numFmtId="0" fontId="11" fillId="6" borderId="273" xfId="0" applyFont="1" applyFill="1" applyBorder="1" applyAlignment="1">
      <alignment horizontal="center" vertical="center" wrapText="1"/>
    </xf>
    <xf numFmtId="0" fontId="11" fillId="6" borderId="274" xfId="0" applyFont="1" applyFill="1" applyBorder="1" applyAlignment="1">
      <alignment horizontal="center" vertical="center" wrapText="1"/>
    </xf>
    <xf numFmtId="0" fontId="11" fillId="6" borderId="275" xfId="0" applyFont="1" applyFill="1" applyBorder="1" applyAlignment="1">
      <alignment horizontal="center" vertical="center" wrapText="1"/>
    </xf>
    <xf numFmtId="0" fontId="11" fillId="0" borderId="276" xfId="0" applyFont="1" applyBorder="1" applyAlignment="1">
      <alignment horizontal="left"/>
    </xf>
    <xf numFmtId="0" fontId="11" fillId="0" borderId="277"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119" fillId="0" borderId="24" xfId="22" applyNumberFormat="1" applyFont="1" applyBorder="1" applyAlignment="1">
      <alignment horizontal="right"/>
    </xf>
    <xf numFmtId="0" fontId="13" fillId="0" borderId="24" xfId="22" applyFont="1" applyBorder="1"/>
    <xf numFmtId="0" fontId="11" fillId="6" borderId="254" xfId="0" applyFont="1" applyFill="1" applyBorder="1" applyAlignment="1">
      <alignment horizontal="center" vertical="center" wrapText="1"/>
    </xf>
    <xf numFmtId="0" fontId="11" fillId="6" borderId="260" xfId="0" applyFont="1" applyFill="1" applyBorder="1" applyAlignment="1">
      <alignment horizontal="center" vertical="center" wrapText="1"/>
    </xf>
    <xf numFmtId="0" fontId="11" fillId="6" borderId="210" xfId="0" applyFont="1" applyFill="1" applyBorder="1" applyAlignment="1">
      <alignment horizontal="center" vertical="center" wrapText="1"/>
    </xf>
    <xf numFmtId="0" fontId="11" fillId="6" borderId="212"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80" fillId="70" borderId="216" xfId="22" applyFont="1" applyFill="1" applyBorder="1" applyAlignment="1">
      <alignment horizontal="center" vertical="center" wrapText="1"/>
    </xf>
    <xf numFmtId="0" fontId="120" fillId="0" borderId="224" xfId="22" applyFont="1" applyBorder="1"/>
    <xf numFmtId="0" fontId="80" fillId="70" borderId="217" xfId="22" applyFont="1" applyFill="1" applyBorder="1" applyAlignment="1">
      <alignment horizontal="center" vertical="center" wrapText="1"/>
    </xf>
    <xf numFmtId="0" fontId="80" fillId="70" borderId="201" xfId="22" applyFont="1" applyFill="1" applyBorder="1" applyAlignment="1">
      <alignment horizontal="center" vertical="center"/>
    </xf>
    <xf numFmtId="0" fontId="120" fillId="0" borderId="235" xfId="22" applyFont="1" applyBorder="1"/>
    <xf numFmtId="168" fontId="119" fillId="0" borderId="199" xfId="22" applyNumberFormat="1" applyFont="1" applyBorder="1" applyAlignment="1">
      <alignment vertical="center"/>
    </xf>
    <xf numFmtId="168" fontId="79" fillId="0" borderId="247" xfId="22" applyNumberFormat="1" applyFont="1" applyBorder="1" applyAlignment="1">
      <alignment horizontal="left"/>
    </xf>
    <xf numFmtId="0" fontId="129" fillId="70" borderId="236" xfId="22" applyFont="1" applyFill="1" applyBorder="1" applyAlignment="1">
      <alignment horizontal="center" vertical="center"/>
    </xf>
    <xf numFmtId="0" fontId="120" fillId="0" borderId="260" xfId="22" applyFont="1" applyBorder="1"/>
    <xf numFmtId="0" fontId="129" fillId="70" borderId="242" xfId="22" applyFont="1" applyFill="1" applyBorder="1" applyAlignment="1">
      <alignment horizontal="center" vertical="center"/>
    </xf>
    <xf numFmtId="0" fontId="120" fillId="0" borderId="228" xfId="22" applyFont="1" applyBorder="1"/>
    <xf numFmtId="177" fontId="129" fillId="70" borderId="200" xfId="22" applyNumberFormat="1" applyFont="1" applyFill="1" applyBorder="1" applyAlignment="1">
      <alignment horizontal="center" vertical="center"/>
    </xf>
    <xf numFmtId="0" fontId="120" fillId="0" borderId="209" xfId="22" applyFont="1" applyBorder="1"/>
    <xf numFmtId="0" fontId="129" fillId="72" borderId="201" xfId="22" applyFont="1" applyFill="1" applyBorder="1" applyAlignment="1">
      <alignment horizontal="center" vertical="center"/>
    </xf>
    <xf numFmtId="0" fontId="129" fillId="72" borderId="235" xfId="22" applyFont="1" applyFill="1" applyBorder="1" applyAlignment="1">
      <alignment horizontal="center" vertical="center"/>
    </xf>
    <xf numFmtId="0" fontId="129" fillId="72" borderId="202" xfId="22" applyFont="1" applyFill="1" applyBorder="1" applyAlignment="1">
      <alignment horizontal="center" vertical="center"/>
    </xf>
    <xf numFmtId="0" fontId="129" fillId="72" borderId="236" xfId="22" applyFont="1" applyFill="1" applyBorder="1" applyAlignment="1">
      <alignment horizontal="center" vertical="center"/>
    </xf>
    <xf numFmtId="0" fontId="129" fillId="72" borderId="274" xfId="22" applyFont="1" applyFill="1" applyBorder="1" applyAlignment="1">
      <alignment horizontal="center" vertical="center"/>
    </xf>
    <xf numFmtId="0" fontId="11" fillId="70" borderId="296" xfId="21" applyFont="1" applyFill="1" applyBorder="1" applyAlignment="1">
      <alignment horizontal="center" vertical="center" wrapText="1"/>
    </xf>
    <xf numFmtId="0" fontId="120" fillId="0" borderId="158" xfId="21" applyFont="1" applyBorder="1" applyAlignment="1">
      <alignment horizontal="center"/>
    </xf>
    <xf numFmtId="168" fontId="11" fillId="70" borderId="236" xfId="21" applyNumberFormat="1" applyFont="1" applyFill="1" applyBorder="1" applyAlignment="1">
      <alignment horizontal="center" vertical="center" wrapText="1"/>
    </xf>
    <xf numFmtId="0" fontId="120" fillId="0" borderId="260" xfId="21" applyFont="1" applyBorder="1"/>
    <xf numFmtId="165" fontId="6" fillId="0" borderId="49"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29" fillId="0" borderId="0" xfId="0" applyFont="1" applyAlignment="1">
      <alignment horizontal="center" vertical="center" wrapText="1"/>
    </xf>
    <xf numFmtId="0" fontId="72" fillId="5" borderId="0" xfId="0" applyFont="1" applyFill="1" applyAlignment="1">
      <alignment horizontal="center" vertical="center" wrapText="1"/>
    </xf>
    <xf numFmtId="0" fontId="6" fillId="73" borderId="47" xfId="0" applyFont="1" applyFill="1" applyBorder="1" applyAlignment="1">
      <alignment horizontal="center" vertical="center" wrapText="1"/>
    </xf>
    <xf numFmtId="0" fontId="6" fillId="73" borderId="48" xfId="0" applyFont="1" applyFill="1" applyBorder="1" applyAlignment="1">
      <alignment horizontal="center" vertical="center" wrapText="1"/>
    </xf>
    <xf numFmtId="0" fontId="6" fillId="73" borderId="159" xfId="0" applyFont="1" applyFill="1" applyBorder="1" applyAlignment="1">
      <alignment horizontal="center" vertical="center" wrapText="1"/>
    </xf>
    <xf numFmtId="0" fontId="6" fillId="73" borderId="15" xfId="0" applyFont="1" applyFill="1" applyBorder="1" applyAlignment="1">
      <alignment horizontal="center" vertical="center" wrapText="1"/>
    </xf>
    <xf numFmtId="0" fontId="11" fillId="70" borderId="23" xfId="21" applyFont="1" applyFill="1" applyBorder="1" applyAlignment="1">
      <alignment horizontal="center" vertical="center"/>
    </xf>
    <xf numFmtId="0" fontId="120" fillId="0" borderId="294" xfId="21" applyFont="1" applyBorder="1"/>
    <xf numFmtId="0" fontId="120" fillId="0" borderId="274" xfId="21" applyFont="1" applyBorder="1"/>
    <xf numFmtId="0" fontId="11" fillId="70" borderId="295" xfId="21" applyFont="1" applyFill="1" applyBorder="1" applyAlignment="1">
      <alignment horizontal="center" vertical="center"/>
    </xf>
    <xf numFmtId="0" fontId="120" fillId="0" borderId="212" xfId="21" applyFont="1" applyBorder="1"/>
    <xf numFmtId="0" fontId="11" fillId="70" borderId="296" xfId="21" applyFont="1" applyFill="1" applyBorder="1" applyAlignment="1">
      <alignment horizontal="center" vertical="center"/>
    </xf>
    <xf numFmtId="0" fontId="120" fillId="0" borderId="294" xfId="21" applyFont="1" applyBorder="1" applyAlignment="1">
      <alignment horizontal="center"/>
    </xf>
    <xf numFmtId="0" fontId="72" fillId="74" borderId="298" xfId="22" applyFont="1" applyFill="1" applyBorder="1" applyAlignment="1">
      <alignment horizontal="center" vertical="center"/>
    </xf>
    <xf numFmtId="0" fontId="72" fillId="74" borderId="300" xfId="22" applyFont="1" applyFill="1" applyBorder="1" applyAlignment="1">
      <alignment horizontal="center" vertical="center"/>
    </xf>
    <xf numFmtId="0" fontId="19" fillId="0" borderId="0" xfId="22" applyFont="1" applyAlignment="1">
      <alignment horizontal="left"/>
    </xf>
    <xf numFmtId="0" fontId="132" fillId="0" borderId="0" xfId="22" applyFont="1"/>
    <xf numFmtId="0" fontId="11" fillId="0" borderId="0" xfId="22" applyFont="1" applyAlignment="1">
      <alignment horizontal="center" vertical="center"/>
    </xf>
    <xf numFmtId="0" fontId="11" fillId="0" borderId="199" xfId="22" applyFont="1" applyBorder="1" applyAlignment="1">
      <alignment horizontal="center"/>
    </xf>
    <xf numFmtId="0" fontId="72" fillId="74" borderId="217" xfId="22" applyFont="1" applyFill="1" applyBorder="1" applyAlignment="1">
      <alignment horizontal="center" vertical="center"/>
    </xf>
    <xf numFmtId="0" fontId="72" fillId="74" borderId="288" xfId="22" applyFont="1" applyFill="1" applyBorder="1" applyAlignment="1">
      <alignment horizontal="center" vertical="center"/>
    </xf>
    <xf numFmtId="0" fontId="72" fillId="74" borderId="299" xfId="22" applyFont="1" applyFill="1" applyBorder="1" applyAlignment="1">
      <alignment horizontal="center" vertical="center"/>
    </xf>
    <xf numFmtId="0" fontId="4" fillId="0" borderId="0" xfId="27" applyFont="1" applyAlignment="1">
      <alignment vertical="center"/>
    </xf>
    <xf numFmtId="0" fontId="4" fillId="0" borderId="0" xfId="27" applyFont="1" applyAlignment="1">
      <alignment vertical="center" wrapText="1"/>
    </xf>
    <xf numFmtId="0" fontId="134" fillId="0" borderId="0" xfId="28" applyFont="1" applyAlignment="1">
      <alignment horizontal="center" vertical="center"/>
    </xf>
    <xf numFmtId="0" fontId="136" fillId="0" borderId="195" xfId="27" applyFont="1" applyBorder="1" applyAlignment="1">
      <alignment horizontal="center" vertical="center"/>
    </xf>
    <xf numFmtId="0" fontId="138" fillId="3" borderId="303" xfId="27" applyFont="1" applyFill="1" applyBorder="1" applyAlignment="1">
      <alignment horizontal="center" vertical="center"/>
    </xf>
    <xf numFmtId="0" fontId="136" fillId="0" borderId="0" xfId="28" applyFont="1" applyAlignment="1">
      <alignment horizontal="center" vertical="center"/>
    </xf>
    <xf numFmtId="168" fontId="11" fillId="0" borderId="312" xfId="52" applyNumberFormat="1" applyFont="1" applyBorder="1" applyAlignment="1">
      <alignment horizontal="left"/>
    </xf>
    <xf numFmtId="0" fontId="120" fillId="0" borderId="250" xfId="52" applyFont="1" applyBorder="1"/>
    <xf numFmtId="168" fontId="11" fillId="0" borderId="224" xfId="52" applyNumberFormat="1" applyFont="1" applyBorder="1" applyAlignment="1">
      <alignment horizontal="left"/>
    </xf>
    <xf numFmtId="0" fontId="120" fillId="0" borderId="260" xfId="52" applyFont="1" applyBorder="1"/>
    <xf numFmtId="168" fontId="11" fillId="0" borderId="226" xfId="52" applyNumberFormat="1" applyFont="1" applyBorder="1" applyAlignment="1">
      <alignment horizontal="left"/>
    </xf>
    <xf numFmtId="0" fontId="120" fillId="0" borderId="240" xfId="52" applyFont="1" applyBorder="1"/>
    <xf numFmtId="168" fontId="11" fillId="0" borderId="222" xfId="52" applyNumberFormat="1" applyFont="1" applyBorder="1" applyAlignment="1">
      <alignment horizontal="left"/>
    </xf>
    <xf numFmtId="0" fontId="120" fillId="0" borderId="254" xfId="52" applyFont="1" applyBorder="1"/>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72" borderId="216" xfId="52" applyNumberFormat="1" applyFont="1" applyFill="1" applyBorder="1" applyAlignment="1">
      <alignment horizontal="center" vertical="center"/>
    </xf>
    <xf numFmtId="0" fontId="120" fillId="0" borderId="309" xfId="52" applyFont="1" applyBorder="1"/>
    <xf numFmtId="0" fontId="120" fillId="0" borderId="222" xfId="52" applyFont="1" applyBorder="1"/>
    <xf numFmtId="0" fontId="120" fillId="0" borderId="224" xfId="52" applyFont="1" applyBorder="1"/>
    <xf numFmtId="168" fontId="11" fillId="72" borderId="234" xfId="52" quotePrefix="1" applyNumberFormat="1" applyFont="1" applyFill="1" applyBorder="1" applyAlignment="1">
      <alignment horizontal="center"/>
    </xf>
    <xf numFmtId="0" fontId="120" fillId="0" borderId="298" xfId="52" applyFont="1" applyBorder="1"/>
    <xf numFmtId="168" fontId="11" fillId="72" borderId="220" xfId="52" applyNumberFormat="1" applyFont="1" applyFill="1" applyBorder="1" applyAlignment="1">
      <alignment horizontal="center" vertical="center"/>
    </xf>
    <xf numFmtId="0" fontId="120" fillId="0" borderId="212" xfId="52" applyFont="1" applyBorder="1"/>
    <xf numFmtId="168" fontId="13" fillId="0" borderId="0" xfId="52" applyNumberFormat="1" applyFont="1" applyAlignment="1">
      <alignment horizontal="left"/>
    </xf>
    <xf numFmtId="168" fontId="13" fillId="0" borderId="247" xfId="52" quotePrefix="1" applyNumberFormat="1" applyFont="1" applyBorder="1" applyAlignment="1">
      <alignment horizontal="left"/>
    </xf>
    <xf numFmtId="0" fontId="120" fillId="0" borderId="247" xfId="52" applyFont="1" applyBorder="1"/>
    <xf numFmtId="168" fontId="13" fillId="0" borderId="0" xfId="52" quotePrefix="1" applyNumberFormat="1" applyFont="1" applyAlignment="1">
      <alignment horizontal="left"/>
    </xf>
    <xf numFmtId="168" fontId="14" fillId="0" borderId="199" xfId="52" applyNumberFormat="1" applyFont="1" applyBorder="1" applyAlignment="1">
      <alignment horizontal="right"/>
    </xf>
    <xf numFmtId="0" fontId="120" fillId="0" borderId="199" xfId="52" applyFont="1" applyBorder="1"/>
    <xf numFmtId="0" fontId="127" fillId="0" borderId="247" xfId="24" applyFont="1" applyBorder="1" applyAlignment="1">
      <alignment horizontal="left"/>
    </xf>
    <xf numFmtId="0" fontId="127" fillId="0" borderId="0" xfId="24" applyFont="1" applyAlignment="1">
      <alignment horizontal="left"/>
    </xf>
    <xf numFmtId="0" fontId="29" fillId="0" borderId="0" xfId="61" applyAlignment="1" applyProtection="1">
      <alignment horizontal="left"/>
    </xf>
    <xf numFmtId="0" fontId="12" fillId="72" borderId="200" xfId="24" applyFont="1" applyFill="1" applyBorder="1" applyAlignment="1">
      <alignment horizontal="center" vertical="center"/>
    </xf>
    <xf numFmtId="0" fontId="120" fillId="0" borderId="209" xfId="24" applyFont="1" applyBorder="1"/>
    <xf numFmtId="0" fontId="120" fillId="0" borderId="205" xfId="24" applyFont="1" applyBorder="1"/>
    <xf numFmtId="0" fontId="48" fillId="72" borderId="234" xfId="24" applyFont="1" applyFill="1" applyBorder="1" applyAlignment="1">
      <alignment horizontal="center" vertical="center"/>
    </xf>
    <xf numFmtId="0" fontId="120" fillId="0" borderId="247" xfId="24" applyFont="1" applyBorder="1"/>
    <xf numFmtId="0" fontId="120" fillId="0" borderId="309" xfId="24" applyFont="1" applyBorder="1"/>
    <xf numFmtId="0" fontId="120" fillId="0" borderId="236" xfId="24" applyFont="1" applyBorder="1"/>
    <xf numFmtId="0" fontId="120" fillId="0" borderId="274" xfId="24" applyFont="1" applyBorder="1"/>
    <xf numFmtId="0" fontId="120" fillId="0" borderId="260" xfId="24" applyFont="1" applyBorder="1"/>
    <xf numFmtId="0" fontId="48" fillId="72" borderId="247" xfId="24" applyFont="1" applyFill="1" applyBorder="1" applyAlignment="1">
      <alignment horizontal="center" vertical="center"/>
    </xf>
    <xf numFmtId="0" fontId="48" fillId="72" borderId="309" xfId="24" applyFont="1" applyFill="1" applyBorder="1" applyAlignment="1">
      <alignment horizontal="center" vertical="center"/>
    </xf>
    <xf numFmtId="0" fontId="48" fillId="72" borderId="236" xfId="24" applyFont="1" applyFill="1" applyBorder="1" applyAlignment="1">
      <alignment horizontal="center" vertical="center"/>
    </xf>
    <xf numFmtId="0" fontId="48" fillId="72" borderId="274" xfId="24" applyFont="1" applyFill="1" applyBorder="1" applyAlignment="1">
      <alignment horizontal="center" vertical="center"/>
    </xf>
    <xf numFmtId="0" fontId="48" fillId="72" borderId="260" xfId="24" applyFont="1" applyFill="1" applyBorder="1" applyAlignment="1">
      <alignment horizontal="center" vertical="center"/>
    </xf>
    <xf numFmtId="0" fontId="48" fillId="72" borderId="201" xfId="24" applyFont="1" applyFill="1" applyBorder="1" applyAlignment="1">
      <alignment horizontal="center" vertical="center"/>
    </xf>
    <xf numFmtId="0" fontId="48" fillId="72" borderId="235" xfId="24" applyFont="1" applyFill="1" applyBorder="1" applyAlignment="1">
      <alignment horizontal="center" vertical="center"/>
    </xf>
    <xf numFmtId="0" fontId="48" fillId="72" borderId="204" xfId="24" applyFont="1" applyFill="1" applyBorder="1" applyAlignment="1">
      <alignment horizontal="center" vertical="center"/>
    </xf>
    <xf numFmtId="0" fontId="48" fillId="72" borderId="242" xfId="24" applyFont="1" applyFill="1" applyBorder="1" applyAlignment="1">
      <alignment horizontal="center" vertical="center"/>
    </xf>
    <xf numFmtId="0" fontId="48" fillId="72" borderId="237" xfId="24" applyFont="1" applyFill="1" applyBorder="1" applyAlignment="1">
      <alignment horizontal="center" vertical="center"/>
    </xf>
    <xf numFmtId="0" fontId="120" fillId="0" borderId="311" xfId="24" applyFont="1" applyBorder="1"/>
    <xf numFmtId="0" fontId="4" fillId="0" borderId="323" xfId="24" applyFont="1" applyBorder="1" applyAlignment="1">
      <alignment horizontal="center" vertical="center"/>
    </xf>
    <xf numFmtId="0" fontId="4" fillId="0" borderId="222" xfId="24" applyFont="1" applyBorder="1" applyAlignment="1">
      <alignment horizontal="center" vertical="center"/>
    </xf>
    <xf numFmtId="0" fontId="4" fillId="0" borderId="325" xfId="24" applyFont="1" applyBorder="1" applyAlignment="1">
      <alignment horizontal="center" vertical="center"/>
    </xf>
    <xf numFmtId="0" fontId="48" fillId="0" borderId="169" xfId="24" applyFont="1" applyBorder="1" applyAlignment="1">
      <alignment horizontal="center" vertical="center"/>
    </xf>
    <xf numFmtId="0" fontId="48" fillId="0" borderId="48" xfId="24" applyFont="1" applyBorder="1" applyAlignment="1">
      <alignment horizontal="center" vertical="center"/>
    </xf>
    <xf numFmtId="0" fontId="48" fillId="0" borderId="50" xfId="24" applyFont="1" applyBorder="1" applyAlignment="1">
      <alignment horizontal="center" vertical="center"/>
    </xf>
    <xf numFmtId="0" fontId="13" fillId="0" borderId="0" xfId="24" applyFont="1" applyAlignment="1">
      <alignment horizontal="left"/>
    </xf>
    <xf numFmtId="0" fontId="11" fillId="0" borderId="0" xfId="24" applyFont="1" applyAlignment="1">
      <alignment horizontal="center"/>
    </xf>
    <xf numFmtId="0" fontId="13" fillId="0" borderId="318" xfId="24" applyFont="1" applyBorder="1" applyAlignment="1">
      <alignment horizontal="center" vertical="center"/>
    </xf>
    <xf numFmtId="0" fontId="13" fillId="0" borderId="229" xfId="24" applyFont="1" applyBorder="1" applyAlignment="1">
      <alignment horizontal="center" vertical="center"/>
    </xf>
    <xf numFmtId="0" fontId="13" fillId="0" borderId="320" xfId="24" applyFont="1" applyBorder="1" applyAlignment="1">
      <alignment horizontal="center" vertical="center"/>
    </xf>
    <xf numFmtId="0" fontId="120" fillId="0" borderId="321" xfId="24" applyFont="1" applyBorder="1"/>
    <xf numFmtId="0" fontId="13" fillId="0" borderId="209" xfId="0" applyFont="1" applyBorder="1" applyAlignment="1">
      <alignment horizontal="center" vertical="center"/>
    </xf>
    <xf numFmtId="0" fontId="22" fillId="0" borderId="0" xfId="24"/>
    <xf numFmtId="168" fontId="11" fillId="0" borderId="0" xfId="24" applyNumberFormat="1" applyFont="1" applyAlignment="1">
      <alignment horizontal="center" wrapText="1"/>
    </xf>
    <xf numFmtId="0" fontId="11" fillId="72" borderId="216" xfId="24" applyFont="1" applyFill="1" applyBorder="1" applyAlignment="1">
      <alignment horizontal="center" vertical="center"/>
    </xf>
    <xf numFmtId="0" fontId="120" fillId="0" borderId="314" xfId="24" applyFont="1" applyBorder="1"/>
    <xf numFmtId="0" fontId="11" fillId="72" borderId="217" xfId="24" applyFont="1" applyFill="1" applyBorder="1" applyAlignment="1">
      <alignment horizontal="center" vertical="center"/>
    </xf>
    <xf numFmtId="0" fontId="120" fillId="0" borderId="315" xfId="24" applyFont="1" applyBorder="1"/>
    <xf numFmtId="0" fontId="11" fillId="72" borderId="201" xfId="24" applyFont="1" applyFill="1" applyBorder="1" applyAlignment="1">
      <alignment horizontal="center" vertical="center"/>
    </xf>
    <xf numFmtId="0" fontId="120" fillId="0" borderId="235" xfId="24" applyFont="1" applyBorder="1"/>
    <xf numFmtId="0" fontId="120" fillId="0" borderId="202" xfId="24" applyFont="1" applyBorder="1"/>
    <xf numFmtId="0" fontId="11" fillId="72" borderId="235" xfId="24" applyFont="1" applyFill="1" applyBorder="1" applyAlignment="1">
      <alignment horizontal="center" vertical="center"/>
    </xf>
    <xf numFmtId="0" fontId="120" fillId="0" borderId="204" xfId="24" applyFont="1" applyBorder="1"/>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7" xfId="0" applyFont="1" applyFill="1" applyBorder="1" applyAlignment="1">
      <alignment horizontal="center" vertical="center"/>
    </xf>
    <xf numFmtId="0" fontId="6" fillId="3" borderId="4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1" fontId="6" fillId="6" borderId="19" xfId="33" applyNumberFormat="1" applyFont="1" applyFill="1" applyBorder="1" applyAlignment="1">
      <alignment horizontal="center" vertical="center"/>
    </xf>
    <xf numFmtId="181"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1" fontId="6" fillId="6" borderId="11" xfId="33" quotePrefix="1" applyNumberFormat="1" applyFont="1" applyFill="1" applyBorder="1" applyAlignment="1">
      <alignment horizontal="center" vertical="center"/>
    </xf>
    <xf numFmtId="181" fontId="6" fillId="6" borderId="12" xfId="33" quotePrefix="1" applyNumberFormat="1" applyFont="1" applyFill="1" applyBorder="1" applyAlignment="1">
      <alignment horizontal="center" vertical="center"/>
    </xf>
    <xf numFmtId="181" fontId="6" fillId="6" borderId="32" xfId="33" quotePrefix="1" applyNumberFormat="1" applyFont="1" applyFill="1" applyBorder="1" applyAlignment="1">
      <alignment horizontal="center" vertical="center"/>
    </xf>
    <xf numFmtId="181"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3"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1" fontId="6" fillId="6" borderId="11" xfId="0" quotePrefix="1" applyNumberFormat="1" applyFont="1" applyFill="1" applyBorder="1" applyAlignment="1">
      <alignment horizontal="center"/>
    </xf>
    <xf numFmtId="181" fontId="6" fillId="6" borderId="32" xfId="0" quotePrefix="1" applyNumberFormat="1" applyFont="1" applyFill="1" applyBorder="1" applyAlignment="1">
      <alignment horizontal="center"/>
    </xf>
    <xf numFmtId="181" fontId="6" fillId="6" borderId="12" xfId="0" quotePrefix="1" applyNumberFormat="1" applyFont="1" applyFill="1" applyBorder="1" applyAlignment="1">
      <alignment horizontal="center"/>
    </xf>
    <xf numFmtId="181" fontId="6" fillId="6" borderId="13" xfId="0" quotePrefix="1" applyNumberFormat="1" applyFont="1" applyFill="1" applyBorder="1" applyAlignment="1">
      <alignment horizontal="center"/>
    </xf>
    <xf numFmtId="178"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1" fontId="6" fillId="6" borderId="19" xfId="33" quotePrefix="1" applyNumberFormat="1" applyFont="1" applyFill="1" applyBorder="1" applyAlignment="1">
      <alignment horizontal="center" vertical="center"/>
    </xf>
    <xf numFmtId="181"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1"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98" xfId="33" applyFont="1" applyFill="1" applyBorder="1" applyAlignment="1">
      <alignment horizontal="center" vertical="center"/>
    </xf>
    <xf numFmtId="181" fontId="6" fillId="6" borderId="26" xfId="33" quotePrefix="1" applyNumberFormat="1" applyFont="1" applyFill="1" applyBorder="1" applyAlignment="1">
      <alignment horizontal="center" vertical="center"/>
    </xf>
    <xf numFmtId="181" fontId="6" fillId="6" borderId="6" xfId="33" quotePrefix="1" applyNumberFormat="1" applyFont="1" applyFill="1" applyBorder="1" applyAlignment="1">
      <alignment horizontal="center" vertical="center"/>
    </xf>
    <xf numFmtId="181" fontId="6" fillId="6" borderId="98" xfId="33" quotePrefix="1" applyNumberFormat="1" applyFont="1" applyFill="1" applyBorder="1" applyAlignment="1">
      <alignment horizontal="center" vertical="center"/>
    </xf>
    <xf numFmtId="181" fontId="6" fillId="6" borderId="27" xfId="33" quotePrefix="1" applyNumberFormat="1" applyFont="1" applyFill="1" applyBorder="1" applyAlignment="1">
      <alignment horizontal="center" vertical="center"/>
    </xf>
    <xf numFmtId="178"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43" fillId="0" borderId="24" xfId="33" applyFont="1" applyBorder="1" applyAlignment="1">
      <alignment horizontal="center"/>
    </xf>
    <xf numFmtId="0" fontId="6" fillId="0" borderId="0" xfId="33" applyFont="1" applyAlignment="1">
      <alignment horizontal="center"/>
    </xf>
    <xf numFmtId="0" fontId="43" fillId="0" borderId="0" xfId="33" applyFont="1" applyAlignment="1">
      <alignment horizont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8"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8"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80" borderId="36" xfId="0" applyFont="1" applyFill="1" applyBorder="1" applyAlignment="1">
      <alignment horizontal="center"/>
    </xf>
    <xf numFmtId="0" fontId="6" fillId="80" borderId="10" xfId="0" applyFont="1" applyFill="1" applyBorder="1" applyAlignment="1">
      <alignment horizontal="center"/>
    </xf>
    <xf numFmtId="0" fontId="6" fillId="80" borderId="159" xfId="0" applyFont="1" applyFill="1" applyBorder="1" applyAlignment="1">
      <alignment horizontal="center" vertical="center"/>
    </xf>
    <xf numFmtId="0" fontId="6" fillId="80" borderId="8" xfId="0" applyFont="1" applyFill="1" applyBorder="1" applyAlignment="1">
      <alignment horizontal="center" vertical="center"/>
    </xf>
    <xf numFmtId="0" fontId="6" fillId="80" borderId="6" xfId="0" applyFont="1" applyFill="1" applyBorder="1" applyAlignment="1">
      <alignment horizontal="center"/>
    </xf>
    <xf numFmtId="0" fontId="6" fillId="80" borderId="3" xfId="0" applyFont="1" applyFill="1" applyBorder="1" applyAlignment="1">
      <alignment horizontal="center"/>
    </xf>
    <xf numFmtId="0" fontId="6" fillId="80" borderId="4" xfId="0" applyFont="1" applyFill="1" applyBorder="1" applyAlignment="1">
      <alignment horizontal="center"/>
    </xf>
    <xf numFmtId="0" fontId="6" fillId="80" borderId="25" xfId="0" applyFont="1" applyFill="1" applyBorder="1" applyAlignment="1">
      <alignment horizontal="center"/>
    </xf>
    <xf numFmtId="0" fontId="12" fillId="0" borderId="0" xfId="0" applyFont="1"/>
    <xf numFmtId="0" fontId="11" fillId="81" borderId="1" xfId="0" applyFont="1" applyFill="1" applyBorder="1" applyAlignment="1">
      <alignment horizontal="center" vertical="center"/>
    </xf>
    <xf numFmtId="0" fontId="11" fillId="81" borderId="73" xfId="0" applyFont="1" applyFill="1" applyBorder="1" applyAlignment="1">
      <alignment horizontal="center" vertical="center"/>
    </xf>
    <xf numFmtId="0" fontId="11" fillId="81" borderId="159" xfId="0" applyFont="1" applyFill="1" applyBorder="1" applyAlignment="1">
      <alignment horizontal="center" vertical="center"/>
    </xf>
    <xf numFmtId="0" fontId="11" fillId="81" borderId="72" xfId="0" applyFont="1" applyFill="1" applyBorder="1" applyAlignment="1">
      <alignment horizontal="center" vertical="center"/>
    </xf>
    <xf numFmtId="0" fontId="11" fillId="81" borderId="167" xfId="0" applyFont="1" applyFill="1" applyBorder="1" applyAlignment="1">
      <alignment horizontal="center" vertical="center"/>
    </xf>
    <xf numFmtId="0" fontId="11" fillId="81" borderId="6" xfId="0" applyFont="1" applyFill="1" applyBorder="1" applyAlignment="1">
      <alignment horizontal="center"/>
    </xf>
    <xf numFmtId="0" fontId="11" fillId="81" borderId="98" xfId="0" applyFont="1" applyFill="1" applyBorder="1" applyAlignment="1">
      <alignment horizontal="center"/>
    </xf>
    <xf numFmtId="194" fontId="6" fillId="6" borderId="8" xfId="41" applyNumberFormat="1" applyFont="1" applyFill="1" applyBorder="1" applyAlignment="1">
      <alignment horizontal="center" vertical="center"/>
    </xf>
    <xf numFmtId="194" fontId="6" fillId="6" borderId="26" xfId="41" applyNumberFormat="1" applyFont="1" applyFill="1" applyBorder="1" applyAlignment="1">
      <alignment horizontal="center" vertical="center"/>
    </xf>
    <xf numFmtId="194" fontId="6" fillId="6" borderId="27" xfId="41" applyNumberFormat="1" applyFont="1" applyFill="1" applyBorder="1" applyAlignment="1">
      <alignment horizontal="center" vertic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4" fontId="6" fillId="67" borderId="23" xfId="44" applyNumberFormat="1" applyFont="1" applyFill="1" applyBorder="1" applyAlignment="1">
      <alignment horizontal="left" vertical="center"/>
    </xf>
    <xf numFmtId="39" fontId="6" fillId="6" borderId="7" xfId="43" applyNumberFormat="1" applyFont="1" applyFill="1" applyBorder="1" applyAlignment="1">
      <alignment horizontal="center" vertical="center"/>
    </xf>
    <xf numFmtId="194" fontId="6" fillId="6" borderId="11" xfId="41" applyNumberFormat="1" applyFont="1" applyFill="1" applyBorder="1" applyAlignment="1">
      <alignment horizontal="center" vertical="center"/>
    </xf>
    <xf numFmtId="194" fontId="6" fillId="6" borderId="12" xfId="41" applyNumberFormat="1" applyFont="1" applyFill="1" applyBorder="1" applyAlignment="1">
      <alignment horizontal="center" vertical="center"/>
    </xf>
    <xf numFmtId="194"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11" xfId="28" quotePrefix="1" applyFont="1" applyFill="1" applyBorder="1" applyAlignment="1">
      <alignment horizontal="center"/>
    </xf>
    <xf numFmtId="39" fontId="6" fillId="6" borderId="29" xfId="43" applyNumberFormat="1" applyFont="1" applyFill="1" applyBorder="1" applyAlignment="1">
      <alignment horizontal="center" vertical="center"/>
    </xf>
    <xf numFmtId="194" fontId="6" fillId="6" borderId="32" xfId="41" applyNumberFormat="1" applyFont="1" applyFill="1" applyBorder="1" applyAlignment="1">
      <alignment horizontal="center" vertical="center"/>
    </xf>
    <xf numFmtId="0" fontId="6" fillId="6" borderId="49" xfId="43"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3" xfId="28" quotePrefix="1" applyFont="1" applyFill="1" applyBorder="1" applyAlignment="1">
      <alignment horizont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0" fontId="6" fillId="6" borderId="27" xfId="28" applyFont="1" applyFill="1" applyBorder="1" applyAlignment="1">
      <alignment horizontal="center"/>
    </xf>
    <xf numFmtId="194" fontId="6" fillId="6" borderId="41" xfId="40" applyNumberFormat="1" applyFont="1" applyFill="1" applyBorder="1" applyAlignment="1">
      <alignment horizontal="center" vertical="center"/>
    </xf>
    <xf numFmtId="0" fontId="6" fillId="6" borderId="48" xfId="28" applyFont="1" applyFill="1" applyBorder="1" applyAlignment="1">
      <alignment horizontal="center" vertical="center"/>
    </xf>
    <xf numFmtId="0" fontId="6" fillId="6" borderId="46" xfId="28" applyFont="1" applyFill="1" applyBorder="1" applyAlignment="1">
      <alignment horizontal="center" vertical="center"/>
    </xf>
    <xf numFmtId="0" fontId="153" fillId="82" borderId="0" xfId="0" applyFont="1" applyFill="1" applyAlignment="1">
      <alignment horizontal="center"/>
    </xf>
    <xf numFmtId="194" fontId="6" fillId="6" borderId="11" xfId="40" applyNumberFormat="1" applyFont="1" applyFill="1" applyBorder="1" applyAlignment="1">
      <alignment horizontal="center" vertical="center"/>
    </xf>
    <xf numFmtId="194" fontId="6" fillId="6" borderId="12" xfId="40" applyNumberFormat="1" applyFont="1" applyFill="1" applyBorder="1" applyAlignment="1">
      <alignment horizontal="center" vertical="center"/>
    </xf>
    <xf numFmtId="194" fontId="6" fillId="6" borderId="32" xfId="40" applyNumberFormat="1" applyFont="1" applyFill="1" applyBorder="1" applyAlignment="1">
      <alignment horizontal="center" vertical="center"/>
    </xf>
    <xf numFmtId="0" fontId="21" fillId="0" borderId="0" xfId="0" applyFont="1" applyAlignment="1">
      <alignment horizontal="center" wrapText="1"/>
    </xf>
    <xf numFmtId="194" fontId="6" fillId="6" borderId="34" xfId="40" applyNumberFormat="1"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194" fontId="6" fillId="6" borderId="39" xfId="41" applyNumberFormat="1" applyFont="1" applyFill="1" applyBorder="1" applyAlignment="1">
      <alignment horizontal="center" vertical="center"/>
    </xf>
    <xf numFmtId="194" fontId="6" fillId="6" borderId="9" xfId="41" applyNumberFormat="1" applyFont="1" applyFill="1" applyBorder="1" applyAlignment="1">
      <alignment horizontal="center" vertical="center"/>
    </xf>
    <xf numFmtId="0" fontId="155"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2"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2" xfId="0" quotePrefix="1" applyNumberFormat="1" applyFont="1" applyFill="1" applyBorder="1" applyAlignment="1">
      <alignment horizontal="center" vertical="center" wrapText="1"/>
    </xf>
    <xf numFmtId="14" fontId="6" fillId="6" borderId="99"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98"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4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156"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6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65" xfId="0" quotePrefix="1" applyNumberFormat="1" applyFont="1" applyFill="1" applyBorder="1" applyAlignment="1">
      <alignment horizontal="center" vertical="center"/>
    </xf>
    <xf numFmtId="39" fontId="6" fillId="6" borderId="364" xfId="0" quotePrefix="1" applyNumberFormat="1" applyFont="1" applyFill="1" applyBorder="1" applyAlignment="1">
      <alignment horizontal="center" vertical="center"/>
    </xf>
    <xf numFmtId="39" fontId="6" fillId="6" borderId="358"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2" xfId="0" quotePrefix="1" applyNumberFormat="1" applyFont="1" applyFill="1" applyBorder="1" applyAlignment="1">
      <alignment horizontal="center" vertical="center"/>
    </xf>
    <xf numFmtId="39" fontId="6" fillId="6" borderId="99"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4" fillId="0" borderId="24" xfId="48" applyFont="1" applyBorder="1" applyAlignment="1">
      <alignment horizontal="center"/>
    </xf>
    <xf numFmtId="0" fontId="6" fillId="0" borderId="0" xfId="48" applyFont="1" applyAlignment="1">
      <alignment horizontal="center" vertical="center"/>
    </xf>
    <xf numFmtId="0" fontId="6" fillId="0" borderId="0" xfId="48" applyFont="1" applyAlignment="1">
      <alignment horizontal="center"/>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56"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73"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63" xfId="28" applyFont="1" applyFill="1" applyBorder="1" applyAlignment="1">
      <alignment horizontal="center" vertical="center"/>
    </xf>
    <xf numFmtId="0" fontId="16" fillId="0" borderId="0" xfId="4" applyFont="1" applyAlignment="1">
      <alignment horizontal="center"/>
    </xf>
    <xf numFmtId="0" fontId="16" fillId="0" borderId="302" xfId="4" applyFont="1" applyBorder="1" applyAlignment="1">
      <alignment horizontal="center" vertical="center"/>
    </xf>
    <xf numFmtId="0" fontId="16" fillId="0" borderId="304" xfId="4" applyFont="1" applyBorder="1" applyAlignment="1">
      <alignment horizontal="center" vertical="center"/>
    </xf>
    <xf numFmtId="0" fontId="16" fillId="0" borderId="303" xfId="4" applyFont="1" applyBorder="1" applyAlignment="1">
      <alignment horizontal="center" vertical="center"/>
    </xf>
    <xf numFmtId="0" fontId="16" fillId="0" borderId="384" xfId="4" applyFont="1" applyBorder="1" applyAlignment="1">
      <alignment horizontal="center" vertical="center"/>
    </xf>
    <xf numFmtId="0" fontId="16" fillId="0" borderId="26" xfId="4" applyFont="1" applyBorder="1" applyAlignment="1">
      <alignment horizontal="center" vertical="center"/>
    </xf>
    <xf numFmtId="0" fontId="16" fillId="0" borderId="363" xfId="4" applyFont="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0" borderId="392" xfId="4" applyFont="1" applyBorder="1" applyAlignment="1">
      <alignment horizontal="center" vertical="center"/>
    </xf>
    <xf numFmtId="0" fontId="16" fillId="0" borderId="32" xfId="4" applyFont="1" applyBorder="1" applyAlignment="1">
      <alignment horizontal="center" vertical="center"/>
    </xf>
    <xf numFmtId="0" fontId="16" fillId="0" borderId="0" xfId="4" applyFont="1" applyAlignment="1">
      <alignment horizontal="center" vertical="center"/>
    </xf>
    <xf numFmtId="0" fontId="165" fillId="0" borderId="365" xfId="4" applyFont="1" applyBorder="1" applyAlignment="1">
      <alignment horizontal="center" vertical="center"/>
    </xf>
    <xf numFmtId="0" fontId="165" fillId="0" borderId="364" xfId="4" applyFont="1" applyBorder="1" applyAlignment="1">
      <alignment horizontal="center" vertical="center"/>
    </xf>
    <xf numFmtId="0" fontId="165" fillId="0" borderId="358" xfId="4" applyFont="1" applyBorder="1" applyAlignment="1">
      <alignment horizontal="center" vertical="center"/>
    </xf>
    <xf numFmtId="0" fontId="16" fillId="0" borderId="390" xfId="4" applyFont="1" applyBorder="1" applyAlignment="1">
      <alignment horizontal="center" vertical="center"/>
    </xf>
    <xf numFmtId="0" fontId="16" fillId="0" borderId="370" xfId="4" applyFont="1" applyBorder="1" applyAlignment="1">
      <alignment horizontal="center" vertical="center"/>
    </xf>
    <xf numFmtId="0" fontId="16" fillId="0" borderId="391" xfId="4" applyFont="1" applyBorder="1" applyAlignment="1">
      <alignment horizontal="center" vertical="center"/>
    </xf>
    <xf numFmtId="0" fontId="16" fillId="0" borderId="12" xfId="4" applyFont="1" applyBorder="1" applyAlignment="1">
      <alignment horizontal="center" vertical="center"/>
    </xf>
    <xf numFmtId="0" fontId="16" fillId="0" borderId="26" xfId="4" applyFont="1" applyBorder="1" applyAlignment="1">
      <alignment horizontal="center" vertical="center" wrapText="1"/>
    </xf>
    <xf numFmtId="0" fontId="16" fillId="0" borderId="363" xfId="4" applyFont="1" applyBorder="1" applyAlignment="1">
      <alignment horizontal="center" vertical="center" wrapText="1"/>
    </xf>
    <xf numFmtId="0" fontId="16" fillId="0" borderId="390" xfId="4" applyFont="1" applyBorder="1" applyAlignment="1">
      <alignment horizontal="center" vertical="center" wrapText="1"/>
    </xf>
    <xf numFmtId="0" fontId="16" fillId="0" borderId="392" xfId="4" applyFont="1" applyBorder="1" applyAlignment="1">
      <alignment horizontal="center" vertical="center" wrapText="1"/>
    </xf>
    <xf numFmtId="0" fontId="6" fillId="0" borderId="0" xfId="4" applyFont="1" applyAlignment="1">
      <alignment horizontal="center" vertical="top"/>
    </xf>
    <xf numFmtId="0" fontId="16" fillId="0" borderId="0" xfId="4" applyFont="1" applyAlignment="1">
      <alignment horizontal="center" vertical="top"/>
    </xf>
    <xf numFmtId="0" fontId="16" fillId="0" borderId="389" xfId="4" applyFont="1" applyBorder="1" applyAlignment="1">
      <alignment horizontal="center" vertical="top"/>
    </xf>
    <xf numFmtId="0" fontId="16" fillId="0" borderId="198" xfId="4" applyFont="1" applyBorder="1" applyAlignment="1">
      <alignment horizontal="center" vertical="top"/>
    </xf>
    <xf numFmtId="0" fontId="16" fillId="0" borderId="370" xfId="4" applyFont="1" applyBorder="1" applyAlignment="1">
      <alignment horizontal="center" vertical="top" wrapText="1"/>
    </xf>
    <xf numFmtId="0" fontId="16" fillId="0" borderId="391" xfId="4" applyFont="1" applyBorder="1" applyAlignment="1">
      <alignment horizontal="center" vertical="top" wrapText="1"/>
    </xf>
    <xf numFmtId="0" fontId="6" fillId="5" borderId="0" xfId="4" applyFont="1" applyFill="1" applyAlignment="1">
      <alignment horizontal="left" vertical="top"/>
    </xf>
    <xf numFmtId="0" fontId="129" fillId="3" borderId="1" xfId="0" applyFont="1" applyFill="1" applyBorder="1" applyAlignment="1">
      <alignment horizontal="center" vertical="center"/>
    </xf>
    <xf numFmtId="0" fontId="129" fillId="3" borderId="14" xfId="0" applyFont="1" applyFill="1" applyBorder="1" applyAlignment="1">
      <alignment horizontal="center" vertical="center"/>
    </xf>
    <xf numFmtId="0" fontId="129" fillId="3" borderId="7" xfId="0" applyFont="1" applyFill="1" applyBorder="1" applyAlignment="1">
      <alignment horizontal="center" vertical="center"/>
    </xf>
    <xf numFmtId="0" fontId="129" fillId="3" borderId="18" xfId="0" applyFont="1" applyFill="1" applyBorder="1" applyAlignment="1">
      <alignment horizontal="center" vertical="center"/>
    </xf>
    <xf numFmtId="0" fontId="129" fillId="3" borderId="0" xfId="0" applyFont="1" applyFill="1" applyAlignment="1">
      <alignment horizontal="center" vertical="center"/>
    </xf>
    <xf numFmtId="0" fontId="157" fillId="3" borderId="18" xfId="0" applyFont="1" applyFill="1" applyBorder="1" applyAlignment="1">
      <alignment horizontal="center" vertical="center"/>
    </xf>
    <xf numFmtId="0" fontId="157" fillId="3" borderId="0" xfId="0" applyFont="1" applyFill="1" applyAlignment="1">
      <alignment horizontal="center" vertical="center"/>
    </xf>
    <xf numFmtId="0" fontId="157" fillId="3" borderId="26" xfId="0" applyFont="1" applyFill="1" applyBorder="1" applyAlignment="1">
      <alignment horizontal="center" vertical="center"/>
    </xf>
    <xf numFmtId="0" fontId="157" fillId="3" borderId="11" xfId="0" applyFont="1" applyFill="1" applyBorder="1" applyAlignment="1">
      <alignment horizontal="center" vertical="center"/>
    </xf>
    <xf numFmtId="0" fontId="157" fillId="3" borderId="12" xfId="0" applyFont="1" applyFill="1" applyBorder="1" applyAlignment="1">
      <alignment horizontal="center" vertical="center"/>
    </xf>
    <xf numFmtId="0" fontId="157" fillId="3" borderId="32" xfId="0" applyFont="1" applyFill="1" applyBorder="1" applyAlignment="1">
      <alignment horizontal="center" vertical="center"/>
    </xf>
    <xf numFmtId="0" fontId="159" fillId="0" borderId="0" xfId="0" applyFont="1" applyAlignment="1">
      <alignment vertical="center"/>
    </xf>
    <xf numFmtId="0" fontId="11" fillId="0" borderId="0" xfId="0" applyFont="1" applyAlignment="1">
      <alignment horizontal="left"/>
    </xf>
    <xf numFmtId="0" fontId="80" fillId="0" borderId="0" xfId="0" applyFont="1" applyAlignment="1">
      <alignment horizontal="left" vertical="center"/>
    </xf>
    <xf numFmtId="0" fontId="78" fillId="0" borderId="0" xfId="0" applyFont="1" applyAlignment="1">
      <alignment horizontal="right" vertical="center" wrapText="1"/>
    </xf>
    <xf numFmtId="0" fontId="80" fillId="3" borderId="35" xfId="0" applyFont="1" applyFill="1" applyBorder="1" applyAlignment="1">
      <alignment horizontal="center" vertical="center"/>
    </xf>
    <xf numFmtId="0" fontId="80" fillId="3" borderId="41" xfId="0" applyFont="1" applyFill="1" applyBorder="1" applyAlignment="1">
      <alignment horizontal="center" vertical="center"/>
    </xf>
    <xf numFmtId="0" fontId="80" fillId="3" borderId="39" xfId="0" applyFont="1" applyFill="1" applyBorder="1" applyAlignment="1">
      <alignment horizontal="center" vertical="center"/>
    </xf>
    <xf numFmtId="0" fontId="80" fillId="3" borderId="34" xfId="0" applyFont="1" applyFill="1" applyBorder="1" applyAlignment="1">
      <alignment horizontal="center" vertical="center"/>
    </xf>
    <xf numFmtId="0" fontId="80" fillId="3" borderId="4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13" xfId="0" applyFont="1" applyFill="1" applyBorder="1" applyAlignment="1">
      <alignment horizontal="center" vertical="center"/>
    </xf>
    <xf numFmtId="0" fontId="80" fillId="3" borderId="32" xfId="0" applyFont="1" applyFill="1" applyBorder="1" applyAlignment="1">
      <alignment horizontal="center" vertical="center"/>
    </xf>
    <xf numFmtId="0" fontId="78" fillId="0" borderId="23" xfId="0" applyFont="1" applyBorder="1" applyAlignment="1">
      <alignment horizontal="left" vertical="center"/>
    </xf>
    <xf numFmtId="0" fontId="80" fillId="3" borderId="7" xfId="0" applyFont="1" applyFill="1" applyBorder="1" applyAlignment="1">
      <alignment horizontal="center" vertical="center"/>
    </xf>
    <xf numFmtId="0" fontId="80" fillId="3" borderId="10" xfId="0" applyFont="1" applyFill="1" applyBorder="1" applyAlignment="1">
      <alignment horizontal="center" vertical="center"/>
    </xf>
    <xf numFmtId="0" fontId="80" fillId="3" borderId="8" xfId="0" applyFont="1" applyFill="1" applyBorder="1" applyAlignment="1">
      <alignment horizontal="center" vertical="center"/>
    </xf>
    <xf numFmtId="0" fontId="13" fillId="0" borderId="0" xfId="13" applyFont="1" applyAlignment="1">
      <alignment horizontal="left"/>
    </xf>
    <xf numFmtId="0" fontId="21" fillId="0" borderId="0" xfId="11" applyFont="1" applyAlignment="1">
      <alignment horizontal="center"/>
    </xf>
    <xf numFmtId="0" fontId="37" fillId="0" borderId="0" xfId="11" applyFont="1" applyAlignment="1">
      <alignment horizontal="center"/>
    </xf>
    <xf numFmtId="0" fontId="73" fillId="5" borderId="87" xfId="0" applyFont="1" applyFill="1" applyBorder="1" applyAlignment="1">
      <alignment horizontal="center" vertical="top" wrapText="1"/>
    </xf>
    <xf numFmtId="0" fontId="106" fillId="0" borderId="0" xfId="14" applyFont="1" applyAlignment="1">
      <alignment horizontal="center"/>
    </xf>
    <xf numFmtId="0" fontId="106" fillId="0" borderId="0" xfId="11" applyFont="1" applyAlignment="1">
      <alignment horizontal="center"/>
    </xf>
    <xf numFmtId="0" fontId="106" fillId="3" borderId="36" xfId="44909" applyFont="1" applyFill="1" applyBorder="1" applyAlignment="1">
      <alignment horizontal="center" vertical="center" wrapText="1"/>
    </xf>
    <xf numFmtId="0" fontId="106" fillId="3" borderId="10" xfId="44909" applyFont="1" applyFill="1" applyBorder="1" applyAlignment="1">
      <alignment horizontal="center" vertical="center" wrapText="1"/>
    </xf>
    <xf numFmtId="0" fontId="106" fillId="3" borderId="97" xfId="44909" applyFont="1" applyFill="1" applyBorder="1" applyAlignment="1">
      <alignment horizontal="center" vertical="center" wrapText="1"/>
    </xf>
    <xf numFmtId="0" fontId="106" fillId="3" borderId="26" xfId="44909" applyFont="1" applyFill="1" applyBorder="1" applyAlignment="1">
      <alignment horizontal="center" vertical="center" wrapText="1"/>
    </xf>
    <xf numFmtId="0" fontId="106" fillId="3" borderId="97" xfId="44909" applyFont="1" applyFill="1" applyBorder="1" applyAlignment="1">
      <alignment horizontal="center" vertical="center"/>
    </xf>
    <xf numFmtId="0" fontId="106" fillId="3" borderId="98" xfId="44909" applyFont="1" applyFill="1" applyBorder="1" applyAlignment="1">
      <alignment horizontal="center" vertical="center"/>
    </xf>
    <xf numFmtId="0" fontId="73" fillId="0" borderId="174" xfId="0" applyFont="1" applyBorder="1" applyAlignment="1">
      <alignment horizontal="center" vertical="center"/>
    </xf>
    <xf numFmtId="0" fontId="73" fillId="0" borderId="175" xfId="0" applyFont="1" applyBorder="1" applyAlignment="1">
      <alignment horizontal="center" vertical="center"/>
    </xf>
    <xf numFmtId="0" fontId="73" fillId="0" borderId="176" xfId="0" applyFont="1" applyBorder="1" applyAlignment="1">
      <alignment horizontal="center" vertical="center"/>
    </xf>
    <xf numFmtId="0" fontId="48" fillId="0" borderId="0" xfId="0" applyFont="1" applyAlignment="1">
      <alignment horizontal="left" vertical="center"/>
    </xf>
    <xf numFmtId="0" fontId="73" fillId="0" borderId="29" xfId="0" applyFont="1" applyBorder="1" applyAlignment="1">
      <alignment horizontal="center" vertical="center"/>
    </xf>
    <xf numFmtId="0" fontId="73" fillId="0" borderId="14" xfId="0" applyFont="1" applyBorder="1" applyAlignment="1">
      <alignment horizontal="center" vertical="center"/>
    </xf>
    <xf numFmtId="0" fontId="73" fillId="0" borderId="169" xfId="0" applyFont="1" applyBorder="1" applyAlignment="1">
      <alignment horizontal="center" vertical="center"/>
    </xf>
    <xf numFmtId="0" fontId="73" fillId="0" borderId="48" xfId="0" applyFont="1" applyBorder="1" applyAlignment="1">
      <alignment horizontal="center" vertical="center"/>
    </xf>
    <xf numFmtId="0" fontId="73" fillId="0" borderId="7" xfId="0" applyFont="1" applyBorder="1" applyAlignment="1">
      <alignment horizontal="center" vertical="center"/>
    </xf>
    <xf numFmtId="0" fontId="73" fillId="0" borderId="46" xfId="0" applyFont="1" applyBorder="1" applyAlignment="1">
      <alignment horizontal="center" vertical="center"/>
    </xf>
    <xf numFmtId="0" fontId="10" fillId="0" borderId="0" xfId="0" applyFont="1" applyAlignment="1">
      <alignment horizontal="center"/>
    </xf>
    <xf numFmtId="0" fontId="48" fillId="3" borderId="160" xfId="0" applyFont="1" applyFill="1" applyBorder="1" applyAlignment="1">
      <alignment horizontal="center" vertical="center" wrapText="1"/>
    </xf>
    <xf numFmtId="0" fontId="48" fillId="3" borderId="164" xfId="0" applyFont="1" applyFill="1" applyBorder="1" applyAlignment="1">
      <alignment horizontal="center" vertical="center" wrapText="1"/>
    </xf>
    <xf numFmtId="0" fontId="48" fillId="3" borderId="161" xfId="0" applyFont="1" applyFill="1" applyBorder="1" applyAlignment="1">
      <alignment horizontal="center" vertical="center" wrapText="1"/>
    </xf>
    <xf numFmtId="0" fontId="48" fillId="3" borderId="165" xfId="0" applyFont="1" applyFill="1" applyBorder="1" applyAlignment="1">
      <alignment horizontal="center" vertical="center" wrapText="1"/>
    </xf>
    <xf numFmtId="0" fontId="11" fillId="64" borderId="162" xfId="0" applyFont="1" applyFill="1" applyBorder="1" applyAlignment="1">
      <alignment horizontal="center"/>
    </xf>
    <xf numFmtId="0" fontId="11" fillId="64" borderId="92" xfId="0" applyFont="1" applyFill="1" applyBorder="1" applyAlignment="1">
      <alignment horizontal="center"/>
    </xf>
    <xf numFmtId="0" fontId="11" fillId="64" borderId="163" xfId="0" applyFont="1" applyFill="1" applyBorder="1" applyAlignment="1">
      <alignment horizontal="center"/>
    </xf>
    <xf numFmtId="0" fontId="11" fillId="68" borderId="162" xfId="0" applyFont="1" applyFill="1" applyBorder="1" applyAlignment="1">
      <alignment horizontal="center"/>
    </xf>
    <xf numFmtId="0" fontId="11" fillId="68" borderId="163" xfId="0" applyFont="1" applyFill="1" applyBorder="1" applyAlignment="1">
      <alignment horizontal="center"/>
    </xf>
    <xf numFmtId="0" fontId="106" fillId="0" borderId="18" xfId="14" applyFont="1" applyBorder="1" applyAlignment="1">
      <alignment horizontal="center"/>
    </xf>
    <xf numFmtId="0" fontId="106" fillId="0" borderId="180" xfId="14" applyFont="1" applyBorder="1" applyAlignment="1">
      <alignment horizontal="center"/>
    </xf>
    <xf numFmtId="0" fontId="106" fillId="0" borderId="181" xfId="14" applyFont="1" applyBorder="1" applyAlignment="1">
      <alignment horizontal="center"/>
    </xf>
    <xf numFmtId="0" fontId="106" fillId="0" borderId="178" xfId="14" applyFont="1" applyBorder="1" applyAlignment="1">
      <alignment horizontal="center"/>
    </xf>
    <xf numFmtId="0" fontId="106" fillId="0" borderId="179" xfId="14" applyFont="1" applyBorder="1" applyAlignment="1">
      <alignment horizontal="center"/>
    </xf>
    <xf numFmtId="0" fontId="106" fillId="0" borderId="196"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159"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98" xfId="12" quotePrefix="1" applyFont="1" applyFill="1" applyBorder="1" applyAlignment="1">
      <alignment horizontal="center" vertical="center"/>
    </xf>
    <xf numFmtId="0" fontId="73" fillId="0" borderId="334" xfId="13" applyFont="1" applyBorder="1" applyAlignment="1">
      <alignment horizontal="center" vertical="center"/>
    </xf>
    <xf numFmtId="0" fontId="73" fillId="0" borderId="333" xfId="13" applyFont="1" applyBorder="1" applyAlignment="1">
      <alignment horizontal="center" vertical="center"/>
    </xf>
    <xf numFmtId="0" fontId="0" fillId="0" borderId="333" xfId="0" applyBorder="1"/>
    <xf numFmtId="0" fontId="73" fillId="0" borderId="29" xfId="13" applyFont="1" applyBorder="1" applyAlignment="1">
      <alignment horizontal="center" vertical="center"/>
    </xf>
    <xf numFmtId="0" fontId="73" fillId="0" borderId="14" xfId="13" applyFont="1" applyBorder="1" applyAlignment="1">
      <alignment horizontal="center" vertical="center"/>
    </xf>
    <xf numFmtId="0" fontId="73" fillId="0" borderId="7" xfId="13" applyFont="1" applyBorder="1" applyAlignment="1">
      <alignment horizontal="center" vertical="center"/>
    </xf>
    <xf numFmtId="0" fontId="73" fillId="0" borderId="43" xfId="13" applyFont="1" applyBorder="1" applyAlignment="1">
      <alignment horizontal="center" vertical="center"/>
    </xf>
    <xf numFmtId="0" fontId="73" fillId="0" borderId="44" xfId="13" applyFont="1" applyBorder="1" applyAlignment="1">
      <alignment horizontal="center" vertical="center"/>
    </xf>
    <xf numFmtId="0" fontId="73" fillId="0" borderId="120" xfId="13" applyFont="1" applyBorder="1" applyAlignment="1">
      <alignment horizontal="center" vertical="center"/>
    </xf>
    <xf numFmtId="0" fontId="73" fillId="0" borderId="229" xfId="13" applyFont="1" applyBorder="1" applyAlignment="1">
      <alignment horizontal="center" vertical="center"/>
    </xf>
    <xf numFmtId="0" fontId="120" fillId="0" borderId="209" xfId="13" applyFont="1" applyBorder="1"/>
    <xf numFmtId="0" fontId="0" fillId="0" borderId="335"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2" fillId="72" borderId="200" xfId="13" applyFont="1" applyFill="1" applyBorder="1" applyAlignment="1">
      <alignment horizontal="center" vertical="center" wrapText="1"/>
    </xf>
    <xf numFmtId="0" fontId="120" fillId="0" borderId="205" xfId="13" applyFont="1" applyBorder="1"/>
    <xf numFmtId="0" fontId="72" fillId="72" borderId="217" xfId="13" applyFont="1" applyFill="1" applyBorder="1" applyAlignment="1">
      <alignment horizontal="center" vertical="center" wrapText="1"/>
    </xf>
    <xf numFmtId="0" fontId="120" fillId="0" borderId="212" xfId="13" applyFont="1" applyBorder="1"/>
    <xf numFmtId="0" fontId="72" fillId="72" borderId="201" xfId="13" applyFont="1" applyFill="1" applyBorder="1" applyAlignment="1">
      <alignment horizontal="center" vertical="center" wrapText="1"/>
    </xf>
    <xf numFmtId="0" fontId="120" fillId="0" borderId="202" xfId="13" applyFont="1" applyBorder="1"/>
    <xf numFmtId="0" fontId="72" fillId="72" borderId="322" xfId="13" applyFont="1" applyFill="1" applyBorder="1" applyAlignment="1">
      <alignment horizontal="center" vertical="center" wrapText="1"/>
    </xf>
    <xf numFmtId="0" fontId="120" fillId="0" borderId="293"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159"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44" fillId="0" borderId="0" xfId="13" applyFont="1"/>
    <xf numFmtId="0" fontId="14" fillId="0" borderId="0" xfId="13" applyFont="1" applyAlignment="1">
      <alignment horizontal="right"/>
    </xf>
    <xf numFmtId="0" fontId="22" fillId="0" borderId="0" xfId="13"/>
    <xf numFmtId="0" fontId="73" fillId="0" borderId="323" xfId="13" applyFont="1" applyBorder="1" applyAlignment="1">
      <alignment horizontal="center" vertical="center"/>
    </xf>
    <xf numFmtId="0" fontId="73" fillId="0" borderId="222" xfId="13" applyFont="1" applyBorder="1" applyAlignment="1">
      <alignment horizontal="center" vertical="center"/>
    </xf>
    <xf numFmtId="0" fontId="0" fillId="0" borderId="209" xfId="0" applyBorder="1" applyAlignment="1">
      <alignment horizontal="center" vertical="center"/>
    </xf>
    <xf numFmtId="0" fontId="73" fillId="0" borderId="20" xfId="13" applyFont="1" applyBorder="1" applyAlignment="1">
      <alignment horizontal="center" vertical="center"/>
    </xf>
    <xf numFmtId="0" fontId="11" fillId="72" borderId="200" xfId="13" applyFont="1" applyFill="1" applyBorder="1" applyAlignment="1">
      <alignment horizontal="center" vertical="center" wrapText="1"/>
    </xf>
    <xf numFmtId="0" fontId="11" fillId="72" borderId="217" xfId="13" applyFont="1" applyFill="1" applyBorder="1" applyAlignment="1">
      <alignment horizontal="center" vertical="center" wrapText="1"/>
    </xf>
    <xf numFmtId="0" fontId="11" fillId="72" borderId="201" xfId="13" applyFont="1" applyFill="1" applyBorder="1" applyAlignment="1">
      <alignment horizontal="center" vertical="center"/>
    </xf>
    <xf numFmtId="0" fontId="120" fillId="0" borderId="204" xfId="13" applyFont="1" applyBorder="1"/>
    <xf numFmtId="0" fontId="73" fillId="0" borderId="169" xfId="13" applyFont="1" applyBorder="1" applyAlignment="1">
      <alignment horizontal="center" vertical="center"/>
    </xf>
    <xf numFmtId="0" fontId="73" fillId="0" borderId="48" xfId="13" applyFont="1" applyBorder="1" applyAlignment="1">
      <alignment horizontal="center" vertical="center"/>
    </xf>
    <xf numFmtId="0" fontId="73" fillId="0" borderId="42" xfId="13" applyFont="1" applyBorder="1" applyAlignment="1">
      <alignment horizontal="center" vertical="center"/>
    </xf>
    <xf numFmtId="0" fontId="73" fillId="0" borderId="0" xfId="13" applyFont="1" applyAlignment="1">
      <alignment horizontal="center" vertical="center"/>
    </xf>
    <xf numFmtId="0" fontId="73" fillId="0" borderId="24" xfId="13" applyFont="1" applyBorder="1" applyAlignment="1">
      <alignment horizontal="center" vertical="center"/>
    </xf>
    <xf numFmtId="0" fontId="0" fillId="0" borderId="321" xfId="0" applyBorder="1" applyAlignment="1">
      <alignment horizontal="center" vertical="center"/>
    </xf>
    <xf numFmtId="0" fontId="73" fillId="0" borderId="349" xfId="13" applyFont="1" applyBorder="1" applyAlignment="1">
      <alignment horizontal="center" vertical="center"/>
    </xf>
    <xf numFmtId="0" fontId="73" fillId="0" borderId="348" xfId="13" applyFont="1" applyBorder="1" applyAlignment="1">
      <alignment horizontal="center" vertical="center"/>
    </xf>
    <xf numFmtId="0" fontId="73" fillId="0" borderId="347" xfId="13" applyFont="1" applyBorder="1" applyAlignment="1">
      <alignment horizontal="center" vertical="center"/>
    </xf>
    <xf numFmtId="0" fontId="7" fillId="0" borderId="0" xfId="11" applyFont="1" applyAlignment="1">
      <alignment horizontal="left"/>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11" fillId="3" borderId="2" xfId="15"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5"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4" fillId="0" borderId="0" xfId="11" applyFont="1" applyAlignment="1">
      <alignment horizontal="center"/>
    </xf>
    <xf numFmtId="0" fontId="4" fillId="0" borderId="23" xfId="11" applyFont="1" applyBorder="1" applyAlignment="1">
      <alignment horizontal="left" vertical="center" wrapText="1"/>
    </xf>
    <xf numFmtId="0" fontId="4" fillId="0" borderId="0" xfId="11" applyFont="1" applyAlignment="1">
      <alignment horizontal="left" vertical="center" wrapText="1"/>
    </xf>
    <xf numFmtId="0" fontId="7" fillId="0" borderId="0" xfId="11" applyFont="1" applyAlignment="1">
      <alignment horizontal="left" vertical="center"/>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3" fillId="0" borderId="24" xfId="292" applyFont="1" applyBorder="1" applyAlignment="1">
      <alignment horizontal="right"/>
    </xf>
    <xf numFmtId="0" fontId="42"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4" fillId="0" borderId="24" xfId="0" applyFont="1" applyBorder="1" applyAlignment="1">
      <alignment horizontal="right" wrapText="1"/>
    </xf>
    <xf numFmtId="0" fontId="6" fillId="3" borderId="47" xfId="14" applyFont="1" applyFill="1" applyBorder="1" applyAlignment="1">
      <alignment vertical="center"/>
    </xf>
    <xf numFmtId="0" fontId="6" fillId="3" borderId="46"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8" xfId="14" applyFont="1" applyBorder="1" applyAlignment="1">
      <alignment horizontal="center" vertical="center"/>
    </xf>
    <xf numFmtId="0" fontId="4" fillId="0" borderId="50" xfId="14" applyFont="1" applyBorder="1" applyAlignment="1">
      <alignment horizontal="center" vertical="center"/>
    </xf>
    <xf numFmtId="0" fontId="4" fillId="0" borderId="7" xfId="14" applyFont="1" applyBorder="1" applyAlignment="1">
      <alignment horizontal="center" vertical="center"/>
    </xf>
    <xf numFmtId="0" fontId="73" fillId="0" borderId="20" xfId="0" applyFont="1" applyBorder="1" applyAlignment="1">
      <alignment horizontal="center" vertical="center"/>
    </xf>
    <xf numFmtId="0" fontId="19" fillId="0" borderId="24" xfId="0" applyFont="1" applyBorder="1" applyAlignment="1">
      <alignment horizontal="right" vertical="center"/>
    </xf>
    <xf numFmtId="0" fontId="72" fillId="3" borderId="1" xfId="0" applyFont="1" applyFill="1" applyBorder="1" applyAlignment="1">
      <alignment horizontal="center" vertical="center" wrapText="1"/>
    </xf>
    <xf numFmtId="0" fontId="72" fillId="3" borderId="73" xfId="0" applyFont="1" applyFill="1" applyBorder="1" applyAlignment="1">
      <alignment horizontal="center" vertical="center" wrapText="1"/>
    </xf>
    <xf numFmtId="0" fontId="72" fillId="3" borderId="2" xfId="0" applyFont="1" applyFill="1" applyBorder="1" applyAlignment="1">
      <alignment horizontal="center" vertical="center" wrapText="1"/>
    </xf>
    <xf numFmtId="0" fontId="72" fillId="3" borderId="72"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68" xfId="0" applyFont="1" applyFill="1" applyBorder="1" applyAlignment="1">
      <alignment horizontal="center" vertical="center" wrapText="1"/>
    </xf>
    <xf numFmtId="0" fontId="72" fillId="3" borderId="75"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45" xfId="0" applyFont="1" applyFill="1" applyBorder="1" applyAlignment="1">
      <alignment horizontal="center" vertical="center" wrapText="1"/>
    </xf>
    <xf numFmtId="0" fontId="9" fillId="0" borderId="47" xfId="0" applyFont="1" applyBorder="1" applyAlignment="1">
      <alignment horizontal="center"/>
    </xf>
    <xf numFmtId="0" fontId="9" fillId="0" borderId="23" xfId="0" applyFont="1" applyBorder="1" applyAlignment="1">
      <alignment horizontal="center"/>
    </xf>
    <xf numFmtId="0" fontId="9" fillId="0" borderId="158" xfId="0" applyFont="1" applyBorder="1" applyAlignment="1">
      <alignment horizontal="center"/>
    </xf>
    <xf numFmtId="0" fontId="9" fillId="0" borderId="48"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2" fillId="6" borderId="36" xfId="0" applyFont="1" applyFill="1" applyBorder="1" applyAlignment="1">
      <alignment horizontal="center" vertical="center" wrapText="1"/>
    </xf>
    <xf numFmtId="0" fontId="72" fillId="6" borderId="10" xfId="0" applyFont="1" applyFill="1" applyBorder="1" applyAlignment="1">
      <alignment horizontal="center" vertical="center" wrapText="1"/>
    </xf>
    <xf numFmtId="0" fontId="72" fillId="6" borderId="6" xfId="0" applyFont="1" applyFill="1" applyBorder="1" applyAlignment="1">
      <alignment horizontal="center" vertical="center" wrapText="1"/>
    </xf>
    <xf numFmtId="0" fontId="72" fillId="6" borderId="26" xfId="0" applyFont="1" applyFill="1" applyBorder="1" applyAlignment="1">
      <alignment horizontal="center" vertical="center" wrapText="1"/>
    </xf>
    <xf numFmtId="0" fontId="72" fillId="6" borderId="98" xfId="0" applyFont="1" applyFill="1" applyBorder="1" applyAlignment="1">
      <alignment horizontal="center" vertical="center" wrapText="1"/>
    </xf>
    <xf numFmtId="0" fontId="72" fillId="6" borderId="27" xfId="0" applyFont="1" applyFill="1" applyBorder="1" applyAlignment="1">
      <alignment horizontal="center" vertical="center" wrapText="1"/>
    </xf>
    <xf numFmtId="0" fontId="72" fillId="6" borderId="159" xfId="0" applyFont="1" applyFill="1" applyBorder="1" applyAlignment="1">
      <alignment horizontal="center" vertical="center" wrapText="1"/>
    </xf>
    <xf numFmtId="0" fontId="72" fillId="6" borderId="8" xfId="0" applyFont="1" applyFill="1" applyBorder="1" applyAlignment="1">
      <alignment horizontal="center" vertical="center" wrapText="1"/>
    </xf>
    <xf numFmtId="0" fontId="73" fillId="5" borderId="43" xfId="0" applyFont="1" applyFill="1" applyBorder="1" applyAlignment="1">
      <alignment horizontal="center" vertical="center"/>
    </xf>
    <xf numFmtId="0" fontId="73" fillId="5" borderId="44" xfId="0" applyFont="1" applyFill="1" applyBorder="1" applyAlignment="1">
      <alignment horizontal="center" vertical="center"/>
    </xf>
    <xf numFmtId="0" fontId="73" fillId="5" borderId="39" xfId="0" applyFont="1" applyFill="1" applyBorder="1" applyAlignment="1">
      <alignment horizontal="center" vertical="center"/>
    </xf>
    <xf numFmtId="0" fontId="14" fillId="0" borderId="48"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60" fillId="0" borderId="48" xfId="0" applyFont="1" applyBorder="1" applyAlignment="1">
      <alignment horizontal="right"/>
    </xf>
    <xf numFmtId="0" fontId="160" fillId="0" borderId="0" xfId="0" applyFont="1" applyAlignment="1">
      <alignment horizontal="right"/>
    </xf>
    <xf numFmtId="0" fontId="160" fillId="0" borderId="28" xfId="0" applyFont="1" applyBorder="1" applyAlignment="1">
      <alignment horizontal="right"/>
    </xf>
    <xf numFmtId="0" fontId="72" fillId="6" borderId="1" xfId="0" applyFont="1" applyFill="1" applyBorder="1" applyAlignment="1">
      <alignment horizontal="center" vertical="center" wrapText="1"/>
    </xf>
    <xf numFmtId="0" fontId="72" fillId="6" borderId="7" xfId="0" applyFont="1" applyFill="1" applyBorder="1" applyAlignment="1">
      <alignment horizontal="center" vertical="center" wrapText="1"/>
    </xf>
    <xf numFmtId="0" fontId="72" fillId="6" borderId="33" xfId="0" applyFont="1" applyFill="1" applyBorder="1" applyAlignment="1">
      <alignment horizontal="center" vertical="center" wrapText="1"/>
    </xf>
    <xf numFmtId="0" fontId="72" fillId="6" borderId="9" xfId="0" applyFont="1" applyFill="1" applyBorder="1" applyAlignment="1">
      <alignment horizontal="center" vertical="center" wrapText="1"/>
    </xf>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73" fillId="0" borderId="39" xfId="0" applyFont="1" applyBorder="1" applyAlignment="1">
      <alignment horizontal="center" vertical="center" wrapText="1"/>
    </xf>
    <xf numFmtId="0" fontId="73" fillId="0" borderId="43" xfId="0" applyFont="1" applyBorder="1" applyAlignment="1">
      <alignment horizontal="center" vertical="center"/>
    </xf>
    <xf numFmtId="0" fontId="73" fillId="0" borderId="44" xfId="0" applyFont="1" applyBorder="1" applyAlignment="1">
      <alignment horizontal="center" vertical="center"/>
    </xf>
    <xf numFmtId="0" fontId="73" fillId="0" borderId="39" xfId="0" applyFont="1" applyBorder="1" applyAlignment="1">
      <alignment horizontal="center" vertical="center"/>
    </xf>
    <xf numFmtId="0" fontId="73" fillId="0" borderId="42" xfId="0" applyFont="1" applyBorder="1" applyAlignment="1">
      <alignment horizontal="center" vertical="center"/>
    </xf>
    <xf numFmtId="0" fontId="73" fillId="0" borderId="0" xfId="0" applyFont="1" applyAlignment="1">
      <alignment horizontal="center" vertical="center"/>
    </xf>
    <xf numFmtId="0" fontId="48" fillId="3" borderId="6" xfId="18" applyFont="1" applyFill="1" applyBorder="1" applyAlignment="1">
      <alignment horizontal="center" vertical="center"/>
    </xf>
    <xf numFmtId="0" fontId="0" fillId="3" borderId="6" xfId="0" applyFill="1" applyBorder="1"/>
    <xf numFmtId="0" fontId="0" fillId="3" borderId="98" xfId="0" applyFill="1" applyBorder="1"/>
    <xf numFmtId="0" fontId="48"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8" fillId="3" borderId="159" xfId="18" applyFont="1" applyFill="1" applyBorder="1" applyAlignment="1">
      <alignment horizontal="center" vertical="center" wrapText="1"/>
    </xf>
    <xf numFmtId="0" fontId="0" fillId="3" borderId="8" xfId="0" applyFill="1" applyBorder="1"/>
    <xf numFmtId="0" fontId="48" fillId="3" borderId="159" xfId="18" applyFont="1" applyFill="1" applyBorder="1" applyAlignment="1">
      <alignment horizontal="center" vertical="center"/>
    </xf>
    <xf numFmtId="0" fontId="72" fillId="0" borderId="0" xfId="18" applyFont="1" applyAlignment="1">
      <alignment horizontal="center"/>
    </xf>
    <xf numFmtId="0" fontId="12" fillId="0" borderId="0" xfId="18" applyFont="1" applyAlignment="1">
      <alignment horizontal="center"/>
    </xf>
    <xf numFmtId="0" fontId="127" fillId="0" borderId="23" xfId="18" applyFont="1" applyBorder="1" applyAlignment="1">
      <alignment horizontal="left"/>
    </xf>
    <xf numFmtId="0" fontId="127" fillId="0" borderId="0" xfId="18" applyFont="1" applyAlignment="1">
      <alignment horizontal="left" wrapText="1"/>
    </xf>
  </cellXfs>
  <cellStyles count="44910">
    <cellStyle name="20% - Accent1" xfId="315" builtinId="30" customBuiltin="1"/>
    <cellStyle name="20% - Accent1 2" xfId="370"/>
    <cellStyle name="20% - Accent1 2 2" xfId="3706"/>
    <cellStyle name="20% - Accent1 2 3" xfId="3705"/>
    <cellStyle name="20% - Accent1 3" xfId="3707"/>
    <cellStyle name="20% - Accent2" xfId="319" builtinId="34" customBuiltin="1"/>
    <cellStyle name="20% - Accent2 2" xfId="371"/>
    <cellStyle name="20% - Accent2 2 2" xfId="3709"/>
    <cellStyle name="20% - Accent2 2 3" xfId="3708"/>
    <cellStyle name="20% - Accent2 3" xfId="3710"/>
    <cellStyle name="20% - Accent3" xfId="323" builtinId="38" customBuiltin="1"/>
    <cellStyle name="20% - Accent3 2" xfId="372"/>
    <cellStyle name="20% - Accent3 2 2" xfId="3712"/>
    <cellStyle name="20% - Accent3 2 3" xfId="3711"/>
    <cellStyle name="20% - Accent3 3" xfId="3713"/>
    <cellStyle name="20% - Accent4" xfId="327" builtinId="42" customBuiltin="1"/>
    <cellStyle name="20% - Accent4 2" xfId="373"/>
    <cellStyle name="20% - Accent4 2 2" xfId="3715"/>
    <cellStyle name="20% - Accent4 2 3" xfId="3714"/>
    <cellStyle name="20% - Accent4 3" xfId="3716"/>
    <cellStyle name="20% - Accent5" xfId="331" builtinId="46" customBuiltin="1"/>
    <cellStyle name="20% - Accent5 2" xfId="374"/>
    <cellStyle name="20% - Accent5 2 2" xfId="3718"/>
    <cellStyle name="20% - Accent5 2 3" xfId="3717"/>
    <cellStyle name="20% - Accent5 3" xfId="3719"/>
    <cellStyle name="20% - Accent6" xfId="335" builtinId="50" customBuiltin="1"/>
    <cellStyle name="20% - Accent6 2" xfId="375"/>
    <cellStyle name="20% - Accent6 2 2" xfId="3721"/>
    <cellStyle name="20% - Accent6 2 3" xfId="3720"/>
    <cellStyle name="20% - Accent6 3" xfId="3722"/>
    <cellStyle name="40% - Accent1" xfId="316" builtinId="31" customBuiltin="1"/>
    <cellStyle name="40% - Accent1 2" xfId="376"/>
    <cellStyle name="40% - Accent1 2 2" xfId="3724"/>
    <cellStyle name="40% - Accent1 2 3" xfId="3723"/>
    <cellStyle name="40% - Accent1 3" xfId="3725"/>
    <cellStyle name="40% - Accent2" xfId="320" builtinId="35" customBuiltin="1"/>
    <cellStyle name="40% - Accent2 2" xfId="377"/>
    <cellStyle name="40% - Accent2 2 2" xfId="3727"/>
    <cellStyle name="40% - Accent2 2 3" xfId="3726"/>
    <cellStyle name="40% - Accent2 3" xfId="3728"/>
    <cellStyle name="40% - Accent3" xfId="324" builtinId="39" customBuiltin="1"/>
    <cellStyle name="40% - Accent3 2" xfId="378"/>
    <cellStyle name="40% - Accent3 2 2" xfId="3730"/>
    <cellStyle name="40% - Accent3 2 3" xfId="3729"/>
    <cellStyle name="40% - Accent3 3" xfId="3731"/>
    <cellStyle name="40% - Accent4" xfId="328" builtinId="43" customBuiltin="1"/>
    <cellStyle name="40% - Accent4 2" xfId="379"/>
    <cellStyle name="40% - Accent4 2 2" xfId="3733"/>
    <cellStyle name="40% - Accent4 2 3" xfId="3732"/>
    <cellStyle name="40% - Accent4 3" xfId="3734"/>
    <cellStyle name="40% - Accent5" xfId="332" builtinId="47" customBuiltin="1"/>
    <cellStyle name="40% - Accent5 2" xfId="380"/>
    <cellStyle name="40% - Accent5 2 2" xfId="3736"/>
    <cellStyle name="40% - Accent5 2 3" xfId="3735"/>
    <cellStyle name="40% - Accent5 3" xfId="3737"/>
    <cellStyle name="40% - Accent6" xfId="336" builtinId="51" customBuiltin="1"/>
    <cellStyle name="40% - Accent6 2" xfId="381"/>
    <cellStyle name="40% - Accent6 2 2" xfId="3739"/>
    <cellStyle name="40% - Accent6 2 3" xfId="3738"/>
    <cellStyle name="40% - Accent6 3" xfId="3740"/>
    <cellStyle name="60% - Accent1" xfId="317" builtinId="32" customBuiltin="1"/>
    <cellStyle name="60% - Accent1 2" xfId="338"/>
    <cellStyle name="60% - Accent1 2 2" xfId="339"/>
    <cellStyle name="60% - Accent1 2 3" xfId="382"/>
    <cellStyle name="60% - Accent2" xfId="321" builtinId="36" customBuiltin="1"/>
    <cellStyle name="60% - Accent2 2" xfId="340"/>
    <cellStyle name="60% - Accent2 2 2" xfId="341"/>
    <cellStyle name="60% - Accent2 2 3" xfId="383"/>
    <cellStyle name="60% - Accent3" xfId="325" builtinId="40" customBuiltin="1"/>
    <cellStyle name="60% - Accent3 2" xfId="342"/>
    <cellStyle name="60% - Accent3 2 2" xfId="343"/>
    <cellStyle name="60% - Accent3 2 3" xfId="384"/>
    <cellStyle name="60% - Accent4" xfId="329" builtinId="44" customBuiltin="1"/>
    <cellStyle name="60% - Accent4 2" xfId="344"/>
    <cellStyle name="60% - Accent4 2 2" xfId="345"/>
    <cellStyle name="60% - Accent4 2 3" xfId="385"/>
    <cellStyle name="60% - Accent5" xfId="333" builtinId="48" customBuiltin="1"/>
    <cellStyle name="60% - Accent5 2" xfId="346"/>
    <cellStyle name="60% - Accent5 2 2" xfId="347"/>
    <cellStyle name="60% - Accent5 2 3" xfId="386"/>
    <cellStyle name="60% - Accent6" xfId="337" builtinId="52" customBuiltin="1"/>
    <cellStyle name="60% - Accent6 2" xfId="348"/>
    <cellStyle name="60% - Accent6 2 2" xfId="349"/>
    <cellStyle name="60% - Accent6 2 3" xfId="387"/>
    <cellStyle name="Accent1" xfId="314" builtinId="29" customBuiltin="1"/>
    <cellStyle name="Accent1 2" xfId="388"/>
    <cellStyle name="Accent2" xfId="318" builtinId="33" customBuiltin="1"/>
    <cellStyle name="Accent2 2" xfId="389"/>
    <cellStyle name="Accent3" xfId="322" builtinId="37" customBuiltin="1"/>
    <cellStyle name="Accent3 2" xfId="390"/>
    <cellStyle name="Accent4" xfId="326" builtinId="41" customBuiltin="1"/>
    <cellStyle name="Accent4 2" xfId="391"/>
    <cellStyle name="Accent5" xfId="330" builtinId="45" customBuiltin="1"/>
    <cellStyle name="Accent5 2" xfId="392"/>
    <cellStyle name="Accent6" xfId="334" builtinId="49" customBuiltin="1"/>
    <cellStyle name="Accent6 2" xfId="393"/>
    <cellStyle name="Bad" xfId="304" builtinId="27" customBuiltin="1"/>
    <cellStyle name="Bad 2" xfId="394"/>
    <cellStyle name="Calculation" xfId="308" builtinId="22" customBuiltin="1"/>
    <cellStyle name="Calculation 2" xfId="395"/>
    <cellStyle name="Calculation 2 2" xfId="2535"/>
    <cellStyle name="Calculation 2 3" xfId="2522"/>
    <cellStyle name="Calculation 2 4" xfId="2634"/>
    <cellStyle name="Calculation 2 5" xfId="3500"/>
    <cellStyle name="Calculation 2 6" xfId="3585"/>
    <cellStyle name="Calculation 2 7" xfId="3595"/>
    <cellStyle name="Calculation 2 8" xfId="3652"/>
    <cellStyle name="Check Cell" xfId="310" builtinId="23" customBuiltin="1"/>
    <cellStyle name="Check Cell 2" xfId="396"/>
    <cellStyle name="Comma" xfId="1" builtinId="3"/>
    <cellStyle name="Comma 10" xfId="6"/>
    <cellStyle name="Comma 10 2" xfId="65"/>
    <cellStyle name="Comma 10 2 10" xfId="3471"/>
    <cellStyle name="Comma 10 2 11" xfId="397"/>
    <cellStyle name="Comma 10 2 2" xfId="2771"/>
    <cellStyle name="Comma 10 2 3" xfId="2898"/>
    <cellStyle name="Comma 10 2 4" xfId="2737"/>
    <cellStyle name="Comma 10 2 5" xfId="3115"/>
    <cellStyle name="Comma 10 2 6" xfId="3206"/>
    <cellStyle name="Comma 10 2 7" xfId="3285"/>
    <cellStyle name="Comma 10 2 8" xfId="3363"/>
    <cellStyle name="Comma 10 2 9" xfId="3421"/>
    <cellStyle name="Comma 10 3" xfId="64"/>
    <cellStyle name="Comma 10 3 2" xfId="3741"/>
    <cellStyle name="Comma 10 4" xfId="44881"/>
    <cellStyle name="Comma 11" xfId="38"/>
    <cellStyle name="Comma 11 10" xfId="398"/>
    <cellStyle name="Comma 11 11" xfId="399"/>
    <cellStyle name="Comma 11 12" xfId="400"/>
    <cellStyle name="Comma 11 13" xfId="401"/>
    <cellStyle name="Comma 11 14" xfId="402"/>
    <cellStyle name="Comma 11 2" xfId="66"/>
    <cellStyle name="Comma 11 2 10" xfId="3470"/>
    <cellStyle name="Comma 11 2 11" xfId="403"/>
    <cellStyle name="Comma 11 2 2" xfId="2772"/>
    <cellStyle name="Comma 11 2 3" xfId="2894"/>
    <cellStyle name="Comma 11 2 4" xfId="3018"/>
    <cellStyle name="Comma 11 2 5" xfId="3114"/>
    <cellStyle name="Comma 11 2 6" xfId="3205"/>
    <cellStyle name="Comma 11 2 7" xfId="3284"/>
    <cellStyle name="Comma 11 2 8" xfId="3362"/>
    <cellStyle name="Comma 11 2 9" xfId="3420"/>
    <cellStyle name="Comma 11 3" xfId="404"/>
    <cellStyle name="Comma 11 4" xfId="405"/>
    <cellStyle name="Comma 11 5" xfId="406"/>
    <cellStyle name="Comma 11 6" xfId="407"/>
    <cellStyle name="Comma 11 7" xfId="408"/>
    <cellStyle name="Comma 11 8" xfId="409"/>
    <cellStyle name="Comma 11 9" xfId="410"/>
    <cellStyle name="Comma 12" xfId="67"/>
    <cellStyle name="Comma 12 10" xfId="3469"/>
    <cellStyle name="Comma 12 11" xfId="411"/>
    <cellStyle name="Comma 12 2" xfId="2773"/>
    <cellStyle name="Comma 12 3" xfId="2716"/>
    <cellStyle name="Comma 12 4" xfId="3017"/>
    <cellStyle name="Comma 12 5" xfId="3113"/>
    <cellStyle name="Comma 12 6" xfId="3204"/>
    <cellStyle name="Comma 12 7" xfId="3283"/>
    <cellStyle name="Comma 12 8" xfId="3361"/>
    <cellStyle name="Comma 12 9" xfId="3396"/>
    <cellStyle name="Comma 13" xfId="68"/>
    <cellStyle name="Comma 13 10" xfId="3468"/>
    <cellStyle name="Comma 13 11" xfId="412"/>
    <cellStyle name="Comma 13 2" xfId="2774"/>
    <cellStyle name="Comma 13 3" xfId="2753"/>
    <cellStyle name="Comma 13 4" xfId="3016"/>
    <cellStyle name="Comma 13 5" xfId="3112"/>
    <cellStyle name="Comma 13 6" xfId="3203"/>
    <cellStyle name="Comma 13 7" xfId="3282"/>
    <cellStyle name="Comma 13 8" xfId="3360"/>
    <cellStyle name="Comma 13 9" xfId="3419"/>
    <cellStyle name="Comma 14" xfId="69"/>
    <cellStyle name="Comma 14 10" xfId="413"/>
    <cellStyle name="Comma 14 10 2" xfId="414"/>
    <cellStyle name="Comma 14 10 3" xfId="960"/>
    <cellStyle name="Comma 14 11" xfId="415"/>
    <cellStyle name="Comma 14 11 2" xfId="416"/>
    <cellStyle name="Comma 14 11 3" xfId="961"/>
    <cellStyle name="Comma 14 12" xfId="417"/>
    <cellStyle name="Comma 14 12 2" xfId="418"/>
    <cellStyle name="Comma 14 12 3" xfId="962"/>
    <cellStyle name="Comma 14 13" xfId="419"/>
    <cellStyle name="Comma 14 14" xfId="2775"/>
    <cellStyle name="Comma 14 15" xfId="3687"/>
    <cellStyle name="Comma 14 16" xfId="2481"/>
    <cellStyle name="Comma 14 2" xfId="420"/>
    <cellStyle name="Comma 14 2 2" xfId="421"/>
    <cellStyle name="Comma 14 2 3" xfId="422"/>
    <cellStyle name="Comma 14 2 4" xfId="423"/>
    <cellStyle name="Comma 14 2 5" xfId="424"/>
    <cellStyle name="Comma 14 2 6" xfId="425"/>
    <cellStyle name="Comma 14 2 7" xfId="963"/>
    <cellStyle name="Comma 14 2 8" xfId="1315"/>
    <cellStyle name="Comma 14 2 9" xfId="3742"/>
    <cellStyle name="Comma 14 3" xfId="426"/>
    <cellStyle name="Comma 14 3 2" xfId="427"/>
    <cellStyle name="Comma 14 3 3" xfId="964"/>
    <cellStyle name="Comma 14 4" xfId="428"/>
    <cellStyle name="Comma 14 4 2" xfId="429"/>
    <cellStyle name="Comma 14 4 3" xfId="966"/>
    <cellStyle name="Comma 14 5" xfId="430"/>
    <cellStyle name="Comma 14 5 2" xfId="431"/>
    <cellStyle name="Comma 14 5 3" xfId="968"/>
    <cellStyle name="Comma 14 6" xfId="432"/>
    <cellStyle name="Comma 14 6 2" xfId="433"/>
    <cellStyle name="Comma 14 6 3" xfId="971"/>
    <cellStyle name="Comma 14 7" xfId="434"/>
    <cellStyle name="Comma 14 7 2" xfId="435"/>
    <cellStyle name="Comma 14 7 3" xfId="972"/>
    <cellStyle name="Comma 14 8" xfId="436"/>
    <cellStyle name="Comma 14 8 2" xfId="437"/>
    <cellStyle name="Comma 14 8 3" xfId="973"/>
    <cellStyle name="Comma 14 9" xfId="438"/>
    <cellStyle name="Comma 14 9 2" xfId="439"/>
    <cellStyle name="Comma 14 9 3" xfId="974"/>
    <cellStyle name="Comma 15" xfId="70"/>
    <cellStyle name="Comma 15 10" xfId="440"/>
    <cellStyle name="Comma 15 11" xfId="441"/>
    <cellStyle name="Comma 15 12" xfId="442"/>
    <cellStyle name="Comma 15 13" xfId="975"/>
    <cellStyle name="Comma 15 2" xfId="443"/>
    <cellStyle name="Comma 15 3" xfId="444"/>
    <cellStyle name="Comma 15 4" xfId="445"/>
    <cellStyle name="Comma 15 5" xfId="446"/>
    <cellStyle name="Comma 15 6" xfId="447"/>
    <cellStyle name="Comma 15 7" xfId="448"/>
    <cellStyle name="Comma 15 8" xfId="449"/>
    <cellStyle name="Comma 15 9" xfId="450"/>
    <cellStyle name="Comma 16" xfId="71"/>
    <cellStyle name="Comma 16 10" xfId="451"/>
    <cellStyle name="Comma 16 11" xfId="452"/>
    <cellStyle name="Comma 16 12" xfId="453"/>
    <cellStyle name="Comma 16 13" xfId="977"/>
    <cellStyle name="Comma 16 2" xfId="454"/>
    <cellStyle name="Comma 16 3" xfId="455"/>
    <cellStyle name="Comma 16 4" xfId="456"/>
    <cellStyle name="Comma 16 5" xfId="457"/>
    <cellStyle name="Comma 16 6" xfId="458"/>
    <cellStyle name="Comma 16 7" xfId="459"/>
    <cellStyle name="Comma 16 8" xfId="460"/>
    <cellStyle name="Comma 16 9" xfId="461"/>
    <cellStyle name="Comma 17" xfId="72"/>
    <cellStyle name="Comma 17 10" xfId="462"/>
    <cellStyle name="Comma 17 11" xfId="463"/>
    <cellStyle name="Comma 17 12" xfId="464"/>
    <cellStyle name="Comma 17 13" xfId="982"/>
    <cellStyle name="Comma 17 2" xfId="73"/>
    <cellStyle name="Comma 17 2 10" xfId="3433"/>
    <cellStyle name="Comma 17 2 11" xfId="465"/>
    <cellStyle name="Comma 17 2 2" xfId="2776"/>
    <cellStyle name="Comma 17 2 3" xfId="2718"/>
    <cellStyle name="Comma 17 2 4" xfId="2939"/>
    <cellStyle name="Comma 17 2 5" xfId="3107"/>
    <cellStyle name="Comma 17 2 6" xfId="3198"/>
    <cellStyle name="Comma 17 2 7" xfId="3279"/>
    <cellStyle name="Comma 17 2 8" xfId="3357"/>
    <cellStyle name="Comma 17 2 9" xfId="3416"/>
    <cellStyle name="Comma 17 3" xfId="466"/>
    <cellStyle name="Comma 17 4" xfId="467"/>
    <cellStyle name="Comma 17 5" xfId="468"/>
    <cellStyle name="Comma 17 6" xfId="469"/>
    <cellStyle name="Comma 17 7" xfId="470"/>
    <cellStyle name="Comma 17 8" xfId="471"/>
    <cellStyle name="Comma 17 9" xfId="472"/>
    <cellStyle name="Comma 18" xfId="74"/>
    <cellStyle name="Comma 18 2" xfId="75"/>
    <cellStyle name="Comma 18 2 2" xfId="3744"/>
    <cellStyle name="Comma 18 3" xfId="3743"/>
    <cellStyle name="Comma 19" xfId="76"/>
    <cellStyle name="Comma 19 2" xfId="77"/>
    <cellStyle name="Comma 19 2 2" xfId="3746"/>
    <cellStyle name="Comma 19 3" xfId="3745"/>
    <cellStyle name="Comma 2" xfId="56"/>
    <cellStyle name="Comma 2 10" xfId="79"/>
    <cellStyle name="Comma 2 10 10" xfId="3460"/>
    <cellStyle name="Comma 2 10 11" xfId="474"/>
    <cellStyle name="Comma 2 10 2" xfId="2778"/>
    <cellStyle name="Comma 2 10 3" xfId="2742"/>
    <cellStyle name="Comma 2 10 4" xfId="3002"/>
    <cellStyle name="Comma 2 10 5" xfId="3102"/>
    <cellStyle name="Comma 2 10 6" xfId="3145"/>
    <cellStyle name="Comma 2 10 7" xfId="3248"/>
    <cellStyle name="Comma 2 10 8" xfId="3325"/>
    <cellStyle name="Comma 2 10 9" xfId="3408"/>
    <cellStyle name="Comma 2 11" xfId="80"/>
    <cellStyle name="Comma 2 11 10" xfId="3445"/>
    <cellStyle name="Comma 2 11 11" xfId="475"/>
    <cellStyle name="Comma 2 11 2" xfId="2779"/>
    <cellStyle name="Comma 2 11 3" xfId="2883"/>
    <cellStyle name="Comma 2 11 4" xfId="2761"/>
    <cellStyle name="Comma 2 11 5" xfId="3101"/>
    <cellStyle name="Comma 2 11 6" xfId="3192"/>
    <cellStyle name="Comma 2 11 7" xfId="3274"/>
    <cellStyle name="Comma 2 11 8" xfId="3351"/>
    <cellStyle name="Comma 2 11 9" xfId="3407"/>
    <cellStyle name="Comma 2 12" xfId="81"/>
    <cellStyle name="Comma 2 12 10" xfId="3458"/>
    <cellStyle name="Comma 2 12 11" xfId="476"/>
    <cellStyle name="Comma 2 12 2" xfId="2780"/>
    <cellStyle name="Comma 2 12 3" xfId="2882"/>
    <cellStyle name="Comma 2 12 4" xfId="3001"/>
    <cellStyle name="Comma 2 12 5" xfId="3100"/>
    <cellStyle name="Comma 2 12 6" xfId="3191"/>
    <cellStyle name="Comma 2 12 7" xfId="3273"/>
    <cellStyle name="Comma 2 12 8" xfId="3350"/>
    <cellStyle name="Comma 2 12 9" xfId="3406"/>
    <cellStyle name="Comma 2 13" xfId="82"/>
    <cellStyle name="Comma 2 13 10" xfId="3447"/>
    <cellStyle name="Comma 2 13 11" xfId="477"/>
    <cellStyle name="Comma 2 13 2" xfId="2781"/>
    <cellStyle name="Comma 2 13 3" xfId="2758"/>
    <cellStyle name="Comma 2 13 4" xfId="3000"/>
    <cellStyle name="Comma 2 13 5" xfId="3096"/>
    <cellStyle name="Comma 2 13 6" xfId="3190"/>
    <cellStyle name="Comma 2 13 7" xfId="3272"/>
    <cellStyle name="Comma 2 13 8" xfId="3349"/>
    <cellStyle name="Comma 2 13 9" xfId="3383"/>
    <cellStyle name="Comma 2 14" xfId="83"/>
    <cellStyle name="Comma 2 14 10" xfId="3395"/>
    <cellStyle name="Comma 2 14 11" xfId="478"/>
    <cellStyle name="Comma 2 14 2" xfId="2782"/>
    <cellStyle name="Comma 2 14 3" xfId="2881"/>
    <cellStyle name="Comma 2 14 4" xfId="2741"/>
    <cellStyle name="Comma 2 14 5" xfId="2940"/>
    <cellStyle name="Comma 2 14 6" xfId="3189"/>
    <cellStyle name="Comma 2 14 7" xfId="3271"/>
    <cellStyle name="Comma 2 14 8" xfId="3348"/>
    <cellStyle name="Comma 2 14 9" xfId="3405"/>
    <cellStyle name="Comma 2 15" xfId="84"/>
    <cellStyle name="Comma 2 15 10" xfId="3424"/>
    <cellStyle name="Comma 2 15 11" xfId="479"/>
    <cellStyle name="Comma 2 15 2" xfId="2783"/>
    <cellStyle name="Comma 2 15 3" xfId="2880"/>
    <cellStyle name="Comma 2 15 4" xfId="2998"/>
    <cellStyle name="Comma 2 15 5" xfId="3039"/>
    <cellStyle name="Comma 2 15 6" xfId="3188"/>
    <cellStyle name="Comma 2 15 7" xfId="3270"/>
    <cellStyle name="Comma 2 15 8" xfId="3347"/>
    <cellStyle name="Comma 2 15 9" xfId="3404"/>
    <cellStyle name="Comma 2 16" xfId="85"/>
    <cellStyle name="Comma 2 16 10" xfId="3437"/>
    <cellStyle name="Comma 2 16 11" xfId="480"/>
    <cellStyle name="Comma 2 16 2" xfId="2784"/>
    <cellStyle name="Comma 2 16 3" xfId="2879"/>
    <cellStyle name="Comma 2 16 4" xfId="2948"/>
    <cellStyle name="Comma 2 16 5" xfId="3092"/>
    <cellStyle name="Comma 2 16 6" xfId="3187"/>
    <cellStyle name="Comma 2 16 7" xfId="3269"/>
    <cellStyle name="Comma 2 16 8" xfId="3346"/>
    <cellStyle name="Comma 2 16 9" xfId="3230"/>
    <cellStyle name="Comma 2 17" xfId="86"/>
    <cellStyle name="Comma 2 17 10" xfId="3456"/>
    <cellStyle name="Comma 2 17 11" xfId="481"/>
    <cellStyle name="Comma 2 17 2" xfId="2785"/>
    <cellStyle name="Comma 2 17 3" xfId="2750"/>
    <cellStyle name="Comma 2 17 4" xfId="2720"/>
    <cellStyle name="Comma 2 17 5" xfId="3038"/>
    <cellStyle name="Comma 2 17 6" xfId="3183"/>
    <cellStyle name="Comma 2 17 7" xfId="3265"/>
    <cellStyle name="Comma 2 17 8" xfId="3342"/>
    <cellStyle name="Comma 2 17 9" xfId="3402"/>
    <cellStyle name="Comma 2 18" xfId="87"/>
    <cellStyle name="Comma 2 18 10" xfId="3455"/>
    <cellStyle name="Comma 2 18 11" xfId="482"/>
    <cellStyle name="Comma 2 18 2" xfId="2786"/>
    <cellStyle name="Comma 2 18 3" xfId="2878"/>
    <cellStyle name="Comma 2 18 4" xfId="2903"/>
    <cellStyle name="Comma 2 18 5" xfId="3091"/>
    <cellStyle name="Comma 2 18 6" xfId="3030"/>
    <cellStyle name="Comma 2 18 7" xfId="3234"/>
    <cellStyle name="Comma 2 18 8" xfId="3312"/>
    <cellStyle name="Comma 2 18 9" xfId="3391"/>
    <cellStyle name="Comma 2 19" xfId="88"/>
    <cellStyle name="Comma 2 19 10" xfId="3430"/>
    <cellStyle name="Comma 2 19 11" xfId="483"/>
    <cellStyle name="Comma 2 19 2" xfId="2787"/>
    <cellStyle name="Comma 2 19 3" xfId="2751"/>
    <cellStyle name="Comma 2 19 4" xfId="2929"/>
    <cellStyle name="Comma 2 19 5" xfId="3090"/>
    <cellStyle name="Comma 2 19 6" xfId="3021"/>
    <cellStyle name="Comma 2 19 7" xfId="3223"/>
    <cellStyle name="Comma 2 19 8" xfId="3302"/>
    <cellStyle name="Comma 2 19 9" xfId="3308"/>
    <cellStyle name="Comma 2 2" xfId="89"/>
    <cellStyle name="Comma 2 2 10" xfId="485"/>
    <cellStyle name="Comma 2 2 11" xfId="486"/>
    <cellStyle name="Comma 2 2 12" xfId="487"/>
    <cellStyle name="Comma 2 2 13" xfId="488"/>
    <cellStyle name="Comma 2 2 14" xfId="489"/>
    <cellStyle name="Comma 2 2 15" xfId="490"/>
    <cellStyle name="Comma 2 2 16" xfId="491"/>
    <cellStyle name="Comma 2 2 17" xfId="492"/>
    <cellStyle name="Comma 2 2 18" xfId="493"/>
    <cellStyle name="Comma 2 2 19" xfId="494"/>
    <cellStyle name="Comma 2 2 2" xfId="90"/>
    <cellStyle name="Comma 2 2 2 10" xfId="496"/>
    <cellStyle name="Comma 2 2 2 11" xfId="497"/>
    <cellStyle name="Comma 2 2 2 12" xfId="498"/>
    <cellStyle name="Comma 2 2 2 13" xfId="499"/>
    <cellStyle name="Comma 2 2 2 14" xfId="500"/>
    <cellStyle name="Comma 2 2 2 15" xfId="501"/>
    <cellStyle name="Comma 2 2 2 16" xfId="502"/>
    <cellStyle name="Comma 2 2 2 17" xfId="503"/>
    <cellStyle name="Comma 2 2 2 18" xfId="504"/>
    <cellStyle name="Comma 2 2 2 19" xfId="505"/>
    <cellStyle name="Comma 2 2 2 2" xfId="91"/>
    <cellStyle name="Comma 2 2 2 2 10" xfId="507"/>
    <cellStyle name="Comma 2 2 2 2 11" xfId="508"/>
    <cellStyle name="Comma 2 2 2 2 12" xfId="509"/>
    <cellStyle name="Comma 2 2 2 2 13" xfId="510"/>
    <cellStyle name="Comma 2 2 2 2 14" xfId="511"/>
    <cellStyle name="Comma 2 2 2 2 15" xfId="512"/>
    <cellStyle name="Comma 2 2 2 2 16" xfId="513"/>
    <cellStyle name="Comma 2 2 2 2 17" xfId="514"/>
    <cellStyle name="Comma 2 2 2 2 18" xfId="515"/>
    <cellStyle name="Comma 2 2 2 2 19" xfId="516"/>
    <cellStyle name="Comma 2 2 2 2 2" xfId="92"/>
    <cellStyle name="Comma 2 2 2 2 2 10" xfId="518"/>
    <cellStyle name="Comma 2 2 2 2 2 11" xfId="519"/>
    <cellStyle name="Comma 2 2 2 2 2 12" xfId="520"/>
    <cellStyle name="Comma 2 2 2 2 2 13" xfId="521"/>
    <cellStyle name="Comma 2 2 2 2 2 14" xfId="522"/>
    <cellStyle name="Comma 2 2 2 2 2 15" xfId="523"/>
    <cellStyle name="Comma 2 2 2 2 2 16" xfId="524"/>
    <cellStyle name="Comma 2 2 2 2 2 17" xfId="525"/>
    <cellStyle name="Comma 2 2 2 2 2 18" xfId="526"/>
    <cellStyle name="Comma 2 2 2 2 2 19" xfId="527"/>
    <cellStyle name="Comma 2 2 2 2 2 2" xfId="517"/>
    <cellStyle name="Comma 2 2 2 2 2 2 10" xfId="1001"/>
    <cellStyle name="Comma 2 2 2 2 2 2 11" xfId="1002"/>
    <cellStyle name="Comma 2 2 2 2 2 2 12" xfId="1003"/>
    <cellStyle name="Comma 2 2 2 2 2 2 13" xfId="1004"/>
    <cellStyle name="Comma 2 2 2 2 2 2 14" xfId="1005"/>
    <cellStyle name="Comma 2 2 2 2 2 2 15" xfId="1396"/>
    <cellStyle name="Comma 2 2 2 2 2 2 16" xfId="1261"/>
    <cellStyle name="Comma 2 2 2 2 2 2 17" xfId="1624"/>
    <cellStyle name="Comma 2 2 2 2 2 2 18" xfId="1765"/>
    <cellStyle name="Comma 2 2 2 2 2 2 19" xfId="1793"/>
    <cellStyle name="Comma 2 2 2 2 2 2 2" xfId="528"/>
    <cellStyle name="Comma 2 2 2 2 2 2 2 10" xfId="1007"/>
    <cellStyle name="Comma 2 2 2 2 2 2 2 11" xfId="1008"/>
    <cellStyle name="Comma 2 2 2 2 2 2 2 12" xfId="1009"/>
    <cellStyle name="Comma 2 2 2 2 2 2 2 13" xfId="1010"/>
    <cellStyle name="Comma 2 2 2 2 2 2 2 14" xfId="1011"/>
    <cellStyle name="Comma 2 2 2 2 2 2 2 15" xfId="1397"/>
    <cellStyle name="Comma 2 2 2 2 2 2 2 16" xfId="1258"/>
    <cellStyle name="Comma 2 2 2 2 2 2 2 17" xfId="1625"/>
    <cellStyle name="Comma 2 2 2 2 2 2 2 18" xfId="1753"/>
    <cellStyle name="Comma 2 2 2 2 2 2 2 19" xfId="1795"/>
    <cellStyle name="Comma 2 2 2 2 2 2 2 2" xfId="529"/>
    <cellStyle name="Comma 2 2 2 2 2 2 2 2 10" xfId="2008"/>
    <cellStyle name="Comma 2 2 2 2 2 2 2 2 11" xfId="2291"/>
    <cellStyle name="Comma 2 2 2 2 2 2 2 2 12" xfId="2308"/>
    <cellStyle name="Comma 2 2 2 2 2 2 2 2 13" xfId="2320"/>
    <cellStyle name="Comma 2 2 2 2 2 2 2 2 14" xfId="2328"/>
    <cellStyle name="Comma 2 2 2 2 2 2 2 2 2" xfId="530"/>
    <cellStyle name="Comma 2 2 2 2 2 2 2 2 2 10" xfId="2009"/>
    <cellStyle name="Comma 2 2 2 2 2 2 2 2 2 11" xfId="2286"/>
    <cellStyle name="Comma 2 2 2 2 2 2 2 2 2 12" xfId="2303"/>
    <cellStyle name="Comma 2 2 2 2 2 2 2 2 2 13" xfId="2315"/>
    <cellStyle name="Comma 2 2 2 2 2 2 2 2 2 14" xfId="2325"/>
    <cellStyle name="Comma 2 2 2 2 2 2 2 2 2 2" xfId="531"/>
    <cellStyle name="Comma 2 2 2 2 2 2 2 2 2 2 10" xfId="2302"/>
    <cellStyle name="Comma 2 2 2 2 2 2 2 2 2 2 11" xfId="2314"/>
    <cellStyle name="Comma 2 2 2 2 2 2 2 2 2 2 12" xfId="2324"/>
    <cellStyle name="Comma 2 2 2 2 2 2 2 2 2 2 2" xfId="1013"/>
    <cellStyle name="Comma 2 2 2 2 2 2 2 2 2 2 2 10" xfId="2312"/>
    <cellStyle name="Comma 2 2 2 2 2 2 2 2 2 2 2 11" xfId="2322"/>
    <cellStyle name="Comma 2 2 2 2 2 2 2 2 2 2 2 2" xfId="1014"/>
    <cellStyle name="Comma 2 2 2 2 2 2 2 2 2 2 2 2 10" xfId="2298"/>
    <cellStyle name="Comma 2 2 2 2 2 2 2 2 2 2 2 2 2" xfId="1711"/>
    <cellStyle name="Comma 2 2 2 2 2 2 2 2 2 2 2 2 2 10" xfId="2041"/>
    <cellStyle name="Comma 2 2 2 2 2 2 2 2 2 2 2 2 2 2" xfId="1712"/>
    <cellStyle name="Comma 2 2 2 2 2 2 2 2 2 2 2 2 2 3" xfId="1633"/>
    <cellStyle name="Comma 2 2 2 2 2 2 2 2 2 2 2 2 2 4" xfId="1884"/>
    <cellStyle name="Comma 2 2 2 2 2 2 2 2 2 2 2 2 2 5" xfId="1804"/>
    <cellStyle name="Comma 2 2 2 2 2 2 2 2 2 2 2 2 2 6" xfId="2165"/>
    <cellStyle name="Comma 2 2 2 2 2 2 2 2 2 2 2 2 2 7" xfId="2031"/>
    <cellStyle name="Comma 2 2 2 2 2 2 2 2 2 2 2 2 2 8" xfId="2105"/>
    <cellStyle name="Comma 2 2 2 2 2 2 2 2 2 2 2 2 2 9" xfId="2154"/>
    <cellStyle name="Comma 2 2 2 2 2 2 2 2 2 2 2 2 3" xfId="1592"/>
    <cellStyle name="Comma 2 2 2 2 2 2 2 2 2 2 2 2 4" xfId="1883"/>
    <cellStyle name="Comma 2 2 2 2 2 2 2 2 2 2 2 2 5" xfId="1805"/>
    <cellStyle name="Comma 2 2 2 2 2 2 2 2 2 2 2 2 6" xfId="2164"/>
    <cellStyle name="Comma 2 2 2 2 2 2 2 2 2 2 2 2 7" xfId="2032"/>
    <cellStyle name="Comma 2 2 2 2 2 2 2 2 2 2 2 2 8" xfId="1780"/>
    <cellStyle name="Comma 2 2 2 2 2 2 2 2 2 2 2 2 9" xfId="2281"/>
    <cellStyle name="Comma 2 2 2 2 2 2 2 2 2 2 2 3" xfId="1629"/>
    <cellStyle name="Comma 2 2 2 2 2 2 2 2 2 2 2 4" xfId="1752"/>
    <cellStyle name="Comma 2 2 2 2 2 2 2 2 2 2 2 5" xfId="1799"/>
    <cellStyle name="Comma 2 2 2 2 2 2 2 2 2 2 2 6" xfId="1938"/>
    <cellStyle name="Comma 2 2 2 2 2 2 2 2 2 2 2 7" xfId="2011"/>
    <cellStyle name="Comma 2 2 2 2 2 2 2 2 2 2 2 8" xfId="2282"/>
    <cellStyle name="Comma 2 2 2 2 2 2 2 2 2 2 2 9" xfId="2299"/>
    <cellStyle name="Comma 2 2 2 2 2 2 2 2 2 2 3" xfId="1255"/>
    <cellStyle name="Comma 2 2 2 2 2 2 2 2 2 2 4" xfId="1628"/>
    <cellStyle name="Comma 2 2 2 2 2 2 2 2 2 2 5" xfId="1764"/>
    <cellStyle name="Comma 2 2 2 2 2 2 2 2 2 2 6" xfId="1798"/>
    <cellStyle name="Comma 2 2 2 2 2 2 2 2 2 2 7" xfId="1941"/>
    <cellStyle name="Comma 2 2 2 2 2 2 2 2 2 2 8" xfId="2010"/>
    <cellStyle name="Comma 2 2 2 2 2 2 2 2 2 2 9" xfId="2285"/>
    <cellStyle name="Comma 2 2 2 2 2 2 2 2 2 3" xfId="1015"/>
    <cellStyle name="Comma 2 2 2 2 2 2 2 2 2 4" xfId="1399"/>
    <cellStyle name="Comma 2 2 2 2 2 2 2 2 2 5" xfId="1256"/>
    <cellStyle name="Comma 2 2 2 2 2 2 2 2 2 6" xfId="1627"/>
    <cellStyle name="Comma 2 2 2 2 2 2 2 2 2 7" xfId="1736"/>
    <cellStyle name="Comma 2 2 2 2 2 2 2 2 2 8" xfId="1797"/>
    <cellStyle name="Comma 2 2 2 2 2 2 2 2 2 9" xfId="1942"/>
    <cellStyle name="Comma 2 2 2 2 2 2 2 2 3" xfId="532"/>
    <cellStyle name="Comma 2 2 2 2 2 2 2 2 3 2" xfId="1016"/>
    <cellStyle name="Comma 2 2 2 2 2 2 2 2 3 3" xfId="1254"/>
    <cellStyle name="Comma 2 2 2 2 2 2 2 2 4" xfId="1012"/>
    <cellStyle name="Comma 2 2 2 2 2 2 2 2 4 2" xfId="1398"/>
    <cellStyle name="Comma 2 2 2 2 2 2 2 2 4 3" xfId="1516"/>
    <cellStyle name="Comma 2 2 2 2 2 2 2 2 5" xfId="1257"/>
    <cellStyle name="Comma 2 2 2 2 2 2 2 2 6" xfId="1626"/>
    <cellStyle name="Comma 2 2 2 2 2 2 2 2 7" xfId="1756"/>
    <cellStyle name="Comma 2 2 2 2 2 2 2 2 8" xfId="1796"/>
    <cellStyle name="Comma 2 2 2 2 2 2 2 2 9" xfId="1946"/>
    <cellStyle name="Comma 2 2 2 2 2 2 2 20" xfId="1908"/>
    <cellStyle name="Comma 2 2 2 2 2 2 2 21" xfId="2005"/>
    <cellStyle name="Comma 2 2 2 2 2 2 2 22" xfId="2222"/>
    <cellStyle name="Comma 2 2 2 2 2 2 2 23" xfId="2211"/>
    <cellStyle name="Comma 2 2 2 2 2 2 2 24" xfId="2170"/>
    <cellStyle name="Comma 2 2 2 2 2 2 2 25" xfId="2183"/>
    <cellStyle name="Comma 2 2 2 2 2 2 2 3" xfId="533"/>
    <cellStyle name="Comma 2 2 2 2 2 2 2 3 2" xfId="1017"/>
    <cellStyle name="Comma 2 2 2 2 2 2 2 3 3" xfId="1253"/>
    <cellStyle name="Comma 2 2 2 2 2 2 2 4" xfId="1006"/>
    <cellStyle name="Comma 2 2 2 2 2 2 2 4 2" xfId="1018"/>
    <cellStyle name="Comma 2 2 2 2 2 2 2 4 3" xfId="1252"/>
    <cellStyle name="Comma 2 2 2 2 2 2 2 5" xfId="1019"/>
    <cellStyle name="Comma 2 2 2 2 2 2 2 6" xfId="1020"/>
    <cellStyle name="Comma 2 2 2 2 2 2 2 7" xfId="1021"/>
    <cellStyle name="Comma 2 2 2 2 2 2 2 8" xfId="1022"/>
    <cellStyle name="Comma 2 2 2 2 2 2 2 9" xfId="1023"/>
    <cellStyle name="Comma 2 2 2 2 2 2 20" xfId="1943"/>
    <cellStyle name="Comma 2 2 2 2 2 2 21" xfId="2001"/>
    <cellStyle name="Comma 2 2 2 2 2 2 22" xfId="2288"/>
    <cellStyle name="Comma 2 2 2 2 2 2 23" xfId="2305"/>
    <cellStyle name="Comma 2 2 2 2 2 2 24" xfId="2317"/>
    <cellStyle name="Comma 2 2 2 2 2 2 25" xfId="2326"/>
    <cellStyle name="Comma 2 2 2 2 2 2 3" xfId="534"/>
    <cellStyle name="Comma 2 2 2 2 2 2 3 2" xfId="1024"/>
    <cellStyle name="Comma 2 2 2 2 2 2 3 2 2" xfId="1025"/>
    <cellStyle name="Comma 2 2 2 2 2 2 3 2 2 2" xfId="1026"/>
    <cellStyle name="Comma 2 2 2 2 2 2 3 2 2 3" xfId="1249"/>
    <cellStyle name="Comma 2 2 2 2 2 2 3 2 3" xfId="1027"/>
    <cellStyle name="Comma 2 2 2 2 2 2 3 2 4" xfId="1401"/>
    <cellStyle name="Comma 2 2 2 2 2 2 3 2 5" xfId="1250"/>
    <cellStyle name="Comma 2 2 2 2 2 2 3 3" xfId="1028"/>
    <cellStyle name="Comma 2 2 2 2 2 2 3 4" xfId="1400"/>
    <cellStyle name="Comma 2 2 2 2 2 2 3 5" xfId="1251"/>
    <cellStyle name="Comma 2 2 2 2 2 2 4" xfId="1000"/>
    <cellStyle name="Comma 2 2 2 2 2 2 4 2" xfId="1029"/>
    <cellStyle name="Comma 2 2 2 2 2 2 4 3" xfId="1248"/>
    <cellStyle name="Comma 2 2 2 2 2 2 5" xfId="1030"/>
    <cellStyle name="Comma 2 2 2 2 2 2 6" xfId="1031"/>
    <cellStyle name="Comma 2 2 2 2 2 2 7" xfId="1032"/>
    <cellStyle name="Comma 2 2 2 2 2 2 8" xfId="1033"/>
    <cellStyle name="Comma 2 2 2 2 2 2 9" xfId="1034"/>
    <cellStyle name="Comma 2 2 2 2 2 20" xfId="535"/>
    <cellStyle name="Comma 2 2 2 2 2 20 2" xfId="1035"/>
    <cellStyle name="Comma 2 2 2 2 2 20 2 2" xfId="1036"/>
    <cellStyle name="Comma 2 2 2 2 2 20 2 2 2" xfId="1037"/>
    <cellStyle name="Comma 2 2 2 2 2 20 2 2 3" xfId="1245"/>
    <cellStyle name="Comma 2 2 2 2 2 20 2 3" xfId="1038"/>
    <cellStyle name="Comma 2 2 2 2 2 20 2 4" xfId="1403"/>
    <cellStyle name="Comma 2 2 2 2 2 20 2 5" xfId="1246"/>
    <cellStyle name="Comma 2 2 2 2 2 20 3" xfId="1039"/>
    <cellStyle name="Comma 2 2 2 2 2 20 4" xfId="1402"/>
    <cellStyle name="Comma 2 2 2 2 2 20 5" xfId="1247"/>
    <cellStyle name="Comma 2 2 2 2 2 21" xfId="998"/>
    <cellStyle name="Comma 2 2 2 2 2 21 2" xfId="1040"/>
    <cellStyle name="Comma 2 2 2 2 2 21 3" xfId="1244"/>
    <cellStyle name="Comma 2 2 2 2 2 22" xfId="1041"/>
    <cellStyle name="Comma 2 2 2 2 2 23" xfId="1042"/>
    <cellStyle name="Comma 2 2 2 2 2 24" xfId="1043"/>
    <cellStyle name="Comma 2 2 2 2 2 25" xfId="1044"/>
    <cellStyle name="Comma 2 2 2 2 2 26" xfId="1045"/>
    <cellStyle name="Comma 2 2 2 2 2 27" xfId="1046"/>
    <cellStyle name="Comma 2 2 2 2 2 28" xfId="1047"/>
    <cellStyle name="Comma 2 2 2 2 2 29" xfId="1048"/>
    <cellStyle name="Comma 2 2 2 2 2 3" xfId="536"/>
    <cellStyle name="Comma 2 2 2 2 2 30" xfId="1049"/>
    <cellStyle name="Comma 2 2 2 2 2 31" xfId="1050"/>
    <cellStyle name="Comma 2 2 2 2 2 32" xfId="1395"/>
    <cellStyle name="Comma 2 2 2 2 2 33" xfId="1262"/>
    <cellStyle name="Comma 2 2 2 2 2 34" xfId="1622"/>
    <cellStyle name="Comma 2 2 2 2 2 35" xfId="1766"/>
    <cellStyle name="Comma 2 2 2 2 2 36" xfId="1792"/>
    <cellStyle name="Comma 2 2 2 2 2 37" xfId="1910"/>
    <cellStyle name="Comma 2 2 2 2 2 38" xfId="2000"/>
    <cellStyle name="Comma 2 2 2 2 2 39" xfId="2224"/>
    <cellStyle name="Comma 2 2 2 2 2 4" xfId="537"/>
    <cellStyle name="Comma 2 2 2 2 2 40" xfId="2163"/>
    <cellStyle name="Comma 2 2 2 2 2 41" xfId="1930"/>
    <cellStyle name="Comma 2 2 2 2 2 42" xfId="2140"/>
    <cellStyle name="Comma 2 2 2 2 2 43" xfId="2791"/>
    <cellStyle name="Comma 2 2 2 2 2 44" xfId="2876"/>
    <cellStyle name="Comma 2 2 2 2 2 45" xfId="2994"/>
    <cellStyle name="Comma 2 2 2 2 2 46" xfId="3087"/>
    <cellStyle name="Comma 2 2 2 2 2 47" xfId="3177"/>
    <cellStyle name="Comma 2 2 2 2 2 48" xfId="3259"/>
    <cellStyle name="Comma 2 2 2 2 2 49" xfId="3336"/>
    <cellStyle name="Comma 2 2 2 2 2 5" xfId="538"/>
    <cellStyle name="Comma 2 2 2 2 2 50" xfId="3315"/>
    <cellStyle name="Comma 2 2 2 2 2 51" xfId="3435"/>
    <cellStyle name="Comma 2 2 2 2 2 52" xfId="506"/>
    <cellStyle name="Comma 2 2 2 2 2 6" xfId="539"/>
    <cellStyle name="Comma 2 2 2 2 2 7" xfId="540"/>
    <cellStyle name="Comma 2 2 2 2 2 8" xfId="541"/>
    <cellStyle name="Comma 2 2 2 2 2 9" xfId="542"/>
    <cellStyle name="Comma 2 2 2 2 20" xfId="543"/>
    <cellStyle name="Comma 2 2 2 2 21" xfId="544"/>
    <cellStyle name="Comma 2 2 2 2 22" xfId="545"/>
    <cellStyle name="Comma 2 2 2 2 22 2" xfId="1055"/>
    <cellStyle name="Comma 2 2 2 2 22 2 2" xfId="1056"/>
    <cellStyle name="Comma 2 2 2 2 22 2 2 2" xfId="1057"/>
    <cellStyle name="Comma 2 2 2 2 22 2 2 3" xfId="1225"/>
    <cellStyle name="Comma 2 2 2 2 22 2 3" xfId="1058"/>
    <cellStyle name="Comma 2 2 2 2 22 2 4" xfId="1405"/>
    <cellStyle name="Comma 2 2 2 2 22 2 5" xfId="1226"/>
    <cellStyle name="Comma 2 2 2 2 22 3" xfId="1059"/>
    <cellStyle name="Comma 2 2 2 2 22 4" xfId="1404"/>
    <cellStyle name="Comma 2 2 2 2 22 5" xfId="1227"/>
    <cellStyle name="Comma 2 2 2 2 23" xfId="996"/>
    <cellStyle name="Comma 2 2 2 2 23 2" xfId="1060"/>
    <cellStyle name="Comma 2 2 2 2 23 3" xfId="1224"/>
    <cellStyle name="Comma 2 2 2 2 24" xfId="1061"/>
    <cellStyle name="Comma 2 2 2 2 25" xfId="1062"/>
    <cellStyle name="Comma 2 2 2 2 26" xfId="1063"/>
    <cellStyle name="Comma 2 2 2 2 27" xfId="1064"/>
    <cellStyle name="Comma 2 2 2 2 28" xfId="1065"/>
    <cellStyle name="Comma 2 2 2 2 29" xfId="1066"/>
    <cellStyle name="Comma 2 2 2 2 3" xfId="93"/>
    <cellStyle name="Comma 2 2 2 2 3 10" xfId="3258"/>
    <cellStyle name="Comma 2 2 2 2 3 11" xfId="3335"/>
    <cellStyle name="Comma 2 2 2 2 3 12" xfId="3376"/>
    <cellStyle name="Comma 2 2 2 2 3 13" xfId="3451"/>
    <cellStyle name="Comma 2 2 2 2 3 14" xfId="546"/>
    <cellStyle name="Comma 2 2 2 2 3 2" xfId="94"/>
    <cellStyle name="Comma 2 2 2 2 3 2 10" xfId="3434"/>
    <cellStyle name="Comma 2 2 2 2 3 2 11" xfId="547"/>
    <cellStyle name="Comma 2 2 2 2 3 2 2" xfId="95"/>
    <cellStyle name="Comma 2 2 2 2 3 2 2 2" xfId="3748"/>
    <cellStyle name="Comma 2 2 2 2 3 2 2 3" xfId="3747"/>
    <cellStyle name="Comma 2 2 2 2 3 2 3" xfId="2875"/>
    <cellStyle name="Comma 2 2 2 2 3 2 3 2" xfId="3749"/>
    <cellStyle name="Comma 2 2 2 2 3 2 4" xfId="2992"/>
    <cellStyle name="Comma 2 2 2 2 3 2 5" xfId="3085"/>
    <cellStyle name="Comma 2 2 2 2 3 2 6" xfId="3166"/>
    <cellStyle name="Comma 2 2 2 2 3 2 7" xfId="3232"/>
    <cellStyle name="Comma 2 2 2 2 3 2 8" xfId="3310"/>
    <cellStyle name="Comma 2 2 2 2 3 2 9" xfId="3286"/>
    <cellStyle name="Comma 2 2 2 2 3 3" xfId="96"/>
    <cellStyle name="Comma 2 2 2 2 3 3 10" xfId="3436"/>
    <cellStyle name="Comma 2 2 2 2 3 3 11" xfId="548"/>
    <cellStyle name="Comma 2 2 2 2 3 3 2" xfId="97"/>
    <cellStyle name="Comma 2 2 2 2 3 3 2 2" xfId="3751"/>
    <cellStyle name="Comma 2 2 2 2 3 3 2 3" xfId="3750"/>
    <cellStyle name="Comma 2 2 2 2 3 3 3" xfId="2874"/>
    <cellStyle name="Comma 2 2 2 2 3 3 3 2" xfId="3752"/>
    <cellStyle name="Comma 2 2 2 2 3 3 4" xfId="2991"/>
    <cellStyle name="Comma 2 2 2 2 3 3 5" xfId="2936"/>
    <cellStyle name="Comma 2 2 2 2 3 3 6" xfId="3174"/>
    <cellStyle name="Comma 2 2 2 2 3 3 7" xfId="3256"/>
    <cellStyle name="Comma 2 2 2 2 3 3 8" xfId="3333"/>
    <cellStyle name="Comma 2 2 2 2 3 3 9" xfId="3281"/>
    <cellStyle name="Comma 2 2 2 2 3 4" xfId="98"/>
    <cellStyle name="Comma 2 2 2 2 3 4 10" xfId="3331"/>
    <cellStyle name="Comma 2 2 2 2 3 4 11" xfId="3280"/>
    <cellStyle name="Comma 2 2 2 2 3 4 12" xfId="3450"/>
    <cellStyle name="Comma 2 2 2 2 3 4 13" xfId="549"/>
    <cellStyle name="Comma 2 2 2 2 3 4 2" xfId="99"/>
    <cellStyle name="Comma 2 2 2 2 3 4 2 2" xfId="100"/>
    <cellStyle name="Comma 2 2 2 2 3 4 2 2 2" xfId="3755"/>
    <cellStyle name="Comma 2 2 2 2 3 4 2 2 3" xfId="3754"/>
    <cellStyle name="Comma 2 2 2 2 3 4 2 3" xfId="3756"/>
    <cellStyle name="Comma 2 2 2 2 3 4 2 4" xfId="3753"/>
    <cellStyle name="Comma 2 2 2 2 3 4 3" xfId="101"/>
    <cellStyle name="Comma 2 2 2 2 3 4 3 2" xfId="3758"/>
    <cellStyle name="Comma 2 2 2 2 3 4 3 3" xfId="3757"/>
    <cellStyle name="Comma 2 2 2 2 3 4 4" xfId="102"/>
    <cellStyle name="Comma 2 2 2 2 3 4 4 2" xfId="3760"/>
    <cellStyle name="Comma 2 2 2 2 3 4 4 3" xfId="3759"/>
    <cellStyle name="Comma 2 2 2 2 3 4 5" xfId="2873"/>
    <cellStyle name="Comma 2 2 2 2 3 4 5 2" xfId="3761"/>
    <cellStyle name="Comma 2 2 2 2 3 4 6" xfId="2990"/>
    <cellStyle name="Comma 2 2 2 2 3 4 7" xfId="3051"/>
    <cellStyle name="Comma 2 2 2 2 3 4 8" xfId="3172"/>
    <cellStyle name="Comma 2 2 2 2 3 4 9" xfId="3254"/>
    <cellStyle name="Comma 2 2 2 2 3 5" xfId="103"/>
    <cellStyle name="Comma 2 2 2 2 3 5 2" xfId="3763"/>
    <cellStyle name="Comma 2 2 2 2 3 5 3" xfId="3762"/>
    <cellStyle name="Comma 2 2 2 2 3 6" xfId="2746"/>
    <cellStyle name="Comma 2 2 2 2 3 6 2" xfId="3764"/>
    <cellStyle name="Comma 2 2 2 2 3 7" xfId="2993"/>
    <cellStyle name="Comma 2 2 2 2 3 8" xfId="3062"/>
    <cellStyle name="Comma 2 2 2 2 3 9" xfId="3176"/>
    <cellStyle name="Comma 2 2 2 2 30" xfId="1067"/>
    <cellStyle name="Comma 2 2 2 2 31" xfId="1068"/>
    <cellStyle name="Comma 2 2 2 2 32" xfId="1069"/>
    <cellStyle name="Comma 2 2 2 2 33" xfId="1070"/>
    <cellStyle name="Comma 2 2 2 2 34" xfId="1394"/>
    <cellStyle name="Comma 2 2 2 2 35" xfId="1265"/>
    <cellStyle name="Comma 2 2 2 2 36" xfId="1585"/>
    <cellStyle name="Comma 2 2 2 2 37" xfId="1762"/>
    <cellStyle name="Comma 2 2 2 2 38" xfId="1638"/>
    <cellStyle name="Comma 2 2 2 2 39" xfId="1931"/>
    <cellStyle name="Comma 2 2 2 2 4" xfId="104"/>
    <cellStyle name="Comma 2 2 2 2 4 10" xfId="3324"/>
    <cellStyle name="Comma 2 2 2 2 4 11" xfId="3449"/>
    <cellStyle name="Comma 2 2 2 2 4 12" xfId="550"/>
    <cellStyle name="Comma 2 2 2 2 4 2" xfId="105"/>
    <cellStyle name="Comma 2 2 2 2 4 2 10" xfId="3278"/>
    <cellStyle name="Comma 2 2 2 2 4 2 11" xfId="3448"/>
    <cellStyle name="Comma 2 2 2 2 4 2 12" xfId="551"/>
    <cellStyle name="Comma 2 2 2 2 4 2 2" xfId="106"/>
    <cellStyle name="Comma 2 2 2 2 4 2 2 2" xfId="3766"/>
    <cellStyle name="Comma 2 2 2 2 4 2 2 3" xfId="3765"/>
    <cellStyle name="Comma 2 2 2 2 4 2 3" xfId="107"/>
    <cellStyle name="Comma 2 2 2 2 4 2 3 2" xfId="3768"/>
    <cellStyle name="Comma 2 2 2 2 4 2 3 3" xfId="3767"/>
    <cellStyle name="Comma 2 2 2 2 4 2 4" xfId="2868"/>
    <cellStyle name="Comma 2 2 2 2 4 2 4 2" xfId="3769"/>
    <cellStyle name="Comma 2 2 2 2 4 2 5" xfId="2987"/>
    <cellStyle name="Comma 2 2 2 2 4 2 6" xfId="3041"/>
    <cellStyle name="Comma 2 2 2 2 4 2 7" xfId="3130"/>
    <cellStyle name="Comma 2 2 2 2 4 2 8" xfId="3221"/>
    <cellStyle name="Comma 2 2 2 2 4 2 9" xfId="3300"/>
    <cellStyle name="Comma 2 2 2 2 4 3" xfId="108"/>
    <cellStyle name="Comma 2 2 2 2 4 3 2" xfId="3771"/>
    <cellStyle name="Comma 2 2 2 2 4 3 3" xfId="3770"/>
    <cellStyle name="Comma 2 2 2 2 4 4" xfId="2736"/>
    <cellStyle name="Comma 2 2 2 2 4 4 2" xfId="3772"/>
    <cellStyle name="Comma 2 2 2 2 4 5" xfId="2927"/>
    <cellStyle name="Comma 2 2 2 2 4 6" xfId="3079"/>
    <cellStyle name="Comma 2 2 2 2 4 7" xfId="3169"/>
    <cellStyle name="Comma 2 2 2 2 4 8" xfId="3147"/>
    <cellStyle name="Comma 2 2 2 2 4 9" xfId="3238"/>
    <cellStyle name="Comma 2 2 2 2 40" xfId="1812"/>
    <cellStyle name="Comma 2 2 2 2 41" xfId="2265"/>
    <cellStyle name="Comma 2 2 2 2 42" xfId="1973"/>
    <cellStyle name="Comma 2 2 2 2 43" xfId="2232"/>
    <cellStyle name="Comma 2 2 2 2 44" xfId="1999"/>
    <cellStyle name="Comma 2 2 2 2 45" xfId="2354"/>
    <cellStyle name="Comma 2 2 2 2 46" xfId="2390"/>
    <cellStyle name="Comma 2 2 2 2 47" xfId="2416"/>
    <cellStyle name="Comma 2 2 2 2 48" xfId="2331"/>
    <cellStyle name="Comma 2 2 2 2 49" xfId="2339"/>
    <cellStyle name="Comma 2 2 2 2 5" xfId="109"/>
    <cellStyle name="Comma 2 2 2 2 5 10" xfId="3277"/>
    <cellStyle name="Comma 2 2 2 2 5 11" xfId="3425"/>
    <cellStyle name="Comma 2 2 2 2 5 12" xfId="552"/>
    <cellStyle name="Comma 2 2 2 2 5 2" xfId="553"/>
    <cellStyle name="Comma 2 2 2 2 5 3" xfId="2798"/>
    <cellStyle name="Comma 2 2 2 2 5 4" xfId="2865"/>
    <cellStyle name="Comma 2 2 2 2 5 5" xfId="2983"/>
    <cellStyle name="Comma 2 2 2 2 5 6" xfId="3042"/>
    <cellStyle name="Comma 2 2 2 2 5 7" xfId="3135"/>
    <cellStyle name="Comma 2 2 2 2 5 8" xfId="3225"/>
    <cellStyle name="Comma 2 2 2 2 5 9" xfId="3304"/>
    <cellStyle name="Comma 2 2 2 2 50" xfId="2407"/>
    <cellStyle name="Comma 2 2 2 2 51" xfId="2448"/>
    <cellStyle name="Comma 2 2 2 2 52" xfId="2472"/>
    <cellStyle name="Comma 2 2 2 2 53" xfId="2790"/>
    <cellStyle name="Comma 2 2 2 2 54" xfId="2748"/>
    <cellStyle name="Comma 2 2 2 2 55" xfId="2913"/>
    <cellStyle name="Comma 2 2 2 2 56" xfId="3088"/>
    <cellStyle name="Comma 2 2 2 2 57" xfId="3178"/>
    <cellStyle name="Comma 2 2 2 2 58" xfId="3260"/>
    <cellStyle name="Comma 2 2 2 2 59" xfId="3337"/>
    <cellStyle name="Comma 2 2 2 2 6" xfId="554"/>
    <cellStyle name="Comma 2 2 2 2 60" xfId="3321"/>
    <cellStyle name="Comma 2 2 2 2 61" xfId="3452"/>
    <cellStyle name="Comma 2 2 2 2 62" xfId="495"/>
    <cellStyle name="Comma 2 2 2 2 7" xfId="555"/>
    <cellStyle name="Comma 2 2 2 2 7 2" xfId="3774"/>
    <cellStyle name="Comma 2 2 2 2 7 3" xfId="3773"/>
    <cellStyle name="Comma 2 2 2 2 8" xfId="556"/>
    <cellStyle name="Comma 2 2 2 2 9" xfId="557"/>
    <cellStyle name="Comma 2 2 2 20" xfId="558"/>
    <cellStyle name="Comma 2 2 2 21" xfId="559"/>
    <cellStyle name="Comma 2 2 2 22" xfId="560"/>
    <cellStyle name="Comma 2 2 2 22 2" xfId="1072"/>
    <cellStyle name="Comma 2 2 2 22 2 2" xfId="1073"/>
    <cellStyle name="Comma 2 2 2 22 2 2 2" xfId="1074"/>
    <cellStyle name="Comma 2 2 2 22 2 2 3" xfId="1187"/>
    <cellStyle name="Comma 2 2 2 22 2 3" xfId="1075"/>
    <cellStyle name="Comma 2 2 2 22 2 4" xfId="1407"/>
    <cellStyle name="Comma 2 2 2 22 2 5" xfId="1190"/>
    <cellStyle name="Comma 2 2 2 22 3" xfId="1076"/>
    <cellStyle name="Comma 2 2 2 22 4" xfId="1406"/>
    <cellStyle name="Comma 2 2 2 22 5" xfId="1191"/>
    <cellStyle name="Comma 2 2 2 23" xfId="995"/>
    <cellStyle name="Comma 2 2 2 23 2" xfId="1077"/>
    <cellStyle name="Comma 2 2 2 23 3" xfId="1137"/>
    <cellStyle name="Comma 2 2 2 24" xfId="1078"/>
    <cellStyle name="Comma 2 2 2 25" xfId="1079"/>
    <cellStyle name="Comma 2 2 2 26" xfId="1080"/>
    <cellStyle name="Comma 2 2 2 27" xfId="1081"/>
    <cellStyle name="Comma 2 2 2 28" xfId="1082"/>
    <cellStyle name="Comma 2 2 2 29" xfId="1083"/>
    <cellStyle name="Comma 2 2 2 3" xfId="110"/>
    <cellStyle name="Comma 2 2 2 3 10" xfId="2104"/>
    <cellStyle name="Comma 2 2 2 3 11" xfId="2799"/>
    <cellStyle name="Comma 2 2 2 3 12" xfId="2864"/>
    <cellStyle name="Comma 2 2 2 3 13" xfId="2982"/>
    <cellStyle name="Comma 2 2 2 3 14" xfId="3043"/>
    <cellStyle name="Comma 2 2 2 3 15" xfId="3067"/>
    <cellStyle name="Comma 2 2 2 3 16" xfId="3110"/>
    <cellStyle name="Comma 2 2 2 3 17" xfId="3201"/>
    <cellStyle name="Comma 2 2 2 3 18" xfId="3276"/>
    <cellStyle name="Comma 2 2 2 3 19" xfId="3398"/>
    <cellStyle name="Comma 2 2 2 3 2" xfId="1621"/>
    <cellStyle name="Comma 2 2 2 3 2 10" xfId="2301"/>
    <cellStyle name="Comma 2 2 2 3 2 2" xfId="1630"/>
    <cellStyle name="Comma 2 2 2 3 2 3" xfId="1681"/>
    <cellStyle name="Comma 2 2 2 3 2 4" xfId="1801"/>
    <cellStyle name="Comma 2 2 2 3 2 5" xfId="1904"/>
    <cellStyle name="Comma 2 2 2 3 2 6" xfId="2015"/>
    <cellStyle name="Comma 2 2 2 3 2 7" xfId="2218"/>
    <cellStyle name="Comma 2 2 2 3 2 8" xfId="2013"/>
    <cellStyle name="Comma 2 2 2 3 2 9" xfId="2284"/>
    <cellStyle name="Comma 2 2 2 3 20" xfId="561"/>
    <cellStyle name="Comma 2 2 2 3 3" xfId="1694"/>
    <cellStyle name="Comma 2 2 2 3 4" xfId="1791"/>
    <cellStyle name="Comma 2 2 2 3 5" xfId="1911"/>
    <cellStyle name="Comma 2 2 2 3 6" xfId="1998"/>
    <cellStyle name="Comma 2 2 2 3 7" xfId="2225"/>
    <cellStyle name="Comma 2 2 2 3 8" xfId="2162"/>
    <cellStyle name="Comma 2 2 2 3 9" xfId="2033"/>
    <cellStyle name="Comma 2 2 2 30" xfId="1084"/>
    <cellStyle name="Comma 2 2 2 31" xfId="1085"/>
    <cellStyle name="Comma 2 2 2 32" xfId="1086"/>
    <cellStyle name="Comma 2 2 2 33" xfId="1087"/>
    <cellStyle name="Comma 2 2 2 34" xfId="1393"/>
    <cellStyle name="Comma 2 2 2 35" xfId="1268"/>
    <cellStyle name="Comma 2 2 2 36" xfId="1620"/>
    <cellStyle name="Comma 2 2 2 37" xfId="1740"/>
    <cellStyle name="Comma 2 2 2 38" xfId="1790"/>
    <cellStyle name="Comma 2 2 2 39" xfId="1944"/>
    <cellStyle name="Comma 2 2 2 4" xfId="562"/>
    <cellStyle name="Comma 2 2 2 4 2" xfId="563"/>
    <cellStyle name="Comma 2 2 2 40" xfId="1996"/>
    <cellStyle name="Comma 2 2 2 41" xfId="2289"/>
    <cellStyle name="Comma 2 2 2 42" xfId="2306"/>
    <cellStyle name="Comma 2 2 2 43" xfId="2318"/>
    <cellStyle name="Comma 2 2 2 44" xfId="2327"/>
    <cellStyle name="Comma 2 2 2 45" xfId="2789"/>
    <cellStyle name="Comma 2 2 2 46" xfId="2749"/>
    <cellStyle name="Comma 2 2 2 47" xfId="2995"/>
    <cellStyle name="Comma 2 2 2 48" xfId="3055"/>
    <cellStyle name="Comma 2 2 2 49" xfId="3134"/>
    <cellStyle name="Comma 2 2 2 5" xfId="564"/>
    <cellStyle name="Comma 2 2 2 50" xfId="3222"/>
    <cellStyle name="Comma 2 2 2 51" xfId="3301"/>
    <cellStyle name="Comma 2 2 2 52" xfId="3379"/>
    <cellStyle name="Comma 2 2 2 53" xfId="3453"/>
    <cellStyle name="Comma 2 2 2 54" xfId="484"/>
    <cellStyle name="Comma 2 2 2 6" xfId="565"/>
    <cellStyle name="Comma 2 2 2 7" xfId="566"/>
    <cellStyle name="Comma 2 2 2 8" xfId="567"/>
    <cellStyle name="Comma 2 2 2 9" xfId="568"/>
    <cellStyle name="Comma 2 2 20" xfId="569"/>
    <cellStyle name="Comma 2 2 21" xfId="570"/>
    <cellStyle name="Comma 2 2 21 2" xfId="1088"/>
    <cellStyle name="Comma 2 2 21 2 2" xfId="1089"/>
    <cellStyle name="Comma 2 2 21 2 2 2" xfId="1090"/>
    <cellStyle name="Comma 2 2 21 2 2 3" xfId="1132"/>
    <cellStyle name="Comma 2 2 21 2 3" xfId="1091"/>
    <cellStyle name="Comma 2 2 21 2 4" xfId="1409"/>
    <cellStyle name="Comma 2 2 21 2 5" xfId="1133"/>
    <cellStyle name="Comma 2 2 21 3" xfId="1092"/>
    <cellStyle name="Comma 2 2 21 4" xfId="1408"/>
    <cellStyle name="Comma 2 2 21 5" xfId="1134"/>
    <cellStyle name="Comma 2 2 22" xfId="571"/>
    <cellStyle name="Comma 2 2 22 2" xfId="1093"/>
    <cellStyle name="Comma 2 2 22 3" xfId="1131"/>
    <cellStyle name="Comma 2 2 23" xfId="572"/>
    <cellStyle name="Comma 2 2 23 2" xfId="1094"/>
    <cellStyle name="Comma 2 2 23 3" xfId="1130"/>
    <cellStyle name="Comma 2 2 24" xfId="573"/>
    <cellStyle name="Comma 2 2 24 2" xfId="1095"/>
    <cellStyle name="Comma 2 2 24 3" xfId="1129"/>
    <cellStyle name="Comma 2 2 25" xfId="992"/>
    <cellStyle name="Comma 2 2 25 2" xfId="1096"/>
    <cellStyle name="Comma 2 2 25 3" xfId="1127"/>
    <cellStyle name="Comma 2 2 26" xfId="1097"/>
    <cellStyle name="Comma 2 2 27" xfId="1098"/>
    <cellStyle name="Comma 2 2 28" xfId="1099"/>
    <cellStyle name="Comma 2 2 29" xfId="1100"/>
    <cellStyle name="Comma 2 2 3" xfId="111"/>
    <cellStyle name="Comma 2 2 3 10" xfId="3257"/>
    <cellStyle name="Comma 2 2 3 11" xfId="3327"/>
    <cellStyle name="Comma 2 2 3 12" xfId="574"/>
    <cellStyle name="Comma 2 2 3 2" xfId="112"/>
    <cellStyle name="Comma 2 2 3 2 10" xfId="3381"/>
    <cellStyle name="Comma 2 2 3 2 11" xfId="575"/>
    <cellStyle name="Comma 2 2 3 2 2" xfId="113"/>
    <cellStyle name="Comma 2 2 3 2 2 2" xfId="3776"/>
    <cellStyle name="Comma 2 2 3 2 2 3" xfId="3775"/>
    <cellStyle name="Comma 2 2 3 2 3" xfId="2862"/>
    <cellStyle name="Comma 2 2 3 2 3 2" xfId="3777"/>
    <cellStyle name="Comma 2 2 3 2 4" xfId="2905"/>
    <cellStyle name="Comma 2 2 3 2 5" xfId="3045"/>
    <cellStyle name="Comma 2 2 3 2 6" xfId="3019"/>
    <cellStyle name="Comma 2 2 3 2 7" xfId="3109"/>
    <cellStyle name="Comma 2 2 3 2 8" xfId="3200"/>
    <cellStyle name="Comma 2 2 3 2 9" xfId="3049"/>
    <cellStyle name="Comma 2 2 3 3" xfId="114"/>
    <cellStyle name="Comma 2 2 3 3 2" xfId="3779"/>
    <cellStyle name="Comma 2 2 3 3 3" xfId="3778"/>
    <cellStyle name="Comma 2 2 3 4" xfId="2863"/>
    <cellStyle name="Comma 2 2 3 4 2" xfId="3780"/>
    <cellStyle name="Comma 2 2 3 5" xfId="2904"/>
    <cellStyle name="Comma 2 2 3 6" xfId="3076"/>
    <cellStyle name="Comma 2 2 3 7" xfId="3158"/>
    <cellStyle name="Comma 2 2 3 8" xfId="3224"/>
    <cellStyle name="Comma 2 2 3 9" xfId="3303"/>
    <cellStyle name="Comma 2 2 30" xfId="1101"/>
    <cellStyle name="Comma 2 2 31" xfId="1102"/>
    <cellStyle name="Comma 2 2 32" xfId="1103"/>
    <cellStyle name="Comma 2 2 33" xfId="1392"/>
    <cellStyle name="Comma 2 2 34" xfId="1270"/>
    <cellStyle name="Comma 2 2 35" xfId="1611"/>
    <cellStyle name="Comma 2 2 36" xfId="1742"/>
    <cellStyle name="Comma 2 2 37" xfId="1775"/>
    <cellStyle name="Comma 2 2 38" xfId="1913"/>
    <cellStyle name="Comma 2 2 39" xfId="1965"/>
    <cellStyle name="Comma 2 2 4" xfId="576"/>
    <cellStyle name="Comma 2 2 4 2" xfId="577"/>
    <cellStyle name="Comma 2 2 40" xfId="2234"/>
    <cellStyle name="Comma 2 2 41" xfId="1997"/>
    <cellStyle name="Comma 2 2 42" xfId="2226"/>
    <cellStyle name="Comma 2 2 43" xfId="2007"/>
    <cellStyle name="Comma 2 2 44" xfId="2788"/>
    <cellStyle name="Comma 2 2 45" xfId="2877"/>
    <cellStyle name="Comma 2 2 46" xfId="2996"/>
    <cellStyle name="Comma 2 2 47" xfId="3089"/>
    <cellStyle name="Comma 2 2 48" xfId="3179"/>
    <cellStyle name="Comma 2 2 49" xfId="3261"/>
    <cellStyle name="Comma 2 2 5" xfId="578"/>
    <cellStyle name="Comma 2 2 50" xfId="3338"/>
    <cellStyle name="Comma 2 2 51" xfId="3368"/>
    <cellStyle name="Comma 2 2 52" xfId="3454"/>
    <cellStyle name="Comma 2 2 53" xfId="473"/>
    <cellStyle name="Comma 2 2 54" xfId="3704"/>
    <cellStyle name="Comma 2 2 6" xfId="579"/>
    <cellStyle name="Comma 2 2 7" xfId="580"/>
    <cellStyle name="Comma 2 2 8" xfId="581"/>
    <cellStyle name="Comma 2 2 9" xfId="582"/>
    <cellStyle name="Comma 2 20" xfId="115"/>
    <cellStyle name="Comma 2 20 10" xfId="3359"/>
    <cellStyle name="Comma 2 20 11" xfId="583"/>
    <cellStyle name="Comma 2 20 2" xfId="2802"/>
    <cellStyle name="Comma 2 20 3" xfId="2734"/>
    <cellStyle name="Comma 2 20 4" xfId="2763"/>
    <cellStyle name="Comma 2 20 5" xfId="3074"/>
    <cellStyle name="Comma 2 20 6" xfId="3044"/>
    <cellStyle name="Comma 2 20 7" xfId="3108"/>
    <cellStyle name="Comma 2 20 8" xfId="3199"/>
    <cellStyle name="Comma 2 20 9" xfId="3294"/>
    <cellStyle name="Comma 2 21" xfId="116"/>
    <cellStyle name="Comma 2 21 10" xfId="3358"/>
    <cellStyle name="Comma 2 21 11" xfId="584"/>
    <cellStyle name="Comma 2 21 2" xfId="2803"/>
    <cellStyle name="Comma 2 21 3" xfId="2762"/>
    <cellStyle name="Comma 2 21 4" xfId="2980"/>
    <cellStyle name="Comma 2 21 5" xfId="2900"/>
    <cellStyle name="Comma 2 21 6" xfId="3138"/>
    <cellStyle name="Comma 2 21 7" xfId="3161"/>
    <cellStyle name="Comma 2 21 8" xfId="3247"/>
    <cellStyle name="Comma 2 21 9" xfId="3243"/>
    <cellStyle name="Comma 2 22" xfId="117"/>
    <cellStyle name="Comma 2 22 10" xfId="3356"/>
    <cellStyle name="Comma 2 22 11" xfId="585"/>
    <cellStyle name="Comma 2 22 2" xfId="2804"/>
    <cellStyle name="Comma 2 22 3" xfId="2856"/>
    <cellStyle name="Comma 2 22 4" xfId="2979"/>
    <cellStyle name="Comma 2 22 5" xfId="3073"/>
    <cellStyle name="Comma 2 22 6" xfId="3015"/>
    <cellStyle name="Comma 2 22 7" xfId="3106"/>
    <cellStyle name="Comma 2 22 8" xfId="3197"/>
    <cellStyle name="Comma 2 22 9" xfId="3397"/>
    <cellStyle name="Comma 2 23" xfId="118"/>
    <cellStyle name="Comma 2 23 10" xfId="3355"/>
    <cellStyle name="Comma 2 23 11" xfId="586"/>
    <cellStyle name="Comma 2 23 2" xfId="2805"/>
    <cellStyle name="Comma 2 23 3" xfId="2855"/>
    <cellStyle name="Comma 2 23 4" xfId="2978"/>
    <cellStyle name="Comma 2 23 5" xfId="3072"/>
    <cellStyle name="Comma 2 23 6" xfId="2757"/>
    <cellStyle name="Comma 2 23 7" xfId="3141"/>
    <cellStyle name="Comma 2 23 8" xfId="2721"/>
    <cellStyle name="Comma 2 23 9" xfId="3140"/>
    <cellStyle name="Comma 2 24" xfId="119"/>
    <cellStyle name="Comma 2 24 10" xfId="3374"/>
    <cellStyle name="Comma 2 24 11" xfId="587"/>
    <cellStyle name="Comma 2 24 2" xfId="2806"/>
    <cellStyle name="Comma 2 24 3" xfId="2854"/>
    <cellStyle name="Comma 2 24 4" xfId="2977"/>
    <cellStyle name="Comma 2 24 5" xfId="3070"/>
    <cellStyle name="Comma 2 24 6" xfId="3014"/>
    <cellStyle name="Comma 2 24 7" xfId="2933"/>
    <cellStyle name="Comma 2 24 8" xfId="3196"/>
    <cellStyle name="Comma 2 24 9" xfId="3211"/>
    <cellStyle name="Comma 2 25" xfId="120"/>
    <cellStyle name="Comma 2 25 10" xfId="3354"/>
    <cellStyle name="Comma 2 25 11" xfId="588"/>
    <cellStyle name="Comma 2 25 2" xfId="2807"/>
    <cellStyle name="Comma 2 25 3" xfId="2714"/>
    <cellStyle name="Comma 2 25 4" xfId="2976"/>
    <cellStyle name="Comma 2 25 5" xfId="2949"/>
    <cellStyle name="Comma 2 25 6" xfId="3053"/>
    <cellStyle name="Comma 2 25 7" xfId="3139"/>
    <cellStyle name="Comma 2 25 8" xfId="3048"/>
    <cellStyle name="Comma 2 25 9" xfId="3227"/>
    <cellStyle name="Comma 2 26" xfId="121"/>
    <cellStyle name="Comma 2 26 10" xfId="3296"/>
    <cellStyle name="Comma 2 26 11" xfId="589"/>
    <cellStyle name="Comma 2 26 2" xfId="2808"/>
    <cellStyle name="Comma 2 26 3" xfId="2853"/>
    <cellStyle name="Comma 2 26 4" xfId="2975"/>
    <cellStyle name="Comma 2 26 5" xfId="3025"/>
    <cellStyle name="Comma 2 26 6" xfId="3013"/>
    <cellStyle name="Comma 2 26 7" xfId="3105"/>
    <cellStyle name="Comma 2 26 8" xfId="3195"/>
    <cellStyle name="Comma 2 26 9" xfId="3154"/>
    <cellStyle name="Comma 2 27" xfId="78"/>
    <cellStyle name="Comma 2 27 10" xfId="3461"/>
    <cellStyle name="Comma 2 27 11" xfId="590"/>
    <cellStyle name="Comma 2 27 12" xfId="3781"/>
    <cellStyle name="Comma 2 27 2" xfId="2777"/>
    <cellStyle name="Comma 2 27 3" xfId="2735"/>
    <cellStyle name="Comma 2 27 4" xfId="3003"/>
    <cellStyle name="Comma 2 27 5" xfId="3103"/>
    <cellStyle name="Comma 2 27 6" xfId="3193"/>
    <cellStyle name="Comma 2 27 7" xfId="3275"/>
    <cellStyle name="Comma 2 27 8" xfId="3352"/>
    <cellStyle name="Comma 2 27 9" xfId="3377"/>
    <cellStyle name="Comma 2 28" xfId="591"/>
    <cellStyle name="Comma 2 28 2" xfId="3782"/>
    <cellStyle name="Comma 2 29" xfId="32"/>
    <cellStyle name="Comma 2 29 2" xfId="592"/>
    <cellStyle name="Comma 2 29 2 2" xfId="593"/>
    <cellStyle name="Comma 2 29 3" xfId="594"/>
    <cellStyle name="Comma 2 29 4" xfId="595"/>
    <cellStyle name="Comma 2 3" xfId="122"/>
    <cellStyle name="Comma 2 3 10" xfId="3104"/>
    <cellStyle name="Comma 2 3 11" xfId="3194"/>
    <cellStyle name="Comma 2 3 12" xfId="3116"/>
    <cellStyle name="Comma 2 3 13" xfId="3427"/>
    <cellStyle name="Comma 2 3 14" xfId="596"/>
    <cellStyle name="Comma 2 3 2" xfId="597"/>
    <cellStyle name="Comma 2 3 3" xfId="598"/>
    <cellStyle name="Comma 2 3 4" xfId="599"/>
    <cellStyle name="Comma 2 3 5" xfId="2809"/>
    <cellStyle name="Comma 2 3 6" xfId="2852"/>
    <cellStyle name="Comma 2 3 7" xfId="2935"/>
    <cellStyle name="Comma 2 3 8" xfId="3026"/>
    <cellStyle name="Comma 2 3 9" xfId="3009"/>
    <cellStyle name="Comma 2 30" xfId="600"/>
    <cellStyle name="Comma 2 31" xfId="601"/>
    <cellStyle name="Comma 2 32" xfId="602"/>
    <cellStyle name="Comma 2 33" xfId="603"/>
    <cellStyle name="Comma 2 34" xfId="604"/>
    <cellStyle name="Comma 2 35" xfId="605"/>
    <cellStyle name="Comma 2 36" xfId="606"/>
    <cellStyle name="Comma 2 37" xfId="607"/>
    <cellStyle name="Comma 2 38" xfId="608"/>
    <cellStyle name="Comma 2 39" xfId="609"/>
    <cellStyle name="Comma 2 4" xfId="123"/>
    <cellStyle name="Comma 2 4 10" xfId="3175"/>
    <cellStyle name="Comma 2 4 11" xfId="3137"/>
    <cellStyle name="Comma 2 4 12" xfId="3320"/>
    <cellStyle name="Comma 2 4 13" xfId="610"/>
    <cellStyle name="Comma 2 4 2" xfId="611"/>
    <cellStyle name="Comma 2 4 3" xfId="612"/>
    <cellStyle name="Comma 2 4 4" xfId="2810"/>
    <cellStyle name="Comma 2 4 5" xfId="2851"/>
    <cellStyle name="Comma 2 4 6" xfId="2974"/>
    <cellStyle name="Comma 2 4 7" xfId="2914"/>
    <cellStyle name="Comma 2 4 8" xfId="3005"/>
    <cellStyle name="Comma 2 4 9" xfId="3068"/>
    <cellStyle name="Comma 2 40" xfId="613"/>
    <cellStyle name="Comma 2 41" xfId="614"/>
    <cellStyle name="Comma 2 42" xfId="615"/>
    <cellStyle name="Comma 2 43" xfId="616"/>
    <cellStyle name="Comma 2 44" xfId="617"/>
    <cellStyle name="Comma 2 45" xfId="618"/>
    <cellStyle name="Comma 2 46" xfId="619"/>
    <cellStyle name="Comma 2 47" xfId="620"/>
    <cellStyle name="Comma 2 48" xfId="621"/>
    <cellStyle name="Comma 2 49" xfId="622"/>
    <cellStyle name="Comma 2 5" xfId="124"/>
    <cellStyle name="Comma 2 5 10" xfId="3151"/>
    <cellStyle name="Comma 2 5 11" xfId="3400"/>
    <cellStyle name="Comma 2 5 12" xfId="3229"/>
    <cellStyle name="Comma 2 5 13" xfId="623"/>
    <cellStyle name="Comma 2 5 2" xfId="624"/>
    <cellStyle name="Comma 2 5 3" xfId="625"/>
    <cellStyle name="Comma 2 5 4" xfId="2811"/>
    <cellStyle name="Comma 2 5 5" xfId="2850"/>
    <cellStyle name="Comma 2 5 6" xfId="2738"/>
    <cellStyle name="Comma 2 5 7" xfId="2942"/>
    <cellStyle name="Comma 2 5 8" xfId="2917"/>
    <cellStyle name="Comma 2 5 9" xfId="3024"/>
    <cellStyle name="Comma 2 50" xfId="626"/>
    <cellStyle name="Comma 2 51" xfId="627"/>
    <cellStyle name="Comma 2 52" xfId="628"/>
    <cellStyle name="Comma 2 53" xfId="629"/>
    <cellStyle name="Comma 2 54" xfId="630"/>
    <cellStyle name="Comma 2 55" xfId="631"/>
    <cellStyle name="Comma 2 55 2" xfId="1104"/>
    <cellStyle name="Comma 2 55 2 2" xfId="1105"/>
    <cellStyle name="Comma 2 55 2 2 2" xfId="1106"/>
    <cellStyle name="Comma 2 55 2 2 3" xfId="1120"/>
    <cellStyle name="Comma 2 55 2 3" xfId="1107"/>
    <cellStyle name="Comma 2 55 2 4" xfId="1411"/>
    <cellStyle name="Comma 2 55 2 5" xfId="1121"/>
    <cellStyle name="Comma 2 55 3" xfId="1108"/>
    <cellStyle name="Comma 2 55 4" xfId="1410"/>
    <cellStyle name="Comma 2 55 5" xfId="1122"/>
    <cellStyle name="Comma 2 56" xfId="1109"/>
    <cellStyle name="Comma 2 57" xfId="1110"/>
    <cellStyle name="Comma 2 58" xfId="1111"/>
    <cellStyle name="Comma 2 59" xfId="1112"/>
    <cellStyle name="Comma 2 6" xfId="125"/>
    <cellStyle name="Comma 2 6 10" xfId="3290"/>
    <cellStyle name="Comma 2 6 11" xfId="632"/>
    <cellStyle name="Comma 2 6 2" xfId="2812"/>
    <cellStyle name="Comma 2 6 3" xfId="2849"/>
    <cellStyle name="Comma 2 6 4" xfId="2909"/>
    <cellStyle name="Comma 2 6 5" xfId="3052"/>
    <cellStyle name="Comma 2 6 6" xfId="2937"/>
    <cellStyle name="Comma 2 6 7" xfId="3212"/>
    <cellStyle name="Comma 2 6 8" xfId="3291"/>
    <cellStyle name="Comma 2 6 9" xfId="3111"/>
    <cellStyle name="Comma 2 60" xfId="1113"/>
    <cellStyle name="Comma 2 61" xfId="1114"/>
    <cellStyle name="Comma 2 62" xfId="1115"/>
    <cellStyle name="Comma 2 63" xfId="1116"/>
    <cellStyle name="Comma 2 64" xfId="1117"/>
    <cellStyle name="Comma 2 65" xfId="1118"/>
    <cellStyle name="Comma 2 66" xfId="1119"/>
    <cellStyle name="Comma 2 67" xfId="1391"/>
    <cellStyle name="Comma 2 68" xfId="1601"/>
    <cellStyle name="Comma 2 69" xfId="1706"/>
    <cellStyle name="Comma 2 7" xfId="126"/>
    <cellStyle name="Comma 2 7 10" xfId="3443"/>
    <cellStyle name="Comma 2 7 11" xfId="633"/>
    <cellStyle name="Comma 2 7 2" xfId="2813"/>
    <cellStyle name="Comma 2 7 3" xfId="2848"/>
    <cellStyle name="Comma 2 7 4" xfId="2969"/>
    <cellStyle name="Comma 2 7 5" xfId="2899"/>
    <cellStyle name="Comma 2 7 6" xfId="3122"/>
    <cellStyle name="Comma 2 7 7" xfId="3213"/>
    <cellStyle name="Comma 2 7 8" xfId="3292"/>
    <cellStyle name="Comma 2 7 9" xfId="3297"/>
    <cellStyle name="Comma 2 70" xfId="1760"/>
    <cellStyle name="Comma 2 71" xfId="1876"/>
    <cellStyle name="Comma 2 72" xfId="1915"/>
    <cellStyle name="Comma 2 73" xfId="2150"/>
    <cellStyle name="Comma 2 74" xfId="1936"/>
    <cellStyle name="Comma 2 75" xfId="2149"/>
    <cellStyle name="Comma 2 76" xfId="2044"/>
    <cellStyle name="Comma 2 77" xfId="2387"/>
    <cellStyle name="Comma 2 78" xfId="2375"/>
    <cellStyle name="Comma 2 79" xfId="2426"/>
    <cellStyle name="Comma 2 8" xfId="127"/>
    <cellStyle name="Comma 2 8 10" xfId="3306"/>
    <cellStyle name="Comma 2 8 11" xfId="634"/>
    <cellStyle name="Comma 2 8 2" xfId="2814"/>
    <cellStyle name="Comma 2 8 3" xfId="2847"/>
    <cellStyle name="Comma 2 8 4" xfId="2968"/>
    <cellStyle name="Comma 2 8 5" xfId="2924"/>
    <cellStyle name="Comma 2 8 6" xfId="3028"/>
    <cellStyle name="Comma 2 8 7" xfId="3124"/>
    <cellStyle name="Comma 2 8 8" xfId="3215"/>
    <cellStyle name="Comma 2 8 9" xfId="3372"/>
    <cellStyle name="Comma 2 80" xfId="2384"/>
    <cellStyle name="Comma 2 81" xfId="2408"/>
    <cellStyle name="Comma 2 82" xfId="2401"/>
    <cellStyle name="Comma 2 83" xfId="2461"/>
    <cellStyle name="Comma 2 84" xfId="2462"/>
    <cellStyle name="Comma 2 85" xfId="3703"/>
    <cellStyle name="Comma 2 9" xfId="128"/>
    <cellStyle name="Comma 2 9 10" xfId="3244"/>
    <cellStyle name="Comma 2 9 11" xfId="635"/>
    <cellStyle name="Comma 2 9 2" xfId="2815"/>
    <cellStyle name="Comma 2 9 3" xfId="2846"/>
    <cellStyle name="Comma 2 9 4" xfId="2967"/>
    <cellStyle name="Comma 2 9 5" xfId="2890"/>
    <cellStyle name="Comma 2 9 6" xfId="3004"/>
    <cellStyle name="Comma 2 9 7" xfId="3083"/>
    <cellStyle name="Comma 2 9 8" xfId="3153"/>
    <cellStyle name="Comma 2 9 9" xfId="3249"/>
    <cellStyle name="Comma 20" xfId="36"/>
    <cellStyle name="Comma 20 2" xfId="130"/>
    <cellStyle name="Comma 20 2 10" xfId="3144"/>
    <cellStyle name="Comma 20 2 11" xfId="636"/>
    <cellStyle name="Comma 20 2 2" xfId="2816"/>
    <cellStyle name="Comma 20 2 3" xfId="2717"/>
    <cellStyle name="Comma 20 2 4" xfId="2966"/>
    <cellStyle name="Comma 20 2 5" xfId="2889"/>
    <cellStyle name="Comma 20 2 6" xfId="3027"/>
    <cellStyle name="Comma 20 2 7" xfId="3082"/>
    <cellStyle name="Comma 20 2 8" xfId="3142"/>
    <cellStyle name="Comma 20 2 9" xfId="3236"/>
    <cellStyle name="Comma 20 3" xfId="129"/>
    <cellStyle name="Comma 20 3 2" xfId="3783"/>
    <cellStyle name="Comma 21" xfId="63"/>
    <cellStyle name="Comma 21 2" xfId="1588"/>
    <cellStyle name="Comma 21 2 2" xfId="20"/>
    <cellStyle name="Comma 21 2 2 2" xfId="637"/>
    <cellStyle name="Comma 21 2 2 3" xfId="638"/>
    <cellStyle name="Comma 21 2 3" xfId="3785"/>
    <cellStyle name="Comma 21 3" xfId="2770"/>
    <cellStyle name="Comma 21 4" xfId="3784"/>
    <cellStyle name="Comma 22" xfId="639"/>
    <cellStyle name="Comma 22 2" xfId="3787"/>
    <cellStyle name="Comma 22 3" xfId="3788"/>
    <cellStyle name="Comma 22 3 2" xfId="3789"/>
    <cellStyle name="Comma 22 4" xfId="16"/>
    <cellStyle name="Comma 22 4 2" xfId="640"/>
    <cellStyle name="Comma 22 4 3" xfId="641"/>
    <cellStyle name="Comma 22 5" xfId="3786"/>
    <cellStyle name="Comma 23" xfId="3790"/>
    <cellStyle name="Comma 23 2" xfId="3791"/>
    <cellStyle name="Comma 23 3" xfId="3792"/>
    <cellStyle name="Comma 24" xfId="3793"/>
    <cellStyle name="Comma 24 2" xfId="3794"/>
    <cellStyle name="Comma 24 3" xfId="3795"/>
    <cellStyle name="Comma 25" xfId="131"/>
    <cellStyle name="Comma 25 10" xfId="3202"/>
    <cellStyle name="Comma 25 11" xfId="3796"/>
    <cellStyle name="Comma 25 2" xfId="365"/>
    <cellStyle name="Comma 25 2 2" xfId="2817"/>
    <cellStyle name="Comma 25 2 3" xfId="3797"/>
    <cellStyle name="Comma 25 3" xfId="2724"/>
    <cellStyle name="Comma 25 3 2" xfId="3798"/>
    <cellStyle name="Comma 25 4" xfId="2965"/>
    <cellStyle name="Comma 25 5" xfId="2888"/>
    <cellStyle name="Comma 25 6" xfId="2921"/>
    <cellStyle name="Comma 25 7" xfId="2932"/>
    <cellStyle name="Comma 25 8" xfId="3120"/>
    <cellStyle name="Comma 25 9" xfId="3388"/>
    <cellStyle name="Comma 26" xfId="3799"/>
    <cellStyle name="Comma 27" xfId="50"/>
    <cellStyle name="Comma 27 2" xfId="133"/>
    <cellStyle name="Comma 27 2 10" xfId="3160"/>
    <cellStyle name="Comma 27 2 11" xfId="642"/>
    <cellStyle name="Comma 27 2 2" xfId="2818"/>
    <cellStyle name="Comma 27 2 3" xfId="2713"/>
    <cellStyle name="Comma 27 2 4" xfId="2963"/>
    <cellStyle name="Comma 27 2 5" xfId="2887"/>
    <cellStyle name="Comma 27 2 6" xfId="2922"/>
    <cellStyle name="Comma 27 2 7" xfId="3080"/>
    <cellStyle name="Comma 27 2 8" xfId="3170"/>
    <cellStyle name="Comma 27 2 9" xfId="3299"/>
    <cellStyle name="Comma 27 3" xfId="132"/>
    <cellStyle name="Comma 27 3 2" xfId="3800"/>
    <cellStyle name="Comma 27 4" xfId="44882"/>
    <cellStyle name="Comma 29" xfId="47"/>
    <cellStyle name="Comma 29 2" xfId="135"/>
    <cellStyle name="Comma 29 2 10" xfId="3217"/>
    <cellStyle name="Comma 29 2 11" xfId="643"/>
    <cellStyle name="Comma 29 2 2" xfId="2819"/>
    <cellStyle name="Comma 29 2 3" xfId="2769"/>
    <cellStyle name="Comma 29 2 4" xfId="2961"/>
    <cellStyle name="Comma 29 2 5" xfId="3029"/>
    <cellStyle name="Comma 29 2 6" xfId="2989"/>
    <cellStyle name="Comma 29 2 7" xfId="3040"/>
    <cellStyle name="Comma 29 2 8" xfId="3167"/>
    <cellStyle name="Comma 29 2 9" xfId="3305"/>
    <cellStyle name="Comma 29 3" xfId="134"/>
    <cellStyle name="Comma 29 3 2" xfId="3801"/>
    <cellStyle name="Comma 29 4" xfId="44883"/>
    <cellStyle name="Comma 3" xfId="136"/>
    <cellStyle name="Comma 3 10" xfId="3252"/>
    <cellStyle name="Comma 3 11" xfId="3329"/>
    <cellStyle name="Comma 3 12" xfId="3078"/>
    <cellStyle name="Comma 3 13" xfId="3444"/>
    <cellStyle name="Comma 3 14" xfId="644"/>
    <cellStyle name="Comma 3 2" xfId="137"/>
    <cellStyle name="Comma 3 2 10" xfId="3371"/>
    <cellStyle name="Comma 3 2 11" xfId="645"/>
    <cellStyle name="Comma 3 2 2" xfId="2821"/>
    <cellStyle name="Comma 3 2 3" xfId="2841"/>
    <cellStyle name="Comma 3 2 4" xfId="2959"/>
    <cellStyle name="Comma 3 2 5" xfId="2743"/>
    <cellStyle name="Comma 3 2 6" xfId="2925"/>
    <cellStyle name="Comma 3 2 7" xfId="3077"/>
    <cellStyle name="Comma 3 2 8" xfId="3066"/>
    <cellStyle name="Comma 3 2 9" xfId="3031"/>
    <cellStyle name="Comma 3 3" xfId="138"/>
    <cellStyle name="Comma 3 3 10" xfId="3326"/>
    <cellStyle name="Comma 3 3 11" xfId="646"/>
    <cellStyle name="Comma 3 3 2" xfId="2822"/>
    <cellStyle name="Comma 3 3 3" xfId="2840"/>
    <cellStyle name="Comma 3 3 4" xfId="2958"/>
    <cellStyle name="Comma 3 3 5" xfId="2872"/>
    <cellStyle name="Comma 3 3 6" xfId="3050"/>
    <cellStyle name="Comma 3 3 7" xfId="3127"/>
    <cellStyle name="Comma 3 3 8" xfId="3218"/>
    <cellStyle name="Comma 3 3 9" xfId="3239"/>
    <cellStyle name="Comma 3 39" xfId="139"/>
    <cellStyle name="Comma 3 39 10" xfId="3446"/>
    <cellStyle name="Comma 3 39 11" xfId="647"/>
    <cellStyle name="Comma 3 39 2" xfId="2823"/>
    <cellStyle name="Comma 3 39 3" xfId="2839"/>
    <cellStyle name="Comma 3 39 4" xfId="2938"/>
    <cellStyle name="Comma 3 39 5" xfId="3063"/>
    <cellStyle name="Comma 3 39 6" xfId="3125"/>
    <cellStyle name="Comma 3 39 7" xfId="3216"/>
    <cellStyle name="Comma 3 39 8" xfId="3295"/>
    <cellStyle name="Comma 3 39 9" xfId="3064"/>
    <cellStyle name="Comma 3 4" xfId="140"/>
    <cellStyle name="Comma 3 4 10" xfId="3323"/>
    <cellStyle name="Comma 3 4 11" xfId="3373"/>
    <cellStyle name="Comma 3 4 12" xfId="648"/>
    <cellStyle name="Comma 3 4 2" xfId="141"/>
    <cellStyle name="Comma 3 4 2 10" xfId="3384"/>
    <cellStyle name="Comma 3 4 2 11" xfId="3422"/>
    <cellStyle name="Comma 3 4 2 12" xfId="649"/>
    <cellStyle name="Comma 3 4 2 2" xfId="142"/>
    <cellStyle name="Comma 3 4 2 2 2" xfId="3803"/>
    <cellStyle name="Comma 3 4 2 2 3" xfId="3802"/>
    <cellStyle name="Comma 3 4 2 3" xfId="143"/>
    <cellStyle name="Comma 3 4 2 3 2" xfId="3805"/>
    <cellStyle name="Comma 3 4 2 3 3" xfId="3804"/>
    <cellStyle name="Comma 3 4 2 4" xfId="2832"/>
    <cellStyle name="Comma 3 4 2 4 2" xfId="3806"/>
    <cellStyle name="Comma 3 4 2 5" xfId="2957"/>
    <cellStyle name="Comma 3 4 2 6" xfId="2869"/>
    <cellStyle name="Comma 3 4 2 7" xfId="2981"/>
    <cellStyle name="Comma 3 4 2 8" xfId="3117"/>
    <cellStyle name="Comma 3 4 2 9" xfId="3207"/>
    <cellStyle name="Comma 3 4 3" xfId="144"/>
    <cellStyle name="Comma 3 4 3 2" xfId="3808"/>
    <cellStyle name="Comma 3 4 3 3" xfId="3807"/>
    <cellStyle name="Comma 3 4 4" xfId="2837"/>
    <cellStyle name="Comma 3 4 4 2" xfId="3809"/>
    <cellStyle name="Comma 3 4 5" xfId="2739"/>
    <cellStyle name="Comma 3 4 6" xfId="2870"/>
    <cellStyle name="Comma 3 4 7" xfId="2725"/>
    <cellStyle name="Comma 3 4 8" xfId="2754"/>
    <cellStyle name="Comma 3 4 9" xfId="3143"/>
    <cellStyle name="Comma 3 5" xfId="350"/>
    <cellStyle name="Comma 3 5 2" xfId="2820"/>
    <cellStyle name="Comma 3 6" xfId="2842"/>
    <cellStyle name="Comma 3 7" xfId="2960"/>
    <cellStyle name="Comma 3 8" xfId="2744"/>
    <cellStyle name="Comma 3 9" xfId="3162"/>
    <cellStyle name="Comma 30" xfId="46"/>
    <cellStyle name="Comma 30 2" xfId="146"/>
    <cellStyle name="Comma 30 2 10" xfId="3378"/>
    <cellStyle name="Comma 30 2 11" xfId="650"/>
    <cellStyle name="Comma 30 2 2" xfId="2826"/>
    <cellStyle name="Comma 30 2 3" xfId="2756"/>
    <cellStyle name="Comma 30 2 4" xfId="2954"/>
    <cellStyle name="Comma 30 2 5" xfId="2866"/>
    <cellStyle name="Comma 30 2 6" xfId="3020"/>
    <cellStyle name="Comma 30 2 7" xfId="2907"/>
    <cellStyle name="Comma 30 2 8" xfId="2920"/>
    <cellStyle name="Comma 30 2 9" xfId="3366"/>
    <cellStyle name="Comma 30 3" xfId="145"/>
    <cellStyle name="Comma 30 3 2" xfId="3810"/>
    <cellStyle name="Comma 30 4" xfId="44884"/>
    <cellStyle name="Comma 4" xfId="147"/>
    <cellStyle name="Comma 4 10" xfId="3132"/>
    <cellStyle name="Comma 4 11" xfId="3226"/>
    <cellStyle name="Comma 4 12" xfId="3251"/>
    <cellStyle name="Comma 4 13" xfId="3168"/>
    <cellStyle name="Comma 4 14" xfId="651"/>
    <cellStyle name="Comma 4 2" xfId="148"/>
    <cellStyle name="Comma 4 2 10" xfId="3022"/>
    <cellStyle name="Comma 4 2 11" xfId="3146"/>
    <cellStyle name="Comma 4 2 12" xfId="652"/>
    <cellStyle name="Comma 4 2 2" xfId="149"/>
    <cellStyle name="Comma 4 2 2 10" xfId="3250"/>
    <cellStyle name="Comma 4 2 2 11" xfId="653"/>
    <cellStyle name="Comma 4 2 2 12" xfId="3811"/>
    <cellStyle name="Comma 4 2 2 2" xfId="2829"/>
    <cellStyle name="Comma 4 2 2 2 2" xfId="3812"/>
    <cellStyle name="Comma 4 2 2 3" xfId="2730"/>
    <cellStyle name="Comma 4 2 2 4" xfId="2710"/>
    <cellStyle name="Comma 4 2 2 5" xfId="3056"/>
    <cellStyle name="Comma 4 2 2 6" xfId="3033"/>
    <cellStyle name="Comma 4 2 2 7" xfId="2767"/>
    <cellStyle name="Comma 4 2 2 8" xfId="3061"/>
    <cellStyle name="Comma 4 2 2 9" xfId="2732"/>
    <cellStyle name="Comma 4 2 3" xfId="2828"/>
    <cellStyle name="Comma 4 2 3 2" xfId="3813"/>
    <cellStyle name="Comma 4 2 4" xfId="2726"/>
    <cellStyle name="Comma 4 2 5" xfId="2952"/>
    <cellStyle name="Comma 4 2 6" xfId="2861"/>
    <cellStyle name="Comma 4 2 7" xfId="2908"/>
    <cellStyle name="Comma 4 2 8" xfId="2934"/>
    <cellStyle name="Comma 4 2 9" xfId="2923"/>
    <cellStyle name="Comma 4 3" xfId="150"/>
    <cellStyle name="Comma 4 3 10" xfId="3164"/>
    <cellStyle name="Comma 4 3 11" xfId="654"/>
    <cellStyle name="Comma 4 3 2" xfId="151"/>
    <cellStyle name="Comma 4 3 2 2" xfId="3815"/>
    <cellStyle name="Comma 4 3 2 3" xfId="3814"/>
    <cellStyle name="Comma 4 3 3" xfId="2745"/>
    <cellStyle name="Comma 4 3 3 2" xfId="3816"/>
    <cellStyle name="Comma 4 3 4" xfId="2715"/>
    <cellStyle name="Comma 4 3 5" xfId="2728"/>
    <cellStyle name="Comma 4 3 6" xfId="2964"/>
    <cellStyle name="Comma 4 3 7" xfId="2766"/>
    <cellStyle name="Comma 4 3 8" xfId="3148"/>
    <cellStyle name="Comma 4 3 9" xfId="2830"/>
    <cellStyle name="Comma 4 4" xfId="152"/>
    <cellStyle name="Comma 4 4 10" xfId="3393"/>
    <cellStyle name="Comma 4 4 11" xfId="655"/>
    <cellStyle name="Comma 4 4 2" xfId="2831"/>
    <cellStyle name="Comma 4 4 3" xfId="2801"/>
    <cellStyle name="Comma 4 4 4" xfId="2792"/>
    <cellStyle name="Comma 4 4 5" xfId="3065"/>
    <cellStyle name="Comma 4 4 6" xfId="2962"/>
    <cellStyle name="Comma 4 4 7" xfId="3133"/>
    <cellStyle name="Comma 4 4 8" xfId="3246"/>
    <cellStyle name="Comma 4 4 9" xfId="2747"/>
    <cellStyle name="Comma 4 5" xfId="351"/>
    <cellStyle name="Comma 4 5 2" xfId="2827"/>
    <cellStyle name="Comma 4 6" xfId="2759"/>
    <cellStyle name="Comma 4 7" xfId="2953"/>
    <cellStyle name="Comma 4 8" xfId="2722"/>
    <cellStyle name="Comma 4 9" xfId="2919"/>
    <cellStyle name="Comma 5" xfId="153"/>
    <cellStyle name="Comma 5 10" xfId="3432"/>
    <cellStyle name="Comma 5 11" xfId="656"/>
    <cellStyle name="Comma 5 2" xfId="154"/>
    <cellStyle name="Comma 5 2 2" xfId="3818"/>
    <cellStyle name="Comma 5 2 3" xfId="3817"/>
    <cellStyle name="Comma 5 3" xfId="2800"/>
    <cellStyle name="Comma 5 3 2" xfId="3819"/>
    <cellStyle name="Comma 5 4" xfId="2797"/>
    <cellStyle name="Comma 5 4 2" xfId="3820"/>
    <cellStyle name="Comma 5 5" xfId="3069"/>
    <cellStyle name="Comma 5 6" xfId="2930"/>
    <cellStyle name="Comma 5 7" xfId="3233"/>
    <cellStyle name="Comma 5 8" xfId="3311"/>
    <cellStyle name="Comma 5 9" xfId="2955"/>
    <cellStyle name="Comma 6" xfId="155"/>
    <cellStyle name="Comma 6 10" xfId="3328"/>
    <cellStyle name="Comma 6 11" xfId="3129"/>
    <cellStyle name="Comma 6 12" xfId="657"/>
    <cellStyle name="Comma 6 2" xfId="658"/>
    <cellStyle name="Comma 6 3" xfId="2833"/>
    <cellStyle name="Comma 6 4" xfId="2796"/>
    <cellStyle name="Comma 6 5" xfId="2824"/>
    <cellStyle name="Comma 6 6" xfId="2845"/>
    <cellStyle name="Comma 6 7" xfId="2946"/>
    <cellStyle name="Comma 6 8" xfId="2867"/>
    <cellStyle name="Comma 6 9" xfId="2944"/>
    <cellStyle name="Comma 67" xfId="659"/>
    <cellStyle name="Comma 67 2" xfId="156"/>
    <cellStyle name="Comma 67 2 10" xfId="3399"/>
    <cellStyle name="Comma 67 2 11" xfId="660"/>
    <cellStyle name="Comma 67 2 2" xfId="2834"/>
    <cellStyle name="Comma 67 2 3" xfId="2795"/>
    <cellStyle name="Comma 67 2 4" xfId="2916"/>
    <cellStyle name="Comma 67 2 5" xfId="2727"/>
    <cellStyle name="Comma 67 2 6" xfId="3149"/>
    <cellStyle name="Comma 67 2 7" xfId="3241"/>
    <cellStyle name="Comma 67 2 8" xfId="3318"/>
    <cellStyle name="Comma 67 2 9" xfId="3046"/>
    <cellStyle name="Comma 7" xfId="157"/>
    <cellStyle name="Comma 7 10" xfId="3081"/>
    <cellStyle name="Comma 7 11" xfId="661"/>
    <cellStyle name="Comma 7 2" xfId="2835"/>
    <cellStyle name="Comma 7 3" xfId="2794"/>
    <cellStyle name="Comma 7 4" xfId="2825"/>
    <cellStyle name="Comma 7 5" xfId="2731"/>
    <cellStyle name="Comma 7 6" xfId="3156"/>
    <cellStyle name="Comma 7 7" xfId="3245"/>
    <cellStyle name="Comma 7 8" xfId="3322"/>
    <cellStyle name="Comma 7 9" xfId="3220"/>
    <cellStyle name="Comma 70" xfId="158"/>
    <cellStyle name="Comma 70 10" xfId="3431"/>
    <cellStyle name="Comma 70 11" xfId="662"/>
    <cellStyle name="Comma 70 2" xfId="2836"/>
    <cellStyle name="Comma 70 3" xfId="2793"/>
    <cellStyle name="Comma 70 4" xfId="2755"/>
    <cellStyle name="Comma 70 5" xfId="2740"/>
    <cellStyle name="Comma 70 6" xfId="3118"/>
    <cellStyle name="Comma 70 7" xfId="3209"/>
    <cellStyle name="Comma 70 8" xfId="3288"/>
    <cellStyle name="Comma 70 9" xfId="3394"/>
    <cellStyle name="Comma 8" xfId="159"/>
    <cellStyle name="Comma 8 2" xfId="3821"/>
    <cellStyle name="Comma 9" xfId="160"/>
    <cellStyle name="Comma 9 10" xfId="3429"/>
    <cellStyle name="Comma 9 11" xfId="663"/>
    <cellStyle name="Comma 9 2" xfId="2838"/>
    <cellStyle name="Comma 9 3" xfId="2765"/>
    <cellStyle name="Comma 9 4" xfId="2709"/>
    <cellStyle name="Comma 9 5" xfId="2844"/>
    <cellStyle name="Comma 9 6" xfId="3037"/>
    <cellStyle name="Comma 9 7" xfId="2912"/>
    <cellStyle name="Comma 9 8" xfId="2901"/>
    <cellStyle name="Comma 9 9" xfId="3316"/>
    <cellStyle name="Currency 2" xfId="161"/>
    <cellStyle name="Currency 2 2" xfId="3822"/>
    <cellStyle name="Excel Built-in Comma 2" xfId="162"/>
    <cellStyle name="Excel Built-in Normal" xfId="163"/>
    <cellStyle name="Excel Built-in Normal 2" xfId="164"/>
    <cellStyle name="Excel Built-in Normal 2 2" xfId="165"/>
    <cellStyle name="Excel Built-in Normal 2 2 2" xfId="3823"/>
    <cellStyle name="Excel Built-in Normal 2 3" xfId="3824"/>
    <cellStyle name="Excel Built-in Normal 3" xfId="166"/>
    <cellStyle name="Excel Built-in Normal 3 2" xfId="3825"/>
    <cellStyle name="Excel Built-in Normal 4" xfId="3826"/>
    <cellStyle name="Excel Built-in Normal_50. Bishwo" xfId="167"/>
    <cellStyle name="Explanatory Text" xfId="312" builtinId="53" customBuiltin="1"/>
    <cellStyle name="Explanatory Text 2" xfId="664"/>
    <cellStyle name="Good" xfId="303" builtinId="26" customBuiltin="1"/>
    <cellStyle name="Good 2" xfId="665"/>
    <cellStyle name="Heading 1" xfId="299" builtinId="16" customBuiltin="1"/>
    <cellStyle name="Heading 1 2" xfId="666"/>
    <cellStyle name="Heading 2" xfId="300" builtinId="17" customBuiltin="1"/>
    <cellStyle name="Heading 2 2" xfId="667"/>
    <cellStyle name="Heading 3" xfId="301" builtinId="18" customBuiltin="1"/>
    <cellStyle name="Heading 3 2" xfId="668"/>
    <cellStyle name="Heading 4" xfId="302" builtinId="19" customBuiltin="1"/>
    <cellStyle name="Heading 4 2" xfId="669"/>
    <cellStyle name="Hyperlink" xfId="289" builtinId="8"/>
    <cellStyle name="Hyperlink 2" xfId="61"/>
    <cellStyle name="Hyperlink 2 2" xfId="670"/>
    <cellStyle name="Hyperlink 3" xfId="168"/>
    <cellStyle name="Hyperlink 3 10" xfId="3369"/>
    <cellStyle name="Hyperlink 3 11" xfId="2482"/>
    <cellStyle name="Hyperlink 3 2" xfId="2843"/>
    <cellStyle name="Hyperlink 3 3" xfId="2956"/>
    <cellStyle name="Hyperlink 3 4" xfId="2926"/>
    <cellStyle name="Hyperlink 3 5" xfId="2950"/>
    <cellStyle name="Hyperlink 3 6" xfId="2733"/>
    <cellStyle name="Hyperlink 3 7" xfId="3036"/>
    <cellStyle name="Hyperlink 3 8" xfId="2729"/>
    <cellStyle name="Hyperlink 3 9" xfId="3364"/>
    <cellStyle name="Hyperlink 4" xfId="352"/>
    <cellStyle name="Input" xfId="306" builtinId="20" customBuiltin="1"/>
    <cellStyle name="Input 2" xfId="671"/>
    <cellStyle name="Input 2 2" xfId="2704"/>
    <cellStyle name="Input 2 3" xfId="2707"/>
    <cellStyle name="Input 2 4" xfId="2708"/>
    <cellStyle name="Input 2 5" xfId="3529"/>
    <cellStyle name="Input 2 6" xfId="3555"/>
    <cellStyle name="Input 2 7" xfId="3596"/>
    <cellStyle name="Input 2 8" xfId="3649"/>
    <cellStyle name="Linked Cell" xfId="309" builtinId="24" customBuiltin="1"/>
    <cellStyle name="Linked Cell 2" xfId="672"/>
    <cellStyle name="Neutral" xfId="305" builtinId="28" customBuiltin="1"/>
    <cellStyle name="Neutral 2" xfId="353"/>
    <cellStyle name="Neutral 2 2" xfId="354"/>
    <cellStyle name="Neutral 2 3" xfId="673"/>
    <cellStyle name="Normal" xfId="0" builtinId="0"/>
    <cellStyle name="Normal 10" xfId="4"/>
    <cellStyle name="Normal 10 2" xfId="169"/>
    <cellStyle name="Normal 10 3" xfId="674"/>
    <cellStyle name="Normal 10 3 10" xfId="2227"/>
    <cellStyle name="Normal 10 3 11" xfId="2006"/>
    <cellStyle name="Normal 10 3 12" xfId="2330"/>
    <cellStyle name="Normal 10 3 13" xfId="2378"/>
    <cellStyle name="Normal 10 3 14" xfId="2405"/>
    <cellStyle name="Normal 10 3 15" xfId="2441"/>
    <cellStyle name="Normal 10 3 16" xfId="2450"/>
    <cellStyle name="Normal 10 3 17" xfId="2453"/>
    <cellStyle name="Normal 10 3 18" xfId="2473"/>
    <cellStyle name="Normal 10 3 19" xfId="2474"/>
    <cellStyle name="Normal 10 3 2" xfId="14"/>
    <cellStyle name="Normal 10 3 20" xfId="3827"/>
    <cellStyle name="Normal 10 3 3" xfId="1590"/>
    <cellStyle name="Normal 10 3 3 10" xfId="2055"/>
    <cellStyle name="Normal 10 3 3 2" xfId="1634"/>
    <cellStyle name="Normal 10 3 3 3" xfId="1674"/>
    <cellStyle name="Normal 10 3 3 4" xfId="1806"/>
    <cellStyle name="Normal 10 3 3 5" xfId="1929"/>
    <cellStyle name="Normal 10 3 3 6" xfId="2039"/>
    <cellStyle name="Normal 10 3 3 7" xfId="2258"/>
    <cellStyle name="Normal 10 3 3 8" xfId="1978"/>
    <cellStyle name="Normal 10 3 3 9" xfId="2135"/>
    <cellStyle name="Normal 10 3 4" xfId="1705"/>
    <cellStyle name="Normal 10 3 5" xfId="1718"/>
    <cellStyle name="Normal 10 3 6" xfId="1925"/>
    <cellStyle name="Normal 10 3 7" xfId="1819"/>
    <cellStyle name="Normal 10 3 8" xfId="2248"/>
    <cellStyle name="Normal 10 3 9" xfId="1985"/>
    <cellStyle name="Normal 10 4" xfId="44885"/>
    <cellStyle name="Normal 10 5" xfId="8"/>
    <cellStyle name="Normal 11" xfId="170"/>
    <cellStyle name="Normal 11 10" xfId="3828"/>
    <cellStyle name="Normal 11 10 2" xfId="3829"/>
    <cellStyle name="Normal 11 10 2 2" xfId="3830"/>
    <cellStyle name="Normal 11 10 2 2 2" xfId="3831"/>
    <cellStyle name="Normal 11 10 2 2 2 2" xfId="3832"/>
    <cellStyle name="Normal 11 10 2 2 3" xfId="3833"/>
    <cellStyle name="Normal 11 10 2 3" xfId="3834"/>
    <cellStyle name="Normal 11 10 2 3 2" xfId="3835"/>
    <cellStyle name="Normal 11 10 2 4" xfId="3836"/>
    <cellStyle name="Normal 11 10 3" xfId="3837"/>
    <cellStyle name="Normal 11 10 3 2" xfId="3838"/>
    <cellStyle name="Normal 11 10 3 2 2" xfId="3839"/>
    <cellStyle name="Normal 11 10 3 3" xfId="3840"/>
    <cellStyle name="Normal 11 10 4" xfId="3841"/>
    <cellStyle name="Normal 11 10 4 2" xfId="3842"/>
    <cellStyle name="Normal 11 10 5" xfId="3843"/>
    <cellStyle name="Normal 11 11" xfId="3844"/>
    <cellStyle name="Normal 11 11 2" xfId="3845"/>
    <cellStyle name="Normal 11 12" xfId="3846"/>
    <cellStyle name="Normal 11 13" xfId="44895"/>
    <cellStyle name="Normal 11 2" xfId="675"/>
    <cellStyle name="Normal 11 2 10" xfId="3848"/>
    <cellStyle name="Normal 11 2 11" xfId="3847"/>
    <cellStyle name="Normal 11 2 2" xfId="676"/>
    <cellStyle name="Normal 11 2 2 10" xfId="3849"/>
    <cellStyle name="Normal 11 2 2 2" xfId="3850"/>
    <cellStyle name="Normal 11 2 2 2 2" xfId="3851"/>
    <cellStyle name="Normal 11 2 2 2 2 2" xfId="3852"/>
    <cellStyle name="Normal 11 2 2 2 2 2 2" xfId="3853"/>
    <cellStyle name="Normal 11 2 2 2 2 2 2 2" xfId="3854"/>
    <cellStyle name="Normal 11 2 2 2 2 2 2 2 2" xfId="3855"/>
    <cellStyle name="Normal 11 2 2 2 2 2 2 2 2 2" xfId="3856"/>
    <cellStyle name="Normal 11 2 2 2 2 2 2 2 2 2 2" xfId="3857"/>
    <cellStyle name="Normal 11 2 2 2 2 2 2 2 2 2 2 2" xfId="3858"/>
    <cellStyle name="Normal 11 2 2 2 2 2 2 2 2 2 2 2 2" xfId="3859"/>
    <cellStyle name="Normal 11 2 2 2 2 2 2 2 2 2 2 3" xfId="3860"/>
    <cellStyle name="Normal 11 2 2 2 2 2 2 2 2 2 3" xfId="3861"/>
    <cellStyle name="Normal 11 2 2 2 2 2 2 2 2 2 3 2" xfId="3862"/>
    <cellStyle name="Normal 11 2 2 2 2 2 2 2 2 2 4" xfId="3863"/>
    <cellStyle name="Normal 11 2 2 2 2 2 2 2 2 3" xfId="3864"/>
    <cellStyle name="Normal 11 2 2 2 2 2 2 2 2 3 2" xfId="3865"/>
    <cellStyle name="Normal 11 2 2 2 2 2 2 2 2 3 2 2" xfId="3866"/>
    <cellStyle name="Normal 11 2 2 2 2 2 2 2 2 3 3" xfId="3867"/>
    <cellStyle name="Normal 11 2 2 2 2 2 2 2 2 4" xfId="3868"/>
    <cellStyle name="Normal 11 2 2 2 2 2 2 2 2 4 2" xfId="3869"/>
    <cellStyle name="Normal 11 2 2 2 2 2 2 2 2 5" xfId="3870"/>
    <cellStyle name="Normal 11 2 2 2 2 2 2 2 3" xfId="3871"/>
    <cellStyle name="Normal 11 2 2 2 2 2 2 2 3 2" xfId="3872"/>
    <cellStyle name="Normal 11 2 2 2 2 2 2 2 3 2 2" xfId="3873"/>
    <cellStyle name="Normal 11 2 2 2 2 2 2 2 3 3" xfId="3874"/>
    <cellStyle name="Normal 11 2 2 2 2 2 2 2 4" xfId="3875"/>
    <cellStyle name="Normal 11 2 2 2 2 2 2 2 4 2" xfId="3876"/>
    <cellStyle name="Normal 11 2 2 2 2 2 2 2 5" xfId="3877"/>
    <cellStyle name="Normal 11 2 2 2 2 2 2 3" xfId="3878"/>
    <cellStyle name="Normal 11 2 2 2 2 2 2 3 2" xfId="3879"/>
    <cellStyle name="Normal 11 2 2 2 2 2 2 3 2 2" xfId="3880"/>
    <cellStyle name="Normal 11 2 2 2 2 2 2 3 3" xfId="3881"/>
    <cellStyle name="Normal 11 2 2 2 2 2 2 4" xfId="3882"/>
    <cellStyle name="Normal 11 2 2 2 2 2 2 4 2" xfId="3883"/>
    <cellStyle name="Normal 11 2 2 2 2 2 2 5" xfId="3884"/>
    <cellStyle name="Normal 11 2 2 2 2 2 3" xfId="3885"/>
    <cellStyle name="Normal 11 2 2 2 2 2 3 2" xfId="3886"/>
    <cellStyle name="Normal 11 2 2 2 2 2 3 2 2" xfId="3887"/>
    <cellStyle name="Normal 11 2 2 2 2 2 3 2 2 2" xfId="3888"/>
    <cellStyle name="Normal 11 2 2 2 2 2 3 2 3" xfId="3889"/>
    <cellStyle name="Normal 11 2 2 2 2 2 3 3" xfId="3890"/>
    <cellStyle name="Normal 11 2 2 2 2 2 3 3 2" xfId="3891"/>
    <cellStyle name="Normal 11 2 2 2 2 2 3 4" xfId="3892"/>
    <cellStyle name="Normal 11 2 2 2 2 2 4" xfId="3893"/>
    <cellStyle name="Normal 11 2 2 2 2 2 4 2" xfId="3894"/>
    <cellStyle name="Normal 11 2 2 2 2 2 4 2 2" xfId="3895"/>
    <cellStyle name="Normal 11 2 2 2 2 2 4 3" xfId="3896"/>
    <cellStyle name="Normal 11 2 2 2 2 2 5" xfId="3897"/>
    <cellStyle name="Normal 11 2 2 2 2 2 5 2" xfId="3898"/>
    <cellStyle name="Normal 11 2 2 2 2 2 6" xfId="3899"/>
    <cellStyle name="Normal 11 2 2 2 2 3" xfId="3900"/>
    <cellStyle name="Normal 11 2 2 2 2 3 2" xfId="3901"/>
    <cellStyle name="Normal 11 2 2 2 2 3 2 2" xfId="3902"/>
    <cellStyle name="Normal 11 2 2 2 2 3 2 2 2" xfId="3903"/>
    <cellStyle name="Normal 11 2 2 2 2 3 2 2 2 2" xfId="3904"/>
    <cellStyle name="Normal 11 2 2 2 2 3 2 2 3" xfId="3905"/>
    <cellStyle name="Normal 11 2 2 2 2 3 2 3" xfId="3906"/>
    <cellStyle name="Normal 11 2 2 2 2 3 2 3 2" xfId="3907"/>
    <cellStyle name="Normal 11 2 2 2 2 3 2 4" xfId="3908"/>
    <cellStyle name="Normal 11 2 2 2 2 3 3" xfId="3909"/>
    <cellStyle name="Normal 11 2 2 2 2 3 3 2" xfId="3910"/>
    <cellStyle name="Normal 11 2 2 2 2 3 3 2 2" xfId="3911"/>
    <cellStyle name="Normal 11 2 2 2 2 3 3 3" xfId="3912"/>
    <cellStyle name="Normal 11 2 2 2 2 3 4" xfId="3913"/>
    <cellStyle name="Normal 11 2 2 2 2 3 4 2" xfId="3914"/>
    <cellStyle name="Normal 11 2 2 2 2 3 5" xfId="3915"/>
    <cellStyle name="Normal 11 2 2 2 2 4" xfId="3916"/>
    <cellStyle name="Normal 11 2 2 2 2 4 2" xfId="3917"/>
    <cellStyle name="Normal 11 2 2 2 2 4 2 2" xfId="3918"/>
    <cellStyle name="Normal 11 2 2 2 2 4 2 2 2" xfId="3919"/>
    <cellStyle name="Normal 11 2 2 2 2 4 2 3" xfId="3920"/>
    <cellStyle name="Normal 11 2 2 2 2 4 3" xfId="3921"/>
    <cellStyle name="Normal 11 2 2 2 2 4 3 2" xfId="3922"/>
    <cellStyle name="Normal 11 2 2 2 2 4 4" xfId="3923"/>
    <cellStyle name="Normal 11 2 2 2 2 5" xfId="3924"/>
    <cellStyle name="Normal 11 2 2 2 2 5 2" xfId="3925"/>
    <cellStyle name="Normal 11 2 2 2 2 5 2 2" xfId="3926"/>
    <cellStyle name="Normal 11 2 2 2 2 5 3" xfId="3927"/>
    <cellStyle name="Normal 11 2 2 2 2 6" xfId="3928"/>
    <cellStyle name="Normal 11 2 2 2 2 6 2" xfId="3929"/>
    <cellStyle name="Normal 11 2 2 2 2 7" xfId="3930"/>
    <cellStyle name="Normal 11 2 2 2 3" xfId="3931"/>
    <cellStyle name="Normal 11 2 2 2 3 2" xfId="3932"/>
    <cellStyle name="Normal 11 2 2 2 3 2 2" xfId="3933"/>
    <cellStyle name="Normal 11 2 2 2 3 2 2 2" xfId="3934"/>
    <cellStyle name="Normal 11 2 2 2 3 2 2 2 2" xfId="3935"/>
    <cellStyle name="Normal 11 2 2 2 3 2 2 2 2 2" xfId="3936"/>
    <cellStyle name="Normal 11 2 2 2 3 2 2 2 3" xfId="3937"/>
    <cellStyle name="Normal 11 2 2 2 3 2 2 3" xfId="3938"/>
    <cellStyle name="Normal 11 2 2 2 3 2 2 3 2" xfId="3939"/>
    <cellStyle name="Normal 11 2 2 2 3 2 2 4" xfId="3940"/>
    <cellStyle name="Normal 11 2 2 2 3 2 3" xfId="3941"/>
    <cellStyle name="Normal 11 2 2 2 3 2 3 2" xfId="3942"/>
    <cellStyle name="Normal 11 2 2 2 3 2 3 2 2" xfId="3943"/>
    <cellStyle name="Normal 11 2 2 2 3 2 3 3" xfId="3944"/>
    <cellStyle name="Normal 11 2 2 2 3 2 4" xfId="3945"/>
    <cellStyle name="Normal 11 2 2 2 3 2 4 2" xfId="3946"/>
    <cellStyle name="Normal 11 2 2 2 3 2 5" xfId="3947"/>
    <cellStyle name="Normal 11 2 2 2 3 3" xfId="3948"/>
    <cellStyle name="Normal 11 2 2 2 3 3 2" xfId="3949"/>
    <cellStyle name="Normal 11 2 2 2 3 3 2 2" xfId="3950"/>
    <cellStyle name="Normal 11 2 2 2 3 3 2 2 2" xfId="3951"/>
    <cellStyle name="Normal 11 2 2 2 3 3 2 3" xfId="3952"/>
    <cellStyle name="Normal 11 2 2 2 3 3 3" xfId="3953"/>
    <cellStyle name="Normal 11 2 2 2 3 3 3 2" xfId="3954"/>
    <cellStyle name="Normal 11 2 2 2 3 3 4" xfId="3955"/>
    <cellStyle name="Normal 11 2 2 2 3 4" xfId="3956"/>
    <cellStyle name="Normal 11 2 2 2 3 4 2" xfId="3957"/>
    <cellStyle name="Normal 11 2 2 2 3 4 2 2" xfId="3958"/>
    <cellStyle name="Normal 11 2 2 2 3 4 3" xfId="3959"/>
    <cellStyle name="Normal 11 2 2 2 3 5" xfId="3960"/>
    <cellStyle name="Normal 11 2 2 2 3 5 2" xfId="3961"/>
    <cellStyle name="Normal 11 2 2 2 3 6" xfId="3962"/>
    <cellStyle name="Normal 11 2 2 2 4" xfId="3963"/>
    <cellStyle name="Normal 11 2 2 2 4 2" xfId="3964"/>
    <cellStyle name="Normal 11 2 2 2 4 2 2" xfId="3965"/>
    <cellStyle name="Normal 11 2 2 2 4 2 2 2" xfId="3966"/>
    <cellStyle name="Normal 11 2 2 2 4 2 2 2 2" xfId="3967"/>
    <cellStyle name="Normal 11 2 2 2 4 2 2 3" xfId="3968"/>
    <cellStyle name="Normal 11 2 2 2 4 2 3" xfId="3969"/>
    <cellStyle name="Normal 11 2 2 2 4 2 3 2" xfId="3970"/>
    <cellStyle name="Normal 11 2 2 2 4 2 4" xfId="3971"/>
    <cellStyle name="Normal 11 2 2 2 4 3" xfId="3972"/>
    <cellStyle name="Normal 11 2 2 2 4 3 2" xfId="3973"/>
    <cellStyle name="Normal 11 2 2 2 4 3 2 2" xfId="3974"/>
    <cellStyle name="Normal 11 2 2 2 4 3 3" xfId="3975"/>
    <cellStyle name="Normal 11 2 2 2 4 4" xfId="3976"/>
    <cellStyle name="Normal 11 2 2 2 4 4 2" xfId="3977"/>
    <cellStyle name="Normal 11 2 2 2 4 5" xfId="3978"/>
    <cellStyle name="Normal 11 2 2 2 5" xfId="3979"/>
    <cellStyle name="Normal 11 2 2 2 5 2" xfId="3980"/>
    <cellStyle name="Normal 11 2 2 2 5 2 2" xfId="3981"/>
    <cellStyle name="Normal 11 2 2 2 5 2 2 2" xfId="3982"/>
    <cellStyle name="Normal 11 2 2 2 5 2 3" xfId="3983"/>
    <cellStyle name="Normal 11 2 2 2 5 3" xfId="3984"/>
    <cellStyle name="Normal 11 2 2 2 5 3 2" xfId="3985"/>
    <cellStyle name="Normal 11 2 2 2 5 4" xfId="3986"/>
    <cellStyle name="Normal 11 2 2 2 6" xfId="3987"/>
    <cellStyle name="Normal 11 2 2 2 6 2" xfId="3988"/>
    <cellStyle name="Normal 11 2 2 2 6 2 2" xfId="3989"/>
    <cellStyle name="Normal 11 2 2 2 6 3" xfId="3990"/>
    <cellStyle name="Normal 11 2 2 2 7" xfId="3991"/>
    <cellStyle name="Normal 11 2 2 2 7 2" xfId="3992"/>
    <cellStyle name="Normal 11 2 2 2 8" xfId="3993"/>
    <cellStyle name="Normal 11 2 2 3" xfId="3994"/>
    <cellStyle name="Normal 11 2 2 3 2" xfId="3995"/>
    <cellStyle name="Normal 11 2 2 3 2 2" xfId="3996"/>
    <cellStyle name="Normal 11 2 2 3 2 2 2" xfId="3997"/>
    <cellStyle name="Normal 11 2 2 3 2 2 2 2" xfId="3998"/>
    <cellStyle name="Normal 11 2 2 3 2 2 2 2 2" xfId="3999"/>
    <cellStyle name="Normal 11 2 2 3 2 2 2 2 2 2" xfId="4000"/>
    <cellStyle name="Normal 11 2 2 3 2 2 2 2 3" xfId="4001"/>
    <cellStyle name="Normal 11 2 2 3 2 2 2 3" xfId="4002"/>
    <cellStyle name="Normal 11 2 2 3 2 2 2 3 2" xfId="4003"/>
    <cellStyle name="Normal 11 2 2 3 2 2 2 4" xfId="4004"/>
    <cellStyle name="Normal 11 2 2 3 2 2 3" xfId="4005"/>
    <cellStyle name="Normal 11 2 2 3 2 2 3 2" xfId="4006"/>
    <cellStyle name="Normal 11 2 2 3 2 2 3 2 2" xfId="4007"/>
    <cellStyle name="Normal 11 2 2 3 2 2 3 3" xfId="4008"/>
    <cellStyle name="Normal 11 2 2 3 2 2 4" xfId="4009"/>
    <cellStyle name="Normal 11 2 2 3 2 2 4 2" xfId="4010"/>
    <cellStyle name="Normal 11 2 2 3 2 2 5" xfId="4011"/>
    <cellStyle name="Normal 11 2 2 3 2 3" xfId="4012"/>
    <cellStyle name="Normal 11 2 2 3 2 3 2" xfId="4013"/>
    <cellStyle name="Normal 11 2 2 3 2 3 2 2" xfId="4014"/>
    <cellStyle name="Normal 11 2 2 3 2 3 2 2 2" xfId="4015"/>
    <cellStyle name="Normal 11 2 2 3 2 3 2 3" xfId="4016"/>
    <cellStyle name="Normal 11 2 2 3 2 3 3" xfId="4017"/>
    <cellStyle name="Normal 11 2 2 3 2 3 3 2" xfId="4018"/>
    <cellStyle name="Normal 11 2 2 3 2 3 4" xfId="4019"/>
    <cellStyle name="Normal 11 2 2 3 2 4" xfId="4020"/>
    <cellStyle name="Normal 11 2 2 3 2 4 2" xfId="4021"/>
    <cellStyle name="Normal 11 2 2 3 2 4 2 2" xfId="4022"/>
    <cellStyle name="Normal 11 2 2 3 2 4 3" xfId="4023"/>
    <cellStyle name="Normal 11 2 2 3 2 5" xfId="4024"/>
    <cellStyle name="Normal 11 2 2 3 2 5 2" xfId="4025"/>
    <cellStyle name="Normal 11 2 2 3 2 6" xfId="4026"/>
    <cellStyle name="Normal 11 2 2 3 3" xfId="4027"/>
    <cellStyle name="Normal 11 2 2 3 3 2" xfId="4028"/>
    <cellStyle name="Normal 11 2 2 3 3 2 2" xfId="4029"/>
    <cellStyle name="Normal 11 2 2 3 3 2 2 2" xfId="4030"/>
    <cellStyle name="Normal 11 2 2 3 3 2 2 2 2" xfId="4031"/>
    <cellStyle name="Normal 11 2 2 3 3 2 2 3" xfId="4032"/>
    <cellStyle name="Normal 11 2 2 3 3 2 3" xfId="4033"/>
    <cellStyle name="Normal 11 2 2 3 3 2 3 2" xfId="4034"/>
    <cellStyle name="Normal 11 2 2 3 3 2 4" xfId="4035"/>
    <cellStyle name="Normal 11 2 2 3 3 3" xfId="4036"/>
    <cellStyle name="Normal 11 2 2 3 3 3 2" xfId="4037"/>
    <cellStyle name="Normal 11 2 2 3 3 3 2 2" xfId="4038"/>
    <cellStyle name="Normal 11 2 2 3 3 3 3" xfId="4039"/>
    <cellStyle name="Normal 11 2 2 3 3 4" xfId="4040"/>
    <cellStyle name="Normal 11 2 2 3 3 4 2" xfId="4041"/>
    <cellStyle name="Normal 11 2 2 3 3 5" xfId="4042"/>
    <cellStyle name="Normal 11 2 2 3 4" xfId="4043"/>
    <cellStyle name="Normal 11 2 2 3 4 2" xfId="4044"/>
    <cellStyle name="Normal 11 2 2 3 4 2 2" xfId="4045"/>
    <cellStyle name="Normal 11 2 2 3 4 2 2 2" xfId="4046"/>
    <cellStyle name="Normal 11 2 2 3 4 2 3" xfId="4047"/>
    <cellStyle name="Normal 11 2 2 3 4 3" xfId="4048"/>
    <cellStyle name="Normal 11 2 2 3 4 3 2" xfId="4049"/>
    <cellStyle name="Normal 11 2 2 3 4 4" xfId="4050"/>
    <cellStyle name="Normal 11 2 2 3 5" xfId="4051"/>
    <cellStyle name="Normal 11 2 2 3 5 2" xfId="4052"/>
    <cellStyle name="Normal 11 2 2 3 5 2 2" xfId="4053"/>
    <cellStyle name="Normal 11 2 2 3 5 3" xfId="4054"/>
    <cellStyle name="Normal 11 2 2 3 6" xfId="4055"/>
    <cellStyle name="Normal 11 2 2 3 6 2" xfId="4056"/>
    <cellStyle name="Normal 11 2 2 3 7" xfId="4057"/>
    <cellStyle name="Normal 11 2 2 4" xfId="4058"/>
    <cellStyle name="Normal 11 2 2 4 2" xfId="4059"/>
    <cellStyle name="Normal 11 2 2 4 2 2" xfId="4060"/>
    <cellStyle name="Normal 11 2 2 4 2 2 2" xfId="4061"/>
    <cellStyle name="Normal 11 2 2 4 2 2 2 2" xfId="4062"/>
    <cellStyle name="Normal 11 2 2 4 2 2 2 2 2" xfId="4063"/>
    <cellStyle name="Normal 11 2 2 4 2 2 2 3" xfId="4064"/>
    <cellStyle name="Normal 11 2 2 4 2 2 3" xfId="4065"/>
    <cellStyle name="Normal 11 2 2 4 2 2 3 2" xfId="4066"/>
    <cellStyle name="Normal 11 2 2 4 2 2 4" xfId="4067"/>
    <cellStyle name="Normal 11 2 2 4 2 3" xfId="4068"/>
    <cellStyle name="Normal 11 2 2 4 2 3 2" xfId="4069"/>
    <cellStyle name="Normal 11 2 2 4 2 3 2 2" xfId="4070"/>
    <cellStyle name="Normal 11 2 2 4 2 3 3" xfId="4071"/>
    <cellStyle name="Normal 11 2 2 4 2 4" xfId="4072"/>
    <cellStyle name="Normal 11 2 2 4 2 4 2" xfId="4073"/>
    <cellStyle name="Normal 11 2 2 4 2 5" xfId="4074"/>
    <cellStyle name="Normal 11 2 2 4 3" xfId="4075"/>
    <cellStyle name="Normal 11 2 2 4 3 2" xfId="4076"/>
    <cellStyle name="Normal 11 2 2 4 3 2 2" xfId="4077"/>
    <cellStyle name="Normal 11 2 2 4 3 2 2 2" xfId="4078"/>
    <cellStyle name="Normal 11 2 2 4 3 2 3" xfId="4079"/>
    <cellStyle name="Normal 11 2 2 4 3 3" xfId="4080"/>
    <cellStyle name="Normal 11 2 2 4 3 3 2" xfId="4081"/>
    <cellStyle name="Normal 11 2 2 4 3 4" xfId="4082"/>
    <cellStyle name="Normal 11 2 2 4 4" xfId="4083"/>
    <cellStyle name="Normal 11 2 2 4 4 2" xfId="4084"/>
    <cellStyle name="Normal 11 2 2 4 4 2 2" xfId="4085"/>
    <cellStyle name="Normal 11 2 2 4 4 3" xfId="4086"/>
    <cellStyle name="Normal 11 2 2 4 5" xfId="4087"/>
    <cellStyle name="Normal 11 2 2 4 5 2" xfId="4088"/>
    <cellStyle name="Normal 11 2 2 4 6" xfId="4089"/>
    <cellStyle name="Normal 11 2 2 5" xfId="4090"/>
    <cellStyle name="Normal 11 2 2 5 2" xfId="4091"/>
    <cellStyle name="Normal 11 2 2 5 2 2" xfId="4092"/>
    <cellStyle name="Normal 11 2 2 5 2 2 2" xfId="4093"/>
    <cellStyle name="Normal 11 2 2 5 2 2 2 2" xfId="4094"/>
    <cellStyle name="Normal 11 2 2 5 2 2 3" xfId="4095"/>
    <cellStyle name="Normal 11 2 2 5 2 3" xfId="4096"/>
    <cellStyle name="Normal 11 2 2 5 2 3 2" xfId="4097"/>
    <cellStyle name="Normal 11 2 2 5 2 4" xfId="4098"/>
    <cellStyle name="Normal 11 2 2 5 3" xfId="4099"/>
    <cellStyle name="Normal 11 2 2 5 3 2" xfId="4100"/>
    <cellStyle name="Normal 11 2 2 5 3 2 2" xfId="4101"/>
    <cellStyle name="Normal 11 2 2 5 3 3" xfId="4102"/>
    <cellStyle name="Normal 11 2 2 5 4" xfId="4103"/>
    <cellStyle name="Normal 11 2 2 5 4 2" xfId="4104"/>
    <cellStyle name="Normal 11 2 2 5 5" xfId="4105"/>
    <cellStyle name="Normal 11 2 2 6" xfId="4106"/>
    <cellStyle name="Normal 11 2 2 6 2" xfId="4107"/>
    <cellStyle name="Normal 11 2 2 6 2 2" xfId="4108"/>
    <cellStyle name="Normal 11 2 2 6 2 2 2" xfId="4109"/>
    <cellStyle name="Normal 11 2 2 6 2 3" xfId="4110"/>
    <cellStyle name="Normal 11 2 2 6 3" xfId="4111"/>
    <cellStyle name="Normal 11 2 2 6 3 2" xfId="4112"/>
    <cellStyle name="Normal 11 2 2 6 4" xfId="4113"/>
    <cellStyle name="Normal 11 2 2 7" xfId="4114"/>
    <cellStyle name="Normal 11 2 2 7 2" xfId="4115"/>
    <cellStyle name="Normal 11 2 2 7 2 2" xfId="4116"/>
    <cellStyle name="Normal 11 2 2 7 3" xfId="4117"/>
    <cellStyle name="Normal 11 2 2 8" xfId="4118"/>
    <cellStyle name="Normal 11 2 2 8 2" xfId="4119"/>
    <cellStyle name="Normal 11 2 2 9" xfId="4120"/>
    <cellStyle name="Normal 11 2 3" xfId="4121"/>
    <cellStyle name="Normal 11 2 3 2" xfId="4122"/>
    <cellStyle name="Normal 11 2 3 2 2" xfId="4123"/>
    <cellStyle name="Normal 11 2 3 2 2 2" xfId="4124"/>
    <cellStyle name="Normal 11 2 3 2 2 2 2" xfId="4125"/>
    <cellStyle name="Normal 11 2 3 2 2 2 2 2" xfId="4126"/>
    <cellStyle name="Normal 11 2 3 2 2 2 2 2 2" xfId="4127"/>
    <cellStyle name="Normal 11 2 3 2 2 2 2 2 2 2" xfId="4128"/>
    <cellStyle name="Normal 11 2 3 2 2 2 2 2 3" xfId="4129"/>
    <cellStyle name="Normal 11 2 3 2 2 2 2 3" xfId="4130"/>
    <cellStyle name="Normal 11 2 3 2 2 2 2 3 2" xfId="4131"/>
    <cellStyle name="Normal 11 2 3 2 2 2 2 4" xfId="4132"/>
    <cellStyle name="Normal 11 2 3 2 2 2 3" xfId="4133"/>
    <cellStyle name="Normal 11 2 3 2 2 2 3 2" xfId="4134"/>
    <cellStyle name="Normal 11 2 3 2 2 2 3 2 2" xfId="4135"/>
    <cellStyle name="Normal 11 2 3 2 2 2 3 3" xfId="4136"/>
    <cellStyle name="Normal 11 2 3 2 2 2 4" xfId="4137"/>
    <cellStyle name="Normal 11 2 3 2 2 2 4 2" xfId="4138"/>
    <cellStyle name="Normal 11 2 3 2 2 2 5" xfId="4139"/>
    <cellStyle name="Normal 11 2 3 2 2 3" xfId="4140"/>
    <cellStyle name="Normal 11 2 3 2 2 3 2" xfId="4141"/>
    <cellStyle name="Normal 11 2 3 2 2 3 2 2" xfId="4142"/>
    <cellStyle name="Normal 11 2 3 2 2 3 2 2 2" xfId="4143"/>
    <cellStyle name="Normal 11 2 3 2 2 3 2 3" xfId="4144"/>
    <cellStyle name="Normal 11 2 3 2 2 3 3" xfId="4145"/>
    <cellStyle name="Normal 11 2 3 2 2 3 3 2" xfId="4146"/>
    <cellStyle name="Normal 11 2 3 2 2 3 4" xfId="4147"/>
    <cellStyle name="Normal 11 2 3 2 2 4" xfId="4148"/>
    <cellStyle name="Normal 11 2 3 2 2 4 2" xfId="4149"/>
    <cellStyle name="Normal 11 2 3 2 2 4 2 2" xfId="4150"/>
    <cellStyle name="Normal 11 2 3 2 2 4 3" xfId="4151"/>
    <cellStyle name="Normal 11 2 3 2 2 5" xfId="4152"/>
    <cellStyle name="Normal 11 2 3 2 2 5 2" xfId="4153"/>
    <cellStyle name="Normal 11 2 3 2 2 6" xfId="4154"/>
    <cellStyle name="Normal 11 2 3 2 3" xfId="4155"/>
    <cellStyle name="Normal 11 2 3 2 3 2" xfId="4156"/>
    <cellStyle name="Normal 11 2 3 2 3 2 2" xfId="4157"/>
    <cellStyle name="Normal 11 2 3 2 3 2 2 2" xfId="4158"/>
    <cellStyle name="Normal 11 2 3 2 3 2 2 2 2" xfId="4159"/>
    <cellStyle name="Normal 11 2 3 2 3 2 2 3" xfId="4160"/>
    <cellStyle name="Normal 11 2 3 2 3 2 3" xfId="4161"/>
    <cellStyle name="Normal 11 2 3 2 3 2 3 2" xfId="4162"/>
    <cellStyle name="Normal 11 2 3 2 3 2 4" xfId="4163"/>
    <cellStyle name="Normal 11 2 3 2 3 3" xfId="4164"/>
    <cellStyle name="Normal 11 2 3 2 3 3 2" xfId="4165"/>
    <cellStyle name="Normal 11 2 3 2 3 3 2 2" xfId="4166"/>
    <cellStyle name="Normal 11 2 3 2 3 3 3" xfId="4167"/>
    <cellStyle name="Normal 11 2 3 2 3 4" xfId="4168"/>
    <cellStyle name="Normal 11 2 3 2 3 4 2" xfId="4169"/>
    <cellStyle name="Normal 11 2 3 2 3 5" xfId="4170"/>
    <cellStyle name="Normal 11 2 3 2 4" xfId="4171"/>
    <cellStyle name="Normal 11 2 3 2 4 2" xfId="4172"/>
    <cellStyle name="Normal 11 2 3 2 4 2 2" xfId="4173"/>
    <cellStyle name="Normal 11 2 3 2 4 2 2 2" xfId="4174"/>
    <cellStyle name="Normal 11 2 3 2 4 2 3" xfId="4175"/>
    <cellStyle name="Normal 11 2 3 2 4 3" xfId="4176"/>
    <cellStyle name="Normal 11 2 3 2 4 3 2" xfId="4177"/>
    <cellStyle name="Normal 11 2 3 2 4 4" xfId="4178"/>
    <cellStyle name="Normal 11 2 3 2 5" xfId="4179"/>
    <cellStyle name="Normal 11 2 3 2 5 2" xfId="4180"/>
    <cellStyle name="Normal 11 2 3 2 5 2 2" xfId="4181"/>
    <cellStyle name="Normal 11 2 3 2 5 3" xfId="4182"/>
    <cellStyle name="Normal 11 2 3 2 6" xfId="4183"/>
    <cellStyle name="Normal 11 2 3 2 6 2" xfId="4184"/>
    <cellStyle name="Normal 11 2 3 2 7" xfId="4185"/>
    <cellStyle name="Normal 11 2 3 3" xfId="4186"/>
    <cellStyle name="Normal 11 2 3 3 2" xfId="4187"/>
    <cellStyle name="Normal 11 2 3 3 2 2" xfId="4188"/>
    <cellStyle name="Normal 11 2 3 3 2 2 2" xfId="4189"/>
    <cellStyle name="Normal 11 2 3 3 2 2 2 2" xfId="4190"/>
    <cellStyle name="Normal 11 2 3 3 2 2 2 2 2" xfId="4191"/>
    <cellStyle name="Normal 11 2 3 3 2 2 2 3" xfId="4192"/>
    <cellStyle name="Normal 11 2 3 3 2 2 3" xfId="4193"/>
    <cellStyle name="Normal 11 2 3 3 2 2 3 2" xfId="4194"/>
    <cellStyle name="Normal 11 2 3 3 2 2 4" xfId="4195"/>
    <cellStyle name="Normal 11 2 3 3 2 3" xfId="4196"/>
    <cellStyle name="Normal 11 2 3 3 2 3 2" xfId="4197"/>
    <cellStyle name="Normal 11 2 3 3 2 3 2 2" xfId="4198"/>
    <cellStyle name="Normal 11 2 3 3 2 3 3" xfId="4199"/>
    <cellStyle name="Normal 11 2 3 3 2 4" xfId="4200"/>
    <cellStyle name="Normal 11 2 3 3 2 4 2" xfId="4201"/>
    <cellStyle name="Normal 11 2 3 3 2 5" xfId="4202"/>
    <cellStyle name="Normal 11 2 3 3 3" xfId="4203"/>
    <cellStyle name="Normal 11 2 3 3 3 2" xfId="4204"/>
    <cellStyle name="Normal 11 2 3 3 3 2 2" xfId="4205"/>
    <cellStyle name="Normal 11 2 3 3 3 2 2 2" xfId="4206"/>
    <cellStyle name="Normal 11 2 3 3 3 2 3" xfId="4207"/>
    <cellStyle name="Normal 11 2 3 3 3 3" xfId="4208"/>
    <cellStyle name="Normal 11 2 3 3 3 3 2" xfId="4209"/>
    <cellStyle name="Normal 11 2 3 3 3 4" xfId="4210"/>
    <cellStyle name="Normal 11 2 3 3 4" xfId="4211"/>
    <cellStyle name="Normal 11 2 3 3 4 2" xfId="4212"/>
    <cellStyle name="Normal 11 2 3 3 4 2 2" xfId="4213"/>
    <cellStyle name="Normal 11 2 3 3 4 3" xfId="4214"/>
    <cellStyle name="Normal 11 2 3 3 5" xfId="4215"/>
    <cellStyle name="Normal 11 2 3 3 5 2" xfId="4216"/>
    <cellStyle name="Normal 11 2 3 3 6" xfId="4217"/>
    <cellStyle name="Normal 11 2 3 4" xfId="4218"/>
    <cellStyle name="Normal 11 2 3 4 2" xfId="4219"/>
    <cellStyle name="Normal 11 2 3 4 2 2" xfId="4220"/>
    <cellStyle name="Normal 11 2 3 4 2 2 2" xfId="4221"/>
    <cellStyle name="Normal 11 2 3 4 2 2 2 2" xfId="4222"/>
    <cellStyle name="Normal 11 2 3 4 2 2 3" xfId="4223"/>
    <cellStyle name="Normal 11 2 3 4 2 3" xfId="4224"/>
    <cellStyle name="Normal 11 2 3 4 2 3 2" xfId="4225"/>
    <cellStyle name="Normal 11 2 3 4 2 4" xfId="4226"/>
    <cellStyle name="Normal 11 2 3 4 3" xfId="4227"/>
    <cellStyle name="Normal 11 2 3 4 3 2" xfId="4228"/>
    <cellStyle name="Normal 11 2 3 4 3 2 2" xfId="4229"/>
    <cellStyle name="Normal 11 2 3 4 3 3" xfId="4230"/>
    <cellStyle name="Normal 11 2 3 4 4" xfId="4231"/>
    <cellStyle name="Normal 11 2 3 4 4 2" xfId="4232"/>
    <cellStyle name="Normal 11 2 3 4 5" xfId="4233"/>
    <cellStyle name="Normal 11 2 3 5" xfId="4234"/>
    <cellStyle name="Normal 11 2 3 5 2" xfId="4235"/>
    <cellStyle name="Normal 11 2 3 5 2 2" xfId="4236"/>
    <cellStyle name="Normal 11 2 3 5 2 2 2" xfId="4237"/>
    <cellStyle name="Normal 11 2 3 5 2 3" xfId="4238"/>
    <cellStyle name="Normal 11 2 3 5 3" xfId="4239"/>
    <cellStyle name="Normal 11 2 3 5 3 2" xfId="4240"/>
    <cellStyle name="Normal 11 2 3 5 4" xfId="4241"/>
    <cellStyle name="Normal 11 2 3 6" xfId="4242"/>
    <cellStyle name="Normal 11 2 3 6 2" xfId="4243"/>
    <cellStyle name="Normal 11 2 3 6 2 2" xfId="4244"/>
    <cellStyle name="Normal 11 2 3 6 3" xfId="4245"/>
    <cellStyle name="Normal 11 2 3 7" xfId="4246"/>
    <cellStyle name="Normal 11 2 3 7 2" xfId="4247"/>
    <cellStyle name="Normal 11 2 3 8" xfId="4248"/>
    <cellStyle name="Normal 11 2 4" xfId="4249"/>
    <cellStyle name="Normal 11 2 4 2" xfId="4250"/>
    <cellStyle name="Normal 11 2 4 2 2" xfId="4251"/>
    <cellStyle name="Normal 11 2 4 2 2 2" xfId="4252"/>
    <cellStyle name="Normal 11 2 4 2 2 2 2" xfId="4253"/>
    <cellStyle name="Normal 11 2 4 2 2 2 2 2" xfId="4254"/>
    <cellStyle name="Normal 11 2 4 2 2 2 2 2 2" xfId="4255"/>
    <cellStyle name="Normal 11 2 4 2 2 2 2 3" xfId="4256"/>
    <cellStyle name="Normal 11 2 4 2 2 2 3" xfId="4257"/>
    <cellStyle name="Normal 11 2 4 2 2 2 3 2" xfId="4258"/>
    <cellStyle name="Normal 11 2 4 2 2 2 4" xfId="4259"/>
    <cellStyle name="Normal 11 2 4 2 2 3" xfId="4260"/>
    <cellStyle name="Normal 11 2 4 2 2 3 2" xfId="4261"/>
    <cellStyle name="Normal 11 2 4 2 2 3 2 2" xfId="4262"/>
    <cellStyle name="Normal 11 2 4 2 2 3 3" xfId="4263"/>
    <cellStyle name="Normal 11 2 4 2 2 4" xfId="4264"/>
    <cellStyle name="Normal 11 2 4 2 2 4 2" xfId="4265"/>
    <cellStyle name="Normal 11 2 4 2 2 5" xfId="4266"/>
    <cellStyle name="Normal 11 2 4 2 3" xfId="4267"/>
    <cellStyle name="Normal 11 2 4 2 3 2" xfId="4268"/>
    <cellStyle name="Normal 11 2 4 2 3 2 2" xfId="4269"/>
    <cellStyle name="Normal 11 2 4 2 3 2 2 2" xfId="4270"/>
    <cellStyle name="Normal 11 2 4 2 3 2 3" xfId="4271"/>
    <cellStyle name="Normal 11 2 4 2 3 3" xfId="4272"/>
    <cellStyle name="Normal 11 2 4 2 3 3 2" xfId="4273"/>
    <cellStyle name="Normal 11 2 4 2 3 4" xfId="4274"/>
    <cellStyle name="Normal 11 2 4 2 4" xfId="4275"/>
    <cellStyle name="Normal 11 2 4 2 4 2" xfId="4276"/>
    <cellStyle name="Normal 11 2 4 2 4 2 2" xfId="4277"/>
    <cellStyle name="Normal 11 2 4 2 4 3" xfId="4278"/>
    <cellStyle name="Normal 11 2 4 2 5" xfId="4279"/>
    <cellStyle name="Normal 11 2 4 2 5 2" xfId="4280"/>
    <cellStyle name="Normal 11 2 4 2 6" xfId="4281"/>
    <cellStyle name="Normal 11 2 4 3" xfId="4282"/>
    <cellStyle name="Normal 11 2 4 3 2" xfId="4283"/>
    <cellStyle name="Normal 11 2 4 3 2 2" xfId="4284"/>
    <cellStyle name="Normal 11 2 4 3 2 2 2" xfId="4285"/>
    <cellStyle name="Normal 11 2 4 3 2 2 2 2" xfId="4286"/>
    <cellStyle name="Normal 11 2 4 3 2 2 3" xfId="4287"/>
    <cellStyle name="Normal 11 2 4 3 2 3" xfId="4288"/>
    <cellStyle name="Normal 11 2 4 3 2 3 2" xfId="4289"/>
    <cellStyle name="Normal 11 2 4 3 2 4" xfId="4290"/>
    <cellStyle name="Normal 11 2 4 3 3" xfId="4291"/>
    <cellStyle name="Normal 11 2 4 3 3 2" xfId="4292"/>
    <cellStyle name="Normal 11 2 4 3 3 2 2" xfId="4293"/>
    <cellStyle name="Normal 11 2 4 3 3 3" xfId="4294"/>
    <cellStyle name="Normal 11 2 4 3 4" xfId="4295"/>
    <cellStyle name="Normal 11 2 4 3 4 2" xfId="4296"/>
    <cellStyle name="Normal 11 2 4 3 5" xfId="4297"/>
    <cellStyle name="Normal 11 2 4 4" xfId="4298"/>
    <cellStyle name="Normal 11 2 4 4 2" xfId="4299"/>
    <cellStyle name="Normal 11 2 4 4 2 2" xfId="4300"/>
    <cellStyle name="Normal 11 2 4 4 2 2 2" xfId="4301"/>
    <cellStyle name="Normal 11 2 4 4 2 3" xfId="4302"/>
    <cellStyle name="Normal 11 2 4 4 3" xfId="4303"/>
    <cellStyle name="Normal 11 2 4 4 3 2" xfId="4304"/>
    <cellStyle name="Normal 11 2 4 4 4" xfId="4305"/>
    <cellStyle name="Normal 11 2 4 5" xfId="4306"/>
    <cellStyle name="Normal 11 2 4 5 2" xfId="4307"/>
    <cellStyle name="Normal 11 2 4 5 2 2" xfId="4308"/>
    <cellStyle name="Normal 11 2 4 5 3" xfId="4309"/>
    <cellStyle name="Normal 11 2 4 6" xfId="4310"/>
    <cellStyle name="Normal 11 2 4 6 2" xfId="4311"/>
    <cellStyle name="Normal 11 2 4 7" xfId="4312"/>
    <cellStyle name="Normal 11 2 5" xfId="4313"/>
    <cellStyle name="Normal 11 2 5 2" xfId="4314"/>
    <cellStyle name="Normal 11 2 5 2 2" xfId="4315"/>
    <cellStyle name="Normal 11 2 5 2 2 2" xfId="4316"/>
    <cellStyle name="Normal 11 2 5 2 2 2 2" xfId="4317"/>
    <cellStyle name="Normal 11 2 5 2 2 2 2 2" xfId="4318"/>
    <cellStyle name="Normal 11 2 5 2 2 2 3" xfId="4319"/>
    <cellStyle name="Normal 11 2 5 2 2 3" xfId="4320"/>
    <cellStyle name="Normal 11 2 5 2 2 3 2" xfId="4321"/>
    <cellStyle name="Normal 11 2 5 2 2 4" xfId="4322"/>
    <cellStyle name="Normal 11 2 5 2 3" xfId="4323"/>
    <cellStyle name="Normal 11 2 5 2 3 2" xfId="4324"/>
    <cellStyle name="Normal 11 2 5 2 3 2 2" xfId="4325"/>
    <cellStyle name="Normal 11 2 5 2 3 3" xfId="4326"/>
    <cellStyle name="Normal 11 2 5 2 4" xfId="4327"/>
    <cellStyle name="Normal 11 2 5 2 4 2" xfId="4328"/>
    <cellStyle name="Normal 11 2 5 2 5" xfId="4329"/>
    <cellStyle name="Normal 11 2 5 3" xfId="4330"/>
    <cellStyle name="Normal 11 2 5 3 2" xfId="4331"/>
    <cellStyle name="Normal 11 2 5 3 2 2" xfId="4332"/>
    <cellStyle name="Normal 11 2 5 3 2 2 2" xfId="4333"/>
    <cellStyle name="Normal 11 2 5 3 2 3" xfId="4334"/>
    <cellStyle name="Normal 11 2 5 3 3" xfId="4335"/>
    <cellStyle name="Normal 11 2 5 3 3 2" xfId="4336"/>
    <cellStyle name="Normal 11 2 5 3 4" xfId="4337"/>
    <cellStyle name="Normal 11 2 5 4" xfId="4338"/>
    <cellStyle name="Normal 11 2 5 4 2" xfId="4339"/>
    <cellStyle name="Normal 11 2 5 4 2 2" xfId="4340"/>
    <cellStyle name="Normal 11 2 5 4 3" xfId="4341"/>
    <cellStyle name="Normal 11 2 5 5" xfId="4342"/>
    <cellStyle name="Normal 11 2 5 5 2" xfId="4343"/>
    <cellStyle name="Normal 11 2 5 6" xfId="4344"/>
    <cellStyle name="Normal 11 2 6" xfId="4345"/>
    <cellStyle name="Normal 11 2 6 2" xfId="4346"/>
    <cellStyle name="Normal 11 2 6 2 2" xfId="4347"/>
    <cellStyle name="Normal 11 2 6 2 2 2" xfId="4348"/>
    <cellStyle name="Normal 11 2 6 2 2 2 2" xfId="4349"/>
    <cellStyle name="Normal 11 2 6 2 2 3" xfId="4350"/>
    <cellStyle name="Normal 11 2 6 2 3" xfId="4351"/>
    <cellStyle name="Normal 11 2 6 2 3 2" xfId="4352"/>
    <cellStyle name="Normal 11 2 6 2 4" xfId="4353"/>
    <cellStyle name="Normal 11 2 6 3" xfId="4354"/>
    <cellStyle name="Normal 11 2 6 3 2" xfId="4355"/>
    <cellStyle name="Normal 11 2 6 3 2 2" xfId="4356"/>
    <cellStyle name="Normal 11 2 6 3 3" xfId="4357"/>
    <cellStyle name="Normal 11 2 6 4" xfId="4358"/>
    <cellStyle name="Normal 11 2 6 4 2" xfId="4359"/>
    <cellStyle name="Normal 11 2 6 5" xfId="4360"/>
    <cellStyle name="Normal 11 2 7" xfId="4361"/>
    <cellStyle name="Normal 11 2 7 2" xfId="4362"/>
    <cellStyle name="Normal 11 2 7 2 2" xfId="4363"/>
    <cellStyle name="Normal 11 2 7 2 2 2" xfId="4364"/>
    <cellStyle name="Normal 11 2 7 2 3" xfId="4365"/>
    <cellStyle name="Normal 11 2 7 3" xfId="4366"/>
    <cellStyle name="Normal 11 2 7 3 2" xfId="4367"/>
    <cellStyle name="Normal 11 2 7 4" xfId="4368"/>
    <cellStyle name="Normal 11 2 8" xfId="4369"/>
    <cellStyle name="Normal 11 2 8 2" xfId="4370"/>
    <cellStyle name="Normal 11 2 8 2 2" xfId="4371"/>
    <cellStyle name="Normal 11 2 8 3" xfId="4372"/>
    <cellStyle name="Normal 11 2 9" xfId="4373"/>
    <cellStyle name="Normal 11 2 9 2" xfId="4374"/>
    <cellStyle name="Normal 11 3" xfId="677"/>
    <cellStyle name="Normal 11 3 10" xfId="4375"/>
    <cellStyle name="Normal 11 3 2" xfId="4376"/>
    <cellStyle name="Normal 11 3 2 2" xfId="4377"/>
    <cellStyle name="Normal 11 3 2 2 2" xfId="4378"/>
    <cellStyle name="Normal 11 3 2 2 2 2" xfId="4379"/>
    <cellStyle name="Normal 11 3 2 2 2 2 2" xfId="4380"/>
    <cellStyle name="Normal 11 3 2 2 2 2 2 2" xfId="4381"/>
    <cellStyle name="Normal 11 3 2 2 2 2 2 2 2" xfId="4382"/>
    <cellStyle name="Normal 11 3 2 2 2 2 2 2 2 2" xfId="4383"/>
    <cellStyle name="Normal 11 3 2 2 2 2 2 2 3" xfId="4384"/>
    <cellStyle name="Normal 11 3 2 2 2 2 2 3" xfId="4385"/>
    <cellStyle name="Normal 11 3 2 2 2 2 2 3 2" xfId="4386"/>
    <cellStyle name="Normal 11 3 2 2 2 2 2 4" xfId="4387"/>
    <cellStyle name="Normal 11 3 2 2 2 2 3" xfId="4388"/>
    <cellStyle name="Normal 11 3 2 2 2 2 3 2" xfId="4389"/>
    <cellStyle name="Normal 11 3 2 2 2 2 3 2 2" xfId="4390"/>
    <cellStyle name="Normal 11 3 2 2 2 2 3 3" xfId="4391"/>
    <cellStyle name="Normal 11 3 2 2 2 2 4" xfId="4392"/>
    <cellStyle name="Normal 11 3 2 2 2 2 4 2" xfId="4393"/>
    <cellStyle name="Normal 11 3 2 2 2 2 5" xfId="4394"/>
    <cellStyle name="Normal 11 3 2 2 2 3" xfId="4395"/>
    <cellStyle name="Normal 11 3 2 2 2 3 2" xfId="4396"/>
    <cellStyle name="Normal 11 3 2 2 2 3 2 2" xfId="4397"/>
    <cellStyle name="Normal 11 3 2 2 2 3 2 2 2" xfId="4398"/>
    <cellStyle name="Normal 11 3 2 2 2 3 2 3" xfId="4399"/>
    <cellStyle name="Normal 11 3 2 2 2 3 3" xfId="4400"/>
    <cellStyle name="Normal 11 3 2 2 2 3 3 2" xfId="4401"/>
    <cellStyle name="Normal 11 3 2 2 2 3 4" xfId="4402"/>
    <cellStyle name="Normal 11 3 2 2 2 4" xfId="4403"/>
    <cellStyle name="Normal 11 3 2 2 2 4 2" xfId="4404"/>
    <cellStyle name="Normal 11 3 2 2 2 4 2 2" xfId="4405"/>
    <cellStyle name="Normal 11 3 2 2 2 4 3" xfId="4406"/>
    <cellStyle name="Normal 11 3 2 2 2 5" xfId="4407"/>
    <cellStyle name="Normal 11 3 2 2 2 5 2" xfId="4408"/>
    <cellStyle name="Normal 11 3 2 2 2 6" xfId="4409"/>
    <cellStyle name="Normal 11 3 2 2 3" xfId="4410"/>
    <cellStyle name="Normal 11 3 2 2 3 2" xfId="4411"/>
    <cellStyle name="Normal 11 3 2 2 3 2 2" xfId="4412"/>
    <cellStyle name="Normal 11 3 2 2 3 2 2 2" xfId="4413"/>
    <cellStyle name="Normal 11 3 2 2 3 2 2 2 2" xfId="4414"/>
    <cellStyle name="Normal 11 3 2 2 3 2 2 3" xfId="4415"/>
    <cellStyle name="Normal 11 3 2 2 3 2 3" xfId="4416"/>
    <cellStyle name="Normal 11 3 2 2 3 2 3 2" xfId="4417"/>
    <cellStyle name="Normal 11 3 2 2 3 2 4" xfId="4418"/>
    <cellStyle name="Normal 11 3 2 2 3 3" xfId="4419"/>
    <cellStyle name="Normal 11 3 2 2 3 3 2" xfId="4420"/>
    <cellStyle name="Normal 11 3 2 2 3 3 2 2" xfId="4421"/>
    <cellStyle name="Normal 11 3 2 2 3 3 3" xfId="4422"/>
    <cellStyle name="Normal 11 3 2 2 3 4" xfId="4423"/>
    <cellStyle name="Normal 11 3 2 2 3 4 2" xfId="4424"/>
    <cellStyle name="Normal 11 3 2 2 3 5" xfId="4425"/>
    <cellStyle name="Normal 11 3 2 2 4" xfId="4426"/>
    <cellStyle name="Normal 11 3 2 2 4 2" xfId="4427"/>
    <cellStyle name="Normal 11 3 2 2 4 2 2" xfId="4428"/>
    <cellStyle name="Normal 11 3 2 2 4 2 2 2" xfId="4429"/>
    <cellStyle name="Normal 11 3 2 2 4 2 3" xfId="4430"/>
    <cellStyle name="Normal 11 3 2 2 4 3" xfId="4431"/>
    <cellStyle name="Normal 11 3 2 2 4 3 2" xfId="4432"/>
    <cellStyle name="Normal 11 3 2 2 4 4" xfId="4433"/>
    <cellStyle name="Normal 11 3 2 2 5" xfId="4434"/>
    <cellStyle name="Normal 11 3 2 2 5 2" xfId="4435"/>
    <cellStyle name="Normal 11 3 2 2 5 2 2" xfId="4436"/>
    <cellStyle name="Normal 11 3 2 2 5 3" xfId="4437"/>
    <cellStyle name="Normal 11 3 2 2 6" xfId="4438"/>
    <cellStyle name="Normal 11 3 2 2 6 2" xfId="4439"/>
    <cellStyle name="Normal 11 3 2 2 7" xfId="4440"/>
    <cellStyle name="Normal 11 3 2 3" xfId="4441"/>
    <cellStyle name="Normal 11 3 2 3 2" xfId="4442"/>
    <cellStyle name="Normal 11 3 2 3 2 2" xfId="4443"/>
    <cellStyle name="Normal 11 3 2 3 2 2 2" xfId="4444"/>
    <cellStyle name="Normal 11 3 2 3 2 2 2 2" xfId="4445"/>
    <cellStyle name="Normal 11 3 2 3 2 2 2 2 2" xfId="4446"/>
    <cellStyle name="Normal 11 3 2 3 2 2 2 3" xfId="4447"/>
    <cellStyle name="Normal 11 3 2 3 2 2 3" xfId="4448"/>
    <cellStyle name="Normal 11 3 2 3 2 2 3 2" xfId="4449"/>
    <cellStyle name="Normal 11 3 2 3 2 2 4" xfId="4450"/>
    <cellStyle name="Normal 11 3 2 3 2 3" xfId="4451"/>
    <cellStyle name="Normal 11 3 2 3 2 3 2" xfId="4452"/>
    <cellStyle name="Normal 11 3 2 3 2 3 2 2" xfId="4453"/>
    <cellStyle name="Normal 11 3 2 3 2 3 3" xfId="4454"/>
    <cellStyle name="Normal 11 3 2 3 2 4" xfId="4455"/>
    <cellStyle name="Normal 11 3 2 3 2 4 2" xfId="4456"/>
    <cellStyle name="Normal 11 3 2 3 2 5" xfId="4457"/>
    <cellStyle name="Normal 11 3 2 3 3" xfId="4458"/>
    <cellStyle name="Normal 11 3 2 3 3 2" xfId="4459"/>
    <cellStyle name="Normal 11 3 2 3 3 2 2" xfId="4460"/>
    <cellStyle name="Normal 11 3 2 3 3 2 2 2" xfId="4461"/>
    <cellStyle name="Normal 11 3 2 3 3 2 3" xfId="4462"/>
    <cellStyle name="Normal 11 3 2 3 3 3" xfId="4463"/>
    <cellStyle name="Normal 11 3 2 3 3 3 2" xfId="4464"/>
    <cellStyle name="Normal 11 3 2 3 3 4" xfId="4465"/>
    <cellStyle name="Normal 11 3 2 3 4" xfId="4466"/>
    <cellStyle name="Normal 11 3 2 3 4 2" xfId="4467"/>
    <cellStyle name="Normal 11 3 2 3 4 2 2" xfId="4468"/>
    <cellStyle name="Normal 11 3 2 3 4 3" xfId="4469"/>
    <cellStyle name="Normal 11 3 2 3 5" xfId="4470"/>
    <cellStyle name="Normal 11 3 2 3 5 2" xfId="4471"/>
    <cellStyle name="Normal 11 3 2 3 6" xfId="4472"/>
    <cellStyle name="Normal 11 3 2 4" xfId="4473"/>
    <cellStyle name="Normal 11 3 2 4 2" xfId="4474"/>
    <cellStyle name="Normal 11 3 2 4 2 2" xfId="4475"/>
    <cellStyle name="Normal 11 3 2 4 2 2 2" xfId="4476"/>
    <cellStyle name="Normal 11 3 2 4 2 2 2 2" xfId="4477"/>
    <cellStyle name="Normal 11 3 2 4 2 2 3" xfId="4478"/>
    <cellStyle name="Normal 11 3 2 4 2 3" xfId="4479"/>
    <cellStyle name="Normal 11 3 2 4 2 3 2" xfId="4480"/>
    <cellStyle name="Normal 11 3 2 4 2 4" xfId="4481"/>
    <cellStyle name="Normal 11 3 2 4 3" xfId="4482"/>
    <cellStyle name="Normal 11 3 2 4 3 2" xfId="4483"/>
    <cellStyle name="Normal 11 3 2 4 3 2 2" xfId="4484"/>
    <cellStyle name="Normal 11 3 2 4 3 3" xfId="4485"/>
    <cellStyle name="Normal 11 3 2 4 4" xfId="4486"/>
    <cellStyle name="Normal 11 3 2 4 4 2" xfId="4487"/>
    <cellStyle name="Normal 11 3 2 4 5" xfId="4488"/>
    <cellStyle name="Normal 11 3 2 5" xfId="4489"/>
    <cellStyle name="Normal 11 3 2 5 2" xfId="4490"/>
    <cellStyle name="Normal 11 3 2 5 2 2" xfId="4491"/>
    <cellStyle name="Normal 11 3 2 5 2 2 2" xfId="4492"/>
    <cellStyle name="Normal 11 3 2 5 2 3" xfId="4493"/>
    <cellStyle name="Normal 11 3 2 5 3" xfId="4494"/>
    <cellStyle name="Normal 11 3 2 5 3 2" xfId="4495"/>
    <cellStyle name="Normal 11 3 2 5 4" xfId="4496"/>
    <cellStyle name="Normal 11 3 2 6" xfId="4497"/>
    <cellStyle name="Normal 11 3 2 6 2" xfId="4498"/>
    <cellStyle name="Normal 11 3 2 6 2 2" xfId="4499"/>
    <cellStyle name="Normal 11 3 2 6 3" xfId="4500"/>
    <cellStyle name="Normal 11 3 2 7" xfId="4501"/>
    <cellStyle name="Normal 11 3 2 7 2" xfId="4502"/>
    <cellStyle name="Normal 11 3 2 8" xfId="4503"/>
    <cellStyle name="Normal 11 3 3" xfId="4504"/>
    <cellStyle name="Normal 11 3 3 2" xfId="4505"/>
    <cellStyle name="Normal 11 3 3 2 2" xfId="4506"/>
    <cellStyle name="Normal 11 3 3 2 2 2" xfId="4507"/>
    <cellStyle name="Normal 11 3 3 2 2 2 2" xfId="4508"/>
    <cellStyle name="Normal 11 3 3 2 2 2 2 2" xfId="4509"/>
    <cellStyle name="Normal 11 3 3 2 2 2 2 2 2" xfId="4510"/>
    <cellStyle name="Normal 11 3 3 2 2 2 2 3" xfId="4511"/>
    <cellStyle name="Normal 11 3 3 2 2 2 3" xfId="4512"/>
    <cellStyle name="Normal 11 3 3 2 2 2 3 2" xfId="4513"/>
    <cellStyle name="Normal 11 3 3 2 2 2 4" xfId="4514"/>
    <cellStyle name="Normal 11 3 3 2 2 3" xfId="4515"/>
    <cellStyle name="Normal 11 3 3 2 2 3 2" xfId="4516"/>
    <cellStyle name="Normal 11 3 3 2 2 3 2 2" xfId="4517"/>
    <cellStyle name="Normal 11 3 3 2 2 3 3" xfId="4518"/>
    <cellStyle name="Normal 11 3 3 2 2 4" xfId="4519"/>
    <cellStyle name="Normal 11 3 3 2 2 4 2" xfId="4520"/>
    <cellStyle name="Normal 11 3 3 2 2 5" xfId="4521"/>
    <cellStyle name="Normal 11 3 3 2 3" xfId="4522"/>
    <cellStyle name="Normal 11 3 3 2 3 2" xfId="4523"/>
    <cellStyle name="Normal 11 3 3 2 3 2 2" xfId="4524"/>
    <cellStyle name="Normal 11 3 3 2 3 2 2 2" xfId="4525"/>
    <cellStyle name="Normal 11 3 3 2 3 2 3" xfId="4526"/>
    <cellStyle name="Normal 11 3 3 2 3 3" xfId="4527"/>
    <cellStyle name="Normal 11 3 3 2 3 3 2" xfId="4528"/>
    <cellStyle name="Normal 11 3 3 2 3 4" xfId="4529"/>
    <cellStyle name="Normal 11 3 3 2 4" xfId="4530"/>
    <cellStyle name="Normal 11 3 3 2 4 2" xfId="4531"/>
    <cellStyle name="Normal 11 3 3 2 4 2 2" xfId="4532"/>
    <cellStyle name="Normal 11 3 3 2 4 3" xfId="4533"/>
    <cellStyle name="Normal 11 3 3 2 5" xfId="4534"/>
    <cellStyle name="Normal 11 3 3 2 5 2" xfId="4535"/>
    <cellStyle name="Normal 11 3 3 2 6" xfId="4536"/>
    <cellStyle name="Normal 11 3 3 3" xfId="4537"/>
    <cellStyle name="Normal 11 3 3 3 2" xfId="4538"/>
    <cellStyle name="Normal 11 3 3 3 2 2" xfId="4539"/>
    <cellStyle name="Normal 11 3 3 3 2 2 2" xfId="4540"/>
    <cellStyle name="Normal 11 3 3 3 2 2 2 2" xfId="4541"/>
    <cellStyle name="Normal 11 3 3 3 2 2 3" xfId="4542"/>
    <cellStyle name="Normal 11 3 3 3 2 3" xfId="4543"/>
    <cellStyle name="Normal 11 3 3 3 2 3 2" xfId="4544"/>
    <cellStyle name="Normal 11 3 3 3 2 4" xfId="4545"/>
    <cellStyle name="Normal 11 3 3 3 3" xfId="4546"/>
    <cellStyle name="Normal 11 3 3 3 3 2" xfId="4547"/>
    <cellStyle name="Normal 11 3 3 3 3 2 2" xfId="4548"/>
    <cellStyle name="Normal 11 3 3 3 3 3" xfId="4549"/>
    <cellStyle name="Normal 11 3 3 3 4" xfId="4550"/>
    <cellStyle name="Normal 11 3 3 3 4 2" xfId="4551"/>
    <cellStyle name="Normal 11 3 3 3 5" xfId="4552"/>
    <cellStyle name="Normal 11 3 3 4" xfId="4553"/>
    <cellStyle name="Normal 11 3 3 4 2" xfId="4554"/>
    <cellStyle name="Normal 11 3 3 4 2 2" xfId="4555"/>
    <cellStyle name="Normal 11 3 3 4 2 2 2" xfId="4556"/>
    <cellStyle name="Normal 11 3 3 4 2 3" xfId="4557"/>
    <cellStyle name="Normal 11 3 3 4 3" xfId="4558"/>
    <cellStyle name="Normal 11 3 3 4 3 2" xfId="4559"/>
    <cellStyle name="Normal 11 3 3 4 4" xfId="4560"/>
    <cellStyle name="Normal 11 3 3 5" xfId="4561"/>
    <cellStyle name="Normal 11 3 3 5 2" xfId="4562"/>
    <cellStyle name="Normal 11 3 3 5 2 2" xfId="4563"/>
    <cellStyle name="Normal 11 3 3 5 3" xfId="4564"/>
    <cellStyle name="Normal 11 3 3 6" xfId="4565"/>
    <cellStyle name="Normal 11 3 3 6 2" xfId="4566"/>
    <cellStyle name="Normal 11 3 3 7" xfId="4567"/>
    <cellStyle name="Normal 11 3 4" xfId="4568"/>
    <cellStyle name="Normal 11 3 4 2" xfId="4569"/>
    <cellStyle name="Normal 11 3 4 2 2" xfId="4570"/>
    <cellStyle name="Normal 11 3 4 2 2 2" xfId="4571"/>
    <cellStyle name="Normal 11 3 4 2 2 2 2" xfId="4572"/>
    <cellStyle name="Normal 11 3 4 2 2 2 2 2" xfId="4573"/>
    <cellStyle name="Normal 11 3 4 2 2 2 3" xfId="4574"/>
    <cellStyle name="Normal 11 3 4 2 2 3" xfId="4575"/>
    <cellStyle name="Normal 11 3 4 2 2 3 2" xfId="4576"/>
    <cellStyle name="Normal 11 3 4 2 2 4" xfId="4577"/>
    <cellStyle name="Normal 11 3 4 2 3" xfId="4578"/>
    <cellStyle name="Normal 11 3 4 2 3 2" xfId="4579"/>
    <cellStyle name="Normal 11 3 4 2 3 2 2" xfId="4580"/>
    <cellStyle name="Normal 11 3 4 2 3 3" xfId="4581"/>
    <cellStyle name="Normal 11 3 4 2 4" xfId="4582"/>
    <cellStyle name="Normal 11 3 4 2 4 2" xfId="4583"/>
    <cellStyle name="Normal 11 3 4 2 5" xfId="4584"/>
    <cellStyle name="Normal 11 3 4 3" xfId="4585"/>
    <cellStyle name="Normal 11 3 4 3 2" xfId="4586"/>
    <cellStyle name="Normal 11 3 4 3 2 2" xfId="4587"/>
    <cellStyle name="Normal 11 3 4 3 2 2 2" xfId="4588"/>
    <cellStyle name="Normal 11 3 4 3 2 3" xfId="4589"/>
    <cellStyle name="Normal 11 3 4 3 3" xfId="4590"/>
    <cellStyle name="Normal 11 3 4 3 3 2" xfId="4591"/>
    <cellStyle name="Normal 11 3 4 3 4" xfId="4592"/>
    <cellStyle name="Normal 11 3 4 4" xfId="4593"/>
    <cellStyle name="Normal 11 3 4 4 2" xfId="4594"/>
    <cellStyle name="Normal 11 3 4 4 2 2" xfId="4595"/>
    <cellStyle name="Normal 11 3 4 4 3" xfId="4596"/>
    <cellStyle name="Normal 11 3 4 5" xfId="4597"/>
    <cellStyle name="Normal 11 3 4 5 2" xfId="4598"/>
    <cellStyle name="Normal 11 3 4 6" xfId="4599"/>
    <cellStyle name="Normal 11 3 5" xfId="4600"/>
    <cellStyle name="Normal 11 3 5 2" xfId="4601"/>
    <cellStyle name="Normal 11 3 5 2 2" xfId="4602"/>
    <cellStyle name="Normal 11 3 5 2 2 2" xfId="4603"/>
    <cellStyle name="Normal 11 3 5 2 2 2 2" xfId="4604"/>
    <cellStyle name="Normal 11 3 5 2 2 3" xfId="4605"/>
    <cellStyle name="Normal 11 3 5 2 3" xfId="4606"/>
    <cellStyle name="Normal 11 3 5 2 3 2" xfId="4607"/>
    <cellStyle name="Normal 11 3 5 2 4" xfId="4608"/>
    <cellStyle name="Normal 11 3 5 3" xfId="4609"/>
    <cellStyle name="Normal 11 3 5 3 2" xfId="4610"/>
    <cellStyle name="Normal 11 3 5 3 2 2" xfId="4611"/>
    <cellStyle name="Normal 11 3 5 3 3" xfId="4612"/>
    <cellStyle name="Normal 11 3 5 4" xfId="4613"/>
    <cellStyle name="Normal 11 3 5 4 2" xfId="4614"/>
    <cellStyle name="Normal 11 3 5 5" xfId="4615"/>
    <cellStyle name="Normal 11 3 6" xfId="4616"/>
    <cellStyle name="Normal 11 3 6 2" xfId="4617"/>
    <cellStyle name="Normal 11 3 6 2 2" xfId="4618"/>
    <cellStyle name="Normal 11 3 6 2 2 2" xfId="4619"/>
    <cellStyle name="Normal 11 3 6 2 3" xfId="4620"/>
    <cellStyle name="Normal 11 3 6 3" xfId="4621"/>
    <cellStyle name="Normal 11 3 6 3 2" xfId="4622"/>
    <cellStyle name="Normal 11 3 6 4" xfId="4623"/>
    <cellStyle name="Normal 11 3 7" xfId="4624"/>
    <cellStyle name="Normal 11 3 7 2" xfId="4625"/>
    <cellStyle name="Normal 11 3 7 2 2" xfId="4626"/>
    <cellStyle name="Normal 11 3 7 3" xfId="4627"/>
    <cellStyle name="Normal 11 3 8" xfId="4628"/>
    <cellStyle name="Normal 11 3 8 2" xfId="4629"/>
    <cellStyle name="Normal 11 3 9" xfId="4630"/>
    <cellStyle name="Normal 11 4" xfId="4631"/>
    <cellStyle name="Normal 11 4 2" xfId="4632"/>
    <cellStyle name="Normal 11 4 2 2" xfId="4633"/>
    <cellStyle name="Normal 11 4 2 2 2" xfId="4634"/>
    <cellStyle name="Normal 11 4 2 2 2 2" xfId="4635"/>
    <cellStyle name="Normal 11 4 2 2 2 2 2" xfId="4636"/>
    <cellStyle name="Normal 11 4 2 2 2 2 2 2" xfId="4637"/>
    <cellStyle name="Normal 11 4 2 2 2 2 2 2 2" xfId="4638"/>
    <cellStyle name="Normal 11 4 2 2 2 2 2 3" xfId="4639"/>
    <cellStyle name="Normal 11 4 2 2 2 2 3" xfId="4640"/>
    <cellStyle name="Normal 11 4 2 2 2 2 3 2" xfId="4641"/>
    <cellStyle name="Normal 11 4 2 2 2 2 4" xfId="4642"/>
    <cellStyle name="Normal 11 4 2 2 2 3" xfId="4643"/>
    <cellStyle name="Normal 11 4 2 2 2 3 2" xfId="4644"/>
    <cellStyle name="Normal 11 4 2 2 2 3 2 2" xfId="4645"/>
    <cellStyle name="Normal 11 4 2 2 2 3 3" xfId="4646"/>
    <cellStyle name="Normal 11 4 2 2 2 4" xfId="4647"/>
    <cellStyle name="Normal 11 4 2 2 2 4 2" xfId="4648"/>
    <cellStyle name="Normal 11 4 2 2 2 5" xfId="4649"/>
    <cellStyle name="Normal 11 4 2 2 3" xfId="4650"/>
    <cellStyle name="Normal 11 4 2 2 3 2" xfId="4651"/>
    <cellStyle name="Normal 11 4 2 2 3 2 2" xfId="4652"/>
    <cellStyle name="Normal 11 4 2 2 3 2 2 2" xfId="4653"/>
    <cellStyle name="Normal 11 4 2 2 3 2 3" xfId="4654"/>
    <cellStyle name="Normal 11 4 2 2 3 3" xfId="4655"/>
    <cellStyle name="Normal 11 4 2 2 3 3 2" xfId="4656"/>
    <cellStyle name="Normal 11 4 2 2 3 4" xfId="4657"/>
    <cellStyle name="Normal 11 4 2 2 4" xfId="4658"/>
    <cellStyle name="Normal 11 4 2 2 4 2" xfId="4659"/>
    <cellStyle name="Normal 11 4 2 2 4 2 2" xfId="4660"/>
    <cellStyle name="Normal 11 4 2 2 4 3" xfId="4661"/>
    <cellStyle name="Normal 11 4 2 2 5" xfId="4662"/>
    <cellStyle name="Normal 11 4 2 2 5 2" xfId="4663"/>
    <cellStyle name="Normal 11 4 2 2 6" xfId="4664"/>
    <cellStyle name="Normal 11 4 2 3" xfId="4665"/>
    <cellStyle name="Normal 11 4 2 3 2" xfId="4666"/>
    <cellStyle name="Normal 11 4 2 3 2 2" xfId="4667"/>
    <cellStyle name="Normal 11 4 2 3 2 2 2" xfId="4668"/>
    <cellStyle name="Normal 11 4 2 3 2 2 2 2" xfId="4669"/>
    <cellStyle name="Normal 11 4 2 3 2 2 3" xfId="4670"/>
    <cellStyle name="Normal 11 4 2 3 2 3" xfId="4671"/>
    <cellStyle name="Normal 11 4 2 3 2 3 2" xfId="4672"/>
    <cellStyle name="Normal 11 4 2 3 2 4" xfId="4673"/>
    <cellStyle name="Normal 11 4 2 3 3" xfId="4674"/>
    <cellStyle name="Normal 11 4 2 3 3 2" xfId="4675"/>
    <cellStyle name="Normal 11 4 2 3 3 2 2" xfId="4676"/>
    <cellStyle name="Normal 11 4 2 3 3 3" xfId="4677"/>
    <cellStyle name="Normal 11 4 2 3 4" xfId="4678"/>
    <cellStyle name="Normal 11 4 2 3 4 2" xfId="4679"/>
    <cellStyle name="Normal 11 4 2 3 5" xfId="4680"/>
    <cellStyle name="Normal 11 4 2 4" xfId="4681"/>
    <cellStyle name="Normal 11 4 2 4 2" xfId="4682"/>
    <cellStyle name="Normal 11 4 2 4 2 2" xfId="4683"/>
    <cellStyle name="Normal 11 4 2 4 2 2 2" xfId="4684"/>
    <cellStyle name="Normal 11 4 2 4 2 3" xfId="4685"/>
    <cellStyle name="Normal 11 4 2 4 3" xfId="4686"/>
    <cellStyle name="Normal 11 4 2 4 3 2" xfId="4687"/>
    <cellStyle name="Normal 11 4 2 4 4" xfId="4688"/>
    <cellStyle name="Normal 11 4 2 5" xfId="4689"/>
    <cellStyle name="Normal 11 4 2 5 2" xfId="4690"/>
    <cellStyle name="Normal 11 4 2 5 2 2" xfId="4691"/>
    <cellStyle name="Normal 11 4 2 5 3" xfId="4692"/>
    <cellStyle name="Normal 11 4 2 6" xfId="4693"/>
    <cellStyle name="Normal 11 4 2 6 2" xfId="4694"/>
    <cellStyle name="Normal 11 4 2 7" xfId="4695"/>
    <cellStyle name="Normal 11 4 3" xfId="4696"/>
    <cellStyle name="Normal 11 4 3 2" xfId="4697"/>
    <cellStyle name="Normal 11 4 3 2 2" xfId="4698"/>
    <cellStyle name="Normal 11 4 3 2 2 2" xfId="4699"/>
    <cellStyle name="Normal 11 4 3 2 2 2 2" xfId="4700"/>
    <cellStyle name="Normal 11 4 3 2 2 2 2 2" xfId="4701"/>
    <cellStyle name="Normal 11 4 3 2 2 2 3" xfId="4702"/>
    <cellStyle name="Normal 11 4 3 2 2 3" xfId="4703"/>
    <cellStyle name="Normal 11 4 3 2 2 3 2" xfId="4704"/>
    <cellStyle name="Normal 11 4 3 2 2 4" xfId="4705"/>
    <cellStyle name="Normal 11 4 3 2 3" xfId="4706"/>
    <cellStyle name="Normal 11 4 3 2 3 2" xfId="4707"/>
    <cellStyle name="Normal 11 4 3 2 3 2 2" xfId="4708"/>
    <cellStyle name="Normal 11 4 3 2 3 3" xfId="4709"/>
    <cellStyle name="Normal 11 4 3 2 4" xfId="4710"/>
    <cellStyle name="Normal 11 4 3 2 4 2" xfId="4711"/>
    <cellStyle name="Normal 11 4 3 2 5" xfId="4712"/>
    <cellStyle name="Normal 11 4 3 3" xfId="4713"/>
    <cellStyle name="Normal 11 4 3 3 2" xfId="4714"/>
    <cellStyle name="Normal 11 4 3 3 2 2" xfId="4715"/>
    <cellStyle name="Normal 11 4 3 3 2 2 2" xfId="4716"/>
    <cellStyle name="Normal 11 4 3 3 2 3" xfId="4717"/>
    <cellStyle name="Normal 11 4 3 3 3" xfId="4718"/>
    <cellStyle name="Normal 11 4 3 3 3 2" xfId="4719"/>
    <cellStyle name="Normal 11 4 3 3 4" xfId="4720"/>
    <cellStyle name="Normal 11 4 3 4" xfId="4721"/>
    <cellStyle name="Normal 11 4 3 4 2" xfId="4722"/>
    <cellStyle name="Normal 11 4 3 4 2 2" xfId="4723"/>
    <cellStyle name="Normal 11 4 3 4 3" xfId="4724"/>
    <cellStyle name="Normal 11 4 3 5" xfId="4725"/>
    <cellStyle name="Normal 11 4 3 5 2" xfId="4726"/>
    <cellStyle name="Normal 11 4 3 6" xfId="4727"/>
    <cellStyle name="Normal 11 4 4" xfId="4728"/>
    <cellStyle name="Normal 11 4 4 2" xfId="4729"/>
    <cellStyle name="Normal 11 4 4 2 2" xfId="4730"/>
    <cellStyle name="Normal 11 4 4 2 2 2" xfId="4731"/>
    <cellStyle name="Normal 11 4 4 2 2 2 2" xfId="4732"/>
    <cellStyle name="Normal 11 4 4 2 2 3" xfId="4733"/>
    <cellStyle name="Normal 11 4 4 2 3" xfId="4734"/>
    <cellStyle name="Normal 11 4 4 2 3 2" xfId="4735"/>
    <cellStyle name="Normal 11 4 4 2 4" xfId="4736"/>
    <cellStyle name="Normal 11 4 4 3" xfId="4737"/>
    <cellStyle name="Normal 11 4 4 3 2" xfId="4738"/>
    <cellStyle name="Normal 11 4 4 3 2 2" xfId="4739"/>
    <cellStyle name="Normal 11 4 4 3 3" xfId="4740"/>
    <cellStyle name="Normal 11 4 4 4" xfId="4741"/>
    <cellStyle name="Normal 11 4 4 4 2" xfId="4742"/>
    <cellStyle name="Normal 11 4 4 5" xfId="4743"/>
    <cellStyle name="Normal 11 4 5" xfId="4744"/>
    <cellStyle name="Normal 11 4 5 2" xfId="4745"/>
    <cellStyle name="Normal 11 4 5 2 2" xfId="4746"/>
    <cellStyle name="Normal 11 4 5 2 2 2" xfId="4747"/>
    <cellStyle name="Normal 11 4 5 2 3" xfId="4748"/>
    <cellStyle name="Normal 11 4 5 3" xfId="4749"/>
    <cellStyle name="Normal 11 4 5 3 2" xfId="4750"/>
    <cellStyle name="Normal 11 4 5 4" xfId="4751"/>
    <cellStyle name="Normal 11 4 6" xfId="4752"/>
    <cellStyle name="Normal 11 4 6 2" xfId="4753"/>
    <cellStyle name="Normal 11 4 6 2 2" xfId="4754"/>
    <cellStyle name="Normal 11 4 6 3" xfId="4755"/>
    <cellStyle name="Normal 11 4 7" xfId="4756"/>
    <cellStyle name="Normal 11 4 7 2" xfId="4757"/>
    <cellStyle name="Normal 11 4 8" xfId="4758"/>
    <cellStyle name="Normal 11 5" xfId="4759"/>
    <cellStyle name="Normal 11 5 2" xfId="4760"/>
    <cellStyle name="Normal 11 5 2 2" xfId="4761"/>
    <cellStyle name="Normal 11 5 2 2 2" xfId="4762"/>
    <cellStyle name="Normal 11 5 2 2 2 2" xfId="4763"/>
    <cellStyle name="Normal 11 5 2 2 2 2 2" xfId="4764"/>
    <cellStyle name="Normal 11 5 2 2 2 2 2 2" xfId="4765"/>
    <cellStyle name="Normal 11 5 2 2 2 2 3" xfId="4766"/>
    <cellStyle name="Normal 11 5 2 2 2 3" xfId="4767"/>
    <cellStyle name="Normal 11 5 2 2 2 3 2" xfId="4768"/>
    <cellStyle name="Normal 11 5 2 2 2 4" xfId="4769"/>
    <cellStyle name="Normal 11 5 2 2 3" xfId="4770"/>
    <cellStyle name="Normal 11 5 2 2 3 2" xfId="4771"/>
    <cellStyle name="Normal 11 5 2 2 3 2 2" xfId="4772"/>
    <cellStyle name="Normal 11 5 2 2 3 3" xfId="4773"/>
    <cellStyle name="Normal 11 5 2 2 4" xfId="4774"/>
    <cellStyle name="Normal 11 5 2 2 4 2" xfId="4775"/>
    <cellStyle name="Normal 11 5 2 2 5" xfId="4776"/>
    <cellStyle name="Normal 11 5 2 3" xfId="4777"/>
    <cellStyle name="Normal 11 5 2 3 2" xfId="4778"/>
    <cellStyle name="Normal 11 5 2 3 2 2" xfId="4779"/>
    <cellStyle name="Normal 11 5 2 3 2 2 2" xfId="4780"/>
    <cellStyle name="Normal 11 5 2 3 2 3" xfId="4781"/>
    <cellStyle name="Normal 11 5 2 3 3" xfId="4782"/>
    <cellStyle name="Normal 11 5 2 3 3 2" xfId="4783"/>
    <cellStyle name="Normal 11 5 2 3 4" xfId="4784"/>
    <cellStyle name="Normal 11 5 2 4" xfId="4785"/>
    <cellStyle name="Normal 11 5 2 4 2" xfId="4786"/>
    <cellStyle name="Normal 11 5 2 4 2 2" xfId="4787"/>
    <cellStyle name="Normal 11 5 2 4 3" xfId="4788"/>
    <cellStyle name="Normal 11 5 2 5" xfId="4789"/>
    <cellStyle name="Normal 11 5 2 5 2" xfId="4790"/>
    <cellStyle name="Normal 11 5 2 6" xfId="4791"/>
    <cellStyle name="Normal 11 5 3" xfId="4792"/>
    <cellStyle name="Normal 11 5 3 2" xfId="4793"/>
    <cellStyle name="Normal 11 5 3 2 2" xfId="4794"/>
    <cellStyle name="Normal 11 5 3 2 2 2" xfId="4795"/>
    <cellStyle name="Normal 11 5 3 2 2 2 2" xfId="4796"/>
    <cellStyle name="Normal 11 5 3 2 2 3" xfId="4797"/>
    <cellStyle name="Normal 11 5 3 2 3" xfId="4798"/>
    <cellStyle name="Normal 11 5 3 2 3 2" xfId="4799"/>
    <cellStyle name="Normal 11 5 3 2 4" xfId="4800"/>
    <cellStyle name="Normal 11 5 3 3" xfId="4801"/>
    <cellStyle name="Normal 11 5 3 3 2" xfId="4802"/>
    <cellStyle name="Normal 11 5 3 3 2 2" xfId="4803"/>
    <cellStyle name="Normal 11 5 3 3 3" xfId="4804"/>
    <cellStyle name="Normal 11 5 3 4" xfId="4805"/>
    <cellStyle name="Normal 11 5 3 4 2" xfId="4806"/>
    <cellStyle name="Normal 11 5 3 5" xfId="4807"/>
    <cellStyle name="Normal 11 5 4" xfId="4808"/>
    <cellStyle name="Normal 11 5 4 2" xfId="4809"/>
    <cellStyle name="Normal 11 5 4 2 2" xfId="4810"/>
    <cellStyle name="Normal 11 5 4 2 2 2" xfId="4811"/>
    <cellStyle name="Normal 11 5 4 2 3" xfId="4812"/>
    <cellStyle name="Normal 11 5 4 3" xfId="4813"/>
    <cellStyle name="Normal 11 5 4 3 2" xfId="4814"/>
    <cellStyle name="Normal 11 5 4 4" xfId="4815"/>
    <cellStyle name="Normal 11 5 5" xfId="4816"/>
    <cellStyle name="Normal 11 5 5 2" xfId="4817"/>
    <cellStyle name="Normal 11 5 5 2 2" xfId="4818"/>
    <cellStyle name="Normal 11 5 5 3" xfId="4819"/>
    <cellStyle name="Normal 11 5 6" xfId="4820"/>
    <cellStyle name="Normal 11 5 6 2" xfId="4821"/>
    <cellStyle name="Normal 11 5 7" xfId="4822"/>
    <cellStyle name="Normal 11 6" xfId="4823"/>
    <cellStyle name="Normal 11 6 2" xfId="4824"/>
    <cellStyle name="Normal 11 6 2 2" xfId="4825"/>
    <cellStyle name="Normal 11 6 2 2 2" xfId="4826"/>
    <cellStyle name="Normal 11 6 2 2 2 2" xfId="4827"/>
    <cellStyle name="Normal 11 6 2 2 2 2 2" xfId="4828"/>
    <cellStyle name="Normal 11 6 2 2 2 3" xfId="4829"/>
    <cellStyle name="Normal 11 6 2 2 3" xfId="4830"/>
    <cellStyle name="Normal 11 6 2 2 3 2" xfId="4831"/>
    <cellStyle name="Normal 11 6 2 2 4" xfId="4832"/>
    <cellStyle name="Normal 11 6 2 3" xfId="4833"/>
    <cellStyle name="Normal 11 6 2 3 2" xfId="4834"/>
    <cellStyle name="Normal 11 6 2 3 2 2" xfId="4835"/>
    <cellStyle name="Normal 11 6 2 3 3" xfId="4836"/>
    <cellStyle name="Normal 11 6 2 4" xfId="4837"/>
    <cellStyle name="Normal 11 6 2 4 2" xfId="4838"/>
    <cellStyle name="Normal 11 6 2 5" xfId="4839"/>
    <cellStyle name="Normal 11 6 3" xfId="4840"/>
    <cellStyle name="Normal 11 6 3 2" xfId="4841"/>
    <cellStyle name="Normal 11 6 3 2 2" xfId="4842"/>
    <cellStyle name="Normal 11 6 3 2 2 2" xfId="4843"/>
    <cellStyle name="Normal 11 6 3 2 3" xfId="4844"/>
    <cellStyle name="Normal 11 6 3 3" xfId="4845"/>
    <cellStyle name="Normal 11 6 3 3 2" xfId="4846"/>
    <cellStyle name="Normal 11 6 3 4" xfId="4847"/>
    <cellStyle name="Normal 11 6 4" xfId="4848"/>
    <cellStyle name="Normal 11 6 4 2" xfId="4849"/>
    <cellStyle name="Normal 11 6 4 2 2" xfId="4850"/>
    <cellStyle name="Normal 11 6 4 3" xfId="4851"/>
    <cellStyle name="Normal 11 6 5" xfId="4852"/>
    <cellStyle name="Normal 11 6 5 2" xfId="4853"/>
    <cellStyle name="Normal 11 6 6" xfId="4854"/>
    <cellStyle name="Normal 11 7" xfId="4855"/>
    <cellStyle name="Normal 11 7 2" xfId="4856"/>
    <cellStyle name="Normal 11 7 2 2" xfId="4857"/>
    <cellStyle name="Normal 11 7 2 2 2" xfId="4858"/>
    <cellStyle name="Normal 11 7 2 2 2 2" xfId="4859"/>
    <cellStyle name="Normal 11 7 2 2 3" xfId="4860"/>
    <cellStyle name="Normal 11 7 2 3" xfId="4861"/>
    <cellStyle name="Normal 11 7 2 3 2" xfId="4862"/>
    <cellStyle name="Normal 11 7 2 4" xfId="4863"/>
    <cellStyle name="Normal 11 7 3" xfId="4864"/>
    <cellStyle name="Normal 11 7 3 2" xfId="4865"/>
    <cellStyle name="Normal 11 7 3 2 2" xfId="4866"/>
    <cellStyle name="Normal 11 7 3 3" xfId="4867"/>
    <cellStyle name="Normal 11 7 4" xfId="4868"/>
    <cellStyle name="Normal 11 7 4 2" xfId="4869"/>
    <cellStyle name="Normal 11 7 5" xfId="4870"/>
    <cellStyle name="Normal 11 8" xfId="4871"/>
    <cellStyle name="Normal 11 8 2" xfId="4872"/>
    <cellStyle name="Normal 11 8 2 2" xfId="4873"/>
    <cellStyle name="Normal 11 8 2 2 2" xfId="4874"/>
    <cellStyle name="Normal 11 8 2 3" xfId="4875"/>
    <cellStyle name="Normal 11 8 3" xfId="4876"/>
    <cellStyle name="Normal 11 8 3 2" xfId="4877"/>
    <cellStyle name="Normal 11 8 4" xfId="4878"/>
    <cellStyle name="Normal 11 9" xfId="4879"/>
    <cellStyle name="Normal 11 9 2" xfId="4880"/>
    <cellStyle name="Normal 11 9 2 2" xfId="4881"/>
    <cellStyle name="Normal 11 9 3" xfId="4882"/>
    <cellStyle name="Normal 12" xfId="171"/>
    <cellStyle name="Normal 12 2" xfId="4883"/>
    <cellStyle name="Normal 12 3" xfId="4884"/>
    <cellStyle name="Normal 13" xfId="172"/>
    <cellStyle name="Normal 13 2" xfId="678"/>
    <cellStyle name="Normal 13 2 2" xfId="4885"/>
    <cellStyle name="Normal 13 3" xfId="44896"/>
    <cellStyle name="Normal 14" xfId="173"/>
    <cellStyle name="Normal 14 2" xfId="679"/>
    <cellStyle name="Normal 14 2 2" xfId="4886"/>
    <cellStyle name="Normal 14 3" xfId="4887"/>
    <cellStyle name="Normal 15" xfId="174"/>
    <cellStyle name="Normal 15 2" xfId="680"/>
    <cellStyle name="Normal 15 2 2" xfId="4888"/>
    <cellStyle name="Normal 15 3" xfId="44897"/>
    <cellStyle name="Normal 16" xfId="175"/>
    <cellStyle name="Normal 16 2" xfId="4889"/>
    <cellStyle name="Normal 17" xfId="176"/>
    <cellStyle name="Normal 17 10" xfId="4890"/>
    <cellStyle name="Normal 17 11" xfId="4891"/>
    <cellStyle name="Normal 17 12" xfId="44898"/>
    <cellStyle name="Normal 17 2" xfId="681"/>
    <cellStyle name="Normal 17 2 10" xfId="4892"/>
    <cellStyle name="Normal 17 2 2" xfId="4893"/>
    <cellStyle name="Normal 17 2 2 2" xfId="4894"/>
    <cellStyle name="Normal 17 2 2 2 2" xfId="4895"/>
    <cellStyle name="Normal 17 2 2 2 2 2" xfId="4896"/>
    <cellStyle name="Normal 17 2 2 2 2 2 2" xfId="4897"/>
    <cellStyle name="Normal 17 2 2 2 2 2 2 2" xfId="4898"/>
    <cellStyle name="Normal 17 2 2 2 2 2 2 2 2" xfId="4899"/>
    <cellStyle name="Normal 17 2 2 2 2 2 2 2 2 2" xfId="4900"/>
    <cellStyle name="Normal 17 2 2 2 2 2 2 2 3" xfId="4901"/>
    <cellStyle name="Normal 17 2 2 2 2 2 2 3" xfId="4902"/>
    <cellStyle name="Normal 17 2 2 2 2 2 2 3 2" xfId="4903"/>
    <cellStyle name="Normal 17 2 2 2 2 2 2 4" xfId="4904"/>
    <cellStyle name="Normal 17 2 2 2 2 2 3" xfId="4905"/>
    <cellStyle name="Normal 17 2 2 2 2 2 3 2" xfId="4906"/>
    <cellStyle name="Normal 17 2 2 2 2 2 3 2 2" xfId="4907"/>
    <cellStyle name="Normal 17 2 2 2 2 2 3 3" xfId="4908"/>
    <cellStyle name="Normal 17 2 2 2 2 2 4" xfId="4909"/>
    <cellStyle name="Normal 17 2 2 2 2 2 4 2" xfId="4910"/>
    <cellStyle name="Normal 17 2 2 2 2 2 5" xfId="4911"/>
    <cellStyle name="Normal 17 2 2 2 2 3" xfId="4912"/>
    <cellStyle name="Normal 17 2 2 2 2 3 2" xfId="4913"/>
    <cellStyle name="Normal 17 2 2 2 2 3 2 2" xfId="4914"/>
    <cellStyle name="Normal 17 2 2 2 2 3 2 2 2" xfId="4915"/>
    <cellStyle name="Normal 17 2 2 2 2 3 2 3" xfId="4916"/>
    <cellStyle name="Normal 17 2 2 2 2 3 3" xfId="4917"/>
    <cellStyle name="Normal 17 2 2 2 2 3 3 2" xfId="4918"/>
    <cellStyle name="Normal 17 2 2 2 2 3 4" xfId="4919"/>
    <cellStyle name="Normal 17 2 2 2 2 4" xfId="4920"/>
    <cellStyle name="Normal 17 2 2 2 2 4 2" xfId="4921"/>
    <cellStyle name="Normal 17 2 2 2 2 4 2 2" xfId="4922"/>
    <cellStyle name="Normal 17 2 2 2 2 4 3" xfId="4923"/>
    <cellStyle name="Normal 17 2 2 2 2 5" xfId="4924"/>
    <cellStyle name="Normal 17 2 2 2 2 5 2" xfId="4925"/>
    <cellStyle name="Normal 17 2 2 2 2 6" xfId="4926"/>
    <cellStyle name="Normal 17 2 2 2 3" xfId="4927"/>
    <cellStyle name="Normal 17 2 2 2 3 2" xfId="4928"/>
    <cellStyle name="Normal 17 2 2 2 3 2 2" xfId="4929"/>
    <cellStyle name="Normal 17 2 2 2 3 2 2 2" xfId="4930"/>
    <cellStyle name="Normal 17 2 2 2 3 2 2 2 2" xfId="4931"/>
    <cellStyle name="Normal 17 2 2 2 3 2 2 3" xfId="4932"/>
    <cellStyle name="Normal 17 2 2 2 3 2 3" xfId="4933"/>
    <cellStyle name="Normal 17 2 2 2 3 2 3 2" xfId="4934"/>
    <cellStyle name="Normal 17 2 2 2 3 2 4" xfId="4935"/>
    <cellStyle name="Normal 17 2 2 2 3 3" xfId="4936"/>
    <cellStyle name="Normal 17 2 2 2 3 3 2" xfId="4937"/>
    <cellStyle name="Normal 17 2 2 2 3 3 2 2" xfId="4938"/>
    <cellStyle name="Normal 17 2 2 2 3 3 3" xfId="4939"/>
    <cellStyle name="Normal 17 2 2 2 3 4" xfId="4940"/>
    <cellStyle name="Normal 17 2 2 2 3 4 2" xfId="4941"/>
    <cellStyle name="Normal 17 2 2 2 3 5" xfId="4942"/>
    <cellStyle name="Normal 17 2 2 2 4" xfId="4943"/>
    <cellStyle name="Normal 17 2 2 2 4 2" xfId="4944"/>
    <cellStyle name="Normal 17 2 2 2 4 2 2" xfId="4945"/>
    <cellStyle name="Normal 17 2 2 2 4 2 2 2" xfId="4946"/>
    <cellStyle name="Normal 17 2 2 2 4 2 3" xfId="4947"/>
    <cellStyle name="Normal 17 2 2 2 4 3" xfId="4948"/>
    <cellStyle name="Normal 17 2 2 2 4 3 2" xfId="4949"/>
    <cellStyle name="Normal 17 2 2 2 4 4" xfId="4950"/>
    <cellStyle name="Normal 17 2 2 2 5" xfId="4951"/>
    <cellStyle name="Normal 17 2 2 2 5 2" xfId="4952"/>
    <cellStyle name="Normal 17 2 2 2 5 2 2" xfId="4953"/>
    <cellStyle name="Normal 17 2 2 2 5 3" xfId="4954"/>
    <cellStyle name="Normal 17 2 2 2 6" xfId="4955"/>
    <cellStyle name="Normal 17 2 2 2 6 2" xfId="4956"/>
    <cellStyle name="Normal 17 2 2 2 7" xfId="4957"/>
    <cellStyle name="Normal 17 2 2 3" xfId="4958"/>
    <cellStyle name="Normal 17 2 2 3 2" xfId="4959"/>
    <cellStyle name="Normal 17 2 2 3 2 2" xfId="4960"/>
    <cellStyle name="Normal 17 2 2 3 2 2 2" xfId="4961"/>
    <cellStyle name="Normal 17 2 2 3 2 2 2 2" xfId="4962"/>
    <cellStyle name="Normal 17 2 2 3 2 2 2 2 2" xfId="4963"/>
    <cellStyle name="Normal 17 2 2 3 2 2 2 3" xfId="4964"/>
    <cellStyle name="Normal 17 2 2 3 2 2 3" xfId="4965"/>
    <cellStyle name="Normal 17 2 2 3 2 2 3 2" xfId="4966"/>
    <cellStyle name="Normal 17 2 2 3 2 2 4" xfId="4967"/>
    <cellStyle name="Normal 17 2 2 3 2 3" xfId="4968"/>
    <cellStyle name="Normal 17 2 2 3 2 3 2" xfId="4969"/>
    <cellStyle name="Normal 17 2 2 3 2 3 2 2" xfId="4970"/>
    <cellStyle name="Normal 17 2 2 3 2 3 3" xfId="4971"/>
    <cellStyle name="Normal 17 2 2 3 2 4" xfId="4972"/>
    <cellStyle name="Normal 17 2 2 3 2 4 2" xfId="4973"/>
    <cellStyle name="Normal 17 2 2 3 2 5" xfId="4974"/>
    <cellStyle name="Normal 17 2 2 3 3" xfId="4975"/>
    <cellStyle name="Normal 17 2 2 3 3 2" xfId="4976"/>
    <cellStyle name="Normal 17 2 2 3 3 2 2" xfId="4977"/>
    <cellStyle name="Normal 17 2 2 3 3 2 2 2" xfId="4978"/>
    <cellStyle name="Normal 17 2 2 3 3 2 3" xfId="4979"/>
    <cellStyle name="Normal 17 2 2 3 3 3" xfId="4980"/>
    <cellStyle name="Normal 17 2 2 3 3 3 2" xfId="4981"/>
    <cellStyle name="Normal 17 2 2 3 3 4" xfId="4982"/>
    <cellStyle name="Normal 17 2 2 3 4" xfId="4983"/>
    <cellStyle name="Normal 17 2 2 3 4 2" xfId="4984"/>
    <cellStyle name="Normal 17 2 2 3 4 2 2" xfId="4985"/>
    <cellStyle name="Normal 17 2 2 3 4 3" xfId="4986"/>
    <cellStyle name="Normal 17 2 2 3 5" xfId="4987"/>
    <cellStyle name="Normal 17 2 2 3 5 2" xfId="4988"/>
    <cellStyle name="Normal 17 2 2 3 6" xfId="4989"/>
    <cellStyle name="Normal 17 2 2 4" xfId="4990"/>
    <cellStyle name="Normal 17 2 2 4 2" xfId="4991"/>
    <cellStyle name="Normal 17 2 2 4 2 2" xfId="4992"/>
    <cellStyle name="Normal 17 2 2 4 2 2 2" xfId="4993"/>
    <cellStyle name="Normal 17 2 2 4 2 2 2 2" xfId="4994"/>
    <cellStyle name="Normal 17 2 2 4 2 2 3" xfId="4995"/>
    <cellStyle name="Normal 17 2 2 4 2 3" xfId="4996"/>
    <cellStyle name="Normal 17 2 2 4 2 3 2" xfId="4997"/>
    <cellStyle name="Normal 17 2 2 4 2 4" xfId="4998"/>
    <cellStyle name="Normal 17 2 2 4 3" xfId="4999"/>
    <cellStyle name="Normal 17 2 2 4 3 2" xfId="5000"/>
    <cellStyle name="Normal 17 2 2 4 3 2 2" xfId="5001"/>
    <cellStyle name="Normal 17 2 2 4 3 3" xfId="5002"/>
    <cellStyle name="Normal 17 2 2 4 4" xfId="5003"/>
    <cellStyle name="Normal 17 2 2 4 4 2" xfId="5004"/>
    <cellStyle name="Normal 17 2 2 4 5" xfId="5005"/>
    <cellStyle name="Normal 17 2 2 5" xfId="5006"/>
    <cellStyle name="Normal 17 2 2 5 2" xfId="5007"/>
    <cellStyle name="Normal 17 2 2 5 2 2" xfId="5008"/>
    <cellStyle name="Normal 17 2 2 5 2 2 2" xfId="5009"/>
    <cellStyle name="Normal 17 2 2 5 2 3" xfId="5010"/>
    <cellStyle name="Normal 17 2 2 5 3" xfId="5011"/>
    <cellStyle name="Normal 17 2 2 5 3 2" xfId="5012"/>
    <cellStyle name="Normal 17 2 2 5 4" xfId="5013"/>
    <cellStyle name="Normal 17 2 2 6" xfId="5014"/>
    <cellStyle name="Normal 17 2 2 6 2" xfId="5015"/>
    <cellStyle name="Normal 17 2 2 6 2 2" xfId="5016"/>
    <cellStyle name="Normal 17 2 2 6 3" xfId="5017"/>
    <cellStyle name="Normal 17 2 2 7" xfId="5018"/>
    <cellStyle name="Normal 17 2 2 7 2" xfId="5019"/>
    <cellStyle name="Normal 17 2 2 8" xfId="5020"/>
    <cellStyle name="Normal 17 2 3" xfId="5021"/>
    <cellStyle name="Normal 17 2 3 2" xfId="5022"/>
    <cellStyle name="Normal 17 2 3 2 2" xfId="5023"/>
    <cellStyle name="Normal 17 2 3 2 2 2" xfId="5024"/>
    <cellStyle name="Normal 17 2 3 2 2 2 2" xfId="5025"/>
    <cellStyle name="Normal 17 2 3 2 2 2 2 2" xfId="5026"/>
    <cellStyle name="Normal 17 2 3 2 2 2 2 2 2" xfId="5027"/>
    <cellStyle name="Normal 17 2 3 2 2 2 2 3" xfId="5028"/>
    <cellStyle name="Normal 17 2 3 2 2 2 3" xfId="5029"/>
    <cellStyle name="Normal 17 2 3 2 2 2 3 2" xfId="5030"/>
    <cellStyle name="Normal 17 2 3 2 2 2 4" xfId="5031"/>
    <cellStyle name="Normal 17 2 3 2 2 3" xfId="5032"/>
    <cellStyle name="Normal 17 2 3 2 2 3 2" xfId="5033"/>
    <cellStyle name="Normal 17 2 3 2 2 3 2 2" xfId="5034"/>
    <cellStyle name="Normal 17 2 3 2 2 3 3" xfId="5035"/>
    <cellStyle name="Normal 17 2 3 2 2 4" xfId="5036"/>
    <cellStyle name="Normal 17 2 3 2 2 4 2" xfId="5037"/>
    <cellStyle name="Normal 17 2 3 2 2 5" xfId="5038"/>
    <cellStyle name="Normal 17 2 3 2 3" xfId="5039"/>
    <cellStyle name="Normal 17 2 3 2 3 2" xfId="5040"/>
    <cellStyle name="Normal 17 2 3 2 3 2 2" xfId="5041"/>
    <cellStyle name="Normal 17 2 3 2 3 2 2 2" xfId="5042"/>
    <cellStyle name="Normal 17 2 3 2 3 2 3" xfId="5043"/>
    <cellStyle name="Normal 17 2 3 2 3 3" xfId="5044"/>
    <cellStyle name="Normal 17 2 3 2 3 3 2" xfId="5045"/>
    <cellStyle name="Normal 17 2 3 2 3 4" xfId="5046"/>
    <cellStyle name="Normal 17 2 3 2 4" xfId="5047"/>
    <cellStyle name="Normal 17 2 3 2 4 2" xfId="5048"/>
    <cellStyle name="Normal 17 2 3 2 4 2 2" xfId="5049"/>
    <cellStyle name="Normal 17 2 3 2 4 3" xfId="5050"/>
    <cellStyle name="Normal 17 2 3 2 5" xfId="5051"/>
    <cellStyle name="Normal 17 2 3 2 5 2" xfId="5052"/>
    <cellStyle name="Normal 17 2 3 2 6" xfId="5053"/>
    <cellStyle name="Normal 17 2 3 3" xfId="5054"/>
    <cellStyle name="Normal 17 2 3 3 2" xfId="5055"/>
    <cellStyle name="Normal 17 2 3 3 2 2" xfId="5056"/>
    <cellStyle name="Normal 17 2 3 3 2 2 2" xfId="5057"/>
    <cellStyle name="Normal 17 2 3 3 2 2 2 2" xfId="5058"/>
    <cellStyle name="Normal 17 2 3 3 2 2 3" xfId="5059"/>
    <cellStyle name="Normal 17 2 3 3 2 3" xfId="5060"/>
    <cellStyle name="Normal 17 2 3 3 2 3 2" xfId="5061"/>
    <cellStyle name="Normal 17 2 3 3 2 4" xfId="5062"/>
    <cellStyle name="Normal 17 2 3 3 3" xfId="5063"/>
    <cellStyle name="Normal 17 2 3 3 3 2" xfId="5064"/>
    <cellStyle name="Normal 17 2 3 3 3 2 2" xfId="5065"/>
    <cellStyle name="Normal 17 2 3 3 3 3" xfId="5066"/>
    <cellStyle name="Normal 17 2 3 3 4" xfId="5067"/>
    <cellStyle name="Normal 17 2 3 3 4 2" xfId="5068"/>
    <cellStyle name="Normal 17 2 3 3 5" xfId="5069"/>
    <cellStyle name="Normal 17 2 3 4" xfId="5070"/>
    <cellStyle name="Normal 17 2 3 4 2" xfId="5071"/>
    <cellStyle name="Normal 17 2 3 4 2 2" xfId="5072"/>
    <cellStyle name="Normal 17 2 3 4 2 2 2" xfId="5073"/>
    <cellStyle name="Normal 17 2 3 4 2 3" xfId="5074"/>
    <cellStyle name="Normal 17 2 3 4 3" xfId="5075"/>
    <cellStyle name="Normal 17 2 3 4 3 2" xfId="5076"/>
    <cellStyle name="Normal 17 2 3 4 4" xfId="5077"/>
    <cellStyle name="Normal 17 2 3 5" xfId="5078"/>
    <cellStyle name="Normal 17 2 3 5 2" xfId="5079"/>
    <cellStyle name="Normal 17 2 3 5 2 2" xfId="5080"/>
    <cellStyle name="Normal 17 2 3 5 3" xfId="5081"/>
    <cellStyle name="Normal 17 2 3 6" xfId="5082"/>
    <cellStyle name="Normal 17 2 3 6 2" xfId="5083"/>
    <cellStyle name="Normal 17 2 3 7" xfId="5084"/>
    <cellStyle name="Normal 17 2 4" xfId="5085"/>
    <cellStyle name="Normal 17 2 4 2" xfId="5086"/>
    <cellStyle name="Normal 17 2 4 2 2" xfId="5087"/>
    <cellStyle name="Normal 17 2 4 2 2 2" xfId="5088"/>
    <cellStyle name="Normal 17 2 4 2 2 2 2" xfId="5089"/>
    <cellStyle name="Normal 17 2 4 2 2 2 2 2" xfId="5090"/>
    <cellStyle name="Normal 17 2 4 2 2 2 3" xfId="5091"/>
    <cellStyle name="Normal 17 2 4 2 2 3" xfId="5092"/>
    <cellStyle name="Normal 17 2 4 2 2 3 2" xfId="5093"/>
    <cellStyle name="Normal 17 2 4 2 2 4" xfId="5094"/>
    <cellStyle name="Normal 17 2 4 2 3" xfId="5095"/>
    <cellStyle name="Normal 17 2 4 2 3 2" xfId="5096"/>
    <cellStyle name="Normal 17 2 4 2 3 2 2" xfId="5097"/>
    <cellStyle name="Normal 17 2 4 2 3 3" xfId="5098"/>
    <cellStyle name="Normal 17 2 4 2 4" xfId="5099"/>
    <cellStyle name="Normal 17 2 4 2 4 2" xfId="5100"/>
    <cellStyle name="Normal 17 2 4 2 5" xfId="5101"/>
    <cellStyle name="Normal 17 2 4 3" xfId="5102"/>
    <cellStyle name="Normal 17 2 4 3 2" xfId="5103"/>
    <cellStyle name="Normal 17 2 4 3 2 2" xfId="5104"/>
    <cellStyle name="Normal 17 2 4 3 2 2 2" xfId="5105"/>
    <cellStyle name="Normal 17 2 4 3 2 3" xfId="5106"/>
    <cellStyle name="Normal 17 2 4 3 3" xfId="5107"/>
    <cellStyle name="Normal 17 2 4 3 3 2" xfId="5108"/>
    <cellStyle name="Normal 17 2 4 3 4" xfId="5109"/>
    <cellStyle name="Normal 17 2 4 4" xfId="5110"/>
    <cellStyle name="Normal 17 2 4 4 2" xfId="5111"/>
    <cellStyle name="Normal 17 2 4 4 2 2" xfId="5112"/>
    <cellStyle name="Normal 17 2 4 4 3" xfId="5113"/>
    <cellStyle name="Normal 17 2 4 5" xfId="5114"/>
    <cellStyle name="Normal 17 2 4 5 2" xfId="5115"/>
    <cellStyle name="Normal 17 2 4 6" xfId="5116"/>
    <cellStyle name="Normal 17 2 5" xfId="5117"/>
    <cellStyle name="Normal 17 2 5 2" xfId="5118"/>
    <cellStyle name="Normal 17 2 5 2 2" xfId="5119"/>
    <cellStyle name="Normal 17 2 5 2 2 2" xfId="5120"/>
    <cellStyle name="Normal 17 2 5 2 2 2 2" xfId="5121"/>
    <cellStyle name="Normal 17 2 5 2 2 3" xfId="5122"/>
    <cellStyle name="Normal 17 2 5 2 3" xfId="5123"/>
    <cellStyle name="Normal 17 2 5 2 3 2" xfId="5124"/>
    <cellStyle name="Normal 17 2 5 2 4" xfId="5125"/>
    <cellStyle name="Normal 17 2 5 3" xfId="5126"/>
    <cellStyle name="Normal 17 2 5 3 2" xfId="5127"/>
    <cellStyle name="Normal 17 2 5 3 2 2" xfId="5128"/>
    <cellStyle name="Normal 17 2 5 3 3" xfId="5129"/>
    <cellStyle name="Normal 17 2 5 4" xfId="5130"/>
    <cellStyle name="Normal 17 2 5 4 2" xfId="5131"/>
    <cellStyle name="Normal 17 2 5 5" xfId="5132"/>
    <cellStyle name="Normal 17 2 6" xfId="5133"/>
    <cellStyle name="Normal 17 2 6 2" xfId="5134"/>
    <cellStyle name="Normal 17 2 6 2 2" xfId="5135"/>
    <cellStyle name="Normal 17 2 6 2 2 2" xfId="5136"/>
    <cellStyle name="Normal 17 2 6 2 3" xfId="5137"/>
    <cellStyle name="Normal 17 2 6 3" xfId="5138"/>
    <cellStyle name="Normal 17 2 6 3 2" xfId="5139"/>
    <cellStyle name="Normal 17 2 6 4" xfId="5140"/>
    <cellStyle name="Normal 17 2 7" xfId="5141"/>
    <cellStyle name="Normal 17 2 7 2" xfId="5142"/>
    <cellStyle name="Normal 17 2 7 2 2" xfId="5143"/>
    <cellStyle name="Normal 17 2 7 3" xfId="5144"/>
    <cellStyle name="Normal 17 2 8" xfId="5145"/>
    <cellStyle name="Normal 17 2 8 2" xfId="5146"/>
    <cellStyle name="Normal 17 2 9" xfId="5147"/>
    <cellStyle name="Normal 17 3" xfId="5148"/>
    <cellStyle name="Normal 17 3 2" xfId="5149"/>
    <cellStyle name="Normal 17 3 2 2" xfId="5150"/>
    <cellStyle name="Normal 17 3 2 2 2" xfId="5151"/>
    <cellStyle name="Normal 17 3 2 2 2 2" xfId="5152"/>
    <cellStyle name="Normal 17 3 2 2 2 2 2" xfId="5153"/>
    <cellStyle name="Normal 17 3 2 2 2 2 2 2" xfId="5154"/>
    <cellStyle name="Normal 17 3 2 2 2 2 2 2 2" xfId="5155"/>
    <cellStyle name="Normal 17 3 2 2 2 2 2 3" xfId="5156"/>
    <cellStyle name="Normal 17 3 2 2 2 2 3" xfId="5157"/>
    <cellStyle name="Normal 17 3 2 2 2 2 3 2" xfId="5158"/>
    <cellStyle name="Normal 17 3 2 2 2 2 4" xfId="5159"/>
    <cellStyle name="Normal 17 3 2 2 2 3" xfId="5160"/>
    <cellStyle name="Normal 17 3 2 2 2 3 2" xfId="5161"/>
    <cellStyle name="Normal 17 3 2 2 2 3 2 2" xfId="5162"/>
    <cellStyle name="Normal 17 3 2 2 2 3 3" xfId="5163"/>
    <cellStyle name="Normal 17 3 2 2 2 4" xfId="5164"/>
    <cellStyle name="Normal 17 3 2 2 2 4 2" xfId="5165"/>
    <cellStyle name="Normal 17 3 2 2 2 5" xfId="5166"/>
    <cellStyle name="Normal 17 3 2 2 3" xfId="5167"/>
    <cellStyle name="Normal 17 3 2 2 3 2" xfId="5168"/>
    <cellStyle name="Normal 17 3 2 2 3 2 2" xfId="5169"/>
    <cellStyle name="Normal 17 3 2 2 3 2 2 2" xfId="5170"/>
    <cellStyle name="Normal 17 3 2 2 3 2 3" xfId="5171"/>
    <cellStyle name="Normal 17 3 2 2 3 3" xfId="5172"/>
    <cellStyle name="Normal 17 3 2 2 3 3 2" xfId="5173"/>
    <cellStyle name="Normal 17 3 2 2 3 4" xfId="5174"/>
    <cellStyle name="Normal 17 3 2 2 4" xfId="5175"/>
    <cellStyle name="Normal 17 3 2 2 4 2" xfId="5176"/>
    <cellStyle name="Normal 17 3 2 2 4 2 2" xfId="5177"/>
    <cellStyle name="Normal 17 3 2 2 4 3" xfId="5178"/>
    <cellStyle name="Normal 17 3 2 2 5" xfId="5179"/>
    <cellStyle name="Normal 17 3 2 2 5 2" xfId="5180"/>
    <cellStyle name="Normal 17 3 2 2 6" xfId="5181"/>
    <cellStyle name="Normal 17 3 2 3" xfId="5182"/>
    <cellStyle name="Normal 17 3 2 3 2" xfId="5183"/>
    <cellStyle name="Normal 17 3 2 3 2 2" xfId="5184"/>
    <cellStyle name="Normal 17 3 2 3 2 2 2" xfId="5185"/>
    <cellStyle name="Normal 17 3 2 3 2 2 2 2" xfId="5186"/>
    <cellStyle name="Normal 17 3 2 3 2 2 3" xfId="5187"/>
    <cellStyle name="Normal 17 3 2 3 2 3" xfId="5188"/>
    <cellStyle name="Normal 17 3 2 3 2 3 2" xfId="5189"/>
    <cellStyle name="Normal 17 3 2 3 2 4" xfId="5190"/>
    <cellStyle name="Normal 17 3 2 3 3" xfId="5191"/>
    <cellStyle name="Normal 17 3 2 3 3 2" xfId="5192"/>
    <cellStyle name="Normal 17 3 2 3 3 2 2" xfId="5193"/>
    <cellStyle name="Normal 17 3 2 3 3 3" xfId="5194"/>
    <cellStyle name="Normal 17 3 2 3 4" xfId="5195"/>
    <cellStyle name="Normal 17 3 2 3 4 2" xfId="5196"/>
    <cellStyle name="Normal 17 3 2 3 5" xfId="5197"/>
    <cellStyle name="Normal 17 3 2 4" xfId="5198"/>
    <cellStyle name="Normal 17 3 2 4 2" xfId="5199"/>
    <cellStyle name="Normal 17 3 2 4 2 2" xfId="5200"/>
    <cellStyle name="Normal 17 3 2 4 2 2 2" xfId="5201"/>
    <cellStyle name="Normal 17 3 2 4 2 3" xfId="5202"/>
    <cellStyle name="Normal 17 3 2 4 3" xfId="5203"/>
    <cellStyle name="Normal 17 3 2 4 3 2" xfId="5204"/>
    <cellStyle name="Normal 17 3 2 4 4" xfId="5205"/>
    <cellStyle name="Normal 17 3 2 5" xfId="5206"/>
    <cellStyle name="Normal 17 3 2 5 2" xfId="5207"/>
    <cellStyle name="Normal 17 3 2 5 2 2" xfId="5208"/>
    <cellStyle name="Normal 17 3 2 5 3" xfId="5209"/>
    <cellStyle name="Normal 17 3 2 6" xfId="5210"/>
    <cellStyle name="Normal 17 3 2 6 2" xfId="5211"/>
    <cellStyle name="Normal 17 3 2 7" xfId="5212"/>
    <cellStyle name="Normal 17 3 3" xfId="5213"/>
    <cellStyle name="Normal 17 3 3 2" xfId="5214"/>
    <cellStyle name="Normal 17 3 3 2 2" xfId="5215"/>
    <cellStyle name="Normal 17 3 3 2 2 2" xfId="5216"/>
    <cellStyle name="Normal 17 3 3 2 2 2 2" xfId="5217"/>
    <cellStyle name="Normal 17 3 3 2 2 2 2 2" xfId="5218"/>
    <cellStyle name="Normal 17 3 3 2 2 2 3" xfId="5219"/>
    <cellStyle name="Normal 17 3 3 2 2 3" xfId="5220"/>
    <cellStyle name="Normal 17 3 3 2 2 3 2" xfId="5221"/>
    <cellStyle name="Normal 17 3 3 2 2 4" xfId="5222"/>
    <cellStyle name="Normal 17 3 3 2 3" xfId="5223"/>
    <cellStyle name="Normal 17 3 3 2 3 2" xfId="5224"/>
    <cellStyle name="Normal 17 3 3 2 3 2 2" xfId="5225"/>
    <cellStyle name="Normal 17 3 3 2 3 3" xfId="5226"/>
    <cellStyle name="Normal 17 3 3 2 4" xfId="5227"/>
    <cellStyle name="Normal 17 3 3 2 4 2" xfId="5228"/>
    <cellStyle name="Normal 17 3 3 2 5" xfId="5229"/>
    <cellStyle name="Normal 17 3 3 3" xfId="5230"/>
    <cellStyle name="Normal 17 3 3 3 2" xfId="5231"/>
    <cellStyle name="Normal 17 3 3 3 2 2" xfId="5232"/>
    <cellStyle name="Normal 17 3 3 3 2 2 2" xfId="5233"/>
    <cellStyle name="Normal 17 3 3 3 2 3" xfId="5234"/>
    <cellStyle name="Normal 17 3 3 3 3" xfId="5235"/>
    <cellStyle name="Normal 17 3 3 3 3 2" xfId="5236"/>
    <cellStyle name="Normal 17 3 3 3 4" xfId="5237"/>
    <cellStyle name="Normal 17 3 3 4" xfId="5238"/>
    <cellStyle name="Normal 17 3 3 4 2" xfId="5239"/>
    <cellStyle name="Normal 17 3 3 4 2 2" xfId="5240"/>
    <cellStyle name="Normal 17 3 3 4 3" xfId="5241"/>
    <cellStyle name="Normal 17 3 3 5" xfId="5242"/>
    <cellStyle name="Normal 17 3 3 5 2" xfId="5243"/>
    <cellStyle name="Normal 17 3 3 6" xfId="5244"/>
    <cellStyle name="Normal 17 3 4" xfId="5245"/>
    <cellStyle name="Normal 17 3 4 2" xfId="5246"/>
    <cellStyle name="Normal 17 3 4 2 2" xfId="5247"/>
    <cellStyle name="Normal 17 3 4 2 2 2" xfId="5248"/>
    <cellStyle name="Normal 17 3 4 2 2 2 2" xfId="5249"/>
    <cellStyle name="Normal 17 3 4 2 2 3" xfId="5250"/>
    <cellStyle name="Normal 17 3 4 2 3" xfId="5251"/>
    <cellStyle name="Normal 17 3 4 2 3 2" xfId="5252"/>
    <cellStyle name="Normal 17 3 4 2 4" xfId="5253"/>
    <cellStyle name="Normal 17 3 4 3" xfId="5254"/>
    <cellStyle name="Normal 17 3 4 3 2" xfId="5255"/>
    <cellStyle name="Normal 17 3 4 3 2 2" xfId="5256"/>
    <cellStyle name="Normal 17 3 4 3 3" xfId="5257"/>
    <cellStyle name="Normal 17 3 4 4" xfId="5258"/>
    <cellStyle name="Normal 17 3 4 4 2" xfId="5259"/>
    <cellStyle name="Normal 17 3 4 5" xfId="5260"/>
    <cellStyle name="Normal 17 3 5" xfId="5261"/>
    <cellStyle name="Normal 17 3 5 2" xfId="5262"/>
    <cellStyle name="Normal 17 3 5 2 2" xfId="5263"/>
    <cellStyle name="Normal 17 3 5 2 2 2" xfId="5264"/>
    <cellStyle name="Normal 17 3 5 2 3" xfId="5265"/>
    <cellStyle name="Normal 17 3 5 3" xfId="5266"/>
    <cellStyle name="Normal 17 3 5 3 2" xfId="5267"/>
    <cellStyle name="Normal 17 3 5 4" xfId="5268"/>
    <cellStyle name="Normal 17 3 6" xfId="5269"/>
    <cellStyle name="Normal 17 3 6 2" xfId="5270"/>
    <cellStyle name="Normal 17 3 6 2 2" xfId="5271"/>
    <cellStyle name="Normal 17 3 6 3" xfId="5272"/>
    <cellStyle name="Normal 17 3 7" xfId="5273"/>
    <cellStyle name="Normal 17 3 7 2" xfId="5274"/>
    <cellStyle name="Normal 17 3 8" xfId="5275"/>
    <cellStyle name="Normal 17 4" xfId="5276"/>
    <cellStyle name="Normal 17 4 2" xfId="5277"/>
    <cellStyle name="Normal 17 4 2 2" xfId="5278"/>
    <cellStyle name="Normal 17 4 2 2 2" xfId="5279"/>
    <cellStyle name="Normal 17 4 2 2 2 2" xfId="5280"/>
    <cellStyle name="Normal 17 4 2 2 2 2 2" xfId="5281"/>
    <cellStyle name="Normal 17 4 2 2 2 2 2 2" xfId="5282"/>
    <cellStyle name="Normal 17 4 2 2 2 2 3" xfId="5283"/>
    <cellStyle name="Normal 17 4 2 2 2 3" xfId="5284"/>
    <cellStyle name="Normal 17 4 2 2 2 3 2" xfId="5285"/>
    <cellStyle name="Normal 17 4 2 2 2 4" xfId="5286"/>
    <cellStyle name="Normal 17 4 2 2 3" xfId="5287"/>
    <cellStyle name="Normal 17 4 2 2 3 2" xfId="5288"/>
    <cellStyle name="Normal 17 4 2 2 3 2 2" xfId="5289"/>
    <cellStyle name="Normal 17 4 2 2 3 3" xfId="5290"/>
    <cellStyle name="Normal 17 4 2 2 4" xfId="5291"/>
    <cellStyle name="Normal 17 4 2 2 4 2" xfId="5292"/>
    <cellStyle name="Normal 17 4 2 2 5" xfId="5293"/>
    <cellStyle name="Normal 17 4 2 3" xfId="5294"/>
    <cellStyle name="Normal 17 4 2 3 2" xfId="5295"/>
    <cellStyle name="Normal 17 4 2 3 2 2" xfId="5296"/>
    <cellStyle name="Normal 17 4 2 3 2 2 2" xfId="5297"/>
    <cellStyle name="Normal 17 4 2 3 2 3" xfId="5298"/>
    <cellStyle name="Normal 17 4 2 3 3" xfId="5299"/>
    <cellStyle name="Normal 17 4 2 3 3 2" xfId="5300"/>
    <cellStyle name="Normal 17 4 2 3 4" xfId="5301"/>
    <cellStyle name="Normal 17 4 2 4" xfId="5302"/>
    <cellStyle name="Normal 17 4 2 4 2" xfId="5303"/>
    <cellStyle name="Normal 17 4 2 4 2 2" xfId="5304"/>
    <cellStyle name="Normal 17 4 2 4 3" xfId="5305"/>
    <cellStyle name="Normal 17 4 2 5" xfId="5306"/>
    <cellStyle name="Normal 17 4 2 5 2" xfId="5307"/>
    <cellStyle name="Normal 17 4 2 6" xfId="5308"/>
    <cellStyle name="Normal 17 4 3" xfId="5309"/>
    <cellStyle name="Normal 17 4 3 2" xfId="5310"/>
    <cellStyle name="Normal 17 4 3 2 2" xfId="5311"/>
    <cellStyle name="Normal 17 4 3 2 2 2" xfId="5312"/>
    <cellStyle name="Normal 17 4 3 2 2 2 2" xfId="5313"/>
    <cellStyle name="Normal 17 4 3 2 2 3" xfId="5314"/>
    <cellStyle name="Normal 17 4 3 2 3" xfId="5315"/>
    <cellStyle name="Normal 17 4 3 2 3 2" xfId="5316"/>
    <cellStyle name="Normal 17 4 3 2 4" xfId="5317"/>
    <cellStyle name="Normal 17 4 3 3" xfId="5318"/>
    <cellStyle name="Normal 17 4 3 3 2" xfId="5319"/>
    <cellStyle name="Normal 17 4 3 3 2 2" xfId="5320"/>
    <cellStyle name="Normal 17 4 3 3 3" xfId="5321"/>
    <cellStyle name="Normal 17 4 3 4" xfId="5322"/>
    <cellStyle name="Normal 17 4 3 4 2" xfId="5323"/>
    <cellStyle name="Normal 17 4 3 5" xfId="5324"/>
    <cellStyle name="Normal 17 4 4" xfId="5325"/>
    <cellStyle name="Normal 17 4 4 2" xfId="5326"/>
    <cellStyle name="Normal 17 4 4 2 2" xfId="5327"/>
    <cellStyle name="Normal 17 4 4 2 2 2" xfId="5328"/>
    <cellStyle name="Normal 17 4 4 2 3" xfId="5329"/>
    <cellStyle name="Normal 17 4 4 3" xfId="5330"/>
    <cellStyle name="Normal 17 4 4 3 2" xfId="5331"/>
    <cellStyle name="Normal 17 4 4 4" xfId="5332"/>
    <cellStyle name="Normal 17 4 5" xfId="5333"/>
    <cellStyle name="Normal 17 4 5 2" xfId="5334"/>
    <cellStyle name="Normal 17 4 5 2 2" xfId="5335"/>
    <cellStyle name="Normal 17 4 5 3" xfId="5336"/>
    <cellStyle name="Normal 17 4 6" xfId="5337"/>
    <cellStyle name="Normal 17 4 6 2" xfId="5338"/>
    <cellStyle name="Normal 17 4 7" xfId="5339"/>
    <cellStyle name="Normal 17 5" xfId="5340"/>
    <cellStyle name="Normal 17 5 2" xfId="5341"/>
    <cellStyle name="Normal 17 5 2 2" xfId="5342"/>
    <cellStyle name="Normal 17 5 2 2 2" xfId="5343"/>
    <cellStyle name="Normal 17 5 2 2 2 2" xfId="5344"/>
    <cellStyle name="Normal 17 5 2 2 2 2 2" xfId="5345"/>
    <cellStyle name="Normal 17 5 2 2 2 3" xfId="5346"/>
    <cellStyle name="Normal 17 5 2 2 3" xfId="5347"/>
    <cellStyle name="Normal 17 5 2 2 3 2" xfId="5348"/>
    <cellStyle name="Normal 17 5 2 2 4" xfId="5349"/>
    <cellStyle name="Normal 17 5 2 3" xfId="5350"/>
    <cellStyle name="Normal 17 5 2 3 2" xfId="5351"/>
    <cellStyle name="Normal 17 5 2 3 2 2" xfId="5352"/>
    <cellStyle name="Normal 17 5 2 3 3" xfId="5353"/>
    <cellStyle name="Normal 17 5 2 4" xfId="5354"/>
    <cellStyle name="Normal 17 5 2 4 2" xfId="5355"/>
    <cellStyle name="Normal 17 5 2 5" xfId="5356"/>
    <cellStyle name="Normal 17 5 3" xfId="5357"/>
    <cellStyle name="Normal 17 5 3 2" xfId="5358"/>
    <cellStyle name="Normal 17 5 3 2 2" xfId="5359"/>
    <cellStyle name="Normal 17 5 3 2 2 2" xfId="5360"/>
    <cellStyle name="Normal 17 5 3 2 3" xfId="5361"/>
    <cellStyle name="Normal 17 5 3 3" xfId="5362"/>
    <cellStyle name="Normal 17 5 3 3 2" xfId="5363"/>
    <cellStyle name="Normal 17 5 3 4" xfId="5364"/>
    <cellStyle name="Normal 17 5 4" xfId="5365"/>
    <cellStyle name="Normal 17 5 4 2" xfId="5366"/>
    <cellStyle name="Normal 17 5 4 2 2" xfId="5367"/>
    <cellStyle name="Normal 17 5 4 3" xfId="5368"/>
    <cellStyle name="Normal 17 5 5" xfId="5369"/>
    <cellStyle name="Normal 17 5 5 2" xfId="5370"/>
    <cellStyle name="Normal 17 5 6" xfId="5371"/>
    <cellStyle name="Normal 17 6" xfId="5372"/>
    <cellStyle name="Normal 17 6 2" xfId="5373"/>
    <cellStyle name="Normal 17 6 2 2" xfId="5374"/>
    <cellStyle name="Normal 17 6 2 2 2" xfId="5375"/>
    <cellStyle name="Normal 17 6 2 2 2 2" xfId="5376"/>
    <cellStyle name="Normal 17 6 2 2 3" xfId="5377"/>
    <cellStyle name="Normal 17 6 2 3" xfId="5378"/>
    <cellStyle name="Normal 17 6 2 3 2" xfId="5379"/>
    <cellStyle name="Normal 17 6 2 4" xfId="5380"/>
    <cellStyle name="Normal 17 6 3" xfId="5381"/>
    <cellStyle name="Normal 17 6 3 2" xfId="5382"/>
    <cellStyle name="Normal 17 6 3 2 2" xfId="5383"/>
    <cellStyle name="Normal 17 6 3 3" xfId="5384"/>
    <cellStyle name="Normal 17 6 4" xfId="5385"/>
    <cellStyle name="Normal 17 6 4 2" xfId="5386"/>
    <cellStyle name="Normal 17 6 5" xfId="5387"/>
    <cellStyle name="Normal 17 7" xfId="5388"/>
    <cellStyle name="Normal 17 7 2" xfId="5389"/>
    <cellStyle name="Normal 17 7 2 2" xfId="5390"/>
    <cellStyle name="Normal 17 7 2 2 2" xfId="5391"/>
    <cellStyle name="Normal 17 7 2 3" xfId="5392"/>
    <cellStyle name="Normal 17 7 3" xfId="5393"/>
    <cellStyle name="Normal 17 7 3 2" xfId="5394"/>
    <cellStyle name="Normal 17 7 4" xfId="5395"/>
    <cellStyle name="Normal 17 8" xfId="5396"/>
    <cellStyle name="Normal 17 8 2" xfId="5397"/>
    <cellStyle name="Normal 17 8 2 2" xfId="5398"/>
    <cellStyle name="Normal 17 8 3" xfId="5399"/>
    <cellStyle name="Normal 17 9" xfId="5400"/>
    <cellStyle name="Normal 17 9 2" xfId="5401"/>
    <cellStyle name="Normal 18" xfId="177"/>
    <cellStyle name="Normal 18 2" xfId="5402"/>
    <cellStyle name="Normal 19" xfId="178"/>
    <cellStyle name="Normal 19 2" xfId="5403"/>
    <cellStyle name="Normal 2" xfId="51"/>
    <cellStyle name="Normal 2 10" xfId="5"/>
    <cellStyle name="Normal 2 10 2" xfId="1569"/>
    <cellStyle name="Normal 2 11" xfId="179"/>
    <cellStyle name="Normal 2 12" xfId="180"/>
    <cellStyle name="Normal 2 13" xfId="181"/>
    <cellStyle name="Normal 2 14" xfId="53"/>
    <cellStyle name="Normal 2 14 2" xfId="682"/>
    <cellStyle name="Normal 2 15" xfId="182"/>
    <cellStyle name="Normal 2 15 10" xfId="3385"/>
    <cellStyle name="Normal 2 15 11" xfId="683"/>
    <cellStyle name="Normal 2 15 2" xfId="2857"/>
    <cellStyle name="Normal 2 15 3" xfId="2970"/>
    <cellStyle name="Normal 2 15 4" xfId="2906"/>
    <cellStyle name="Normal 2 15 5" xfId="2985"/>
    <cellStyle name="Normal 2 15 6" xfId="3035"/>
    <cellStyle name="Normal 2 15 7" xfId="3165"/>
    <cellStyle name="Normal 2 15 8" xfId="3126"/>
    <cellStyle name="Normal 2 15 9" xfId="2752"/>
    <cellStyle name="Normal 2 16" xfId="183"/>
    <cellStyle name="Normal 2 16 10" xfId="3334"/>
    <cellStyle name="Normal 2 16 11" xfId="3412"/>
    <cellStyle name="Normal 2 16 12" xfId="684"/>
    <cellStyle name="Normal 2 16 2" xfId="685"/>
    <cellStyle name="Normal 2 16 3" xfId="2858"/>
    <cellStyle name="Normal 2 16 4" xfId="2971"/>
    <cellStyle name="Normal 2 16 5" xfId="2711"/>
    <cellStyle name="Normal 2 16 6" xfId="2986"/>
    <cellStyle name="Normal 2 16 7" xfId="2910"/>
    <cellStyle name="Normal 2 16 8" xfId="3228"/>
    <cellStyle name="Normal 2 16 9" xfId="3307"/>
    <cellStyle name="Normal 2 17" xfId="355"/>
    <cellStyle name="Normal 2 17 2" xfId="687"/>
    <cellStyle name="Normal 2 17 2 10" xfId="1814"/>
    <cellStyle name="Normal 2 17 2 11" xfId="1842"/>
    <cellStyle name="Normal 2 17 2 12" xfId="2045"/>
    <cellStyle name="Normal 2 17 2 13" xfId="2094"/>
    <cellStyle name="Normal 2 17 2 14" xfId="2255"/>
    <cellStyle name="Normal 2 17 2 15" xfId="1980"/>
    <cellStyle name="Normal 2 17 2 16" xfId="2231"/>
    <cellStyle name="Normal 2 17 2 17" xfId="2507"/>
    <cellStyle name="Normal 2 17 2 18" xfId="2688"/>
    <cellStyle name="Normal 2 17 2 19" xfId="2494"/>
    <cellStyle name="Normal 2 17 2 2" xfId="688"/>
    <cellStyle name="Normal 2 17 2 20" xfId="2627"/>
    <cellStyle name="Normal 2 17 2 21" xfId="2597"/>
    <cellStyle name="Normal 2 17 2 22" xfId="3530"/>
    <cellStyle name="Normal 2 17 2 23" xfId="3553"/>
    <cellStyle name="Normal 2 17 2 24" xfId="3597"/>
    <cellStyle name="Normal 2 17 2 25" xfId="3628"/>
    <cellStyle name="Normal 2 17 2 3" xfId="689"/>
    <cellStyle name="Normal 2 17 2 4" xfId="690"/>
    <cellStyle name="Normal 2 17 2 5" xfId="1125"/>
    <cellStyle name="Normal 2 17 2 6" xfId="1053"/>
    <cellStyle name="Normal 2 17 2 7" xfId="1529"/>
    <cellStyle name="Normal 2 17 2 8" xfId="1646"/>
    <cellStyle name="Normal 2 17 2 9" xfId="1751"/>
    <cellStyle name="Normal 2 17 3" xfId="691"/>
    <cellStyle name="Normal 2 17 3 10" xfId="1870"/>
    <cellStyle name="Normal 2 17 3 11" xfId="1959"/>
    <cellStyle name="Normal 2 17 3 12" xfId="2137"/>
    <cellStyle name="Normal 2 17 3 13" xfId="2052"/>
    <cellStyle name="Normal 2 17 3 14" xfId="2508"/>
    <cellStyle name="Normal 2 17 3 15" xfId="2485"/>
    <cellStyle name="Normal 2 17 3 16" xfId="2557"/>
    <cellStyle name="Normal 2 17 3 17" xfId="2664"/>
    <cellStyle name="Normal 2 17 3 18" xfId="2611"/>
    <cellStyle name="Normal 2 17 3 19" xfId="3531"/>
    <cellStyle name="Normal 2 17 3 2" xfId="1126"/>
    <cellStyle name="Normal 2 17 3 20" xfId="3552"/>
    <cellStyle name="Normal 2 17 3 21" xfId="3598"/>
    <cellStyle name="Normal 2 17 3 22" xfId="3641"/>
    <cellStyle name="Normal 2 17 3 3" xfId="1052"/>
    <cellStyle name="Normal 2 17 3 4" xfId="1530"/>
    <cellStyle name="Normal 2 17 3 5" xfId="1647"/>
    <cellStyle name="Normal 2 17 3 6" xfId="1671"/>
    <cellStyle name="Normal 2 17 3 7" xfId="1817"/>
    <cellStyle name="Normal 2 17 3 8" xfId="1607"/>
    <cellStyle name="Normal 2 17 3 9" xfId="2048"/>
    <cellStyle name="Normal 2 17 4" xfId="692"/>
    <cellStyle name="Normal 2 17 4 10" xfId="1914"/>
    <cellStyle name="Normal 2 17 4 11" xfId="1961"/>
    <cellStyle name="Normal 2 17 4 12" xfId="2237"/>
    <cellStyle name="Normal 2 17 4 13" xfId="1995"/>
    <cellStyle name="Normal 2 17 4 14" xfId="2509"/>
    <cellStyle name="Normal 2 17 4 15" xfId="2553"/>
    <cellStyle name="Normal 2 17 4 16" xfId="2670"/>
    <cellStyle name="Normal 2 17 4 17" xfId="2703"/>
    <cellStyle name="Normal 2 17 4 18" xfId="2534"/>
    <cellStyle name="Normal 2 17 4 19" xfId="3532"/>
    <cellStyle name="Normal 2 17 4 2" xfId="1413"/>
    <cellStyle name="Normal 2 17 4 20" xfId="3551"/>
    <cellStyle name="Normal 2 17 4 21" xfId="3599"/>
    <cellStyle name="Normal 2 17 4 22" xfId="3640"/>
    <cellStyle name="Normal 2 17 4 3" xfId="1517"/>
    <cellStyle name="Normal 2 17 4 4" xfId="1531"/>
    <cellStyle name="Normal 2 17 4 5" xfId="1648"/>
    <cellStyle name="Normal 2 17 4 6" xfId="1670"/>
    <cellStyle name="Normal 2 17 4 7" xfId="1818"/>
    <cellStyle name="Normal 2 17 4 8" xfId="1743"/>
    <cellStyle name="Normal 2 17 4 9" xfId="2049"/>
    <cellStyle name="Normal 2 17 5" xfId="1124"/>
    <cellStyle name="Normal 2 17 5 10" xfId="1940"/>
    <cellStyle name="Normal 2 17 5 11" xfId="1956"/>
    <cellStyle name="Normal 2 17 5 12" xfId="2573"/>
    <cellStyle name="Normal 2 17 5 13" xfId="2642"/>
    <cellStyle name="Normal 2 17 5 14" xfId="2501"/>
    <cellStyle name="Normal 2 17 5 15" xfId="2616"/>
    <cellStyle name="Normal 2 17 5 16" xfId="2669"/>
    <cellStyle name="Normal 2 17 5 17" xfId="3533"/>
    <cellStyle name="Normal 2 17 5 18" xfId="3550"/>
    <cellStyle name="Normal 2 17 5 19" xfId="3634"/>
    <cellStyle name="Normal 2 17 5 2" xfId="1560"/>
    <cellStyle name="Normal 2 17 5 20" xfId="3648"/>
    <cellStyle name="Normal 2 17 5 21" xfId="3693"/>
    <cellStyle name="Normal 2 17 5 3" xfId="1716"/>
    <cellStyle name="Normal 2 17 5 4" xfId="1631"/>
    <cellStyle name="Normal 2 17 5 5" xfId="1890"/>
    <cellStyle name="Normal 2 17 5 6" xfId="1888"/>
    <cellStyle name="Normal 2 17 5 7" xfId="2184"/>
    <cellStyle name="Normal 2 17 5 8" xfId="2181"/>
    <cellStyle name="Normal 2 17 5 9" xfId="1953"/>
    <cellStyle name="Normal 2 17 6" xfId="1054"/>
    <cellStyle name="Normal 2 17 6 10" xfId="2113"/>
    <cellStyle name="Normal 2 17 6 11" xfId="2199"/>
    <cellStyle name="Normal 2 17 6 12" xfId="2567"/>
    <cellStyle name="Normal 2 17 6 13" xfId="2589"/>
    <cellStyle name="Normal 2 17 6 14" xfId="2489"/>
    <cellStyle name="Normal 2 17 6 15" xfId="2641"/>
    <cellStyle name="Normal 2 17 6 16" xfId="2570"/>
    <cellStyle name="Normal 2 17 6 17" xfId="3534"/>
    <cellStyle name="Normal 2 17 6 18" xfId="3548"/>
    <cellStyle name="Normal 2 17 6 19" xfId="3633"/>
    <cellStyle name="Normal 2 17 6 2" xfId="1559"/>
    <cellStyle name="Normal 2 17 6 20" xfId="3661"/>
    <cellStyle name="Normal 2 17 6 21" xfId="3692"/>
    <cellStyle name="Normal 2 17 6 3" xfId="1713"/>
    <cellStyle name="Normal 2 17 6 4" xfId="1632"/>
    <cellStyle name="Normal 2 17 6 5" xfId="1887"/>
    <cellStyle name="Normal 2 17 6 6" xfId="1889"/>
    <cellStyle name="Normal 2 17 6 7" xfId="2174"/>
    <cellStyle name="Normal 2 17 6 8" xfId="2182"/>
    <cellStyle name="Normal 2 17 6 9" xfId="2022"/>
    <cellStyle name="Normal 2 17 7" xfId="686"/>
    <cellStyle name="Normal 2 18" xfId="693"/>
    <cellStyle name="Normal 2 19" xfId="24"/>
    <cellStyle name="Normal 2 19 2" xfId="694"/>
    <cellStyle name="Normal 2 19 2 2" xfId="695"/>
    <cellStyle name="Normal 2 19 3" xfId="696"/>
    <cellStyle name="Normal 2 2" xfId="184"/>
    <cellStyle name="Normal 2 2 10" xfId="698"/>
    <cellStyle name="Normal 2 2 11" xfId="699"/>
    <cellStyle name="Normal 2 2 12" xfId="700"/>
    <cellStyle name="Normal 2 2 13" xfId="701"/>
    <cellStyle name="Normal 2 2 14" xfId="702"/>
    <cellStyle name="Normal 2 2 15" xfId="703"/>
    <cellStyle name="Normal 2 2 16" xfId="704"/>
    <cellStyle name="Normal 2 2 17" xfId="705"/>
    <cellStyle name="Normal 2 2 18" xfId="706"/>
    <cellStyle name="Normal 2 2 19" xfId="707"/>
    <cellStyle name="Normal 2 2 2" xfId="185"/>
    <cellStyle name="Normal 2 2 2 10" xfId="709"/>
    <cellStyle name="Normal 2 2 2 11" xfId="710"/>
    <cellStyle name="Normal 2 2 2 12" xfId="711"/>
    <cellStyle name="Normal 2 2 2 13" xfId="712"/>
    <cellStyle name="Normal 2 2 2 14" xfId="713"/>
    <cellStyle name="Normal 2 2 2 15" xfId="714"/>
    <cellStyle name="Normal 2 2 2 16" xfId="715"/>
    <cellStyle name="Normal 2 2 2 17" xfId="716"/>
    <cellStyle name="Normal 2 2 2 18" xfId="717"/>
    <cellStyle name="Normal 2 2 2 19" xfId="718"/>
    <cellStyle name="Normal 2 2 2 2" xfId="708"/>
    <cellStyle name="Normal 2 2 2 2 10" xfId="720"/>
    <cellStyle name="Normal 2 2 2 2 11" xfId="721"/>
    <cellStyle name="Normal 2 2 2 2 12" xfId="722"/>
    <cellStyle name="Normal 2 2 2 2 13" xfId="723"/>
    <cellStyle name="Normal 2 2 2 2 14" xfId="724"/>
    <cellStyle name="Normal 2 2 2 2 15" xfId="725"/>
    <cellStyle name="Normal 2 2 2 2 16" xfId="726"/>
    <cellStyle name="Normal 2 2 2 2 17" xfId="727"/>
    <cellStyle name="Normal 2 2 2 2 18" xfId="728"/>
    <cellStyle name="Normal 2 2 2 2 19" xfId="729"/>
    <cellStyle name="Normal 2 2 2 2 2" xfId="719"/>
    <cellStyle name="Normal 2 2 2 2 2 10" xfId="1139"/>
    <cellStyle name="Normal 2 2 2 2 2 11" xfId="1140"/>
    <cellStyle name="Normal 2 2 2 2 2 12" xfId="1141"/>
    <cellStyle name="Normal 2 2 2 2 2 13" xfId="1142"/>
    <cellStyle name="Normal 2 2 2 2 2 14" xfId="1143"/>
    <cellStyle name="Normal 2 2 2 2 2 15" xfId="1417"/>
    <cellStyle name="Normal 2 2 2 2 2 16" xfId="994"/>
    <cellStyle name="Normal 2 2 2 2 2 17" xfId="1651"/>
    <cellStyle name="Normal 2 2 2 2 2 18" xfId="1600"/>
    <cellStyle name="Normal 2 2 2 2 2 19" xfId="1821"/>
    <cellStyle name="Normal 2 2 2 2 2 2" xfId="730"/>
    <cellStyle name="Normal 2 2 2 2 2 2 10" xfId="1145"/>
    <cellStyle name="Normal 2 2 2 2 2 2 11" xfId="1146"/>
    <cellStyle name="Normal 2 2 2 2 2 2 12" xfId="1147"/>
    <cellStyle name="Normal 2 2 2 2 2 2 13" xfId="1148"/>
    <cellStyle name="Normal 2 2 2 2 2 2 14" xfId="1149"/>
    <cellStyle name="Normal 2 2 2 2 2 2 15" xfId="1418"/>
    <cellStyle name="Normal 2 2 2 2 2 2 16" xfId="993"/>
    <cellStyle name="Normal 2 2 2 2 2 2 17" xfId="1654"/>
    <cellStyle name="Normal 2 2 2 2 2 2 18" xfId="1669"/>
    <cellStyle name="Normal 2 2 2 2 2 2 19" xfId="1823"/>
    <cellStyle name="Normal 2 2 2 2 2 2 2" xfId="731"/>
    <cellStyle name="Normal 2 2 2 2 2 2 2 10" xfId="2063"/>
    <cellStyle name="Normal 2 2 2 2 2 2 2 11" xfId="2086"/>
    <cellStyle name="Normal 2 2 2 2 2 2 2 12" xfId="2173"/>
    <cellStyle name="Normal 2 2 2 2 2 2 2 13" xfId="2252"/>
    <cellStyle name="Normal 2 2 2 2 2 2 2 14" xfId="1982"/>
    <cellStyle name="Normal 2 2 2 2 2 2 2 2" xfId="732"/>
    <cellStyle name="Normal 2 2 2 2 2 2 2 2 10" xfId="2064"/>
    <cellStyle name="Normal 2 2 2 2 2 2 2 2 11" xfId="2085"/>
    <cellStyle name="Normal 2 2 2 2 2 2 2 2 12" xfId="2074"/>
    <cellStyle name="Normal 2 2 2 2 2 2 2 2 13" xfId="2256"/>
    <cellStyle name="Normal 2 2 2 2 2 2 2 2 14" xfId="1979"/>
    <cellStyle name="Normal 2 2 2 2 2 2 2 2 2" xfId="733"/>
    <cellStyle name="Normal 2 2 2 2 2 2 2 2 2 10" xfId="2075"/>
    <cellStyle name="Normal 2 2 2 2 2 2 2 2 2 11" xfId="2207"/>
    <cellStyle name="Normal 2 2 2 2 2 2 2 2 2 12" xfId="2172"/>
    <cellStyle name="Normal 2 2 2 2 2 2 2 2 2 2" xfId="1151"/>
    <cellStyle name="Normal 2 2 2 2 2 2 2 2 2 2 10" xfId="2267"/>
    <cellStyle name="Normal 2 2 2 2 2 2 2 2 2 2 11" xfId="1971"/>
    <cellStyle name="Normal 2 2 2 2 2 2 2 2 2 2 2" xfId="1152"/>
    <cellStyle name="Normal 2 2 2 2 2 2 2 2 2 2 2 10" xfId="2176"/>
    <cellStyle name="Normal 2 2 2 2 2 2 2 2 2 2 2 2" xfId="1727"/>
    <cellStyle name="Normal 2 2 2 2 2 2 2 2 2 2 2 2 10" xfId="2030"/>
    <cellStyle name="Normal 2 2 2 2 2 2 2 2 2 2 2 2 2" xfId="1728"/>
    <cellStyle name="Normal 2 2 2 2 2 2 2 2 2 2 2 2 3" xfId="1714"/>
    <cellStyle name="Normal 2 2 2 2 2 2 2 2 2 2 2 2 4" xfId="1901"/>
    <cellStyle name="Normal 2 2 2 2 2 2 2 2 2 2 2 2 5" xfId="1802"/>
    <cellStyle name="Normal 2 2 2 2 2 2 2 2 2 2 2 2 6" xfId="2196"/>
    <cellStyle name="Normal 2 2 2 2 2 2 2 2 2 2 2 2 7" xfId="2017"/>
    <cellStyle name="Normal 2 2 2 2 2 2 2 2 2 2 2 2 8" xfId="2216"/>
    <cellStyle name="Normal 2 2 2 2 2 2 2 2 2 2 2 2 9" xfId="2167"/>
    <cellStyle name="Normal 2 2 2 2 2 2 2 2 2 2 2 3" xfId="1715"/>
    <cellStyle name="Normal 2 2 2 2 2 2 2 2 2 2 2 4" xfId="1900"/>
    <cellStyle name="Normal 2 2 2 2 2 2 2 2 2 2 2 5" xfId="1803"/>
    <cellStyle name="Normal 2 2 2 2 2 2 2 2 2 2 2 6" xfId="2195"/>
    <cellStyle name="Normal 2 2 2 2 2 2 2 2 2 2 2 7" xfId="2018"/>
    <cellStyle name="Normal 2 2 2 2 2 2 2 2 2 2 2 8" xfId="2114"/>
    <cellStyle name="Normal 2 2 2 2 2 2 2 2 2 2 2 9" xfId="2198"/>
    <cellStyle name="Normal 2 2 2 2 2 2 2 2 2 2 3" xfId="1663"/>
    <cellStyle name="Normal 2 2 2 2 2 2 2 2 2 2 4" xfId="1605"/>
    <cellStyle name="Normal 2 2 2 2 2 2 2 2 2 2 5" xfId="1829"/>
    <cellStyle name="Normal 2 2 2 2 2 2 2 2 2 2 6" xfId="1836"/>
    <cellStyle name="Normal 2 2 2 2 2 2 2 2 2 2 7" xfId="2066"/>
    <cellStyle name="Normal 2 2 2 2 2 2 2 2 2 2 8" xfId="2083"/>
    <cellStyle name="Normal 2 2 2 2 2 2 2 2 2 2 9" xfId="2076"/>
    <cellStyle name="Normal 2 2 2 2 2 2 2 2 2 3" xfId="989"/>
    <cellStyle name="Normal 2 2 2 2 2 2 2 2 2 4" xfId="1662"/>
    <cellStyle name="Normal 2 2 2 2 2 2 2 2 2 5" xfId="1666"/>
    <cellStyle name="Normal 2 2 2 2 2 2 2 2 2 6" xfId="1828"/>
    <cellStyle name="Normal 2 2 2 2 2 2 2 2 2 7" xfId="1837"/>
    <cellStyle name="Normal 2 2 2 2 2 2 2 2 2 8" xfId="2065"/>
    <cellStyle name="Normal 2 2 2 2 2 2 2 2 2 9" xfId="2084"/>
    <cellStyle name="Normal 2 2 2 2 2 2 2 2 3" xfId="1153"/>
    <cellStyle name="Normal 2 2 2 2 2 2 2 2 4" xfId="1420"/>
    <cellStyle name="Normal 2 2 2 2 2 2 2 2 5" xfId="990"/>
    <cellStyle name="Normal 2 2 2 2 2 2 2 2 6" xfId="1661"/>
    <cellStyle name="Normal 2 2 2 2 2 2 2 2 7" xfId="1667"/>
    <cellStyle name="Normal 2 2 2 2 2 2 2 2 8" xfId="1827"/>
    <cellStyle name="Normal 2 2 2 2 2 2 2 2 9" xfId="1838"/>
    <cellStyle name="Normal 2 2 2 2 2 2 2 3" xfId="734"/>
    <cellStyle name="Normal 2 2 2 2 2 2 2 3 2" xfId="1154"/>
    <cellStyle name="Normal 2 2 2 2 2 2 2 3 3" xfId="988"/>
    <cellStyle name="Normal 2 2 2 2 2 2 2 4" xfId="1150"/>
    <cellStyle name="Normal 2 2 2 2 2 2 2 4 2" xfId="1419"/>
    <cellStyle name="Normal 2 2 2 2 2 2 2 4 3" xfId="1518"/>
    <cellStyle name="Normal 2 2 2 2 2 2 2 5" xfId="991"/>
    <cellStyle name="Normal 2 2 2 2 2 2 2 6" xfId="1660"/>
    <cellStyle name="Normal 2 2 2 2 2 2 2 7" xfId="1668"/>
    <cellStyle name="Normal 2 2 2 2 2 2 2 8" xfId="1826"/>
    <cellStyle name="Normal 2 2 2 2 2 2 2 9" xfId="1839"/>
    <cellStyle name="Normal 2 2 2 2 2 2 20" xfId="1840"/>
    <cellStyle name="Normal 2 2 2 2 2 2 21" xfId="2057"/>
    <cellStyle name="Normal 2 2 2 2 2 2 22" xfId="2090"/>
    <cellStyle name="Normal 2 2 2 2 2 2 23" xfId="2203"/>
    <cellStyle name="Normal 2 2 2 2 2 2 24" xfId="2175"/>
    <cellStyle name="Normal 2 2 2 2 2 2 25" xfId="2027"/>
    <cellStyle name="Normal 2 2 2 2 2 2 3" xfId="735"/>
    <cellStyle name="Normal 2 2 2 2 2 2 3 2" xfId="1155"/>
    <cellStyle name="Normal 2 2 2 2 2 2 3 3" xfId="987"/>
    <cellStyle name="Normal 2 2 2 2 2 2 4" xfId="1144"/>
    <cellStyle name="Normal 2 2 2 2 2 2 4 2" xfId="1156"/>
    <cellStyle name="Normal 2 2 2 2 2 2 4 3" xfId="986"/>
    <cellStyle name="Normal 2 2 2 2 2 2 5" xfId="1157"/>
    <cellStyle name="Normal 2 2 2 2 2 2 6" xfId="1158"/>
    <cellStyle name="Normal 2 2 2 2 2 2 7" xfId="1159"/>
    <cellStyle name="Normal 2 2 2 2 2 2 8" xfId="1160"/>
    <cellStyle name="Normal 2 2 2 2 2 2 9" xfId="1161"/>
    <cellStyle name="Normal 2 2 2 2 2 20" xfId="1841"/>
    <cellStyle name="Normal 2 2 2 2 2 21" xfId="2054"/>
    <cellStyle name="Normal 2 2 2 2 2 22" xfId="2091"/>
    <cellStyle name="Normal 2 2 2 2 2 23" xfId="2266"/>
    <cellStyle name="Normal 2 2 2 2 2 24" xfId="1972"/>
    <cellStyle name="Normal 2 2 2 2 2 25" xfId="2233"/>
    <cellStyle name="Normal 2 2 2 2 2 3" xfId="736"/>
    <cellStyle name="Normal 2 2 2 2 2 3 2" xfId="1162"/>
    <cellStyle name="Normal 2 2 2 2 2 3 2 2" xfId="1163"/>
    <cellStyle name="Normal 2 2 2 2 2 3 2 2 2" xfId="1164"/>
    <cellStyle name="Normal 2 2 2 2 2 3 2 2 3" xfId="983"/>
    <cellStyle name="Normal 2 2 2 2 2 3 2 3" xfId="1165"/>
    <cellStyle name="Normal 2 2 2 2 2 3 2 4" xfId="1422"/>
    <cellStyle name="Normal 2 2 2 2 2 3 2 5" xfId="984"/>
    <cellStyle name="Normal 2 2 2 2 2 3 3" xfId="1166"/>
    <cellStyle name="Normal 2 2 2 2 2 3 4" xfId="1421"/>
    <cellStyle name="Normal 2 2 2 2 2 3 5" xfId="985"/>
    <cellStyle name="Normal 2 2 2 2 2 4" xfId="1138"/>
    <cellStyle name="Normal 2 2 2 2 2 4 2" xfId="1167"/>
    <cellStyle name="Normal 2 2 2 2 2 4 3" xfId="981"/>
    <cellStyle name="Normal 2 2 2 2 2 5" xfId="1168"/>
    <cellStyle name="Normal 2 2 2 2 2 6" xfId="1169"/>
    <cellStyle name="Normal 2 2 2 2 2 7" xfId="1170"/>
    <cellStyle name="Normal 2 2 2 2 2 8" xfId="1171"/>
    <cellStyle name="Normal 2 2 2 2 2 9" xfId="1172"/>
    <cellStyle name="Normal 2 2 2 2 20" xfId="737"/>
    <cellStyle name="Normal 2 2 2 2 20 2" xfId="1173"/>
    <cellStyle name="Normal 2 2 2 2 20 2 2" xfId="1174"/>
    <cellStyle name="Normal 2 2 2 2 20 2 2 2" xfId="1175"/>
    <cellStyle name="Normal 2 2 2 2 20 2 2 3" xfId="978"/>
    <cellStyle name="Normal 2 2 2 2 20 2 3" xfId="1176"/>
    <cellStyle name="Normal 2 2 2 2 20 2 4" xfId="1424"/>
    <cellStyle name="Normal 2 2 2 2 20 2 5" xfId="979"/>
    <cellStyle name="Normal 2 2 2 2 20 3" xfId="1177"/>
    <cellStyle name="Normal 2 2 2 2 20 4" xfId="1423"/>
    <cellStyle name="Normal 2 2 2 2 20 5" xfId="980"/>
    <cellStyle name="Normal 2 2 2 2 21" xfId="1136"/>
    <cellStyle name="Normal 2 2 2 2 21 2" xfId="1178"/>
    <cellStyle name="Normal 2 2 2 2 21 3" xfId="976"/>
    <cellStyle name="Normal 2 2 2 2 22" xfId="1179"/>
    <cellStyle name="Normal 2 2 2 2 23" xfId="1180"/>
    <cellStyle name="Normal 2 2 2 2 24" xfId="1181"/>
    <cellStyle name="Normal 2 2 2 2 25" xfId="1182"/>
    <cellStyle name="Normal 2 2 2 2 26" xfId="1183"/>
    <cellStyle name="Normal 2 2 2 2 27" xfId="1184"/>
    <cellStyle name="Normal 2 2 2 2 28" xfId="1185"/>
    <cellStyle name="Normal 2 2 2 2 29" xfId="1186"/>
    <cellStyle name="Normal 2 2 2 2 3" xfId="738"/>
    <cellStyle name="Normal 2 2 2 2 30" xfId="1188"/>
    <cellStyle name="Normal 2 2 2 2 31" xfId="1189"/>
    <cellStyle name="Normal 2 2 2 2 32" xfId="1416"/>
    <cellStyle name="Normal 2 2 2 2 33" xfId="997"/>
    <cellStyle name="Normal 2 2 2 2 34" xfId="1649"/>
    <cellStyle name="Normal 2 2 2 2 35" xfId="1578"/>
    <cellStyle name="Normal 2 2 2 2 36" xfId="1820"/>
    <cellStyle name="Normal 2 2 2 2 37" xfId="1843"/>
    <cellStyle name="Normal 2 2 2 2 38" xfId="2050"/>
    <cellStyle name="Normal 2 2 2 2 39" xfId="2095"/>
    <cellStyle name="Normal 2 2 2 2 4" xfId="739"/>
    <cellStyle name="Normal 2 2 2 2 4 2" xfId="186"/>
    <cellStyle name="Normal 2 2 2 2 40" xfId="2202"/>
    <cellStyle name="Normal 2 2 2 2 41" xfId="2250"/>
    <cellStyle name="Normal 2 2 2 2 42" xfId="1983"/>
    <cellStyle name="Normal 2 2 2 2 5" xfId="740"/>
    <cellStyle name="Normal 2 2 2 2 6" xfId="741"/>
    <cellStyle name="Normal 2 2 2 2 7" xfId="742"/>
    <cellStyle name="Normal 2 2 2 2 8" xfId="743"/>
    <cellStyle name="Normal 2 2 2 2 9" xfId="744"/>
    <cellStyle name="Normal 2 2 2 20" xfId="745"/>
    <cellStyle name="Normal 2 2 2 20 2" xfId="1192"/>
    <cellStyle name="Normal 2 2 2 20 2 2" xfId="1193"/>
    <cellStyle name="Normal 2 2 2 20 2 2 2" xfId="1194"/>
    <cellStyle name="Normal 2 2 2 20 2 2 3" xfId="967"/>
    <cellStyle name="Normal 2 2 2 20 2 3" xfId="1195"/>
    <cellStyle name="Normal 2 2 2 20 2 4" xfId="1426"/>
    <cellStyle name="Normal 2 2 2 20 2 5" xfId="969"/>
    <cellStyle name="Normal 2 2 2 20 3" xfId="1196"/>
    <cellStyle name="Normal 2 2 2 20 4" xfId="1425"/>
    <cellStyle name="Normal 2 2 2 20 5" xfId="970"/>
    <cellStyle name="Normal 2 2 2 21" xfId="1135"/>
    <cellStyle name="Normal 2 2 2 21 2" xfId="1197"/>
    <cellStyle name="Normal 2 2 2 21 3" xfId="965"/>
    <cellStyle name="Normal 2 2 2 22" xfId="1198"/>
    <cellStyle name="Normal 2 2 2 23" xfId="1199"/>
    <cellStyle name="Normal 2 2 2 24" xfId="1200"/>
    <cellStyle name="Normal 2 2 2 25" xfId="1201"/>
    <cellStyle name="Normal 2 2 2 26" xfId="1202"/>
    <cellStyle name="Normal 2 2 2 27" xfId="1203"/>
    <cellStyle name="Normal 2 2 2 28" xfId="1204"/>
    <cellStyle name="Normal 2 2 2 29" xfId="1205"/>
    <cellStyle name="Normal 2 2 2 3" xfId="746"/>
    <cellStyle name="Normal 2 2 2 3 2" xfId="747"/>
    <cellStyle name="Normal 2 2 2 30" xfId="1206"/>
    <cellStyle name="Normal 2 2 2 31" xfId="1207"/>
    <cellStyle name="Normal 2 2 2 32" xfId="1415"/>
    <cellStyle name="Normal 2 2 2 33" xfId="999"/>
    <cellStyle name="Normal 2 2 2 34" xfId="1594"/>
    <cellStyle name="Normal 2 2 2 35" xfId="1701"/>
    <cellStyle name="Normal 2 2 2 36" xfId="1754"/>
    <cellStyle name="Normal 2 2 2 37" xfId="1635"/>
    <cellStyle name="Normal 2 2 2 38" xfId="1868"/>
    <cellStyle name="Normal 2 2 2 39" xfId="1807"/>
    <cellStyle name="Normal 2 2 2 4" xfId="13"/>
    <cellStyle name="Normal 2 2 2 4 2" xfId="748"/>
    <cellStyle name="Normal 2 2 2 4 2 2" xfId="749"/>
    <cellStyle name="Normal 2 2 2 4 3" xfId="750"/>
    <cellStyle name="Normal 2 2 2 40" xfId="1957"/>
    <cellStyle name="Normal 2 2 2 41" xfId="2277"/>
    <cellStyle name="Normal 2 2 2 42" xfId="2294"/>
    <cellStyle name="Normal 2 2 2 43" xfId="2383"/>
    <cellStyle name="Normal 2 2 2 44" xfId="2393"/>
    <cellStyle name="Normal 2 2 2 45" xfId="2380"/>
    <cellStyle name="Normal 2 2 2 46" xfId="2425"/>
    <cellStyle name="Normal 2 2 2 47" xfId="2418"/>
    <cellStyle name="Normal 2 2 2 48" xfId="2414"/>
    <cellStyle name="Normal 2 2 2 49" xfId="2452"/>
    <cellStyle name="Normal 2 2 2 5" xfId="751"/>
    <cellStyle name="Normal 2 2 2 50" xfId="2467"/>
    <cellStyle name="Normal 2 2 2 51" xfId="2860"/>
    <cellStyle name="Normal 2 2 2 52" xfId="2973"/>
    <cellStyle name="Normal 2 2 2 53" xfId="2886"/>
    <cellStyle name="Normal 2 2 2 54" xfId="2988"/>
    <cellStyle name="Normal 2 2 2 55" xfId="3075"/>
    <cellStyle name="Normal 2 2 2 56" xfId="3136"/>
    <cellStyle name="Normal 2 2 2 57" xfId="3131"/>
    <cellStyle name="Normal 2 2 2 58" xfId="3353"/>
    <cellStyle name="Normal 2 2 2 59" xfId="3418"/>
    <cellStyle name="Normal 2 2 2 6" xfId="752"/>
    <cellStyle name="Normal 2 2 2 60" xfId="697"/>
    <cellStyle name="Normal 2 2 2 7" xfId="753"/>
    <cellStyle name="Normal 2 2 2 8" xfId="754"/>
    <cellStyle name="Normal 2 2 2 9" xfId="755"/>
    <cellStyle name="Normal 2 2 20" xfId="756"/>
    <cellStyle name="Normal 2 2 21" xfId="757"/>
    <cellStyle name="Normal 2 2 22" xfId="758"/>
    <cellStyle name="Normal 2 2 23" xfId="759"/>
    <cellStyle name="Normal 2 2 24" xfId="760"/>
    <cellStyle name="Normal 2 2 25" xfId="761"/>
    <cellStyle name="Normal 2 2 26" xfId="762"/>
    <cellStyle name="Normal 2 2 26 2" xfId="1208"/>
    <cellStyle name="Normal 2 2 26 2 2" xfId="1209"/>
    <cellStyle name="Normal 2 2 26 2 2 2" xfId="1210"/>
    <cellStyle name="Normal 2 2 26 2 2 3" xfId="957"/>
    <cellStyle name="Normal 2 2 26 2 3" xfId="1211"/>
    <cellStyle name="Normal 2 2 26 2 4" xfId="1428"/>
    <cellStyle name="Normal 2 2 26 2 5" xfId="958"/>
    <cellStyle name="Normal 2 2 26 3" xfId="1212"/>
    <cellStyle name="Normal 2 2 26 4" xfId="1427"/>
    <cellStyle name="Normal 2 2 26 5" xfId="959"/>
    <cellStyle name="Normal 2 2 27" xfId="763"/>
    <cellStyle name="Normal 2 2 27 2" xfId="1213"/>
    <cellStyle name="Normal 2 2 27 3" xfId="1464"/>
    <cellStyle name="Normal 2 2 28" xfId="764"/>
    <cellStyle name="Normal 2 2 28 2" xfId="1214"/>
    <cellStyle name="Normal 2 2 28 3" xfId="1465"/>
    <cellStyle name="Normal 2 2 29" xfId="765"/>
    <cellStyle name="Normal 2 2 29 2" xfId="1215"/>
    <cellStyle name="Normal 2 2 29 3" xfId="1466"/>
    <cellStyle name="Normal 2 2 3" xfId="187"/>
    <cellStyle name="Normal 2 2 30" xfId="1128"/>
    <cellStyle name="Normal 2 2 30 2" xfId="1216"/>
    <cellStyle name="Normal 2 2 30 3" xfId="1467"/>
    <cellStyle name="Normal 2 2 31" xfId="1217"/>
    <cellStyle name="Normal 2 2 32" xfId="1218"/>
    <cellStyle name="Normal 2 2 33" xfId="1219"/>
    <cellStyle name="Normal 2 2 34" xfId="1220"/>
    <cellStyle name="Normal 2 2 35" xfId="1221"/>
    <cellStyle name="Normal 2 2 36" xfId="1222"/>
    <cellStyle name="Normal 2 2 37" xfId="1223"/>
    <cellStyle name="Normal 2 2 38" xfId="1414"/>
    <cellStyle name="Normal 2 2 39" xfId="1051"/>
    <cellStyle name="Normal 2 2 4" xfId="188"/>
    <cellStyle name="Normal 2 2 40" xfId="1587"/>
    <cellStyle name="Normal 2 2 41" xfId="1602"/>
    <cellStyle name="Normal 2 2 42" xfId="1636"/>
    <cellStyle name="Normal 2 2 43" xfId="1917"/>
    <cellStyle name="Normal 2 2 44" xfId="1810"/>
    <cellStyle name="Normal 2 2 45" xfId="2240"/>
    <cellStyle name="Normal 2 2 46" xfId="1993"/>
    <cellStyle name="Normal 2 2 47" xfId="2290"/>
    <cellStyle name="Normal 2 2 48" xfId="2307"/>
    <cellStyle name="Normal 2 2 49" xfId="2377"/>
    <cellStyle name="Normal 2 2 5" xfId="189"/>
    <cellStyle name="Normal 2 2 50" xfId="2336"/>
    <cellStyle name="Normal 2 2 51" xfId="2329"/>
    <cellStyle name="Normal 2 2 52" xfId="2435"/>
    <cellStyle name="Normal 2 2 53" xfId="2446"/>
    <cellStyle name="Normal 2 2 54" xfId="2409"/>
    <cellStyle name="Normal 2 2 55" xfId="2468"/>
    <cellStyle name="Normal 2 2 56" xfId="2456"/>
    <cellStyle name="Normal 2 2 57" xfId="2859"/>
    <cellStyle name="Normal 2 2 58" xfId="2972"/>
    <cellStyle name="Normal 2 2 59" xfId="2712"/>
    <cellStyle name="Normal 2 2 6" xfId="190"/>
    <cellStyle name="Normal 2 2 60" xfId="2928"/>
    <cellStyle name="Normal 2 2 61" xfId="3047"/>
    <cellStyle name="Normal 2 2 62" xfId="2764"/>
    <cellStyle name="Normal 2 2 63" xfId="3159"/>
    <cellStyle name="Normal 2 2 64" xfId="3370"/>
    <cellStyle name="Normal 2 2 65" xfId="3417"/>
    <cellStyle name="Normal 2 2 7" xfId="191"/>
    <cellStyle name="Normal 2 2 8" xfId="766"/>
    <cellStyle name="Normal 2 2 9" xfId="767"/>
    <cellStyle name="Normal 2 2 9 2" xfId="768"/>
    <cellStyle name="Normal 2 2_50. Bishwo" xfId="192"/>
    <cellStyle name="Normal 2 20" xfId="769"/>
    <cellStyle name="Normal 2 21" xfId="770"/>
    <cellStyle name="Normal 2 22" xfId="771"/>
    <cellStyle name="Normal 2 23" xfId="772"/>
    <cellStyle name="Normal 2 24" xfId="773"/>
    <cellStyle name="Normal 2 25" xfId="774"/>
    <cellStyle name="Normal 2 26" xfId="775"/>
    <cellStyle name="Normal 2 27" xfId="776"/>
    <cellStyle name="Normal 2 28" xfId="777"/>
    <cellStyle name="Normal 2 29" xfId="778"/>
    <cellStyle name="Normal 2 3" xfId="19"/>
    <cellStyle name="Normal 2 3 2" xfId="193"/>
    <cellStyle name="Normal 2 3 3" xfId="779"/>
    <cellStyle name="Normal 2 3 3 2" xfId="5404"/>
    <cellStyle name="Normal 2 30" xfId="780"/>
    <cellStyle name="Normal 2 31" xfId="781"/>
    <cellStyle name="Normal 2 32" xfId="782"/>
    <cellStyle name="Normal 2 33" xfId="783"/>
    <cellStyle name="Normal 2 34" xfId="784"/>
    <cellStyle name="Normal 2 34 2" xfId="1228"/>
    <cellStyle name="Normal 2 34 2 2" xfId="1229"/>
    <cellStyle name="Normal 2 34 2 2 2" xfId="1230"/>
    <cellStyle name="Normal 2 34 2 2 3" xfId="1470"/>
    <cellStyle name="Normal 2 34 2 3" xfId="1231"/>
    <cellStyle name="Normal 2 34 2 4" xfId="1430"/>
    <cellStyle name="Normal 2 34 2 5" xfId="1469"/>
    <cellStyle name="Normal 2 34 3" xfId="1232"/>
    <cellStyle name="Normal 2 34 4" xfId="1429"/>
    <cellStyle name="Normal 2 34 5" xfId="1468"/>
    <cellStyle name="Normal 2 35" xfId="785"/>
    <cellStyle name="Normal 2 35 2" xfId="1233"/>
    <cellStyle name="Normal 2 35 3" xfId="1471"/>
    <cellStyle name="Normal 2 36" xfId="1123"/>
    <cellStyle name="Normal 2 36 2" xfId="1234"/>
    <cellStyle name="Normal 2 36 3" xfId="1472"/>
    <cellStyle name="Normal 2 37" xfId="1235"/>
    <cellStyle name="Normal 2 38" xfId="1236"/>
    <cellStyle name="Normal 2 39" xfId="1237"/>
    <cellStyle name="Normal 2 4" xfId="26"/>
    <cellStyle name="Normal 2 4 2" xfId="786"/>
    <cellStyle name="Normal 2 4 2 2" xfId="5405"/>
    <cellStyle name="Normal 2 40" xfId="1238"/>
    <cellStyle name="Normal 2 41" xfId="1239"/>
    <cellStyle name="Normal 2 42" xfId="1240"/>
    <cellStyle name="Normal 2 43" xfId="1241"/>
    <cellStyle name="Normal 2 44" xfId="1242"/>
    <cellStyle name="Normal 2 45" xfId="1243"/>
    <cellStyle name="Normal 2 46" xfId="1412"/>
    <cellStyle name="Normal 2 47" xfId="1071"/>
    <cellStyle name="Normal 2 48" xfId="1528"/>
    <cellStyle name="Normal 2 49" xfId="1527"/>
    <cellStyle name="Normal 2 5" xfId="57"/>
    <cellStyle name="Normal 2 5 2" xfId="58"/>
    <cellStyle name="Normal 2 5 2 2" xfId="787"/>
    <cellStyle name="Normal 2 5 2 2 2" xfId="788"/>
    <cellStyle name="Normal 2 5 2 3" xfId="789"/>
    <cellStyle name="Normal 2 5 2 4" xfId="5406"/>
    <cellStyle name="Normal 2 5 3" xfId="1612"/>
    <cellStyle name="Normal 2 50" xfId="1597"/>
    <cellStyle name="Normal 2 51" xfId="1589"/>
    <cellStyle name="Normal 2 52" xfId="1579"/>
    <cellStyle name="Normal 2 53" xfId="1745"/>
    <cellStyle name="Normal 2 54" xfId="1619"/>
    <cellStyle name="Normal 2 55" xfId="1744"/>
    <cellStyle name="Normal 2 56" xfId="1937"/>
    <cellStyle name="Normal 2 57" xfId="1787"/>
    <cellStyle name="Normal 2 58" xfId="1774"/>
    <cellStyle name="Normal 2 59" xfId="2280"/>
    <cellStyle name="Normal 2 6" xfId="194"/>
    <cellStyle name="Normal 2 60" xfId="2296"/>
    <cellStyle name="Normal 2 61" xfId="2311"/>
    <cellStyle name="Normal 2 62" xfId="2321"/>
    <cellStyle name="Normal 2 63" xfId="2088"/>
    <cellStyle name="Normal 2 64" xfId="2297"/>
    <cellStyle name="Normal 2 65" xfId="2374"/>
    <cellStyle name="Normal 2 66" xfId="2362"/>
    <cellStyle name="Normal 2 67" xfId="2369"/>
    <cellStyle name="Normal 2 68" xfId="2400"/>
    <cellStyle name="Normal 2 69" xfId="2415"/>
    <cellStyle name="Normal 2 7" xfId="195"/>
    <cellStyle name="Normal 2 70" xfId="2404"/>
    <cellStyle name="Normal 2 71" xfId="2445"/>
    <cellStyle name="Normal 2 72" xfId="2454"/>
    <cellStyle name="Normal 2 73" xfId="2455"/>
    <cellStyle name="Normal 2 74" xfId="2451"/>
    <cellStyle name="Normal 2 75" xfId="2476"/>
    <cellStyle name="Normal 2 76" xfId="2424"/>
    <cellStyle name="Normal 2 77" xfId="2488"/>
    <cellStyle name="Normal 2 78" xfId="2594"/>
    <cellStyle name="Normal 2 79" xfId="2512"/>
    <cellStyle name="Normal 2 8" xfId="196"/>
    <cellStyle name="Normal 2 8 10" xfId="791"/>
    <cellStyle name="Normal 2 8 11" xfId="792"/>
    <cellStyle name="Normal 2 8 12" xfId="793"/>
    <cellStyle name="Normal 2 8 13" xfId="794"/>
    <cellStyle name="Normal 2 8 14" xfId="795"/>
    <cellStyle name="Normal 2 8 15" xfId="796"/>
    <cellStyle name="Normal 2 8 16" xfId="2871"/>
    <cellStyle name="Normal 2 8 17" xfId="2984"/>
    <cellStyle name="Normal 2 8 18" xfId="3071"/>
    <cellStyle name="Normal 2 8 19" xfId="2918"/>
    <cellStyle name="Normal 2 8 2" xfId="797"/>
    <cellStyle name="Normal 2 8 2 2" xfId="5407"/>
    <cellStyle name="Normal 2 8 20" xfId="3123"/>
    <cellStyle name="Normal 2 8 21" xfId="3214"/>
    <cellStyle name="Normal 2 8 22" xfId="3293"/>
    <cellStyle name="Normal 2 8 23" xfId="3392"/>
    <cellStyle name="Normal 2 8 24" xfId="3479"/>
    <cellStyle name="Normal 2 8 25" xfId="790"/>
    <cellStyle name="Normal 2 8 3" xfId="798"/>
    <cellStyle name="Normal 2 8 3 2" xfId="5408"/>
    <cellStyle name="Normal 2 8 4" xfId="799"/>
    <cellStyle name="Normal 2 8 5" xfId="800"/>
    <cellStyle name="Normal 2 8 6" xfId="801"/>
    <cellStyle name="Normal 2 8 7" xfId="802"/>
    <cellStyle name="Normal 2 8 8" xfId="803"/>
    <cellStyle name="Normal 2 8 9" xfId="804"/>
    <cellStyle name="Normal 2 80" xfId="2558"/>
    <cellStyle name="Normal 2 81" xfId="2696"/>
    <cellStyle name="Normal 2 82" xfId="2760"/>
    <cellStyle name="Normal 2 83" xfId="2911"/>
    <cellStyle name="Normal 2 84" xfId="3032"/>
    <cellStyle name="Normal 2 85" xfId="3128"/>
    <cellStyle name="Normal 2 86" xfId="3219"/>
    <cellStyle name="Normal 2 87" xfId="3298"/>
    <cellStyle name="Normal 2 88" xfId="3375"/>
    <cellStyle name="Normal 2 89" xfId="3380"/>
    <cellStyle name="Normal 2 9" xfId="197"/>
    <cellStyle name="Normal 2 9 2" xfId="1573"/>
    <cellStyle name="Normal 2 90" xfId="3473"/>
    <cellStyle name="Normal 2 91" xfId="3497"/>
    <cellStyle name="Normal 2 92" xfId="3588"/>
    <cellStyle name="Normal 2 93" xfId="3594"/>
    <cellStyle name="Normal 2 94" xfId="3668"/>
    <cellStyle name="Normal 2_50. Bishwo" xfId="198"/>
    <cellStyle name="Normal 20" xfId="34"/>
    <cellStyle name="Normal 20 2" xfId="199"/>
    <cellStyle name="Normal 20 3" xfId="5409"/>
    <cellStyle name="Normal 21" xfId="35"/>
    <cellStyle name="Normal 21 2" xfId="200"/>
    <cellStyle name="Normal 21 3" xfId="5410"/>
    <cellStyle name="Normal 22" xfId="37"/>
    <cellStyle name="Normal 22 2" xfId="201"/>
    <cellStyle name="Normal 22 3" xfId="5411"/>
    <cellStyle name="Normal 23" xfId="39"/>
    <cellStyle name="Normal 23 2" xfId="805"/>
    <cellStyle name="Normal 23 2 2" xfId="5412"/>
    <cellStyle name="Normal 23 3" xfId="44899"/>
    <cellStyle name="Normal 24" xfId="40"/>
    <cellStyle name="Normal 24 2" xfId="202"/>
    <cellStyle name="Normal 24 3" xfId="806"/>
    <cellStyle name="Normal 24 3 2" xfId="5413"/>
    <cellStyle name="Normal 24 4" xfId="44886"/>
    <cellStyle name="Normal 24 5" xfId="44900"/>
    <cellStyle name="Normal 25" xfId="42"/>
    <cellStyle name="Normal 25 10" xfId="5414"/>
    <cellStyle name="Normal 25 11" xfId="44887"/>
    <cellStyle name="Normal 25 2" xfId="203"/>
    <cellStyle name="Normal 25 2 2" xfId="5415"/>
    <cellStyle name="Normal 25 2 2 2" xfId="5416"/>
    <cellStyle name="Normal 25 2 2 2 2" xfId="5417"/>
    <cellStyle name="Normal 25 2 2 2 2 2" xfId="5418"/>
    <cellStyle name="Normal 25 2 2 2 2 2 2" xfId="5419"/>
    <cellStyle name="Normal 25 2 2 2 2 2 2 2" xfId="5420"/>
    <cellStyle name="Normal 25 2 2 2 2 2 2 2 2" xfId="5421"/>
    <cellStyle name="Normal 25 2 2 2 2 2 2 3" xfId="5422"/>
    <cellStyle name="Normal 25 2 2 2 2 2 3" xfId="5423"/>
    <cellStyle name="Normal 25 2 2 2 2 2 3 2" xfId="5424"/>
    <cellStyle name="Normal 25 2 2 2 2 2 4" xfId="5425"/>
    <cellStyle name="Normal 25 2 2 2 2 3" xfId="5426"/>
    <cellStyle name="Normal 25 2 2 2 2 3 2" xfId="5427"/>
    <cellStyle name="Normal 25 2 2 2 2 3 2 2" xfId="5428"/>
    <cellStyle name="Normal 25 2 2 2 2 3 3" xfId="5429"/>
    <cellStyle name="Normal 25 2 2 2 2 4" xfId="5430"/>
    <cellStyle name="Normal 25 2 2 2 2 4 2" xfId="5431"/>
    <cellStyle name="Normal 25 2 2 2 2 5" xfId="5432"/>
    <cellStyle name="Normal 25 2 2 2 3" xfId="5433"/>
    <cellStyle name="Normal 25 2 2 2 3 2" xfId="5434"/>
    <cellStyle name="Normal 25 2 2 2 3 2 2" xfId="5435"/>
    <cellStyle name="Normal 25 2 2 2 3 2 2 2" xfId="5436"/>
    <cellStyle name="Normal 25 2 2 2 3 2 3" xfId="5437"/>
    <cellStyle name="Normal 25 2 2 2 3 3" xfId="5438"/>
    <cellStyle name="Normal 25 2 2 2 3 3 2" xfId="5439"/>
    <cellStyle name="Normal 25 2 2 2 3 4" xfId="5440"/>
    <cellStyle name="Normal 25 2 2 2 4" xfId="5441"/>
    <cellStyle name="Normal 25 2 2 2 4 2" xfId="5442"/>
    <cellStyle name="Normal 25 2 2 2 4 2 2" xfId="5443"/>
    <cellStyle name="Normal 25 2 2 2 4 3" xfId="5444"/>
    <cellStyle name="Normal 25 2 2 2 5" xfId="5445"/>
    <cellStyle name="Normal 25 2 2 2 5 2" xfId="5446"/>
    <cellStyle name="Normal 25 2 2 2 6" xfId="5447"/>
    <cellStyle name="Normal 25 2 2 3" xfId="5448"/>
    <cellStyle name="Normal 25 2 2 3 2" xfId="5449"/>
    <cellStyle name="Normal 25 2 2 3 2 2" xfId="5450"/>
    <cellStyle name="Normal 25 2 2 3 2 2 2" xfId="5451"/>
    <cellStyle name="Normal 25 2 2 3 2 2 2 2" xfId="5452"/>
    <cellStyle name="Normal 25 2 2 3 2 2 3" xfId="5453"/>
    <cellStyle name="Normal 25 2 2 3 2 3" xfId="5454"/>
    <cellStyle name="Normal 25 2 2 3 2 3 2" xfId="5455"/>
    <cellStyle name="Normal 25 2 2 3 2 4" xfId="5456"/>
    <cellStyle name="Normal 25 2 2 3 3" xfId="5457"/>
    <cellStyle name="Normal 25 2 2 3 3 2" xfId="5458"/>
    <cellStyle name="Normal 25 2 2 3 3 2 2" xfId="5459"/>
    <cellStyle name="Normal 25 2 2 3 3 3" xfId="5460"/>
    <cellStyle name="Normal 25 2 2 3 4" xfId="5461"/>
    <cellStyle name="Normal 25 2 2 3 4 2" xfId="5462"/>
    <cellStyle name="Normal 25 2 2 3 5" xfId="5463"/>
    <cellStyle name="Normal 25 2 2 4" xfId="5464"/>
    <cellStyle name="Normal 25 2 2 4 2" xfId="5465"/>
    <cellStyle name="Normal 25 2 2 4 2 2" xfId="5466"/>
    <cellStyle name="Normal 25 2 2 4 2 2 2" xfId="5467"/>
    <cellStyle name="Normal 25 2 2 4 2 3" xfId="5468"/>
    <cellStyle name="Normal 25 2 2 4 3" xfId="5469"/>
    <cellStyle name="Normal 25 2 2 4 3 2" xfId="5470"/>
    <cellStyle name="Normal 25 2 2 4 4" xfId="5471"/>
    <cellStyle name="Normal 25 2 2 5" xfId="5472"/>
    <cellStyle name="Normal 25 2 2 5 2" xfId="5473"/>
    <cellStyle name="Normal 25 2 2 5 2 2" xfId="5474"/>
    <cellStyle name="Normal 25 2 2 5 3" xfId="5475"/>
    <cellStyle name="Normal 25 2 2 6" xfId="5476"/>
    <cellStyle name="Normal 25 2 2 6 2" xfId="5477"/>
    <cellStyle name="Normal 25 2 2 7" xfId="5478"/>
    <cellStyle name="Normal 25 2 3" xfId="5479"/>
    <cellStyle name="Normal 25 2 3 2" xfId="5480"/>
    <cellStyle name="Normal 25 2 3 2 2" xfId="5481"/>
    <cellStyle name="Normal 25 2 3 2 2 2" xfId="5482"/>
    <cellStyle name="Normal 25 2 3 2 2 2 2" xfId="5483"/>
    <cellStyle name="Normal 25 2 3 2 2 2 2 2" xfId="5484"/>
    <cellStyle name="Normal 25 2 3 2 2 2 3" xfId="5485"/>
    <cellStyle name="Normal 25 2 3 2 2 3" xfId="5486"/>
    <cellStyle name="Normal 25 2 3 2 2 3 2" xfId="5487"/>
    <cellStyle name="Normal 25 2 3 2 2 4" xfId="5488"/>
    <cellStyle name="Normal 25 2 3 2 3" xfId="5489"/>
    <cellStyle name="Normal 25 2 3 2 3 2" xfId="5490"/>
    <cellStyle name="Normal 25 2 3 2 3 2 2" xfId="5491"/>
    <cellStyle name="Normal 25 2 3 2 3 3" xfId="5492"/>
    <cellStyle name="Normal 25 2 3 2 4" xfId="5493"/>
    <cellStyle name="Normal 25 2 3 2 4 2" xfId="5494"/>
    <cellStyle name="Normal 25 2 3 2 5" xfId="5495"/>
    <cellStyle name="Normal 25 2 3 3" xfId="5496"/>
    <cellStyle name="Normal 25 2 3 3 2" xfId="5497"/>
    <cellStyle name="Normal 25 2 3 3 2 2" xfId="5498"/>
    <cellStyle name="Normal 25 2 3 3 2 2 2" xfId="5499"/>
    <cellStyle name="Normal 25 2 3 3 2 3" xfId="5500"/>
    <cellStyle name="Normal 25 2 3 3 3" xfId="5501"/>
    <cellStyle name="Normal 25 2 3 3 3 2" xfId="5502"/>
    <cellStyle name="Normal 25 2 3 3 4" xfId="5503"/>
    <cellStyle name="Normal 25 2 3 4" xfId="5504"/>
    <cellStyle name="Normal 25 2 3 4 2" xfId="5505"/>
    <cellStyle name="Normal 25 2 3 4 2 2" xfId="5506"/>
    <cellStyle name="Normal 25 2 3 4 3" xfId="5507"/>
    <cellStyle name="Normal 25 2 3 5" xfId="5508"/>
    <cellStyle name="Normal 25 2 3 5 2" xfId="5509"/>
    <cellStyle name="Normal 25 2 3 6" xfId="5510"/>
    <cellStyle name="Normal 25 2 4" xfId="5511"/>
    <cellStyle name="Normal 25 2 4 2" xfId="5512"/>
    <cellStyle name="Normal 25 2 4 2 2" xfId="5513"/>
    <cellStyle name="Normal 25 2 4 2 2 2" xfId="5514"/>
    <cellStyle name="Normal 25 2 4 2 2 2 2" xfId="5515"/>
    <cellStyle name="Normal 25 2 4 2 2 3" xfId="5516"/>
    <cellStyle name="Normal 25 2 4 2 3" xfId="5517"/>
    <cellStyle name="Normal 25 2 4 2 3 2" xfId="5518"/>
    <cellStyle name="Normal 25 2 4 2 4" xfId="5519"/>
    <cellStyle name="Normal 25 2 4 3" xfId="5520"/>
    <cellStyle name="Normal 25 2 4 3 2" xfId="5521"/>
    <cellStyle name="Normal 25 2 4 3 2 2" xfId="5522"/>
    <cellStyle name="Normal 25 2 4 3 3" xfId="5523"/>
    <cellStyle name="Normal 25 2 4 4" xfId="5524"/>
    <cellStyle name="Normal 25 2 4 4 2" xfId="5525"/>
    <cellStyle name="Normal 25 2 4 5" xfId="5526"/>
    <cellStyle name="Normal 25 2 5" xfId="5527"/>
    <cellStyle name="Normal 25 2 5 2" xfId="5528"/>
    <cellStyle name="Normal 25 2 5 2 2" xfId="5529"/>
    <cellStyle name="Normal 25 2 5 2 2 2" xfId="5530"/>
    <cellStyle name="Normal 25 2 5 2 3" xfId="5531"/>
    <cellStyle name="Normal 25 2 5 3" xfId="5532"/>
    <cellStyle name="Normal 25 2 5 3 2" xfId="5533"/>
    <cellStyle name="Normal 25 2 5 4" xfId="5534"/>
    <cellStyle name="Normal 25 2 6" xfId="5535"/>
    <cellStyle name="Normal 25 2 6 2" xfId="5536"/>
    <cellStyle name="Normal 25 2 6 2 2" xfId="5537"/>
    <cellStyle name="Normal 25 2 6 3" xfId="5538"/>
    <cellStyle name="Normal 25 2 7" xfId="5539"/>
    <cellStyle name="Normal 25 2 7 2" xfId="5540"/>
    <cellStyle name="Normal 25 2 8" xfId="5541"/>
    <cellStyle name="Normal 25 2 9" xfId="5542"/>
    <cellStyle name="Normal 25 3" xfId="5543"/>
    <cellStyle name="Normal 25 3 2" xfId="5544"/>
    <cellStyle name="Normal 25 3 2 2" xfId="5545"/>
    <cellStyle name="Normal 25 3 2 2 2" xfId="5546"/>
    <cellStyle name="Normal 25 3 2 2 2 2" xfId="5547"/>
    <cellStyle name="Normal 25 3 2 2 2 2 2" xfId="5548"/>
    <cellStyle name="Normal 25 3 2 2 2 2 2 2" xfId="5549"/>
    <cellStyle name="Normal 25 3 2 2 2 2 3" xfId="5550"/>
    <cellStyle name="Normal 25 3 2 2 2 3" xfId="5551"/>
    <cellStyle name="Normal 25 3 2 2 2 3 2" xfId="5552"/>
    <cellStyle name="Normal 25 3 2 2 2 4" xfId="5553"/>
    <cellStyle name="Normal 25 3 2 2 3" xfId="5554"/>
    <cellStyle name="Normal 25 3 2 2 3 2" xfId="5555"/>
    <cellStyle name="Normal 25 3 2 2 3 2 2" xfId="5556"/>
    <cellStyle name="Normal 25 3 2 2 3 3" xfId="5557"/>
    <cellStyle name="Normal 25 3 2 2 4" xfId="5558"/>
    <cellStyle name="Normal 25 3 2 2 4 2" xfId="5559"/>
    <cellStyle name="Normal 25 3 2 2 5" xfId="5560"/>
    <cellStyle name="Normal 25 3 2 3" xfId="5561"/>
    <cellStyle name="Normal 25 3 2 3 2" xfId="5562"/>
    <cellStyle name="Normal 25 3 2 3 2 2" xfId="5563"/>
    <cellStyle name="Normal 25 3 2 3 2 2 2" xfId="5564"/>
    <cellStyle name="Normal 25 3 2 3 2 3" xfId="5565"/>
    <cellStyle name="Normal 25 3 2 3 3" xfId="5566"/>
    <cellStyle name="Normal 25 3 2 3 3 2" xfId="5567"/>
    <cellStyle name="Normal 25 3 2 3 4" xfId="5568"/>
    <cellStyle name="Normal 25 3 2 4" xfId="5569"/>
    <cellStyle name="Normal 25 3 2 4 2" xfId="5570"/>
    <cellStyle name="Normal 25 3 2 4 2 2" xfId="5571"/>
    <cellStyle name="Normal 25 3 2 4 3" xfId="5572"/>
    <cellStyle name="Normal 25 3 2 5" xfId="5573"/>
    <cellStyle name="Normal 25 3 2 5 2" xfId="5574"/>
    <cellStyle name="Normal 25 3 2 6" xfId="5575"/>
    <cellStyle name="Normal 25 3 3" xfId="5576"/>
    <cellStyle name="Normal 25 3 3 2" xfId="5577"/>
    <cellStyle name="Normal 25 3 3 2 2" xfId="5578"/>
    <cellStyle name="Normal 25 3 3 2 2 2" xfId="5579"/>
    <cellStyle name="Normal 25 3 3 2 2 2 2" xfId="5580"/>
    <cellStyle name="Normal 25 3 3 2 2 3" xfId="5581"/>
    <cellStyle name="Normal 25 3 3 2 3" xfId="5582"/>
    <cellStyle name="Normal 25 3 3 2 3 2" xfId="5583"/>
    <cellStyle name="Normal 25 3 3 2 4" xfId="5584"/>
    <cellStyle name="Normal 25 3 3 3" xfId="5585"/>
    <cellStyle name="Normal 25 3 3 3 2" xfId="5586"/>
    <cellStyle name="Normal 25 3 3 3 2 2" xfId="5587"/>
    <cellStyle name="Normal 25 3 3 3 3" xfId="5588"/>
    <cellStyle name="Normal 25 3 3 4" xfId="5589"/>
    <cellStyle name="Normal 25 3 3 4 2" xfId="5590"/>
    <cellStyle name="Normal 25 3 3 5" xfId="5591"/>
    <cellStyle name="Normal 25 3 4" xfId="5592"/>
    <cellStyle name="Normal 25 3 4 2" xfId="5593"/>
    <cellStyle name="Normal 25 3 4 2 2" xfId="5594"/>
    <cellStyle name="Normal 25 3 4 2 2 2" xfId="5595"/>
    <cellStyle name="Normal 25 3 4 2 3" xfId="5596"/>
    <cellStyle name="Normal 25 3 4 3" xfId="5597"/>
    <cellStyle name="Normal 25 3 4 3 2" xfId="5598"/>
    <cellStyle name="Normal 25 3 4 4" xfId="5599"/>
    <cellStyle name="Normal 25 3 5" xfId="5600"/>
    <cellStyle name="Normal 25 3 5 2" xfId="5601"/>
    <cellStyle name="Normal 25 3 5 2 2" xfId="5602"/>
    <cellStyle name="Normal 25 3 5 3" xfId="5603"/>
    <cellStyle name="Normal 25 3 6" xfId="5604"/>
    <cellStyle name="Normal 25 3 6 2" xfId="5605"/>
    <cellStyle name="Normal 25 3 7" xfId="5606"/>
    <cellStyle name="Normal 25 3 8" xfId="5607"/>
    <cellStyle name="Normal 25 4" xfId="5608"/>
    <cellStyle name="Normal 25 4 2" xfId="5609"/>
    <cellStyle name="Normal 25 4 2 2" xfId="5610"/>
    <cellStyle name="Normal 25 4 2 2 2" xfId="5611"/>
    <cellStyle name="Normal 25 4 2 2 2 2" xfId="5612"/>
    <cellStyle name="Normal 25 4 2 2 2 2 2" xfId="5613"/>
    <cellStyle name="Normal 25 4 2 2 2 3" xfId="5614"/>
    <cellStyle name="Normal 25 4 2 2 3" xfId="5615"/>
    <cellStyle name="Normal 25 4 2 2 3 2" xfId="5616"/>
    <cellStyle name="Normal 25 4 2 2 4" xfId="5617"/>
    <cellStyle name="Normal 25 4 2 3" xfId="5618"/>
    <cellStyle name="Normal 25 4 2 3 2" xfId="5619"/>
    <cellStyle name="Normal 25 4 2 3 2 2" xfId="5620"/>
    <cellStyle name="Normal 25 4 2 3 3" xfId="5621"/>
    <cellStyle name="Normal 25 4 2 4" xfId="5622"/>
    <cellStyle name="Normal 25 4 2 4 2" xfId="5623"/>
    <cellStyle name="Normal 25 4 2 5" xfId="5624"/>
    <cellStyle name="Normal 25 4 3" xfId="5625"/>
    <cellStyle name="Normal 25 4 3 2" xfId="5626"/>
    <cellStyle name="Normal 25 4 3 2 2" xfId="5627"/>
    <cellStyle name="Normal 25 4 3 2 2 2" xfId="5628"/>
    <cellStyle name="Normal 25 4 3 2 3" xfId="5629"/>
    <cellStyle name="Normal 25 4 3 3" xfId="5630"/>
    <cellStyle name="Normal 25 4 3 3 2" xfId="5631"/>
    <cellStyle name="Normal 25 4 3 4" xfId="5632"/>
    <cellStyle name="Normal 25 4 4" xfId="5633"/>
    <cellStyle name="Normal 25 4 4 2" xfId="5634"/>
    <cellStyle name="Normal 25 4 4 2 2" xfId="5635"/>
    <cellStyle name="Normal 25 4 4 3" xfId="5636"/>
    <cellStyle name="Normal 25 4 5" xfId="5637"/>
    <cellStyle name="Normal 25 4 5 2" xfId="5638"/>
    <cellStyle name="Normal 25 4 6" xfId="5639"/>
    <cellStyle name="Normal 25 5" xfId="5640"/>
    <cellStyle name="Normal 25 5 2" xfId="5641"/>
    <cellStyle name="Normal 25 5 2 2" xfId="5642"/>
    <cellStyle name="Normal 25 5 2 2 2" xfId="5643"/>
    <cellStyle name="Normal 25 5 2 2 2 2" xfId="5644"/>
    <cellStyle name="Normal 25 5 2 2 3" xfId="5645"/>
    <cellStyle name="Normal 25 5 2 3" xfId="5646"/>
    <cellStyle name="Normal 25 5 2 3 2" xfId="5647"/>
    <cellStyle name="Normal 25 5 2 4" xfId="5648"/>
    <cellStyle name="Normal 25 5 3" xfId="5649"/>
    <cellStyle name="Normal 25 5 3 2" xfId="5650"/>
    <cellStyle name="Normal 25 5 3 2 2" xfId="5651"/>
    <cellStyle name="Normal 25 5 3 3" xfId="5652"/>
    <cellStyle name="Normal 25 5 4" xfId="5653"/>
    <cellStyle name="Normal 25 5 4 2" xfId="5654"/>
    <cellStyle name="Normal 25 5 5" xfId="5655"/>
    <cellStyle name="Normal 25 6" xfId="5656"/>
    <cellStyle name="Normal 25 6 2" xfId="5657"/>
    <cellStyle name="Normal 25 6 2 2" xfId="5658"/>
    <cellStyle name="Normal 25 6 2 2 2" xfId="5659"/>
    <cellStyle name="Normal 25 6 2 3" xfId="5660"/>
    <cellStyle name="Normal 25 6 3" xfId="5661"/>
    <cellStyle name="Normal 25 6 3 2" xfId="5662"/>
    <cellStyle name="Normal 25 6 4" xfId="5663"/>
    <cellStyle name="Normal 25 7" xfId="5664"/>
    <cellStyle name="Normal 25 7 2" xfId="5665"/>
    <cellStyle name="Normal 25 7 2 2" xfId="5666"/>
    <cellStyle name="Normal 25 7 3" xfId="5667"/>
    <cellStyle name="Normal 25 8" xfId="5668"/>
    <cellStyle name="Normal 25 8 2" xfId="5669"/>
    <cellStyle name="Normal 25 9" xfId="5670"/>
    <cellStyle name="Normal 26" xfId="41"/>
    <cellStyle name="Normal 26 2" xfId="204"/>
    <cellStyle name="Normal 26 3" xfId="5671"/>
    <cellStyle name="Normal 26 4" xfId="44888"/>
    <cellStyle name="Normal 27" xfId="205"/>
    <cellStyle name="Normal 27 10" xfId="44889"/>
    <cellStyle name="Normal 27 2" xfId="206"/>
    <cellStyle name="Normal 27 2 2" xfId="5672"/>
    <cellStyle name="Normal 27 2 2 2" xfId="5673"/>
    <cellStyle name="Normal 27 2 2 2 2" xfId="5674"/>
    <cellStyle name="Normal 27 2 2 2 2 2" xfId="5675"/>
    <cellStyle name="Normal 27 2 2 2 2 2 2" xfId="5676"/>
    <cellStyle name="Normal 27 2 2 2 2 2 2 2" xfId="5677"/>
    <cellStyle name="Normal 27 2 2 2 2 2 3" xfId="5678"/>
    <cellStyle name="Normal 27 2 2 2 2 3" xfId="5679"/>
    <cellStyle name="Normal 27 2 2 2 2 3 2" xfId="5680"/>
    <cellStyle name="Normal 27 2 2 2 2 4" xfId="5681"/>
    <cellStyle name="Normal 27 2 2 2 3" xfId="5682"/>
    <cellStyle name="Normal 27 2 2 2 3 2" xfId="5683"/>
    <cellStyle name="Normal 27 2 2 2 3 2 2" xfId="5684"/>
    <cellStyle name="Normal 27 2 2 2 3 3" xfId="5685"/>
    <cellStyle name="Normal 27 2 2 2 4" xfId="5686"/>
    <cellStyle name="Normal 27 2 2 2 4 2" xfId="5687"/>
    <cellStyle name="Normal 27 2 2 2 5" xfId="5688"/>
    <cellStyle name="Normal 27 2 2 3" xfId="5689"/>
    <cellStyle name="Normal 27 2 2 3 2" xfId="5690"/>
    <cellStyle name="Normal 27 2 2 3 2 2" xfId="5691"/>
    <cellStyle name="Normal 27 2 2 3 2 2 2" xfId="5692"/>
    <cellStyle name="Normal 27 2 2 3 2 3" xfId="5693"/>
    <cellStyle name="Normal 27 2 2 3 3" xfId="5694"/>
    <cellStyle name="Normal 27 2 2 3 3 2" xfId="5695"/>
    <cellStyle name="Normal 27 2 2 3 4" xfId="5696"/>
    <cellStyle name="Normal 27 2 2 4" xfId="5697"/>
    <cellStyle name="Normal 27 2 2 4 2" xfId="5698"/>
    <cellStyle name="Normal 27 2 2 4 2 2" xfId="5699"/>
    <cellStyle name="Normal 27 2 2 4 3" xfId="5700"/>
    <cellStyle name="Normal 27 2 2 5" xfId="5701"/>
    <cellStyle name="Normal 27 2 2 5 2" xfId="5702"/>
    <cellStyle name="Normal 27 2 2 6" xfId="5703"/>
    <cellStyle name="Normal 27 2 3" xfId="5704"/>
    <cellStyle name="Normal 27 2 3 2" xfId="5705"/>
    <cellStyle name="Normal 27 2 3 2 2" xfId="5706"/>
    <cellStyle name="Normal 27 2 3 2 2 2" xfId="5707"/>
    <cellStyle name="Normal 27 2 3 2 2 2 2" xfId="5708"/>
    <cellStyle name="Normal 27 2 3 2 2 3" xfId="5709"/>
    <cellStyle name="Normal 27 2 3 2 3" xfId="5710"/>
    <cellStyle name="Normal 27 2 3 2 3 2" xfId="5711"/>
    <cellStyle name="Normal 27 2 3 2 4" xfId="5712"/>
    <cellStyle name="Normal 27 2 3 3" xfId="5713"/>
    <cellStyle name="Normal 27 2 3 3 2" xfId="5714"/>
    <cellStyle name="Normal 27 2 3 3 2 2" xfId="5715"/>
    <cellStyle name="Normal 27 2 3 3 3" xfId="5716"/>
    <cellStyle name="Normal 27 2 3 4" xfId="5717"/>
    <cellStyle name="Normal 27 2 3 4 2" xfId="5718"/>
    <cellStyle name="Normal 27 2 3 5" xfId="5719"/>
    <cellStyle name="Normal 27 2 4" xfId="5720"/>
    <cellStyle name="Normal 27 2 4 2" xfId="5721"/>
    <cellStyle name="Normal 27 2 4 2 2" xfId="5722"/>
    <cellStyle name="Normal 27 2 4 2 2 2" xfId="5723"/>
    <cellStyle name="Normal 27 2 4 2 3" xfId="5724"/>
    <cellStyle name="Normal 27 2 4 3" xfId="5725"/>
    <cellStyle name="Normal 27 2 4 3 2" xfId="5726"/>
    <cellStyle name="Normal 27 2 4 4" xfId="5727"/>
    <cellStyle name="Normal 27 2 5" xfId="5728"/>
    <cellStyle name="Normal 27 2 5 2" xfId="5729"/>
    <cellStyle name="Normal 27 2 5 2 2" xfId="5730"/>
    <cellStyle name="Normal 27 2 5 3" xfId="5731"/>
    <cellStyle name="Normal 27 2 6" xfId="5732"/>
    <cellStyle name="Normal 27 2 6 2" xfId="5733"/>
    <cellStyle name="Normal 27 2 7" xfId="5734"/>
    <cellStyle name="Normal 27 2 8" xfId="5735"/>
    <cellStyle name="Normal 27 3" xfId="5736"/>
    <cellStyle name="Normal 27 3 2" xfId="5737"/>
    <cellStyle name="Normal 27 3 2 2" xfId="5738"/>
    <cellStyle name="Normal 27 3 2 2 2" xfId="5739"/>
    <cellStyle name="Normal 27 3 2 2 2 2" xfId="5740"/>
    <cellStyle name="Normal 27 3 2 2 2 2 2" xfId="5741"/>
    <cellStyle name="Normal 27 3 2 2 2 3" xfId="5742"/>
    <cellStyle name="Normal 27 3 2 2 3" xfId="5743"/>
    <cellStyle name="Normal 27 3 2 2 3 2" xfId="5744"/>
    <cellStyle name="Normal 27 3 2 2 4" xfId="5745"/>
    <cellStyle name="Normal 27 3 2 3" xfId="5746"/>
    <cellStyle name="Normal 27 3 2 3 2" xfId="5747"/>
    <cellStyle name="Normal 27 3 2 3 2 2" xfId="5748"/>
    <cellStyle name="Normal 27 3 2 3 3" xfId="5749"/>
    <cellStyle name="Normal 27 3 2 4" xfId="5750"/>
    <cellStyle name="Normal 27 3 2 4 2" xfId="5751"/>
    <cellStyle name="Normal 27 3 2 5" xfId="5752"/>
    <cellStyle name="Normal 27 3 3" xfId="5753"/>
    <cellStyle name="Normal 27 3 3 2" xfId="5754"/>
    <cellStyle name="Normal 27 3 3 2 2" xfId="5755"/>
    <cellStyle name="Normal 27 3 3 2 2 2" xfId="5756"/>
    <cellStyle name="Normal 27 3 3 2 3" xfId="5757"/>
    <cellStyle name="Normal 27 3 3 3" xfId="5758"/>
    <cellStyle name="Normal 27 3 3 3 2" xfId="5759"/>
    <cellStyle name="Normal 27 3 3 4" xfId="5760"/>
    <cellStyle name="Normal 27 3 4" xfId="5761"/>
    <cellStyle name="Normal 27 3 4 2" xfId="5762"/>
    <cellStyle name="Normal 27 3 4 2 2" xfId="5763"/>
    <cellStyle name="Normal 27 3 4 3" xfId="5764"/>
    <cellStyle name="Normal 27 3 5" xfId="5765"/>
    <cellStyle name="Normal 27 3 5 2" xfId="5766"/>
    <cellStyle name="Normal 27 3 6" xfId="5767"/>
    <cellStyle name="Normal 27 3 7" xfId="5768"/>
    <cellStyle name="Normal 27 4" xfId="5769"/>
    <cellStyle name="Normal 27 4 2" xfId="5770"/>
    <cellStyle name="Normal 27 4 2 2" xfId="5771"/>
    <cellStyle name="Normal 27 4 2 2 2" xfId="5772"/>
    <cellStyle name="Normal 27 4 2 2 2 2" xfId="5773"/>
    <cellStyle name="Normal 27 4 2 2 3" xfId="5774"/>
    <cellStyle name="Normal 27 4 2 3" xfId="5775"/>
    <cellStyle name="Normal 27 4 2 3 2" xfId="5776"/>
    <cellStyle name="Normal 27 4 2 4" xfId="5777"/>
    <cellStyle name="Normal 27 4 3" xfId="5778"/>
    <cellStyle name="Normal 27 4 3 2" xfId="5779"/>
    <cellStyle name="Normal 27 4 3 2 2" xfId="5780"/>
    <cellStyle name="Normal 27 4 3 3" xfId="5781"/>
    <cellStyle name="Normal 27 4 4" xfId="5782"/>
    <cellStyle name="Normal 27 4 4 2" xfId="5783"/>
    <cellStyle name="Normal 27 4 5" xfId="5784"/>
    <cellStyle name="Normal 27 5" xfId="5785"/>
    <cellStyle name="Normal 27 5 2" xfId="5786"/>
    <cellStyle name="Normal 27 5 2 2" xfId="5787"/>
    <cellStyle name="Normal 27 5 2 2 2" xfId="5788"/>
    <cellStyle name="Normal 27 5 2 3" xfId="5789"/>
    <cellStyle name="Normal 27 5 3" xfId="5790"/>
    <cellStyle name="Normal 27 5 3 2" xfId="5791"/>
    <cellStyle name="Normal 27 5 4" xfId="5792"/>
    <cellStyle name="Normal 27 6" xfId="5793"/>
    <cellStyle name="Normal 27 6 2" xfId="5794"/>
    <cellStyle name="Normal 27 6 2 2" xfId="5795"/>
    <cellStyle name="Normal 27 6 3" xfId="5796"/>
    <cellStyle name="Normal 27 7" xfId="5797"/>
    <cellStyle name="Normal 27 7 2" xfId="5798"/>
    <cellStyle name="Normal 27 8" xfId="5799"/>
    <cellStyle name="Normal 27 9" xfId="5800"/>
    <cellStyle name="Normal 28" xfId="49"/>
    <cellStyle name="Normal 28 2" xfId="207"/>
    <cellStyle name="Normal 28 3" xfId="5801"/>
    <cellStyle name="Normal 28 4" xfId="44890"/>
    <cellStyle name="Normal 29" xfId="208"/>
    <cellStyle name="Normal 29 2" xfId="5802"/>
    <cellStyle name="Normal 29 3" xfId="5803"/>
    <cellStyle name="Normal 29 3 2" xfId="33"/>
    <cellStyle name="Normal 29 4" xfId="5804"/>
    <cellStyle name="Normal 3" xfId="59"/>
    <cellStyle name="Normal 3 10" xfId="209"/>
    <cellStyle name="Normal 3 10 10" xfId="3480"/>
    <cellStyle name="Normal 3 10 11" xfId="808"/>
    <cellStyle name="Normal 3 10 2" xfId="2884"/>
    <cellStyle name="Normal 3 10 2 2" xfId="5805"/>
    <cellStyle name="Normal 3 10 2 2 2" xfId="5806"/>
    <cellStyle name="Normal 3 10 2 2 2 2" xfId="5807"/>
    <cellStyle name="Normal 3 10 2 2 2 2 2" xfId="5808"/>
    <cellStyle name="Normal 3 10 2 2 2 3" xfId="5809"/>
    <cellStyle name="Normal 3 10 2 2 3" xfId="5810"/>
    <cellStyle name="Normal 3 10 2 2 3 2" xfId="5811"/>
    <cellStyle name="Normal 3 10 2 2 4" xfId="5812"/>
    <cellStyle name="Normal 3 10 2 3" xfId="5813"/>
    <cellStyle name="Normal 3 10 2 3 2" xfId="5814"/>
    <cellStyle name="Normal 3 10 2 3 2 2" xfId="5815"/>
    <cellStyle name="Normal 3 10 2 3 3" xfId="5816"/>
    <cellStyle name="Normal 3 10 2 4" xfId="5817"/>
    <cellStyle name="Normal 3 10 2 4 2" xfId="5818"/>
    <cellStyle name="Normal 3 10 2 5" xfId="5819"/>
    <cellStyle name="Normal 3 10 3" xfId="2997"/>
    <cellStyle name="Normal 3 10 3 2" xfId="5820"/>
    <cellStyle name="Normal 3 10 3 2 2" xfId="5821"/>
    <cellStyle name="Normal 3 10 3 2 2 2" xfId="5822"/>
    <cellStyle name="Normal 3 10 3 2 3" xfId="5823"/>
    <cellStyle name="Normal 3 10 3 3" xfId="5824"/>
    <cellStyle name="Normal 3 10 3 3 2" xfId="5825"/>
    <cellStyle name="Normal 3 10 3 4" xfId="5826"/>
    <cellStyle name="Normal 3 10 4" xfId="3084"/>
    <cellStyle name="Normal 3 10 4 2" xfId="5827"/>
    <cellStyle name="Normal 3 10 4 2 2" xfId="5828"/>
    <cellStyle name="Normal 3 10 4 3" xfId="5829"/>
    <cellStyle name="Normal 3 10 5" xfId="3171"/>
    <cellStyle name="Normal 3 10 5 2" xfId="5830"/>
    <cellStyle name="Normal 3 10 6" xfId="3253"/>
    <cellStyle name="Normal 3 10 7" xfId="3330"/>
    <cellStyle name="Normal 3 10 8" xfId="3401"/>
    <cellStyle name="Normal 3 10 9" xfId="3457"/>
    <cellStyle name="Normal 3 11" xfId="809"/>
    <cellStyle name="Normal 3 11 10" xfId="2152"/>
    <cellStyle name="Normal 3 11 11" xfId="2043"/>
    <cellStyle name="Normal 3 11 12" xfId="2097"/>
    <cellStyle name="Normal 3 11 13" xfId="2072"/>
    <cellStyle name="Normal 3 11 14" xfId="2517"/>
    <cellStyle name="Normal 3 11 15" xfId="2687"/>
    <cellStyle name="Normal 3 11 16" xfId="2495"/>
    <cellStyle name="Normal 3 11 17" xfId="2646"/>
    <cellStyle name="Normal 3 11 18" xfId="2684"/>
    <cellStyle name="Normal 3 11 19" xfId="3542"/>
    <cellStyle name="Normal 3 11 2" xfId="1259"/>
    <cellStyle name="Normal 3 11 2 2" xfId="5833"/>
    <cellStyle name="Normal 3 11 2 2 2" xfId="5834"/>
    <cellStyle name="Normal 3 11 2 2 2 2" xfId="5835"/>
    <cellStyle name="Normal 3 11 2 2 3" xfId="5836"/>
    <cellStyle name="Normal 3 11 2 3" xfId="5837"/>
    <cellStyle name="Normal 3 11 2 3 2" xfId="5838"/>
    <cellStyle name="Normal 3 11 2 4" xfId="5839"/>
    <cellStyle name="Normal 3 11 2 5" xfId="5832"/>
    <cellStyle name="Normal 3 11 20" xfId="3541"/>
    <cellStyle name="Normal 3 11 21" xfId="3600"/>
    <cellStyle name="Normal 3 11 22" xfId="3677"/>
    <cellStyle name="Normal 3 11 23" xfId="5831"/>
    <cellStyle name="Normal 3 11 3" xfId="1431"/>
    <cellStyle name="Normal 3 11 3 2" xfId="5841"/>
    <cellStyle name="Normal 3 11 3 2 2" xfId="5842"/>
    <cellStyle name="Normal 3 11 3 3" xfId="5843"/>
    <cellStyle name="Normal 3 11 3 4" xfId="5840"/>
    <cellStyle name="Normal 3 11 4" xfId="1532"/>
    <cellStyle name="Normal 3 11 4 2" xfId="5845"/>
    <cellStyle name="Normal 3 11 4 3" xfId="5844"/>
    <cellStyle name="Normal 3 11 5" xfId="1672"/>
    <cellStyle name="Normal 3 11 5 2" xfId="5846"/>
    <cellStyle name="Normal 3 11 6" xfId="1665"/>
    <cellStyle name="Normal 3 11 7" xfId="1844"/>
    <cellStyle name="Normal 3 11 8" xfId="1877"/>
    <cellStyle name="Normal 3 11 9" xfId="2096"/>
    <cellStyle name="Normal 3 12" xfId="1260"/>
    <cellStyle name="Normal 3 12 2" xfId="5848"/>
    <cellStyle name="Normal 3 12 2 2" xfId="5849"/>
    <cellStyle name="Normal 3 12 2 2 2" xfId="5850"/>
    <cellStyle name="Normal 3 12 2 3" xfId="5851"/>
    <cellStyle name="Normal 3 12 3" xfId="5852"/>
    <cellStyle name="Normal 3 12 3 2" xfId="5853"/>
    <cellStyle name="Normal 3 12 4" xfId="5854"/>
    <cellStyle name="Normal 3 12 5" xfId="5847"/>
    <cellStyle name="Normal 3 13" xfId="3493"/>
    <cellStyle name="Normal 3 13 2" xfId="3591"/>
    <cellStyle name="Normal 3 13 2 2" xfId="3592"/>
    <cellStyle name="Normal 3 13 3" xfId="5855"/>
    <cellStyle name="Normal 3 14" xfId="3494"/>
    <cellStyle name="Normal 3 14 2" xfId="5856"/>
    <cellStyle name="Normal 3 15" xfId="3499"/>
    <cellStyle name="Normal 3 15 2" xfId="5857"/>
    <cellStyle name="Normal 3 16" xfId="810"/>
    <cellStyle name="Normal 3 16 2" xfId="25"/>
    <cellStyle name="Normal 3 16 3" xfId="1673"/>
    <cellStyle name="Normal 3 17" xfId="3586"/>
    <cellStyle name="Normal 3 2" xfId="2"/>
    <cellStyle name="Normal 3 2 10" xfId="5858"/>
    <cellStyle name="Normal 3 2 10 2" xfId="5859"/>
    <cellStyle name="Normal 3 2 10 2 2" xfId="5860"/>
    <cellStyle name="Normal 3 2 10 2 2 2" xfId="5861"/>
    <cellStyle name="Normal 3 2 10 2 2 2 2" xfId="5862"/>
    <cellStyle name="Normal 3 2 10 2 2 3" xfId="5863"/>
    <cellStyle name="Normal 3 2 10 2 3" xfId="5864"/>
    <cellStyle name="Normal 3 2 10 2 3 2" xfId="5865"/>
    <cellStyle name="Normal 3 2 10 2 4" xfId="5866"/>
    <cellStyle name="Normal 3 2 10 3" xfId="5867"/>
    <cellStyle name="Normal 3 2 10 3 2" xfId="5868"/>
    <cellStyle name="Normal 3 2 10 3 2 2" xfId="5869"/>
    <cellStyle name="Normal 3 2 10 3 3" xfId="5870"/>
    <cellStyle name="Normal 3 2 10 4" xfId="5871"/>
    <cellStyle name="Normal 3 2 10 4 2" xfId="5872"/>
    <cellStyle name="Normal 3 2 10 5" xfId="5873"/>
    <cellStyle name="Normal 3 2 11" xfId="5874"/>
    <cellStyle name="Normal 3 2 11 2" xfId="5875"/>
    <cellStyle name="Normal 3 2 11 2 2" xfId="5876"/>
    <cellStyle name="Normal 3 2 11 2 2 2" xfId="5877"/>
    <cellStyle name="Normal 3 2 11 2 3" xfId="5878"/>
    <cellStyle name="Normal 3 2 11 3" xfId="5879"/>
    <cellStyle name="Normal 3 2 11 3 2" xfId="5880"/>
    <cellStyle name="Normal 3 2 11 4" xfId="5881"/>
    <cellStyle name="Normal 3 2 12" xfId="5882"/>
    <cellStyle name="Normal 3 2 12 2" xfId="5883"/>
    <cellStyle name="Normal 3 2 12 2 2" xfId="5884"/>
    <cellStyle name="Normal 3 2 12 3" xfId="5885"/>
    <cellStyle name="Normal 3 2 13" xfId="5886"/>
    <cellStyle name="Normal 3 2 13 2" xfId="5887"/>
    <cellStyle name="Normal 3 2 14" xfId="5888"/>
    <cellStyle name="Normal 3 2 2" xfId="210"/>
    <cellStyle name="Normal 3 2 2 10" xfId="5889"/>
    <cellStyle name="Normal 3 2 2 10 2" xfId="5890"/>
    <cellStyle name="Normal 3 2 2 10 2 2" xfId="5891"/>
    <cellStyle name="Normal 3 2 2 10 2 2 2" xfId="5892"/>
    <cellStyle name="Normal 3 2 2 10 2 3" xfId="5893"/>
    <cellStyle name="Normal 3 2 2 10 3" xfId="5894"/>
    <cellStyle name="Normal 3 2 2 10 3 2" xfId="5895"/>
    <cellStyle name="Normal 3 2 2 10 4" xfId="5896"/>
    <cellStyle name="Normal 3 2 2 11" xfId="5897"/>
    <cellStyle name="Normal 3 2 2 11 2" xfId="5898"/>
    <cellStyle name="Normal 3 2 2 11 2 2" xfId="5899"/>
    <cellStyle name="Normal 3 2 2 11 3" xfId="5900"/>
    <cellStyle name="Normal 3 2 2 12" xfId="5901"/>
    <cellStyle name="Normal 3 2 2 12 2" xfId="5902"/>
    <cellStyle name="Normal 3 2 2 13" xfId="5903"/>
    <cellStyle name="Normal 3 2 2 2" xfId="5904"/>
    <cellStyle name="Normal 3 2 2 2 10" xfId="5905"/>
    <cellStyle name="Normal 3 2 2 2 10 2" xfId="5906"/>
    <cellStyle name="Normal 3 2 2 2 10 2 2" xfId="5907"/>
    <cellStyle name="Normal 3 2 2 2 10 3" xfId="5908"/>
    <cellStyle name="Normal 3 2 2 2 11" xfId="5909"/>
    <cellStyle name="Normal 3 2 2 2 11 2" xfId="5910"/>
    <cellStyle name="Normal 3 2 2 2 12" xfId="5911"/>
    <cellStyle name="Normal 3 2 2 2 2" xfId="5912"/>
    <cellStyle name="Normal 3 2 2 2 2 10" xfId="5913"/>
    <cellStyle name="Normal 3 2 2 2 2 10 2" xfId="5914"/>
    <cellStyle name="Normal 3 2 2 2 2 11" xfId="5915"/>
    <cellStyle name="Normal 3 2 2 2 2 2" xfId="5916"/>
    <cellStyle name="Normal 3 2 2 2 2 2 10" xfId="5917"/>
    <cellStyle name="Normal 3 2 2 2 2 2 2" xfId="5918"/>
    <cellStyle name="Normal 3 2 2 2 2 2 2 2" xfId="5919"/>
    <cellStyle name="Normal 3 2 2 2 2 2 2 2 2" xfId="5920"/>
    <cellStyle name="Normal 3 2 2 2 2 2 2 2 2 2" xfId="5921"/>
    <cellStyle name="Normal 3 2 2 2 2 2 2 2 2 2 2" xfId="5922"/>
    <cellStyle name="Normal 3 2 2 2 2 2 2 2 2 2 2 2" xfId="5923"/>
    <cellStyle name="Normal 3 2 2 2 2 2 2 2 2 2 2 2 2" xfId="5924"/>
    <cellStyle name="Normal 3 2 2 2 2 2 2 2 2 2 2 2 2 2" xfId="5925"/>
    <cellStyle name="Normal 3 2 2 2 2 2 2 2 2 2 2 2 2 2 2" xfId="5926"/>
    <cellStyle name="Normal 3 2 2 2 2 2 2 2 2 2 2 2 2 3" xfId="5927"/>
    <cellStyle name="Normal 3 2 2 2 2 2 2 2 2 2 2 2 3" xfId="5928"/>
    <cellStyle name="Normal 3 2 2 2 2 2 2 2 2 2 2 2 3 2" xfId="5929"/>
    <cellStyle name="Normal 3 2 2 2 2 2 2 2 2 2 2 2 4" xfId="5930"/>
    <cellStyle name="Normal 3 2 2 2 2 2 2 2 2 2 2 3" xfId="5931"/>
    <cellStyle name="Normal 3 2 2 2 2 2 2 2 2 2 2 3 2" xfId="5932"/>
    <cellStyle name="Normal 3 2 2 2 2 2 2 2 2 2 2 3 2 2" xfId="5933"/>
    <cellStyle name="Normal 3 2 2 2 2 2 2 2 2 2 2 3 3" xfId="5934"/>
    <cellStyle name="Normal 3 2 2 2 2 2 2 2 2 2 2 4" xfId="5935"/>
    <cellStyle name="Normal 3 2 2 2 2 2 2 2 2 2 2 4 2" xfId="5936"/>
    <cellStyle name="Normal 3 2 2 2 2 2 2 2 2 2 2 5" xfId="5937"/>
    <cellStyle name="Normal 3 2 2 2 2 2 2 2 2 2 3" xfId="5938"/>
    <cellStyle name="Normal 3 2 2 2 2 2 2 2 2 2 3 2" xfId="5939"/>
    <cellStyle name="Normal 3 2 2 2 2 2 2 2 2 2 3 2 2" xfId="5940"/>
    <cellStyle name="Normal 3 2 2 2 2 2 2 2 2 2 3 2 2 2" xfId="5941"/>
    <cellStyle name="Normal 3 2 2 2 2 2 2 2 2 2 3 2 3" xfId="5942"/>
    <cellStyle name="Normal 3 2 2 2 2 2 2 2 2 2 3 3" xfId="5943"/>
    <cellStyle name="Normal 3 2 2 2 2 2 2 2 2 2 3 3 2" xfId="5944"/>
    <cellStyle name="Normal 3 2 2 2 2 2 2 2 2 2 3 4" xfId="5945"/>
    <cellStyle name="Normal 3 2 2 2 2 2 2 2 2 2 4" xfId="5946"/>
    <cellStyle name="Normal 3 2 2 2 2 2 2 2 2 2 4 2" xfId="5947"/>
    <cellStyle name="Normal 3 2 2 2 2 2 2 2 2 2 4 2 2" xfId="5948"/>
    <cellStyle name="Normal 3 2 2 2 2 2 2 2 2 2 4 3" xfId="5949"/>
    <cellStyle name="Normal 3 2 2 2 2 2 2 2 2 2 5" xfId="5950"/>
    <cellStyle name="Normal 3 2 2 2 2 2 2 2 2 2 5 2" xfId="5951"/>
    <cellStyle name="Normal 3 2 2 2 2 2 2 2 2 2 6" xfId="5952"/>
    <cellStyle name="Normal 3 2 2 2 2 2 2 2 2 3" xfId="5953"/>
    <cellStyle name="Normal 3 2 2 2 2 2 2 2 2 3 2" xfId="5954"/>
    <cellStyle name="Normal 3 2 2 2 2 2 2 2 2 3 2 2" xfId="5955"/>
    <cellStyle name="Normal 3 2 2 2 2 2 2 2 2 3 2 2 2" xfId="5956"/>
    <cellStyle name="Normal 3 2 2 2 2 2 2 2 2 3 2 2 2 2" xfId="5957"/>
    <cellStyle name="Normal 3 2 2 2 2 2 2 2 2 3 2 2 3" xfId="5958"/>
    <cellStyle name="Normal 3 2 2 2 2 2 2 2 2 3 2 3" xfId="5959"/>
    <cellStyle name="Normal 3 2 2 2 2 2 2 2 2 3 2 3 2" xfId="5960"/>
    <cellStyle name="Normal 3 2 2 2 2 2 2 2 2 3 2 4" xfId="5961"/>
    <cellStyle name="Normal 3 2 2 2 2 2 2 2 2 3 3" xfId="5962"/>
    <cellStyle name="Normal 3 2 2 2 2 2 2 2 2 3 3 2" xfId="5963"/>
    <cellStyle name="Normal 3 2 2 2 2 2 2 2 2 3 3 2 2" xfId="5964"/>
    <cellStyle name="Normal 3 2 2 2 2 2 2 2 2 3 3 3" xfId="5965"/>
    <cellStyle name="Normal 3 2 2 2 2 2 2 2 2 3 4" xfId="5966"/>
    <cellStyle name="Normal 3 2 2 2 2 2 2 2 2 3 4 2" xfId="5967"/>
    <cellStyle name="Normal 3 2 2 2 2 2 2 2 2 3 5" xfId="5968"/>
    <cellStyle name="Normal 3 2 2 2 2 2 2 2 2 4" xfId="5969"/>
    <cellStyle name="Normal 3 2 2 2 2 2 2 2 2 4 2" xfId="5970"/>
    <cellStyle name="Normal 3 2 2 2 2 2 2 2 2 4 2 2" xfId="5971"/>
    <cellStyle name="Normal 3 2 2 2 2 2 2 2 2 4 2 2 2" xfId="5972"/>
    <cellStyle name="Normal 3 2 2 2 2 2 2 2 2 4 2 3" xfId="5973"/>
    <cellStyle name="Normal 3 2 2 2 2 2 2 2 2 4 3" xfId="5974"/>
    <cellStyle name="Normal 3 2 2 2 2 2 2 2 2 4 3 2" xfId="5975"/>
    <cellStyle name="Normal 3 2 2 2 2 2 2 2 2 4 4" xfId="5976"/>
    <cellStyle name="Normal 3 2 2 2 2 2 2 2 2 5" xfId="5977"/>
    <cellStyle name="Normal 3 2 2 2 2 2 2 2 2 5 2" xfId="5978"/>
    <cellStyle name="Normal 3 2 2 2 2 2 2 2 2 5 2 2" xfId="5979"/>
    <cellStyle name="Normal 3 2 2 2 2 2 2 2 2 5 3" xfId="5980"/>
    <cellStyle name="Normal 3 2 2 2 2 2 2 2 2 6" xfId="5981"/>
    <cellStyle name="Normal 3 2 2 2 2 2 2 2 2 6 2" xfId="5982"/>
    <cellStyle name="Normal 3 2 2 2 2 2 2 2 2 7" xfId="5983"/>
    <cellStyle name="Normal 3 2 2 2 2 2 2 2 3" xfId="5984"/>
    <cellStyle name="Normal 3 2 2 2 2 2 2 2 3 2" xfId="5985"/>
    <cellStyle name="Normal 3 2 2 2 2 2 2 2 3 2 2" xfId="5986"/>
    <cellStyle name="Normal 3 2 2 2 2 2 2 2 3 2 2 2" xfId="5987"/>
    <cellStyle name="Normal 3 2 2 2 2 2 2 2 3 2 2 2 2" xfId="5988"/>
    <cellStyle name="Normal 3 2 2 2 2 2 2 2 3 2 2 2 2 2" xfId="5989"/>
    <cellStyle name="Normal 3 2 2 2 2 2 2 2 3 2 2 2 3" xfId="5990"/>
    <cellStyle name="Normal 3 2 2 2 2 2 2 2 3 2 2 3" xfId="5991"/>
    <cellStyle name="Normal 3 2 2 2 2 2 2 2 3 2 2 3 2" xfId="5992"/>
    <cellStyle name="Normal 3 2 2 2 2 2 2 2 3 2 2 4" xfId="5993"/>
    <cellStyle name="Normal 3 2 2 2 2 2 2 2 3 2 3" xfId="5994"/>
    <cellStyle name="Normal 3 2 2 2 2 2 2 2 3 2 3 2" xfId="5995"/>
    <cellStyle name="Normal 3 2 2 2 2 2 2 2 3 2 3 2 2" xfId="5996"/>
    <cellStyle name="Normal 3 2 2 2 2 2 2 2 3 2 3 3" xfId="5997"/>
    <cellStyle name="Normal 3 2 2 2 2 2 2 2 3 2 4" xfId="5998"/>
    <cellStyle name="Normal 3 2 2 2 2 2 2 2 3 2 4 2" xfId="5999"/>
    <cellStyle name="Normal 3 2 2 2 2 2 2 2 3 2 5" xfId="6000"/>
    <cellStyle name="Normal 3 2 2 2 2 2 2 2 3 3" xfId="6001"/>
    <cellStyle name="Normal 3 2 2 2 2 2 2 2 3 3 2" xfId="6002"/>
    <cellStyle name="Normal 3 2 2 2 2 2 2 2 3 3 2 2" xfId="6003"/>
    <cellStyle name="Normal 3 2 2 2 2 2 2 2 3 3 2 2 2" xfId="6004"/>
    <cellStyle name="Normal 3 2 2 2 2 2 2 2 3 3 2 3" xfId="6005"/>
    <cellStyle name="Normal 3 2 2 2 2 2 2 2 3 3 3" xfId="6006"/>
    <cellStyle name="Normal 3 2 2 2 2 2 2 2 3 3 3 2" xfId="6007"/>
    <cellStyle name="Normal 3 2 2 2 2 2 2 2 3 3 4" xfId="6008"/>
    <cellStyle name="Normal 3 2 2 2 2 2 2 2 3 4" xfId="6009"/>
    <cellStyle name="Normal 3 2 2 2 2 2 2 2 3 4 2" xfId="6010"/>
    <cellStyle name="Normal 3 2 2 2 2 2 2 2 3 4 2 2" xfId="6011"/>
    <cellStyle name="Normal 3 2 2 2 2 2 2 2 3 4 3" xfId="6012"/>
    <cellStyle name="Normal 3 2 2 2 2 2 2 2 3 5" xfId="6013"/>
    <cellStyle name="Normal 3 2 2 2 2 2 2 2 3 5 2" xfId="6014"/>
    <cellStyle name="Normal 3 2 2 2 2 2 2 2 3 6" xfId="6015"/>
    <cellStyle name="Normal 3 2 2 2 2 2 2 2 4" xfId="6016"/>
    <cellStyle name="Normal 3 2 2 2 2 2 2 2 4 2" xfId="6017"/>
    <cellStyle name="Normal 3 2 2 2 2 2 2 2 4 2 2" xfId="6018"/>
    <cellStyle name="Normal 3 2 2 2 2 2 2 2 4 2 2 2" xfId="6019"/>
    <cellStyle name="Normal 3 2 2 2 2 2 2 2 4 2 2 2 2" xfId="6020"/>
    <cellStyle name="Normal 3 2 2 2 2 2 2 2 4 2 2 3" xfId="6021"/>
    <cellStyle name="Normal 3 2 2 2 2 2 2 2 4 2 3" xfId="6022"/>
    <cellStyle name="Normal 3 2 2 2 2 2 2 2 4 2 3 2" xfId="6023"/>
    <cellStyle name="Normal 3 2 2 2 2 2 2 2 4 2 4" xfId="6024"/>
    <cellStyle name="Normal 3 2 2 2 2 2 2 2 4 3" xfId="6025"/>
    <cellStyle name="Normal 3 2 2 2 2 2 2 2 4 3 2" xfId="6026"/>
    <cellStyle name="Normal 3 2 2 2 2 2 2 2 4 3 2 2" xfId="6027"/>
    <cellStyle name="Normal 3 2 2 2 2 2 2 2 4 3 3" xfId="6028"/>
    <cellStyle name="Normal 3 2 2 2 2 2 2 2 4 4" xfId="6029"/>
    <cellStyle name="Normal 3 2 2 2 2 2 2 2 4 4 2" xfId="6030"/>
    <cellStyle name="Normal 3 2 2 2 2 2 2 2 4 5" xfId="6031"/>
    <cellStyle name="Normal 3 2 2 2 2 2 2 2 5" xfId="6032"/>
    <cellStyle name="Normal 3 2 2 2 2 2 2 2 5 2" xfId="6033"/>
    <cellStyle name="Normal 3 2 2 2 2 2 2 2 5 2 2" xfId="6034"/>
    <cellStyle name="Normal 3 2 2 2 2 2 2 2 5 2 2 2" xfId="6035"/>
    <cellStyle name="Normal 3 2 2 2 2 2 2 2 5 2 3" xfId="6036"/>
    <cellStyle name="Normal 3 2 2 2 2 2 2 2 5 3" xfId="6037"/>
    <cellStyle name="Normal 3 2 2 2 2 2 2 2 5 3 2" xfId="6038"/>
    <cellStyle name="Normal 3 2 2 2 2 2 2 2 5 4" xfId="6039"/>
    <cellStyle name="Normal 3 2 2 2 2 2 2 2 6" xfId="6040"/>
    <cellStyle name="Normal 3 2 2 2 2 2 2 2 6 2" xfId="6041"/>
    <cellStyle name="Normal 3 2 2 2 2 2 2 2 6 2 2" xfId="6042"/>
    <cellStyle name="Normal 3 2 2 2 2 2 2 2 6 3" xfId="6043"/>
    <cellStyle name="Normal 3 2 2 2 2 2 2 2 7" xfId="6044"/>
    <cellStyle name="Normal 3 2 2 2 2 2 2 2 7 2" xfId="6045"/>
    <cellStyle name="Normal 3 2 2 2 2 2 2 2 8" xfId="6046"/>
    <cellStyle name="Normal 3 2 2 2 2 2 2 3" xfId="6047"/>
    <cellStyle name="Normal 3 2 2 2 2 2 2 3 2" xfId="6048"/>
    <cellStyle name="Normal 3 2 2 2 2 2 2 3 2 2" xfId="6049"/>
    <cellStyle name="Normal 3 2 2 2 2 2 2 3 2 2 2" xfId="6050"/>
    <cellStyle name="Normal 3 2 2 2 2 2 2 3 2 2 2 2" xfId="6051"/>
    <cellStyle name="Normal 3 2 2 2 2 2 2 3 2 2 2 2 2" xfId="6052"/>
    <cellStyle name="Normal 3 2 2 2 2 2 2 3 2 2 2 2 2 2" xfId="6053"/>
    <cellStyle name="Normal 3 2 2 2 2 2 2 3 2 2 2 2 3" xfId="6054"/>
    <cellStyle name="Normal 3 2 2 2 2 2 2 3 2 2 2 3" xfId="6055"/>
    <cellStyle name="Normal 3 2 2 2 2 2 2 3 2 2 2 3 2" xfId="6056"/>
    <cellStyle name="Normal 3 2 2 2 2 2 2 3 2 2 2 4" xfId="6057"/>
    <cellStyle name="Normal 3 2 2 2 2 2 2 3 2 2 3" xfId="6058"/>
    <cellStyle name="Normal 3 2 2 2 2 2 2 3 2 2 3 2" xfId="6059"/>
    <cellStyle name="Normal 3 2 2 2 2 2 2 3 2 2 3 2 2" xfId="6060"/>
    <cellStyle name="Normal 3 2 2 2 2 2 2 3 2 2 3 3" xfId="6061"/>
    <cellStyle name="Normal 3 2 2 2 2 2 2 3 2 2 4" xfId="6062"/>
    <cellStyle name="Normal 3 2 2 2 2 2 2 3 2 2 4 2" xfId="6063"/>
    <cellStyle name="Normal 3 2 2 2 2 2 2 3 2 2 5" xfId="6064"/>
    <cellStyle name="Normal 3 2 2 2 2 2 2 3 2 3" xfId="6065"/>
    <cellStyle name="Normal 3 2 2 2 2 2 2 3 2 3 2" xfId="6066"/>
    <cellStyle name="Normal 3 2 2 2 2 2 2 3 2 3 2 2" xfId="6067"/>
    <cellStyle name="Normal 3 2 2 2 2 2 2 3 2 3 2 2 2" xfId="6068"/>
    <cellStyle name="Normal 3 2 2 2 2 2 2 3 2 3 2 3" xfId="6069"/>
    <cellStyle name="Normal 3 2 2 2 2 2 2 3 2 3 3" xfId="6070"/>
    <cellStyle name="Normal 3 2 2 2 2 2 2 3 2 3 3 2" xfId="6071"/>
    <cellStyle name="Normal 3 2 2 2 2 2 2 3 2 3 4" xfId="6072"/>
    <cellStyle name="Normal 3 2 2 2 2 2 2 3 2 4" xfId="6073"/>
    <cellStyle name="Normal 3 2 2 2 2 2 2 3 2 4 2" xfId="6074"/>
    <cellStyle name="Normal 3 2 2 2 2 2 2 3 2 4 2 2" xfId="6075"/>
    <cellStyle name="Normal 3 2 2 2 2 2 2 3 2 4 3" xfId="6076"/>
    <cellStyle name="Normal 3 2 2 2 2 2 2 3 2 5" xfId="6077"/>
    <cellStyle name="Normal 3 2 2 2 2 2 2 3 2 5 2" xfId="6078"/>
    <cellStyle name="Normal 3 2 2 2 2 2 2 3 2 6" xfId="6079"/>
    <cellStyle name="Normal 3 2 2 2 2 2 2 3 3" xfId="6080"/>
    <cellStyle name="Normal 3 2 2 2 2 2 2 3 3 2" xfId="6081"/>
    <cellStyle name="Normal 3 2 2 2 2 2 2 3 3 2 2" xfId="6082"/>
    <cellStyle name="Normal 3 2 2 2 2 2 2 3 3 2 2 2" xfId="6083"/>
    <cellStyle name="Normal 3 2 2 2 2 2 2 3 3 2 2 2 2" xfId="6084"/>
    <cellStyle name="Normal 3 2 2 2 2 2 2 3 3 2 2 3" xfId="6085"/>
    <cellStyle name="Normal 3 2 2 2 2 2 2 3 3 2 3" xfId="6086"/>
    <cellStyle name="Normal 3 2 2 2 2 2 2 3 3 2 3 2" xfId="6087"/>
    <cellStyle name="Normal 3 2 2 2 2 2 2 3 3 2 4" xfId="6088"/>
    <cellStyle name="Normal 3 2 2 2 2 2 2 3 3 3" xfId="6089"/>
    <cellStyle name="Normal 3 2 2 2 2 2 2 3 3 3 2" xfId="6090"/>
    <cellStyle name="Normal 3 2 2 2 2 2 2 3 3 3 2 2" xfId="6091"/>
    <cellStyle name="Normal 3 2 2 2 2 2 2 3 3 3 3" xfId="6092"/>
    <cellStyle name="Normal 3 2 2 2 2 2 2 3 3 4" xfId="6093"/>
    <cellStyle name="Normal 3 2 2 2 2 2 2 3 3 4 2" xfId="6094"/>
    <cellStyle name="Normal 3 2 2 2 2 2 2 3 3 5" xfId="6095"/>
    <cellStyle name="Normal 3 2 2 2 2 2 2 3 4" xfId="6096"/>
    <cellStyle name="Normal 3 2 2 2 2 2 2 3 4 2" xfId="6097"/>
    <cellStyle name="Normal 3 2 2 2 2 2 2 3 4 2 2" xfId="6098"/>
    <cellStyle name="Normal 3 2 2 2 2 2 2 3 4 2 2 2" xfId="6099"/>
    <cellStyle name="Normal 3 2 2 2 2 2 2 3 4 2 3" xfId="6100"/>
    <cellStyle name="Normal 3 2 2 2 2 2 2 3 4 3" xfId="6101"/>
    <cellStyle name="Normal 3 2 2 2 2 2 2 3 4 3 2" xfId="6102"/>
    <cellStyle name="Normal 3 2 2 2 2 2 2 3 4 4" xfId="6103"/>
    <cellStyle name="Normal 3 2 2 2 2 2 2 3 5" xfId="6104"/>
    <cellStyle name="Normal 3 2 2 2 2 2 2 3 5 2" xfId="6105"/>
    <cellStyle name="Normal 3 2 2 2 2 2 2 3 5 2 2" xfId="6106"/>
    <cellStyle name="Normal 3 2 2 2 2 2 2 3 5 3" xfId="6107"/>
    <cellStyle name="Normal 3 2 2 2 2 2 2 3 6" xfId="6108"/>
    <cellStyle name="Normal 3 2 2 2 2 2 2 3 6 2" xfId="6109"/>
    <cellStyle name="Normal 3 2 2 2 2 2 2 3 7" xfId="6110"/>
    <cellStyle name="Normal 3 2 2 2 2 2 2 4" xfId="6111"/>
    <cellStyle name="Normal 3 2 2 2 2 2 2 4 2" xfId="6112"/>
    <cellStyle name="Normal 3 2 2 2 2 2 2 4 2 2" xfId="6113"/>
    <cellStyle name="Normal 3 2 2 2 2 2 2 4 2 2 2" xfId="6114"/>
    <cellStyle name="Normal 3 2 2 2 2 2 2 4 2 2 2 2" xfId="6115"/>
    <cellStyle name="Normal 3 2 2 2 2 2 2 4 2 2 2 2 2" xfId="6116"/>
    <cellStyle name="Normal 3 2 2 2 2 2 2 4 2 2 2 3" xfId="6117"/>
    <cellStyle name="Normal 3 2 2 2 2 2 2 4 2 2 3" xfId="6118"/>
    <cellStyle name="Normal 3 2 2 2 2 2 2 4 2 2 3 2" xfId="6119"/>
    <cellStyle name="Normal 3 2 2 2 2 2 2 4 2 2 4" xfId="6120"/>
    <cellStyle name="Normal 3 2 2 2 2 2 2 4 2 3" xfId="6121"/>
    <cellStyle name="Normal 3 2 2 2 2 2 2 4 2 3 2" xfId="6122"/>
    <cellStyle name="Normal 3 2 2 2 2 2 2 4 2 3 2 2" xfId="6123"/>
    <cellStyle name="Normal 3 2 2 2 2 2 2 4 2 3 3" xfId="6124"/>
    <cellStyle name="Normal 3 2 2 2 2 2 2 4 2 4" xfId="6125"/>
    <cellStyle name="Normal 3 2 2 2 2 2 2 4 2 4 2" xfId="6126"/>
    <cellStyle name="Normal 3 2 2 2 2 2 2 4 2 5" xfId="6127"/>
    <cellStyle name="Normal 3 2 2 2 2 2 2 4 3" xfId="6128"/>
    <cellStyle name="Normal 3 2 2 2 2 2 2 4 3 2" xfId="6129"/>
    <cellStyle name="Normal 3 2 2 2 2 2 2 4 3 2 2" xfId="6130"/>
    <cellStyle name="Normal 3 2 2 2 2 2 2 4 3 2 2 2" xfId="6131"/>
    <cellStyle name="Normal 3 2 2 2 2 2 2 4 3 2 3" xfId="6132"/>
    <cellStyle name="Normal 3 2 2 2 2 2 2 4 3 3" xfId="6133"/>
    <cellStyle name="Normal 3 2 2 2 2 2 2 4 3 3 2" xfId="6134"/>
    <cellStyle name="Normal 3 2 2 2 2 2 2 4 3 4" xfId="6135"/>
    <cellStyle name="Normal 3 2 2 2 2 2 2 4 4" xfId="6136"/>
    <cellStyle name="Normal 3 2 2 2 2 2 2 4 4 2" xfId="6137"/>
    <cellStyle name="Normal 3 2 2 2 2 2 2 4 4 2 2" xfId="6138"/>
    <cellStyle name="Normal 3 2 2 2 2 2 2 4 4 3" xfId="6139"/>
    <cellStyle name="Normal 3 2 2 2 2 2 2 4 5" xfId="6140"/>
    <cellStyle name="Normal 3 2 2 2 2 2 2 4 5 2" xfId="6141"/>
    <cellStyle name="Normal 3 2 2 2 2 2 2 4 6" xfId="6142"/>
    <cellStyle name="Normal 3 2 2 2 2 2 2 5" xfId="6143"/>
    <cellStyle name="Normal 3 2 2 2 2 2 2 5 2" xfId="6144"/>
    <cellStyle name="Normal 3 2 2 2 2 2 2 5 2 2" xfId="6145"/>
    <cellStyle name="Normal 3 2 2 2 2 2 2 5 2 2 2" xfId="6146"/>
    <cellStyle name="Normal 3 2 2 2 2 2 2 5 2 2 2 2" xfId="6147"/>
    <cellStyle name="Normal 3 2 2 2 2 2 2 5 2 2 3" xfId="6148"/>
    <cellStyle name="Normal 3 2 2 2 2 2 2 5 2 3" xfId="6149"/>
    <cellStyle name="Normal 3 2 2 2 2 2 2 5 2 3 2" xfId="6150"/>
    <cellStyle name="Normal 3 2 2 2 2 2 2 5 2 4" xfId="6151"/>
    <cellStyle name="Normal 3 2 2 2 2 2 2 5 3" xfId="6152"/>
    <cellStyle name="Normal 3 2 2 2 2 2 2 5 3 2" xfId="6153"/>
    <cellStyle name="Normal 3 2 2 2 2 2 2 5 3 2 2" xfId="6154"/>
    <cellStyle name="Normal 3 2 2 2 2 2 2 5 3 3" xfId="6155"/>
    <cellStyle name="Normal 3 2 2 2 2 2 2 5 4" xfId="6156"/>
    <cellStyle name="Normal 3 2 2 2 2 2 2 5 4 2" xfId="6157"/>
    <cellStyle name="Normal 3 2 2 2 2 2 2 5 5" xfId="6158"/>
    <cellStyle name="Normal 3 2 2 2 2 2 2 6" xfId="6159"/>
    <cellStyle name="Normal 3 2 2 2 2 2 2 6 2" xfId="6160"/>
    <cellStyle name="Normal 3 2 2 2 2 2 2 6 2 2" xfId="6161"/>
    <cellStyle name="Normal 3 2 2 2 2 2 2 6 2 2 2" xfId="6162"/>
    <cellStyle name="Normal 3 2 2 2 2 2 2 6 2 3" xfId="6163"/>
    <cellStyle name="Normal 3 2 2 2 2 2 2 6 3" xfId="6164"/>
    <cellStyle name="Normal 3 2 2 2 2 2 2 6 3 2" xfId="6165"/>
    <cellStyle name="Normal 3 2 2 2 2 2 2 6 4" xfId="6166"/>
    <cellStyle name="Normal 3 2 2 2 2 2 2 7" xfId="6167"/>
    <cellStyle name="Normal 3 2 2 2 2 2 2 7 2" xfId="6168"/>
    <cellStyle name="Normal 3 2 2 2 2 2 2 7 2 2" xfId="6169"/>
    <cellStyle name="Normal 3 2 2 2 2 2 2 7 3" xfId="6170"/>
    <cellStyle name="Normal 3 2 2 2 2 2 2 8" xfId="6171"/>
    <cellStyle name="Normal 3 2 2 2 2 2 2 8 2" xfId="6172"/>
    <cellStyle name="Normal 3 2 2 2 2 2 2 9" xfId="6173"/>
    <cellStyle name="Normal 3 2 2 2 2 2 3" xfId="6174"/>
    <cellStyle name="Normal 3 2 2 2 2 2 3 2" xfId="6175"/>
    <cellStyle name="Normal 3 2 2 2 2 2 3 2 2" xfId="6176"/>
    <cellStyle name="Normal 3 2 2 2 2 2 3 2 2 2" xfId="6177"/>
    <cellStyle name="Normal 3 2 2 2 2 2 3 2 2 2 2" xfId="6178"/>
    <cellStyle name="Normal 3 2 2 2 2 2 3 2 2 2 2 2" xfId="6179"/>
    <cellStyle name="Normal 3 2 2 2 2 2 3 2 2 2 2 2 2" xfId="6180"/>
    <cellStyle name="Normal 3 2 2 2 2 2 3 2 2 2 2 2 2 2" xfId="6181"/>
    <cellStyle name="Normal 3 2 2 2 2 2 3 2 2 2 2 2 3" xfId="6182"/>
    <cellStyle name="Normal 3 2 2 2 2 2 3 2 2 2 2 3" xfId="6183"/>
    <cellStyle name="Normal 3 2 2 2 2 2 3 2 2 2 2 3 2" xfId="6184"/>
    <cellStyle name="Normal 3 2 2 2 2 2 3 2 2 2 2 4" xfId="6185"/>
    <cellStyle name="Normal 3 2 2 2 2 2 3 2 2 2 3" xfId="6186"/>
    <cellStyle name="Normal 3 2 2 2 2 2 3 2 2 2 3 2" xfId="6187"/>
    <cellStyle name="Normal 3 2 2 2 2 2 3 2 2 2 3 2 2" xfId="6188"/>
    <cellStyle name="Normal 3 2 2 2 2 2 3 2 2 2 3 3" xfId="6189"/>
    <cellStyle name="Normal 3 2 2 2 2 2 3 2 2 2 4" xfId="6190"/>
    <cellStyle name="Normal 3 2 2 2 2 2 3 2 2 2 4 2" xfId="6191"/>
    <cellStyle name="Normal 3 2 2 2 2 2 3 2 2 2 5" xfId="6192"/>
    <cellStyle name="Normal 3 2 2 2 2 2 3 2 2 3" xfId="6193"/>
    <cellStyle name="Normal 3 2 2 2 2 2 3 2 2 3 2" xfId="6194"/>
    <cellStyle name="Normal 3 2 2 2 2 2 3 2 2 3 2 2" xfId="6195"/>
    <cellStyle name="Normal 3 2 2 2 2 2 3 2 2 3 2 2 2" xfId="6196"/>
    <cellStyle name="Normal 3 2 2 2 2 2 3 2 2 3 2 3" xfId="6197"/>
    <cellStyle name="Normal 3 2 2 2 2 2 3 2 2 3 3" xfId="6198"/>
    <cellStyle name="Normal 3 2 2 2 2 2 3 2 2 3 3 2" xfId="6199"/>
    <cellStyle name="Normal 3 2 2 2 2 2 3 2 2 3 4" xfId="6200"/>
    <cellStyle name="Normal 3 2 2 2 2 2 3 2 2 4" xfId="6201"/>
    <cellStyle name="Normal 3 2 2 2 2 2 3 2 2 4 2" xfId="6202"/>
    <cellStyle name="Normal 3 2 2 2 2 2 3 2 2 4 2 2" xfId="6203"/>
    <cellStyle name="Normal 3 2 2 2 2 2 3 2 2 4 3" xfId="6204"/>
    <cellStyle name="Normal 3 2 2 2 2 2 3 2 2 5" xfId="6205"/>
    <cellStyle name="Normal 3 2 2 2 2 2 3 2 2 5 2" xfId="6206"/>
    <cellStyle name="Normal 3 2 2 2 2 2 3 2 2 6" xfId="6207"/>
    <cellStyle name="Normal 3 2 2 2 2 2 3 2 3" xfId="6208"/>
    <cellStyle name="Normal 3 2 2 2 2 2 3 2 3 2" xfId="6209"/>
    <cellStyle name="Normal 3 2 2 2 2 2 3 2 3 2 2" xfId="6210"/>
    <cellStyle name="Normal 3 2 2 2 2 2 3 2 3 2 2 2" xfId="6211"/>
    <cellStyle name="Normal 3 2 2 2 2 2 3 2 3 2 2 2 2" xfId="6212"/>
    <cellStyle name="Normal 3 2 2 2 2 2 3 2 3 2 2 3" xfId="6213"/>
    <cellStyle name="Normal 3 2 2 2 2 2 3 2 3 2 3" xfId="6214"/>
    <cellStyle name="Normal 3 2 2 2 2 2 3 2 3 2 3 2" xfId="6215"/>
    <cellStyle name="Normal 3 2 2 2 2 2 3 2 3 2 4" xfId="6216"/>
    <cellStyle name="Normal 3 2 2 2 2 2 3 2 3 3" xfId="6217"/>
    <cellStyle name="Normal 3 2 2 2 2 2 3 2 3 3 2" xfId="6218"/>
    <cellStyle name="Normal 3 2 2 2 2 2 3 2 3 3 2 2" xfId="6219"/>
    <cellStyle name="Normal 3 2 2 2 2 2 3 2 3 3 3" xfId="6220"/>
    <cellStyle name="Normal 3 2 2 2 2 2 3 2 3 4" xfId="6221"/>
    <cellStyle name="Normal 3 2 2 2 2 2 3 2 3 4 2" xfId="6222"/>
    <cellStyle name="Normal 3 2 2 2 2 2 3 2 3 5" xfId="6223"/>
    <cellStyle name="Normal 3 2 2 2 2 2 3 2 4" xfId="6224"/>
    <cellStyle name="Normal 3 2 2 2 2 2 3 2 4 2" xfId="6225"/>
    <cellStyle name="Normal 3 2 2 2 2 2 3 2 4 2 2" xfId="6226"/>
    <cellStyle name="Normal 3 2 2 2 2 2 3 2 4 2 2 2" xfId="6227"/>
    <cellStyle name="Normal 3 2 2 2 2 2 3 2 4 2 3" xfId="6228"/>
    <cellStyle name="Normal 3 2 2 2 2 2 3 2 4 3" xfId="6229"/>
    <cellStyle name="Normal 3 2 2 2 2 2 3 2 4 3 2" xfId="6230"/>
    <cellStyle name="Normal 3 2 2 2 2 2 3 2 4 4" xfId="6231"/>
    <cellStyle name="Normal 3 2 2 2 2 2 3 2 5" xfId="6232"/>
    <cellStyle name="Normal 3 2 2 2 2 2 3 2 5 2" xfId="6233"/>
    <cellStyle name="Normal 3 2 2 2 2 2 3 2 5 2 2" xfId="6234"/>
    <cellStyle name="Normal 3 2 2 2 2 2 3 2 5 3" xfId="6235"/>
    <cellStyle name="Normal 3 2 2 2 2 2 3 2 6" xfId="6236"/>
    <cellStyle name="Normal 3 2 2 2 2 2 3 2 6 2" xfId="6237"/>
    <cellStyle name="Normal 3 2 2 2 2 2 3 2 7" xfId="6238"/>
    <cellStyle name="Normal 3 2 2 2 2 2 3 3" xfId="6239"/>
    <cellStyle name="Normal 3 2 2 2 2 2 3 3 2" xfId="6240"/>
    <cellStyle name="Normal 3 2 2 2 2 2 3 3 2 2" xfId="6241"/>
    <cellStyle name="Normal 3 2 2 2 2 2 3 3 2 2 2" xfId="6242"/>
    <cellStyle name="Normal 3 2 2 2 2 2 3 3 2 2 2 2" xfId="6243"/>
    <cellStyle name="Normal 3 2 2 2 2 2 3 3 2 2 2 2 2" xfId="6244"/>
    <cellStyle name="Normal 3 2 2 2 2 2 3 3 2 2 2 3" xfId="6245"/>
    <cellStyle name="Normal 3 2 2 2 2 2 3 3 2 2 3" xfId="6246"/>
    <cellStyle name="Normal 3 2 2 2 2 2 3 3 2 2 3 2" xfId="6247"/>
    <cellStyle name="Normal 3 2 2 2 2 2 3 3 2 2 4" xfId="6248"/>
    <cellStyle name="Normal 3 2 2 2 2 2 3 3 2 3" xfId="6249"/>
    <cellStyle name="Normal 3 2 2 2 2 2 3 3 2 3 2" xfId="6250"/>
    <cellStyle name="Normal 3 2 2 2 2 2 3 3 2 3 2 2" xfId="6251"/>
    <cellStyle name="Normal 3 2 2 2 2 2 3 3 2 3 3" xfId="6252"/>
    <cellStyle name="Normal 3 2 2 2 2 2 3 3 2 4" xfId="6253"/>
    <cellStyle name="Normal 3 2 2 2 2 2 3 3 2 4 2" xfId="6254"/>
    <cellStyle name="Normal 3 2 2 2 2 2 3 3 2 5" xfId="6255"/>
    <cellStyle name="Normal 3 2 2 2 2 2 3 3 3" xfId="6256"/>
    <cellStyle name="Normal 3 2 2 2 2 2 3 3 3 2" xfId="6257"/>
    <cellStyle name="Normal 3 2 2 2 2 2 3 3 3 2 2" xfId="6258"/>
    <cellStyle name="Normal 3 2 2 2 2 2 3 3 3 2 2 2" xfId="6259"/>
    <cellStyle name="Normal 3 2 2 2 2 2 3 3 3 2 3" xfId="6260"/>
    <cellStyle name="Normal 3 2 2 2 2 2 3 3 3 3" xfId="6261"/>
    <cellStyle name="Normal 3 2 2 2 2 2 3 3 3 3 2" xfId="6262"/>
    <cellStyle name="Normal 3 2 2 2 2 2 3 3 3 4" xfId="6263"/>
    <cellStyle name="Normal 3 2 2 2 2 2 3 3 4" xfId="6264"/>
    <cellStyle name="Normal 3 2 2 2 2 2 3 3 4 2" xfId="6265"/>
    <cellStyle name="Normal 3 2 2 2 2 2 3 3 4 2 2" xfId="6266"/>
    <cellStyle name="Normal 3 2 2 2 2 2 3 3 4 3" xfId="6267"/>
    <cellStyle name="Normal 3 2 2 2 2 2 3 3 5" xfId="6268"/>
    <cellStyle name="Normal 3 2 2 2 2 2 3 3 5 2" xfId="6269"/>
    <cellStyle name="Normal 3 2 2 2 2 2 3 3 6" xfId="6270"/>
    <cellStyle name="Normal 3 2 2 2 2 2 3 4" xfId="6271"/>
    <cellStyle name="Normal 3 2 2 2 2 2 3 4 2" xfId="6272"/>
    <cellStyle name="Normal 3 2 2 2 2 2 3 4 2 2" xfId="6273"/>
    <cellStyle name="Normal 3 2 2 2 2 2 3 4 2 2 2" xfId="6274"/>
    <cellStyle name="Normal 3 2 2 2 2 2 3 4 2 2 2 2" xfId="6275"/>
    <cellStyle name="Normal 3 2 2 2 2 2 3 4 2 2 3" xfId="6276"/>
    <cellStyle name="Normal 3 2 2 2 2 2 3 4 2 3" xfId="6277"/>
    <cellStyle name="Normal 3 2 2 2 2 2 3 4 2 3 2" xfId="6278"/>
    <cellStyle name="Normal 3 2 2 2 2 2 3 4 2 4" xfId="6279"/>
    <cellStyle name="Normal 3 2 2 2 2 2 3 4 3" xfId="6280"/>
    <cellStyle name="Normal 3 2 2 2 2 2 3 4 3 2" xfId="6281"/>
    <cellStyle name="Normal 3 2 2 2 2 2 3 4 3 2 2" xfId="6282"/>
    <cellStyle name="Normal 3 2 2 2 2 2 3 4 3 3" xfId="6283"/>
    <cellStyle name="Normal 3 2 2 2 2 2 3 4 4" xfId="6284"/>
    <cellStyle name="Normal 3 2 2 2 2 2 3 4 4 2" xfId="6285"/>
    <cellStyle name="Normal 3 2 2 2 2 2 3 4 5" xfId="6286"/>
    <cellStyle name="Normal 3 2 2 2 2 2 3 5" xfId="6287"/>
    <cellStyle name="Normal 3 2 2 2 2 2 3 5 2" xfId="6288"/>
    <cellStyle name="Normal 3 2 2 2 2 2 3 5 2 2" xfId="6289"/>
    <cellStyle name="Normal 3 2 2 2 2 2 3 5 2 2 2" xfId="6290"/>
    <cellStyle name="Normal 3 2 2 2 2 2 3 5 2 3" xfId="6291"/>
    <cellStyle name="Normal 3 2 2 2 2 2 3 5 3" xfId="6292"/>
    <cellStyle name="Normal 3 2 2 2 2 2 3 5 3 2" xfId="6293"/>
    <cellStyle name="Normal 3 2 2 2 2 2 3 5 4" xfId="6294"/>
    <cellStyle name="Normal 3 2 2 2 2 2 3 6" xfId="6295"/>
    <cellStyle name="Normal 3 2 2 2 2 2 3 6 2" xfId="6296"/>
    <cellStyle name="Normal 3 2 2 2 2 2 3 6 2 2" xfId="6297"/>
    <cellStyle name="Normal 3 2 2 2 2 2 3 6 3" xfId="6298"/>
    <cellStyle name="Normal 3 2 2 2 2 2 3 7" xfId="6299"/>
    <cellStyle name="Normal 3 2 2 2 2 2 3 7 2" xfId="6300"/>
    <cellStyle name="Normal 3 2 2 2 2 2 3 8" xfId="6301"/>
    <cellStyle name="Normal 3 2 2 2 2 2 4" xfId="6302"/>
    <cellStyle name="Normal 3 2 2 2 2 2 4 2" xfId="6303"/>
    <cellStyle name="Normal 3 2 2 2 2 2 4 2 2" xfId="6304"/>
    <cellStyle name="Normal 3 2 2 2 2 2 4 2 2 2" xfId="6305"/>
    <cellStyle name="Normal 3 2 2 2 2 2 4 2 2 2 2" xfId="6306"/>
    <cellStyle name="Normal 3 2 2 2 2 2 4 2 2 2 2 2" xfId="6307"/>
    <cellStyle name="Normal 3 2 2 2 2 2 4 2 2 2 2 2 2" xfId="6308"/>
    <cellStyle name="Normal 3 2 2 2 2 2 4 2 2 2 2 3" xfId="6309"/>
    <cellStyle name="Normal 3 2 2 2 2 2 4 2 2 2 3" xfId="6310"/>
    <cellStyle name="Normal 3 2 2 2 2 2 4 2 2 2 3 2" xfId="6311"/>
    <cellStyle name="Normal 3 2 2 2 2 2 4 2 2 2 4" xfId="6312"/>
    <cellStyle name="Normal 3 2 2 2 2 2 4 2 2 3" xfId="6313"/>
    <cellStyle name="Normal 3 2 2 2 2 2 4 2 2 3 2" xfId="6314"/>
    <cellStyle name="Normal 3 2 2 2 2 2 4 2 2 3 2 2" xfId="6315"/>
    <cellStyle name="Normal 3 2 2 2 2 2 4 2 2 3 3" xfId="6316"/>
    <cellStyle name="Normal 3 2 2 2 2 2 4 2 2 4" xfId="6317"/>
    <cellStyle name="Normal 3 2 2 2 2 2 4 2 2 4 2" xfId="6318"/>
    <cellStyle name="Normal 3 2 2 2 2 2 4 2 2 5" xfId="6319"/>
    <cellStyle name="Normal 3 2 2 2 2 2 4 2 3" xfId="6320"/>
    <cellStyle name="Normal 3 2 2 2 2 2 4 2 3 2" xfId="6321"/>
    <cellStyle name="Normal 3 2 2 2 2 2 4 2 3 2 2" xfId="6322"/>
    <cellStyle name="Normal 3 2 2 2 2 2 4 2 3 2 2 2" xfId="6323"/>
    <cellStyle name="Normal 3 2 2 2 2 2 4 2 3 2 3" xfId="6324"/>
    <cellStyle name="Normal 3 2 2 2 2 2 4 2 3 3" xfId="6325"/>
    <cellStyle name="Normal 3 2 2 2 2 2 4 2 3 3 2" xfId="6326"/>
    <cellStyle name="Normal 3 2 2 2 2 2 4 2 3 4" xfId="6327"/>
    <cellStyle name="Normal 3 2 2 2 2 2 4 2 4" xfId="6328"/>
    <cellStyle name="Normal 3 2 2 2 2 2 4 2 4 2" xfId="6329"/>
    <cellStyle name="Normal 3 2 2 2 2 2 4 2 4 2 2" xfId="6330"/>
    <cellStyle name="Normal 3 2 2 2 2 2 4 2 4 3" xfId="6331"/>
    <cellStyle name="Normal 3 2 2 2 2 2 4 2 5" xfId="6332"/>
    <cellStyle name="Normal 3 2 2 2 2 2 4 2 5 2" xfId="6333"/>
    <cellStyle name="Normal 3 2 2 2 2 2 4 2 6" xfId="6334"/>
    <cellStyle name="Normal 3 2 2 2 2 2 4 3" xfId="6335"/>
    <cellStyle name="Normal 3 2 2 2 2 2 4 3 2" xfId="6336"/>
    <cellStyle name="Normal 3 2 2 2 2 2 4 3 2 2" xfId="6337"/>
    <cellStyle name="Normal 3 2 2 2 2 2 4 3 2 2 2" xfId="6338"/>
    <cellStyle name="Normal 3 2 2 2 2 2 4 3 2 2 2 2" xfId="6339"/>
    <cellStyle name="Normal 3 2 2 2 2 2 4 3 2 2 3" xfId="6340"/>
    <cellStyle name="Normal 3 2 2 2 2 2 4 3 2 3" xfId="6341"/>
    <cellStyle name="Normal 3 2 2 2 2 2 4 3 2 3 2" xfId="6342"/>
    <cellStyle name="Normal 3 2 2 2 2 2 4 3 2 4" xfId="6343"/>
    <cellStyle name="Normal 3 2 2 2 2 2 4 3 3" xfId="6344"/>
    <cellStyle name="Normal 3 2 2 2 2 2 4 3 3 2" xfId="6345"/>
    <cellStyle name="Normal 3 2 2 2 2 2 4 3 3 2 2" xfId="6346"/>
    <cellStyle name="Normal 3 2 2 2 2 2 4 3 3 3" xfId="6347"/>
    <cellStyle name="Normal 3 2 2 2 2 2 4 3 4" xfId="6348"/>
    <cellStyle name="Normal 3 2 2 2 2 2 4 3 4 2" xfId="6349"/>
    <cellStyle name="Normal 3 2 2 2 2 2 4 3 5" xfId="6350"/>
    <cellStyle name="Normal 3 2 2 2 2 2 4 4" xfId="6351"/>
    <cellStyle name="Normal 3 2 2 2 2 2 4 4 2" xfId="6352"/>
    <cellStyle name="Normal 3 2 2 2 2 2 4 4 2 2" xfId="6353"/>
    <cellStyle name="Normal 3 2 2 2 2 2 4 4 2 2 2" xfId="6354"/>
    <cellStyle name="Normal 3 2 2 2 2 2 4 4 2 3" xfId="6355"/>
    <cellStyle name="Normal 3 2 2 2 2 2 4 4 3" xfId="6356"/>
    <cellStyle name="Normal 3 2 2 2 2 2 4 4 3 2" xfId="6357"/>
    <cellStyle name="Normal 3 2 2 2 2 2 4 4 4" xfId="6358"/>
    <cellStyle name="Normal 3 2 2 2 2 2 4 5" xfId="6359"/>
    <cellStyle name="Normal 3 2 2 2 2 2 4 5 2" xfId="6360"/>
    <cellStyle name="Normal 3 2 2 2 2 2 4 5 2 2" xfId="6361"/>
    <cellStyle name="Normal 3 2 2 2 2 2 4 5 3" xfId="6362"/>
    <cellStyle name="Normal 3 2 2 2 2 2 4 6" xfId="6363"/>
    <cellStyle name="Normal 3 2 2 2 2 2 4 6 2" xfId="6364"/>
    <cellStyle name="Normal 3 2 2 2 2 2 4 7" xfId="6365"/>
    <cellStyle name="Normal 3 2 2 2 2 2 5" xfId="6366"/>
    <cellStyle name="Normal 3 2 2 2 2 2 5 2" xfId="6367"/>
    <cellStyle name="Normal 3 2 2 2 2 2 5 2 2" xfId="6368"/>
    <cellStyle name="Normal 3 2 2 2 2 2 5 2 2 2" xfId="6369"/>
    <cellStyle name="Normal 3 2 2 2 2 2 5 2 2 2 2" xfId="6370"/>
    <cellStyle name="Normal 3 2 2 2 2 2 5 2 2 2 2 2" xfId="6371"/>
    <cellStyle name="Normal 3 2 2 2 2 2 5 2 2 2 3" xfId="6372"/>
    <cellStyle name="Normal 3 2 2 2 2 2 5 2 2 3" xfId="6373"/>
    <cellStyle name="Normal 3 2 2 2 2 2 5 2 2 3 2" xfId="6374"/>
    <cellStyle name="Normal 3 2 2 2 2 2 5 2 2 4" xfId="6375"/>
    <cellStyle name="Normal 3 2 2 2 2 2 5 2 3" xfId="6376"/>
    <cellStyle name="Normal 3 2 2 2 2 2 5 2 3 2" xfId="6377"/>
    <cellStyle name="Normal 3 2 2 2 2 2 5 2 3 2 2" xfId="6378"/>
    <cellStyle name="Normal 3 2 2 2 2 2 5 2 3 3" xfId="6379"/>
    <cellStyle name="Normal 3 2 2 2 2 2 5 2 4" xfId="6380"/>
    <cellStyle name="Normal 3 2 2 2 2 2 5 2 4 2" xfId="6381"/>
    <cellStyle name="Normal 3 2 2 2 2 2 5 2 5" xfId="6382"/>
    <cellStyle name="Normal 3 2 2 2 2 2 5 3" xfId="6383"/>
    <cellStyle name="Normal 3 2 2 2 2 2 5 3 2" xfId="6384"/>
    <cellStyle name="Normal 3 2 2 2 2 2 5 3 2 2" xfId="6385"/>
    <cellStyle name="Normal 3 2 2 2 2 2 5 3 2 2 2" xfId="6386"/>
    <cellStyle name="Normal 3 2 2 2 2 2 5 3 2 3" xfId="6387"/>
    <cellStyle name="Normal 3 2 2 2 2 2 5 3 3" xfId="6388"/>
    <cellStyle name="Normal 3 2 2 2 2 2 5 3 3 2" xfId="6389"/>
    <cellStyle name="Normal 3 2 2 2 2 2 5 3 4" xfId="6390"/>
    <cellStyle name="Normal 3 2 2 2 2 2 5 4" xfId="6391"/>
    <cellStyle name="Normal 3 2 2 2 2 2 5 4 2" xfId="6392"/>
    <cellStyle name="Normal 3 2 2 2 2 2 5 4 2 2" xfId="6393"/>
    <cellStyle name="Normal 3 2 2 2 2 2 5 4 3" xfId="6394"/>
    <cellStyle name="Normal 3 2 2 2 2 2 5 5" xfId="6395"/>
    <cellStyle name="Normal 3 2 2 2 2 2 5 5 2" xfId="6396"/>
    <cellStyle name="Normal 3 2 2 2 2 2 5 6" xfId="6397"/>
    <cellStyle name="Normal 3 2 2 2 2 2 6" xfId="6398"/>
    <cellStyle name="Normal 3 2 2 2 2 2 6 2" xfId="6399"/>
    <cellStyle name="Normal 3 2 2 2 2 2 6 2 2" xfId="6400"/>
    <cellStyle name="Normal 3 2 2 2 2 2 6 2 2 2" xfId="6401"/>
    <cellStyle name="Normal 3 2 2 2 2 2 6 2 2 2 2" xfId="6402"/>
    <cellStyle name="Normal 3 2 2 2 2 2 6 2 2 3" xfId="6403"/>
    <cellStyle name="Normal 3 2 2 2 2 2 6 2 3" xfId="6404"/>
    <cellStyle name="Normal 3 2 2 2 2 2 6 2 3 2" xfId="6405"/>
    <cellStyle name="Normal 3 2 2 2 2 2 6 2 4" xfId="6406"/>
    <cellStyle name="Normal 3 2 2 2 2 2 6 3" xfId="6407"/>
    <cellStyle name="Normal 3 2 2 2 2 2 6 3 2" xfId="6408"/>
    <cellStyle name="Normal 3 2 2 2 2 2 6 3 2 2" xfId="6409"/>
    <cellStyle name="Normal 3 2 2 2 2 2 6 3 3" xfId="6410"/>
    <cellStyle name="Normal 3 2 2 2 2 2 6 4" xfId="6411"/>
    <cellStyle name="Normal 3 2 2 2 2 2 6 4 2" xfId="6412"/>
    <cellStyle name="Normal 3 2 2 2 2 2 6 5" xfId="6413"/>
    <cellStyle name="Normal 3 2 2 2 2 2 7" xfId="6414"/>
    <cellStyle name="Normal 3 2 2 2 2 2 7 2" xfId="6415"/>
    <cellStyle name="Normal 3 2 2 2 2 2 7 2 2" xfId="6416"/>
    <cellStyle name="Normal 3 2 2 2 2 2 7 2 2 2" xfId="6417"/>
    <cellStyle name="Normal 3 2 2 2 2 2 7 2 3" xfId="6418"/>
    <cellStyle name="Normal 3 2 2 2 2 2 7 3" xfId="6419"/>
    <cellStyle name="Normal 3 2 2 2 2 2 7 3 2" xfId="6420"/>
    <cellStyle name="Normal 3 2 2 2 2 2 7 4" xfId="6421"/>
    <cellStyle name="Normal 3 2 2 2 2 2 8" xfId="6422"/>
    <cellStyle name="Normal 3 2 2 2 2 2 8 2" xfId="6423"/>
    <cellStyle name="Normal 3 2 2 2 2 2 8 2 2" xfId="6424"/>
    <cellStyle name="Normal 3 2 2 2 2 2 8 3" xfId="6425"/>
    <cellStyle name="Normal 3 2 2 2 2 2 9" xfId="6426"/>
    <cellStyle name="Normal 3 2 2 2 2 2 9 2" xfId="6427"/>
    <cellStyle name="Normal 3 2 2 2 2 3" xfId="6428"/>
    <cellStyle name="Normal 3 2 2 2 2 3 2" xfId="6429"/>
    <cellStyle name="Normal 3 2 2 2 2 3 2 2" xfId="6430"/>
    <cellStyle name="Normal 3 2 2 2 2 3 2 2 2" xfId="6431"/>
    <cellStyle name="Normal 3 2 2 2 2 3 2 2 2 2" xfId="6432"/>
    <cellStyle name="Normal 3 2 2 2 2 3 2 2 2 2 2" xfId="6433"/>
    <cellStyle name="Normal 3 2 2 2 2 3 2 2 2 2 2 2" xfId="6434"/>
    <cellStyle name="Normal 3 2 2 2 2 3 2 2 2 2 2 2 2" xfId="6435"/>
    <cellStyle name="Normal 3 2 2 2 2 3 2 2 2 2 2 2 2 2" xfId="6436"/>
    <cellStyle name="Normal 3 2 2 2 2 3 2 2 2 2 2 2 3" xfId="6437"/>
    <cellStyle name="Normal 3 2 2 2 2 3 2 2 2 2 2 3" xfId="6438"/>
    <cellStyle name="Normal 3 2 2 2 2 3 2 2 2 2 2 3 2" xfId="6439"/>
    <cellStyle name="Normal 3 2 2 2 2 3 2 2 2 2 2 4" xfId="6440"/>
    <cellStyle name="Normal 3 2 2 2 2 3 2 2 2 2 3" xfId="6441"/>
    <cellStyle name="Normal 3 2 2 2 2 3 2 2 2 2 3 2" xfId="6442"/>
    <cellStyle name="Normal 3 2 2 2 2 3 2 2 2 2 3 2 2" xfId="6443"/>
    <cellStyle name="Normal 3 2 2 2 2 3 2 2 2 2 3 3" xfId="6444"/>
    <cellStyle name="Normal 3 2 2 2 2 3 2 2 2 2 4" xfId="6445"/>
    <cellStyle name="Normal 3 2 2 2 2 3 2 2 2 2 4 2" xfId="6446"/>
    <cellStyle name="Normal 3 2 2 2 2 3 2 2 2 2 5" xfId="6447"/>
    <cellStyle name="Normal 3 2 2 2 2 3 2 2 2 3" xfId="6448"/>
    <cellStyle name="Normal 3 2 2 2 2 3 2 2 2 3 2" xfId="6449"/>
    <cellStyle name="Normal 3 2 2 2 2 3 2 2 2 3 2 2" xfId="6450"/>
    <cellStyle name="Normal 3 2 2 2 2 3 2 2 2 3 2 2 2" xfId="6451"/>
    <cellStyle name="Normal 3 2 2 2 2 3 2 2 2 3 2 3" xfId="6452"/>
    <cellStyle name="Normal 3 2 2 2 2 3 2 2 2 3 3" xfId="6453"/>
    <cellStyle name="Normal 3 2 2 2 2 3 2 2 2 3 3 2" xfId="6454"/>
    <cellStyle name="Normal 3 2 2 2 2 3 2 2 2 3 4" xfId="6455"/>
    <cellStyle name="Normal 3 2 2 2 2 3 2 2 2 4" xfId="6456"/>
    <cellStyle name="Normal 3 2 2 2 2 3 2 2 2 4 2" xfId="6457"/>
    <cellStyle name="Normal 3 2 2 2 2 3 2 2 2 4 2 2" xfId="6458"/>
    <cellStyle name="Normal 3 2 2 2 2 3 2 2 2 4 3" xfId="6459"/>
    <cellStyle name="Normal 3 2 2 2 2 3 2 2 2 5" xfId="6460"/>
    <cellStyle name="Normal 3 2 2 2 2 3 2 2 2 5 2" xfId="6461"/>
    <cellStyle name="Normal 3 2 2 2 2 3 2 2 2 6" xfId="6462"/>
    <cellStyle name="Normal 3 2 2 2 2 3 2 2 3" xfId="6463"/>
    <cellStyle name="Normal 3 2 2 2 2 3 2 2 3 2" xfId="6464"/>
    <cellStyle name="Normal 3 2 2 2 2 3 2 2 3 2 2" xfId="6465"/>
    <cellStyle name="Normal 3 2 2 2 2 3 2 2 3 2 2 2" xfId="6466"/>
    <cellStyle name="Normal 3 2 2 2 2 3 2 2 3 2 2 2 2" xfId="6467"/>
    <cellStyle name="Normal 3 2 2 2 2 3 2 2 3 2 2 3" xfId="6468"/>
    <cellStyle name="Normal 3 2 2 2 2 3 2 2 3 2 3" xfId="6469"/>
    <cellStyle name="Normal 3 2 2 2 2 3 2 2 3 2 3 2" xfId="6470"/>
    <cellStyle name="Normal 3 2 2 2 2 3 2 2 3 2 4" xfId="6471"/>
    <cellStyle name="Normal 3 2 2 2 2 3 2 2 3 3" xfId="6472"/>
    <cellStyle name="Normal 3 2 2 2 2 3 2 2 3 3 2" xfId="6473"/>
    <cellStyle name="Normal 3 2 2 2 2 3 2 2 3 3 2 2" xfId="6474"/>
    <cellStyle name="Normal 3 2 2 2 2 3 2 2 3 3 3" xfId="6475"/>
    <cellStyle name="Normal 3 2 2 2 2 3 2 2 3 4" xfId="6476"/>
    <cellStyle name="Normal 3 2 2 2 2 3 2 2 3 4 2" xfId="6477"/>
    <cellStyle name="Normal 3 2 2 2 2 3 2 2 3 5" xfId="6478"/>
    <cellStyle name="Normal 3 2 2 2 2 3 2 2 4" xfId="6479"/>
    <cellStyle name="Normal 3 2 2 2 2 3 2 2 4 2" xfId="6480"/>
    <cellStyle name="Normal 3 2 2 2 2 3 2 2 4 2 2" xfId="6481"/>
    <cellStyle name="Normal 3 2 2 2 2 3 2 2 4 2 2 2" xfId="6482"/>
    <cellStyle name="Normal 3 2 2 2 2 3 2 2 4 2 3" xfId="6483"/>
    <cellStyle name="Normal 3 2 2 2 2 3 2 2 4 3" xfId="6484"/>
    <cellStyle name="Normal 3 2 2 2 2 3 2 2 4 3 2" xfId="6485"/>
    <cellStyle name="Normal 3 2 2 2 2 3 2 2 4 4" xfId="6486"/>
    <cellStyle name="Normal 3 2 2 2 2 3 2 2 5" xfId="6487"/>
    <cellStyle name="Normal 3 2 2 2 2 3 2 2 5 2" xfId="6488"/>
    <cellStyle name="Normal 3 2 2 2 2 3 2 2 5 2 2" xfId="6489"/>
    <cellStyle name="Normal 3 2 2 2 2 3 2 2 5 3" xfId="6490"/>
    <cellStyle name="Normal 3 2 2 2 2 3 2 2 6" xfId="6491"/>
    <cellStyle name="Normal 3 2 2 2 2 3 2 2 6 2" xfId="6492"/>
    <cellStyle name="Normal 3 2 2 2 2 3 2 2 7" xfId="6493"/>
    <cellStyle name="Normal 3 2 2 2 2 3 2 3" xfId="6494"/>
    <cellStyle name="Normal 3 2 2 2 2 3 2 3 2" xfId="6495"/>
    <cellStyle name="Normal 3 2 2 2 2 3 2 3 2 2" xfId="6496"/>
    <cellStyle name="Normal 3 2 2 2 2 3 2 3 2 2 2" xfId="6497"/>
    <cellStyle name="Normal 3 2 2 2 2 3 2 3 2 2 2 2" xfId="6498"/>
    <cellStyle name="Normal 3 2 2 2 2 3 2 3 2 2 2 2 2" xfId="6499"/>
    <cellStyle name="Normal 3 2 2 2 2 3 2 3 2 2 2 3" xfId="6500"/>
    <cellStyle name="Normal 3 2 2 2 2 3 2 3 2 2 3" xfId="6501"/>
    <cellStyle name="Normal 3 2 2 2 2 3 2 3 2 2 3 2" xfId="6502"/>
    <cellStyle name="Normal 3 2 2 2 2 3 2 3 2 2 4" xfId="6503"/>
    <cellStyle name="Normal 3 2 2 2 2 3 2 3 2 3" xfId="6504"/>
    <cellStyle name="Normal 3 2 2 2 2 3 2 3 2 3 2" xfId="6505"/>
    <cellStyle name="Normal 3 2 2 2 2 3 2 3 2 3 2 2" xfId="6506"/>
    <cellStyle name="Normal 3 2 2 2 2 3 2 3 2 3 3" xfId="6507"/>
    <cellStyle name="Normal 3 2 2 2 2 3 2 3 2 4" xfId="6508"/>
    <cellStyle name="Normal 3 2 2 2 2 3 2 3 2 4 2" xfId="6509"/>
    <cellStyle name="Normal 3 2 2 2 2 3 2 3 2 5" xfId="6510"/>
    <cellStyle name="Normal 3 2 2 2 2 3 2 3 3" xfId="6511"/>
    <cellStyle name="Normal 3 2 2 2 2 3 2 3 3 2" xfId="6512"/>
    <cellStyle name="Normal 3 2 2 2 2 3 2 3 3 2 2" xfId="6513"/>
    <cellStyle name="Normal 3 2 2 2 2 3 2 3 3 2 2 2" xfId="6514"/>
    <cellStyle name="Normal 3 2 2 2 2 3 2 3 3 2 3" xfId="6515"/>
    <cellStyle name="Normal 3 2 2 2 2 3 2 3 3 3" xfId="6516"/>
    <cellStyle name="Normal 3 2 2 2 2 3 2 3 3 3 2" xfId="6517"/>
    <cellStyle name="Normal 3 2 2 2 2 3 2 3 3 4" xfId="6518"/>
    <cellStyle name="Normal 3 2 2 2 2 3 2 3 4" xfId="6519"/>
    <cellStyle name="Normal 3 2 2 2 2 3 2 3 4 2" xfId="6520"/>
    <cellStyle name="Normal 3 2 2 2 2 3 2 3 4 2 2" xfId="6521"/>
    <cellStyle name="Normal 3 2 2 2 2 3 2 3 4 3" xfId="6522"/>
    <cellStyle name="Normal 3 2 2 2 2 3 2 3 5" xfId="6523"/>
    <cellStyle name="Normal 3 2 2 2 2 3 2 3 5 2" xfId="6524"/>
    <cellStyle name="Normal 3 2 2 2 2 3 2 3 6" xfId="6525"/>
    <cellStyle name="Normal 3 2 2 2 2 3 2 4" xfId="6526"/>
    <cellStyle name="Normal 3 2 2 2 2 3 2 4 2" xfId="6527"/>
    <cellStyle name="Normal 3 2 2 2 2 3 2 4 2 2" xfId="6528"/>
    <cellStyle name="Normal 3 2 2 2 2 3 2 4 2 2 2" xfId="6529"/>
    <cellStyle name="Normal 3 2 2 2 2 3 2 4 2 2 2 2" xfId="6530"/>
    <cellStyle name="Normal 3 2 2 2 2 3 2 4 2 2 3" xfId="6531"/>
    <cellStyle name="Normal 3 2 2 2 2 3 2 4 2 3" xfId="6532"/>
    <cellStyle name="Normal 3 2 2 2 2 3 2 4 2 3 2" xfId="6533"/>
    <cellStyle name="Normal 3 2 2 2 2 3 2 4 2 4" xfId="6534"/>
    <cellStyle name="Normal 3 2 2 2 2 3 2 4 3" xfId="6535"/>
    <cellStyle name="Normal 3 2 2 2 2 3 2 4 3 2" xfId="6536"/>
    <cellStyle name="Normal 3 2 2 2 2 3 2 4 3 2 2" xfId="6537"/>
    <cellStyle name="Normal 3 2 2 2 2 3 2 4 3 3" xfId="6538"/>
    <cellStyle name="Normal 3 2 2 2 2 3 2 4 4" xfId="6539"/>
    <cellStyle name="Normal 3 2 2 2 2 3 2 4 4 2" xfId="6540"/>
    <cellStyle name="Normal 3 2 2 2 2 3 2 4 5" xfId="6541"/>
    <cellStyle name="Normal 3 2 2 2 2 3 2 5" xfId="6542"/>
    <cellStyle name="Normal 3 2 2 2 2 3 2 5 2" xfId="6543"/>
    <cellStyle name="Normal 3 2 2 2 2 3 2 5 2 2" xfId="6544"/>
    <cellStyle name="Normal 3 2 2 2 2 3 2 5 2 2 2" xfId="6545"/>
    <cellStyle name="Normal 3 2 2 2 2 3 2 5 2 3" xfId="6546"/>
    <cellStyle name="Normal 3 2 2 2 2 3 2 5 3" xfId="6547"/>
    <cellStyle name="Normal 3 2 2 2 2 3 2 5 3 2" xfId="6548"/>
    <cellStyle name="Normal 3 2 2 2 2 3 2 5 4" xfId="6549"/>
    <cellStyle name="Normal 3 2 2 2 2 3 2 6" xfId="6550"/>
    <cellStyle name="Normal 3 2 2 2 2 3 2 6 2" xfId="6551"/>
    <cellStyle name="Normal 3 2 2 2 2 3 2 6 2 2" xfId="6552"/>
    <cellStyle name="Normal 3 2 2 2 2 3 2 6 3" xfId="6553"/>
    <cellStyle name="Normal 3 2 2 2 2 3 2 7" xfId="6554"/>
    <cellStyle name="Normal 3 2 2 2 2 3 2 7 2" xfId="6555"/>
    <cellStyle name="Normal 3 2 2 2 2 3 2 8" xfId="6556"/>
    <cellStyle name="Normal 3 2 2 2 2 3 3" xfId="6557"/>
    <cellStyle name="Normal 3 2 2 2 2 3 3 2" xfId="6558"/>
    <cellStyle name="Normal 3 2 2 2 2 3 3 2 2" xfId="6559"/>
    <cellStyle name="Normal 3 2 2 2 2 3 3 2 2 2" xfId="6560"/>
    <cellStyle name="Normal 3 2 2 2 2 3 3 2 2 2 2" xfId="6561"/>
    <cellStyle name="Normal 3 2 2 2 2 3 3 2 2 2 2 2" xfId="6562"/>
    <cellStyle name="Normal 3 2 2 2 2 3 3 2 2 2 2 2 2" xfId="6563"/>
    <cellStyle name="Normal 3 2 2 2 2 3 3 2 2 2 2 3" xfId="6564"/>
    <cellStyle name="Normal 3 2 2 2 2 3 3 2 2 2 3" xfId="6565"/>
    <cellStyle name="Normal 3 2 2 2 2 3 3 2 2 2 3 2" xfId="6566"/>
    <cellStyle name="Normal 3 2 2 2 2 3 3 2 2 2 4" xfId="6567"/>
    <cellStyle name="Normal 3 2 2 2 2 3 3 2 2 3" xfId="6568"/>
    <cellStyle name="Normal 3 2 2 2 2 3 3 2 2 3 2" xfId="6569"/>
    <cellStyle name="Normal 3 2 2 2 2 3 3 2 2 3 2 2" xfId="6570"/>
    <cellStyle name="Normal 3 2 2 2 2 3 3 2 2 3 3" xfId="6571"/>
    <cellStyle name="Normal 3 2 2 2 2 3 3 2 2 4" xfId="6572"/>
    <cellStyle name="Normal 3 2 2 2 2 3 3 2 2 4 2" xfId="6573"/>
    <cellStyle name="Normal 3 2 2 2 2 3 3 2 2 5" xfId="6574"/>
    <cellStyle name="Normal 3 2 2 2 2 3 3 2 3" xfId="6575"/>
    <cellStyle name="Normal 3 2 2 2 2 3 3 2 3 2" xfId="6576"/>
    <cellStyle name="Normal 3 2 2 2 2 3 3 2 3 2 2" xfId="6577"/>
    <cellStyle name="Normal 3 2 2 2 2 3 3 2 3 2 2 2" xfId="6578"/>
    <cellStyle name="Normal 3 2 2 2 2 3 3 2 3 2 3" xfId="6579"/>
    <cellStyle name="Normal 3 2 2 2 2 3 3 2 3 3" xfId="6580"/>
    <cellStyle name="Normal 3 2 2 2 2 3 3 2 3 3 2" xfId="6581"/>
    <cellStyle name="Normal 3 2 2 2 2 3 3 2 3 4" xfId="6582"/>
    <cellStyle name="Normal 3 2 2 2 2 3 3 2 4" xfId="6583"/>
    <cellStyle name="Normal 3 2 2 2 2 3 3 2 4 2" xfId="6584"/>
    <cellStyle name="Normal 3 2 2 2 2 3 3 2 4 2 2" xfId="6585"/>
    <cellStyle name="Normal 3 2 2 2 2 3 3 2 4 3" xfId="6586"/>
    <cellStyle name="Normal 3 2 2 2 2 3 3 2 5" xfId="6587"/>
    <cellStyle name="Normal 3 2 2 2 2 3 3 2 5 2" xfId="6588"/>
    <cellStyle name="Normal 3 2 2 2 2 3 3 2 6" xfId="6589"/>
    <cellStyle name="Normal 3 2 2 2 2 3 3 3" xfId="6590"/>
    <cellStyle name="Normal 3 2 2 2 2 3 3 3 2" xfId="6591"/>
    <cellStyle name="Normal 3 2 2 2 2 3 3 3 2 2" xfId="6592"/>
    <cellStyle name="Normal 3 2 2 2 2 3 3 3 2 2 2" xfId="6593"/>
    <cellStyle name="Normal 3 2 2 2 2 3 3 3 2 2 2 2" xfId="6594"/>
    <cellStyle name="Normal 3 2 2 2 2 3 3 3 2 2 3" xfId="6595"/>
    <cellStyle name="Normal 3 2 2 2 2 3 3 3 2 3" xfId="6596"/>
    <cellStyle name="Normal 3 2 2 2 2 3 3 3 2 3 2" xfId="6597"/>
    <cellStyle name="Normal 3 2 2 2 2 3 3 3 2 4" xfId="6598"/>
    <cellStyle name="Normal 3 2 2 2 2 3 3 3 3" xfId="6599"/>
    <cellStyle name="Normal 3 2 2 2 2 3 3 3 3 2" xfId="6600"/>
    <cellStyle name="Normal 3 2 2 2 2 3 3 3 3 2 2" xfId="6601"/>
    <cellStyle name="Normal 3 2 2 2 2 3 3 3 3 3" xfId="6602"/>
    <cellStyle name="Normal 3 2 2 2 2 3 3 3 4" xfId="6603"/>
    <cellStyle name="Normal 3 2 2 2 2 3 3 3 4 2" xfId="6604"/>
    <cellStyle name="Normal 3 2 2 2 2 3 3 3 5" xfId="6605"/>
    <cellStyle name="Normal 3 2 2 2 2 3 3 4" xfId="6606"/>
    <cellStyle name="Normal 3 2 2 2 2 3 3 4 2" xfId="6607"/>
    <cellStyle name="Normal 3 2 2 2 2 3 3 4 2 2" xfId="6608"/>
    <cellStyle name="Normal 3 2 2 2 2 3 3 4 2 2 2" xfId="6609"/>
    <cellStyle name="Normal 3 2 2 2 2 3 3 4 2 3" xfId="6610"/>
    <cellStyle name="Normal 3 2 2 2 2 3 3 4 3" xfId="6611"/>
    <cellStyle name="Normal 3 2 2 2 2 3 3 4 3 2" xfId="6612"/>
    <cellStyle name="Normal 3 2 2 2 2 3 3 4 4" xfId="6613"/>
    <cellStyle name="Normal 3 2 2 2 2 3 3 5" xfId="6614"/>
    <cellStyle name="Normal 3 2 2 2 2 3 3 5 2" xfId="6615"/>
    <cellStyle name="Normal 3 2 2 2 2 3 3 5 2 2" xfId="6616"/>
    <cellStyle name="Normal 3 2 2 2 2 3 3 5 3" xfId="6617"/>
    <cellStyle name="Normal 3 2 2 2 2 3 3 6" xfId="6618"/>
    <cellStyle name="Normal 3 2 2 2 2 3 3 6 2" xfId="6619"/>
    <cellStyle name="Normal 3 2 2 2 2 3 3 7" xfId="6620"/>
    <cellStyle name="Normal 3 2 2 2 2 3 4" xfId="6621"/>
    <cellStyle name="Normal 3 2 2 2 2 3 4 2" xfId="6622"/>
    <cellStyle name="Normal 3 2 2 2 2 3 4 2 2" xfId="6623"/>
    <cellStyle name="Normal 3 2 2 2 2 3 4 2 2 2" xfId="6624"/>
    <cellStyle name="Normal 3 2 2 2 2 3 4 2 2 2 2" xfId="6625"/>
    <cellStyle name="Normal 3 2 2 2 2 3 4 2 2 2 2 2" xfId="6626"/>
    <cellStyle name="Normal 3 2 2 2 2 3 4 2 2 2 3" xfId="6627"/>
    <cellStyle name="Normal 3 2 2 2 2 3 4 2 2 3" xfId="6628"/>
    <cellStyle name="Normal 3 2 2 2 2 3 4 2 2 3 2" xfId="6629"/>
    <cellStyle name="Normal 3 2 2 2 2 3 4 2 2 4" xfId="6630"/>
    <cellStyle name="Normal 3 2 2 2 2 3 4 2 3" xfId="6631"/>
    <cellStyle name="Normal 3 2 2 2 2 3 4 2 3 2" xfId="6632"/>
    <cellStyle name="Normal 3 2 2 2 2 3 4 2 3 2 2" xfId="6633"/>
    <cellStyle name="Normal 3 2 2 2 2 3 4 2 3 3" xfId="6634"/>
    <cellStyle name="Normal 3 2 2 2 2 3 4 2 4" xfId="6635"/>
    <cellStyle name="Normal 3 2 2 2 2 3 4 2 4 2" xfId="6636"/>
    <cellStyle name="Normal 3 2 2 2 2 3 4 2 5" xfId="6637"/>
    <cellStyle name="Normal 3 2 2 2 2 3 4 3" xfId="6638"/>
    <cellStyle name="Normal 3 2 2 2 2 3 4 3 2" xfId="6639"/>
    <cellStyle name="Normal 3 2 2 2 2 3 4 3 2 2" xfId="6640"/>
    <cellStyle name="Normal 3 2 2 2 2 3 4 3 2 2 2" xfId="6641"/>
    <cellStyle name="Normal 3 2 2 2 2 3 4 3 2 3" xfId="6642"/>
    <cellStyle name="Normal 3 2 2 2 2 3 4 3 3" xfId="6643"/>
    <cellStyle name="Normal 3 2 2 2 2 3 4 3 3 2" xfId="6644"/>
    <cellStyle name="Normal 3 2 2 2 2 3 4 3 4" xfId="6645"/>
    <cellStyle name="Normal 3 2 2 2 2 3 4 4" xfId="6646"/>
    <cellStyle name="Normal 3 2 2 2 2 3 4 4 2" xfId="6647"/>
    <cellStyle name="Normal 3 2 2 2 2 3 4 4 2 2" xfId="6648"/>
    <cellStyle name="Normal 3 2 2 2 2 3 4 4 3" xfId="6649"/>
    <cellStyle name="Normal 3 2 2 2 2 3 4 5" xfId="6650"/>
    <cellStyle name="Normal 3 2 2 2 2 3 4 5 2" xfId="6651"/>
    <cellStyle name="Normal 3 2 2 2 2 3 4 6" xfId="6652"/>
    <cellStyle name="Normal 3 2 2 2 2 3 5" xfId="6653"/>
    <cellStyle name="Normal 3 2 2 2 2 3 5 2" xfId="6654"/>
    <cellStyle name="Normal 3 2 2 2 2 3 5 2 2" xfId="6655"/>
    <cellStyle name="Normal 3 2 2 2 2 3 5 2 2 2" xfId="6656"/>
    <cellStyle name="Normal 3 2 2 2 2 3 5 2 2 2 2" xfId="6657"/>
    <cellStyle name="Normal 3 2 2 2 2 3 5 2 2 3" xfId="6658"/>
    <cellStyle name="Normal 3 2 2 2 2 3 5 2 3" xfId="6659"/>
    <cellStyle name="Normal 3 2 2 2 2 3 5 2 3 2" xfId="6660"/>
    <cellStyle name="Normal 3 2 2 2 2 3 5 2 4" xfId="6661"/>
    <cellStyle name="Normal 3 2 2 2 2 3 5 3" xfId="6662"/>
    <cellStyle name="Normal 3 2 2 2 2 3 5 3 2" xfId="6663"/>
    <cellStyle name="Normal 3 2 2 2 2 3 5 3 2 2" xfId="6664"/>
    <cellStyle name="Normal 3 2 2 2 2 3 5 3 3" xfId="6665"/>
    <cellStyle name="Normal 3 2 2 2 2 3 5 4" xfId="6666"/>
    <cellStyle name="Normal 3 2 2 2 2 3 5 4 2" xfId="6667"/>
    <cellStyle name="Normal 3 2 2 2 2 3 5 5" xfId="6668"/>
    <cellStyle name="Normal 3 2 2 2 2 3 6" xfId="6669"/>
    <cellStyle name="Normal 3 2 2 2 2 3 6 2" xfId="6670"/>
    <cellStyle name="Normal 3 2 2 2 2 3 6 2 2" xfId="6671"/>
    <cellStyle name="Normal 3 2 2 2 2 3 6 2 2 2" xfId="6672"/>
    <cellStyle name="Normal 3 2 2 2 2 3 6 2 3" xfId="6673"/>
    <cellStyle name="Normal 3 2 2 2 2 3 6 3" xfId="6674"/>
    <cellStyle name="Normal 3 2 2 2 2 3 6 3 2" xfId="6675"/>
    <cellStyle name="Normal 3 2 2 2 2 3 6 4" xfId="6676"/>
    <cellStyle name="Normal 3 2 2 2 2 3 7" xfId="6677"/>
    <cellStyle name="Normal 3 2 2 2 2 3 7 2" xfId="6678"/>
    <cellStyle name="Normal 3 2 2 2 2 3 7 2 2" xfId="6679"/>
    <cellStyle name="Normal 3 2 2 2 2 3 7 3" xfId="6680"/>
    <cellStyle name="Normal 3 2 2 2 2 3 8" xfId="6681"/>
    <cellStyle name="Normal 3 2 2 2 2 3 8 2" xfId="6682"/>
    <cellStyle name="Normal 3 2 2 2 2 3 9" xfId="6683"/>
    <cellStyle name="Normal 3 2 2 2 2 4" xfId="6684"/>
    <cellStyle name="Normal 3 2 2 2 2 4 2" xfId="6685"/>
    <cellStyle name="Normal 3 2 2 2 2 4 2 2" xfId="6686"/>
    <cellStyle name="Normal 3 2 2 2 2 4 2 2 2" xfId="6687"/>
    <cellStyle name="Normal 3 2 2 2 2 4 2 2 2 2" xfId="6688"/>
    <cellStyle name="Normal 3 2 2 2 2 4 2 2 2 2 2" xfId="6689"/>
    <cellStyle name="Normal 3 2 2 2 2 4 2 2 2 2 2 2" xfId="6690"/>
    <cellStyle name="Normal 3 2 2 2 2 4 2 2 2 2 2 2 2" xfId="6691"/>
    <cellStyle name="Normal 3 2 2 2 2 4 2 2 2 2 2 3" xfId="6692"/>
    <cellStyle name="Normal 3 2 2 2 2 4 2 2 2 2 3" xfId="6693"/>
    <cellStyle name="Normal 3 2 2 2 2 4 2 2 2 2 3 2" xfId="6694"/>
    <cellStyle name="Normal 3 2 2 2 2 4 2 2 2 2 4" xfId="6695"/>
    <cellStyle name="Normal 3 2 2 2 2 4 2 2 2 3" xfId="6696"/>
    <cellStyle name="Normal 3 2 2 2 2 4 2 2 2 3 2" xfId="6697"/>
    <cellStyle name="Normal 3 2 2 2 2 4 2 2 2 3 2 2" xfId="6698"/>
    <cellStyle name="Normal 3 2 2 2 2 4 2 2 2 3 3" xfId="6699"/>
    <cellStyle name="Normal 3 2 2 2 2 4 2 2 2 4" xfId="6700"/>
    <cellStyle name="Normal 3 2 2 2 2 4 2 2 2 4 2" xfId="6701"/>
    <cellStyle name="Normal 3 2 2 2 2 4 2 2 2 5" xfId="6702"/>
    <cellStyle name="Normal 3 2 2 2 2 4 2 2 3" xfId="6703"/>
    <cellStyle name="Normal 3 2 2 2 2 4 2 2 3 2" xfId="6704"/>
    <cellStyle name="Normal 3 2 2 2 2 4 2 2 3 2 2" xfId="6705"/>
    <cellStyle name="Normal 3 2 2 2 2 4 2 2 3 2 2 2" xfId="6706"/>
    <cellStyle name="Normal 3 2 2 2 2 4 2 2 3 2 3" xfId="6707"/>
    <cellStyle name="Normal 3 2 2 2 2 4 2 2 3 3" xfId="6708"/>
    <cellStyle name="Normal 3 2 2 2 2 4 2 2 3 3 2" xfId="6709"/>
    <cellStyle name="Normal 3 2 2 2 2 4 2 2 3 4" xfId="6710"/>
    <cellStyle name="Normal 3 2 2 2 2 4 2 2 4" xfId="6711"/>
    <cellStyle name="Normal 3 2 2 2 2 4 2 2 4 2" xfId="6712"/>
    <cellStyle name="Normal 3 2 2 2 2 4 2 2 4 2 2" xfId="6713"/>
    <cellStyle name="Normal 3 2 2 2 2 4 2 2 4 3" xfId="6714"/>
    <cellStyle name="Normal 3 2 2 2 2 4 2 2 5" xfId="6715"/>
    <cellStyle name="Normal 3 2 2 2 2 4 2 2 5 2" xfId="6716"/>
    <cellStyle name="Normal 3 2 2 2 2 4 2 2 6" xfId="6717"/>
    <cellStyle name="Normal 3 2 2 2 2 4 2 3" xfId="6718"/>
    <cellStyle name="Normal 3 2 2 2 2 4 2 3 2" xfId="6719"/>
    <cellStyle name="Normal 3 2 2 2 2 4 2 3 2 2" xfId="6720"/>
    <cellStyle name="Normal 3 2 2 2 2 4 2 3 2 2 2" xfId="6721"/>
    <cellStyle name="Normal 3 2 2 2 2 4 2 3 2 2 2 2" xfId="6722"/>
    <cellStyle name="Normal 3 2 2 2 2 4 2 3 2 2 3" xfId="6723"/>
    <cellStyle name="Normal 3 2 2 2 2 4 2 3 2 3" xfId="6724"/>
    <cellStyle name="Normal 3 2 2 2 2 4 2 3 2 3 2" xfId="6725"/>
    <cellStyle name="Normal 3 2 2 2 2 4 2 3 2 4" xfId="6726"/>
    <cellStyle name="Normal 3 2 2 2 2 4 2 3 3" xfId="6727"/>
    <cellStyle name="Normal 3 2 2 2 2 4 2 3 3 2" xfId="6728"/>
    <cellStyle name="Normal 3 2 2 2 2 4 2 3 3 2 2" xfId="6729"/>
    <cellStyle name="Normal 3 2 2 2 2 4 2 3 3 3" xfId="6730"/>
    <cellStyle name="Normal 3 2 2 2 2 4 2 3 4" xfId="6731"/>
    <cellStyle name="Normal 3 2 2 2 2 4 2 3 4 2" xfId="6732"/>
    <cellStyle name="Normal 3 2 2 2 2 4 2 3 5" xfId="6733"/>
    <cellStyle name="Normal 3 2 2 2 2 4 2 4" xfId="6734"/>
    <cellStyle name="Normal 3 2 2 2 2 4 2 4 2" xfId="6735"/>
    <cellStyle name="Normal 3 2 2 2 2 4 2 4 2 2" xfId="6736"/>
    <cellStyle name="Normal 3 2 2 2 2 4 2 4 2 2 2" xfId="6737"/>
    <cellStyle name="Normal 3 2 2 2 2 4 2 4 2 3" xfId="6738"/>
    <cellStyle name="Normal 3 2 2 2 2 4 2 4 3" xfId="6739"/>
    <cellStyle name="Normal 3 2 2 2 2 4 2 4 3 2" xfId="6740"/>
    <cellStyle name="Normal 3 2 2 2 2 4 2 4 4" xfId="6741"/>
    <cellStyle name="Normal 3 2 2 2 2 4 2 5" xfId="6742"/>
    <cellStyle name="Normal 3 2 2 2 2 4 2 5 2" xfId="6743"/>
    <cellStyle name="Normal 3 2 2 2 2 4 2 5 2 2" xfId="6744"/>
    <cellStyle name="Normal 3 2 2 2 2 4 2 5 3" xfId="6745"/>
    <cellStyle name="Normal 3 2 2 2 2 4 2 6" xfId="6746"/>
    <cellStyle name="Normal 3 2 2 2 2 4 2 6 2" xfId="6747"/>
    <cellStyle name="Normal 3 2 2 2 2 4 2 7" xfId="6748"/>
    <cellStyle name="Normal 3 2 2 2 2 4 3" xfId="6749"/>
    <cellStyle name="Normal 3 2 2 2 2 4 3 2" xfId="6750"/>
    <cellStyle name="Normal 3 2 2 2 2 4 3 2 2" xfId="6751"/>
    <cellStyle name="Normal 3 2 2 2 2 4 3 2 2 2" xfId="6752"/>
    <cellStyle name="Normal 3 2 2 2 2 4 3 2 2 2 2" xfId="6753"/>
    <cellStyle name="Normal 3 2 2 2 2 4 3 2 2 2 2 2" xfId="6754"/>
    <cellStyle name="Normal 3 2 2 2 2 4 3 2 2 2 3" xfId="6755"/>
    <cellStyle name="Normal 3 2 2 2 2 4 3 2 2 3" xfId="6756"/>
    <cellStyle name="Normal 3 2 2 2 2 4 3 2 2 3 2" xfId="6757"/>
    <cellStyle name="Normal 3 2 2 2 2 4 3 2 2 4" xfId="6758"/>
    <cellStyle name="Normal 3 2 2 2 2 4 3 2 3" xfId="6759"/>
    <cellStyle name="Normal 3 2 2 2 2 4 3 2 3 2" xfId="6760"/>
    <cellStyle name="Normal 3 2 2 2 2 4 3 2 3 2 2" xfId="6761"/>
    <cellStyle name="Normal 3 2 2 2 2 4 3 2 3 3" xfId="6762"/>
    <cellStyle name="Normal 3 2 2 2 2 4 3 2 4" xfId="6763"/>
    <cellStyle name="Normal 3 2 2 2 2 4 3 2 4 2" xfId="6764"/>
    <cellStyle name="Normal 3 2 2 2 2 4 3 2 5" xfId="6765"/>
    <cellStyle name="Normal 3 2 2 2 2 4 3 3" xfId="6766"/>
    <cellStyle name="Normal 3 2 2 2 2 4 3 3 2" xfId="6767"/>
    <cellStyle name="Normal 3 2 2 2 2 4 3 3 2 2" xfId="6768"/>
    <cellStyle name="Normal 3 2 2 2 2 4 3 3 2 2 2" xfId="6769"/>
    <cellStyle name="Normal 3 2 2 2 2 4 3 3 2 3" xfId="6770"/>
    <cellStyle name="Normal 3 2 2 2 2 4 3 3 3" xfId="6771"/>
    <cellStyle name="Normal 3 2 2 2 2 4 3 3 3 2" xfId="6772"/>
    <cellStyle name="Normal 3 2 2 2 2 4 3 3 4" xfId="6773"/>
    <cellStyle name="Normal 3 2 2 2 2 4 3 4" xfId="6774"/>
    <cellStyle name="Normal 3 2 2 2 2 4 3 4 2" xfId="6775"/>
    <cellStyle name="Normal 3 2 2 2 2 4 3 4 2 2" xfId="6776"/>
    <cellStyle name="Normal 3 2 2 2 2 4 3 4 3" xfId="6777"/>
    <cellStyle name="Normal 3 2 2 2 2 4 3 5" xfId="6778"/>
    <cellStyle name="Normal 3 2 2 2 2 4 3 5 2" xfId="6779"/>
    <cellStyle name="Normal 3 2 2 2 2 4 3 6" xfId="6780"/>
    <cellStyle name="Normal 3 2 2 2 2 4 4" xfId="6781"/>
    <cellStyle name="Normal 3 2 2 2 2 4 4 2" xfId="6782"/>
    <cellStyle name="Normal 3 2 2 2 2 4 4 2 2" xfId="6783"/>
    <cellStyle name="Normal 3 2 2 2 2 4 4 2 2 2" xfId="6784"/>
    <cellStyle name="Normal 3 2 2 2 2 4 4 2 2 2 2" xfId="6785"/>
    <cellStyle name="Normal 3 2 2 2 2 4 4 2 2 3" xfId="6786"/>
    <cellStyle name="Normal 3 2 2 2 2 4 4 2 3" xfId="6787"/>
    <cellStyle name="Normal 3 2 2 2 2 4 4 2 3 2" xfId="6788"/>
    <cellStyle name="Normal 3 2 2 2 2 4 4 2 4" xfId="6789"/>
    <cellStyle name="Normal 3 2 2 2 2 4 4 3" xfId="6790"/>
    <cellStyle name="Normal 3 2 2 2 2 4 4 3 2" xfId="6791"/>
    <cellStyle name="Normal 3 2 2 2 2 4 4 3 2 2" xfId="6792"/>
    <cellStyle name="Normal 3 2 2 2 2 4 4 3 3" xfId="6793"/>
    <cellStyle name="Normal 3 2 2 2 2 4 4 4" xfId="6794"/>
    <cellStyle name="Normal 3 2 2 2 2 4 4 4 2" xfId="6795"/>
    <cellStyle name="Normal 3 2 2 2 2 4 4 5" xfId="6796"/>
    <cellStyle name="Normal 3 2 2 2 2 4 5" xfId="6797"/>
    <cellStyle name="Normal 3 2 2 2 2 4 5 2" xfId="6798"/>
    <cellStyle name="Normal 3 2 2 2 2 4 5 2 2" xfId="6799"/>
    <cellStyle name="Normal 3 2 2 2 2 4 5 2 2 2" xfId="6800"/>
    <cellStyle name="Normal 3 2 2 2 2 4 5 2 3" xfId="6801"/>
    <cellStyle name="Normal 3 2 2 2 2 4 5 3" xfId="6802"/>
    <cellStyle name="Normal 3 2 2 2 2 4 5 3 2" xfId="6803"/>
    <cellStyle name="Normal 3 2 2 2 2 4 5 4" xfId="6804"/>
    <cellStyle name="Normal 3 2 2 2 2 4 6" xfId="6805"/>
    <cellStyle name="Normal 3 2 2 2 2 4 6 2" xfId="6806"/>
    <cellStyle name="Normal 3 2 2 2 2 4 6 2 2" xfId="6807"/>
    <cellStyle name="Normal 3 2 2 2 2 4 6 3" xfId="6808"/>
    <cellStyle name="Normal 3 2 2 2 2 4 7" xfId="6809"/>
    <cellStyle name="Normal 3 2 2 2 2 4 7 2" xfId="6810"/>
    <cellStyle name="Normal 3 2 2 2 2 4 8" xfId="6811"/>
    <cellStyle name="Normal 3 2 2 2 2 5" xfId="6812"/>
    <cellStyle name="Normal 3 2 2 2 2 5 2" xfId="6813"/>
    <cellStyle name="Normal 3 2 2 2 2 5 2 2" xfId="6814"/>
    <cellStyle name="Normal 3 2 2 2 2 5 2 2 2" xfId="6815"/>
    <cellStyle name="Normal 3 2 2 2 2 5 2 2 2 2" xfId="6816"/>
    <cellStyle name="Normal 3 2 2 2 2 5 2 2 2 2 2" xfId="6817"/>
    <cellStyle name="Normal 3 2 2 2 2 5 2 2 2 2 2 2" xfId="6818"/>
    <cellStyle name="Normal 3 2 2 2 2 5 2 2 2 2 3" xfId="6819"/>
    <cellStyle name="Normal 3 2 2 2 2 5 2 2 2 3" xfId="6820"/>
    <cellStyle name="Normal 3 2 2 2 2 5 2 2 2 3 2" xfId="6821"/>
    <cellStyle name="Normal 3 2 2 2 2 5 2 2 2 4" xfId="6822"/>
    <cellStyle name="Normal 3 2 2 2 2 5 2 2 3" xfId="6823"/>
    <cellStyle name="Normal 3 2 2 2 2 5 2 2 3 2" xfId="6824"/>
    <cellStyle name="Normal 3 2 2 2 2 5 2 2 3 2 2" xfId="6825"/>
    <cellStyle name="Normal 3 2 2 2 2 5 2 2 3 3" xfId="6826"/>
    <cellStyle name="Normal 3 2 2 2 2 5 2 2 4" xfId="6827"/>
    <cellStyle name="Normal 3 2 2 2 2 5 2 2 4 2" xfId="6828"/>
    <cellStyle name="Normal 3 2 2 2 2 5 2 2 5" xfId="6829"/>
    <cellStyle name="Normal 3 2 2 2 2 5 2 3" xfId="6830"/>
    <cellStyle name="Normal 3 2 2 2 2 5 2 3 2" xfId="6831"/>
    <cellStyle name="Normal 3 2 2 2 2 5 2 3 2 2" xfId="6832"/>
    <cellStyle name="Normal 3 2 2 2 2 5 2 3 2 2 2" xfId="6833"/>
    <cellStyle name="Normal 3 2 2 2 2 5 2 3 2 3" xfId="6834"/>
    <cellStyle name="Normal 3 2 2 2 2 5 2 3 3" xfId="6835"/>
    <cellStyle name="Normal 3 2 2 2 2 5 2 3 3 2" xfId="6836"/>
    <cellStyle name="Normal 3 2 2 2 2 5 2 3 4" xfId="6837"/>
    <cellStyle name="Normal 3 2 2 2 2 5 2 4" xfId="6838"/>
    <cellStyle name="Normal 3 2 2 2 2 5 2 4 2" xfId="6839"/>
    <cellStyle name="Normal 3 2 2 2 2 5 2 4 2 2" xfId="6840"/>
    <cellStyle name="Normal 3 2 2 2 2 5 2 4 3" xfId="6841"/>
    <cellStyle name="Normal 3 2 2 2 2 5 2 5" xfId="6842"/>
    <cellStyle name="Normal 3 2 2 2 2 5 2 5 2" xfId="6843"/>
    <cellStyle name="Normal 3 2 2 2 2 5 2 6" xfId="6844"/>
    <cellStyle name="Normal 3 2 2 2 2 5 3" xfId="6845"/>
    <cellStyle name="Normal 3 2 2 2 2 5 3 2" xfId="6846"/>
    <cellStyle name="Normal 3 2 2 2 2 5 3 2 2" xfId="6847"/>
    <cellStyle name="Normal 3 2 2 2 2 5 3 2 2 2" xfId="6848"/>
    <cellStyle name="Normal 3 2 2 2 2 5 3 2 2 2 2" xfId="6849"/>
    <cellStyle name="Normal 3 2 2 2 2 5 3 2 2 3" xfId="6850"/>
    <cellStyle name="Normal 3 2 2 2 2 5 3 2 3" xfId="6851"/>
    <cellStyle name="Normal 3 2 2 2 2 5 3 2 3 2" xfId="6852"/>
    <cellStyle name="Normal 3 2 2 2 2 5 3 2 4" xfId="6853"/>
    <cellStyle name="Normal 3 2 2 2 2 5 3 3" xfId="6854"/>
    <cellStyle name="Normal 3 2 2 2 2 5 3 3 2" xfId="6855"/>
    <cellStyle name="Normal 3 2 2 2 2 5 3 3 2 2" xfId="6856"/>
    <cellStyle name="Normal 3 2 2 2 2 5 3 3 3" xfId="6857"/>
    <cellStyle name="Normal 3 2 2 2 2 5 3 4" xfId="6858"/>
    <cellStyle name="Normal 3 2 2 2 2 5 3 4 2" xfId="6859"/>
    <cellStyle name="Normal 3 2 2 2 2 5 3 5" xfId="6860"/>
    <cellStyle name="Normal 3 2 2 2 2 5 4" xfId="6861"/>
    <cellStyle name="Normal 3 2 2 2 2 5 4 2" xfId="6862"/>
    <cellStyle name="Normal 3 2 2 2 2 5 4 2 2" xfId="6863"/>
    <cellStyle name="Normal 3 2 2 2 2 5 4 2 2 2" xfId="6864"/>
    <cellStyle name="Normal 3 2 2 2 2 5 4 2 3" xfId="6865"/>
    <cellStyle name="Normal 3 2 2 2 2 5 4 3" xfId="6866"/>
    <cellStyle name="Normal 3 2 2 2 2 5 4 3 2" xfId="6867"/>
    <cellStyle name="Normal 3 2 2 2 2 5 4 4" xfId="6868"/>
    <cellStyle name="Normal 3 2 2 2 2 5 5" xfId="6869"/>
    <cellStyle name="Normal 3 2 2 2 2 5 5 2" xfId="6870"/>
    <cellStyle name="Normal 3 2 2 2 2 5 5 2 2" xfId="6871"/>
    <cellStyle name="Normal 3 2 2 2 2 5 5 3" xfId="6872"/>
    <cellStyle name="Normal 3 2 2 2 2 5 6" xfId="6873"/>
    <cellStyle name="Normal 3 2 2 2 2 5 6 2" xfId="6874"/>
    <cellStyle name="Normal 3 2 2 2 2 5 7" xfId="6875"/>
    <cellStyle name="Normal 3 2 2 2 2 6" xfId="6876"/>
    <cellStyle name="Normal 3 2 2 2 2 6 2" xfId="6877"/>
    <cellStyle name="Normal 3 2 2 2 2 6 2 2" xfId="6878"/>
    <cellStyle name="Normal 3 2 2 2 2 6 2 2 2" xfId="6879"/>
    <cellStyle name="Normal 3 2 2 2 2 6 2 2 2 2" xfId="6880"/>
    <cellStyle name="Normal 3 2 2 2 2 6 2 2 2 2 2" xfId="6881"/>
    <cellStyle name="Normal 3 2 2 2 2 6 2 2 2 3" xfId="6882"/>
    <cellStyle name="Normal 3 2 2 2 2 6 2 2 3" xfId="6883"/>
    <cellStyle name="Normal 3 2 2 2 2 6 2 2 3 2" xfId="6884"/>
    <cellStyle name="Normal 3 2 2 2 2 6 2 2 4" xfId="6885"/>
    <cellStyle name="Normal 3 2 2 2 2 6 2 3" xfId="6886"/>
    <cellStyle name="Normal 3 2 2 2 2 6 2 3 2" xfId="6887"/>
    <cellStyle name="Normal 3 2 2 2 2 6 2 3 2 2" xfId="6888"/>
    <cellStyle name="Normal 3 2 2 2 2 6 2 3 3" xfId="6889"/>
    <cellStyle name="Normal 3 2 2 2 2 6 2 4" xfId="6890"/>
    <cellStyle name="Normal 3 2 2 2 2 6 2 4 2" xfId="6891"/>
    <cellStyle name="Normal 3 2 2 2 2 6 2 5" xfId="6892"/>
    <cellStyle name="Normal 3 2 2 2 2 6 3" xfId="6893"/>
    <cellStyle name="Normal 3 2 2 2 2 6 3 2" xfId="6894"/>
    <cellStyle name="Normal 3 2 2 2 2 6 3 2 2" xfId="6895"/>
    <cellStyle name="Normal 3 2 2 2 2 6 3 2 2 2" xfId="6896"/>
    <cellStyle name="Normal 3 2 2 2 2 6 3 2 3" xfId="6897"/>
    <cellStyle name="Normal 3 2 2 2 2 6 3 3" xfId="6898"/>
    <cellStyle name="Normal 3 2 2 2 2 6 3 3 2" xfId="6899"/>
    <cellStyle name="Normal 3 2 2 2 2 6 3 4" xfId="6900"/>
    <cellStyle name="Normal 3 2 2 2 2 6 4" xfId="6901"/>
    <cellStyle name="Normal 3 2 2 2 2 6 4 2" xfId="6902"/>
    <cellStyle name="Normal 3 2 2 2 2 6 4 2 2" xfId="6903"/>
    <cellStyle name="Normal 3 2 2 2 2 6 4 3" xfId="6904"/>
    <cellStyle name="Normal 3 2 2 2 2 6 5" xfId="6905"/>
    <cellStyle name="Normal 3 2 2 2 2 6 5 2" xfId="6906"/>
    <cellStyle name="Normal 3 2 2 2 2 6 6" xfId="6907"/>
    <cellStyle name="Normal 3 2 2 2 2 7" xfId="6908"/>
    <cellStyle name="Normal 3 2 2 2 2 7 2" xfId="6909"/>
    <cellStyle name="Normal 3 2 2 2 2 7 2 2" xfId="6910"/>
    <cellStyle name="Normal 3 2 2 2 2 7 2 2 2" xfId="6911"/>
    <cellStyle name="Normal 3 2 2 2 2 7 2 2 2 2" xfId="6912"/>
    <cellStyle name="Normal 3 2 2 2 2 7 2 2 3" xfId="6913"/>
    <cellStyle name="Normal 3 2 2 2 2 7 2 3" xfId="6914"/>
    <cellStyle name="Normal 3 2 2 2 2 7 2 3 2" xfId="6915"/>
    <cellStyle name="Normal 3 2 2 2 2 7 2 4" xfId="6916"/>
    <cellStyle name="Normal 3 2 2 2 2 7 3" xfId="6917"/>
    <cellStyle name="Normal 3 2 2 2 2 7 3 2" xfId="6918"/>
    <cellStyle name="Normal 3 2 2 2 2 7 3 2 2" xfId="6919"/>
    <cellStyle name="Normal 3 2 2 2 2 7 3 3" xfId="6920"/>
    <cellStyle name="Normal 3 2 2 2 2 7 4" xfId="6921"/>
    <cellStyle name="Normal 3 2 2 2 2 7 4 2" xfId="6922"/>
    <cellStyle name="Normal 3 2 2 2 2 7 5" xfId="6923"/>
    <cellStyle name="Normal 3 2 2 2 2 8" xfId="6924"/>
    <cellStyle name="Normal 3 2 2 2 2 8 2" xfId="6925"/>
    <cellStyle name="Normal 3 2 2 2 2 8 2 2" xfId="6926"/>
    <cellStyle name="Normal 3 2 2 2 2 8 2 2 2" xfId="6927"/>
    <cellStyle name="Normal 3 2 2 2 2 8 2 3" xfId="6928"/>
    <cellStyle name="Normal 3 2 2 2 2 8 3" xfId="6929"/>
    <cellStyle name="Normal 3 2 2 2 2 8 3 2" xfId="6930"/>
    <cellStyle name="Normal 3 2 2 2 2 8 4" xfId="6931"/>
    <cellStyle name="Normal 3 2 2 2 2 9" xfId="6932"/>
    <cellStyle name="Normal 3 2 2 2 2 9 2" xfId="6933"/>
    <cellStyle name="Normal 3 2 2 2 2 9 2 2" xfId="6934"/>
    <cellStyle name="Normal 3 2 2 2 2 9 3" xfId="6935"/>
    <cellStyle name="Normal 3 2 2 2 3" xfId="6936"/>
    <cellStyle name="Normal 3 2 2 2 3 10" xfId="6937"/>
    <cellStyle name="Normal 3 2 2 2 3 2" xfId="6938"/>
    <cellStyle name="Normal 3 2 2 2 3 2 2" xfId="6939"/>
    <cellStyle name="Normal 3 2 2 2 3 2 2 2" xfId="6940"/>
    <cellStyle name="Normal 3 2 2 2 3 2 2 2 2" xfId="6941"/>
    <cellStyle name="Normal 3 2 2 2 3 2 2 2 2 2" xfId="6942"/>
    <cellStyle name="Normal 3 2 2 2 3 2 2 2 2 2 2" xfId="6943"/>
    <cellStyle name="Normal 3 2 2 2 3 2 2 2 2 2 2 2" xfId="6944"/>
    <cellStyle name="Normal 3 2 2 2 3 2 2 2 2 2 2 2 2" xfId="6945"/>
    <cellStyle name="Normal 3 2 2 2 3 2 2 2 2 2 2 2 2 2" xfId="6946"/>
    <cellStyle name="Normal 3 2 2 2 3 2 2 2 2 2 2 2 3" xfId="6947"/>
    <cellStyle name="Normal 3 2 2 2 3 2 2 2 2 2 2 3" xfId="6948"/>
    <cellStyle name="Normal 3 2 2 2 3 2 2 2 2 2 2 3 2" xfId="6949"/>
    <cellStyle name="Normal 3 2 2 2 3 2 2 2 2 2 2 4" xfId="6950"/>
    <cellStyle name="Normal 3 2 2 2 3 2 2 2 2 2 3" xfId="6951"/>
    <cellStyle name="Normal 3 2 2 2 3 2 2 2 2 2 3 2" xfId="6952"/>
    <cellStyle name="Normal 3 2 2 2 3 2 2 2 2 2 3 2 2" xfId="6953"/>
    <cellStyle name="Normal 3 2 2 2 3 2 2 2 2 2 3 3" xfId="6954"/>
    <cellStyle name="Normal 3 2 2 2 3 2 2 2 2 2 4" xfId="6955"/>
    <cellStyle name="Normal 3 2 2 2 3 2 2 2 2 2 4 2" xfId="6956"/>
    <cellStyle name="Normal 3 2 2 2 3 2 2 2 2 2 5" xfId="6957"/>
    <cellStyle name="Normal 3 2 2 2 3 2 2 2 2 3" xfId="6958"/>
    <cellStyle name="Normal 3 2 2 2 3 2 2 2 2 3 2" xfId="6959"/>
    <cellStyle name="Normal 3 2 2 2 3 2 2 2 2 3 2 2" xfId="6960"/>
    <cellStyle name="Normal 3 2 2 2 3 2 2 2 2 3 2 2 2" xfId="6961"/>
    <cellStyle name="Normal 3 2 2 2 3 2 2 2 2 3 2 3" xfId="6962"/>
    <cellStyle name="Normal 3 2 2 2 3 2 2 2 2 3 3" xfId="6963"/>
    <cellStyle name="Normal 3 2 2 2 3 2 2 2 2 3 3 2" xfId="6964"/>
    <cellStyle name="Normal 3 2 2 2 3 2 2 2 2 3 4" xfId="6965"/>
    <cellStyle name="Normal 3 2 2 2 3 2 2 2 2 4" xfId="6966"/>
    <cellStyle name="Normal 3 2 2 2 3 2 2 2 2 4 2" xfId="6967"/>
    <cellStyle name="Normal 3 2 2 2 3 2 2 2 2 4 2 2" xfId="6968"/>
    <cellStyle name="Normal 3 2 2 2 3 2 2 2 2 4 3" xfId="6969"/>
    <cellStyle name="Normal 3 2 2 2 3 2 2 2 2 5" xfId="6970"/>
    <cellStyle name="Normal 3 2 2 2 3 2 2 2 2 5 2" xfId="6971"/>
    <cellStyle name="Normal 3 2 2 2 3 2 2 2 2 6" xfId="6972"/>
    <cellStyle name="Normal 3 2 2 2 3 2 2 2 3" xfId="6973"/>
    <cellStyle name="Normal 3 2 2 2 3 2 2 2 3 2" xfId="6974"/>
    <cellStyle name="Normal 3 2 2 2 3 2 2 2 3 2 2" xfId="6975"/>
    <cellStyle name="Normal 3 2 2 2 3 2 2 2 3 2 2 2" xfId="6976"/>
    <cellStyle name="Normal 3 2 2 2 3 2 2 2 3 2 2 2 2" xfId="6977"/>
    <cellStyle name="Normal 3 2 2 2 3 2 2 2 3 2 2 3" xfId="6978"/>
    <cellStyle name="Normal 3 2 2 2 3 2 2 2 3 2 3" xfId="6979"/>
    <cellStyle name="Normal 3 2 2 2 3 2 2 2 3 2 3 2" xfId="6980"/>
    <cellStyle name="Normal 3 2 2 2 3 2 2 2 3 2 4" xfId="6981"/>
    <cellStyle name="Normal 3 2 2 2 3 2 2 2 3 3" xfId="6982"/>
    <cellStyle name="Normal 3 2 2 2 3 2 2 2 3 3 2" xfId="6983"/>
    <cellStyle name="Normal 3 2 2 2 3 2 2 2 3 3 2 2" xfId="6984"/>
    <cellStyle name="Normal 3 2 2 2 3 2 2 2 3 3 3" xfId="6985"/>
    <cellStyle name="Normal 3 2 2 2 3 2 2 2 3 4" xfId="6986"/>
    <cellStyle name="Normal 3 2 2 2 3 2 2 2 3 4 2" xfId="6987"/>
    <cellStyle name="Normal 3 2 2 2 3 2 2 2 3 5" xfId="6988"/>
    <cellStyle name="Normal 3 2 2 2 3 2 2 2 4" xfId="6989"/>
    <cellStyle name="Normal 3 2 2 2 3 2 2 2 4 2" xfId="6990"/>
    <cellStyle name="Normal 3 2 2 2 3 2 2 2 4 2 2" xfId="6991"/>
    <cellStyle name="Normal 3 2 2 2 3 2 2 2 4 2 2 2" xfId="6992"/>
    <cellStyle name="Normal 3 2 2 2 3 2 2 2 4 2 3" xfId="6993"/>
    <cellStyle name="Normal 3 2 2 2 3 2 2 2 4 3" xfId="6994"/>
    <cellStyle name="Normal 3 2 2 2 3 2 2 2 4 3 2" xfId="6995"/>
    <cellStyle name="Normal 3 2 2 2 3 2 2 2 4 4" xfId="6996"/>
    <cellStyle name="Normal 3 2 2 2 3 2 2 2 5" xfId="6997"/>
    <cellStyle name="Normal 3 2 2 2 3 2 2 2 5 2" xfId="6998"/>
    <cellStyle name="Normal 3 2 2 2 3 2 2 2 5 2 2" xfId="6999"/>
    <cellStyle name="Normal 3 2 2 2 3 2 2 2 5 3" xfId="7000"/>
    <cellStyle name="Normal 3 2 2 2 3 2 2 2 6" xfId="7001"/>
    <cellStyle name="Normal 3 2 2 2 3 2 2 2 6 2" xfId="7002"/>
    <cellStyle name="Normal 3 2 2 2 3 2 2 2 7" xfId="7003"/>
    <cellStyle name="Normal 3 2 2 2 3 2 2 3" xfId="7004"/>
    <cellStyle name="Normal 3 2 2 2 3 2 2 3 2" xfId="7005"/>
    <cellStyle name="Normal 3 2 2 2 3 2 2 3 2 2" xfId="7006"/>
    <cellStyle name="Normal 3 2 2 2 3 2 2 3 2 2 2" xfId="7007"/>
    <cellStyle name="Normal 3 2 2 2 3 2 2 3 2 2 2 2" xfId="7008"/>
    <cellStyle name="Normal 3 2 2 2 3 2 2 3 2 2 2 2 2" xfId="7009"/>
    <cellStyle name="Normal 3 2 2 2 3 2 2 3 2 2 2 3" xfId="7010"/>
    <cellStyle name="Normal 3 2 2 2 3 2 2 3 2 2 3" xfId="7011"/>
    <cellStyle name="Normal 3 2 2 2 3 2 2 3 2 2 3 2" xfId="7012"/>
    <cellStyle name="Normal 3 2 2 2 3 2 2 3 2 2 4" xfId="7013"/>
    <cellStyle name="Normal 3 2 2 2 3 2 2 3 2 3" xfId="7014"/>
    <cellStyle name="Normal 3 2 2 2 3 2 2 3 2 3 2" xfId="7015"/>
    <cellStyle name="Normal 3 2 2 2 3 2 2 3 2 3 2 2" xfId="7016"/>
    <cellStyle name="Normal 3 2 2 2 3 2 2 3 2 3 3" xfId="7017"/>
    <cellStyle name="Normal 3 2 2 2 3 2 2 3 2 4" xfId="7018"/>
    <cellStyle name="Normal 3 2 2 2 3 2 2 3 2 4 2" xfId="7019"/>
    <cellStyle name="Normal 3 2 2 2 3 2 2 3 2 5" xfId="7020"/>
    <cellStyle name="Normal 3 2 2 2 3 2 2 3 3" xfId="7021"/>
    <cellStyle name="Normal 3 2 2 2 3 2 2 3 3 2" xfId="7022"/>
    <cellStyle name="Normal 3 2 2 2 3 2 2 3 3 2 2" xfId="7023"/>
    <cellStyle name="Normal 3 2 2 2 3 2 2 3 3 2 2 2" xfId="7024"/>
    <cellStyle name="Normal 3 2 2 2 3 2 2 3 3 2 3" xfId="7025"/>
    <cellStyle name="Normal 3 2 2 2 3 2 2 3 3 3" xfId="7026"/>
    <cellStyle name="Normal 3 2 2 2 3 2 2 3 3 3 2" xfId="7027"/>
    <cellStyle name="Normal 3 2 2 2 3 2 2 3 3 4" xfId="7028"/>
    <cellStyle name="Normal 3 2 2 2 3 2 2 3 4" xfId="7029"/>
    <cellStyle name="Normal 3 2 2 2 3 2 2 3 4 2" xfId="7030"/>
    <cellStyle name="Normal 3 2 2 2 3 2 2 3 4 2 2" xfId="7031"/>
    <cellStyle name="Normal 3 2 2 2 3 2 2 3 4 3" xfId="7032"/>
    <cellStyle name="Normal 3 2 2 2 3 2 2 3 5" xfId="7033"/>
    <cellStyle name="Normal 3 2 2 2 3 2 2 3 5 2" xfId="7034"/>
    <cellStyle name="Normal 3 2 2 2 3 2 2 3 6" xfId="7035"/>
    <cellStyle name="Normal 3 2 2 2 3 2 2 4" xfId="7036"/>
    <cellStyle name="Normal 3 2 2 2 3 2 2 4 2" xfId="7037"/>
    <cellStyle name="Normal 3 2 2 2 3 2 2 4 2 2" xfId="7038"/>
    <cellStyle name="Normal 3 2 2 2 3 2 2 4 2 2 2" xfId="7039"/>
    <cellStyle name="Normal 3 2 2 2 3 2 2 4 2 2 2 2" xfId="7040"/>
    <cellStyle name="Normal 3 2 2 2 3 2 2 4 2 2 3" xfId="7041"/>
    <cellStyle name="Normal 3 2 2 2 3 2 2 4 2 3" xfId="7042"/>
    <cellStyle name="Normal 3 2 2 2 3 2 2 4 2 3 2" xfId="7043"/>
    <cellStyle name="Normal 3 2 2 2 3 2 2 4 2 4" xfId="7044"/>
    <cellStyle name="Normal 3 2 2 2 3 2 2 4 3" xfId="7045"/>
    <cellStyle name="Normal 3 2 2 2 3 2 2 4 3 2" xfId="7046"/>
    <cellStyle name="Normal 3 2 2 2 3 2 2 4 3 2 2" xfId="7047"/>
    <cellStyle name="Normal 3 2 2 2 3 2 2 4 3 3" xfId="7048"/>
    <cellStyle name="Normal 3 2 2 2 3 2 2 4 4" xfId="7049"/>
    <cellStyle name="Normal 3 2 2 2 3 2 2 4 4 2" xfId="7050"/>
    <cellStyle name="Normal 3 2 2 2 3 2 2 4 5" xfId="7051"/>
    <cellStyle name="Normal 3 2 2 2 3 2 2 5" xfId="7052"/>
    <cellStyle name="Normal 3 2 2 2 3 2 2 5 2" xfId="7053"/>
    <cellStyle name="Normal 3 2 2 2 3 2 2 5 2 2" xfId="7054"/>
    <cellStyle name="Normal 3 2 2 2 3 2 2 5 2 2 2" xfId="7055"/>
    <cellStyle name="Normal 3 2 2 2 3 2 2 5 2 3" xfId="7056"/>
    <cellStyle name="Normal 3 2 2 2 3 2 2 5 3" xfId="7057"/>
    <cellStyle name="Normal 3 2 2 2 3 2 2 5 3 2" xfId="7058"/>
    <cellStyle name="Normal 3 2 2 2 3 2 2 5 4" xfId="7059"/>
    <cellStyle name="Normal 3 2 2 2 3 2 2 6" xfId="7060"/>
    <cellStyle name="Normal 3 2 2 2 3 2 2 6 2" xfId="7061"/>
    <cellStyle name="Normal 3 2 2 2 3 2 2 6 2 2" xfId="7062"/>
    <cellStyle name="Normal 3 2 2 2 3 2 2 6 3" xfId="7063"/>
    <cellStyle name="Normal 3 2 2 2 3 2 2 7" xfId="7064"/>
    <cellStyle name="Normal 3 2 2 2 3 2 2 7 2" xfId="7065"/>
    <cellStyle name="Normal 3 2 2 2 3 2 2 8" xfId="7066"/>
    <cellStyle name="Normal 3 2 2 2 3 2 3" xfId="7067"/>
    <cellStyle name="Normal 3 2 2 2 3 2 3 2" xfId="7068"/>
    <cellStyle name="Normal 3 2 2 2 3 2 3 2 2" xfId="7069"/>
    <cellStyle name="Normal 3 2 2 2 3 2 3 2 2 2" xfId="7070"/>
    <cellStyle name="Normal 3 2 2 2 3 2 3 2 2 2 2" xfId="7071"/>
    <cellStyle name="Normal 3 2 2 2 3 2 3 2 2 2 2 2" xfId="7072"/>
    <cellStyle name="Normal 3 2 2 2 3 2 3 2 2 2 2 2 2" xfId="7073"/>
    <cellStyle name="Normal 3 2 2 2 3 2 3 2 2 2 2 3" xfId="7074"/>
    <cellStyle name="Normal 3 2 2 2 3 2 3 2 2 2 3" xfId="7075"/>
    <cellStyle name="Normal 3 2 2 2 3 2 3 2 2 2 3 2" xfId="7076"/>
    <cellStyle name="Normal 3 2 2 2 3 2 3 2 2 2 4" xfId="7077"/>
    <cellStyle name="Normal 3 2 2 2 3 2 3 2 2 3" xfId="7078"/>
    <cellStyle name="Normal 3 2 2 2 3 2 3 2 2 3 2" xfId="7079"/>
    <cellStyle name="Normal 3 2 2 2 3 2 3 2 2 3 2 2" xfId="7080"/>
    <cellStyle name="Normal 3 2 2 2 3 2 3 2 2 3 3" xfId="7081"/>
    <cellStyle name="Normal 3 2 2 2 3 2 3 2 2 4" xfId="7082"/>
    <cellStyle name="Normal 3 2 2 2 3 2 3 2 2 4 2" xfId="7083"/>
    <cellStyle name="Normal 3 2 2 2 3 2 3 2 2 5" xfId="7084"/>
    <cellStyle name="Normal 3 2 2 2 3 2 3 2 3" xfId="7085"/>
    <cellStyle name="Normal 3 2 2 2 3 2 3 2 3 2" xfId="7086"/>
    <cellStyle name="Normal 3 2 2 2 3 2 3 2 3 2 2" xfId="7087"/>
    <cellStyle name="Normal 3 2 2 2 3 2 3 2 3 2 2 2" xfId="7088"/>
    <cellStyle name="Normal 3 2 2 2 3 2 3 2 3 2 3" xfId="7089"/>
    <cellStyle name="Normal 3 2 2 2 3 2 3 2 3 3" xfId="7090"/>
    <cellStyle name="Normal 3 2 2 2 3 2 3 2 3 3 2" xfId="7091"/>
    <cellStyle name="Normal 3 2 2 2 3 2 3 2 3 4" xfId="7092"/>
    <cellStyle name="Normal 3 2 2 2 3 2 3 2 4" xfId="7093"/>
    <cellStyle name="Normal 3 2 2 2 3 2 3 2 4 2" xfId="7094"/>
    <cellStyle name="Normal 3 2 2 2 3 2 3 2 4 2 2" xfId="7095"/>
    <cellStyle name="Normal 3 2 2 2 3 2 3 2 4 3" xfId="7096"/>
    <cellStyle name="Normal 3 2 2 2 3 2 3 2 5" xfId="7097"/>
    <cellStyle name="Normal 3 2 2 2 3 2 3 2 5 2" xfId="7098"/>
    <cellStyle name="Normal 3 2 2 2 3 2 3 2 6" xfId="7099"/>
    <cellStyle name="Normal 3 2 2 2 3 2 3 3" xfId="7100"/>
    <cellStyle name="Normal 3 2 2 2 3 2 3 3 2" xfId="7101"/>
    <cellStyle name="Normal 3 2 2 2 3 2 3 3 2 2" xfId="7102"/>
    <cellStyle name="Normal 3 2 2 2 3 2 3 3 2 2 2" xfId="7103"/>
    <cellStyle name="Normal 3 2 2 2 3 2 3 3 2 2 2 2" xfId="7104"/>
    <cellStyle name="Normal 3 2 2 2 3 2 3 3 2 2 3" xfId="7105"/>
    <cellStyle name="Normal 3 2 2 2 3 2 3 3 2 3" xfId="7106"/>
    <cellStyle name="Normal 3 2 2 2 3 2 3 3 2 3 2" xfId="7107"/>
    <cellStyle name="Normal 3 2 2 2 3 2 3 3 2 4" xfId="7108"/>
    <cellStyle name="Normal 3 2 2 2 3 2 3 3 3" xfId="7109"/>
    <cellStyle name="Normal 3 2 2 2 3 2 3 3 3 2" xfId="7110"/>
    <cellStyle name="Normal 3 2 2 2 3 2 3 3 3 2 2" xfId="7111"/>
    <cellStyle name="Normal 3 2 2 2 3 2 3 3 3 3" xfId="7112"/>
    <cellStyle name="Normal 3 2 2 2 3 2 3 3 4" xfId="7113"/>
    <cellStyle name="Normal 3 2 2 2 3 2 3 3 4 2" xfId="7114"/>
    <cellStyle name="Normal 3 2 2 2 3 2 3 3 5" xfId="7115"/>
    <cellStyle name="Normal 3 2 2 2 3 2 3 4" xfId="7116"/>
    <cellStyle name="Normal 3 2 2 2 3 2 3 4 2" xfId="7117"/>
    <cellStyle name="Normal 3 2 2 2 3 2 3 4 2 2" xfId="7118"/>
    <cellStyle name="Normal 3 2 2 2 3 2 3 4 2 2 2" xfId="7119"/>
    <cellStyle name="Normal 3 2 2 2 3 2 3 4 2 3" xfId="7120"/>
    <cellStyle name="Normal 3 2 2 2 3 2 3 4 3" xfId="7121"/>
    <cellStyle name="Normal 3 2 2 2 3 2 3 4 3 2" xfId="7122"/>
    <cellStyle name="Normal 3 2 2 2 3 2 3 4 4" xfId="7123"/>
    <cellStyle name="Normal 3 2 2 2 3 2 3 5" xfId="7124"/>
    <cellStyle name="Normal 3 2 2 2 3 2 3 5 2" xfId="7125"/>
    <cellStyle name="Normal 3 2 2 2 3 2 3 5 2 2" xfId="7126"/>
    <cellStyle name="Normal 3 2 2 2 3 2 3 5 3" xfId="7127"/>
    <cellStyle name="Normal 3 2 2 2 3 2 3 6" xfId="7128"/>
    <cellStyle name="Normal 3 2 2 2 3 2 3 6 2" xfId="7129"/>
    <cellStyle name="Normal 3 2 2 2 3 2 3 7" xfId="7130"/>
    <cellStyle name="Normal 3 2 2 2 3 2 4" xfId="7131"/>
    <cellStyle name="Normal 3 2 2 2 3 2 4 2" xfId="7132"/>
    <cellStyle name="Normal 3 2 2 2 3 2 4 2 2" xfId="7133"/>
    <cellStyle name="Normal 3 2 2 2 3 2 4 2 2 2" xfId="7134"/>
    <cellStyle name="Normal 3 2 2 2 3 2 4 2 2 2 2" xfId="7135"/>
    <cellStyle name="Normal 3 2 2 2 3 2 4 2 2 2 2 2" xfId="7136"/>
    <cellStyle name="Normal 3 2 2 2 3 2 4 2 2 2 3" xfId="7137"/>
    <cellStyle name="Normal 3 2 2 2 3 2 4 2 2 3" xfId="7138"/>
    <cellStyle name="Normal 3 2 2 2 3 2 4 2 2 3 2" xfId="7139"/>
    <cellStyle name="Normal 3 2 2 2 3 2 4 2 2 4" xfId="7140"/>
    <cellStyle name="Normal 3 2 2 2 3 2 4 2 3" xfId="7141"/>
    <cellStyle name="Normal 3 2 2 2 3 2 4 2 3 2" xfId="7142"/>
    <cellStyle name="Normal 3 2 2 2 3 2 4 2 3 2 2" xfId="7143"/>
    <cellStyle name="Normal 3 2 2 2 3 2 4 2 3 3" xfId="7144"/>
    <cellStyle name="Normal 3 2 2 2 3 2 4 2 4" xfId="7145"/>
    <cellStyle name="Normal 3 2 2 2 3 2 4 2 4 2" xfId="7146"/>
    <cellStyle name="Normal 3 2 2 2 3 2 4 2 5" xfId="7147"/>
    <cellStyle name="Normal 3 2 2 2 3 2 4 3" xfId="7148"/>
    <cellStyle name="Normal 3 2 2 2 3 2 4 3 2" xfId="7149"/>
    <cellStyle name="Normal 3 2 2 2 3 2 4 3 2 2" xfId="7150"/>
    <cellStyle name="Normal 3 2 2 2 3 2 4 3 2 2 2" xfId="7151"/>
    <cellStyle name="Normal 3 2 2 2 3 2 4 3 2 3" xfId="7152"/>
    <cellStyle name="Normal 3 2 2 2 3 2 4 3 3" xfId="7153"/>
    <cellStyle name="Normal 3 2 2 2 3 2 4 3 3 2" xfId="7154"/>
    <cellStyle name="Normal 3 2 2 2 3 2 4 3 4" xfId="7155"/>
    <cellStyle name="Normal 3 2 2 2 3 2 4 4" xfId="7156"/>
    <cellStyle name="Normal 3 2 2 2 3 2 4 4 2" xfId="7157"/>
    <cellStyle name="Normal 3 2 2 2 3 2 4 4 2 2" xfId="7158"/>
    <cellStyle name="Normal 3 2 2 2 3 2 4 4 3" xfId="7159"/>
    <cellStyle name="Normal 3 2 2 2 3 2 4 5" xfId="7160"/>
    <cellStyle name="Normal 3 2 2 2 3 2 4 5 2" xfId="7161"/>
    <cellStyle name="Normal 3 2 2 2 3 2 4 6" xfId="7162"/>
    <cellStyle name="Normal 3 2 2 2 3 2 5" xfId="7163"/>
    <cellStyle name="Normal 3 2 2 2 3 2 5 2" xfId="7164"/>
    <cellStyle name="Normal 3 2 2 2 3 2 5 2 2" xfId="7165"/>
    <cellStyle name="Normal 3 2 2 2 3 2 5 2 2 2" xfId="7166"/>
    <cellStyle name="Normal 3 2 2 2 3 2 5 2 2 2 2" xfId="7167"/>
    <cellStyle name="Normal 3 2 2 2 3 2 5 2 2 3" xfId="7168"/>
    <cellStyle name="Normal 3 2 2 2 3 2 5 2 3" xfId="7169"/>
    <cellStyle name="Normal 3 2 2 2 3 2 5 2 3 2" xfId="7170"/>
    <cellStyle name="Normal 3 2 2 2 3 2 5 2 4" xfId="7171"/>
    <cellStyle name="Normal 3 2 2 2 3 2 5 3" xfId="7172"/>
    <cellStyle name="Normal 3 2 2 2 3 2 5 3 2" xfId="7173"/>
    <cellStyle name="Normal 3 2 2 2 3 2 5 3 2 2" xfId="7174"/>
    <cellStyle name="Normal 3 2 2 2 3 2 5 3 3" xfId="7175"/>
    <cellStyle name="Normal 3 2 2 2 3 2 5 4" xfId="7176"/>
    <cellStyle name="Normal 3 2 2 2 3 2 5 4 2" xfId="7177"/>
    <cellStyle name="Normal 3 2 2 2 3 2 5 5" xfId="7178"/>
    <cellStyle name="Normal 3 2 2 2 3 2 6" xfId="7179"/>
    <cellStyle name="Normal 3 2 2 2 3 2 6 2" xfId="7180"/>
    <cellStyle name="Normal 3 2 2 2 3 2 6 2 2" xfId="7181"/>
    <cellStyle name="Normal 3 2 2 2 3 2 6 2 2 2" xfId="7182"/>
    <cellStyle name="Normal 3 2 2 2 3 2 6 2 3" xfId="7183"/>
    <cellStyle name="Normal 3 2 2 2 3 2 6 3" xfId="7184"/>
    <cellStyle name="Normal 3 2 2 2 3 2 6 3 2" xfId="7185"/>
    <cellStyle name="Normal 3 2 2 2 3 2 6 4" xfId="7186"/>
    <cellStyle name="Normal 3 2 2 2 3 2 7" xfId="7187"/>
    <cellStyle name="Normal 3 2 2 2 3 2 7 2" xfId="7188"/>
    <cellStyle name="Normal 3 2 2 2 3 2 7 2 2" xfId="7189"/>
    <cellStyle name="Normal 3 2 2 2 3 2 7 3" xfId="7190"/>
    <cellStyle name="Normal 3 2 2 2 3 2 8" xfId="7191"/>
    <cellStyle name="Normal 3 2 2 2 3 2 8 2" xfId="7192"/>
    <cellStyle name="Normal 3 2 2 2 3 2 9" xfId="7193"/>
    <cellStyle name="Normal 3 2 2 2 3 3" xfId="7194"/>
    <cellStyle name="Normal 3 2 2 2 3 3 2" xfId="7195"/>
    <cellStyle name="Normal 3 2 2 2 3 3 2 2" xfId="7196"/>
    <cellStyle name="Normal 3 2 2 2 3 3 2 2 2" xfId="7197"/>
    <cellStyle name="Normal 3 2 2 2 3 3 2 2 2 2" xfId="7198"/>
    <cellStyle name="Normal 3 2 2 2 3 3 2 2 2 2 2" xfId="7199"/>
    <cellStyle name="Normal 3 2 2 2 3 3 2 2 2 2 2 2" xfId="7200"/>
    <cellStyle name="Normal 3 2 2 2 3 3 2 2 2 2 2 2 2" xfId="7201"/>
    <cellStyle name="Normal 3 2 2 2 3 3 2 2 2 2 2 3" xfId="7202"/>
    <cellStyle name="Normal 3 2 2 2 3 3 2 2 2 2 3" xfId="7203"/>
    <cellStyle name="Normal 3 2 2 2 3 3 2 2 2 2 3 2" xfId="7204"/>
    <cellStyle name="Normal 3 2 2 2 3 3 2 2 2 2 4" xfId="7205"/>
    <cellStyle name="Normal 3 2 2 2 3 3 2 2 2 3" xfId="7206"/>
    <cellStyle name="Normal 3 2 2 2 3 3 2 2 2 3 2" xfId="7207"/>
    <cellStyle name="Normal 3 2 2 2 3 3 2 2 2 3 2 2" xfId="7208"/>
    <cellStyle name="Normal 3 2 2 2 3 3 2 2 2 3 3" xfId="7209"/>
    <cellStyle name="Normal 3 2 2 2 3 3 2 2 2 4" xfId="7210"/>
    <cellStyle name="Normal 3 2 2 2 3 3 2 2 2 4 2" xfId="7211"/>
    <cellStyle name="Normal 3 2 2 2 3 3 2 2 2 5" xfId="7212"/>
    <cellStyle name="Normal 3 2 2 2 3 3 2 2 3" xfId="7213"/>
    <cellStyle name="Normal 3 2 2 2 3 3 2 2 3 2" xfId="7214"/>
    <cellStyle name="Normal 3 2 2 2 3 3 2 2 3 2 2" xfId="7215"/>
    <cellStyle name="Normal 3 2 2 2 3 3 2 2 3 2 2 2" xfId="7216"/>
    <cellStyle name="Normal 3 2 2 2 3 3 2 2 3 2 3" xfId="7217"/>
    <cellStyle name="Normal 3 2 2 2 3 3 2 2 3 3" xfId="7218"/>
    <cellStyle name="Normal 3 2 2 2 3 3 2 2 3 3 2" xfId="7219"/>
    <cellStyle name="Normal 3 2 2 2 3 3 2 2 3 4" xfId="7220"/>
    <cellStyle name="Normal 3 2 2 2 3 3 2 2 4" xfId="7221"/>
    <cellStyle name="Normal 3 2 2 2 3 3 2 2 4 2" xfId="7222"/>
    <cellStyle name="Normal 3 2 2 2 3 3 2 2 4 2 2" xfId="7223"/>
    <cellStyle name="Normal 3 2 2 2 3 3 2 2 4 3" xfId="7224"/>
    <cellStyle name="Normal 3 2 2 2 3 3 2 2 5" xfId="7225"/>
    <cellStyle name="Normal 3 2 2 2 3 3 2 2 5 2" xfId="7226"/>
    <cellStyle name="Normal 3 2 2 2 3 3 2 2 6" xfId="7227"/>
    <cellStyle name="Normal 3 2 2 2 3 3 2 3" xfId="7228"/>
    <cellStyle name="Normal 3 2 2 2 3 3 2 3 2" xfId="7229"/>
    <cellStyle name="Normal 3 2 2 2 3 3 2 3 2 2" xfId="7230"/>
    <cellStyle name="Normal 3 2 2 2 3 3 2 3 2 2 2" xfId="7231"/>
    <cellStyle name="Normal 3 2 2 2 3 3 2 3 2 2 2 2" xfId="7232"/>
    <cellStyle name="Normal 3 2 2 2 3 3 2 3 2 2 3" xfId="7233"/>
    <cellStyle name="Normal 3 2 2 2 3 3 2 3 2 3" xfId="7234"/>
    <cellStyle name="Normal 3 2 2 2 3 3 2 3 2 3 2" xfId="7235"/>
    <cellStyle name="Normal 3 2 2 2 3 3 2 3 2 4" xfId="7236"/>
    <cellStyle name="Normal 3 2 2 2 3 3 2 3 3" xfId="7237"/>
    <cellStyle name="Normal 3 2 2 2 3 3 2 3 3 2" xfId="7238"/>
    <cellStyle name="Normal 3 2 2 2 3 3 2 3 3 2 2" xfId="7239"/>
    <cellStyle name="Normal 3 2 2 2 3 3 2 3 3 3" xfId="7240"/>
    <cellStyle name="Normal 3 2 2 2 3 3 2 3 4" xfId="7241"/>
    <cellStyle name="Normal 3 2 2 2 3 3 2 3 4 2" xfId="7242"/>
    <cellStyle name="Normal 3 2 2 2 3 3 2 3 5" xfId="7243"/>
    <cellStyle name="Normal 3 2 2 2 3 3 2 4" xfId="7244"/>
    <cellStyle name="Normal 3 2 2 2 3 3 2 4 2" xfId="7245"/>
    <cellStyle name="Normal 3 2 2 2 3 3 2 4 2 2" xfId="7246"/>
    <cellStyle name="Normal 3 2 2 2 3 3 2 4 2 2 2" xfId="7247"/>
    <cellStyle name="Normal 3 2 2 2 3 3 2 4 2 3" xfId="7248"/>
    <cellStyle name="Normal 3 2 2 2 3 3 2 4 3" xfId="7249"/>
    <cellStyle name="Normal 3 2 2 2 3 3 2 4 3 2" xfId="7250"/>
    <cellStyle name="Normal 3 2 2 2 3 3 2 4 4" xfId="7251"/>
    <cellStyle name="Normal 3 2 2 2 3 3 2 5" xfId="7252"/>
    <cellStyle name="Normal 3 2 2 2 3 3 2 5 2" xfId="7253"/>
    <cellStyle name="Normal 3 2 2 2 3 3 2 5 2 2" xfId="7254"/>
    <cellStyle name="Normal 3 2 2 2 3 3 2 5 3" xfId="7255"/>
    <cellStyle name="Normal 3 2 2 2 3 3 2 6" xfId="7256"/>
    <cellStyle name="Normal 3 2 2 2 3 3 2 6 2" xfId="7257"/>
    <cellStyle name="Normal 3 2 2 2 3 3 2 7" xfId="7258"/>
    <cellStyle name="Normal 3 2 2 2 3 3 3" xfId="7259"/>
    <cellStyle name="Normal 3 2 2 2 3 3 3 2" xfId="7260"/>
    <cellStyle name="Normal 3 2 2 2 3 3 3 2 2" xfId="7261"/>
    <cellStyle name="Normal 3 2 2 2 3 3 3 2 2 2" xfId="7262"/>
    <cellStyle name="Normal 3 2 2 2 3 3 3 2 2 2 2" xfId="7263"/>
    <cellStyle name="Normal 3 2 2 2 3 3 3 2 2 2 2 2" xfId="7264"/>
    <cellStyle name="Normal 3 2 2 2 3 3 3 2 2 2 3" xfId="7265"/>
    <cellStyle name="Normal 3 2 2 2 3 3 3 2 2 3" xfId="7266"/>
    <cellStyle name="Normal 3 2 2 2 3 3 3 2 2 3 2" xfId="7267"/>
    <cellStyle name="Normal 3 2 2 2 3 3 3 2 2 4" xfId="7268"/>
    <cellStyle name="Normal 3 2 2 2 3 3 3 2 3" xfId="7269"/>
    <cellStyle name="Normal 3 2 2 2 3 3 3 2 3 2" xfId="7270"/>
    <cellStyle name="Normal 3 2 2 2 3 3 3 2 3 2 2" xfId="7271"/>
    <cellStyle name="Normal 3 2 2 2 3 3 3 2 3 3" xfId="7272"/>
    <cellStyle name="Normal 3 2 2 2 3 3 3 2 4" xfId="7273"/>
    <cellStyle name="Normal 3 2 2 2 3 3 3 2 4 2" xfId="7274"/>
    <cellStyle name="Normal 3 2 2 2 3 3 3 2 5" xfId="7275"/>
    <cellStyle name="Normal 3 2 2 2 3 3 3 3" xfId="7276"/>
    <cellStyle name="Normal 3 2 2 2 3 3 3 3 2" xfId="7277"/>
    <cellStyle name="Normal 3 2 2 2 3 3 3 3 2 2" xfId="7278"/>
    <cellStyle name="Normal 3 2 2 2 3 3 3 3 2 2 2" xfId="7279"/>
    <cellStyle name="Normal 3 2 2 2 3 3 3 3 2 3" xfId="7280"/>
    <cellStyle name="Normal 3 2 2 2 3 3 3 3 3" xfId="7281"/>
    <cellStyle name="Normal 3 2 2 2 3 3 3 3 3 2" xfId="7282"/>
    <cellStyle name="Normal 3 2 2 2 3 3 3 3 4" xfId="7283"/>
    <cellStyle name="Normal 3 2 2 2 3 3 3 4" xfId="7284"/>
    <cellStyle name="Normal 3 2 2 2 3 3 3 4 2" xfId="7285"/>
    <cellStyle name="Normal 3 2 2 2 3 3 3 4 2 2" xfId="7286"/>
    <cellStyle name="Normal 3 2 2 2 3 3 3 4 3" xfId="7287"/>
    <cellStyle name="Normal 3 2 2 2 3 3 3 5" xfId="7288"/>
    <cellStyle name="Normal 3 2 2 2 3 3 3 5 2" xfId="7289"/>
    <cellStyle name="Normal 3 2 2 2 3 3 3 6" xfId="7290"/>
    <cellStyle name="Normal 3 2 2 2 3 3 4" xfId="7291"/>
    <cellStyle name="Normal 3 2 2 2 3 3 4 2" xfId="7292"/>
    <cellStyle name="Normal 3 2 2 2 3 3 4 2 2" xfId="7293"/>
    <cellStyle name="Normal 3 2 2 2 3 3 4 2 2 2" xfId="7294"/>
    <cellStyle name="Normal 3 2 2 2 3 3 4 2 2 2 2" xfId="7295"/>
    <cellStyle name="Normal 3 2 2 2 3 3 4 2 2 3" xfId="7296"/>
    <cellStyle name="Normal 3 2 2 2 3 3 4 2 3" xfId="7297"/>
    <cellStyle name="Normal 3 2 2 2 3 3 4 2 3 2" xfId="7298"/>
    <cellStyle name="Normal 3 2 2 2 3 3 4 2 4" xfId="7299"/>
    <cellStyle name="Normal 3 2 2 2 3 3 4 3" xfId="7300"/>
    <cellStyle name="Normal 3 2 2 2 3 3 4 3 2" xfId="7301"/>
    <cellStyle name="Normal 3 2 2 2 3 3 4 3 2 2" xfId="7302"/>
    <cellStyle name="Normal 3 2 2 2 3 3 4 3 3" xfId="7303"/>
    <cellStyle name="Normal 3 2 2 2 3 3 4 4" xfId="7304"/>
    <cellStyle name="Normal 3 2 2 2 3 3 4 4 2" xfId="7305"/>
    <cellStyle name="Normal 3 2 2 2 3 3 4 5" xfId="7306"/>
    <cellStyle name="Normal 3 2 2 2 3 3 5" xfId="7307"/>
    <cellStyle name="Normal 3 2 2 2 3 3 5 2" xfId="7308"/>
    <cellStyle name="Normal 3 2 2 2 3 3 5 2 2" xfId="7309"/>
    <cellStyle name="Normal 3 2 2 2 3 3 5 2 2 2" xfId="7310"/>
    <cellStyle name="Normal 3 2 2 2 3 3 5 2 3" xfId="7311"/>
    <cellStyle name="Normal 3 2 2 2 3 3 5 3" xfId="7312"/>
    <cellStyle name="Normal 3 2 2 2 3 3 5 3 2" xfId="7313"/>
    <cellStyle name="Normal 3 2 2 2 3 3 5 4" xfId="7314"/>
    <cellStyle name="Normal 3 2 2 2 3 3 6" xfId="7315"/>
    <cellStyle name="Normal 3 2 2 2 3 3 6 2" xfId="7316"/>
    <cellStyle name="Normal 3 2 2 2 3 3 6 2 2" xfId="7317"/>
    <cellStyle name="Normal 3 2 2 2 3 3 6 3" xfId="7318"/>
    <cellStyle name="Normal 3 2 2 2 3 3 7" xfId="7319"/>
    <cellStyle name="Normal 3 2 2 2 3 3 7 2" xfId="7320"/>
    <cellStyle name="Normal 3 2 2 2 3 3 8" xfId="7321"/>
    <cellStyle name="Normal 3 2 2 2 3 4" xfId="7322"/>
    <cellStyle name="Normal 3 2 2 2 3 4 2" xfId="7323"/>
    <cellStyle name="Normal 3 2 2 2 3 4 2 2" xfId="7324"/>
    <cellStyle name="Normal 3 2 2 2 3 4 2 2 2" xfId="7325"/>
    <cellStyle name="Normal 3 2 2 2 3 4 2 2 2 2" xfId="7326"/>
    <cellStyle name="Normal 3 2 2 2 3 4 2 2 2 2 2" xfId="7327"/>
    <cellStyle name="Normal 3 2 2 2 3 4 2 2 2 2 2 2" xfId="7328"/>
    <cellStyle name="Normal 3 2 2 2 3 4 2 2 2 2 3" xfId="7329"/>
    <cellStyle name="Normal 3 2 2 2 3 4 2 2 2 3" xfId="7330"/>
    <cellStyle name="Normal 3 2 2 2 3 4 2 2 2 3 2" xfId="7331"/>
    <cellStyle name="Normal 3 2 2 2 3 4 2 2 2 4" xfId="7332"/>
    <cellStyle name="Normal 3 2 2 2 3 4 2 2 3" xfId="7333"/>
    <cellStyle name="Normal 3 2 2 2 3 4 2 2 3 2" xfId="7334"/>
    <cellStyle name="Normal 3 2 2 2 3 4 2 2 3 2 2" xfId="7335"/>
    <cellStyle name="Normal 3 2 2 2 3 4 2 2 3 3" xfId="7336"/>
    <cellStyle name="Normal 3 2 2 2 3 4 2 2 4" xfId="7337"/>
    <cellStyle name="Normal 3 2 2 2 3 4 2 2 4 2" xfId="7338"/>
    <cellStyle name="Normal 3 2 2 2 3 4 2 2 5" xfId="7339"/>
    <cellStyle name="Normal 3 2 2 2 3 4 2 3" xfId="7340"/>
    <cellStyle name="Normal 3 2 2 2 3 4 2 3 2" xfId="7341"/>
    <cellStyle name="Normal 3 2 2 2 3 4 2 3 2 2" xfId="7342"/>
    <cellStyle name="Normal 3 2 2 2 3 4 2 3 2 2 2" xfId="7343"/>
    <cellStyle name="Normal 3 2 2 2 3 4 2 3 2 3" xfId="7344"/>
    <cellStyle name="Normal 3 2 2 2 3 4 2 3 3" xfId="7345"/>
    <cellStyle name="Normal 3 2 2 2 3 4 2 3 3 2" xfId="7346"/>
    <cellStyle name="Normal 3 2 2 2 3 4 2 3 4" xfId="7347"/>
    <cellStyle name="Normal 3 2 2 2 3 4 2 4" xfId="7348"/>
    <cellStyle name="Normal 3 2 2 2 3 4 2 4 2" xfId="7349"/>
    <cellStyle name="Normal 3 2 2 2 3 4 2 4 2 2" xfId="7350"/>
    <cellStyle name="Normal 3 2 2 2 3 4 2 4 3" xfId="7351"/>
    <cellStyle name="Normal 3 2 2 2 3 4 2 5" xfId="7352"/>
    <cellStyle name="Normal 3 2 2 2 3 4 2 5 2" xfId="7353"/>
    <cellStyle name="Normal 3 2 2 2 3 4 2 6" xfId="7354"/>
    <cellStyle name="Normal 3 2 2 2 3 4 3" xfId="7355"/>
    <cellStyle name="Normal 3 2 2 2 3 4 3 2" xfId="7356"/>
    <cellStyle name="Normal 3 2 2 2 3 4 3 2 2" xfId="7357"/>
    <cellStyle name="Normal 3 2 2 2 3 4 3 2 2 2" xfId="7358"/>
    <cellStyle name="Normal 3 2 2 2 3 4 3 2 2 2 2" xfId="7359"/>
    <cellStyle name="Normal 3 2 2 2 3 4 3 2 2 3" xfId="7360"/>
    <cellStyle name="Normal 3 2 2 2 3 4 3 2 3" xfId="7361"/>
    <cellStyle name="Normal 3 2 2 2 3 4 3 2 3 2" xfId="7362"/>
    <cellStyle name="Normal 3 2 2 2 3 4 3 2 4" xfId="7363"/>
    <cellStyle name="Normal 3 2 2 2 3 4 3 3" xfId="7364"/>
    <cellStyle name="Normal 3 2 2 2 3 4 3 3 2" xfId="7365"/>
    <cellStyle name="Normal 3 2 2 2 3 4 3 3 2 2" xfId="7366"/>
    <cellStyle name="Normal 3 2 2 2 3 4 3 3 3" xfId="7367"/>
    <cellStyle name="Normal 3 2 2 2 3 4 3 4" xfId="7368"/>
    <cellStyle name="Normal 3 2 2 2 3 4 3 4 2" xfId="7369"/>
    <cellStyle name="Normal 3 2 2 2 3 4 3 5" xfId="7370"/>
    <cellStyle name="Normal 3 2 2 2 3 4 4" xfId="7371"/>
    <cellStyle name="Normal 3 2 2 2 3 4 4 2" xfId="7372"/>
    <cellStyle name="Normal 3 2 2 2 3 4 4 2 2" xfId="7373"/>
    <cellStyle name="Normal 3 2 2 2 3 4 4 2 2 2" xfId="7374"/>
    <cellStyle name="Normal 3 2 2 2 3 4 4 2 3" xfId="7375"/>
    <cellStyle name="Normal 3 2 2 2 3 4 4 3" xfId="7376"/>
    <cellStyle name="Normal 3 2 2 2 3 4 4 3 2" xfId="7377"/>
    <cellStyle name="Normal 3 2 2 2 3 4 4 4" xfId="7378"/>
    <cellStyle name="Normal 3 2 2 2 3 4 5" xfId="7379"/>
    <cellStyle name="Normal 3 2 2 2 3 4 5 2" xfId="7380"/>
    <cellStyle name="Normal 3 2 2 2 3 4 5 2 2" xfId="7381"/>
    <cellStyle name="Normal 3 2 2 2 3 4 5 3" xfId="7382"/>
    <cellStyle name="Normal 3 2 2 2 3 4 6" xfId="7383"/>
    <cellStyle name="Normal 3 2 2 2 3 4 6 2" xfId="7384"/>
    <cellStyle name="Normal 3 2 2 2 3 4 7" xfId="7385"/>
    <cellStyle name="Normal 3 2 2 2 3 5" xfId="7386"/>
    <cellStyle name="Normal 3 2 2 2 3 5 2" xfId="7387"/>
    <cellStyle name="Normal 3 2 2 2 3 5 2 2" xfId="7388"/>
    <cellStyle name="Normal 3 2 2 2 3 5 2 2 2" xfId="7389"/>
    <cellStyle name="Normal 3 2 2 2 3 5 2 2 2 2" xfId="7390"/>
    <cellStyle name="Normal 3 2 2 2 3 5 2 2 2 2 2" xfId="7391"/>
    <cellStyle name="Normal 3 2 2 2 3 5 2 2 2 3" xfId="7392"/>
    <cellStyle name="Normal 3 2 2 2 3 5 2 2 3" xfId="7393"/>
    <cellStyle name="Normal 3 2 2 2 3 5 2 2 3 2" xfId="7394"/>
    <cellStyle name="Normal 3 2 2 2 3 5 2 2 4" xfId="7395"/>
    <cellStyle name="Normal 3 2 2 2 3 5 2 3" xfId="7396"/>
    <cellStyle name="Normal 3 2 2 2 3 5 2 3 2" xfId="7397"/>
    <cellStyle name="Normal 3 2 2 2 3 5 2 3 2 2" xfId="7398"/>
    <cellStyle name="Normal 3 2 2 2 3 5 2 3 3" xfId="7399"/>
    <cellStyle name="Normal 3 2 2 2 3 5 2 4" xfId="7400"/>
    <cellStyle name="Normal 3 2 2 2 3 5 2 4 2" xfId="7401"/>
    <cellStyle name="Normal 3 2 2 2 3 5 2 5" xfId="7402"/>
    <cellStyle name="Normal 3 2 2 2 3 5 3" xfId="7403"/>
    <cellStyle name="Normal 3 2 2 2 3 5 3 2" xfId="7404"/>
    <cellStyle name="Normal 3 2 2 2 3 5 3 2 2" xfId="7405"/>
    <cellStyle name="Normal 3 2 2 2 3 5 3 2 2 2" xfId="7406"/>
    <cellStyle name="Normal 3 2 2 2 3 5 3 2 3" xfId="7407"/>
    <cellStyle name="Normal 3 2 2 2 3 5 3 3" xfId="7408"/>
    <cellStyle name="Normal 3 2 2 2 3 5 3 3 2" xfId="7409"/>
    <cellStyle name="Normal 3 2 2 2 3 5 3 4" xfId="7410"/>
    <cellStyle name="Normal 3 2 2 2 3 5 4" xfId="7411"/>
    <cellStyle name="Normal 3 2 2 2 3 5 4 2" xfId="7412"/>
    <cellStyle name="Normal 3 2 2 2 3 5 4 2 2" xfId="7413"/>
    <cellStyle name="Normal 3 2 2 2 3 5 4 3" xfId="7414"/>
    <cellStyle name="Normal 3 2 2 2 3 5 5" xfId="7415"/>
    <cellStyle name="Normal 3 2 2 2 3 5 5 2" xfId="7416"/>
    <cellStyle name="Normal 3 2 2 2 3 5 6" xfId="7417"/>
    <cellStyle name="Normal 3 2 2 2 3 6" xfId="7418"/>
    <cellStyle name="Normal 3 2 2 2 3 6 2" xfId="7419"/>
    <cellStyle name="Normal 3 2 2 2 3 6 2 2" xfId="7420"/>
    <cellStyle name="Normal 3 2 2 2 3 6 2 2 2" xfId="7421"/>
    <cellStyle name="Normal 3 2 2 2 3 6 2 2 2 2" xfId="7422"/>
    <cellStyle name="Normal 3 2 2 2 3 6 2 2 3" xfId="7423"/>
    <cellStyle name="Normal 3 2 2 2 3 6 2 3" xfId="7424"/>
    <cellStyle name="Normal 3 2 2 2 3 6 2 3 2" xfId="7425"/>
    <cellStyle name="Normal 3 2 2 2 3 6 2 4" xfId="7426"/>
    <cellStyle name="Normal 3 2 2 2 3 6 3" xfId="7427"/>
    <cellStyle name="Normal 3 2 2 2 3 6 3 2" xfId="7428"/>
    <cellStyle name="Normal 3 2 2 2 3 6 3 2 2" xfId="7429"/>
    <cellStyle name="Normal 3 2 2 2 3 6 3 3" xfId="7430"/>
    <cellStyle name="Normal 3 2 2 2 3 6 4" xfId="7431"/>
    <cellStyle name="Normal 3 2 2 2 3 6 4 2" xfId="7432"/>
    <cellStyle name="Normal 3 2 2 2 3 6 5" xfId="7433"/>
    <cellStyle name="Normal 3 2 2 2 3 7" xfId="7434"/>
    <cellStyle name="Normal 3 2 2 2 3 7 2" xfId="7435"/>
    <cellStyle name="Normal 3 2 2 2 3 7 2 2" xfId="7436"/>
    <cellStyle name="Normal 3 2 2 2 3 7 2 2 2" xfId="7437"/>
    <cellStyle name="Normal 3 2 2 2 3 7 2 3" xfId="7438"/>
    <cellStyle name="Normal 3 2 2 2 3 7 3" xfId="7439"/>
    <cellStyle name="Normal 3 2 2 2 3 7 3 2" xfId="7440"/>
    <cellStyle name="Normal 3 2 2 2 3 7 4" xfId="7441"/>
    <cellStyle name="Normal 3 2 2 2 3 8" xfId="7442"/>
    <cellStyle name="Normal 3 2 2 2 3 8 2" xfId="7443"/>
    <cellStyle name="Normal 3 2 2 2 3 8 2 2" xfId="7444"/>
    <cellStyle name="Normal 3 2 2 2 3 8 3" xfId="7445"/>
    <cellStyle name="Normal 3 2 2 2 3 9" xfId="7446"/>
    <cellStyle name="Normal 3 2 2 2 3 9 2" xfId="7447"/>
    <cellStyle name="Normal 3 2 2 2 4" xfId="7448"/>
    <cellStyle name="Normal 3 2 2 2 4 2" xfId="7449"/>
    <cellStyle name="Normal 3 2 2 2 4 2 2" xfId="7450"/>
    <cellStyle name="Normal 3 2 2 2 4 2 2 2" xfId="7451"/>
    <cellStyle name="Normal 3 2 2 2 4 2 2 2 2" xfId="7452"/>
    <cellStyle name="Normal 3 2 2 2 4 2 2 2 2 2" xfId="7453"/>
    <cellStyle name="Normal 3 2 2 2 4 2 2 2 2 2 2" xfId="7454"/>
    <cellStyle name="Normal 3 2 2 2 4 2 2 2 2 2 2 2" xfId="7455"/>
    <cellStyle name="Normal 3 2 2 2 4 2 2 2 2 2 2 2 2" xfId="7456"/>
    <cellStyle name="Normal 3 2 2 2 4 2 2 2 2 2 2 3" xfId="7457"/>
    <cellStyle name="Normal 3 2 2 2 4 2 2 2 2 2 3" xfId="7458"/>
    <cellStyle name="Normal 3 2 2 2 4 2 2 2 2 2 3 2" xfId="7459"/>
    <cellStyle name="Normal 3 2 2 2 4 2 2 2 2 2 4" xfId="7460"/>
    <cellStyle name="Normal 3 2 2 2 4 2 2 2 2 3" xfId="7461"/>
    <cellStyle name="Normal 3 2 2 2 4 2 2 2 2 3 2" xfId="7462"/>
    <cellStyle name="Normal 3 2 2 2 4 2 2 2 2 3 2 2" xfId="7463"/>
    <cellStyle name="Normal 3 2 2 2 4 2 2 2 2 3 3" xfId="7464"/>
    <cellStyle name="Normal 3 2 2 2 4 2 2 2 2 4" xfId="7465"/>
    <cellStyle name="Normal 3 2 2 2 4 2 2 2 2 4 2" xfId="7466"/>
    <cellStyle name="Normal 3 2 2 2 4 2 2 2 2 5" xfId="7467"/>
    <cellStyle name="Normal 3 2 2 2 4 2 2 2 3" xfId="7468"/>
    <cellStyle name="Normal 3 2 2 2 4 2 2 2 3 2" xfId="7469"/>
    <cellStyle name="Normal 3 2 2 2 4 2 2 2 3 2 2" xfId="7470"/>
    <cellStyle name="Normal 3 2 2 2 4 2 2 2 3 2 2 2" xfId="7471"/>
    <cellStyle name="Normal 3 2 2 2 4 2 2 2 3 2 3" xfId="7472"/>
    <cellStyle name="Normal 3 2 2 2 4 2 2 2 3 3" xfId="7473"/>
    <cellStyle name="Normal 3 2 2 2 4 2 2 2 3 3 2" xfId="7474"/>
    <cellStyle name="Normal 3 2 2 2 4 2 2 2 3 4" xfId="7475"/>
    <cellStyle name="Normal 3 2 2 2 4 2 2 2 4" xfId="7476"/>
    <cellStyle name="Normal 3 2 2 2 4 2 2 2 4 2" xfId="7477"/>
    <cellStyle name="Normal 3 2 2 2 4 2 2 2 4 2 2" xfId="7478"/>
    <cellStyle name="Normal 3 2 2 2 4 2 2 2 4 3" xfId="7479"/>
    <cellStyle name="Normal 3 2 2 2 4 2 2 2 5" xfId="7480"/>
    <cellStyle name="Normal 3 2 2 2 4 2 2 2 5 2" xfId="7481"/>
    <cellStyle name="Normal 3 2 2 2 4 2 2 2 6" xfId="7482"/>
    <cellStyle name="Normal 3 2 2 2 4 2 2 3" xfId="7483"/>
    <cellStyle name="Normal 3 2 2 2 4 2 2 3 2" xfId="7484"/>
    <cellStyle name="Normal 3 2 2 2 4 2 2 3 2 2" xfId="7485"/>
    <cellStyle name="Normal 3 2 2 2 4 2 2 3 2 2 2" xfId="7486"/>
    <cellStyle name="Normal 3 2 2 2 4 2 2 3 2 2 2 2" xfId="7487"/>
    <cellStyle name="Normal 3 2 2 2 4 2 2 3 2 2 3" xfId="7488"/>
    <cellStyle name="Normal 3 2 2 2 4 2 2 3 2 3" xfId="7489"/>
    <cellStyle name="Normal 3 2 2 2 4 2 2 3 2 3 2" xfId="7490"/>
    <cellStyle name="Normal 3 2 2 2 4 2 2 3 2 4" xfId="7491"/>
    <cellStyle name="Normal 3 2 2 2 4 2 2 3 3" xfId="7492"/>
    <cellStyle name="Normal 3 2 2 2 4 2 2 3 3 2" xfId="7493"/>
    <cellStyle name="Normal 3 2 2 2 4 2 2 3 3 2 2" xfId="7494"/>
    <cellStyle name="Normal 3 2 2 2 4 2 2 3 3 3" xfId="7495"/>
    <cellStyle name="Normal 3 2 2 2 4 2 2 3 4" xfId="7496"/>
    <cellStyle name="Normal 3 2 2 2 4 2 2 3 4 2" xfId="7497"/>
    <cellStyle name="Normal 3 2 2 2 4 2 2 3 5" xfId="7498"/>
    <cellStyle name="Normal 3 2 2 2 4 2 2 4" xfId="7499"/>
    <cellStyle name="Normal 3 2 2 2 4 2 2 4 2" xfId="7500"/>
    <cellStyle name="Normal 3 2 2 2 4 2 2 4 2 2" xfId="7501"/>
    <cellStyle name="Normal 3 2 2 2 4 2 2 4 2 2 2" xfId="7502"/>
    <cellStyle name="Normal 3 2 2 2 4 2 2 4 2 3" xfId="7503"/>
    <cellStyle name="Normal 3 2 2 2 4 2 2 4 3" xfId="7504"/>
    <cellStyle name="Normal 3 2 2 2 4 2 2 4 3 2" xfId="7505"/>
    <cellStyle name="Normal 3 2 2 2 4 2 2 4 4" xfId="7506"/>
    <cellStyle name="Normal 3 2 2 2 4 2 2 5" xfId="7507"/>
    <cellStyle name="Normal 3 2 2 2 4 2 2 5 2" xfId="7508"/>
    <cellStyle name="Normal 3 2 2 2 4 2 2 5 2 2" xfId="7509"/>
    <cellStyle name="Normal 3 2 2 2 4 2 2 5 3" xfId="7510"/>
    <cellStyle name="Normal 3 2 2 2 4 2 2 6" xfId="7511"/>
    <cellStyle name="Normal 3 2 2 2 4 2 2 6 2" xfId="7512"/>
    <cellStyle name="Normal 3 2 2 2 4 2 2 7" xfId="7513"/>
    <cellStyle name="Normal 3 2 2 2 4 2 3" xfId="7514"/>
    <cellStyle name="Normal 3 2 2 2 4 2 3 2" xfId="7515"/>
    <cellStyle name="Normal 3 2 2 2 4 2 3 2 2" xfId="7516"/>
    <cellStyle name="Normal 3 2 2 2 4 2 3 2 2 2" xfId="7517"/>
    <cellStyle name="Normal 3 2 2 2 4 2 3 2 2 2 2" xfId="7518"/>
    <cellStyle name="Normal 3 2 2 2 4 2 3 2 2 2 2 2" xfId="7519"/>
    <cellStyle name="Normal 3 2 2 2 4 2 3 2 2 2 3" xfId="7520"/>
    <cellStyle name="Normal 3 2 2 2 4 2 3 2 2 3" xfId="7521"/>
    <cellStyle name="Normal 3 2 2 2 4 2 3 2 2 3 2" xfId="7522"/>
    <cellStyle name="Normal 3 2 2 2 4 2 3 2 2 4" xfId="7523"/>
    <cellStyle name="Normal 3 2 2 2 4 2 3 2 3" xfId="7524"/>
    <cellStyle name="Normal 3 2 2 2 4 2 3 2 3 2" xfId="7525"/>
    <cellStyle name="Normal 3 2 2 2 4 2 3 2 3 2 2" xfId="7526"/>
    <cellStyle name="Normal 3 2 2 2 4 2 3 2 3 3" xfId="7527"/>
    <cellStyle name="Normal 3 2 2 2 4 2 3 2 4" xfId="7528"/>
    <cellStyle name="Normal 3 2 2 2 4 2 3 2 4 2" xfId="7529"/>
    <cellStyle name="Normal 3 2 2 2 4 2 3 2 5" xfId="7530"/>
    <cellStyle name="Normal 3 2 2 2 4 2 3 3" xfId="7531"/>
    <cellStyle name="Normal 3 2 2 2 4 2 3 3 2" xfId="7532"/>
    <cellStyle name="Normal 3 2 2 2 4 2 3 3 2 2" xfId="7533"/>
    <cellStyle name="Normal 3 2 2 2 4 2 3 3 2 2 2" xfId="7534"/>
    <cellStyle name="Normal 3 2 2 2 4 2 3 3 2 3" xfId="7535"/>
    <cellStyle name="Normal 3 2 2 2 4 2 3 3 3" xfId="7536"/>
    <cellStyle name="Normal 3 2 2 2 4 2 3 3 3 2" xfId="7537"/>
    <cellStyle name="Normal 3 2 2 2 4 2 3 3 4" xfId="7538"/>
    <cellStyle name="Normal 3 2 2 2 4 2 3 4" xfId="7539"/>
    <cellStyle name="Normal 3 2 2 2 4 2 3 4 2" xfId="7540"/>
    <cellStyle name="Normal 3 2 2 2 4 2 3 4 2 2" xfId="7541"/>
    <cellStyle name="Normal 3 2 2 2 4 2 3 4 3" xfId="7542"/>
    <cellStyle name="Normal 3 2 2 2 4 2 3 5" xfId="7543"/>
    <cellStyle name="Normal 3 2 2 2 4 2 3 5 2" xfId="7544"/>
    <cellStyle name="Normal 3 2 2 2 4 2 3 6" xfId="7545"/>
    <cellStyle name="Normal 3 2 2 2 4 2 4" xfId="7546"/>
    <cellStyle name="Normal 3 2 2 2 4 2 4 2" xfId="7547"/>
    <cellStyle name="Normal 3 2 2 2 4 2 4 2 2" xfId="7548"/>
    <cellStyle name="Normal 3 2 2 2 4 2 4 2 2 2" xfId="7549"/>
    <cellStyle name="Normal 3 2 2 2 4 2 4 2 2 2 2" xfId="7550"/>
    <cellStyle name="Normal 3 2 2 2 4 2 4 2 2 3" xfId="7551"/>
    <cellStyle name="Normal 3 2 2 2 4 2 4 2 3" xfId="7552"/>
    <cellStyle name="Normal 3 2 2 2 4 2 4 2 3 2" xfId="7553"/>
    <cellStyle name="Normal 3 2 2 2 4 2 4 2 4" xfId="7554"/>
    <cellStyle name="Normal 3 2 2 2 4 2 4 3" xfId="7555"/>
    <cellStyle name="Normal 3 2 2 2 4 2 4 3 2" xfId="7556"/>
    <cellStyle name="Normal 3 2 2 2 4 2 4 3 2 2" xfId="7557"/>
    <cellStyle name="Normal 3 2 2 2 4 2 4 3 3" xfId="7558"/>
    <cellStyle name="Normal 3 2 2 2 4 2 4 4" xfId="7559"/>
    <cellStyle name="Normal 3 2 2 2 4 2 4 4 2" xfId="7560"/>
    <cellStyle name="Normal 3 2 2 2 4 2 4 5" xfId="7561"/>
    <cellStyle name="Normal 3 2 2 2 4 2 5" xfId="7562"/>
    <cellStyle name="Normal 3 2 2 2 4 2 5 2" xfId="7563"/>
    <cellStyle name="Normal 3 2 2 2 4 2 5 2 2" xfId="7564"/>
    <cellStyle name="Normal 3 2 2 2 4 2 5 2 2 2" xfId="7565"/>
    <cellStyle name="Normal 3 2 2 2 4 2 5 2 3" xfId="7566"/>
    <cellStyle name="Normal 3 2 2 2 4 2 5 3" xfId="7567"/>
    <cellStyle name="Normal 3 2 2 2 4 2 5 3 2" xfId="7568"/>
    <cellStyle name="Normal 3 2 2 2 4 2 5 4" xfId="7569"/>
    <cellStyle name="Normal 3 2 2 2 4 2 6" xfId="7570"/>
    <cellStyle name="Normal 3 2 2 2 4 2 6 2" xfId="7571"/>
    <cellStyle name="Normal 3 2 2 2 4 2 6 2 2" xfId="7572"/>
    <cellStyle name="Normal 3 2 2 2 4 2 6 3" xfId="7573"/>
    <cellStyle name="Normal 3 2 2 2 4 2 7" xfId="7574"/>
    <cellStyle name="Normal 3 2 2 2 4 2 7 2" xfId="7575"/>
    <cellStyle name="Normal 3 2 2 2 4 2 8" xfId="7576"/>
    <cellStyle name="Normal 3 2 2 2 4 3" xfId="7577"/>
    <cellStyle name="Normal 3 2 2 2 4 3 2" xfId="7578"/>
    <cellStyle name="Normal 3 2 2 2 4 3 2 2" xfId="7579"/>
    <cellStyle name="Normal 3 2 2 2 4 3 2 2 2" xfId="7580"/>
    <cellStyle name="Normal 3 2 2 2 4 3 2 2 2 2" xfId="7581"/>
    <cellStyle name="Normal 3 2 2 2 4 3 2 2 2 2 2" xfId="7582"/>
    <cellStyle name="Normal 3 2 2 2 4 3 2 2 2 2 2 2" xfId="7583"/>
    <cellStyle name="Normal 3 2 2 2 4 3 2 2 2 2 3" xfId="7584"/>
    <cellStyle name="Normal 3 2 2 2 4 3 2 2 2 3" xfId="7585"/>
    <cellStyle name="Normal 3 2 2 2 4 3 2 2 2 3 2" xfId="7586"/>
    <cellStyle name="Normal 3 2 2 2 4 3 2 2 2 4" xfId="7587"/>
    <cellStyle name="Normal 3 2 2 2 4 3 2 2 3" xfId="7588"/>
    <cellStyle name="Normal 3 2 2 2 4 3 2 2 3 2" xfId="7589"/>
    <cellStyle name="Normal 3 2 2 2 4 3 2 2 3 2 2" xfId="7590"/>
    <cellStyle name="Normal 3 2 2 2 4 3 2 2 3 3" xfId="7591"/>
    <cellStyle name="Normal 3 2 2 2 4 3 2 2 4" xfId="7592"/>
    <cellStyle name="Normal 3 2 2 2 4 3 2 2 4 2" xfId="7593"/>
    <cellStyle name="Normal 3 2 2 2 4 3 2 2 5" xfId="7594"/>
    <cellStyle name="Normal 3 2 2 2 4 3 2 3" xfId="7595"/>
    <cellStyle name="Normal 3 2 2 2 4 3 2 3 2" xfId="7596"/>
    <cellStyle name="Normal 3 2 2 2 4 3 2 3 2 2" xfId="7597"/>
    <cellStyle name="Normal 3 2 2 2 4 3 2 3 2 2 2" xfId="7598"/>
    <cellStyle name="Normal 3 2 2 2 4 3 2 3 2 3" xfId="7599"/>
    <cellStyle name="Normal 3 2 2 2 4 3 2 3 3" xfId="7600"/>
    <cellStyle name="Normal 3 2 2 2 4 3 2 3 3 2" xfId="7601"/>
    <cellStyle name="Normal 3 2 2 2 4 3 2 3 4" xfId="7602"/>
    <cellStyle name="Normal 3 2 2 2 4 3 2 4" xfId="7603"/>
    <cellStyle name="Normal 3 2 2 2 4 3 2 4 2" xfId="7604"/>
    <cellStyle name="Normal 3 2 2 2 4 3 2 4 2 2" xfId="7605"/>
    <cellStyle name="Normal 3 2 2 2 4 3 2 4 3" xfId="7606"/>
    <cellStyle name="Normal 3 2 2 2 4 3 2 5" xfId="7607"/>
    <cellStyle name="Normal 3 2 2 2 4 3 2 5 2" xfId="7608"/>
    <cellStyle name="Normal 3 2 2 2 4 3 2 6" xfId="7609"/>
    <cellStyle name="Normal 3 2 2 2 4 3 3" xfId="7610"/>
    <cellStyle name="Normal 3 2 2 2 4 3 3 2" xfId="7611"/>
    <cellStyle name="Normal 3 2 2 2 4 3 3 2 2" xfId="7612"/>
    <cellStyle name="Normal 3 2 2 2 4 3 3 2 2 2" xfId="7613"/>
    <cellStyle name="Normal 3 2 2 2 4 3 3 2 2 2 2" xfId="7614"/>
    <cellStyle name="Normal 3 2 2 2 4 3 3 2 2 3" xfId="7615"/>
    <cellStyle name="Normal 3 2 2 2 4 3 3 2 3" xfId="7616"/>
    <cellStyle name="Normal 3 2 2 2 4 3 3 2 3 2" xfId="7617"/>
    <cellStyle name="Normal 3 2 2 2 4 3 3 2 4" xfId="7618"/>
    <cellStyle name="Normal 3 2 2 2 4 3 3 3" xfId="7619"/>
    <cellStyle name="Normal 3 2 2 2 4 3 3 3 2" xfId="7620"/>
    <cellStyle name="Normal 3 2 2 2 4 3 3 3 2 2" xfId="7621"/>
    <cellStyle name="Normal 3 2 2 2 4 3 3 3 3" xfId="7622"/>
    <cellStyle name="Normal 3 2 2 2 4 3 3 4" xfId="7623"/>
    <cellStyle name="Normal 3 2 2 2 4 3 3 4 2" xfId="7624"/>
    <cellStyle name="Normal 3 2 2 2 4 3 3 5" xfId="7625"/>
    <cellStyle name="Normal 3 2 2 2 4 3 4" xfId="7626"/>
    <cellStyle name="Normal 3 2 2 2 4 3 4 2" xfId="7627"/>
    <cellStyle name="Normal 3 2 2 2 4 3 4 2 2" xfId="7628"/>
    <cellStyle name="Normal 3 2 2 2 4 3 4 2 2 2" xfId="7629"/>
    <cellStyle name="Normal 3 2 2 2 4 3 4 2 3" xfId="7630"/>
    <cellStyle name="Normal 3 2 2 2 4 3 4 3" xfId="7631"/>
    <cellStyle name="Normal 3 2 2 2 4 3 4 3 2" xfId="7632"/>
    <cellStyle name="Normal 3 2 2 2 4 3 4 4" xfId="7633"/>
    <cellStyle name="Normal 3 2 2 2 4 3 5" xfId="7634"/>
    <cellStyle name="Normal 3 2 2 2 4 3 5 2" xfId="7635"/>
    <cellStyle name="Normal 3 2 2 2 4 3 5 2 2" xfId="7636"/>
    <cellStyle name="Normal 3 2 2 2 4 3 5 3" xfId="7637"/>
    <cellStyle name="Normal 3 2 2 2 4 3 6" xfId="7638"/>
    <cellStyle name="Normal 3 2 2 2 4 3 6 2" xfId="7639"/>
    <cellStyle name="Normal 3 2 2 2 4 3 7" xfId="7640"/>
    <cellStyle name="Normal 3 2 2 2 4 4" xfId="7641"/>
    <cellStyle name="Normal 3 2 2 2 4 4 2" xfId="7642"/>
    <cellStyle name="Normal 3 2 2 2 4 4 2 2" xfId="7643"/>
    <cellStyle name="Normal 3 2 2 2 4 4 2 2 2" xfId="7644"/>
    <cellStyle name="Normal 3 2 2 2 4 4 2 2 2 2" xfId="7645"/>
    <cellStyle name="Normal 3 2 2 2 4 4 2 2 2 2 2" xfId="7646"/>
    <cellStyle name="Normal 3 2 2 2 4 4 2 2 2 3" xfId="7647"/>
    <cellStyle name="Normal 3 2 2 2 4 4 2 2 3" xfId="7648"/>
    <cellStyle name="Normal 3 2 2 2 4 4 2 2 3 2" xfId="7649"/>
    <cellStyle name="Normal 3 2 2 2 4 4 2 2 4" xfId="7650"/>
    <cellStyle name="Normal 3 2 2 2 4 4 2 3" xfId="7651"/>
    <cellStyle name="Normal 3 2 2 2 4 4 2 3 2" xfId="7652"/>
    <cellStyle name="Normal 3 2 2 2 4 4 2 3 2 2" xfId="7653"/>
    <cellStyle name="Normal 3 2 2 2 4 4 2 3 3" xfId="7654"/>
    <cellStyle name="Normal 3 2 2 2 4 4 2 4" xfId="7655"/>
    <cellStyle name="Normal 3 2 2 2 4 4 2 4 2" xfId="7656"/>
    <cellStyle name="Normal 3 2 2 2 4 4 2 5" xfId="7657"/>
    <cellStyle name="Normal 3 2 2 2 4 4 3" xfId="7658"/>
    <cellStyle name="Normal 3 2 2 2 4 4 3 2" xfId="7659"/>
    <cellStyle name="Normal 3 2 2 2 4 4 3 2 2" xfId="7660"/>
    <cellStyle name="Normal 3 2 2 2 4 4 3 2 2 2" xfId="7661"/>
    <cellStyle name="Normal 3 2 2 2 4 4 3 2 3" xfId="7662"/>
    <cellStyle name="Normal 3 2 2 2 4 4 3 3" xfId="7663"/>
    <cellStyle name="Normal 3 2 2 2 4 4 3 3 2" xfId="7664"/>
    <cellStyle name="Normal 3 2 2 2 4 4 3 4" xfId="7665"/>
    <cellStyle name="Normal 3 2 2 2 4 4 4" xfId="7666"/>
    <cellStyle name="Normal 3 2 2 2 4 4 4 2" xfId="7667"/>
    <cellStyle name="Normal 3 2 2 2 4 4 4 2 2" xfId="7668"/>
    <cellStyle name="Normal 3 2 2 2 4 4 4 3" xfId="7669"/>
    <cellStyle name="Normal 3 2 2 2 4 4 5" xfId="7670"/>
    <cellStyle name="Normal 3 2 2 2 4 4 5 2" xfId="7671"/>
    <cellStyle name="Normal 3 2 2 2 4 4 6" xfId="7672"/>
    <cellStyle name="Normal 3 2 2 2 4 5" xfId="7673"/>
    <cellStyle name="Normal 3 2 2 2 4 5 2" xfId="7674"/>
    <cellStyle name="Normal 3 2 2 2 4 5 2 2" xfId="7675"/>
    <cellStyle name="Normal 3 2 2 2 4 5 2 2 2" xfId="7676"/>
    <cellStyle name="Normal 3 2 2 2 4 5 2 2 2 2" xfId="7677"/>
    <cellStyle name="Normal 3 2 2 2 4 5 2 2 3" xfId="7678"/>
    <cellStyle name="Normal 3 2 2 2 4 5 2 3" xfId="7679"/>
    <cellStyle name="Normal 3 2 2 2 4 5 2 3 2" xfId="7680"/>
    <cellStyle name="Normal 3 2 2 2 4 5 2 4" xfId="7681"/>
    <cellStyle name="Normal 3 2 2 2 4 5 3" xfId="7682"/>
    <cellStyle name="Normal 3 2 2 2 4 5 3 2" xfId="7683"/>
    <cellStyle name="Normal 3 2 2 2 4 5 3 2 2" xfId="7684"/>
    <cellStyle name="Normal 3 2 2 2 4 5 3 3" xfId="7685"/>
    <cellStyle name="Normal 3 2 2 2 4 5 4" xfId="7686"/>
    <cellStyle name="Normal 3 2 2 2 4 5 4 2" xfId="7687"/>
    <cellStyle name="Normal 3 2 2 2 4 5 5" xfId="7688"/>
    <cellStyle name="Normal 3 2 2 2 4 6" xfId="7689"/>
    <cellStyle name="Normal 3 2 2 2 4 6 2" xfId="7690"/>
    <cellStyle name="Normal 3 2 2 2 4 6 2 2" xfId="7691"/>
    <cellStyle name="Normal 3 2 2 2 4 6 2 2 2" xfId="7692"/>
    <cellStyle name="Normal 3 2 2 2 4 6 2 3" xfId="7693"/>
    <cellStyle name="Normal 3 2 2 2 4 6 3" xfId="7694"/>
    <cellStyle name="Normal 3 2 2 2 4 6 3 2" xfId="7695"/>
    <cellStyle name="Normal 3 2 2 2 4 6 4" xfId="7696"/>
    <cellStyle name="Normal 3 2 2 2 4 7" xfId="7697"/>
    <cellStyle name="Normal 3 2 2 2 4 7 2" xfId="7698"/>
    <cellStyle name="Normal 3 2 2 2 4 7 2 2" xfId="7699"/>
    <cellStyle name="Normal 3 2 2 2 4 7 3" xfId="7700"/>
    <cellStyle name="Normal 3 2 2 2 4 8" xfId="7701"/>
    <cellStyle name="Normal 3 2 2 2 4 8 2" xfId="7702"/>
    <cellStyle name="Normal 3 2 2 2 4 9" xfId="7703"/>
    <cellStyle name="Normal 3 2 2 2 5" xfId="7704"/>
    <cellStyle name="Normal 3 2 2 2 5 2" xfId="7705"/>
    <cellStyle name="Normal 3 2 2 2 5 2 2" xfId="7706"/>
    <cellStyle name="Normal 3 2 2 2 5 2 2 2" xfId="7707"/>
    <cellStyle name="Normal 3 2 2 2 5 2 2 2 2" xfId="7708"/>
    <cellStyle name="Normal 3 2 2 2 5 2 2 2 2 2" xfId="7709"/>
    <cellStyle name="Normal 3 2 2 2 5 2 2 2 2 2 2" xfId="7710"/>
    <cellStyle name="Normal 3 2 2 2 5 2 2 2 2 2 2 2" xfId="7711"/>
    <cellStyle name="Normal 3 2 2 2 5 2 2 2 2 2 3" xfId="7712"/>
    <cellStyle name="Normal 3 2 2 2 5 2 2 2 2 3" xfId="7713"/>
    <cellStyle name="Normal 3 2 2 2 5 2 2 2 2 3 2" xfId="7714"/>
    <cellStyle name="Normal 3 2 2 2 5 2 2 2 2 4" xfId="7715"/>
    <cellStyle name="Normal 3 2 2 2 5 2 2 2 3" xfId="7716"/>
    <cellStyle name="Normal 3 2 2 2 5 2 2 2 3 2" xfId="7717"/>
    <cellStyle name="Normal 3 2 2 2 5 2 2 2 3 2 2" xfId="7718"/>
    <cellStyle name="Normal 3 2 2 2 5 2 2 2 3 3" xfId="7719"/>
    <cellStyle name="Normal 3 2 2 2 5 2 2 2 4" xfId="7720"/>
    <cellStyle name="Normal 3 2 2 2 5 2 2 2 4 2" xfId="7721"/>
    <cellStyle name="Normal 3 2 2 2 5 2 2 2 5" xfId="7722"/>
    <cellStyle name="Normal 3 2 2 2 5 2 2 3" xfId="7723"/>
    <cellStyle name="Normal 3 2 2 2 5 2 2 3 2" xfId="7724"/>
    <cellStyle name="Normal 3 2 2 2 5 2 2 3 2 2" xfId="7725"/>
    <cellStyle name="Normal 3 2 2 2 5 2 2 3 2 2 2" xfId="7726"/>
    <cellStyle name="Normal 3 2 2 2 5 2 2 3 2 3" xfId="7727"/>
    <cellStyle name="Normal 3 2 2 2 5 2 2 3 3" xfId="7728"/>
    <cellStyle name="Normal 3 2 2 2 5 2 2 3 3 2" xfId="7729"/>
    <cellStyle name="Normal 3 2 2 2 5 2 2 3 4" xfId="7730"/>
    <cellStyle name="Normal 3 2 2 2 5 2 2 4" xfId="7731"/>
    <cellStyle name="Normal 3 2 2 2 5 2 2 4 2" xfId="7732"/>
    <cellStyle name="Normal 3 2 2 2 5 2 2 4 2 2" xfId="7733"/>
    <cellStyle name="Normal 3 2 2 2 5 2 2 4 3" xfId="7734"/>
    <cellStyle name="Normal 3 2 2 2 5 2 2 5" xfId="7735"/>
    <cellStyle name="Normal 3 2 2 2 5 2 2 5 2" xfId="7736"/>
    <cellStyle name="Normal 3 2 2 2 5 2 2 6" xfId="7737"/>
    <cellStyle name="Normal 3 2 2 2 5 2 3" xfId="7738"/>
    <cellStyle name="Normal 3 2 2 2 5 2 3 2" xfId="7739"/>
    <cellStyle name="Normal 3 2 2 2 5 2 3 2 2" xfId="7740"/>
    <cellStyle name="Normal 3 2 2 2 5 2 3 2 2 2" xfId="7741"/>
    <cellStyle name="Normal 3 2 2 2 5 2 3 2 2 2 2" xfId="7742"/>
    <cellStyle name="Normal 3 2 2 2 5 2 3 2 2 3" xfId="7743"/>
    <cellStyle name="Normal 3 2 2 2 5 2 3 2 3" xfId="7744"/>
    <cellStyle name="Normal 3 2 2 2 5 2 3 2 3 2" xfId="7745"/>
    <cellStyle name="Normal 3 2 2 2 5 2 3 2 4" xfId="7746"/>
    <cellStyle name="Normal 3 2 2 2 5 2 3 3" xfId="7747"/>
    <cellStyle name="Normal 3 2 2 2 5 2 3 3 2" xfId="7748"/>
    <cellStyle name="Normal 3 2 2 2 5 2 3 3 2 2" xfId="7749"/>
    <cellStyle name="Normal 3 2 2 2 5 2 3 3 3" xfId="7750"/>
    <cellStyle name="Normal 3 2 2 2 5 2 3 4" xfId="7751"/>
    <cellStyle name="Normal 3 2 2 2 5 2 3 4 2" xfId="7752"/>
    <cellStyle name="Normal 3 2 2 2 5 2 3 5" xfId="7753"/>
    <cellStyle name="Normal 3 2 2 2 5 2 4" xfId="7754"/>
    <cellStyle name="Normal 3 2 2 2 5 2 4 2" xfId="7755"/>
    <cellStyle name="Normal 3 2 2 2 5 2 4 2 2" xfId="7756"/>
    <cellStyle name="Normal 3 2 2 2 5 2 4 2 2 2" xfId="7757"/>
    <cellStyle name="Normal 3 2 2 2 5 2 4 2 3" xfId="7758"/>
    <cellStyle name="Normal 3 2 2 2 5 2 4 3" xfId="7759"/>
    <cellStyle name="Normal 3 2 2 2 5 2 4 3 2" xfId="7760"/>
    <cellStyle name="Normal 3 2 2 2 5 2 4 4" xfId="7761"/>
    <cellStyle name="Normal 3 2 2 2 5 2 5" xfId="7762"/>
    <cellStyle name="Normal 3 2 2 2 5 2 5 2" xfId="7763"/>
    <cellStyle name="Normal 3 2 2 2 5 2 5 2 2" xfId="7764"/>
    <cellStyle name="Normal 3 2 2 2 5 2 5 3" xfId="7765"/>
    <cellStyle name="Normal 3 2 2 2 5 2 6" xfId="7766"/>
    <cellStyle name="Normal 3 2 2 2 5 2 6 2" xfId="7767"/>
    <cellStyle name="Normal 3 2 2 2 5 2 7" xfId="7768"/>
    <cellStyle name="Normal 3 2 2 2 5 3" xfId="7769"/>
    <cellStyle name="Normal 3 2 2 2 5 3 2" xfId="7770"/>
    <cellStyle name="Normal 3 2 2 2 5 3 2 2" xfId="7771"/>
    <cellStyle name="Normal 3 2 2 2 5 3 2 2 2" xfId="7772"/>
    <cellStyle name="Normal 3 2 2 2 5 3 2 2 2 2" xfId="7773"/>
    <cellStyle name="Normal 3 2 2 2 5 3 2 2 2 2 2" xfId="7774"/>
    <cellStyle name="Normal 3 2 2 2 5 3 2 2 2 3" xfId="7775"/>
    <cellStyle name="Normal 3 2 2 2 5 3 2 2 3" xfId="7776"/>
    <cellStyle name="Normal 3 2 2 2 5 3 2 2 3 2" xfId="7777"/>
    <cellStyle name="Normal 3 2 2 2 5 3 2 2 4" xfId="7778"/>
    <cellStyle name="Normal 3 2 2 2 5 3 2 3" xfId="7779"/>
    <cellStyle name="Normal 3 2 2 2 5 3 2 3 2" xfId="7780"/>
    <cellStyle name="Normal 3 2 2 2 5 3 2 3 2 2" xfId="7781"/>
    <cellStyle name="Normal 3 2 2 2 5 3 2 3 3" xfId="7782"/>
    <cellStyle name="Normal 3 2 2 2 5 3 2 4" xfId="7783"/>
    <cellStyle name="Normal 3 2 2 2 5 3 2 4 2" xfId="7784"/>
    <cellStyle name="Normal 3 2 2 2 5 3 2 5" xfId="7785"/>
    <cellStyle name="Normal 3 2 2 2 5 3 3" xfId="7786"/>
    <cellStyle name="Normal 3 2 2 2 5 3 3 2" xfId="7787"/>
    <cellStyle name="Normal 3 2 2 2 5 3 3 2 2" xfId="7788"/>
    <cellStyle name="Normal 3 2 2 2 5 3 3 2 2 2" xfId="7789"/>
    <cellStyle name="Normal 3 2 2 2 5 3 3 2 3" xfId="7790"/>
    <cellStyle name="Normal 3 2 2 2 5 3 3 3" xfId="7791"/>
    <cellStyle name="Normal 3 2 2 2 5 3 3 3 2" xfId="7792"/>
    <cellStyle name="Normal 3 2 2 2 5 3 3 4" xfId="7793"/>
    <cellStyle name="Normal 3 2 2 2 5 3 4" xfId="7794"/>
    <cellStyle name="Normal 3 2 2 2 5 3 4 2" xfId="7795"/>
    <cellStyle name="Normal 3 2 2 2 5 3 4 2 2" xfId="7796"/>
    <cellStyle name="Normal 3 2 2 2 5 3 4 3" xfId="7797"/>
    <cellStyle name="Normal 3 2 2 2 5 3 5" xfId="7798"/>
    <cellStyle name="Normal 3 2 2 2 5 3 5 2" xfId="7799"/>
    <cellStyle name="Normal 3 2 2 2 5 3 6" xfId="7800"/>
    <cellStyle name="Normal 3 2 2 2 5 4" xfId="7801"/>
    <cellStyle name="Normal 3 2 2 2 5 4 2" xfId="7802"/>
    <cellStyle name="Normal 3 2 2 2 5 4 2 2" xfId="7803"/>
    <cellStyle name="Normal 3 2 2 2 5 4 2 2 2" xfId="7804"/>
    <cellStyle name="Normal 3 2 2 2 5 4 2 2 2 2" xfId="7805"/>
    <cellStyle name="Normal 3 2 2 2 5 4 2 2 3" xfId="7806"/>
    <cellStyle name="Normal 3 2 2 2 5 4 2 3" xfId="7807"/>
    <cellStyle name="Normal 3 2 2 2 5 4 2 3 2" xfId="7808"/>
    <cellStyle name="Normal 3 2 2 2 5 4 2 4" xfId="7809"/>
    <cellStyle name="Normal 3 2 2 2 5 4 3" xfId="7810"/>
    <cellStyle name="Normal 3 2 2 2 5 4 3 2" xfId="7811"/>
    <cellStyle name="Normal 3 2 2 2 5 4 3 2 2" xfId="7812"/>
    <cellStyle name="Normal 3 2 2 2 5 4 3 3" xfId="7813"/>
    <cellStyle name="Normal 3 2 2 2 5 4 4" xfId="7814"/>
    <cellStyle name="Normal 3 2 2 2 5 4 4 2" xfId="7815"/>
    <cellStyle name="Normal 3 2 2 2 5 4 5" xfId="7816"/>
    <cellStyle name="Normal 3 2 2 2 5 5" xfId="7817"/>
    <cellStyle name="Normal 3 2 2 2 5 5 2" xfId="7818"/>
    <cellStyle name="Normal 3 2 2 2 5 5 2 2" xfId="7819"/>
    <cellStyle name="Normal 3 2 2 2 5 5 2 2 2" xfId="7820"/>
    <cellStyle name="Normal 3 2 2 2 5 5 2 3" xfId="7821"/>
    <cellStyle name="Normal 3 2 2 2 5 5 3" xfId="7822"/>
    <cellStyle name="Normal 3 2 2 2 5 5 3 2" xfId="7823"/>
    <cellStyle name="Normal 3 2 2 2 5 5 4" xfId="7824"/>
    <cellStyle name="Normal 3 2 2 2 5 6" xfId="7825"/>
    <cellStyle name="Normal 3 2 2 2 5 6 2" xfId="7826"/>
    <cellStyle name="Normal 3 2 2 2 5 6 2 2" xfId="7827"/>
    <cellStyle name="Normal 3 2 2 2 5 6 3" xfId="7828"/>
    <cellStyle name="Normal 3 2 2 2 5 7" xfId="7829"/>
    <cellStyle name="Normal 3 2 2 2 5 7 2" xfId="7830"/>
    <cellStyle name="Normal 3 2 2 2 5 8" xfId="7831"/>
    <cellStyle name="Normal 3 2 2 2 6" xfId="7832"/>
    <cellStyle name="Normal 3 2 2 2 6 2" xfId="7833"/>
    <cellStyle name="Normal 3 2 2 2 6 2 2" xfId="7834"/>
    <cellStyle name="Normal 3 2 2 2 6 2 2 2" xfId="7835"/>
    <cellStyle name="Normal 3 2 2 2 6 2 2 2 2" xfId="7836"/>
    <cellStyle name="Normal 3 2 2 2 6 2 2 2 2 2" xfId="7837"/>
    <cellStyle name="Normal 3 2 2 2 6 2 2 2 2 2 2" xfId="7838"/>
    <cellStyle name="Normal 3 2 2 2 6 2 2 2 2 3" xfId="7839"/>
    <cellStyle name="Normal 3 2 2 2 6 2 2 2 3" xfId="7840"/>
    <cellStyle name="Normal 3 2 2 2 6 2 2 2 3 2" xfId="7841"/>
    <cellStyle name="Normal 3 2 2 2 6 2 2 2 4" xfId="7842"/>
    <cellStyle name="Normal 3 2 2 2 6 2 2 3" xfId="7843"/>
    <cellStyle name="Normal 3 2 2 2 6 2 2 3 2" xfId="7844"/>
    <cellStyle name="Normal 3 2 2 2 6 2 2 3 2 2" xfId="7845"/>
    <cellStyle name="Normal 3 2 2 2 6 2 2 3 3" xfId="7846"/>
    <cellStyle name="Normal 3 2 2 2 6 2 2 4" xfId="7847"/>
    <cellStyle name="Normal 3 2 2 2 6 2 2 4 2" xfId="7848"/>
    <cellStyle name="Normal 3 2 2 2 6 2 2 5" xfId="7849"/>
    <cellStyle name="Normal 3 2 2 2 6 2 3" xfId="7850"/>
    <cellStyle name="Normal 3 2 2 2 6 2 3 2" xfId="7851"/>
    <cellStyle name="Normal 3 2 2 2 6 2 3 2 2" xfId="7852"/>
    <cellStyle name="Normal 3 2 2 2 6 2 3 2 2 2" xfId="7853"/>
    <cellStyle name="Normal 3 2 2 2 6 2 3 2 3" xfId="7854"/>
    <cellStyle name="Normal 3 2 2 2 6 2 3 3" xfId="7855"/>
    <cellStyle name="Normal 3 2 2 2 6 2 3 3 2" xfId="7856"/>
    <cellStyle name="Normal 3 2 2 2 6 2 3 4" xfId="7857"/>
    <cellStyle name="Normal 3 2 2 2 6 2 4" xfId="7858"/>
    <cellStyle name="Normal 3 2 2 2 6 2 4 2" xfId="7859"/>
    <cellStyle name="Normal 3 2 2 2 6 2 4 2 2" xfId="7860"/>
    <cellStyle name="Normal 3 2 2 2 6 2 4 3" xfId="7861"/>
    <cellStyle name="Normal 3 2 2 2 6 2 5" xfId="7862"/>
    <cellStyle name="Normal 3 2 2 2 6 2 5 2" xfId="7863"/>
    <cellStyle name="Normal 3 2 2 2 6 2 6" xfId="7864"/>
    <cellStyle name="Normal 3 2 2 2 6 3" xfId="7865"/>
    <cellStyle name="Normal 3 2 2 2 6 3 2" xfId="7866"/>
    <cellStyle name="Normal 3 2 2 2 6 3 2 2" xfId="7867"/>
    <cellStyle name="Normal 3 2 2 2 6 3 2 2 2" xfId="7868"/>
    <cellStyle name="Normal 3 2 2 2 6 3 2 2 2 2" xfId="7869"/>
    <cellStyle name="Normal 3 2 2 2 6 3 2 2 3" xfId="7870"/>
    <cellStyle name="Normal 3 2 2 2 6 3 2 3" xfId="7871"/>
    <cellStyle name="Normal 3 2 2 2 6 3 2 3 2" xfId="7872"/>
    <cellStyle name="Normal 3 2 2 2 6 3 2 4" xfId="7873"/>
    <cellStyle name="Normal 3 2 2 2 6 3 3" xfId="7874"/>
    <cellStyle name="Normal 3 2 2 2 6 3 3 2" xfId="7875"/>
    <cellStyle name="Normal 3 2 2 2 6 3 3 2 2" xfId="7876"/>
    <cellStyle name="Normal 3 2 2 2 6 3 3 3" xfId="7877"/>
    <cellStyle name="Normal 3 2 2 2 6 3 4" xfId="7878"/>
    <cellStyle name="Normal 3 2 2 2 6 3 4 2" xfId="7879"/>
    <cellStyle name="Normal 3 2 2 2 6 3 5" xfId="7880"/>
    <cellStyle name="Normal 3 2 2 2 6 4" xfId="7881"/>
    <cellStyle name="Normal 3 2 2 2 6 4 2" xfId="7882"/>
    <cellStyle name="Normal 3 2 2 2 6 4 2 2" xfId="7883"/>
    <cellStyle name="Normal 3 2 2 2 6 4 2 2 2" xfId="7884"/>
    <cellStyle name="Normal 3 2 2 2 6 4 2 3" xfId="7885"/>
    <cellStyle name="Normal 3 2 2 2 6 4 3" xfId="7886"/>
    <cellStyle name="Normal 3 2 2 2 6 4 3 2" xfId="7887"/>
    <cellStyle name="Normal 3 2 2 2 6 4 4" xfId="7888"/>
    <cellStyle name="Normal 3 2 2 2 6 5" xfId="7889"/>
    <cellStyle name="Normal 3 2 2 2 6 5 2" xfId="7890"/>
    <cellStyle name="Normal 3 2 2 2 6 5 2 2" xfId="7891"/>
    <cellStyle name="Normal 3 2 2 2 6 5 3" xfId="7892"/>
    <cellStyle name="Normal 3 2 2 2 6 6" xfId="7893"/>
    <cellStyle name="Normal 3 2 2 2 6 6 2" xfId="7894"/>
    <cellStyle name="Normal 3 2 2 2 6 7" xfId="7895"/>
    <cellStyle name="Normal 3 2 2 2 7" xfId="7896"/>
    <cellStyle name="Normal 3 2 2 2 7 2" xfId="7897"/>
    <cellStyle name="Normal 3 2 2 2 7 2 2" xfId="7898"/>
    <cellStyle name="Normal 3 2 2 2 7 2 2 2" xfId="7899"/>
    <cellStyle name="Normal 3 2 2 2 7 2 2 2 2" xfId="7900"/>
    <cellStyle name="Normal 3 2 2 2 7 2 2 2 2 2" xfId="7901"/>
    <cellStyle name="Normal 3 2 2 2 7 2 2 2 3" xfId="7902"/>
    <cellStyle name="Normal 3 2 2 2 7 2 2 3" xfId="7903"/>
    <cellStyle name="Normal 3 2 2 2 7 2 2 3 2" xfId="7904"/>
    <cellStyle name="Normal 3 2 2 2 7 2 2 4" xfId="7905"/>
    <cellStyle name="Normal 3 2 2 2 7 2 3" xfId="7906"/>
    <cellStyle name="Normal 3 2 2 2 7 2 3 2" xfId="7907"/>
    <cellStyle name="Normal 3 2 2 2 7 2 3 2 2" xfId="7908"/>
    <cellStyle name="Normal 3 2 2 2 7 2 3 3" xfId="7909"/>
    <cellStyle name="Normal 3 2 2 2 7 2 4" xfId="7910"/>
    <cellStyle name="Normal 3 2 2 2 7 2 4 2" xfId="7911"/>
    <cellStyle name="Normal 3 2 2 2 7 2 5" xfId="7912"/>
    <cellStyle name="Normal 3 2 2 2 7 3" xfId="7913"/>
    <cellStyle name="Normal 3 2 2 2 7 3 2" xfId="7914"/>
    <cellStyle name="Normal 3 2 2 2 7 3 2 2" xfId="7915"/>
    <cellStyle name="Normal 3 2 2 2 7 3 2 2 2" xfId="7916"/>
    <cellStyle name="Normal 3 2 2 2 7 3 2 3" xfId="7917"/>
    <cellStyle name="Normal 3 2 2 2 7 3 3" xfId="7918"/>
    <cellStyle name="Normal 3 2 2 2 7 3 3 2" xfId="7919"/>
    <cellStyle name="Normal 3 2 2 2 7 3 4" xfId="7920"/>
    <cellStyle name="Normal 3 2 2 2 7 4" xfId="7921"/>
    <cellStyle name="Normal 3 2 2 2 7 4 2" xfId="7922"/>
    <cellStyle name="Normal 3 2 2 2 7 4 2 2" xfId="7923"/>
    <cellStyle name="Normal 3 2 2 2 7 4 3" xfId="7924"/>
    <cellStyle name="Normal 3 2 2 2 7 5" xfId="7925"/>
    <cellStyle name="Normal 3 2 2 2 7 5 2" xfId="7926"/>
    <cellStyle name="Normal 3 2 2 2 7 6" xfId="7927"/>
    <cellStyle name="Normal 3 2 2 2 8" xfId="7928"/>
    <cellStyle name="Normal 3 2 2 2 8 2" xfId="7929"/>
    <cellStyle name="Normal 3 2 2 2 8 2 2" xfId="7930"/>
    <cellStyle name="Normal 3 2 2 2 8 2 2 2" xfId="7931"/>
    <cellStyle name="Normal 3 2 2 2 8 2 2 2 2" xfId="7932"/>
    <cellStyle name="Normal 3 2 2 2 8 2 2 3" xfId="7933"/>
    <cellStyle name="Normal 3 2 2 2 8 2 3" xfId="7934"/>
    <cellStyle name="Normal 3 2 2 2 8 2 3 2" xfId="7935"/>
    <cellStyle name="Normal 3 2 2 2 8 2 4" xfId="7936"/>
    <cellStyle name="Normal 3 2 2 2 8 3" xfId="7937"/>
    <cellStyle name="Normal 3 2 2 2 8 3 2" xfId="7938"/>
    <cellStyle name="Normal 3 2 2 2 8 3 2 2" xfId="7939"/>
    <cellStyle name="Normal 3 2 2 2 8 3 3" xfId="7940"/>
    <cellStyle name="Normal 3 2 2 2 8 4" xfId="7941"/>
    <cellStyle name="Normal 3 2 2 2 8 4 2" xfId="7942"/>
    <cellStyle name="Normal 3 2 2 2 8 5" xfId="7943"/>
    <cellStyle name="Normal 3 2 2 2 9" xfId="7944"/>
    <cellStyle name="Normal 3 2 2 2 9 2" xfId="7945"/>
    <cellStyle name="Normal 3 2 2 2 9 2 2" xfId="7946"/>
    <cellStyle name="Normal 3 2 2 2 9 2 2 2" xfId="7947"/>
    <cellStyle name="Normal 3 2 2 2 9 2 3" xfId="7948"/>
    <cellStyle name="Normal 3 2 2 2 9 3" xfId="7949"/>
    <cellStyle name="Normal 3 2 2 2 9 3 2" xfId="7950"/>
    <cellStyle name="Normal 3 2 2 2 9 4" xfId="7951"/>
    <cellStyle name="Normal 3 2 2 3" xfId="7952"/>
    <cellStyle name="Normal 3 2 2 3 10" xfId="7953"/>
    <cellStyle name="Normal 3 2 2 3 10 2" xfId="7954"/>
    <cellStyle name="Normal 3 2 2 3 11" xfId="7955"/>
    <cellStyle name="Normal 3 2 2 3 2" xfId="7956"/>
    <cellStyle name="Normal 3 2 2 3 2 10" xfId="7957"/>
    <cellStyle name="Normal 3 2 2 3 2 2" xfId="7958"/>
    <cellStyle name="Normal 3 2 2 3 2 2 2" xfId="7959"/>
    <cellStyle name="Normal 3 2 2 3 2 2 2 2" xfId="7960"/>
    <cellStyle name="Normal 3 2 2 3 2 2 2 2 2" xfId="7961"/>
    <cellStyle name="Normal 3 2 2 3 2 2 2 2 2 2" xfId="7962"/>
    <cellStyle name="Normal 3 2 2 3 2 2 2 2 2 2 2" xfId="7963"/>
    <cellStyle name="Normal 3 2 2 3 2 2 2 2 2 2 2 2" xfId="7964"/>
    <cellStyle name="Normal 3 2 2 3 2 2 2 2 2 2 2 2 2" xfId="7965"/>
    <cellStyle name="Normal 3 2 2 3 2 2 2 2 2 2 2 2 2 2" xfId="7966"/>
    <cellStyle name="Normal 3 2 2 3 2 2 2 2 2 2 2 2 3" xfId="7967"/>
    <cellStyle name="Normal 3 2 2 3 2 2 2 2 2 2 2 3" xfId="7968"/>
    <cellStyle name="Normal 3 2 2 3 2 2 2 2 2 2 2 3 2" xfId="7969"/>
    <cellStyle name="Normal 3 2 2 3 2 2 2 2 2 2 2 4" xfId="7970"/>
    <cellStyle name="Normal 3 2 2 3 2 2 2 2 2 2 3" xfId="7971"/>
    <cellStyle name="Normal 3 2 2 3 2 2 2 2 2 2 3 2" xfId="7972"/>
    <cellStyle name="Normal 3 2 2 3 2 2 2 2 2 2 3 2 2" xfId="7973"/>
    <cellStyle name="Normal 3 2 2 3 2 2 2 2 2 2 3 3" xfId="7974"/>
    <cellStyle name="Normal 3 2 2 3 2 2 2 2 2 2 4" xfId="7975"/>
    <cellStyle name="Normal 3 2 2 3 2 2 2 2 2 2 4 2" xfId="7976"/>
    <cellStyle name="Normal 3 2 2 3 2 2 2 2 2 2 5" xfId="7977"/>
    <cellStyle name="Normal 3 2 2 3 2 2 2 2 2 3" xfId="7978"/>
    <cellStyle name="Normal 3 2 2 3 2 2 2 2 2 3 2" xfId="7979"/>
    <cellStyle name="Normal 3 2 2 3 2 2 2 2 2 3 2 2" xfId="7980"/>
    <cellStyle name="Normal 3 2 2 3 2 2 2 2 2 3 2 2 2" xfId="7981"/>
    <cellStyle name="Normal 3 2 2 3 2 2 2 2 2 3 2 3" xfId="7982"/>
    <cellStyle name="Normal 3 2 2 3 2 2 2 2 2 3 3" xfId="7983"/>
    <cellStyle name="Normal 3 2 2 3 2 2 2 2 2 3 3 2" xfId="7984"/>
    <cellStyle name="Normal 3 2 2 3 2 2 2 2 2 3 4" xfId="7985"/>
    <cellStyle name="Normal 3 2 2 3 2 2 2 2 2 4" xfId="7986"/>
    <cellStyle name="Normal 3 2 2 3 2 2 2 2 2 4 2" xfId="7987"/>
    <cellStyle name="Normal 3 2 2 3 2 2 2 2 2 4 2 2" xfId="7988"/>
    <cellStyle name="Normal 3 2 2 3 2 2 2 2 2 4 3" xfId="7989"/>
    <cellStyle name="Normal 3 2 2 3 2 2 2 2 2 5" xfId="7990"/>
    <cellStyle name="Normal 3 2 2 3 2 2 2 2 2 5 2" xfId="7991"/>
    <cellStyle name="Normal 3 2 2 3 2 2 2 2 2 6" xfId="7992"/>
    <cellStyle name="Normal 3 2 2 3 2 2 2 2 3" xfId="7993"/>
    <cellStyle name="Normal 3 2 2 3 2 2 2 2 3 2" xfId="7994"/>
    <cellStyle name="Normal 3 2 2 3 2 2 2 2 3 2 2" xfId="7995"/>
    <cellStyle name="Normal 3 2 2 3 2 2 2 2 3 2 2 2" xfId="7996"/>
    <cellStyle name="Normal 3 2 2 3 2 2 2 2 3 2 2 2 2" xfId="7997"/>
    <cellStyle name="Normal 3 2 2 3 2 2 2 2 3 2 2 3" xfId="7998"/>
    <cellStyle name="Normal 3 2 2 3 2 2 2 2 3 2 3" xfId="7999"/>
    <cellStyle name="Normal 3 2 2 3 2 2 2 2 3 2 3 2" xfId="8000"/>
    <cellStyle name="Normal 3 2 2 3 2 2 2 2 3 2 4" xfId="8001"/>
    <cellStyle name="Normal 3 2 2 3 2 2 2 2 3 3" xfId="8002"/>
    <cellStyle name="Normal 3 2 2 3 2 2 2 2 3 3 2" xfId="8003"/>
    <cellStyle name="Normal 3 2 2 3 2 2 2 2 3 3 2 2" xfId="8004"/>
    <cellStyle name="Normal 3 2 2 3 2 2 2 2 3 3 3" xfId="8005"/>
    <cellStyle name="Normal 3 2 2 3 2 2 2 2 3 4" xfId="8006"/>
    <cellStyle name="Normal 3 2 2 3 2 2 2 2 3 4 2" xfId="8007"/>
    <cellStyle name="Normal 3 2 2 3 2 2 2 2 3 5" xfId="8008"/>
    <cellStyle name="Normal 3 2 2 3 2 2 2 2 4" xfId="8009"/>
    <cellStyle name="Normal 3 2 2 3 2 2 2 2 4 2" xfId="8010"/>
    <cellStyle name="Normal 3 2 2 3 2 2 2 2 4 2 2" xfId="8011"/>
    <cellStyle name="Normal 3 2 2 3 2 2 2 2 4 2 2 2" xfId="8012"/>
    <cellStyle name="Normal 3 2 2 3 2 2 2 2 4 2 3" xfId="8013"/>
    <cellStyle name="Normal 3 2 2 3 2 2 2 2 4 3" xfId="8014"/>
    <cellStyle name="Normal 3 2 2 3 2 2 2 2 4 3 2" xfId="8015"/>
    <cellStyle name="Normal 3 2 2 3 2 2 2 2 4 4" xfId="8016"/>
    <cellStyle name="Normal 3 2 2 3 2 2 2 2 5" xfId="8017"/>
    <cellStyle name="Normal 3 2 2 3 2 2 2 2 5 2" xfId="8018"/>
    <cellStyle name="Normal 3 2 2 3 2 2 2 2 5 2 2" xfId="8019"/>
    <cellStyle name="Normal 3 2 2 3 2 2 2 2 5 3" xfId="8020"/>
    <cellStyle name="Normal 3 2 2 3 2 2 2 2 6" xfId="8021"/>
    <cellStyle name="Normal 3 2 2 3 2 2 2 2 6 2" xfId="8022"/>
    <cellStyle name="Normal 3 2 2 3 2 2 2 2 7" xfId="8023"/>
    <cellStyle name="Normal 3 2 2 3 2 2 2 3" xfId="8024"/>
    <cellStyle name="Normal 3 2 2 3 2 2 2 3 2" xfId="8025"/>
    <cellStyle name="Normal 3 2 2 3 2 2 2 3 2 2" xfId="8026"/>
    <cellStyle name="Normal 3 2 2 3 2 2 2 3 2 2 2" xfId="8027"/>
    <cellStyle name="Normal 3 2 2 3 2 2 2 3 2 2 2 2" xfId="8028"/>
    <cellStyle name="Normal 3 2 2 3 2 2 2 3 2 2 2 2 2" xfId="8029"/>
    <cellStyle name="Normal 3 2 2 3 2 2 2 3 2 2 2 3" xfId="8030"/>
    <cellStyle name="Normal 3 2 2 3 2 2 2 3 2 2 3" xfId="8031"/>
    <cellStyle name="Normal 3 2 2 3 2 2 2 3 2 2 3 2" xfId="8032"/>
    <cellStyle name="Normal 3 2 2 3 2 2 2 3 2 2 4" xfId="8033"/>
    <cellStyle name="Normal 3 2 2 3 2 2 2 3 2 3" xfId="8034"/>
    <cellStyle name="Normal 3 2 2 3 2 2 2 3 2 3 2" xfId="8035"/>
    <cellStyle name="Normal 3 2 2 3 2 2 2 3 2 3 2 2" xfId="8036"/>
    <cellStyle name="Normal 3 2 2 3 2 2 2 3 2 3 3" xfId="8037"/>
    <cellStyle name="Normal 3 2 2 3 2 2 2 3 2 4" xfId="8038"/>
    <cellStyle name="Normal 3 2 2 3 2 2 2 3 2 4 2" xfId="8039"/>
    <cellStyle name="Normal 3 2 2 3 2 2 2 3 2 5" xfId="8040"/>
    <cellStyle name="Normal 3 2 2 3 2 2 2 3 3" xfId="8041"/>
    <cellStyle name="Normal 3 2 2 3 2 2 2 3 3 2" xfId="8042"/>
    <cellStyle name="Normal 3 2 2 3 2 2 2 3 3 2 2" xfId="8043"/>
    <cellStyle name="Normal 3 2 2 3 2 2 2 3 3 2 2 2" xfId="8044"/>
    <cellStyle name="Normal 3 2 2 3 2 2 2 3 3 2 3" xfId="8045"/>
    <cellStyle name="Normal 3 2 2 3 2 2 2 3 3 3" xfId="8046"/>
    <cellStyle name="Normal 3 2 2 3 2 2 2 3 3 3 2" xfId="8047"/>
    <cellStyle name="Normal 3 2 2 3 2 2 2 3 3 4" xfId="8048"/>
    <cellStyle name="Normal 3 2 2 3 2 2 2 3 4" xfId="8049"/>
    <cellStyle name="Normal 3 2 2 3 2 2 2 3 4 2" xfId="8050"/>
    <cellStyle name="Normal 3 2 2 3 2 2 2 3 4 2 2" xfId="8051"/>
    <cellStyle name="Normal 3 2 2 3 2 2 2 3 4 3" xfId="8052"/>
    <cellStyle name="Normal 3 2 2 3 2 2 2 3 5" xfId="8053"/>
    <cellStyle name="Normal 3 2 2 3 2 2 2 3 5 2" xfId="8054"/>
    <cellStyle name="Normal 3 2 2 3 2 2 2 3 6" xfId="8055"/>
    <cellStyle name="Normal 3 2 2 3 2 2 2 4" xfId="8056"/>
    <cellStyle name="Normal 3 2 2 3 2 2 2 4 2" xfId="8057"/>
    <cellStyle name="Normal 3 2 2 3 2 2 2 4 2 2" xfId="8058"/>
    <cellStyle name="Normal 3 2 2 3 2 2 2 4 2 2 2" xfId="8059"/>
    <cellStyle name="Normal 3 2 2 3 2 2 2 4 2 2 2 2" xfId="8060"/>
    <cellStyle name="Normal 3 2 2 3 2 2 2 4 2 2 3" xfId="8061"/>
    <cellStyle name="Normal 3 2 2 3 2 2 2 4 2 3" xfId="8062"/>
    <cellStyle name="Normal 3 2 2 3 2 2 2 4 2 3 2" xfId="8063"/>
    <cellStyle name="Normal 3 2 2 3 2 2 2 4 2 4" xfId="8064"/>
    <cellStyle name="Normal 3 2 2 3 2 2 2 4 3" xfId="8065"/>
    <cellStyle name="Normal 3 2 2 3 2 2 2 4 3 2" xfId="8066"/>
    <cellStyle name="Normal 3 2 2 3 2 2 2 4 3 2 2" xfId="8067"/>
    <cellStyle name="Normal 3 2 2 3 2 2 2 4 3 3" xfId="8068"/>
    <cellStyle name="Normal 3 2 2 3 2 2 2 4 4" xfId="8069"/>
    <cellStyle name="Normal 3 2 2 3 2 2 2 4 4 2" xfId="8070"/>
    <cellStyle name="Normal 3 2 2 3 2 2 2 4 5" xfId="8071"/>
    <cellStyle name="Normal 3 2 2 3 2 2 2 5" xfId="8072"/>
    <cellStyle name="Normal 3 2 2 3 2 2 2 5 2" xfId="8073"/>
    <cellStyle name="Normal 3 2 2 3 2 2 2 5 2 2" xfId="8074"/>
    <cellStyle name="Normal 3 2 2 3 2 2 2 5 2 2 2" xfId="8075"/>
    <cellStyle name="Normal 3 2 2 3 2 2 2 5 2 3" xfId="8076"/>
    <cellStyle name="Normal 3 2 2 3 2 2 2 5 3" xfId="8077"/>
    <cellStyle name="Normal 3 2 2 3 2 2 2 5 3 2" xfId="8078"/>
    <cellStyle name="Normal 3 2 2 3 2 2 2 5 4" xfId="8079"/>
    <cellStyle name="Normal 3 2 2 3 2 2 2 6" xfId="8080"/>
    <cellStyle name="Normal 3 2 2 3 2 2 2 6 2" xfId="8081"/>
    <cellStyle name="Normal 3 2 2 3 2 2 2 6 2 2" xfId="8082"/>
    <cellStyle name="Normal 3 2 2 3 2 2 2 6 3" xfId="8083"/>
    <cellStyle name="Normal 3 2 2 3 2 2 2 7" xfId="8084"/>
    <cellStyle name="Normal 3 2 2 3 2 2 2 7 2" xfId="8085"/>
    <cellStyle name="Normal 3 2 2 3 2 2 2 8" xfId="8086"/>
    <cellStyle name="Normal 3 2 2 3 2 2 3" xfId="8087"/>
    <cellStyle name="Normal 3 2 2 3 2 2 3 2" xfId="8088"/>
    <cellStyle name="Normal 3 2 2 3 2 2 3 2 2" xfId="8089"/>
    <cellStyle name="Normal 3 2 2 3 2 2 3 2 2 2" xfId="8090"/>
    <cellStyle name="Normal 3 2 2 3 2 2 3 2 2 2 2" xfId="8091"/>
    <cellStyle name="Normal 3 2 2 3 2 2 3 2 2 2 2 2" xfId="8092"/>
    <cellStyle name="Normal 3 2 2 3 2 2 3 2 2 2 2 2 2" xfId="8093"/>
    <cellStyle name="Normal 3 2 2 3 2 2 3 2 2 2 2 3" xfId="8094"/>
    <cellStyle name="Normal 3 2 2 3 2 2 3 2 2 2 3" xfId="8095"/>
    <cellStyle name="Normal 3 2 2 3 2 2 3 2 2 2 3 2" xfId="8096"/>
    <cellStyle name="Normal 3 2 2 3 2 2 3 2 2 2 4" xfId="8097"/>
    <cellStyle name="Normal 3 2 2 3 2 2 3 2 2 3" xfId="8098"/>
    <cellStyle name="Normal 3 2 2 3 2 2 3 2 2 3 2" xfId="8099"/>
    <cellStyle name="Normal 3 2 2 3 2 2 3 2 2 3 2 2" xfId="8100"/>
    <cellStyle name="Normal 3 2 2 3 2 2 3 2 2 3 3" xfId="8101"/>
    <cellStyle name="Normal 3 2 2 3 2 2 3 2 2 4" xfId="8102"/>
    <cellStyle name="Normal 3 2 2 3 2 2 3 2 2 4 2" xfId="8103"/>
    <cellStyle name="Normal 3 2 2 3 2 2 3 2 2 5" xfId="8104"/>
    <cellStyle name="Normal 3 2 2 3 2 2 3 2 3" xfId="8105"/>
    <cellStyle name="Normal 3 2 2 3 2 2 3 2 3 2" xfId="8106"/>
    <cellStyle name="Normal 3 2 2 3 2 2 3 2 3 2 2" xfId="8107"/>
    <cellStyle name="Normal 3 2 2 3 2 2 3 2 3 2 2 2" xfId="8108"/>
    <cellStyle name="Normal 3 2 2 3 2 2 3 2 3 2 3" xfId="8109"/>
    <cellStyle name="Normal 3 2 2 3 2 2 3 2 3 3" xfId="8110"/>
    <cellStyle name="Normal 3 2 2 3 2 2 3 2 3 3 2" xfId="8111"/>
    <cellStyle name="Normal 3 2 2 3 2 2 3 2 3 4" xfId="8112"/>
    <cellStyle name="Normal 3 2 2 3 2 2 3 2 4" xfId="8113"/>
    <cellStyle name="Normal 3 2 2 3 2 2 3 2 4 2" xfId="8114"/>
    <cellStyle name="Normal 3 2 2 3 2 2 3 2 4 2 2" xfId="8115"/>
    <cellStyle name="Normal 3 2 2 3 2 2 3 2 4 3" xfId="8116"/>
    <cellStyle name="Normal 3 2 2 3 2 2 3 2 5" xfId="8117"/>
    <cellStyle name="Normal 3 2 2 3 2 2 3 2 5 2" xfId="8118"/>
    <cellStyle name="Normal 3 2 2 3 2 2 3 2 6" xfId="8119"/>
    <cellStyle name="Normal 3 2 2 3 2 2 3 3" xfId="8120"/>
    <cellStyle name="Normal 3 2 2 3 2 2 3 3 2" xfId="8121"/>
    <cellStyle name="Normal 3 2 2 3 2 2 3 3 2 2" xfId="8122"/>
    <cellStyle name="Normal 3 2 2 3 2 2 3 3 2 2 2" xfId="8123"/>
    <cellStyle name="Normal 3 2 2 3 2 2 3 3 2 2 2 2" xfId="8124"/>
    <cellStyle name="Normal 3 2 2 3 2 2 3 3 2 2 3" xfId="8125"/>
    <cellStyle name="Normal 3 2 2 3 2 2 3 3 2 3" xfId="8126"/>
    <cellStyle name="Normal 3 2 2 3 2 2 3 3 2 3 2" xfId="8127"/>
    <cellStyle name="Normal 3 2 2 3 2 2 3 3 2 4" xfId="8128"/>
    <cellStyle name="Normal 3 2 2 3 2 2 3 3 3" xfId="8129"/>
    <cellStyle name="Normal 3 2 2 3 2 2 3 3 3 2" xfId="8130"/>
    <cellStyle name="Normal 3 2 2 3 2 2 3 3 3 2 2" xfId="8131"/>
    <cellStyle name="Normal 3 2 2 3 2 2 3 3 3 3" xfId="8132"/>
    <cellStyle name="Normal 3 2 2 3 2 2 3 3 4" xfId="8133"/>
    <cellStyle name="Normal 3 2 2 3 2 2 3 3 4 2" xfId="8134"/>
    <cellStyle name="Normal 3 2 2 3 2 2 3 3 5" xfId="8135"/>
    <cellStyle name="Normal 3 2 2 3 2 2 3 4" xfId="8136"/>
    <cellStyle name="Normal 3 2 2 3 2 2 3 4 2" xfId="8137"/>
    <cellStyle name="Normal 3 2 2 3 2 2 3 4 2 2" xfId="8138"/>
    <cellStyle name="Normal 3 2 2 3 2 2 3 4 2 2 2" xfId="8139"/>
    <cellStyle name="Normal 3 2 2 3 2 2 3 4 2 3" xfId="8140"/>
    <cellStyle name="Normal 3 2 2 3 2 2 3 4 3" xfId="8141"/>
    <cellStyle name="Normal 3 2 2 3 2 2 3 4 3 2" xfId="8142"/>
    <cellStyle name="Normal 3 2 2 3 2 2 3 4 4" xfId="8143"/>
    <cellStyle name="Normal 3 2 2 3 2 2 3 5" xfId="8144"/>
    <cellStyle name="Normal 3 2 2 3 2 2 3 5 2" xfId="8145"/>
    <cellStyle name="Normal 3 2 2 3 2 2 3 5 2 2" xfId="8146"/>
    <cellStyle name="Normal 3 2 2 3 2 2 3 5 3" xfId="8147"/>
    <cellStyle name="Normal 3 2 2 3 2 2 3 6" xfId="8148"/>
    <cellStyle name="Normal 3 2 2 3 2 2 3 6 2" xfId="8149"/>
    <cellStyle name="Normal 3 2 2 3 2 2 3 7" xfId="8150"/>
    <cellStyle name="Normal 3 2 2 3 2 2 4" xfId="8151"/>
    <cellStyle name="Normal 3 2 2 3 2 2 4 2" xfId="8152"/>
    <cellStyle name="Normal 3 2 2 3 2 2 4 2 2" xfId="8153"/>
    <cellStyle name="Normal 3 2 2 3 2 2 4 2 2 2" xfId="8154"/>
    <cellStyle name="Normal 3 2 2 3 2 2 4 2 2 2 2" xfId="8155"/>
    <cellStyle name="Normal 3 2 2 3 2 2 4 2 2 2 2 2" xfId="8156"/>
    <cellStyle name="Normal 3 2 2 3 2 2 4 2 2 2 3" xfId="8157"/>
    <cellStyle name="Normal 3 2 2 3 2 2 4 2 2 3" xfId="8158"/>
    <cellStyle name="Normal 3 2 2 3 2 2 4 2 2 3 2" xfId="8159"/>
    <cellStyle name="Normal 3 2 2 3 2 2 4 2 2 4" xfId="8160"/>
    <cellStyle name="Normal 3 2 2 3 2 2 4 2 3" xfId="8161"/>
    <cellStyle name="Normal 3 2 2 3 2 2 4 2 3 2" xfId="8162"/>
    <cellStyle name="Normal 3 2 2 3 2 2 4 2 3 2 2" xfId="8163"/>
    <cellStyle name="Normal 3 2 2 3 2 2 4 2 3 3" xfId="8164"/>
    <cellStyle name="Normal 3 2 2 3 2 2 4 2 4" xfId="8165"/>
    <cellStyle name="Normal 3 2 2 3 2 2 4 2 4 2" xfId="8166"/>
    <cellStyle name="Normal 3 2 2 3 2 2 4 2 5" xfId="8167"/>
    <cellStyle name="Normal 3 2 2 3 2 2 4 3" xfId="8168"/>
    <cellStyle name="Normal 3 2 2 3 2 2 4 3 2" xfId="8169"/>
    <cellStyle name="Normal 3 2 2 3 2 2 4 3 2 2" xfId="8170"/>
    <cellStyle name="Normal 3 2 2 3 2 2 4 3 2 2 2" xfId="8171"/>
    <cellStyle name="Normal 3 2 2 3 2 2 4 3 2 3" xfId="8172"/>
    <cellStyle name="Normal 3 2 2 3 2 2 4 3 3" xfId="8173"/>
    <cellStyle name="Normal 3 2 2 3 2 2 4 3 3 2" xfId="8174"/>
    <cellStyle name="Normal 3 2 2 3 2 2 4 3 4" xfId="8175"/>
    <cellStyle name="Normal 3 2 2 3 2 2 4 4" xfId="8176"/>
    <cellStyle name="Normal 3 2 2 3 2 2 4 4 2" xfId="8177"/>
    <cellStyle name="Normal 3 2 2 3 2 2 4 4 2 2" xfId="8178"/>
    <cellStyle name="Normal 3 2 2 3 2 2 4 4 3" xfId="8179"/>
    <cellStyle name="Normal 3 2 2 3 2 2 4 5" xfId="8180"/>
    <cellStyle name="Normal 3 2 2 3 2 2 4 5 2" xfId="8181"/>
    <cellStyle name="Normal 3 2 2 3 2 2 4 6" xfId="8182"/>
    <cellStyle name="Normal 3 2 2 3 2 2 5" xfId="8183"/>
    <cellStyle name="Normal 3 2 2 3 2 2 5 2" xfId="8184"/>
    <cellStyle name="Normal 3 2 2 3 2 2 5 2 2" xfId="8185"/>
    <cellStyle name="Normal 3 2 2 3 2 2 5 2 2 2" xfId="8186"/>
    <cellStyle name="Normal 3 2 2 3 2 2 5 2 2 2 2" xfId="8187"/>
    <cellStyle name="Normal 3 2 2 3 2 2 5 2 2 3" xfId="8188"/>
    <cellStyle name="Normal 3 2 2 3 2 2 5 2 3" xfId="8189"/>
    <cellStyle name="Normal 3 2 2 3 2 2 5 2 3 2" xfId="8190"/>
    <cellStyle name="Normal 3 2 2 3 2 2 5 2 4" xfId="8191"/>
    <cellStyle name="Normal 3 2 2 3 2 2 5 3" xfId="8192"/>
    <cellStyle name="Normal 3 2 2 3 2 2 5 3 2" xfId="8193"/>
    <cellStyle name="Normal 3 2 2 3 2 2 5 3 2 2" xfId="8194"/>
    <cellStyle name="Normal 3 2 2 3 2 2 5 3 3" xfId="8195"/>
    <cellStyle name="Normal 3 2 2 3 2 2 5 4" xfId="8196"/>
    <cellStyle name="Normal 3 2 2 3 2 2 5 4 2" xfId="8197"/>
    <cellStyle name="Normal 3 2 2 3 2 2 5 5" xfId="8198"/>
    <cellStyle name="Normal 3 2 2 3 2 2 6" xfId="8199"/>
    <cellStyle name="Normal 3 2 2 3 2 2 6 2" xfId="8200"/>
    <cellStyle name="Normal 3 2 2 3 2 2 6 2 2" xfId="8201"/>
    <cellStyle name="Normal 3 2 2 3 2 2 6 2 2 2" xfId="8202"/>
    <cellStyle name="Normal 3 2 2 3 2 2 6 2 3" xfId="8203"/>
    <cellStyle name="Normal 3 2 2 3 2 2 6 3" xfId="8204"/>
    <cellStyle name="Normal 3 2 2 3 2 2 6 3 2" xfId="8205"/>
    <cellStyle name="Normal 3 2 2 3 2 2 6 4" xfId="8206"/>
    <cellStyle name="Normal 3 2 2 3 2 2 7" xfId="8207"/>
    <cellStyle name="Normal 3 2 2 3 2 2 7 2" xfId="8208"/>
    <cellStyle name="Normal 3 2 2 3 2 2 7 2 2" xfId="8209"/>
    <cellStyle name="Normal 3 2 2 3 2 2 7 3" xfId="8210"/>
    <cellStyle name="Normal 3 2 2 3 2 2 8" xfId="8211"/>
    <cellStyle name="Normal 3 2 2 3 2 2 8 2" xfId="8212"/>
    <cellStyle name="Normal 3 2 2 3 2 2 9" xfId="8213"/>
    <cellStyle name="Normal 3 2 2 3 2 3" xfId="8214"/>
    <cellStyle name="Normal 3 2 2 3 2 3 2" xfId="8215"/>
    <cellStyle name="Normal 3 2 2 3 2 3 2 2" xfId="8216"/>
    <cellStyle name="Normal 3 2 2 3 2 3 2 2 2" xfId="8217"/>
    <cellStyle name="Normal 3 2 2 3 2 3 2 2 2 2" xfId="8218"/>
    <cellStyle name="Normal 3 2 2 3 2 3 2 2 2 2 2" xfId="8219"/>
    <cellStyle name="Normal 3 2 2 3 2 3 2 2 2 2 2 2" xfId="8220"/>
    <cellStyle name="Normal 3 2 2 3 2 3 2 2 2 2 2 2 2" xfId="8221"/>
    <cellStyle name="Normal 3 2 2 3 2 3 2 2 2 2 2 3" xfId="8222"/>
    <cellStyle name="Normal 3 2 2 3 2 3 2 2 2 2 3" xfId="8223"/>
    <cellStyle name="Normal 3 2 2 3 2 3 2 2 2 2 3 2" xfId="8224"/>
    <cellStyle name="Normal 3 2 2 3 2 3 2 2 2 2 4" xfId="8225"/>
    <cellStyle name="Normal 3 2 2 3 2 3 2 2 2 3" xfId="8226"/>
    <cellStyle name="Normal 3 2 2 3 2 3 2 2 2 3 2" xfId="8227"/>
    <cellStyle name="Normal 3 2 2 3 2 3 2 2 2 3 2 2" xfId="8228"/>
    <cellStyle name="Normal 3 2 2 3 2 3 2 2 2 3 3" xfId="8229"/>
    <cellStyle name="Normal 3 2 2 3 2 3 2 2 2 4" xfId="8230"/>
    <cellStyle name="Normal 3 2 2 3 2 3 2 2 2 4 2" xfId="8231"/>
    <cellStyle name="Normal 3 2 2 3 2 3 2 2 2 5" xfId="8232"/>
    <cellStyle name="Normal 3 2 2 3 2 3 2 2 3" xfId="8233"/>
    <cellStyle name="Normal 3 2 2 3 2 3 2 2 3 2" xfId="8234"/>
    <cellStyle name="Normal 3 2 2 3 2 3 2 2 3 2 2" xfId="8235"/>
    <cellStyle name="Normal 3 2 2 3 2 3 2 2 3 2 2 2" xfId="8236"/>
    <cellStyle name="Normal 3 2 2 3 2 3 2 2 3 2 3" xfId="8237"/>
    <cellStyle name="Normal 3 2 2 3 2 3 2 2 3 3" xfId="8238"/>
    <cellStyle name="Normal 3 2 2 3 2 3 2 2 3 3 2" xfId="8239"/>
    <cellStyle name="Normal 3 2 2 3 2 3 2 2 3 4" xfId="8240"/>
    <cellStyle name="Normal 3 2 2 3 2 3 2 2 4" xfId="8241"/>
    <cellStyle name="Normal 3 2 2 3 2 3 2 2 4 2" xfId="8242"/>
    <cellStyle name="Normal 3 2 2 3 2 3 2 2 4 2 2" xfId="8243"/>
    <cellStyle name="Normal 3 2 2 3 2 3 2 2 4 3" xfId="8244"/>
    <cellStyle name="Normal 3 2 2 3 2 3 2 2 5" xfId="8245"/>
    <cellStyle name="Normal 3 2 2 3 2 3 2 2 5 2" xfId="8246"/>
    <cellStyle name="Normal 3 2 2 3 2 3 2 2 6" xfId="8247"/>
    <cellStyle name="Normal 3 2 2 3 2 3 2 3" xfId="8248"/>
    <cellStyle name="Normal 3 2 2 3 2 3 2 3 2" xfId="8249"/>
    <cellStyle name="Normal 3 2 2 3 2 3 2 3 2 2" xfId="8250"/>
    <cellStyle name="Normal 3 2 2 3 2 3 2 3 2 2 2" xfId="8251"/>
    <cellStyle name="Normal 3 2 2 3 2 3 2 3 2 2 2 2" xfId="8252"/>
    <cellStyle name="Normal 3 2 2 3 2 3 2 3 2 2 3" xfId="8253"/>
    <cellStyle name="Normal 3 2 2 3 2 3 2 3 2 3" xfId="8254"/>
    <cellStyle name="Normal 3 2 2 3 2 3 2 3 2 3 2" xfId="8255"/>
    <cellStyle name="Normal 3 2 2 3 2 3 2 3 2 4" xfId="8256"/>
    <cellStyle name="Normal 3 2 2 3 2 3 2 3 3" xfId="8257"/>
    <cellStyle name="Normal 3 2 2 3 2 3 2 3 3 2" xfId="8258"/>
    <cellStyle name="Normal 3 2 2 3 2 3 2 3 3 2 2" xfId="8259"/>
    <cellStyle name="Normal 3 2 2 3 2 3 2 3 3 3" xfId="8260"/>
    <cellStyle name="Normal 3 2 2 3 2 3 2 3 4" xfId="8261"/>
    <cellStyle name="Normal 3 2 2 3 2 3 2 3 4 2" xfId="8262"/>
    <cellStyle name="Normal 3 2 2 3 2 3 2 3 5" xfId="8263"/>
    <cellStyle name="Normal 3 2 2 3 2 3 2 4" xfId="8264"/>
    <cellStyle name="Normal 3 2 2 3 2 3 2 4 2" xfId="8265"/>
    <cellStyle name="Normal 3 2 2 3 2 3 2 4 2 2" xfId="8266"/>
    <cellStyle name="Normal 3 2 2 3 2 3 2 4 2 2 2" xfId="8267"/>
    <cellStyle name="Normal 3 2 2 3 2 3 2 4 2 3" xfId="8268"/>
    <cellStyle name="Normal 3 2 2 3 2 3 2 4 3" xfId="8269"/>
    <cellStyle name="Normal 3 2 2 3 2 3 2 4 3 2" xfId="8270"/>
    <cellStyle name="Normal 3 2 2 3 2 3 2 4 4" xfId="8271"/>
    <cellStyle name="Normal 3 2 2 3 2 3 2 5" xfId="8272"/>
    <cellStyle name="Normal 3 2 2 3 2 3 2 5 2" xfId="8273"/>
    <cellStyle name="Normal 3 2 2 3 2 3 2 5 2 2" xfId="8274"/>
    <cellStyle name="Normal 3 2 2 3 2 3 2 5 3" xfId="8275"/>
    <cellStyle name="Normal 3 2 2 3 2 3 2 6" xfId="8276"/>
    <cellStyle name="Normal 3 2 2 3 2 3 2 6 2" xfId="8277"/>
    <cellStyle name="Normal 3 2 2 3 2 3 2 7" xfId="8278"/>
    <cellStyle name="Normal 3 2 2 3 2 3 3" xfId="8279"/>
    <cellStyle name="Normal 3 2 2 3 2 3 3 2" xfId="8280"/>
    <cellStyle name="Normal 3 2 2 3 2 3 3 2 2" xfId="8281"/>
    <cellStyle name="Normal 3 2 2 3 2 3 3 2 2 2" xfId="8282"/>
    <cellStyle name="Normal 3 2 2 3 2 3 3 2 2 2 2" xfId="8283"/>
    <cellStyle name="Normal 3 2 2 3 2 3 3 2 2 2 2 2" xfId="8284"/>
    <cellStyle name="Normal 3 2 2 3 2 3 3 2 2 2 3" xfId="8285"/>
    <cellStyle name="Normal 3 2 2 3 2 3 3 2 2 3" xfId="8286"/>
    <cellStyle name="Normal 3 2 2 3 2 3 3 2 2 3 2" xfId="8287"/>
    <cellStyle name="Normal 3 2 2 3 2 3 3 2 2 4" xfId="8288"/>
    <cellStyle name="Normal 3 2 2 3 2 3 3 2 3" xfId="8289"/>
    <cellStyle name="Normal 3 2 2 3 2 3 3 2 3 2" xfId="8290"/>
    <cellStyle name="Normal 3 2 2 3 2 3 3 2 3 2 2" xfId="8291"/>
    <cellStyle name="Normal 3 2 2 3 2 3 3 2 3 3" xfId="8292"/>
    <cellStyle name="Normal 3 2 2 3 2 3 3 2 4" xfId="8293"/>
    <cellStyle name="Normal 3 2 2 3 2 3 3 2 4 2" xfId="8294"/>
    <cellStyle name="Normal 3 2 2 3 2 3 3 2 5" xfId="8295"/>
    <cellStyle name="Normal 3 2 2 3 2 3 3 3" xfId="8296"/>
    <cellStyle name="Normal 3 2 2 3 2 3 3 3 2" xfId="8297"/>
    <cellStyle name="Normal 3 2 2 3 2 3 3 3 2 2" xfId="8298"/>
    <cellStyle name="Normal 3 2 2 3 2 3 3 3 2 2 2" xfId="8299"/>
    <cellStyle name="Normal 3 2 2 3 2 3 3 3 2 3" xfId="8300"/>
    <cellStyle name="Normal 3 2 2 3 2 3 3 3 3" xfId="8301"/>
    <cellStyle name="Normal 3 2 2 3 2 3 3 3 3 2" xfId="8302"/>
    <cellStyle name="Normal 3 2 2 3 2 3 3 3 4" xfId="8303"/>
    <cellStyle name="Normal 3 2 2 3 2 3 3 4" xfId="8304"/>
    <cellStyle name="Normal 3 2 2 3 2 3 3 4 2" xfId="8305"/>
    <cellStyle name="Normal 3 2 2 3 2 3 3 4 2 2" xfId="8306"/>
    <cellStyle name="Normal 3 2 2 3 2 3 3 4 3" xfId="8307"/>
    <cellStyle name="Normal 3 2 2 3 2 3 3 5" xfId="8308"/>
    <cellStyle name="Normal 3 2 2 3 2 3 3 5 2" xfId="8309"/>
    <cellStyle name="Normal 3 2 2 3 2 3 3 6" xfId="8310"/>
    <cellStyle name="Normal 3 2 2 3 2 3 4" xfId="8311"/>
    <cellStyle name="Normal 3 2 2 3 2 3 4 2" xfId="8312"/>
    <cellStyle name="Normal 3 2 2 3 2 3 4 2 2" xfId="8313"/>
    <cellStyle name="Normal 3 2 2 3 2 3 4 2 2 2" xfId="8314"/>
    <cellStyle name="Normal 3 2 2 3 2 3 4 2 2 2 2" xfId="8315"/>
    <cellStyle name="Normal 3 2 2 3 2 3 4 2 2 3" xfId="8316"/>
    <cellStyle name="Normal 3 2 2 3 2 3 4 2 3" xfId="8317"/>
    <cellStyle name="Normal 3 2 2 3 2 3 4 2 3 2" xfId="8318"/>
    <cellStyle name="Normal 3 2 2 3 2 3 4 2 4" xfId="8319"/>
    <cellStyle name="Normal 3 2 2 3 2 3 4 3" xfId="8320"/>
    <cellStyle name="Normal 3 2 2 3 2 3 4 3 2" xfId="8321"/>
    <cellStyle name="Normal 3 2 2 3 2 3 4 3 2 2" xfId="8322"/>
    <cellStyle name="Normal 3 2 2 3 2 3 4 3 3" xfId="8323"/>
    <cellStyle name="Normal 3 2 2 3 2 3 4 4" xfId="8324"/>
    <cellStyle name="Normal 3 2 2 3 2 3 4 4 2" xfId="8325"/>
    <cellStyle name="Normal 3 2 2 3 2 3 4 5" xfId="8326"/>
    <cellStyle name="Normal 3 2 2 3 2 3 5" xfId="8327"/>
    <cellStyle name="Normal 3 2 2 3 2 3 5 2" xfId="8328"/>
    <cellStyle name="Normal 3 2 2 3 2 3 5 2 2" xfId="8329"/>
    <cellStyle name="Normal 3 2 2 3 2 3 5 2 2 2" xfId="8330"/>
    <cellStyle name="Normal 3 2 2 3 2 3 5 2 3" xfId="8331"/>
    <cellStyle name="Normal 3 2 2 3 2 3 5 3" xfId="8332"/>
    <cellStyle name="Normal 3 2 2 3 2 3 5 3 2" xfId="8333"/>
    <cellStyle name="Normal 3 2 2 3 2 3 5 4" xfId="8334"/>
    <cellStyle name="Normal 3 2 2 3 2 3 6" xfId="8335"/>
    <cellStyle name="Normal 3 2 2 3 2 3 6 2" xfId="8336"/>
    <cellStyle name="Normal 3 2 2 3 2 3 6 2 2" xfId="8337"/>
    <cellStyle name="Normal 3 2 2 3 2 3 6 3" xfId="8338"/>
    <cellStyle name="Normal 3 2 2 3 2 3 7" xfId="8339"/>
    <cellStyle name="Normal 3 2 2 3 2 3 7 2" xfId="8340"/>
    <cellStyle name="Normal 3 2 2 3 2 3 8" xfId="8341"/>
    <cellStyle name="Normal 3 2 2 3 2 4" xfId="8342"/>
    <cellStyle name="Normal 3 2 2 3 2 4 2" xfId="8343"/>
    <cellStyle name="Normal 3 2 2 3 2 4 2 2" xfId="8344"/>
    <cellStyle name="Normal 3 2 2 3 2 4 2 2 2" xfId="8345"/>
    <cellStyle name="Normal 3 2 2 3 2 4 2 2 2 2" xfId="8346"/>
    <cellStyle name="Normal 3 2 2 3 2 4 2 2 2 2 2" xfId="8347"/>
    <cellStyle name="Normal 3 2 2 3 2 4 2 2 2 2 2 2" xfId="8348"/>
    <cellStyle name="Normal 3 2 2 3 2 4 2 2 2 2 3" xfId="8349"/>
    <cellStyle name="Normal 3 2 2 3 2 4 2 2 2 3" xfId="8350"/>
    <cellStyle name="Normal 3 2 2 3 2 4 2 2 2 3 2" xfId="8351"/>
    <cellStyle name="Normal 3 2 2 3 2 4 2 2 2 4" xfId="8352"/>
    <cellStyle name="Normal 3 2 2 3 2 4 2 2 3" xfId="8353"/>
    <cellStyle name="Normal 3 2 2 3 2 4 2 2 3 2" xfId="8354"/>
    <cellStyle name="Normal 3 2 2 3 2 4 2 2 3 2 2" xfId="8355"/>
    <cellStyle name="Normal 3 2 2 3 2 4 2 2 3 3" xfId="8356"/>
    <cellStyle name="Normal 3 2 2 3 2 4 2 2 4" xfId="8357"/>
    <cellStyle name="Normal 3 2 2 3 2 4 2 2 4 2" xfId="8358"/>
    <cellStyle name="Normal 3 2 2 3 2 4 2 2 5" xfId="8359"/>
    <cellStyle name="Normal 3 2 2 3 2 4 2 3" xfId="8360"/>
    <cellStyle name="Normal 3 2 2 3 2 4 2 3 2" xfId="8361"/>
    <cellStyle name="Normal 3 2 2 3 2 4 2 3 2 2" xfId="8362"/>
    <cellStyle name="Normal 3 2 2 3 2 4 2 3 2 2 2" xfId="8363"/>
    <cellStyle name="Normal 3 2 2 3 2 4 2 3 2 3" xfId="8364"/>
    <cellStyle name="Normal 3 2 2 3 2 4 2 3 3" xfId="8365"/>
    <cellStyle name="Normal 3 2 2 3 2 4 2 3 3 2" xfId="8366"/>
    <cellStyle name="Normal 3 2 2 3 2 4 2 3 4" xfId="8367"/>
    <cellStyle name="Normal 3 2 2 3 2 4 2 4" xfId="8368"/>
    <cellStyle name="Normal 3 2 2 3 2 4 2 4 2" xfId="8369"/>
    <cellStyle name="Normal 3 2 2 3 2 4 2 4 2 2" xfId="8370"/>
    <cellStyle name="Normal 3 2 2 3 2 4 2 4 3" xfId="8371"/>
    <cellStyle name="Normal 3 2 2 3 2 4 2 5" xfId="8372"/>
    <cellStyle name="Normal 3 2 2 3 2 4 2 5 2" xfId="8373"/>
    <cellStyle name="Normal 3 2 2 3 2 4 2 6" xfId="8374"/>
    <cellStyle name="Normal 3 2 2 3 2 4 3" xfId="8375"/>
    <cellStyle name="Normal 3 2 2 3 2 4 3 2" xfId="8376"/>
    <cellStyle name="Normal 3 2 2 3 2 4 3 2 2" xfId="8377"/>
    <cellStyle name="Normal 3 2 2 3 2 4 3 2 2 2" xfId="8378"/>
    <cellStyle name="Normal 3 2 2 3 2 4 3 2 2 2 2" xfId="8379"/>
    <cellStyle name="Normal 3 2 2 3 2 4 3 2 2 3" xfId="8380"/>
    <cellStyle name="Normal 3 2 2 3 2 4 3 2 3" xfId="8381"/>
    <cellStyle name="Normal 3 2 2 3 2 4 3 2 3 2" xfId="8382"/>
    <cellStyle name="Normal 3 2 2 3 2 4 3 2 4" xfId="8383"/>
    <cellStyle name="Normal 3 2 2 3 2 4 3 3" xfId="8384"/>
    <cellStyle name="Normal 3 2 2 3 2 4 3 3 2" xfId="8385"/>
    <cellStyle name="Normal 3 2 2 3 2 4 3 3 2 2" xfId="8386"/>
    <cellStyle name="Normal 3 2 2 3 2 4 3 3 3" xfId="8387"/>
    <cellStyle name="Normal 3 2 2 3 2 4 3 4" xfId="8388"/>
    <cellStyle name="Normal 3 2 2 3 2 4 3 4 2" xfId="8389"/>
    <cellStyle name="Normal 3 2 2 3 2 4 3 5" xfId="8390"/>
    <cellStyle name="Normal 3 2 2 3 2 4 4" xfId="8391"/>
    <cellStyle name="Normal 3 2 2 3 2 4 4 2" xfId="8392"/>
    <cellStyle name="Normal 3 2 2 3 2 4 4 2 2" xfId="8393"/>
    <cellStyle name="Normal 3 2 2 3 2 4 4 2 2 2" xfId="8394"/>
    <cellStyle name="Normal 3 2 2 3 2 4 4 2 3" xfId="8395"/>
    <cellStyle name="Normal 3 2 2 3 2 4 4 3" xfId="8396"/>
    <cellStyle name="Normal 3 2 2 3 2 4 4 3 2" xfId="8397"/>
    <cellStyle name="Normal 3 2 2 3 2 4 4 4" xfId="8398"/>
    <cellStyle name="Normal 3 2 2 3 2 4 5" xfId="8399"/>
    <cellStyle name="Normal 3 2 2 3 2 4 5 2" xfId="8400"/>
    <cellStyle name="Normal 3 2 2 3 2 4 5 2 2" xfId="8401"/>
    <cellStyle name="Normal 3 2 2 3 2 4 5 3" xfId="8402"/>
    <cellStyle name="Normal 3 2 2 3 2 4 6" xfId="8403"/>
    <cellStyle name="Normal 3 2 2 3 2 4 6 2" xfId="8404"/>
    <cellStyle name="Normal 3 2 2 3 2 4 7" xfId="8405"/>
    <cellStyle name="Normal 3 2 2 3 2 5" xfId="8406"/>
    <cellStyle name="Normal 3 2 2 3 2 5 2" xfId="8407"/>
    <cellStyle name="Normal 3 2 2 3 2 5 2 2" xfId="8408"/>
    <cellStyle name="Normal 3 2 2 3 2 5 2 2 2" xfId="8409"/>
    <cellStyle name="Normal 3 2 2 3 2 5 2 2 2 2" xfId="8410"/>
    <cellStyle name="Normal 3 2 2 3 2 5 2 2 2 2 2" xfId="8411"/>
    <cellStyle name="Normal 3 2 2 3 2 5 2 2 2 3" xfId="8412"/>
    <cellStyle name="Normal 3 2 2 3 2 5 2 2 3" xfId="8413"/>
    <cellStyle name="Normal 3 2 2 3 2 5 2 2 3 2" xfId="8414"/>
    <cellStyle name="Normal 3 2 2 3 2 5 2 2 4" xfId="8415"/>
    <cellStyle name="Normal 3 2 2 3 2 5 2 3" xfId="8416"/>
    <cellStyle name="Normal 3 2 2 3 2 5 2 3 2" xfId="8417"/>
    <cellStyle name="Normal 3 2 2 3 2 5 2 3 2 2" xfId="8418"/>
    <cellStyle name="Normal 3 2 2 3 2 5 2 3 3" xfId="8419"/>
    <cellStyle name="Normal 3 2 2 3 2 5 2 4" xfId="8420"/>
    <cellStyle name="Normal 3 2 2 3 2 5 2 4 2" xfId="8421"/>
    <cellStyle name="Normal 3 2 2 3 2 5 2 5" xfId="8422"/>
    <cellStyle name="Normal 3 2 2 3 2 5 3" xfId="8423"/>
    <cellStyle name="Normal 3 2 2 3 2 5 3 2" xfId="8424"/>
    <cellStyle name="Normal 3 2 2 3 2 5 3 2 2" xfId="8425"/>
    <cellStyle name="Normal 3 2 2 3 2 5 3 2 2 2" xfId="8426"/>
    <cellStyle name="Normal 3 2 2 3 2 5 3 2 3" xfId="8427"/>
    <cellStyle name="Normal 3 2 2 3 2 5 3 3" xfId="8428"/>
    <cellStyle name="Normal 3 2 2 3 2 5 3 3 2" xfId="8429"/>
    <cellStyle name="Normal 3 2 2 3 2 5 3 4" xfId="8430"/>
    <cellStyle name="Normal 3 2 2 3 2 5 4" xfId="8431"/>
    <cellStyle name="Normal 3 2 2 3 2 5 4 2" xfId="8432"/>
    <cellStyle name="Normal 3 2 2 3 2 5 4 2 2" xfId="8433"/>
    <cellStyle name="Normal 3 2 2 3 2 5 4 3" xfId="8434"/>
    <cellStyle name="Normal 3 2 2 3 2 5 5" xfId="8435"/>
    <cellStyle name="Normal 3 2 2 3 2 5 5 2" xfId="8436"/>
    <cellStyle name="Normal 3 2 2 3 2 5 6" xfId="8437"/>
    <cellStyle name="Normal 3 2 2 3 2 6" xfId="8438"/>
    <cellStyle name="Normal 3 2 2 3 2 6 2" xfId="8439"/>
    <cellStyle name="Normal 3 2 2 3 2 6 2 2" xfId="8440"/>
    <cellStyle name="Normal 3 2 2 3 2 6 2 2 2" xfId="8441"/>
    <cellStyle name="Normal 3 2 2 3 2 6 2 2 2 2" xfId="8442"/>
    <cellStyle name="Normal 3 2 2 3 2 6 2 2 3" xfId="8443"/>
    <cellStyle name="Normal 3 2 2 3 2 6 2 3" xfId="8444"/>
    <cellStyle name="Normal 3 2 2 3 2 6 2 3 2" xfId="8445"/>
    <cellStyle name="Normal 3 2 2 3 2 6 2 4" xfId="8446"/>
    <cellStyle name="Normal 3 2 2 3 2 6 3" xfId="8447"/>
    <cellStyle name="Normal 3 2 2 3 2 6 3 2" xfId="8448"/>
    <cellStyle name="Normal 3 2 2 3 2 6 3 2 2" xfId="8449"/>
    <cellStyle name="Normal 3 2 2 3 2 6 3 3" xfId="8450"/>
    <cellStyle name="Normal 3 2 2 3 2 6 4" xfId="8451"/>
    <cellStyle name="Normal 3 2 2 3 2 6 4 2" xfId="8452"/>
    <cellStyle name="Normal 3 2 2 3 2 6 5" xfId="8453"/>
    <cellStyle name="Normal 3 2 2 3 2 7" xfId="8454"/>
    <cellStyle name="Normal 3 2 2 3 2 7 2" xfId="8455"/>
    <cellStyle name="Normal 3 2 2 3 2 7 2 2" xfId="8456"/>
    <cellStyle name="Normal 3 2 2 3 2 7 2 2 2" xfId="8457"/>
    <cellStyle name="Normal 3 2 2 3 2 7 2 3" xfId="8458"/>
    <cellStyle name="Normal 3 2 2 3 2 7 3" xfId="8459"/>
    <cellStyle name="Normal 3 2 2 3 2 7 3 2" xfId="8460"/>
    <cellStyle name="Normal 3 2 2 3 2 7 4" xfId="8461"/>
    <cellStyle name="Normal 3 2 2 3 2 8" xfId="8462"/>
    <cellStyle name="Normal 3 2 2 3 2 8 2" xfId="8463"/>
    <cellStyle name="Normal 3 2 2 3 2 8 2 2" xfId="8464"/>
    <cellStyle name="Normal 3 2 2 3 2 8 3" xfId="8465"/>
    <cellStyle name="Normal 3 2 2 3 2 9" xfId="8466"/>
    <cellStyle name="Normal 3 2 2 3 2 9 2" xfId="8467"/>
    <cellStyle name="Normal 3 2 2 3 3" xfId="8468"/>
    <cellStyle name="Normal 3 2 2 3 3 2" xfId="8469"/>
    <cellStyle name="Normal 3 2 2 3 3 2 2" xfId="8470"/>
    <cellStyle name="Normal 3 2 2 3 3 2 2 2" xfId="8471"/>
    <cellStyle name="Normal 3 2 2 3 3 2 2 2 2" xfId="8472"/>
    <cellStyle name="Normal 3 2 2 3 3 2 2 2 2 2" xfId="8473"/>
    <cellStyle name="Normal 3 2 2 3 3 2 2 2 2 2 2" xfId="8474"/>
    <cellStyle name="Normal 3 2 2 3 3 2 2 2 2 2 2 2" xfId="8475"/>
    <cellStyle name="Normal 3 2 2 3 3 2 2 2 2 2 2 2 2" xfId="8476"/>
    <cellStyle name="Normal 3 2 2 3 3 2 2 2 2 2 2 3" xfId="8477"/>
    <cellStyle name="Normal 3 2 2 3 3 2 2 2 2 2 3" xfId="8478"/>
    <cellStyle name="Normal 3 2 2 3 3 2 2 2 2 2 3 2" xfId="8479"/>
    <cellStyle name="Normal 3 2 2 3 3 2 2 2 2 2 4" xfId="8480"/>
    <cellStyle name="Normal 3 2 2 3 3 2 2 2 2 3" xfId="8481"/>
    <cellStyle name="Normal 3 2 2 3 3 2 2 2 2 3 2" xfId="8482"/>
    <cellStyle name="Normal 3 2 2 3 3 2 2 2 2 3 2 2" xfId="8483"/>
    <cellStyle name="Normal 3 2 2 3 3 2 2 2 2 3 3" xfId="8484"/>
    <cellStyle name="Normal 3 2 2 3 3 2 2 2 2 4" xfId="8485"/>
    <cellStyle name="Normal 3 2 2 3 3 2 2 2 2 4 2" xfId="8486"/>
    <cellStyle name="Normal 3 2 2 3 3 2 2 2 2 5" xfId="8487"/>
    <cellStyle name="Normal 3 2 2 3 3 2 2 2 3" xfId="8488"/>
    <cellStyle name="Normal 3 2 2 3 3 2 2 2 3 2" xfId="8489"/>
    <cellStyle name="Normal 3 2 2 3 3 2 2 2 3 2 2" xfId="8490"/>
    <cellStyle name="Normal 3 2 2 3 3 2 2 2 3 2 2 2" xfId="8491"/>
    <cellStyle name="Normal 3 2 2 3 3 2 2 2 3 2 3" xfId="8492"/>
    <cellStyle name="Normal 3 2 2 3 3 2 2 2 3 3" xfId="8493"/>
    <cellStyle name="Normal 3 2 2 3 3 2 2 2 3 3 2" xfId="8494"/>
    <cellStyle name="Normal 3 2 2 3 3 2 2 2 3 4" xfId="8495"/>
    <cellStyle name="Normal 3 2 2 3 3 2 2 2 4" xfId="8496"/>
    <cellStyle name="Normal 3 2 2 3 3 2 2 2 4 2" xfId="8497"/>
    <cellStyle name="Normal 3 2 2 3 3 2 2 2 4 2 2" xfId="8498"/>
    <cellStyle name="Normal 3 2 2 3 3 2 2 2 4 3" xfId="8499"/>
    <cellStyle name="Normal 3 2 2 3 3 2 2 2 5" xfId="8500"/>
    <cellStyle name="Normal 3 2 2 3 3 2 2 2 5 2" xfId="8501"/>
    <cellStyle name="Normal 3 2 2 3 3 2 2 2 6" xfId="8502"/>
    <cellStyle name="Normal 3 2 2 3 3 2 2 3" xfId="8503"/>
    <cellStyle name="Normal 3 2 2 3 3 2 2 3 2" xfId="8504"/>
    <cellStyle name="Normal 3 2 2 3 3 2 2 3 2 2" xfId="8505"/>
    <cellStyle name="Normal 3 2 2 3 3 2 2 3 2 2 2" xfId="8506"/>
    <cellStyle name="Normal 3 2 2 3 3 2 2 3 2 2 2 2" xfId="8507"/>
    <cellStyle name="Normal 3 2 2 3 3 2 2 3 2 2 3" xfId="8508"/>
    <cellStyle name="Normal 3 2 2 3 3 2 2 3 2 3" xfId="8509"/>
    <cellStyle name="Normal 3 2 2 3 3 2 2 3 2 3 2" xfId="8510"/>
    <cellStyle name="Normal 3 2 2 3 3 2 2 3 2 4" xfId="8511"/>
    <cellStyle name="Normal 3 2 2 3 3 2 2 3 3" xfId="8512"/>
    <cellStyle name="Normal 3 2 2 3 3 2 2 3 3 2" xfId="8513"/>
    <cellStyle name="Normal 3 2 2 3 3 2 2 3 3 2 2" xfId="8514"/>
    <cellStyle name="Normal 3 2 2 3 3 2 2 3 3 3" xfId="8515"/>
    <cellStyle name="Normal 3 2 2 3 3 2 2 3 4" xfId="8516"/>
    <cellStyle name="Normal 3 2 2 3 3 2 2 3 4 2" xfId="8517"/>
    <cellStyle name="Normal 3 2 2 3 3 2 2 3 5" xfId="8518"/>
    <cellStyle name="Normal 3 2 2 3 3 2 2 4" xfId="8519"/>
    <cellStyle name="Normal 3 2 2 3 3 2 2 4 2" xfId="8520"/>
    <cellStyle name="Normal 3 2 2 3 3 2 2 4 2 2" xfId="8521"/>
    <cellStyle name="Normal 3 2 2 3 3 2 2 4 2 2 2" xfId="8522"/>
    <cellStyle name="Normal 3 2 2 3 3 2 2 4 2 3" xfId="8523"/>
    <cellStyle name="Normal 3 2 2 3 3 2 2 4 3" xfId="8524"/>
    <cellStyle name="Normal 3 2 2 3 3 2 2 4 3 2" xfId="8525"/>
    <cellStyle name="Normal 3 2 2 3 3 2 2 4 4" xfId="8526"/>
    <cellStyle name="Normal 3 2 2 3 3 2 2 5" xfId="8527"/>
    <cellStyle name="Normal 3 2 2 3 3 2 2 5 2" xfId="8528"/>
    <cellStyle name="Normal 3 2 2 3 3 2 2 5 2 2" xfId="8529"/>
    <cellStyle name="Normal 3 2 2 3 3 2 2 5 3" xfId="8530"/>
    <cellStyle name="Normal 3 2 2 3 3 2 2 6" xfId="8531"/>
    <cellStyle name="Normal 3 2 2 3 3 2 2 6 2" xfId="8532"/>
    <cellStyle name="Normal 3 2 2 3 3 2 2 7" xfId="8533"/>
    <cellStyle name="Normal 3 2 2 3 3 2 3" xfId="8534"/>
    <cellStyle name="Normal 3 2 2 3 3 2 3 2" xfId="8535"/>
    <cellStyle name="Normal 3 2 2 3 3 2 3 2 2" xfId="8536"/>
    <cellStyle name="Normal 3 2 2 3 3 2 3 2 2 2" xfId="8537"/>
    <cellStyle name="Normal 3 2 2 3 3 2 3 2 2 2 2" xfId="8538"/>
    <cellStyle name="Normal 3 2 2 3 3 2 3 2 2 2 2 2" xfId="8539"/>
    <cellStyle name="Normal 3 2 2 3 3 2 3 2 2 2 3" xfId="8540"/>
    <cellStyle name="Normal 3 2 2 3 3 2 3 2 2 3" xfId="8541"/>
    <cellStyle name="Normal 3 2 2 3 3 2 3 2 2 3 2" xfId="8542"/>
    <cellStyle name="Normal 3 2 2 3 3 2 3 2 2 4" xfId="8543"/>
    <cellStyle name="Normal 3 2 2 3 3 2 3 2 3" xfId="8544"/>
    <cellStyle name="Normal 3 2 2 3 3 2 3 2 3 2" xfId="8545"/>
    <cellStyle name="Normal 3 2 2 3 3 2 3 2 3 2 2" xfId="8546"/>
    <cellStyle name="Normal 3 2 2 3 3 2 3 2 3 3" xfId="8547"/>
    <cellStyle name="Normal 3 2 2 3 3 2 3 2 4" xfId="8548"/>
    <cellStyle name="Normal 3 2 2 3 3 2 3 2 4 2" xfId="8549"/>
    <cellStyle name="Normal 3 2 2 3 3 2 3 2 5" xfId="8550"/>
    <cellStyle name="Normal 3 2 2 3 3 2 3 3" xfId="8551"/>
    <cellStyle name="Normal 3 2 2 3 3 2 3 3 2" xfId="8552"/>
    <cellStyle name="Normal 3 2 2 3 3 2 3 3 2 2" xfId="8553"/>
    <cellStyle name="Normal 3 2 2 3 3 2 3 3 2 2 2" xfId="8554"/>
    <cellStyle name="Normal 3 2 2 3 3 2 3 3 2 3" xfId="8555"/>
    <cellStyle name="Normal 3 2 2 3 3 2 3 3 3" xfId="8556"/>
    <cellStyle name="Normal 3 2 2 3 3 2 3 3 3 2" xfId="8557"/>
    <cellStyle name="Normal 3 2 2 3 3 2 3 3 4" xfId="8558"/>
    <cellStyle name="Normal 3 2 2 3 3 2 3 4" xfId="8559"/>
    <cellStyle name="Normal 3 2 2 3 3 2 3 4 2" xfId="8560"/>
    <cellStyle name="Normal 3 2 2 3 3 2 3 4 2 2" xfId="8561"/>
    <cellStyle name="Normal 3 2 2 3 3 2 3 4 3" xfId="8562"/>
    <cellStyle name="Normal 3 2 2 3 3 2 3 5" xfId="8563"/>
    <cellStyle name="Normal 3 2 2 3 3 2 3 5 2" xfId="8564"/>
    <cellStyle name="Normal 3 2 2 3 3 2 3 6" xfId="8565"/>
    <cellStyle name="Normal 3 2 2 3 3 2 4" xfId="8566"/>
    <cellStyle name="Normal 3 2 2 3 3 2 4 2" xfId="8567"/>
    <cellStyle name="Normal 3 2 2 3 3 2 4 2 2" xfId="8568"/>
    <cellStyle name="Normal 3 2 2 3 3 2 4 2 2 2" xfId="8569"/>
    <cellStyle name="Normal 3 2 2 3 3 2 4 2 2 2 2" xfId="8570"/>
    <cellStyle name="Normal 3 2 2 3 3 2 4 2 2 3" xfId="8571"/>
    <cellStyle name="Normal 3 2 2 3 3 2 4 2 3" xfId="8572"/>
    <cellStyle name="Normal 3 2 2 3 3 2 4 2 3 2" xfId="8573"/>
    <cellStyle name="Normal 3 2 2 3 3 2 4 2 4" xfId="8574"/>
    <cellStyle name="Normal 3 2 2 3 3 2 4 3" xfId="8575"/>
    <cellStyle name="Normal 3 2 2 3 3 2 4 3 2" xfId="8576"/>
    <cellStyle name="Normal 3 2 2 3 3 2 4 3 2 2" xfId="8577"/>
    <cellStyle name="Normal 3 2 2 3 3 2 4 3 3" xfId="8578"/>
    <cellStyle name="Normal 3 2 2 3 3 2 4 4" xfId="8579"/>
    <cellStyle name="Normal 3 2 2 3 3 2 4 4 2" xfId="8580"/>
    <cellStyle name="Normal 3 2 2 3 3 2 4 5" xfId="8581"/>
    <cellStyle name="Normal 3 2 2 3 3 2 5" xfId="8582"/>
    <cellStyle name="Normal 3 2 2 3 3 2 5 2" xfId="8583"/>
    <cellStyle name="Normal 3 2 2 3 3 2 5 2 2" xfId="8584"/>
    <cellStyle name="Normal 3 2 2 3 3 2 5 2 2 2" xfId="8585"/>
    <cellStyle name="Normal 3 2 2 3 3 2 5 2 3" xfId="8586"/>
    <cellStyle name="Normal 3 2 2 3 3 2 5 3" xfId="8587"/>
    <cellStyle name="Normal 3 2 2 3 3 2 5 3 2" xfId="8588"/>
    <cellStyle name="Normal 3 2 2 3 3 2 5 4" xfId="8589"/>
    <cellStyle name="Normal 3 2 2 3 3 2 6" xfId="8590"/>
    <cellStyle name="Normal 3 2 2 3 3 2 6 2" xfId="8591"/>
    <cellStyle name="Normal 3 2 2 3 3 2 6 2 2" xfId="8592"/>
    <cellStyle name="Normal 3 2 2 3 3 2 6 3" xfId="8593"/>
    <cellStyle name="Normal 3 2 2 3 3 2 7" xfId="8594"/>
    <cellStyle name="Normal 3 2 2 3 3 2 7 2" xfId="8595"/>
    <cellStyle name="Normal 3 2 2 3 3 2 8" xfId="8596"/>
    <cellStyle name="Normal 3 2 2 3 3 3" xfId="8597"/>
    <cellStyle name="Normal 3 2 2 3 3 3 2" xfId="8598"/>
    <cellStyle name="Normal 3 2 2 3 3 3 2 2" xfId="8599"/>
    <cellStyle name="Normal 3 2 2 3 3 3 2 2 2" xfId="8600"/>
    <cellStyle name="Normal 3 2 2 3 3 3 2 2 2 2" xfId="8601"/>
    <cellStyle name="Normal 3 2 2 3 3 3 2 2 2 2 2" xfId="8602"/>
    <cellStyle name="Normal 3 2 2 3 3 3 2 2 2 2 2 2" xfId="8603"/>
    <cellStyle name="Normal 3 2 2 3 3 3 2 2 2 2 3" xfId="8604"/>
    <cellStyle name="Normal 3 2 2 3 3 3 2 2 2 3" xfId="8605"/>
    <cellStyle name="Normal 3 2 2 3 3 3 2 2 2 3 2" xfId="8606"/>
    <cellStyle name="Normal 3 2 2 3 3 3 2 2 2 4" xfId="8607"/>
    <cellStyle name="Normal 3 2 2 3 3 3 2 2 3" xfId="8608"/>
    <cellStyle name="Normal 3 2 2 3 3 3 2 2 3 2" xfId="8609"/>
    <cellStyle name="Normal 3 2 2 3 3 3 2 2 3 2 2" xfId="8610"/>
    <cellStyle name="Normal 3 2 2 3 3 3 2 2 3 3" xfId="8611"/>
    <cellStyle name="Normal 3 2 2 3 3 3 2 2 4" xfId="8612"/>
    <cellStyle name="Normal 3 2 2 3 3 3 2 2 4 2" xfId="8613"/>
    <cellStyle name="Normal 3 2 2 3 3 3 2 2 5" xfId="8614"/>
    <cellStyle name="Normal 3 2 2 3 3 3 2 3" xfId="8615"/>
    <cellStyle name="Normal 3 2 2 3 3 3 2 3 2" xfId="8616"/>
    <cellStyle name="Normal 3 2 2 3 3 3 2 3 2 2" xfId="8617"/>
    <cellStyle name="Normal 3 2 2 3 3 3 2 3 2 2 2" xfId="8618"/>
    <cellStyle name="Normal 3 2 2 3 3 3 2 3 2 3" xfId="8619"/>
    <cellStyle name="Normal 3 2 2 3 3 3 2 3 3" xfId="8620"/>
    <cellStyle name="Normal 3 2 2 3 3 3 2 3 3 2" xfId="8621"/>
    <cellStyle name="Normal 3 2 2 3 3 3 2 3 4" xfId="8622"/>
    <cellStyle name="Normal 3 2 2 3 3 3 2 4" xfId="8623"/>
    <cellStyle name="Normal 3 2 2 3 3 3 2 4 2" xfId="8624"/>
    <cellStyle name="Normal 3 2 2 3 3 3 2 4 2 2" xfId="8625"/>
    <cellStyle name="Normal 3 2 2 3 3 3 2 4 3" xfId="8626"/>
    <cellStyle name="Normal 3 2 2 3 3 3 2 5" xfId="8627"/>
    <cellStyle name="Normal 3 2 2 3 3 3 2 5 2" xfId="8628"/>
    <cellStyle name="Normal 3 2 2 3 3 3 2 6" xfId="8629"/>
    <cellStyle name="Normal 3 2 2 3 3 3 3" xfId="8630"/>
    <cellStyle name="Normal 3 2 2 3 3 3 3 2" xfId="8631"/>
    <cellStyle name="Normal 3 2 2 3 3 3 3 2 2" xfId="8632"/>
    <cellStyle name="Normal 3 2 2 3 3 3 3 2 2 2" xfId="8633"/>
    <cellStyle name="Normal 3 2 2 3 3 3 3 2 2 2 2" xfId="8634"/>
    <cellStyle name="Normal 3 2 2 3 3 3 3 2 2 3" xfId="8635"/>
    <cellStyle name="Normal 3 2 2 3 3 3 3 2 3" xfId="8636"/>
    <cellStyle name="Normal 3 2 2 3 3 3 3 2 3 2" xfId="8637"/>
    <cellStyle name="Normal 3 2 2 3 3 3 3 2 4" xfId="8638"/>
    <cellStyle name="Normal 3 2 2 3 3 3 3 3" xfId="8639"/>
    <cellStyle name="Normal 3 2 2 3 3 3 3 3 2" xfId="8640"/>
    <cellStyle name="Normal 3 2 2 3 3 3 3 3 2 2" xfId="8641"/>
    <cellStyle name="Normal 3 2 2 3 3 3 3 3 3" xfId="8642"/>
    <cellStyle name="Normal 3 2 2 3 3 3 3 4" xfId="8643"/>
    <cellStyle name="Normal 3 2 2 3 3 3 3 4 2" xfId="8644"/>
    <cellStyle name="Normal 3 2 2 3 3 3 3 5" xfId="8645"/>
    <cellStyle name="Normal 3 2 2 3 3 3 4" xfId="8646"/>
    <cellStyle name="Normal 3 2 2 3 3 3 4 2" xfId="8647"/>
    <cellStyle name="Normal 3 2 2 3 3 3 4 2 2" xfId="8648"/>
    <cellStyle name="Normal 3 2 2 3 3 3 4 2 2 2" xfId="8649"/>
    <cellStyle name="Normal 3 2 2 3 3 3 4 2 3" xfId="8650"/>
    <cellStyle name="Normal 3 2 2 3 3 3 4 3" xfId="8651"/>
    <cellStyle name="Normal 3 2 2 3 3 3 4 3 2" xfId="8652"/>
    <cellStyle name="Normal 3 2 2 3 3 3 4 4" xfId="8653"/>
    <cellStyle name="Normal 3 2 2 3 3 3 5" xfId="8654"/>
    <cellStyle name="Normal 3 2 2 3 3 3 5 2" xfId="8655"/>
    <cellStyle name="Normal 3 2 2 3 3 3 5 2 2" xfId="8656"/>
    <cellStyle name="Normal 3 2 2 3 3 3 5 3" xfId="8657"/>
    <cellStyle name="Normal 3 2 2 3 3 3 6" xfId="8658"/>
    <cellStyle name="Normal 3 2 2 3 3 3 6 2" xfId="8659"/>
    <cellStyle name="Normal 3 2 2 3 3 3 7" xfId="8660"/>
    <cellStyle name="Normal 3 2 2 3 3 4" xfId="8661"/>
    <cellStyle name="Normal 3 2 2 3 3 4 2" xfId="8662"/>
    <cellStyle name="Normal 3 2 2 3 3 4 2 2" xfId="8663"/>
    <cellStyle name="Normal 3 2 2 3 3 4 2 2 2" xfId="8664"/>
    <cellStyle name="Normal 3 2 2 3 3 4 2 2 2 2" xfId="8665"/>
    <cellStyle name="Normal 3 2 2 3 3 4 2 2 2 2 2" xfId="8666"/>
    <cellStyle name="Normal 3 2 2 3 3 4 2 2 2 3" xfId="8667"/>
    <cellStyle name="Normal 3 2 2 3 3 4 2 2 3" xfId="8668"/>
    <cellStyle name="Normal 3 2 2 3 3 4 2 2 3 2" xfId="8669"/>
    <cellStyle name="Normal 3 2 2 3 3 4 2 2 4" xfId="8670"/>
    <cellStyle name="Normal 3 2 2 3 3 4 2 3" xfId="8671"/>
    <cellStyle name="Normal 3 2 2 3 3 4 2 3 2" xfId="8672"/>
    <cellStyle name="Normal 3 2 2 3 3 4 2 3 2 2" xfId="8673"/>
    <cellStyle name="Normal 3 2 2 3 3 4 2 3 3" xfId="8674"/>
    <cellStyle name="Normal 3 2 2 3 3 4 2 4" xfId="8675"/>
    <cellStyle name="Normal 3 2 2 3 3 4 2 4 2" xfId="8676"/>
    <cellStyle name="Normal 3 2 2 3 3 4 2 5" xfId="8677"/>
    <cellStyle name="Normal 3 2 2 3 3 4 3" xfId="8678"/>
    <cellStyle name="Normal 3 2 2 3 3 4 3 2" xfId="8679"/>
    <cellStyle name="Normal 3 2 2 3 3 4 3 2 2" xfId="8680"/>
    <cellStyle name="Normal 3 2 2 3 3 4 3 2 2 2" xfId="8681"/>
    <cellStyle name="Normal 3 2 2 3 3 4 3 2 3" xfId="8682"/>
    <cellStyle name="Normal 3 2 2 3 3 4 3 3" xfId="8683"/>
    <cellStyle name="Normal 3 2 2 3 3 4 3 3 2" xfId="8684"/>
    <cellStyle name="Normal 3 2 2 3 3 4 3 4" xfId="8685"/>
    <cellStyle name="Normal 3 2 2 3 3 4 4" xfId="8686"/>
    <cellStyle name="Normal 3 2 2 3 3 4 4 2" xfId="8687"/>
    <cellStyle name="Normal 3 2 2 3 3 4 4 2 2" xfId="8688"/>
    <cellStyle name="Normal 3 2 2 3 3 4 4 3" xfId="8689"/>
    <cellStyle name="Normal 3 2 2 3 3 4 5" xfId="8690"/>
    <cellStyle name="Normal 3 2 2 3 3 4 5 2" xfId="8691"/>
    <cellStyle name="Normal 3 2 2 3 3 4 6" xfId="8692"/>
    <cellStyle name="Normal 3 2 2 3 3 5" xfId="8693"/>
    <cellStyle name="Normal 3 2 2 3 3 5 2" xfId="8694"/>
    <cellStyle name="Normal 3 2 2 3 3 5 2 2" xfId="8695"/>
    <cellStyle name="Normal 3 2 2 3 3 5 2 2 2" xfId="8696"/>
    <cellStyle name="Normal 3 2 2 3 3 5 2 2 2 2" xfId="8697"/>
    <cellStyle name="Normal 3 2 2 3 3 5 2 2 3" xfId="8698"/>
    <cellStyle name="Normal 3 2 2 3 3 5 2 3" xfId="8699"/>
    <cellStyle name="Normal 3 2 2 3 3 5 2 3 2" xfId="8700"/>
    <cellStyle name="Normal 3 2 2 3 3 5 2 4" xfId="8701"/>
    <cellStyle name="Normal 3 2 2 3 3 5 3" xfId="8702"/>
    <cellStyle name="Normal 3 2 2 3 3 5 3 2" xfId="8703"/>
    <cellStyle name="Normal 3 2 2 3 3 5 3 2 2" xfId="8704"/>
    <cellStyle name="Normal 3 2 2 3 3 5 3 3" xfId="8705"/>
    <cellStyle name="Normal 3 2 2 3 3 5 4" xfId="8706"/>
    <cellStyle name="Normal 3 2 2 3 3 5 4 2" xfId="8707"/>
    <cellStyle name="Normal 3 2 2 3 3 5 5" xfId="8708"/>
    <cellStyle name="Normal 3 2 2 3 3 6" xfId="8709"/>
    <cellStyle name="Normal 3 2 2 3 3 6 2" xfId="8710"/>
    <cellStyle name="Normal 3 2 2 3 3 6 2 2" xfId="8711"/>
    <cellStyle name="Normal 3 2 2 3 3 6 2 2 2" xfId="8712"/>
    <cellStyle name="Normal 3 2 2 3 3 6 2 3" xfId="8713"/>
    <cellStyle name="Normal 3 2 2 3 3 6 3" xfId="8714"/>
    <cellStyle name="Normal 3 2 2 3 3 6 3 2" xfId="8715"/>
    <cellStyle name="Normal 3 2 2 3 3 6 4" xfId="8716"/>
    <cellStyle name="Normal 3 2 2 3 3 7" xfId="8717"/>
    <cellStyle name="Normal 3 2 2 3 3 7 2" xfId="8718"/>
    <cellStyle name="Normal 3 2 2 3 3 7 2 2" xfId="8719"/>
    <cellStyle name="Normal 3 2 2 3 3 7 3" xfId="8720"/>
    <cellStyle name="Normal 3 2 2 3 3 8" xfId="8721"/>
    <cellStyle name="Normal 3 2 2 3 3 8 2" xfId="8722"/>
    <cellStyle name="Normal 3 2 2 3 3 9" xfId="8723"/>
    <cellStyle name="Normal 3 2 2 3 4" xfId="8724"/>
    <cellStyle name="Normal 3 2 2 3 4 2" xfId="8725"/>
    <cellStyle name="Normal 3 2 2 3 4 2 2" xfId="8726"/>
    <cellStyle name="Normal 3 2 2 3 4 2 2 2" xfId="8727"/>
    <cellStyle name="Normal 3 2 2 3 4 2 2 2 2" xfId="8728"/>
    <cellStyle name="Normal 3 2 2 3 4 2 2 2 2 2" xfId="8729"/>
    <cellStyle name="Normal 3 2 2 3 4 2 2 2 2 2 2" xfId="8730"/>
    <cellStyle name="Normal 3 2 2 3 4 2 2 2 2 2 2 2" xfId="8731"/>
    <cellStyle name="Normal 3 2 2 3 4 2 2 2 2 2 3" xfId="8732"/>
    <cellStyle name="Normal 3 2 2 3 4 2 2 2 2 3" xfId="8733"/>
    <cellStyle name="Normal 3 2 2 3 4 2 2 2 2 3 2" xfId="8734"/>
    <cellStyle name="Normal 3 2 2 3 4 2 2 2 2 4" xfId="8735"/>
    <cellStyle name="Normal 3 2 2 3 4 2 2 2 3" xfId="8736"/>
    <cellStyle name="Normal 3 2 2 3 4 2 2 2 3 2" xfId="8737"/>
    <cellStyle name="Normal 3 2 2 3 4 2 2 2 3 2 2" xfId="8738"/>
    <cellStyle name="Normal 3 2 2 3 4 2 2 2 3 3" xfId="8739"/>
    <cellStyle name="Normal 3 2 2 3 4 2 2 2 4" xfId="8740"/>
    <cellStyle name="Normal 3 2 2 3 4 2 2 2 4 2" xfId="8741"/>
    <cellStyle name="Normal 3 2 2 3 4 2 2 2 5" xfId="8742"/>
    <cellStyle name="Normal 3 2 2 3 4 2 2 3" xfId="8743"/>
    <cellStyle name="Normal 3 2 2 3 4 2 2 3 2" xfId="8744"/>
    <cellStyle name="Normal 3 2 2 3 4 2 2 3 2 2" xfId="8745"/>
    <cellStyle name="Normal 3 2 2 3 4 2 2 3 2 2 2" xfId="8746"/>
    <cellStyle name="Normal 3 2 2 3 4 2 2 3 2 3" xfId="8747"/>
    <cellStyle name="Normal 3 2 2 3 4 2 2 3 3" xfId="8748"/>
    <cellStyle name="Normal 3 2 2 3 4 2 2 3 3 2" xfId="8749"/>
    <cellStyle name="Normal 3 2 2 3 4 2 2 3 4" xfId="8750"/>
    <cellStyle name="Normal 3 2 2 3 4 2 2 4" xfId="8751"/>
    <cellStyle name="Normal 3 2 2 3 4 2 2 4 2" xfId="8752"/>
    <cellStyle name="Normal 3 2 2 3 4 2 2 4 2 2" xfId="8753"/>
    <cellStyle name="Normal 3 2 2 3 4 2 2 4 3" xfId="8754"/>
    <cellStyle name="Normal 3 2 2 3 4 2 2 5" xfId="8755"/>
    <cellStyle name="Normal 3 2 2 3 4 2 2 5 2" xfId="8756"/>
    <cellStyle name="Normal 3 2 2 3 4 2 2 6" xfId="8757"/>
    <cellStyle name="Normal 3 2 2 3 4 2 3" xfId="8758"/>
    <cellStyle name="Normal 3 2 2 3 4 2 3 2" xfId="8759"/>
    <cellStyle name="Normal 3 2 2 3 4 2 3 2 2" xfId="8760"/>
    <cellStyle name="Normal 3 2 2 3 4 2 3 2 2 2" xfId="8761"/>
    <cellStyle name="Normal 3 2 2 3 4 2 3 2 2 2 2" xfId="8762"/>
    <cellStyle name="Normal 3 2 2 3 4 2 3 2 2 3" xfId="8763"/>
    <cellStyle name="Normal 3 2 2 3 4 2 3 2 3" xfId="8764"/>
    <cellStyle name="Normal 3 2 2 3 4 2 3 2 3 2" xfId="8765"/>
    <cellStyle name="Normal 3 2 2 3 4 2 3 2 4" xfId="8766"/>
    <cellStyle name="Normal 3 2 2 3 4 2 3 3" xfId="8767"/>
    <cellStyle name="Normal 3 2 2 3 4 2 3 3 2" xfId="8768"/>
    <cellStyle name="Normal 3 2 2 3 4 2 3 3 2 2" xfId="8769"/>
    <cellStyle name="Normal 3 2 2 3 4 2 3 3 3" xfId="8770"/>
    <cellStyle name="Normal 3 2 2 3 4 2 3 4" xfId="8771"/>
    <cellStyle name="Normal 3 2 2 3 4 2 3 4 2" xfId="8772"/>
    <cellStyle name="Normal 3 2 2 3 4 2 3 5" xfId="8773"/>
    <cellStyle name="Normal 3 2 2 3 4 2 4" xfId="8774"/>
    <cellStyle name="Normal 3 2 2 3 4 2 4 2" xfId="8775"/>
    <cellStyle name="Normal 3 2 2 3 4 2 4 2 2" xfId="8776"/>
    <cellStyle name="Normal 3 2 2 3 4 2 4 2 2 2" xfId="8777"/>
    <cellStyle name="Normal 3 2 2 3 4 2 4 2 3" xfId="8778"/>
    <cellStyle name="Normal 3 2 2 3 4 2 4 3" xfId="8779"/>
    <cellStyle name="Normal 3 2 2 3 4 2 4 3 2" xfId="8780"/>
    <cellStyle name="Normal 3 2 2 3 4 2 4 4" xfId="8781"/>
    <cellStyle name="Normal 3 2 2 3 4 2 5" xfId="8782"/>
    <cellStyle name="Normal 3 2 2 3 4 2 5 2" xfId="8783"/>
    <cellStyle name="Normal 3 2 2 3 4 2 5 2 2" xfId="8784"/>
    <cellStyle name="Normal 3 2 2 3 4 2 5 3" xfId="8785"/>
    <cellStyle name="Normal 3 2 2 3 4 2 6" xfId="8786"/>
    <cellStyle name="Normal 3 2 2 3 4 2 6 2" xfId="8787"/>
    <cellStyle name="Normal 3 2 2 3 4 2 7" xfId="8788"/>
    <cellStyle name="Normal 3 2 2 3 4 3" xfId="8789"/>
    <cellStyle name="Normal 3 2 2 3 4 3 2" xfId="8790"/>
    <cellStyle name="Normal 3 2 2 3 4 3 2 2" xfId="8791"/>
    <cellStyle name="Normal 3 2 2 3 4 3 2 2 2" xfId="8792"/>
    <cellStyle name="Normal 3 2 2 3 4 3 2 2 2 2" xfId="8793"/>
    <cellStyle name="Normal 3 2 2 3 4 3 2 2 2 2 2" xfId="8794"/>
    <cellStyle name="Normal 3 2 2 3 4 3 2 2 2 3" xfId="8795"/>
    <cellStyle name="Normal 3 2 2 3 4 3 2 2 3" xfId="8796"/>
    <cellStyle name="Normal 3 2 2 3 4 3 2 2 3 2" xfId="8797"/>
    <cellStyle name="Normal 3 2 2 3 4 3 2 2 4" xfId="8798"/>
    <cellStyle name="Normal 3 2 2 3 4 3 2 3" xfId="8799"/>
    <cellStyle name="Normal 3 2 2 3 4 3 2 3 2" xfId="8800"/>
    <cellStyle name="Normal 3 2 2 3 4 3 2 3 2 2" xfId="8801"/>
    <cellStyle name="Normal 3 2 2 3 4 3 2 3 3" xfId="8802"/>
    <cellStyle name="Normal 3 2 2 3 4 3 2 4" xfId="8803"/>
    <cellStyle name="Normal 3 2 2 3 4 3 2 4 2" xfId="8804"/>
    <cellStyle name="Normal 3 2 2 3 4 3 2 5" xfId="8805"/>
    <cellStyle name="Normal 3 2 2 3 4 3 3" xfId="8806"/>
    <cellStyle name="Normal 3 2 2 3 4 3 3 2" xfId="8807"/>
    <cellStyle name="Normal 3 2 2 3 4 3 3 2 2" xfId="8808"/>
    <cellStyle name="Normal 3 2 2 3 4 3 3 2 2 2" xfId="8809"/>
    <cellStyle name="Normal 3 2 2 3 4 3 3 2 3" xfId="8810"/>
    <cellStyle name="Normal 3 2 2 3 4 3 3 3" xfId="8811"/>
    <cellStyle name="Normal 3 2 2 3 4 3 3 3 2" xfId="8812"/>
    <cellStyle name="Normal 3 2 2 3 4 3 3 4" xfId="8813"/>
    <cellStyle name="Normal 3 2 2 3 4 3 4" xfId="8814"/>
    <cellStyle name="Normal 3 2 2 3 4 3 4 2" xfId="8815"/>
    <cellStyle name="Normal 3 2 2 3 4 3 4 2 2" xfId="8816"/>
    <cellStyle name="Normal 3 2 2 3 4 3 4 3" xfId="8817"/>
    <cellStyle name="Normal 3 2 2 3 4 3 5" xfId="8818"/>
    <cellStyle name="Normal 3 2 2 3 4 3 5 2" xfId="8819"/>
    <cellStyle name="Normal 3 2 2 3 4 3 6" xfId="8820"/>
    <cellStyle name="Normal 3 2 2 3 4 4" xfId="8821"/>
    <cellStyle name="Normal 3 2 2 3 4 4 2" xfId="8822"/>
    <cellStyle name="Normal 3 2 2 3 4 4 2 2" xfId="8823"/>
    <cellStyle name="Normal 3 2 2 3 4 4 2 2 2" xfId="8824"/>
    <cellStyle name="Normal 3 2 2 3 4 4 2 2 2 2" xfId="8825"/>
    <cellStyle name="Normal 3 2 2 3 4 4 2 2 3" xfId="8826"/>
    <cellStyle name="Normal 3 2 2 3 4 4 2 3" xfId="8827"/>
    <cellStyle name="Normal 3 2 2 3 4 4 2 3 2" xfId="8828"/>
    <cellStyle name="Normal 3 2 2 3 4 4 2 4" xfId="8829"/>
    <cellStyle name="Normal 3 2 2 3 4 4 3" xfId="8830"/>
    <cellStyle name="Normal 3 2 2 3 4 4 3 2" xfId="8831"/>
    <cellStyle name="Normal 3 2 2 3 4 4 3 2 2" xfId="8832"/>
    <cellStyle name="Normal 3 2 2 3 4 4 3 3" xfId="8833"/>
    <cellStyle name="Normal 3 2 2 3 4 4 4" xfId="8834"/>
    <cellStyle name="Normal 3 2 2 3 4 4 4 2" xfId="8835"/>
    <cellStyle name="Normal 3 2 2 3 4 4 5" xfId="8836"/>
    <cellStyle name="Normal 3 2 2 3 4 5" xfId="8837"/>
    <cellStyle name="Normal 3 2 2 3 4 5 2" xfId="8838"/>
    <cellStyle name="Normal 3 2 2 3 4 5 2 2" xfId="8839"/>
    <cellStyle name="Normal 3 2 2 3 4 5 2 2 2" xfId="8840"/>
    <cellStyle name="Normal 3 2 2 3 4 5 2 3" xfId="8841"/>
    <cellStyle name="Normal 3 2 2 3 4 5 3" xfId="8842"/>
    <cellStyle name="Normal 3 2 2 3 4 5 3 2" xfId="8843"/>
    <cellStyle name="Normal 3 2 2 3 4 5 4" xfId="8844"/>
    <cellStyle name="Normal 3 2 2 3 4 6" xfId="8845"/>
    <cellStyle name="Normal 3 2 2 3 4 6 2" xfId="8846"/>
    <cellStyle name="Normal 3 2 2 3 4 6 2 2" xfId="8847"/>
    <cellStyle name="Normal 3 2 2 3 4 6 3" xfId="8848"/>
    <cellStyle name="Normal 3 2 2 3 4 7" xfId="8849"/>
    <cellStyle name="Normal 3 2 2 3 4 7 2" xfId="8850"/>
    <cellStyle name="Normal 3 2 2 3 4 8" xfId="8851"/>
    <cellStyle name="Normal 3 2 2 3 5" xfId="8852"/>
    <cellStyle name="Normal 3 2 2 3 5 2" xfId="8853"/>
    <cellStyle name="Normal 3 2 2 3 5 2 2" xfId="8854"/>
    <cellStyle name="Normal 3 2 2 3 5 2 2 2" xfId="8855"/>
    <cellStyle name="Normal 3 2 2 3 5 2 2 2 2" xfId="8856"/>
    <cellStyle name="Normal 3 2 2 3 5 2 2 2 2 2" xfId="8857"/>
    <cellStyle name="Normal 3 2 2 3 5 2 2 2 2 2 2" xfId="8858"/>
    <cellStyle name="Normal 3 2 2 3 5 2 2 2 2 3" xfId="8859"/>
    <cellStyle name="Normal 3 2 2 3 5 2 2 2 3" xfId="8860"/>
    <cellStyle name="Normal 3 2 2 3 5 2 2 2 3 2" xfId="8861"/>
    <cellStyle name="Normal 3 2 2 3 5 2 2 2 4" xfId="8862"/>
    <cellStyle name="Normal 3 2 2 3 5 2 2 3" xfId="8863"/>
    <cellStyle name="Normal 3 2 2 3 5 2 2 3 2" xfId="8864"/>
    <cellStyle name="Normal 3 2 2 3 5 2 2 3 2 2" xfId="8865"/>
    <cellStyle name="Normal 3 2 2 3 5 2 2 3 3" xfId="8866"/>
    <cellStyle name="Normal 3 2 2 3 5 2 2 4" xfId="8867"/>
    <cellStyle name="Normal 3 2 2 3 5 2 2 4 2" xfId="8868"/>
    <cellStyle name="Normal 3 2 2 3 5 2 2 5" xfId="8869"/>
    <cellStyle name="Normal 3 2 2 3 5 2 3" xfId="8870"/>
    <cellStyle name="Normal 3 2 2 3 5 2 3 2" xfId="8871"/>
    <cellStyle name="Normal 3 2 2 3 5 2 3 2 2" xfId="8872"/>
    <cellStyle name="Normal 3 2 2 3 5 2 3 2 2 2" xfId="8873"/>
    <cellStyle name="Normal 3 2 2 3 5 2 3 2 3" xfId="8874"/>
    <cellStyle name="Normal 3 2 2 3 5 2 3 3" xfId="8875"/>
    <cellStyle name="Normal 3 2 2 3 5 2 3 3 2" xfId="8876"/>
    <cellStyle name="Normal 3 2 2 3 5 2 3 4" xfId="8877"/>
    <cellStyle name="Normal 3 2 2 3 5 2 4" xfId="8878"/>
    <cellStyle name="Normal 3 2 2 3 5 2 4 2" xfId="8879"/>
    <cellStyle name="Normal 3 2 2 3 5 2 4 2 2" xfId="8880"/>
    <cellStyle name="Normal 3 2 2 3 5 2 4 3" xfId="8881"/>
    <cellStyle name="Normal 3 2 2 3 5 2 5" xfId="8882"/>
    <cellStyle name="Normal 3 2 2 3 5 2 5 2" xfId="8883"/>
    <cellStyle name="Normal 3 2 2 3 5 2 6" xfId="8884"/>
    <cellStyle name="Normal 3 2 2 3 5 3" xfId="8885"/>
    <cellStyle name="Normal 3 2 2 3 5 3 2" xfId="8886"/>
    <cellStyle name="Normal 3 2 2 3 5 3 2 2" xfId="8887"/>
    <cellStyle name="Normal 3 2 2 3 5 3 2 2 2" xfId="8888"/>
    <cellStyle name="Normal 3 2 2 3 5 3 2 2 2 2" xfId="8889"/>
    <cellStyle name="Normal 3 2 2 3 5 3 2 2 3" xfId="8890"/>
    <cellStyle name="Normal 3 2 2 3 5 3 2 3" xfId="8891"/>
    <cellStyle name="Normal 3 2 2 3 5 3 2 3 2" xfId="8892"/>
    <cellStyle name="Normal 3 2 2 3 5 3 2 4" xfId="8893"/>
    <cellStyle name="Normal 3 2 2 3 5 3 3" xfId="8894"/>
    <cellStyle name="Normal 3 2 2 3 5 3 3 2" xfId="8895"/>
    <cellStyle name="Normal 3 2 2 3 5 3 3 2 2" xfId="8896"/>
    <cellStyle name="Normal 3 2 2 3 5 3 3 3" xfId="8897"/>
    <cellStyle name="Normal 3 2 2 3 5 3 4" xfId="8898"/>
    <cellStyle name="Normal 3 2 2 3 5 3 4 2" xfId="8899"/>
    <cellStyle name="Normal 3 2 2 3 5 3 5" xfId="8900"/>
    <cellStyle name="Normal 3 2 2 3 5 4" xfId="8901"/>
    <cellStyle name="Normal 3 2 2 3 5 4 2" xfId="8902"/>
    <cellStyle name="Normal 3 2 2 3 5 4 2 2" xfId="8903"/>
    <cellStyle name="Normal 3 2 2 3 5 4 2 2 2" xfId="8904"/>
    <cellStyle name="Normal 3 2 2 3 5 4 2 3" xfId="8905"/>
    <cellStyle name="Normal 3 2 2 3 5 4 3" xfId="8906"/>
    <cellStyle name="Normal 3 2 2 3 5 4 3 2" xfId="8907"/>
    <cellStyle name="Normal 3 2 2 3 5 4 4" xfId="8908"/>
    <cellStyle name="Normal 3 2 2 3 5 5" xfId="8909"/>
    <cellStyle name="Normal 3 2 2 3 5 5 2" xfId="8910"/>
    <cellStyle name="Normal 3 2 2 3 5 5 2 2" xfId="8911"/>
    <cellStyle name="Normal 3 2 2 3 5 5 3" xfId="8912"/>
    <cellStyle name="Normal 3 2 2 3 5 6" xfId="8913"/>
    <cellStyle name="Normal 3 2 2 3 5 6 2" xfId="8914"/>
    <cellStyle name="Normal 3 2 2 3 5 7" xfId="8915"/>
    <cellStyle name="Normal 3 2 2 3 6" xfId="8916"/>
    <cellStyle name="Normal 3 2 2 3 6 2" xfId="8917"/>
    <cellStyle name="Normal 3 2 2 3 6 2 2" xfId="8918"/>
    <cellStyle name="Normal 3 2 2 3 6 2 2 2" xfId="8919"/>
    <cellStyle name="Normal 3 2 2 3 6 2 2 2 2" xfId="8920"/>
    <cellStyle name="Normal 3 2 2 3 6 2 2 2 2 2" xfId="8921"/>
    <cellStyle name="Normal 3 2 2 3 6 2 2 2 3" xfId="8922"/>
    <cellStyle name="Normal 3 2 2 3 6 2 2 3" xfId="8923"/>
    <cellStyle name="Normal 3 2 2 3 6 2 2 3 2" xfId="8924"/>
    <cellStyle name="Normal 3 2 2 3 6 2 2 4" xfId="8925"/>
    <cellStyle name="Normal 3 2 2 3 6 2 3" xfId="8926"/>
    <cellStyle name="Normal 3 2 2 3 6 2 3 2" xfId="8927"/>
    <cellStyle name="Normal 3 2 2 3 6 2 3 2 2" xfId="8928"/>
    <cellStyle name="Normal 3 2 2 3 6 2 3 3" xfId="8929"/>
    <cellStyle name="Normal 3 2 2 3 6 2 4" xfId="8930"/>
    <cellStyle name="Normal 3 2 2 3 6 2 4 2" xfId="8931"/>
    <cellStyle name="Normal 3 2 2 3 6 2 5" xfId="8932"/>
    <cellStyle name="Normal 3 2 2 3 6 3" xfId="8933"/>
    <cellStyle name="Normal 3 2 2 3 6 3 2" xfId="8934"/>
    <cellStyle name="Normal 3 2 2 3 6 3 2 2" xfId="8935"/>
    <cellStyle name="Normal 3 2 2 3 6 3 2 2 2" xfId="8936"/>
    <cellStyle name="Normal 3 2 2 3 6 3 2 3" xfId="8937"/>
    <cellStyle name="Normal 3 2 2 3 6 3 3" xfId="8938"/>
    <cellStyle name="Normal 3 2 2 3 6 3 3 2" xfId="8939"/>
    <cellStyle name="Normal 3 2 2 3 6 3 4" xfId="8940"/>
    <cellStyle name="Normal 3 2 2 3 6 4" xfId="8941"/>
    <cellStyle name="Normal 3 2 2 3 6 4 2" xfId="8942"/>
    <cellStyle name="Normal 3 2 2 3 6 4 2 2" xfId="8943"/>
    <cellStyle name="Normal 3 2 2 3 6 4 3" xfId="8944"/>
    <cellStyle name="Normal 3 2 2 3 6 5" xfId="8945"/>
    <cellStyle name="Normal 3 2 2 3 6 5 2" xfId="8946"/>
    <cellStyle name="Normal 3 2 2 3 6 6" xfId="8947"/>
    <cellStyle name="Normal 3 2 2 3 7" xfId="8948"/>
    <cellStyle name="Normal 3 2 2 3 7 2" xfId="8949"/>
    <cellStyle name="Normal 3 2 2 3 7 2 2" xfId="8950"/>
    <cellStyle name="Normal 3 2 2 3 7 2 2 2" xfId="8951"/>
    <cellStyle name="Normal 3 2 2 3 7 2 2 2 2" xfId="8952"/>
    <cellStyle name="Normal 3 2 2 3 7 2 2 3" xfId="8953"/>
    <cellStyle name="Normal 3 2 2 3 7 2 3" xfId="8954"/>
    <cellStyle name="Normal 3 2 2 3 7 2 3 2" xfId="8955"/>
    <cellStyle name="Normal 3 2 2 3 7 2 4" xfId="8956"/>
    <cellStyle name="Normal 3 2 2 3 7 3" xfId="8957"/>
    <cellStyle name="Normal 3 2 2 3 7 3 2" xfId="8958"/>
    <cellStyle name="Normal 3 2 2 3 7 3 2 2" xfId="8959"/>
    <cellStyle name="Normal 3 2 2 3 7 3 3" xfId="8960"/>
    <cellStyle name="Normal 3 2 2 3 7 4" xfId="8961"/>
    <cellStyle name="Normal 3 2 2 3 7 4 2" xfId="8962"/>
    <cellStyle name="Normal 3 2 2 3 7 5" xfId="8963"/>
    <cellStyle name="Normal 3 2 2 3 8" xfId="8964"/>
    <cellStyle name="Normal 3 2 2 3 8 2" xfId="8965"/>
    <cellStyle name="Normal 3 2 2 3 8 2 2" xfId="8966"/>
    <cellStyle name="Normal 3 2 2 3 8 2 2 2" xfId="8967"/>
    <cellStyle name="Normal 3 2 2 3 8 2 3" xfId="8968"/>
    <cellStyle name="Normal 3 2 2 3 8 3" xfId="8969"/>
    <cellStyle name="Normal 3 2 2 3 8 3 2" xfId="8970"/>
    <cellStyle name="Normal 3 2 2 3 8 4" xfId="8971"/>
    <cellStyle name="Normal 3 2 2 3 9" xfId="8972"/>
    <cellStyle name="Normal 3 2 2 3 9 2" xfId="8973"/>
    <cellStyle name="Normal 3 2 2 3 9 2 2" xfId="8974"/>
    <cellStyle name="Normal 3 2 2 3 9 3" xfId="8975"/>
    <cellStyle name="Normal 3 2 2 4" xfId="8976"/>
    <cellStyle name="Normal 3 2 2 4 10" xfId="8977"/>
    <cellStyle name="Normal 3 2 2 4 2" xfId="8978"/>
    <cellStyle name="Normal 3 2 2 4 2 2" xfId="8979"/>
    <cellStyle name="Normal 3 2 2 4 2 2 2" xfId="8980"/>
    <cellStyle name="Normal 3 2 2 4 2 2 2 2" xfId="8981"/>
    <cellStyle name="Normal 3 2 2 4 2 2 2 2 2" xfId="8982"/>
    <cellStyle name="Normal 3 2 2 4 2 2 2 2 2 2" xfId="8983"/>
    <cellStyle name="Normal 3 2 2 4 2 2 2 2 2 2 2" xfId="8984"/>
    <cellStyle name="Normal 3 2 2 4 2 2 2 2 2 2 2 2" xfId="8985"/>
    <cellStyle name="Normal 3 2 2 4 2 2 2 2 2 2 2 2 2" xfId="8986"/>
    <cellStyle name="Normal 3 2 2 4 2 2 2 2 2 2 2 3" xfId="8987"/>
    <cellStyle name="Normal 3 2 2 4 2 2 2 2 2 2 3" xfId="8988"/>
    <cellStyle name="Normal 3 2 2 4 2 2 2 2 2 2 3 2" xfId="8989"/>
    <cellStyle name="Normal 3 2 2 4 2 2 2 2 2 2 4" xfId="8990"/>
    <cellStyle name="Normal 3 2 2 4 2 2 2 2 2 3" xfId="8991"/>
    <cellStyle name="Normal 3 2 2 4 2 2 2 2 2 3 2" xfId="8992"/>
    <cellStyle name="Normal 3 2 2 4 2 2 2 2 2 3 2 2" xfId="8993"/>
    <cellStyle name="Normal 3 2 2 4 2 2 2 2 2 3 3" xfId="8994"/>
    <cellStyle name="Normal 3 2 2 4 2 2 2 2 2 4" xfId="8995"/>
    <cellStyle name="Normal 3 2 2 4 2 2 2 2 2 4 2" xfId="8996"/>
    <cellStyle name="Normal 3 2 2 4 2 2 2 2 2 5" xfId="8997"/>
    <cellStyle name="Normal 3 2 2 4 2 2 2 2 3" xfId="8998"/>
    <cellStyle name="Normal 3 2 2 4 2 2 2 2 3 2" xfId="8999"/>
    <cellStyle name="Normal 3 2 2 4 2 2 2 2 3 2 2" xfId="9000"/>
    <cellStyle name="Normal 3 2 2 4 2 2 2 2 3 2 2 2" xfId="9001"/>
    <cellStyle name="Normal 3 2 2 4 2 2 2 2 3 2 3" xfId="9002"/>
    <cellStyle name="Normal 3 2 2 4 2 2 2 2 3 3" xfId="9003"/>
    <cellStyle name="Normal 3 2 2 4 2 2 2 2 3 3 2" xfId="9004"/>
    <cellStyle name="Normal 3 2 2 4 2 2 2 2 3 4" xfId="9005"/>
    <cellStyle name="Normal 3 2 2 4 2 2 2 2 4" xfId="9006"/>
    <cellStyle name="Normal 3 2 2 4 2 2 2 2 4 2" xfId="9007"/>
    <cellStyle name="Normal 3 2 2 4 2 2 2 2 4 2 2" xfId="9008"/>
    <cellStyle name="Normal 3 2 2 4 2 2 2 2 4 3" xfId="9009"/>
    <cellStyle name="Normal 3 2 2 4 2 2 2 2 5" xfId="9010"/>
    <cellStyle name="Normal 3 2 2 4 2 2 2 2 5 2" xfId="9011"/>
    <cellStyle name="Normal 3 2 2 4 2 2 2 2 6" xfId="9012"/>
    <cellStyle name="Normal 3 2 2 4 2 2 2 3" xfId="9013"/>
    <cellStyle name="Normal 3 2 2 4 2 2 2 3 2" xfId="9014"/>
    <cellStyle name="Normal 3 2 2 4 2 2 2 3 2 2" xfId="9015"/>
    <cellStyle name="Normal 3 2 2 4 2 2 2 3 2 2 2" xfId="9016"/>
    <cellStyle name="Normal 3 2 2 4 2 2 2 3 2 2 2 2" xfId="9017"/>
    <cellStyle name="Normal 3 2 2 4 2 2 2 3 2 2 3" xfId="9018"/>
    <cellStyle name="Normal 3 2 2 4 2 2 2 3 2 3" xfId="9019"/>
    <cellStyle name="Normal 3 2 2 4 2 2 2 3 2 3 2" xfId="9020"/>
    <cellStyle name="Normal 3 2 2 4 2 2 2 3 2 4" xfId="9021"/>
    <cellStyle name="Normal 3 2 2 4 2 2 2 3 3" xfId="9022"/>
    <cellStyle name="Normal 3 2 2 4 2 2 2 3 3 2" xfId="9023"/>
    <cellStyle name="Normal 3 2 2 4 2 2 2 3 3 2 2" xfId="9024"/>
    <cellStyle name="Normal 3 2 2 4 2 2 2 3 3 3" xfId="9025"/>
    <cellStyle name="Normal 3 2 2 4 2 2 2 3 4" xfId="9026"/>
    <cellStyle name="Normal 3 2 2 4 2 2 2 3 4 2" xfId="9027"/>
    <cellStyle name="Normal 3 2 2 4 2 2 2 3 5" xfId="9028"/>
    <cellStyle name="Normal 3 2 2 4 2 2 2 4" xfId="9029"/>
    <cellStyle name="Normal 3 2 2 4 2 2 2 4 2" xfId="9030"/>
    <cellStyle name="Normal 3 2 2 4 2 2 2 4 2 2" xfId="9031"/>
    <cellStyle name="Normal 3 2 2 4 2 2 2 4 2 2 2" xfId="9032"/>
    <cellStyle name="Normal 3 2 2 4 2 2 2 4 2 3" xfId="9033"/>
    <cellStyle name="Normal 3 2 2 4 2 2 2 4 3" xfId="9034"/>
    <cellStyle name="Normal 3 2 2 4 2 2 2 4 3 2" xfId="9035"/>
    <cellStyle name="Normal 3 2 2 4 2 2 2 4 4" xfId="9036"/>
    <cellStyle name="Normal 3 2 2 4 2 2 2 5" xfId="9037"/>
    <cellStyle name="Normal 3 2 2 4 2 2 2 5 2" xfId="9038"/>
    <cellStyle name="Normal 3 2 2 4 2 2 2 5 2 2" xfId="9039"/>
    <cellStyle name="Normal 3 2 2 4 2 2 2 5 3" xfId="9040"/>
    <cellStyle name="Normal 3 2 2 4 2 2 2 6" xfId="9041"/>
    <cellStyle name="Normal 3 2 2 4 2 2 2 6 2" xfId="9042"/>
    <cellStyle name="Normal 3 2 2 4 2 2 2 7" xfId="9043"/>
    <cellStyle name="Normal 3 2 2 4 2 2 3" xfId="9044"/>
    <cellStyle name="Normal 3 2 2 4 2 2 3 2" xfId="9045"/>
    <cellStyle name="Normal 3 2 2 4 2 2 3 2 2" xfId="9046"/>
    <cellStyle name="Normal 3 2 2 4 2 2 3 2 2 2" xfId="9047"/>
    <cellStyle name="Normal 3 2 2 4 2 2 3 2 2 2 2" xfId="9048"/>
    <cellStyle name="Normal 3 2 2 4 2 2 3 2 2 2 2 2" xfId="9049"/>
    <cellStyle name="Normal 3 2 2 4 2 2 3 2 2 2 3" xfId="9050"/>
    <cellStyle name="Normal 3 2 2 4 2 2 3 2 2 3" xfId="9051"/>
    <cellStyle name="Normal 3 2 2 4 2 2 3 2 2 3 2" xfId="9052"/>
    <cellStyle name="Normal 3 2 2 4 2 2 3 2 2 4" xfId="9053"/>
    <cellStyle name="Normal 3 2 2 4 2 2 3 2 3" xfId="9054"/>
    <cellStyle name="Normal 3 2 2 4 2 2 3 2 3 2" xfId="9055"/>
    <cellStyle name="Normal 3 2 2 4 2 2 3 2 3 2 2" xfId="9056"/>
    <cellStyle name="Normal 3 2 2 4 2 2 3 2 3 3" xfId="9057"/>
    <cellStyle name="Normal 3 2 2 4 2 2 3 2 4" xfId="9058"/>
    <cellStyle name="Normal 3 2 2 4 2 2 3 2 4 2" xfId="9059"/>
    <cellStyle name="Normal 3 2 2 4 2 2 3 2 5" xfId="9060"/>
    <cellStyle name="Normal 3 2 2 4 2 2 3 3" xfId="9061"/>
    <cellStyle name="Normal 3 2 2 4 2 2 3 3 2" xfId="9062"/>
    <cellStyle name="Normal 3 2 2 4 2 2 3 3 2 2" xfId="9063"/>
    <cellStyle name="Normal 3 2 2 4 2 2 3 3 2 2 2" xfId="9064"/>
    <cellStyle name="Normal 3 2 2 4 2 2 3 3 2 3" xfId="9065"/>
    <cellStyle name="Normal 3 2 2 4 2 2 3 3 3" xfId="9066"/>
    <cellStyle name="Normal 3 2 2 4 2 2 3 3 3 2" xfId="9067"/>
    <cellStyle name="Normal 3 2 2 4 2 2 3 3 4" xfId="9068"/>
    <cellStyle name="Normal 3 2 2 4 2 2 3 4" xfId="9069"/>
    <cellStyle name="Normal 3 2 2 4 2 2 3 4 2" xfId="9070"/>
    <cellStyle name="Normal 3 2 2 4 2 2 3 4 2 2" xfId="9071"/>
    <cellStyle name="Normal 3 2 2 4 2 2 3 4 3" xfId="9072"/>
    <cellStyle name="Normal 3 2 2 4 2 2 3 5" xfId="9073"/>
    <cellStyle name="Normal 3 2 2 4 2 2 3 5 2" xfId="9074"/>
    <cellStyle name="Normal 3 2 2 4 2 2 3 6" xfId="9075"/>
    <cellStyle name="Normal 3 2 2 4 2 2 4" xfId="9076"/>
    <cellStyle name="Normal 3 2 2 4 2 2 4 2" xfId="9077"/>
    <cellStyle name="Normal 3 2 2 4 2 2 4 2 2" xfId="9078"/>
    <cellStyle name="Normal 3 2 2 4 2 2 4 2 2 2" xfId="9079"/>
    <cellStyle name="Normal 3 2 2 4 2 2 4 2 2 2 2" xfId="9080"/>
    <cellStyle name="Normal 3 2 2 4 2 2 4 2 2 3" xfId="9081"/>
    <cellStyle name="Normal 3 2 2 4 2 2 4 2 3" xfId="9082"/>
    <cellStyle name="Normal 3 2 2 4 2 2 4 2 3 2" xfId="9083"/>
    <cellStyle name="Normal 3 2 2 4 2 2 4 2 4" xfId="9084"/>
    <cellStyle name="Normal 3 2 2 4 2 2 4 3" xfId="9085"/>
    <cellStyle name="Normal 3 2 2 4 2 2 4 3 2" xfId="9086"/>
    <cellStyle name="Normal 3 2 2 4 2 2 4 3 2 2" xfId="9087"/>
    <cellStyle name="Normal 3 2 2 4 2 2 4 3 3" xfId="9088"/>
    <cellStyle name="Normal 3 2 2 4 2 2 4 4" xfId="9089"/>
    <cellStyle name="Normal 3 2 2 4 2 2 4 4 2" xfId="9090"/>
    <cellStyle name="Normal 3 2 2 4 2 2 4 5" xfId="9091"/>
    <cellStyle name="Normal 3 2 2 4 2 2 5" xfId="9092"/>
    <cellStyle name="Normal 3 2 2 4 2 2 5 2" xfId="9093"/>
    <cellStyle name="Normal 3 2 2 4 2 2 5 2 2" xfId="9094"/>
    <cellStyle name="Normal 3 2 2 4 2 2 5 2 2 2" xfId="9095"/>
    <cellStyle name="Normal 3 2 2 4 2 2 5 2 3" xfId="9096"/>
    <cellStyle name="Normal 3 2 2 4 2 2 5 3" xfId="9097"/>
    <cellStyle name="Normal 3 2 2 4 2 2 5 3 2" xfId="9098"/>
    <cellStyle name="Normal 3 2 2 4 2 2 5 4" xfId="9099"/>
    <cellStyle name="Normal 3 2 2 4 2 2 6" xfId="9100"/>
    <cellStyle name="Normal 3 2 2 4 2 2 6 2" xfId="9101"/>
    <cellStyle name="Normal 3 2 2 4 2 2 6 2 2" xfId="9102"/>
    <cellStyle name="Normal 3 2 2 4 2 2 6 3" xfId="9103"/>
    <cellStyle name="Normal 3 2 2 4 2 2 7" xfId="9104"/>
    <cellStyle name="Normal 3 2 2 4 2 2 7 2" xfId="9105"/>
    <cellStyle name="Normal 3 2 2 4 2 2 8" xfId="9106"/>
    <cellStyle name="Normal 3 2 2 4 2 3" xfId="9107"/>
    <cellStyle name="Normal 3 2 2 4 2 3 2" xfId="9108"/>
    <cellStyle name="Normal 3 2 2 4 2 3 2 2" xfId="9109"/>
    <cellStyle name="Normal 3 2 2 4 2 3 2 2 2" xfId="9110"/>
    <cellStyle name="Normal 3 2 2 4 2 3 2 2 2 2" xfId="9111"/>
    <cellStyle name="Normal 3 2 2 4 2 3 2 2 2 2 2" xfId="9112"/>
    <cellStyle name="Normal 3 2 2 4 2 3 2 2 2 2 2 2" xfId="9113"/>
    <cellStyle name="Normal 3 2 2 4 2 3 2 2 2 2 3" xfId="9114"/>
    <cellStyle name="Normal 3 2 2 4 2 3 2 2 2 3" xfId="9115"/>
    <cellStyle name="Normal 3 2 2 4 2 3 2 2 2 3 2" xfId="9116"/>
    <cellStyle name="Normal 3 2 2 4 2 3 2 2 2 4" xfId="9117"/>
    <cellStyle name="Normal 3 2 2 4 2 3 2 2 3" xfId="9118"/>
    <cellStyle name="Normal 3 2 2 4 2 3 2 2 3 2" xfId="9119"/>
    <cellStyle name="Normal 3 2 2 4 2 3 2 2 3 2 2" xfId="9120"/>
    <cellStyle name="Normal 3 2 2 4 2 3 2 2 3 3" xfId="9121"/>
    <cellStyle name="Normal 3 2 2 4 2 3 2 2 4" xfId="9122"/>
    <cellStyle name="Normal 3 2 2 4 2 3 2 2 4 2" xfId="9123"/>
    <cellStyle name="Normal 3 2 2 4 2 3 2 2 5" xfId="9124"/>
    <cellStyle name="Normal 3 2 2 4 2 3 2 3" xfId="9125"/>
    <cellStyle name="Normal 3 2 2 4 2 3 2 3 2" xfId="9126"/>
    <cellStyle name="Normal 3 2 2 4 2 3 2 3 2 2" xfId="9127"/>
    <cellStyle name="Normal 3 2 2 4 2 3 2 3 2 2 2" xfId="9128"/>
    <cellStyle name="Normal 3 2 2 4 2 3 2 3 2 3" xfId="9129"/>
    <cellStyle name="Normal 3 2 2 4 2 3 2 3 3" xfId="9130"/>
    <cellStyle name="Normal 3 2 2 4 2 3 2 3 3 2" xfId="9131"/>
    <cellStyle name="Normal 3 2 2 4 2 3 2 3 4" xfId="9132"/>
    <cellStyle name="Normal 3 2 2 4 2 3 2 4" xfId="9133"/>
    <cellStyle name="Normal 3 2 2 4 2 3 2 4 2" xfId="9134"/>
    <cellStyle name="Normal 3 2 2 4 2 3 2 4 2 2" xfId="9135"/>
    <cellStyle name="Normal 3 2 2 4 2 3 2 4 3" xfId="9136"/>
    <cellStyle name="Normal 3 2 2 4 2 3 2 5" xfId="9137"/>
    <cellStyle name="Normal 3 2 2 4 2 3 2 5 2" xfId="9138"/>
    <cellStyle name="Normal 3 2 2 4 2 3 2 6" xfId="9139"/>
    <cellStyle name="Normal 3 2 2 4 2 3 3" xfId="9140"/>
    <cellStyle name="Normal 3 2 2 4 2 3 3 2" xfId="9141"/>
    <cellStyle name="Normal 3 2 2 4 2 3 3 2 2" xfId="9142"/>
    <cellStyle name="Normal 3 2 2 4 2 3 3 2 2 2" xfId="9143"/>
    <cellStyle name="Normal 3 2 2 4 2 3 3 2 2 2 2" xfId="9144"/>
    <cellStyle name="Normal 3 2 2 4 2 3 3 2 2 3" xfId="9145"/>
    <cellStyle name="Normal 3 2 2 4 2 3 3 2 3" xfId="9146"/>
    <cellStyle name="Normal 3 2 2 4 2 3 3 2 3 2" xfId="9147"/>
    <cellStyle name="Normal 3 2 2 4 2 3 3 2 4" xfId="9148"/>
    <cellStyle name="Normal 3 2 2 4 2 3 3 3" xfId="9149"/>
    <cellStyle name="Normal 3 2 2 4 2 3 3 3 2" xfId="9150"/>
    <cellStyle name="Normal 3 2 2 4 2 3 3 3 2 2" xfId="9151"/>
    <cellStyle name="Normal 3 2 2 4 2 3 3 3 3" xfId="9152"/>
    <cellStyle name="Normal 3 2 2 4 2 3 3 4" xfId="9153"/>
    <cellStyle name="Normal 3 2 2 4 2 3 3 4 2" xfId="9154"/>
    <cellStyle name="Normal 3 2 2 4 2 3 3 5" xfId="9155"/>
    <cellStyle name="Normal 3 2 2 4 2 3 4" xfId="9156"/>
    <cellStyle name="Normal 3 2 2 4 2 3 4 2" xfId="9157"/>
    <cellStyle name="Normal 3 2 2 4 2 3 4 2 2" xfId="9158"/>
    <cellStyle name="Normal 3 2 2 4 2 3 4 2 2 2" xfId="9159"/>
    <cellStyle name="Normal 3 2 2 4 2 3 4 2 3" xfId="9160"/>
    <cellStyle name="Normal 3 2 2 4 2 3 4 3" xfId="9161"/>
    <cellStyle name="Normal 3 2 2 4 2 3 4 3 2" xfId="9162"/>
    <cellStyle name="Normal 3 2 2 4 2 3 4 4" xfId="9163"/>
    <cellStyle name="Normal 3 2 2 4 2 3 5" xfId="9164"/>
    <cellStyle name="Normal 3 2 2 4 2 3 5 2" xfId="9165"/>
    <cellStyle name="Normal 3 2 2 4 2 3 5 2 2" xfId="9166"/>
    <cellStyle name="Normal 3 2 2 4 2 3 5 3" xfId="9167"/>
    <cellStyle name="Normal 3 2 2 4 2 3 6" xfId="9168"/>
    <cellStyle name="Normal 3 2 2 4 2 3 6 2" xfId="9169"/>
    <cellStyle name="Normal 3 2 2 4 2 3 7" xfId="9170"/>
    <cellStyle name="Normal 3 2 2 4 2 4" xfId="9171"/>
    <cellStyle name="Normal 3 2 2 4 2 4 2" xfId="9172"/>
    <cellStyle name="Normal 3 2 2 4 2 4 2 2" xfId="9173"/>
    <cellStyle name="Normal 3 2 2 4 2 4 2 2 2" xfId="9174"/>
    <cellStyle name="Normal 3 2 2 4 2 4 2 2 2 2" xfId="9175"/>
    <cellStyle name="Normal 3 2 2 4 2 4 2 2 2 2 2" xfId="9176"/>
    <cellStyle name="Normal 3 2 2 4 2 4 2 2 2 3" xfId="9177"/>
    <cellStyle name="Normal 3 2 2 4 2 4 2 2 3" xfId="9178"/>
    <cellStyle name="Normal 3 2 2 4 2 4 2 2 3 2" xfId="9179"/>
    <cellStyle name="Normal 3 2 2 4 2 4 2 2 4" xfId="9180"/>
    <cellStyle name="Normal 3 2 2 4 2 4 2 3" xfId="9181"/>
    <cellStyle name="Normal 3 2 2 4 2 4 2 3 2" xfId="9182"/>
    <cellStyle name="Normal 3 2 2 4 2 4 2 3 2 2" xfId="9183"/>
    <cellStyle name="Normal 3 2 2 4 2 4 2 3 3" xfId="9184"/>
    <cellStyle name="Normal 3 2 2 4 2 4 2 4" xfId="9185"/>
    <cellStyle name="Normal 3 2 2 4 2 4 2 4 2" xfId="9186"/>
    <cellStyle name="Normal 3 2 2 4 2 4 2 5" xfId="9187"/>
    <cellStyle name="Normal 3 2 2 4 2 4 3" xfId="9188"/>
    <cellStyle name="Normal 3 2 2 4 2 4 3 2" xfId="9189"/>
    <cellStyle name="Normal 3 2 2 4 2 4 3 2 2" xfId="9190"/>
    <cellStyle name="Normal 3 2 2 4 2 4 3 2 2 2" xfId="9191"/>
    <cellStyle name="Normal 3 2 2 4 2 4 3 2 3" xfId="9192"/>
    <cellStyle name="Normal 3 2 2 4 2 4 3 3" xfId="9193"/>
    <cellStyle name="Normal 3 2 2 4 2 4 3 3 2" xfId="9194"/>
    <cellStyle name="Normal 3 2 2 4 2 4 3 4" xfId="9195"/>
    <cellStyle name="Normal 3 2 2 4 2 4 4" xfId="9196"/>
    <cellStyle name="Normal 3 2 2 4 2 4 4 2" xfId="9197"/>
    <cellStyle name="Normal 3 2 2 4 2 4 4 2 2" xfId="9198"/>
    <cellStyle name="Normal 3 2 2 4 2 4 4 3" xfId="9199"/>
    <cellStyle name="Normal 3 2 2 4 2 4 5" xfId="9200"/>
    <cellStyle name="Normal 3 2 2 4 2 4 5 2" xfId="9201"/>
    <cellStyle name="Normal 3 2 2 4 2 4 6" xfId="9202"/>
    <cellStyle name="Normal 3 2 2 4 2 5" xfId="9203"/>
    <cellStyle name="Normal 3 2 2 4 2 5 2" xfId="9204"/>
    <cellStyle name="Normal 3 2 2 4 2 5 2 2" xfId="9205"/>
    <cellStyle name="Normal 3 2 2 4 2 5 2 2 2" xfId="9206"/>
    <cellStyle name="Normal 3 2 2 4 2 5 2 2 2 2" xfId="9207"/>
    <cellStyle name="Normal 3 2 2 4 2 5 2 2 3" xfId="9208"/>
    <cellStyle name="Normal 3 2 2 4 2 5 2 3" xfId="9209"/>
    <cellStyle name="Normal 3 2 2 4 2 5 2 3 2" xfId="9210"/>
    <cellStyle name="Normal 3 2 2 4 2 5 2 4" xfId="9211"/>
    <cellStyle name="Normal 3 2 2 4 2 5 3" xfId="9212"/>
    <cellStyle name="Normal 3 2 2 4 2 5 3 2" xfId="9213"/>
    <cellStyle name="Normal 3 2 2 4 2 5 3 2 2" xfId="9214"/>
    <cellStyle name="Normal 3 2 2 4 2 5 3 3" xfId="9215"/>
    <cellStyle name="Normal 3 2 2 4 2 5 4" xfId="9216"/>
    <cellStyle name="Normal 3 2 2 4 2 5 4 2" xfId="9217"/>
    <cellStyle name="Normal 3 2 2 4 2 5 5" xfId="9218"/>
    <cellStyle name="Normal 3 2 2 4 2 6" xfId="9219"/>
    <cellStyle name="Normal 3 2 2 4 2 6 2" xfId="9220"/>
    <cellStyle name="Normal 3 2 2 4 2 6 2 2" xfId="9221"/>
    <cellStyle name="Normal 3 2 2 4 2 6 2 2 2" xfId="9222"/>
    <cellStyle name="Normal 3 2 2 4 2 6 2 3" xfId="9223"/>
    <cellStyle name="Normal 3 2 2 4 2 6 3" xfId="9224"/>
    <cellStyle name="Normal 3 2 2 4 2 6 3 2" xfId="9225"/>
    <cellStyle name="Normal 3 2 2 4 2 6 4" xfId="9226"/>
    <cellStyle name="Normal 3 2 2 4 2 7" xfId="9227"/>
    <cellStyle name="Normal 3 2 2 4 2 7 2" xfId="9228"/>
    <cellStyle name="Normal 3 2 2 4 2 7 2 2" xfId="9229"/>
    <cellStyle name="Normal 3 2 2 4 2 7 3" xfId="9230"/>
    <cellStyle name="Normal 3 2 2 4 2 8" xfId="9231"/>
    <cellStyle name="Normal 3 2 2 4 2 8 2" xfId="9232"/>
    <cellStyle name="Normal 3 2 2 4 2 9" xfId="9233"/>
    <cellStyle name="Normal 3 2 2 4 3" xfId="9234"/>
    <cellStyle name="Normal 3 2 2 4 3 2" xfId="9235"/>
    <cellStyle name="Normal 3 2 2 4 3 2 2" xfId="9236"/>
    <cellStyle name="Normal 3 2 2 4 3 2 2 2" xfId="9237"/>
    <cellStyle name="Normal 3 2 2 4 3 2 2 2 2" xfId="9238"/>
    <cellStyle name="Normal 3 2 2 4 3 2 2 2 2 2" xfId="9239"/>
    <cellStyle name="Normal 3 2 2 4 3 2 2 2 2 2 2" xfId="9240"/>
    <cellStyle name="Normal 3 2 2 4 3 2 2 2 2 2 2 2" xfId="9241"/>
    <cellStyle name="Normal 3 2 2 4 3 2 2 2 2 2 3" xfId="9242"/>
    <cellStyle name="Normal 3 2 2 4 3 2 2 2 2 3" xfId="9243"/>
    <cellStyle name="Normal 3 2 2 4 3 2 2 2 2 3 2" xfId="9244"/>
    <cellStyle name="Normal 3 2 2 4 3 2 2 2 2 4" xfId="9245"/>
    <cellStyle name="Normal 3 2 2 4 3 2 2 2 3" xfId="9246"/>
    <cellStyle name="Normal 3 2 2 4 3 2 2 2 3 2" xfId="9247"/>
    <cellStyle name="Normal 3 2 2 4 3 2 2 2 3 2 2" xfId="9248"/>
    <cellStyle name="Normal 3 2 2 4 3 2 2 2 3 3" xfId="9249"/>
    <cellStyle name="Normal 3 2 2 4 3 2 2 2 4" xfId="9250"/>
    <cellStyle name="Normal 3 2 2 4 3 2 2 2 4 2" xfId="9251"/>
    <cellStyle name="Normal 3 2 2 4 3 2 2 2 5" xfId="9252"/>
    <cellStyle name="Normal 3 2 2 4 3 2 2 3" xfId="9253"/>
    <cellStyle name="Normal 3 2 2 4 3 2 2 3 2" xfId="9254"/>
    <cellStyle name="Normal 3 2 2 4 3 2 2 3 2 2" xfId="9255"/>
    <cellStyle name="Normal 3 2 2 4 3 2 2 3 2 2 2" xfId="9256"/>
    <cellStyle name="Normal 3 2 2 4 3 2 2 3 2 3" xfId="9257"/>
    <cellStyle name="Normal 3 2 2 4 3 2 2 3 3" xfId="9258"/>
    <cellStyle name="Normal 3 2 2 4 3 2 2 3 3 2" xfId="9259"/>
    <cellStyle name="Normal 3 2 2 4 3 2 2 3 4" xfId="9260"/>
    <cellStyle name="Normal 3 2 2 4 3 2 2 4" xfId="9261"/>
    <cellStyle name="Normal 3 2 2 4 3 2 2 4 2" xfId="9262"/>
    <cellStyle name="Normal 3 2 2 4 3 2 2 4 2 2" xfId="9263"/>
    <cellStyle name="Normal 3 2 2 4 3 2 2 4 3" xfId="9264"/>
    <cellStyle name="Normal 3 2 2 4 3 2 2 5" xfId="9265"/>
    <cellStyle name="Normal 3 2 2 4 3 2 2 5 2" xfId="9266"/>
    <cellStyle name="Normal 3 2 2 4 3 2 2 6" xfId="9267"/>
    <cellStyle name="Normal 3 2 2 4 3 2 3" xfId="9268"/>
    <cellStyle name="Normal 3 2 2 4 3 2 3 2" xfId="9269"/>
    <cellStyle name="Normal 3 2 2 4 3 2 3 2 2" xfId="9270"/>
    <cellStyle name="Normal 3 2 2 4 3 2 3 2 2 2" xfId="9271"/>
    <cellStyle name="Normal 3 2 2 4 3 2 3 2 2 2 2" xfId="9272"/>
    <cellStyle name="Normal 3 2 2 4 3 2 3 2 2 3" xfId="9273"/>
    <cellStyle name="Normal 3 2 2 4 3 2 3 2 3" xfId="9274"/>
    <cellStyle name="Normal 3 2 2 4 3 2 3 2 3 2" xfId="9275"/>
    <cellStyle name="Normal 3 2 2 4 3 2 3 2 4" xfId="9276"/>
    <cellStyle name="Normal 3 2 2 4 3 2 3 3" xfId="9277"/>
    <cellStyle name="Normal 3 2 2 4 3 2 3 3 2" xfId="9278"/>
    <cellStyle name="Normal 3 2 2 4 3 2 3 3 2 2" xfId="9279"/>
    <cellStyle name="Normal 3 2 2 4 3 2 3 3 3" xfId="9280"/>
    <cellStyle name="Normal 3 2 2 4 3 2 3 4" xfId="9281"/>
    <cellStyle name="Normal 3 2 2 4 3 2 3 4 2" xfId="9282"/>
    <cellStyle name="Normal 3 2 2 4 3 2 3 5" xfId="9283"/>
    <cellStyle name="Normal 3 2 2 4 3 2 4" xfId="9284"/>
    <cellStyle name="Normal 3 2 2 4 3 2 4 2" xfId="9285"/>
    <cellStyle name="Normal 3 2 2 4 3 2 4 2 2" xfId="9286"/>
    <cellStyle name="Normal 3 2 2 4 3 2 4 2 2 2" xfId="9287"/>
    <cellStyle name="Normal 3 2 2 4 3 2 4 2 3" xfId="9288"/>
    <cellStyle name="Normal 3 2 2 4 3 2 4 3" xfId="9289"/>
    <cellStyle name="Normal 3 2 2 4 3 2 4 3 2" xfId="9290"/>
    <cellStyle name="Normal 3 2 2 4 3 2 4 4" xfId="9291"/>
    <cellStyle name="Normal 3 2 2 4 3 2 5" xfId="9292"/>
    <cellStyle name="Normal 3 2 2 4 3 2 5 2" xfId="9293"/>
    <cellStyle name="Normal 3 2 2 4 3 2 5 2 2" xfId="9294"/>
    <cellStyle name="Normal 3 2 2 4 3 2 5 3" xfId="9295"/>
    <cellStyle name="Normal 3 2 2 4 3 2 6" xfId="9296"/>
    <cellStyle name="Normal 3 2 2 4 3 2 6 2" xfId="9297"/>
    <cellStyle name="Normal 3 2 2 4 3 2 7" xfId="9298"/>
    <cellStyle name="Normal 3 2 2 4 3 3" xfId="9299"/>
    <cellStyle name="Normal 3 2 2 4 3 3 2" xfId="9300"/>
    <cellStyle name="Normal 3 2 2 4 3 3 2 2" xfId="9301"/>
    <cellStyle name="Normal 3 2 2 4 3 3 2 2 2" xfId="9302"/>
    <cellStyle name="Normal 3 2 2 4 3 3 2 2 2 2" xfId="9303"/>
    <cellStyle name="Normal 3 2 2 4 3 3 2 2 2 2 2" xfId="9304"/>
    <cellStyle name="Normal 3 2 2 4 3 3 2 2 2 3" xfId="9305"/>
    <cellStyle name="Normal 3 2 2 4 3 3 2 2 3" xfId="9306"/>
    <cellStyle name="Normal 3 2 2 4 3 3 2 2 3 2" xfId="9307"/>
    <cellStyle name="Normal 3 2 2 4 3 3 2 2 4" xfId="9308"/>
    <cellStyle name="Normal 3 2 2 4 3 3 2 3" xfId="9309"/>
    <cellStyle name="Normal 3 2 2 4 3 3 2 3 2" xfId="9310"/>
    <cellStyle name="Normal 3 2 2 4 3 3 2 3 2 2" xfId="9311"/>
    <cellStyle name="Normal 3 2 2 4 3 3 2 3 3" xfId="9312"/>
    <cellStyle name="Normal 3 2 2 4 3 3 2 4" xfId="9313"/>
    <cellStyle name="Normal 3 2 2 4 3 3 2 4 2" xfId="9314"/>
    <cellStyle name="Normal 3 2 2 4 3 3 2 5" xfId="9315"/>
    <cellStyle name="Normal 3 2 2 4 3 3 3" xfId="9316"/>
    <cellStyle name="Normal 3 2 2 4 3 3 3 2" xfId="9317"/>
    <cellStyle name="Normal 3 2 2 4 3 3 3 2 2" xfId="9318"/>
    <cellStyle name="Normal 3 2 2 4 3 3 3 2 2 2" xfId="9319"/>
    <cellStyle name="Normal 3 2 2 4 3 3 3 2 3" xfId="9320"/>
    <cellStyle name="Normal 3 2 2 4 3 3 3 3" xfId="9321"/>
    <cellStyle name="Normal 3 2 2 4 3 3 3 3 2" xfId="9322"/>
    <cellStyle name="Normal 3 2 2 4 3 3 3 4" xfId="9323"/>
    <cellStyle name="Normal 3 2 2 4 3 3 4" xfId="9324"/>
    <cellStyle name="Normal 3 2 2 4 3 3 4 2" xfId="9325"/>
    <cellStyle name="Normal 3 2 2 4 3 3 4 2 2" xfId="9326"/>
    <cellStyle name="Normal 3 2 2 4 3 3 4 3" xfId="9327"/>
    <cellStyle name="Normal 3 2 2 4 3 3 5" xfId="9328"/>
    <cellStyle name="Normal 3 2 2 4 3 3 5 2" xfId="9329"/>
    <cellStyle name="Normal 3 2 2 4 3 3 6" xfId="9330"/>
    <cellStyle name="Normal 3 2 2 4 3 4" xfId="9331"/>
    <cellStyle name="Normal 3 2 2 4 3 4 2" xfId="9332"/>
    <cellStyle name="Normal 3 2 2 4 3 4 2 2" xfId="9333"/>
    <cellStyle name="Normal 3 2 2 4 3 4 2 2 2" xfId="9334"/>
    <cellStyle name="Normal 3 2 2 4 3 4 2 2 2 2" xfId="9335"/>
    <cellStyle name="Normal 3 2 2 4 3 4 2 2 3" xfId="9336"/>
    <cellStyle name="Normal 3 2 2 4 3 4 2 3" xfId="9337"/>
    <cellStyle name="Normal 3 2 2 4 3 4 2 3 2" xfId="9338"/>
    <cellStyle name="Normal 3 2 2 4 3 4 2 4" xfId="9339"/>
    <cellStyle name="Normal 3 2 2 4 3 4 3" xfId="9340"/>
    <cellStyle name="Normal 3 2 2 4 3 4 3 2" xfId="9341"/>
    <cellStyle name="Normal 3 2 2 4 3 4 3 2 2" xfId="9342"/>
    <cellStyle name="Normal 3 2 2 4 3 4 3 3" xfId="9343"/>
    <cellStyle name="Normal 3 2 2 4 3 4 4" xfId="9344"/>
    <cellStyle name="Normal 3 2 2 4 3 4 4 2" xfId="9345"/>
    <cellStyle name="Normal 3 2 2 4 3 4 5" xfId="9346"/>
    <cellStyle name="Normal 3 2 2 4 3 5" xfId="9347"/>
    <cellStyle name="Normal 3 2 2 4 3 5 2" xfId="9348"/>
    <cellStyle name="Normal 3 2 2 4 3 5 2 2" xfId="9349"/>
    <cellStyle name="Normal 3 2 2 4 3 5 2 2 2" xfId="9350"/>
    <cellStyle name="Normal 3 2 2 4 3 5 2 3" xfId="9351"/>
    <cellStyle name="Normal 3 2 2 4 3 5 3" xfId="9352"/>
    <cellStyle name="Normal 3 2 2 4 3 5 3 2" xfId="9353"/>
    <cellStyle name="Normal 3 2 2 4 3 5 4" xfId="9354"/>
    <cellStyle name="Normal 3 2 2 4 3 6" xfId="9355"/>
    <cellStyle name="Normal 3 2 2 4 3 6 2" xfId="9356"/>
    <cellStyle name="Normal 3 2 2 4 3 6 2 2" xfId="9357"/>
    <cellStyle name="Normal 3 2 2 4 3 6 3" xfId="9358"/>
    <cellStyle name="Normal 3 2 2 4 3 7" xfId="9359"/>
    <cellStyle name="Normal 3 2 2 4 3 7 2" xfId="9360"/>
    <cellStyle name="Normal 3 2 2 4 3 8" xfId="9361"/>
    <cellStyle name="Normal 3 2 2 4 4" xfId="9362"/>
    <cellStyle name="Normal 3 2 2 4 4 2" xfId="9363"/>
    <cellStyle name="Normal 3 2 2 4 4 2 2" xfId="9364"/>
    <cellStyle name="Normal 3 2 2 4 4 2 2 2" xfId="9365"/>
    <cellStyle name="Normal 3 2 2 4 4 2 2 2 2" xfId="9366"/>
    <cellStyle name="Normal 3 2 2 4 4 2 2 2 2 2" xfId="9367"/>
    <cellStyle name="Normal 3 2 2 4 4 2 2 2 2 2 2" xfId="9368"/>
    <cellStyle name="Normal 3 2 2 4 4 2 2 2 2 3" xfId="9369"/>
    <cellStyle name="Normal 3 2 2 4 4 2 2 2 3" xfId="9370"/>
    <cellStyle name="Normal 3 2 2 4 4 2 2 2 3 2" xfId="9371"/>
    <cellStyle name="Normal 3 2 2 4 4 2 2 2 4" xfId="9372"/>
    <cellStyle name="Normal 3 2 2 4 4 2 2 3" xfId="9373"/>
    <cellStyle name="Normal 3 2 2 4 4 2 2 3 2" xfId="9374"/>
    <cellStyle name="Normal 3 2 2 4 4 2 2 3 2 2" xfId="9375"/>
    <cellStyle name="Normal 3 2 2 4 4 2 2 3 3" xfId="9376"/>
    <cellStyle name="Normal 3 2 2 4 4 2 2 4" xfId="9377"/>
    <cellStyle name="Normal 3 2 2 4 4 2 2 4 2" xfId="9378"/>
    <cellStyle name="Normal 3 2 2 4 4 2 2 5" xfId="9379"/>
    <cellStyle name="Normal 3 2 2 4 4 2 3" xfId="9380"/>
    <cellStyle name="Normal 3 2 2 4 4 2 3 2" xfId="9381"/>
    <cellStyle name="Normal 3 2 2 4 4 2 3 2 2" xfId="9382"/>
    <cellStyle name="Normal 3 2 2 4 4 2 3 2 2 2" xfId="9383"/>
    <cellStyle name="Normal 3 2 2 4 4 2 3 2 3" xfId="9384"/>
    <cellStyle name="Normal 3 2 2 4 4 2 3 3" xfId="9385"/>
    <cellStyle name="Normal 3 2 2 4 4 2 3 3 2" xfId="9386"/>
    <cellStyle name="Normal 3 2 2 4 4 2 3 4" xfId="9387"/>
    <cellStyle name="Normal 3 2 2 4 4 2 4" xfId="9388"/>
    <cellStyle name="Normal 3 2 2 4 4 2 4 2" xfId="9389"/>
    <cellStyle name="Normal 3 2 2 4 4 2 4 2 2" xfId="9390"/>
    <cellStyle name="Normal 3 2 2 4 4 2 4 3" xfId="9391"/>
    <cellStyle name="Normal 3 2 2 4 4 2 5" xfId="9392"/>
    <cellStyle name="Normal 3 2 2 4 4 2 5 2" xfId="9393"/>
    <cellStyle name="Normal 3 2 2 4 4 2 6" xfId="9394"/>
    <cellStyle name="Normal 3 2 2 4 4 3" xfId="9395"/>
    <cellStyle name="Normal 3 2 2 4 4 3 2" xfId="9396"/>
    <cellStyle name="Normal 3 2 2 4 4 3 2 2" xfId="9397"/>
    <cellStyle name="Normal 3 2 2 4 4 3 2 2 2" xfId="9398"/>
    <cellStyle name="Normal 3 2 2 4 4 3 2 2 2 2" xfId="9399"/>
    <cellStyle name="Normal 3 2 2 4 4 3 2 2 3" xfId="9400"/>
    <cellStyle name="Normal 3 2 2 4 4 3 2 3" xfId="9401"/>
    <cellStyle name="Normal 3 2 2 4 4 3 2 3 2" xfId="9402"/>
    <cellStyle name="Normal 3 2 2 4 4 3 2 4" xfId="9403"/>
    <cellStyle name="Normal 3 2 2 4 4 3 3" xfId="9404"/>
    <cellStyle name="Normal 3 2 2 4 4 3 3 2" xfId="9405"/>
    <cellStyle name="Normal 3 2 2 4 4 3 3 2 2" xfId="9406"/>
    <cellStyle name="Normal 3 2 2 4 4 3 3 3" xfId="9407"/>
    <cellStyle name="Normal 3 2 2 4 4 3 4" xfId="9408"/>
    <cellStyle name="Normal 3 2 2 4 4 3 4 2" xfId="9409"/>
    <cellStyle name="Normal 3 2 2 4 4 3 5" xfId="9410"/>
    <cellStyle name="Normal 3 2 2 4 4 4" xfId="9411"/>
    <cellStyle name="Normal 3 2 2 4 4 4 2" xfId="9412"/>
    <cellStyle name="Normal 3 2 2 4 4 4 2 2" xfId="9413"/>
    <cellStyle name="Normal 3 2 2 4 4 4 2 2 2" xfId="9414"/>
    <cellStyle name="Normal 3 2 2 4 4 4 2 3" xfId="9415"/>
    <cellStyle name="Normal 3 2 2 4 4 4 3" xfId="9416"/>
    <cellStyle name="Normal 3 2 2 4 4 4 3 2" xfId="9417"/>
    <cellStyle name="Normal 3 2 2 4 4 4 4" xfId="9418"/>
    <cellStyle name="Normal 3 2 2 4 4 5" xfId="9419"/>
    <cellStyle name="Normal 3 2 2 4 4 5 2" xfId="9420"/>
    <cellStyle name="Normal 3 2 2 4 4 5 2 2" xfId="9421"/>
    <cellStyle name="Normal 3 2 2 4 4 5 3" xfId="9422"/>
    <cellStyle name="Normal 3 2 2 4 4 6" xfId="9423"/>
    <cellStyle name="Normal 3 2 2 4 4 6 2" xfId="9424"/>
    <cellStyle name="Normal 3 2 2 4 4 7" xfId="9425"/>
    <cellStyle name="Normal 3 2 2 4 5" xfId="9426"/>
    <cellStyle name="Normal 3 2 2 4 5 2" xfId="9427"/>
    <cellStyle name="Normal 3 2 2 4 5 2 2" xfId="9428"/>
    <cellStyle name="Normal 3 2 2 4 5 2 2 2" xfId="9429"/>
    <cellStyle name="Normal 3 2 2 4 5 2 2 2 2" xfId="9430"/>
    <cellStyle name="Normal 3 2 2 4 5 2 2 2 2 2" xfId="9431"/>
    <cellStyle name="Normal 3 2 2 4 5 2 2 2 3" xfId="9432"/>
    <cellStyle name="Normal 3 2 2 4 5 2 2 3" xfId="9433"/>
    <cellStyle name="Normal 3 2 2 4 5 2 2 3 2" xfId="9434"/>
    <cellStyle name="Normal 3 2 2 4 5 2 2 4" xfId="9435"/>
    <cellStyle name="Normal 3 2 2 4 5 2 3" xfId="9436"/>
    <cellStyle name="Normal 3 2 2 4 5 2 3 2" xfId="9437"/>
    <cellStyle name="Normal 3 2 2 4 5 2 3 2 2" xfId="9438"/>
    <cellStyle name="Normal 3 2 2 4 5 2 3 3" xfId="9439"/>
    <cellStyle name="Normal 3 2 2 4 5 2 4" xfId="9440"/>
    <cellStyle name="Normal 3 2 2 4 5 2 4 2" xfId="9441"/>
    <cellStyle name="Normal 3 2 2 4 5 2 5" xfId="9442"/>
    <cellStyle name="Normal 3 2 2 4 5 3" xfId="9443"/>
    <cellStyle name="Normal 3 2 2 4 5 3 2" xfId="9444"/>
    <cellStyle name="Normal 3 2 2 4 5 3 2 2" xfId="9445"/>
    <cellStyle name="Normal 3 2 2 4 5 3 2 2 2" xfId="9446"/>
    <cellStyle name="Normal 3 2 2 4 5 3 2 3" xfId="9447"/>
    <cellStyle name="Normal 3 2 2 4 5 3 3" xfId="9448"/>
    <cellStyle name="Normal 3 2 2 4 5 3 3 2" xfId="9449"/>
    <cellStyle name="Normal 3 2 2 4 5 3 4" xfId="9450"/>
    <cellStyle name="Normal 3 2 2 4 5 4" xfId="9451"/>
    <cellStyle name="Normal 3 2 2 4 5 4 2" xfId="9452"/>
    <cellStyle name="Normal 3 2 2 4 5 4 2 2" xfId="9453"/>
    <cellStyle name="Normal 3 2 2 4 5 4 3" xfId="9454"/>
    <cellStyle name="Normal 3 2 2 4 5 5" xfId="9455"/>
    <cellStyle name="Normal 3 2 2 4 5 5 2" xfId="9456"/>
    <cellStyle name="Normal 3 2 2 4 5 6" xfId="9457"/>
    <cellStyle name="Normal 3 2 2 4 6" xfId="9458"/>
    <cellStyle name="Normal 3 2 2 4 6 2" xfId="9459"/>
    <cellStyle name="Normal 3 2 2 4 6 2 2" xfId="9460"/>
    <cellStyle name="Normal 3 2 2 4 6 2 2 2" xfId="9461"/>
    <cellStyle name="Normal 3 2 2 4 6 2 2 2 2" xfId="9462"/>
    <cellStyle name="Normal 3 2 2 4 6 2 2 3" xfId="9463"/>
    <cellStyle name="Normal 3 2 2 4 6 2 3" xfId="9464"/>
    <cellStyle name="Normal 3 2 2 4 6 2 3 2" xfId="9465"/>
    <cellStyle name="Normal 3 2 2 4 6 2 4" xfId="9466"/>
    <cellStyle name="Normal 3 2 2 4 6 3" xfId="9467"/>
    <cellStyle name="Normal 3 2 2 4 6 3 2" xfId="9468"/>
    <cellStyle name="Normal 3 2 2 4 6 3 2 2" xfId="9469"/>
    <cellStyle name="Normal 3 2 2 4 6 3 3" xfId="9470"/>
    <cellStyle name="Normal 3 2 2 4 6 4" xfId="9471"/>
    <cellStyle name="Normal 3 2 2 4 6 4 2" xfId="9472"/>
    <cellStyle name="Normal 3 2 2 4 6 5" xfId="9473"/>
    <cellStyle name="Normal 3 2 2 4 7" xfId="9474"/>
    <cellStyle name="Normal 3 2 2 4 7 2" xfId="9475"/>
    <cellStyle name="Normal 3 2 2 4 7 2 2" xfId="9476"/>
    <cellStyle name="Normal 3 2 2 4 7 2 2 2" xfId="9477"/>
    <cellStyle name="Normal 3 2 2 4 7 2 3" xfId="9478"/>
    <cellStyle name="Normal 3 2 2 4 7 3" xfId="9479"/>
    <cellStyle name="Normal 3 2 2 4 7 3 2" xfId="9480"/>
    <cellStyle name="Normal 3 2 2 4 7 4" xfId="9481"/>
    <cellStyle name="Normal 3 2 2 4 8" xfId="9482"/>
    <cellStyle name="Normal 3 2 2 4 8 2" xfId="9483"/>
    <cellStyle name="Normal 3 2 2 4 8 2 2" xfId="9484"/>
    <cellStyle name="Normal 3 2 2 4 8 3" xfId="9485"/>
    <cellStyle name="Normal 3 2 2 4 9" xfId="9486"/>
    <cellStyle name="Normal 3 2 2 4 9 2" xfId="9487"/>
    <cellStyle name="Normal 3 2 2 5" xfId="9488"/>
    <cellStyle name="Normal 3 2 2 5 2" xfId="9489"/>
    <cellStyle name="Normal 3 2 2 5 2 2" xfId="9490"/>
    <cellStyle name="Normal 3 2 2 5 2 2 2" xfId="9491"/>
    <cellStyle name="Normal 3 2 2 5 2 2 2 2" xfId="9492"/>
    <cellStyle name="Normal 3 2 2 5 2 2 2 2 2" xfId="9493"/>
    <cellStyle name="Normal 3 2 2 5 2 2 2 2 2 2" xfId="9494"/>
    <cellStyle name="Normal 3 2 2 5 2 2 2 2 2 2 2" xfId="9495"/>
    <cellStyle name="Normal 3 2 2 5 2 2 2 2 2 2 2 2" xfId="9496"/>
    <cellStyle name="Normal 3 2 2 5 2 2 2 2 2 2 3" xfId="9497"/>
    <cellStyle name="Normal 3 2 2 5 2 2 2 2 2 3" xfId="9498"/>
    <cellStyle name="Normal 3 2 2 5 2 2 2 2 2 3 2" xfId="9499"/>
    <cellStyle name="Normal 3 2 2 5 2 2 2 2 2 4" xfId="9500"/>
    <cellStyle name="Normal 3 2 2 5 2 2 2 2 3" xfId="9501"/>
    <cellStyle name="Normal 3 2 2 5 2 2 2 2 3 2" xfId="9502"/>
    <cellStyle name="Normal 3 2 2 5 2 2 2 2 3 2 2" xfId="9503"/>
    <cellStyle name="Normal 3 2 2 5 2 2 2 2 3 3" xfId="9504"/>
    <cellStyle name="Normal 3 2 2 5 2 2 2 2 4" xfId="9505"/>
    <cellStyle name="Normal 3 2 2 5 2 2 2 2 4 2" xfId="9506"/>
    <cellStyle name="Normal 3 2 2 5 2 2 2 2 5" xfId="9507"/>
    <cellStyle name="Normal 3 2 2 5 2 2 2 3" xfId="9508"/>
    <cellStyle name="Normal 3 2 2 5 2 2 2 3 2" xfId="9509"/>
    <cellStyle name="Normal 3 2 2 5 2 2 2 3 2 2" xfId="9510"/>
    <cellStyle name="Normal 3 2 2 5 2 2 2 3 2 2 2" xfId="9511"/>
    <cellStyle name="Normal 3 2 2 5 2 2 2 3 2 3" xfId="9512"/>
    <cellStyle name="Normal 3 2 2 5 2 2 2 3 3" xfId="9513"/>
    <cellStyle name="Normal 3 2 2 5 2 2 2 3 3 2" xfId="9514"/>
    <cellStyle name="Normal 3 2 2 5 2 2 2 3 4" xfId="9515"/>
    <cellStyle name="Normal 3 2 2 5 2 2 2 4" xfId="9516"/>
    <cellStyle name="Normal 3 2 2 5 2 2 2 4 2" xfId="9517"/>
    <cellStyle name="Normal 3 2 2 5 2 2 2 4 2 2" xfId="9518"/>
    <cellStyle name="Normal 3 2 2 5 2 2 2 4 3" xfId="9519"/>
    <cellStyle name="Normal 3 2 2 5 2 2 2 5" xfId="9520"/>
    <cellStyle name="Normal 3 2 2 5 2 2 2 5 2" xfId="9521"/>
    <cellStyle name="Normal 3 2 2 5 2 2 2 6" xfId="9522"/>
    <cellStyle name="Normal 3 2 2 5 2 2 3" xfId="9523"/>
    <cellStyle name="Normal 3 2 2 5 2 2 3 2" xfId="9524"/>
    <cellStyle name="Normal 3 2 2 5 2 2 3 2 2" xfId="9525"/>
    <cellStyle name="Normal 3 2 2 5 2 2 3 2 2 2" xfId="9526"/>
    <cellStyle name="Normal 3 2 2 5 2 2 3 2 2 2 2" xfId="9527"/>
    <cellStyle name="Normal 3 2 2 5 2 2 3 2 2 3" xfId="9528"/>
    <cellStyle name="Normal 3 2 2 5 2 2 3 2 3" xfId="9529"/>
    <cellStyle name="Normal 3 2 2 5 2 2 3 2 3 2" xfId="9530"/>
    <cellStyle name="Normal 3 2 2 5 2 2 3 2 4" xfId="9531"/>
    <cellStyle name="Normal 3 2 2 5 2 2 3 3" xfId="9532"/>
    <cellStyle name="Normal 3 2 2 5 2 2 3 3 2" xfId="9533"/>
    <cellStyle name="Normal 3 2 2 5 2 2 3 3 2 2" xfId="9534"/>
    <cellStyle name="Normal 3 2 2 5 2 2 3 3 3" xfId="9535"/>
    <cellStyle name="Normal 3 2 2 5 2 2 3 4" xfId="9536"/>
    <cellStyle name="Normal 3 2 2 5 2 2 3 4 2" xfId="9537"/>
    <cellStyle name="Normal 3 2 2 5 2 2 3 5" xfId="9538"/>
    <cellStyle name="Normal 3 2 2 5 2 2 4" xfId="9539"/>
    <cellStyle name="Normal 3 2 2 5 2 2 4 2" xfId="9540"/>
    <cellStyle name="Normal 3 2 2 5 2 2 4 2 2" xfId="9541"/>
    <cellStyle name="Normal 3 2 2 5 2 2 4 2 2 2" xfId="9542"/>
    <cellStyle name="Normal 3 2 2 5 2 2 4 2 3" xfId="9543"/>
    <cellStyle name="Normal 3 2 2 5 2 2 4 3" xfId="9544"/>
    <cellStyle name="Normal 3 2 2 5 2 2 4 3 2" xfId="9545"/>
    <cellStyle name="Normal 3 2 2 5 2 2 4 4" xfId="9546"/>
    <cellStyle name="Normal 3 2 2 5 2 2 5" xfId="9547"/>
    <cellStyle name="Normal 3 2 2 5 2 2 5 2" xfId="9548"/>
    <cellStyle name="Normal 3 2 2 5 2 2 5 2 2" xfId="9549"/>
    <cellStyle name="Normal 3 2 2 5 2 2 5 3" xfId="9550"/>
    <cellStyle name="Normal 3 2 2 5 2 2 6" xfId="9551"/>
    <cellStyle name="Normal 3 2 2 5 2 2 6 2" xfId="9552"/>
    <cellStyle name="Normal 3 2 2 5 2 2 7" xfId="9553"/>
    <cellStyle name="Normal 3 2 2 5 2 3" xfId="9554"/>
    <cellStyle name="Normal 3 2 2 5 2 3 2" xfId="9555"/>
    <cellStyle name="Normal 3 2 2 5 2 3 2 2" xfId="9556"/>
    <cellStyle name="Normal 3 2 2 5 2 3 2 2 2" xfId="9557"/>
    <cellStyle name="Normal 3 2 2 5 2 3 2 2 2 2" xfId="9558"/>
    <cellStyle name="Normal 3 2 2 5 2 3 2 2 2 2 2" xfId="9559"/>
    <cellStyle name="Normal 3 2 2 5 2 3 2 2 2 3" xfId="9560"/>
    <cellStyle name="Normal 3 2 2 5 2 3 2 2 3" xfId="9561"/>
    <cellStyle name="Normal 3 2 2 5 2 3 2 2 3 2" xfId="9562"/>
    <cellStyle name="Normal 3 2 2 5 2 3 2 2 4" xfId="9563"/>
    <cellStyle name="Normal 3 2 2 5 2 3 2 3" xfId="9564"/>
    <cellStyle name="Normal 3 2 2 5 2 3 2 3 2" xfId="9565"/>
    <cellStyle name="Normal 3 2 2 5 2 3 2 3 2 2" xfId="9566"/>
    <cellStyle name="Normal 3 2 2 5 2 3 2 3 3" xfId="9567"/>
    <cellStyle name="Normal 3 2 2 5 2 3 2 4" xfId="9568"/>
    <cellStyle name="Normal 3 2 2 5 2 3 2 4 2" xfId="9569"/>
    <cellStyle name="Normal 3 2 2 5 2 3 2 5" xfId="9570"/>
    <cellStyle name="Normal 3 2 2 5 2 3 3" xfId="9571"/>
    <cellStyle name="Normal 3 2 2 5 2 3 3 2" xfId="9572"/>
    <cellStyle name="Normal 3 2 2 5 2 3 3 2 2" xfId="9573"/>
    <cellStyle name="Normal 3 2 2 5 2 3 3 2 2 2" xfId="9574"/>
    <cellStyle name="Normal 3 2 2 5 2 3 3 2 3" xfId="9575"/>
    <cellStyle name="Normal 3 2 2 5 2 3 3 3" xfId="9576"/>
    <cellStyle name="Normal 3 2 2 5 2 3 3 3 2" xfId="9577"/>
    <cellStyle name="Normal 3 2 2 5 2 3 3 4" xfId="9578"/>
    <cellStyle name="Normal 3 2 2 5 2 3 4" xfId="9579"/>
    <cellStyle name="Normal 3 2 2 5 2 3 4 2" xfId="9580"/>
    <cellStyle name="Normal 3 2 2 5 2 3 4 2 2" xfId="9581"/>
    <cellStyle name="Normal 3 2 2 5 2 3 4 3" xfId="9582"/>
    <cellStyle name="Normal 3 2 2 5 2 3 5" xfId="9583"/>
    <cellStyle name="Normal 3 2 2 5 2 3 5 2" xfId="9584"/>
    <cellStyle name="Normal 3 2 2 5 2 3 6" xfId="9585"/>
    <cellStyle name="Normal 3 2 2 5 2 4" xfId="9586"/>
    <cellStyle name="Normal 3 2 2 5 2 4 2" xfId="9587"/>
    <cellStyle name="Normal 3 2 2 5 2 4 2 2" xfId="9588"/>
    <cellStyle name="Normal 3 2 2 5 2 4 2 2 2" xfId="9589"/>
    <cellStyle name="Normal 3 2 2 5 2 4 2 2 2 2" xfId="9590"/>
    <cellStyle name="Normal 3 2 2 5 2 4 2 2 3" xfId="9591"/>
    <cellStyle name="Normal 3 2 2 5 2 4 2 3" xfId="9592"/>
    <cellStyle name="Normal 3 2 2 5 2 4 2 3 2" xfId="9593"/>
    <cellStyle name="Normal 3 2 2 5 2 4 2 4" xfId="9594"/>
    <cellStyle name="Normal 3 2 2 5 2 4 3" xfId="9595"/>
    <cellStyle name="Normal 3 2 2 5 2 4 3 2" xfId="9596"/>
    <cellStyle name="Normal 3 2 2 5 2 4 3 2 2" xfId="9597"/>
    <cellStyle name="Normal 3 2 2 5 2 4 3 3" xfId="9598"/>
    <cellStyle name="Normal 3 2 2 5 2 4 4" xfId="9599"/>
    <cellStyle name="Normal 3 2 2 5 2 4 4 2" xfId="9600"/>
    <cellStyle name="Normal 3 2 2 5 2 4 5" xfId="9601"/>
    <cellStyle name="Normal 3 2 2 5 2 5" xfId="9602"/>
    <cellStyle name="Normal 3 2 2 5 2 5 2" xfId="9603"/>
    <cellStyle name="Normal 3 2 2 5 2 5 2 2" xfId="9604"/>
    <cellStyle name="Normal 3 2 2 5 2 5 2 2 2" xfId="9605"/>
    <cellStyle name="Normal 3 2 2 5 2 5 2 3" xfId="9606"/>
    <cellStyle name="Normal 3 2 2 5 2 5 3" xfId="9607"/>
    <cellStyle name="Normal 3 2 2 5 2 5 3 2" xfId="9608"/>
    <cellStyle name="Normal 3 2 2 5 2 5 4" xfId="9609"/>
    <cellStyle name="Normal 3 2 2 5 2 6" xfId="9610"/>
    <cellStyle name="Normal 3 2 2 5 2 6 2" xfId="9611"/>
    <cellStyle name="Normal 3 2 2 5 2 6 2 2" xfId="9612"/>
    <cellStyle name="Normal 3 2 2 5 2 6 3" xfId="9613"/>
    <cellStyle name="Normal 3 2 2 5 2 7" xfId="9614"/>
    <cellStyle name="Normal 3 2 2 5 2 7 2" xfId="9615"/>
    <cellStyle name="Normal 3 2 2 5 2 8" xfId="9616"/>
    <cellStyle name="Normal 3 2 2 5 3" xfId="9617"/>
    <cellStyle name="Normal 3 2 2 5 3 2" xfId="9618"/>
    <cellStyle name="Normal 3 2 2 5 3 2 2" xfId="9619"/>
    <cellStyle name="Normal 3 2 2 5 3 2 2 2" xfId="9620"/>
    <cellStyle name="Normal 3 2 2 5 3 2 2 2 2" xfId="9621"/>
    <cellStyle name="Normal 3 2 2 5 3 2 2 2 2 2" xfId="9622"/>
    <cellStyle name="Normal 3 2 2 5 3 2 2 2 2 2 2" xfId="9623"/>
    <cellStyle name="Normal 3 2 2 5 3 2 2 2 2 3" xfId="9624"/>
    <cellStyle name="Normal 3 2 2 5 3 2 2 2 3" xfId="9625"/>
    <cellStyle name="Normal 3 2 2 5 3 2 2 2 3 2" xfId="9626"/>
    <cellStyle name="Normal 3 2 2 5 3 2 2 2 4" xfId="9627"/>
    <cellStyle name="Normal 3 2 2 5 3 2 2 3" xfId="9628"/>
    <cellStyle name="Normal 3 2 2 5 3 2 2 3 2" xfId="9629"/>
    <cellStyle name="Normal 3 2 2 5 3 2 2 3 2 2" xfId="9630"/>
    <cellStyle name="Normal 3 2 2 5 3 2 2 3 3" xfId="9631"/>
    <cellStyle name="Normal 3 2 2 5 3 2 2 4" xfId="9632"/>
    <cellStyle name="Normal 3 2 2 5 3 2 2 4 2" xfId="9633"/>
    <cellStyle name="Normal 3 2 2 5 3 2 2 5" xfId="9634"/>
    <cellStyle name="Normal 3 2 2 5 3 2 3" xfId="9635"/>
    <cellStyle name="Normal 3 2 2 5 3 2 3 2" xfId="9636"/>
    <cellStyle name="Normal 3 2 2 5 3 2 3 2 2" xfId="9637"/>
    <cellStyle name="Normal 3 2 2 5 3 2 3 2 2 2" xfId="9638"/>
    <cellStyle name="Normal 3 2 2 5 3 2 3 2 3" xfId="9639"/>
    <cellStyle name="Normal 3 2 2 5 3 2 3 3" xfId="9640"/>
    <cellStyle name="Normal 3 2 2 5 3 2 3 3 2" xfId="9641"/>
    <cellStyle name="Normal 3 2 2 5 3 2 3 4" xfId="9642"/>
    <cellStyle name="Normal 3 2 2 5 3 2 4" xfId="9643"/>
    <cellStyle name="Normal 3 2 2 5 3 2 4 2" xfId="9644"/>
    <cellStyle name="Normal 3 2 2 5 3 2 4 2 2" xfId="9645"/>
    <cellStyle name="Normal 3 2 2 5 3 2 4 3" xfId="9646"/>
    <cellStyle name="Normal 3 2 2 5 3 2 5" xfId="9647"/>
    <cellStyle name="Normal 3 2 2 5 3 2 5 2" xfId="9648"/>
    <cellStyle name="Normal 3 2 2 5 3 2 6" xfId="9649"/>
    <cellStyle name="Normal 3 2 2 5 3 3" xfId="9650"/>
    <cellStyle name="Normal 3 2 2 5 3 3 2" xfId="9651"/>
    <cellStyle name="Normal 3 2 2 5 3 3 2 2" xfId="9652"/>
    <cellStyle name="Normal 3 2 2 5 3 3 2 2 2" xfId="9653"/>
    <cellStyle name="Normal 3 2 2 5 3 3 2 2 2 2" xfId="9654"/>
    <cellStyle name="Normal 3 2 2 5 3 3 2 2 3" xfId="9655"/>
    <cellStyle name="Normal 3 2 2 5 3 3 2 3" xfId="9656"/>
    <cellStyle name="Normal 3 2 2 5 3 3 2 3 2" xfId="9657"/>
    <cellStyle name="Normal 3 2 2 5 3 3 2 4" xfId="9658"/>
    <cellStyle name="Normal 3 2 2 5 3 3 3" xfId="9659"/>
    <cellStyle name="Normal 3 2 2 5 3 3 3 2" xfId="9660"/>
    <cellStyle name="Normal 3 2 2 5 3 3 3 2 2" xfId="9661"/>
    <cellStyle name="Normal 3 2 2 5 3 3 3 3" xfId="9662"/>
    <cellStyle name="Normal 3 2 2 5 3 3 4" xfId="9663"/>
    <cellStyle name="Normal 3 2 2 5 3 3 4 2" xfId="9664"/>
    <cellStyle name="Normal 3 2 2 5 3 3 5" xfId="9665"/>
    <cellStyle name="Normal 3 2 2 5 3 4" xfId="9666"/>
    <cellStyle name="Normal 3 2 2 5 3 4 2" xfId="9667"/>
    <cellStyle name="Normal 3 2 2 5 3 4 2 2" xfId="9668"/>
    <cellStyle name="Normal 3 2 2 5 3 4 2 2 2" xfId="9669"/>
    <cellStyle name="Normal 3 2 2 5 3 4 2 3" xfId="9670"/>
    <cellStyle name="Normal 3 2 2 5 3 4 3" xfId="9671"/>
    <cellStyle name="Normal 3 2 2 5 3 4 3 2" xfId="9672"/>
    <cellStyle name="Normal 3 2 2 5 3 4 4" xfId="9673"/>
    <cellStyle name="Normal 3 2 2 5 3 5" xfId="9674"/>
    <cellStyle name="Normal 3 2 2 5 3 5 2" xfId="9675"/>
    <cellStyle name="Normal 3 2 2 5 3 5 2 2" xfId="9676"/>
    <cellStyle name="Normal 3 2 2 5 3 5 3" xfId="9677"/>
    <cellStyle name="Normal 3 2 2 5 3 6" xfId="9678"/>
    <cellStyle name="Normal 3 2 2 5 3 6 2" xfId="9679"/>
    <cellStyle name="Normal 3 2 2 5 3 7" xfId="9680"/>
    <cellStyle name="Normal 3 2 2 5 4" xfId="9681"/>
    <cellStyle name="Normal 3 2 2 5 4 2" xfId="9682"/>
    <cellStyle name="Normal 3 2 2 5 4 2 2" xfId="9683"/>
    <cellStyle name="Normal 3 2 2 5 4 2 2 2" xfId="9684"/>
    <cellStyle name="Normal 3 2 2 5 4 2 2 2 2" xfId="9685"/>
    <cellStyle name="Normal 3 2 2 5 4 2 2 2 2 2" xfId="9686"/>
    <cellStyle name="Normal 3 2 2 5 4 2 2 2 3" xfId="9687"/>
    <cellStyle name="Normal 3 2 2 5 4 2 2 3" xfId="9688"/>
    <cellStyle name="Normal 3 2 2 5 4 2 2 3 2" xfId="9689"/>
    <cellStyle name="Normal 3 2 2 5 4 2 2 4" xfId="9690"/>
    <cellStyle name="Normal 3 2 2 5 4 2 3" xfId="9691"/>
    <cellStyle name="Normal 3 2 2 5 4 2 3 2" xfId="9692"/>
    <cellStyle name="Normal 3 2 2 5 4 2 3 2 2" xfId="9693"/>
    <cellStyle name="Normal 3 2 2 5 4 2 3 3" xfId="9694"/>
    <cellStyle name="Normal 3 2 2 5 4 2 4" xfId="9695"/>
    <cellStyle name="Normal 3 2 2 5 4 2 4 2" xfId="9696"/>
    <cellStyle name="Normal 3 2 2 5 4 2 5" xfId="9697"/>
    <cellStyle name="Normal 3 2 2 5 4 3" xfId="9698"/>
    <cellStyle name="Normal 3 2 2 5 4 3 2" xfId="9699"/>
    <cellStyle name="Normal 3 2 2 5 4 3 2 2" xfId="9700"/>
    <cellStyle name="Normal 3 2 2 5 4 3 2 2 2" xfId="9701"/>
    <cellStyle name="Normal 3 2 2 5 4 3 2 3" xfId="9702"/>
    <cellStyle name="Normal 3 2 2 5 4 3 3" xfId="9703"/>
    <cellStyle name="Normal 3 2 2 5 4 3 3 2" xfId="9704"/>
    <cellStyle name="Normal 3 2 2 5 4 3 4" xfId="9705"/>
    <cellStyle name="Normal 3 2 2 5 4 4" xfId="9706"/>
    <cellStyle name="Normal 3 2 2 5 4 4 2" xfId="9707"/>
    <cellStyle name="Normal 3 2 2 5 4 4 2 2" xfId="9708"/>
    <cellStyle name="Normal 3 2 2 5 4 4 3" xfId="9709"/>
    <cellStyle name="Normal 3 2 2 5 4 5" xfId="9710"/>
    <cellStyle name="Normal 3 2 2 5 4 5 2" xfId="9711"/>
    <cellStyle name="Normal 3 2 2 5 4 6" xfId="9712"/>
    <cellStyle name="Normal 3 2 2 5 5" xfId="9713"/>
    <cellStyle name="Normal 3 2 2 5 5 2" xfId="9714"/>
    <cellStyle name="Normal 3 2 2 5 5 2 2" xfId="9715"/>
    <cellStyle name="Normal 3 2 2 5 5 2 2 2" xfId="9716"/>
    <cellStyle name="Normal 3 2 2 5 5 2 2 2 2" xfId="9717"/>
    <cellStyle name="Normal 3 2 2 5 5 2 2 3" xfId="9718"/>
    <cellStyle name="Normal 3 2 2 5 5 2 3" xfId="9719"/>
    <cellStyle name="Normal 3 2 2 5 5 2 3 2" xfId="9720"/>
    <cellStyle name="Normal 3 2 2 5 5 2 4" xfId="9721"/>
    <cellStyle name="Normal 3 2 2 5 5 3" xfId="9722"/>
    <cellStyle name="Normal 3 2 2 5 5 3 2" xfId="9723"/>
    <cellStyle name="Normal 3 2 2 5 5 3 2 2" xfId="9724"/>
    <cellStyle name="Normal 3 2 2 5 5 3 3" xfId="9725"/>
    <cellStyle name="Normal 3 2 2 5 5 4" xfId="9726"/>
    <cellStyle name="Normal 3 2 2 5 5 4 2" xfId="9727"/>
    <cellStyle name="Normal 3 2 2 5 5 5" xfId="9728"/>
    <cellStyle name="Normal 3 2 2 5 6" xfId="9729"/>
    <cellStyle name="Normal 3 2 2 5 6 2" xfId="9730"/>
    <cellStyle name="Normal 3 2 2 5 6 2 2" xfId="9731"/>
    <cellStyle name="Normal 3 2 2 5 6 2 2 2" xfId="9732"/>
    <cellStyle name="Normal 3 2 2 5 6 2 3" xfId="9733"/>
    <cellStyle name="Normal 3 2 2 5 6 3" xfId="9734"/>
    <cellStyle name="Normal 3 2 2 5 6 3 2" xfId="9735"/>
    <cellStyle name="Normal 3 2 2 5 6 4" xfId="9736"/>
    <cellStyle name="Normal 3 2 2 5 7" xfId="9737"/>
    <cellStyle name="Normal 3 2 2 5 7 2" xfId="9738"/>
    <cellStyle name="Normal 3 2 2 5 7 2 2" xfId="9739"/>
    <cellStyle name="Normal 3 2 2 5 7 3" xfId="9740"/>
    <cellStyle name="Normal 3 2 2 5 8" xfId="9741"/>
    <cellStyle name="Normal 3 2 2 5 8 2" xfId="9742"/>
    <cellStyle name="Normal 3 2 2 5 9" xfId="9743"/>
    <cellStyle name="Normal 3 2 2 6" xfId="9744"/>
    <cellStyle name="Normal 3 2 2 6 2" xfId="9745"/>
    <cellStyle name="Normal 3 2 2 6 2 2" xfId="9746"/>
    <cellStyle name="Normal 3 2 2 6 2 2 2" xfId="9747"/>
    <cellStyle name="Normal 3 2 2 6 2 2 2 2" xfId="9748"/>
    <cellStyle name="Normal 3 2 2 6 2 2 2 2 2" xfId="9749"/>
    <cellStyle name="Normal 3 2 2 6 2 2 2 2 2 2" xfId="9750"/>
    <cellStyle name="Normal 3 2 2 6 2 2 2 2 2 2 2" xfId="9751"/>
    <cellStyle name="Normal 3 2 2 6 2 2 2 2 2 3" xfId="9752"/>
    <cellStyle name="Normal 3 2 2 6 2 2 2 2 3" xfId="9753"/>
    <cellStyle name="Normal 3 2 2 6 2 2 2 2 3 2" xfId="9754"/>
    <cellStyle name="Normal 3 2 2 6 2 2 2 2 4" xfId="9755"/>
    <cellStyle name="Normal 3 2 2 6 2 2 2 3" xfId="9756"/>
    <cellStyle name="Normal 3 2 2 6 2 2 2 3 2" xfId="9757"/>
    <cellStyle name="Normal 3 2 2 6 2 2 2 3 2 2" xfId="9758"/>
    <cellStyle name="Normal 3 2 2 6 2 2 2 3 3" xfId="9759"/>
    <cellStyle name="Normal 3 2 2 6 2 2 2 4" xfId="9760"/>
    <cellStyle name="Normal 3 2 2 6 2 2 2 4 2" xfId="9761"/>
    <cellStyle name="Normal 3 2 2 6 2 2 2 5" xfId="9762"/>
    <cellStyle name="Normal 3 2 2 6 2 2 3" xfId="9763"/>
    <cellStyle name="Normal 3 2 2 6 2 2 3 2" xfId="9764"/>
    <cellStyle name="Normal 3 2 2 6 2 2 3 2 2" xfId="9765"/>
    <cellStyle name="Normal 3 2 2 6 2 2 3 2 2 2" xfId="9766"/>
    <cellStyle name="Normal 3 2 2 6 2 2 3 2 3" xfId="9767"/>
    <cellStyle name="Normal 3 2 2 6 2 2 3 3" xfId="9768"/>
    <cellStyle name="Normal 3 2 2 6 2 2 3 3 2" xfId="9769"/>
    <cellStyle name="Normal 3 2 2 6 2 2 3 4" xfId="9770"/>
    <cellStyle name="Normal 3 2 2 6 2 2 4" xfId="9771"/>
    <cellStyle name="Normal 3 2 2 6 2 2 4 2" xfId="9772"/>
    <cellStyle name="Normal 3 2 2 6 2 2 4 2 2" xfId="9773"/>
    <cellStyle name="Normal 3 2 2 6 2 2 4 3" xfId="9774"/>
    <cellStyle name="Normal 3 2 2 6 2 2 5" xfId="9775"/>
    <cellStyle name="Normal 3 2 2 6 2 2 5 2" xfId="9776"/>
    <cellStyle name="Normal 3 2 2 6 2 2 6" xfId="9777"/>
    <cellStyle name="Normal 3 2 2 6 2 3" xfId="9778"/>
    <cellStyle name="Normal 3 2 2 6 2 3 2" xfId="9779"/>
    <cellStyle name="Normal 3 2 2 6 2 3 2 2" xfId="9780"/>
    <cellStyle name="Normal 3 2 2 6 2 3 2 2 2" xfId="9781"/>
    <cellStyle name="Normal 3 2 2 6 2 3 2 2 2 2" xfId="9782"/>
    <cellStyle name="Normal 3 2 2 6 2 3 2 2 3" xfId="9783"/>
    <cellStyle name="Normal 3 2 2 6 2 3 2 3" xfId="9784"/>
    <cellStyle name="Normal 3 2 2 6 2 3 2 3 2" xfId="9785"/>
    <cellStyle name="Normal 3 2 2 6 2 3 2 4" xfId="9786"/>
    <cellStyle name="Normal 3 2 2 6 2 3 3" xfId="9787"/>
    <cellStyle name="Normal 3 2 2 6 2 3 3 2" xfId="9788"/>
    <cellStyle name="Normal 3 2 2 6 2 3 3 2 2" xfId="9789"/>
    <cellStyle name="Normal 3 2 2 6 2 3 3 3" xfId="9790"/>
    <cellStyle name="Normal 3 2 2 6 2 3 4" xfId="9791"/>
    <cellStyle name="Normal 3 2 2 6 2 3 4 2" xfId="9792"/>
    <cellStyle name="Normal 3 2 2 6 2 3 5" xfId="9793"/>
    <cellStyle name="Normal 3 2 2 6 2 4" xfId="9794"/>
    <cellStyle name="Normal 3 2 2 6 2 4 2" xfId="9795"/>
    <cellStyle name="Normal 3 2 2 6 2 4 2 2" xfId="9796"/>
    <cellStyle name="Normal 3 2 2 6 2 4 2 2 2" xfId="9797"/>
    <cellStyle name="Normal 3 2 2 6 2 4 2 3" xfId="9798"/>
    <cellStyle name="Normal 3 2 2 6 2 4 3" xfId="9799"/>
    <cellStyle name="Normal 3 2 2 6 2 4 3 2" xfId="9800"/>
    <cellStyle name="Normal 3 2 2 6 2 4 4" xfId="9801"/>
    <cellStyle name="Normal 3 2 2 6 2 5" xfId="9802"/>
    <cellStyle name="Normal 3 2 2 6 2 5 2" xfId="9803"/>
    <cellStyle name="Normal 3 2 2 6 2 5 2 2" xfId="9804"/>
    <cellStyle name="Normal 3 2 2 6 2 5 3" xfId="9805"/>
    <cellStyle name="Normal 3 2 2 6 2 6" xfId="9806"/>
    <cellStyle name="Normal 3 2 2 6 2 6 2" xfId="9807"/>
    <cellStyle name="Normal 3 2 2 6 2 7" xfId="9808"/>
    <cellStyle name="Normal 3 2 2 6 3" xfId="9809"/>
    <cellStyle name="Normal 3 2 2 6 3 2" xfId="9810"/>
    <cellStyle name="Normal 3 2 2 6 3 2 2" xfId="9811"/>
    <cellStyle name="Normal 3 2 2 6 3 2 2 2" xfId="9812"/>
    <cellStyle name="Normal 3 2 2 6 3 2 2 2 2" xfId="9813"/>
    <cellStyle name="Normal 3 2 2 6 3 2 2 2 2 2" xfId="9814"/>
    <cellStyle name="Normal 3 2 2 6 3 2 2 2 3" xfId="9815"/>
    <cellStyle name="Normal 3 2 2 6 3 2 2 3" xfId="9816"/>
    <cellStyle name="Normal 3 2 2 6 3 2 2 3 2" xfId="9817"/>
    <cellStyle name="Normal 3 2 2 6 3 2 2 4" xfId="9818"/>
    <cellStyle name="Normal 3 2 2 6 3 2 3" xfId="9819"/>
    <cellStyle name="Normal 3 2 2 6 3 2 3 2" xfId="9820"/>
    <cellStyle name="Normal 3 2 2 6 3 2 3 2 2" xfId="9821"/>
    <cellStyle name="Normal 3 2 2 6 3 2 3 3" xfId="9822"/>
    <cellStyle name="Normal 3 2 2 6 3 2 4" xfId="9823"/>
    <cellStyle name="Normal 3 2 2 6 3 2 4 2" xfId="9824"/>
    <cellStyle name="Normal 3 2 2 6 3 2 5" xfId="9825"/>
    <cellStyle name="Normal 3 2 2 6 3 3" xfId="9826"/>
    <cellStyle name="Normal 3 2 2 6 3 3 2" xfId="9827"/>
    <cellStyle name="Normal 3 2 2 6 3 3 2 2" xfId="9828"/>
    <cellStyle name="Normal 3 2 2 6 3 3 2 2 2" xfId="9829"/>
    <cellStyle name="Normal 3 2 2 6 3 3 2 3" xfId="9830"/>
    <cellStyle name="Normal 3 2 2 6 3 3 3" xfId="9831"/>
    <cellStyle name="Normal 3 2 2 6 3 3 3 2" xfId="9832"/>
    <cellStyle name="Normal 3 2 2 6 3 3 4" xfId="9833"/>
    <cellStyle name="Normal 3 2 2 6 3 4" xfId="9834"/>
    <cellStyle name="Normal 3 2 2 6 3 4 2" xfId="9835"/>
    <cellStyle name="Normal 3 2 2 6 3 4 2 2" xfId="9836"/>
    <cellStyle name="Normal 3 2 2 6 3 4 3" xfId="9837"/>
    <cellStyle name="Normal 3 2 2 6 3 5" xfId="9838"/>
    <cellStyle name="Normal 3 2 2 6 3 5 2" xfId="9839"/>
    <cellStyle name="Normal 3 2 2 6 3 6" xfId="9840"/>
    <cellStyle name="Normal 3 2 2 6 4" xfId="9841"/>
    <cellStyle name="Normal 3 2 2 6 4 2" xfId="9842"/>
    <cellStyle name="Normal 3 2 2 6 4 2 2" xfId="9843"/>
    <cellStyle name="Normal 3 2 2 6 4 2 2 2" xfId="9844"/>
    <cellStyle name="Normal 3 2 2 6 4 2 2 2 2" xfId="9845"/>
    <cellStyle name="Normal 3 2 2 6 4 2 2 3" xfId="9846"/>
    <cellStyle name="Normal 3 2 2 6 4 2 3" xfId="9847"/>
    <cellStyle name="Normal 3 2 2 6 4 2 3 2" xfId="9848"/>
    <cellStyle name="Normal 3 2 2 6 4 2 4" xfId="9849"/>
    <cellStyle name="Normal 3 2 2 6 4 3" xfId="9850"/>
    <cellStyle name="Normal 3 2 2 6 4 3 2" xfId="9851"/>
    <cellStyle name="Normal 3 2 2 6 4 3 2 2" xfId="9852"/>
    <cellStyle name="Normal 3 2 2 6 4 3 3" xfId="9853"/>
    <cellStyle name="Normal 3 2 2 6 4 4" xfId="9854"/>
    <cellStyle name="Normal 3 2 2 6 4 4 2" xfId="9855"/>
    <cellStyle name="Normal 3 2 2 6 4 5" xfId="9856"/>
    <cellStyle name="Normal 3 2 2 6 5" xfId="9857"/>
    <cellStyle name="Normal 3 2 2 6 5 2" xfId="9858"/>
    <cellStyle name="Normal 3 2 2 6 5 2 2" xfId="9859"/>
    <cellStyle name="Normal 3 2 2 6 5 2 2 2" xfId="9860"/>
    <cellStyle name="Normal 3 2 2 6 5 2 3" xfId="9861"/>
    <cellStyle name="Normal 3 2 2 6 5 3" xfId="9862"/>
    <cellStyle name="Normal 3 2 2 6 5 3 2" xfId="9863"/>
    <cellStyle name="Normal 3 2 2 6 5 4" xfId="9864"/>
    <cellStyle name="Normal 3 2 2 6 6" xfId="9865"/>
    <cellStyle name="Normal 3 2 2 6 6 2" xfId="9866"/>
    <cellStyle name="Normal 3 2 2 6 6 2 2" xfId="9867"/>
    <cellStyle name="Normal 3 2 2 6 6 3" xfId="9868"/>
    <cellStyle name="Normal 3 2 2 6 7" xfId="9869"/>
    <cellStyle name="Normal 3 2 2 6 7 2" xfId="9870"/>
    <cellStyle name="Normal 3 2 2 6 8" xfId="9871"/>
    <cellStyle name="Normal 3 2 2 7" xfId="9872"/>
    <cellStyle name="Normal 3 2 2 7 2" xfId="9873"/>
    <cellStyle name="Normal 3 2 2 7 2 2" xfId="9874"/>
    <cellStyle name="Normal 3 2 2 7 2 2 2" xfId="9875"/>
    <cellStyle name="Normal 3 2 2 7 2 2 2 2" xfId="9876"/>
    <cellStyle name="Normal 3 2 2 7 2 2 2 2 2" xfId="9877"/>
    <cellStyle name="Normal 3 2 2 7 2 2 2 2 2 2" xfId="9878"/>
    <cellStyle name="Normal 3 2 2 7 2 2 2 2 3" xfId="9879"/>
    <cellStyle name="Normal 3 2 2 7 2 2 2 3" xfId="9880"/>
    <cellStyle name="Normal 3 2 2 7 2 2 2 3 2" xfId="9881"/>
    <cellStyle name="Normal 3 2 2 7 2 2 2 4" xfId="9882"/>
    <cellStyle name="Normal 3 2 2 7 2 2 3" xfId="9883"/>
    <cellStyle name="Normal 3 2 2 7 2 2 3 2" xfId="9884"/>
    <cellStyle name="Normal 3 2 2 7 2 2 3 2 2" xfId="9885"/>
    <cellStyle name="Normal 3 2 2 7 2 2 3 3" xfId="9886"/>
    <cellStyle name="Normal 3 2 2 7 2 2 4" xfId="9887"/>
    <cellStyle name="Normal 3 2 2 7 2 2 4 2" xfId="9888"/>
    <cellStyle name="Normal 3 2 2 7 2 2 5" xfId="9889"/>
    <cellStyle name="Normal 3 2 2 7 2 3" xfId="9890"/>
    <cellStyle name="Normal 3 2 2 7 2 3 2" xfId="9891"/>
    <cellStyle name="Normal 3 2 2 7 2 3 2 2" xfId="9892"/>
    <cellStyle name="Normal 3 2 2 7 2 3 2 2 2" xfId="9893"/>
    <cellStyle name="Normal 3 2 2 7 2 3 2 3" xfId="9894"/>
    <cellStyle name="Normal 3 2 2 7 2 3 3" xfId="9895"/>
    <cellStyle name="Normal 3 2 2 7 2 3 3 2" xfId="9896"/>
    <cellStyle name="Normal 3 2 2 7 2 3 4" xfId="9897"/>
    <cellStyle name="Normal 3 2 2 7 2 4" xfId="9898"/>
    <cellStyle name="Normal 3 2 2 7 2 4 2" xfId="9899"/>
    <cellStyle name="Normal 3 2 2 7 2 4 2 2" xfId="9900"/>
    <cellStyle name="Normal 3 2 2 7 2 4 3" xfId="9901"/>
    <cellStyle name="Normal 3 2 2 7 2 5" xfId="9902"/>
    <cellStyle name="Normal 3 2 2 7 2 5 2" xfId="9903"/>
    <cellStyle name="Normal 3 2 2 7 2 6" xfId="9904"/>
    <cellStyle name="Normal 3 2 2 7 3" xfId="9905"/>
    <cellStyle name="Normal 3 2 2 7 3 2" xfId="9906"/>
    <cellStyle name="Normal 3 2 2 7 3 2 2" xfId="9907"/>
    <cellStyle name="Normal 3 2 2 7 3 2 2 2" xfId="9908"/>
    <cellStyle name="Normal 3 2 2 7 3 2 2 2 2" xfId="9909"/>
    <cellStyle name="Normal 3 2 2 7 3 2 2 3" xfId="9910"/>
    <cellStyle name="Normal 3 2 2 7 3 2 3" xfId="9911"/>
    <cellStyle name="Normal 3 2 2 7 3 2 3 2" xfId="9912"/>
    <cellStyle name="Normal 3 2 2 7 3 2 4" xfId="9913"/>
    <cellStyle name="Normal 3 2 2 7 3 3" xfId="9914"/>
    <cellStyle name="Normal 3 2 2 7 3 3 2" xfId="9915"/>
    <cellStyle name="Normal 3 2 2 7 3 3 2 2" xfId="9916"/>
    <cellStyle name="Normal 3 2 2 7 3 3 3" xfId="9917"/>
    <cellStyle name="Normal 3 2 2 7 3 4" xfId="9918"/>
    <cellStyle name="Normal 3 2 2 7 3 4 2" xfId="9919"/>
    <cellStyle name="Normal 3 2 2 7 3 5" xfId="9920"/>
    <cellStyle name="Normal 3 2 2 7 4" xfId="9921"/>
    <cellStyle name="Normal 3 2 2 7 4 2" xfId="9922"/>
    <cellStyle name="Normal 3 2 2 7 4 2 2" xfId="9923"/>
    <cellStyle name="Normal 3 2 2 7 4 2 2 2" xfId="9924"/>
    <cellStyle name="Normal 3 2 2 7 4 2 3" xfId="9925"/>
    <cellStyle name="Normal 3 2 2 7 4 3" xfId="9926"/>
    <cellStyle name="Normal 3 2 2 7 4 3 2" xfId="9927"/>
    <cellStyle name="Normal 3 2 2 7 4 4" xfId="9928"/>
    <cellStyle name="Normal 3 2 2 7 5" xfId="9929"/>
    <cellStyle name="Normal 3 2 2 7 5 2" xfId="9930"/>
    <cellStyle name="Normal 3 2 2 7 5 2 2" xfId="9931"/>
    <cellStyle name="Normal 3 2 2 7 5 3" xfId="9932"/>
    <cellStyle name="Normal 3 2 2 7 6" xfId="9933"/>
    <cellStyle name="Normal 3 2 2 7 6 2" xfId="9934"/>
    <cellStyle name="Normal 3 2 2 7 7" xfId="9935"/>
    <cellStyle name="Normal 3 2 2 8" xfId="9936"/>
    <cellStyle name="Normal 3 2 2 8 2" xfId="9937"/>
    <cellStyle name="Normal 3 2 2 8 2 2" xfId="9938"/>
    <cellStyle name="Normal 3 2 2 8 2 2 2" xfId="9939"/>
    <cellStyle name="Normal 3 2 2 8 2 2 2 2" xfId="9940"/>
    <cellStyle name="Normal 3 2 2 8 2 2 2 2 2" xfId="9941"/>
    <cellStyle name="Normal 3 2 2 8 2 2 2 3" xfId="9942"/>
    <cellStyle name="Normal 3 2 2 8 2 2 3" xfId="9943"/>
    <cellStyle name="Normal 3 2 2 8 2 2 3 2" xfId="9944"/>
    <cellStyle name="Normal 3 2 2 8 2 2 4" xfId="9945"/>
    <cellStyle name="Normal 3 2 2 8 2 3" xfId="9946"/>
    <cellStyle name="Normal 3 2 2 8 2 3 2" xfId="9947"/>
    <cellStyle name="Normal 3 2 2 8 2 3 2 2" xfId="9948"/>
    <cellStyle name="Normal 3 2 2 8 2 3 3" xfId="9949"/>
    <cellStyle name="Normal 3 2 2 8 2 4" xfId="9950"/>
    <cellStyle name="Normal 3 2 2 8 2 4 2" xfId="9951"/>
    <cellStyle name="Normal 3 2 2 8 2 5" xfId="9952"/>
    <cellStyle name="Normal 3 2 2 8 3" xfId="9953"/>
    <cellStyle name="Normal 3 2 2 8 3 2" xfId="9954"/>
    <cellStyle name="Normal 3 2 2 8 3 2 2" xfId="9955"/>
    <cellStyle name="Normal 3 2 2 8 3 2 2 2" xfId="9956"/>
    <cellStyle name="Normal 3 2 2 8 3 2 3" xfId="9957"/>
    <cellStyle name="Normal 3 2 2 8 3 3" xfId="9958"/>
    <cellStyle name="Normal 3 2 2 8 3 3 2" xfId="9959"/>
    <cellStyle name="Normal 3 2 2 8 3 4" xfId="9960"/>
    <cellStyle name="Normal 3 2 2 8 4" xfId="9961"/>
    <cellStyle name="Normal 3 2 2 8 4 2" xfId="9962"/>
    <cellStyle name="Normal 3 2 2 8 4 2 2" xfId="9963"/>
    <cellStyle name="Normal 3 2 2 8 4 3" xfId="9964"/>
    <cellStyle name="Normal 3 2 2 8 5" xfId="9965"/>
    <cellStyle name="Normal 3 2 2 8 5 2" xfId="9966"/>
    <cellStyle name="Normal 3 2 2 8 6" xfId="9967"/>
    <cellStyle name="Normal 3 2 2 9" xfId="9968"/>
    <cellStyle name="Normal 3 2 2 9 2" xfId="9969"/>
    <cellStyle name="Normal 3 2 2 9 2 2" xfId="9970"/>
    <cellStyle name="Normal 3 2 2 9 2 2 2" xfId="9971"/>
    <cellStyle name="Normal 3 2 2 9 2 2 2 2" xfId="9972"/>
    <cellStyle name="Normal 3 2 2 9 2 2 3" xfId="9973"/>
    <cellStyle name="Normal 3 2 2 9 2 3" xfId="9974"/>
    <cellStyle name="Normal 3 2 2 9 2 3 2" xfId="9975"/>
    <cellStyle name="Normal 3 2 2 9 2 4" xfId="9976"/>
    <cellStyle name="Normal 3 2 2 9 3" xfId="9977"/>
    <cellStyle name="Normal 3 2 2 9 3 2" xfId="9978"/>
    <cellStyle name="Normal 3 2 2 9 3 2 2" xfId="9979"/>
    <cellStyle name="Normal 3 2 2 9 3 3" xfId="9980"/>
    <cellStyle name="Normal 3 2 2 9 4" xfId="9981"/>
    <cellStyle name="Normal 3 2 2 9 4 2" xfId="9982"/>
    <cellStyle name="Normal 3 2 2 9 5" xfId="9983"/>
    <cellStyle name="Normal 3 2 3" xfId="3"/>
    <cellStyle name="Normal 3 2 3 10" xfId="9984"/>
    <cellStyle name="Normal 3 2 3 10 2" xfId="9985"/>
    <cellStyle name="Normal 3 2 3 10 2 2" xfId="9986"/>
    <cellStyle name="Normal 3 2 3 10 3" xfId="9987"/>
    <cellStyle name="Normal 3 2 3 11" xfId="9988"/>
    <cellStyle name="Normal 3 2 3 11 2" xfId="9989"/>
    <cellStyle name="Normal 3 2 3 12" xfId="9990"/>
    <cellStyle name="Normal 3 2 3 13" xfId="9991"/>
    <cellStyle name="Normal 3 2 3 2" xfId="9992"/>
    <cellStyle name="Normal 3 2 3 2 10" xfId="9993"/>
    <cellStyle name="Normal 3 2 3 2 10 2" xfId="9994"/>
    <cellStyle name="Normal 3 2 3 2 11" xfId="9995"/>
    <cellStyle name="Normal 3 2 3 2 2" xfId="9996"/>
    <cellStyle name="Normal 3 2 3 2 2 10" xfId="9997"/>
    <cellStyle name="Normal 3 2 3 2 2 2" xfId="9998"/>
    <cellStyle name="Normal 3 2 3 2 2 2 2" xfId="9999"/>
    <cellStyle name="Normal 3 2 3 2 2 2 2 2" xfId="10000"/>
    <cellStyle name="Normal 3 2 3 2 2 2 2 2 2" xfId="10001"/>
    <cellStyle name="Normal 3 2 3 2 2 2 2 2 2 2" xfId="10002"/>
    <cellStyle name="Normal 3 2 3 2 2 2 2 2 2 2 2" xfId="10003"/>
    <cellStyle name="Normal 3 2 3 2 2 2 2 2 2 2 2 2" xfId="10004"/>
    <cellStyle name="Normal 3 2 3 2 2 2 2 2 2 2 2 2 2" xfId="10005"/>
    <cellStyle name="Normal 3 2 3 2 2 2 2 2 2 2 2 2 2 2" xfId="10006"/>
    <cellStyle name="Normal 3 2 3 2 2 2 2 2 2 2 2 2 3" xfId="10007"/>
    <cellStyle name="Normal 3 2 3 2 2 2 2 2 2 2 2 3" xfId="10008"/>
    <cellStyle name="Normal 3 2 3 2 2 2 2 2 2 2 2 3 2" xfId="10009"/>
    <cellStyle name="Normal 3 2 3 2 2 2 2 2 2 2 2 4" xfId="10010"/>
    <cellStyle name="Normal 3 2 3 2 2 2 2 2 2 2 3" xfId="10011"/>
    <cellStyle name="Normal 3 2 3 2 2 2 2 2 2 2 3 2" xfId="10012"/>
    <cellStyle name="Normal 3 2 3 2 2 2 2 2 2 2 3 2 2" xfId="10013"/>
    <cellStyle name="Normal 3 2 3 2 2 2 2 2 2 2 3 3" xfId="10014"/>
    <cellStyle name="Normal 3 2 3 2 2 2 2 2 2 2 4" xfId="10015"/>
    <cellStyle name="Normal 3 2 3 2 2 2 2 2 2 2 4 2" xfId="10016"/>
    <cellStyle name="Normal 3 2 3 2 2 2 2 2 2 2 5" xfId="10017"/>
    <cellStyle name="Normal 3 2 3 2 2 2 2 2 2 3" xfId="10018"/>
    <cellStyle name="Normal 3 2 3 2 2 2 2 2 2 3 2" xfId="10019"/>
    <cellStyle name="Normal 3 2 3 2 2 2 2 2 2 3 2 2" xfId="10020"/>
    <cellStyle name="Normal 3 2 3 2 2 2 2 2 2 3 2 2 2" xfId="10021"/>
    <cellStyle name="Normal 3 2 3 2 2 2 2 2 2 3 2 3" xfId="10022"/>
    <cellStyle name="Normal 3 2 3 2 2 2 2 2 2 3 3" xfId="10023"/>
    <cellStyle name="Normal 3 2 3 2 2 2 2 2 2 3 3 2" xfId="10024"/>
    <cellStyle name="Normal 3 2 3 2 2 2 2 2 2 3 4" xfId="10025"/>
    <cellStyle name="Normal 3 2 3 2 2 2 2 2 2 4" xfId="10026"/>
    <cellStyle name="Normal 3 2 3 2 2 2 2 2 2 4 2" xfId="10027"/>
    <cellStyle name="Normal 3 2 3 2 2 2 2 2 2 4 2 2" xfId="10028"/>
    <cellStyle name="Normal 3 2 3 2 2 2 2 2 2 4 3" xfId="10029"/>
    <cellStyle name="Normal 3 2 3 2 2 2 2 2 2 5" xfId="10030"/>
    <cellStyle name="Normal 3 2 3 2 2 2 2 2 2 5 2" xfId="10031"/>
    <cellStyle name="Normal 3 2 3 2 2 2 2 2 2 6" xfId="10032"/>
    <cellStyle name="Normal 3 2 3 2 2 2 2 2 3" xfId="10033"/>
    <cellStyle name="Normal 3 2 3 2 2 2 2 2 3 2" xfId="10034"/>
    <cellStyle name="Normal 3 2 3 2 2 2 2 2 3 2 2" xfId="10035"/>
    <cellStyle name="Normal 3 2 3 2 2 2 2 2 3 2 2 2" xfId="10036"/>
    <cellStyle name="Normal 3 2 3 2 2 2 2 2 3 2 2 2 2" xfId="10037"/>
    <cellStyle name="Normal 3 2 3 2 2 2 2 2 3 2 2 3" xfId="10038"/>
    <cellStyle name="Normal 3 2 3 2 2 2 2 2 3 2 3" xfId="10039"/>
    <cellStyle name="Normal 3 2 3 2 2 2 2 2 3 2 3 2" xfId="10040"/>
    <cellStyle name="Normal 3 2 3 2 2 2 2 2 3 2 4" xfId="10041"/>
    <cellStyle name="Normal 3 2 3 2 2 2 2 2 3 3" xfId="10042"/>
    <cellStyle name="Normal 3 2 3 2 2 2 2 2 3 3 2" xfId="10043"/>
    <cellStyle name="Normal 3 2 3 2 2 2 2 2 3 3 2 2" xfId="10044"/>
    <cellStyle name="Normal 3 2 3 2 2 2 2 2 3 3 3" xfId="10045"/>
    <cellStyle name="Normal 3 2 3 2 2 2 2 2 3 4" xfId="10046"/>
    <cellStyle name="Normal 3 2 3 2 2 2 2 2 3 4 2" xfId="10047"/>
    <cellStyle name="Normal 3 2 3 2 2 2 2 2 3 5" xfId="10048"/>
    <cellStyle name="Normal 3 2 3 2 2 2 2 2 4" xfId="10049"/>
    <cellStyle name="Normal 3 2 3 2 2 2 2 2 4 2" xfId="10050"/>
    <cellStyle name="Normal 3 2 3 2 2 2 2 2 4 2 2" xfId="10051"/>
    <cellStyle name="Normal 3 2 3 2 2 2 2 2 4 2 2 2" xfId="10052"/>
    <cellStyle name="Normal 3 2 3 2 2 2 2 2 4 2 3" xfId="10053"/>
    <cellStyle name="Normal 3 2 3 2 2 2 2 2 4 3" xfId="10054"/>
    <cellStyle name="Normal 3 2 3 2 2 2 2 2 4 3 2" xfId="10055"/>
    <cellStyle name="Normal 3 2 3 2 2 2 2 2 4 4" xfId="10056"/>
    <cellStyle name="Normal 3 2 3 2 2 2 2 2 5" xfId="10057"/>
    <cellStyle name="Normal 3 2 3 2 2 2 2 2 5 2" xfId="10058"/>
    <cellStyle name="Normal 3 2 3 2 2 2 2 2 5 2 2" xfId="10059"/>
    <cellStyle name="Normal 3 2 3 2 2 2 2 2 5 3" xfId="10060"/>
    <cellStyle name="Normal 3 2 3 2 2 2 2 2 6" xfId="10061"/>
    <cellStyle name="Normal 3 2 3 2 2 2 2 2 6 2" xfId="10062"/>
    <cellStyle name="Normal 3 2 3 2 2 2 2 2 7" xfId="10063"/>
    <cellStyle name="Normal 3 2 3 2 2 2 2 3" xfId="10064"/>
    <cellStyle name="Normal 3 2 3 2 2 2 2 3 2" xfId="10065"/>
    <cellStyle name="Normal 3 2 3 2 2 2 2 3 2 2" xfId="10066"/>
    <cellStyle name="Normal 3 2 3 2 2 2 2 3 2 2 2" xfId="10067"/>
    <cellStyle name="Normal 3 2 3 2 2 2 2 3 2 2 2 2" xfId="10068"/>
    <cellStyle name="Normal 3 2 3 2 2 2 2 3 2 2 2 2 2" xfId="10069"/>
    <cellStyle name="Normal 3 2 3 2 2 2 2 3 2 2 2 3" xfId="10070"/>
    <cellStyle name="Normal 3 2 3 2 2 2 2 3 2 2 3" xfId="10071"/>
    <cellStyle name="Normal 3 2 3 2 2 2 2 3 2 2 3 2" xfId="10072"/>
    <cellStyle name="Normal 3 2 3 2 2 2 2 3 2 2 4" xfId="10073"/>
    <cellStyle name="Normal 3 2 3 2 2 2 2 3 2 3" xfId="10074"/>
    <cellStyle name="Normal 3 2 3 2 2 2 2 3 2 3 2" xfId="10075"/>
    <cellStyle name="Normal 3 2 3 2 2 2 2 3 2 3 2 2" xfId="10076"/>
    <cellStyle name="Normal 3 2 3 2 2 2 2 3 2 3 3" xfId="10077"/>
    <cellStyle name="Normal 3 2 3 2 2 2 2 3 2 4" xfId="10078"/>
    <cellStyle name="Normal 3 2 3 2 2 2 2 3 2 4 2" xfId="10079"/>
    <cellStyle name="Normal 3 2 3 2 2 2 2 3 2 5" xfId="10080"/>
    <cellStyle name="Normal 3 2 3 2 2 2 2 3 3" xfId="10081"/>
    <cellStyle name="Normal 3 2 3 2 2 2 2 3 3 2" xfId="10082"/>
    <cellStyle name="Normal 3 2 3 2 2 2 2 3 3 2 2" xfId="10083"/>
    <cellStyle name="Normal 3 2 3 2 2 2 2 3 3 2 2 2" xfId="10084"/>
    <cellStyle name="Normal 3 2 3 2 2 2 2 3 3 2 3" xfId="10085"/>
    <cellStyle name="Normal 3 2 3 2 2 2 2 3 3 3" xfId="10086"/>
    <cellStyle name="Normal 3 2 3 2 2 2 2 3 3 3 2" xfId="10087"/>
    <cellStyle name="Normal 3 2 3 2 2 2 2 3 3 4" xfId="10088"/>
    <cellStyle name="Normal 3 2 3 2 2 2 2 3 4" xfId="10089"/>
    <cellStyle name="Normal 3 2 3 2 2 2 2 3 4 2" xfId="10090"/>
    <cellStyle name="Normal 3 2 3 2 2 2 2 3 4 2 2" xfId="10091"/>
    <cellStyle name="Normal 3 2 3 2 2 2 2 3 4 3" xfId="10092"/>
    <cellStyle name="Normal 3 2 3 2 2 2 2 3 5" xfId="10093"/>
    <cellStyle name="Normal 3 2 3 2 2 2 2 3 5 2" xfId="10094"/>
    <cellStyle name="Normal 3 2 3 2 2 2 2 3 6" xfId="10095"/>
    <cellStyle name="Normal 3 2 3 2 2 2 2 4" xfId="10096"/>
    <cellStyle name="Normal 3 2 3 2 2 2 2 4 2" xfId="10097"/>
    <cellStyle name="Normal 3 2 3 2 2 2 2 4 2 2" xfId="10098"/>
    <cellStyle name="Normal 3 2 3 2 2 2 2 4 2 2 2" xfId="10099"/>
    <cellStyle name="Normal 3 2 3 2 2 2 2 4 2 2 2 2" xfId="10100"/>
    <cellStyle name="Normal 3 2 3 2 2 2 2 4 2 2 3" xfId="10101"/>
    <cellStyle name="Normal 3 2 3 2 2 2 2 4 2 3" xfId="10102"/>
    <cellStyle name="Normal 3 2 3 2 2 2 2 4 2 3 2" xfId="10103"/>
    <cellStyle name="Normal 3 2 3 2 2 2 2 4 2 4" xfId="10104"/>
    <cellStyle name="Normal 3 2 3 2 2 2 2 4 3" xfId="10105"/>
    <cellStyle name="Normal 3 2 3 2 2 2 2 4 3 2" xfId="10106"/>
    <cellStyle name="Normal 3 2 3 2 2 2 2 4 3 2 2" xfId="10107"/>
    <cellStyle name="Normal 3 2 3 2 2 2 2 4 3 3" xfId="10108"/>
    <cellStyle name="Normal 3 2 3 2 2 2 2 4 4" xfId="10109"/>
    <cellStyle name="Normal 3 2 3 2 2 2 2 4 4 2" xfId="10110"/>
    <cellStyle name="Normal 3 2 3 2 2 2 2 4 5" xfId="10111"/>
    <cellStyle name="Normal 3 2 3 2 2 2 2 5" xfId="10112"/>
    <cellStyle name="Normal 3 2 3 2 2 2 2 5 2" xfId="10113"/>
    <cellStyle name="Normal 3 2 3 2 2 2 2 5 2 2" xfId="10114"/>
    <cellStyle name="Normal 3 2 3 2 2 2 2 5 2 2 2" xfId="10115"/>
    <cellStyle name="Normal 3 2 3 2 2 2 2 5 2 3" xfId="10116"/>
    <cellStyle name="Normal 3 2 3 2 2 2 2 5 3" xfId="10117"/>
    <cellStyle name="Normal 3 2 3 2 2 2 2 5 3 2" xfId="10118"/>
    <cellStyle name="Normal 3 2 3 2 2 2 2 5 4" xfId="10119"/>
    <cellStyle name="Normal 3 2 3 2 2 2 2 6" xfId="10120"/>
    <cellStyle name="Normal 3 2 3 2 2 2 2 6 2" xfId="10121"/>
    <cellStyle name="Normal 3 2 3 2 2 2 2 6 2 2" xfId="10122"/>
    <cellStyle name="Normal 3 2 3 2 2 2 2 6 3" xfId="10123"/>
    <cellStyle name="Normal 3 2 3 2 2 2 2 7" xfId="10124"/>
    <cellStyle name="Normal 3 2 3 2 2 2 2 7 2" xfId="10125"/>
    <cellStyle name="Normal 3 2 3 2 2 2 2 8" xfId="10126"/>
    <cellStyle name="Normal 3 2 3 2 2 2 3" xfId="10127"/>
    <cellStyle name="Normal 3 2 3 2 2 2 3 2" xfId="10128"/>
    <cellStyle name="Normal 3 2 3 2 2 2 3 2 2" xfId="10129"/>
    <cellStyle name="Normal 3 2 3 2 2 2 3 2 2 2" xfId="10130"/>
    <cellStyle name="Normal 3 2 3 2 2 2 3 2 2 2 2" xfId="10131"/>
    <cellStyle name="Normal 3 2 3 2 2 2 3 2 2 2 2 2" xfId="10132"/>
    <cellStyle name="Normal 3 2 3 2 2 2 3 2 2 2 2 2 2" xfId="10133"/>
    <cellStyle name="Normal 3 2 3 2 2 2 3 2 2 2 2 3" xfId="10134"/>
    <cellStyle name="Normal 3 2 3 2 2 2 3 2 2 2 3" xfId="10135"/>
    <cellStyle name="Normal 3 2 3 2 2 2 3 2 2 2 3 2" xfId="10136"/>
    <cellStyle name="Normal 3 2 3 2 2 2 3 2 2 2 4" xfId="10137"/>
    <cellStyle name="Normal 3 2 3 2 2 2 3 2 2 3" xfId="10138"/>
    <cellStyle name="Normal 3 2 3 2 2 2 3 2 2 3 2" xfId="10139"/>
    <cellStyle name="Normal 3 2 3 2 2 2 3 2 2 3 2 2" xfId="10140"/>
    <cellStyle name="Normal 3 2 3 2 2 2 3 2 2 3 3" xfId="10141"/>
    <cellStyle name="Normal 3 2 3 2 2 2 3 2 2 4" xfId="10142"/>
    <cellStyle name="Normal 3 2 3 2 2 2 3 2 2 4 2" xfId="10143"/>
    <cellStyle name="Normal 3 2 3 2 2 2 3 2 2 5" xfId="10144"/>
    <cellStyle name="Normal 3 2 3 2 2 2 3 2 3" xfId="10145"/>
    <cellStyle name="Normal 3 2 3 2 2 2 3 2 3 2" xfId="10146"/>
    <cellStyle name="Normal 3 2 3 2 2 2 3 2 3 2 2" xfId="10147"/>
    <cellStyle name="Normal 3 2 3 2 2 2 3 2 3 2 2 2" xfId="10148"/>
    <cellStyle name="Normal 3 2 3 2 2 2 3 2 3 2 3" xfId="10149"/>
    <cellStyle name="Normal 3 2 3 2 2 2 3 2 3 3" xfId="10150"/>
    <cellStyle name="Normal 3 2 3 2 2 2 3 2 3 3 2" xfId="10151"/>
    <cellStyle name="Normal 3 2 3 2 2 2 3 2 3 4" xfId="10152"/>
    <cellStyle name="Normal 3 2 3 2 2 2 3 2 4" xfId="10153"/>
    <cellStyle name="Normal 3 2 3 2 2 2 3 2 4 2" xfId="10154"/>
    <cellStyle name="Normal 3 2 3 2 2 2 3 2 4 2 2" xfId="10155"/>
    <cellStyle name="Normal 3 2 3 2 2 2 3 2 4 3" xfId="10156"/>
    <cellStyle name="Normal 3 2 3 2 2 2 3 2 5" xfId="10157"/>
    <cellStyle name="Normal 3 2 3 2 2 2 3 2 5 2" xfId="10158"/>
    <cellStyle name="Normal 3 2 3 2 2 2 3 2 6" xfId="10159"/>
    <cellStyle name="Normal 3 2 3 2 2 2 3 3" xfId="10160"/>
    <cellStyle name="Normal 3 2 3 2 2 2 3 3 2" xfId="10161"/>
    <cellStyle name="Normal 3 2 3 2 2 2 3 3 2 2" xfId="10162"/>
    <cellStyle name="Normal 3 2 3 2 2 2 3 3 2 2 2" xfId="10163"/>
    <cellStyle name="Normal 3 2 3 2 2 2 3 3 2 2 2 2" xfId="10164"/>
    <cellStyle name="Normal 3 2 3 2 2 2 3 3 2 2 3" xfId="10165"/>
    <cellStyle name="Normal 3 2 3 2 2 2 3 3 2 3" xfId="10166"/>
    <cellStyle name="Normal 3 2 3 2 2 2 3 3 2 3 2" xfId="10167"/>
    <cellStyle name="Normal 3 2 3 2 2 2 3 3 2 4" xfId="10168"/>
    <cellStyle name="Normal 3 2 3 2 2 2 3 3 3" xfId="10169"/>
    <cellStyle name="Normal 3 2 3 2 2 2 3 3 3 2" xfId="10170"/>
    <cellStyle name="Normal 3 2 3 2 2 2 3 3 3 2 2" xfId="10171"/>
    <cellStyle name="Normal 3 2 3 2 2 2 3 3 3 3" xfId="10172"/>
    <cellStyle name="Normal 3 2 3 2 2 2 3 3 4" xfId="10173"/>
    <cellStyle name="Normal 3 2 3 2 2 2 3 3 4 2" xfId="10174"/>
    <cellStyle name="Normal 3 2 3 2 2 2 3 3 5" xfId="10175"/>
    <cellStyle name="Normal 3 2 3 2 2 2 3 4" xfId="10176"/>
    <cellStyle name="Normal 3 2 3 2 2 2 3 4 2" xfId="10177"/>
    <cellStyle name="Normal 3 2 3 2 2 2 3 4 2 2" xfId="10178"/>
    <cellStyle name="Normal 3 2 3 2 2 2 3 4 2 2 2" xfId="10179"/>
    <cellStyle name="Normal 3 2 3 2 2 2 3 4 2 3" xfId="10180"/>
    <cellStyle name="Normal 3 2 3 2 2 2 3 4 3" xfId="10181"/>
    <cellStyle name="Normal 3 2 3 2 2 2 3 4 3 2" xfId="10182"/>
    <cellStyle name="Normal 3 2 3 2 2 2 3 4 4" xfId="10183"/>
    <cellStyle name="Normal 3 2 3 2 2 2 3 5" xfId="10184"/>
    <cellStyle name="Normal 3 2 3 2 2 2 3 5 2" xfId="10185"/>
    <cellStyle name="Normal 3 2 3 2 2 2 3 5 2 2" xfId="10186"/>
    <cellStyle name="Normal 3 2 3 2 2 2 3 5 3" xfId="10187"/>
    <cellStyle name="Normal 3 2 3 2 2 2 3 6" xfId="10188"/>
    <cellStyle name="Normal 3 2 3 2 2 2 3 6 2" xfId="10189"/>
    <cellStyle name="Normal 3 2 3 2 2 2 3 7" xfId="10190"/>
    <cellStyle name="Normal 3 2 3 2 2 2 4" xfId="10191"/>
    <cellStyle name="Normal 3 2 3 2 2 2 4 2" xfId="10192"/>
    <cellStyle name="Normal 3 2 3 2 2 2 4 2 2" xfId="10193"/>
    <cellStyle name="Normal 3 2 3 2 2 2 4 2 2 2" xfId="10194"/>
    <cellStyle name="Normal 3 2 3 2 2 2 4 2 2 2 2" xfId="10195"/>
    <cellStyle name="Normal 3 2 3 2 2 2 4 2 2 2 2 2" xfId="10196"/>
    <cellStyle name="Normal 3 2 3 2 2 2 4 2 2 2 3" xfId="10197"/>
    <cellStyle name="Normal 3 2 3 2 2 2 4 2 2 3" xfId="10198"/>
    <cellStyle name="Normal 3 2 3 2 2 2 4 2 2 3 2" xfId="10199"/>
    <cellStyle name="Normal 3 2 3 2 2 2 4 2 2 4" xfId="10200"/>
    <cellStyle name="Normal 3 2 3 2 2 2 4 2 3" xfId="10201"/>
    <cellStyle name="Normal 3 2 3 2 2 2 4 2 3 2" xfId="10202"/>
    <cellStyle name="Normal 3 2 3 2 2 2 4 2 3 2 2" xfId="10203"/>
    <cellStyle name="Normal 3 2 3 2 2 2 4 2 3 3" xfId="10204"/>
    <cellStyle name="Normal 3 2 3 2 2 2 4 2 4" xfId="10205"/>
    <cellStyle name="Normal 3 2 3 2 2 2 4 2 4 2" xfId="10206"/>
    <cellStyle name="Normal 3 2 3 2 2 2 4 2 5" xfId="10207"/>
    <cellStyle name="Normal 3 2 3 2 2 2 4 3" xfId="10208"/>
    <cellStyle name="Normal 3 2 3 2 2 2 4 3 2" xfId="10209"/>
    <cellStyle name="Normal 3 2 3 2 2 2 4 3 2 2" xfId="10210"/>
    <cellStyle name="Normal 3 2 3 2 2 2 4 3 2 2 2" xfId="10211"/>
    <cellStyle name="Normal 3 2 3 2 2 2 4 3 2 3" xfId="10212"/>
    <cellStyle name="Normal 3 2 3 2 2 2 4 3 3" xfId="10213"/>
    <cellStyle name="Normal 3 2 3 2 2 2 4 3 3 2" xfId="10214"/>
    <cellStyle name="Normal 3 2 3 2 2 2 4 3 4" xfId="10215"/>
    <cellStyle name="Normal 3 2 3 2 2 2 4 4" xfId="10216"/>
    <cellStyle name="Normal 3 2 3 2 2 2 4 4 2" xfId="10217"/>
    <cellStyle name="Normal 3 2 3 2 2 2 4 4 2 2" xfId="10218"/>
    <cellStyle name="Normal 3 2 3 2 2 2 4 4 3" xfId="10219"/>
    <cellStyle name="Normal 3 2 3 2 2 2 4 5" xfId="10220"/>
    <cellStyle name="Normal 3 2 3 2 2 2 4 5 2" xfId="10221"/>
    <cellStyle name="Normal 3 2 3 2 2 2 4 6" xfId="10222"/>
    <cellStyle name="Normal 3 2 3 2 2 2 5" xfId="10223"/>
    <cellStyle name="Normal 3 2 3 2 2 2 5 2" xfId="10224"/>
    <cellStyle name="Normal 3 2 3 2 2 2 5 2 2" xfId="10225"/>
    <cellStyle name="Normal 3 2 3 2 2 2 5 2 2 2" xfId="10226"/>
    <cellStyle name="Normal 3 2 3 2 2 2 5 2 2 2 2" xfId="10227"/>
    <cellStyle name="Normal 3 2 3 2 2 2 5 2 2 3" xfId="10228"/>
    <cellStyle name="Normal 3 2 3 2 2 2 5 2 3" xfId="10229"/>
    <cellStyle name="Normal 3 2 3 2 2 2 5 2 3 2" xfId="10230"/>
    <cellStyle name="Normal 3 2 3 2 2 2 5 2 4" xfId="10231"/>
    <cellStyle name="Normal 3 2 3 2 2 2 5 3" xfId="10232"/>
    <cellStyle name="Normal 3 2 3 2 2 2 5 3 2" xfId="10233"/>
    <cellStyle name="Normal 3 2 3 2 2 2 5 3 2 2" xfId="10234"/>
    <cellStyle name="Normal 3 2 3 2 2 2 5 3 3" xfId="10235"/>
    <cellStyle name="Normal 3 2 3 2 2 2 5 4" xfId="10236"/>
    <cellStyle name="Normal 3 2 3 2 2 2 5 4 2" xfId="10237"/>
    <cellStyle name="Normal 3 2 3 2 2 2 5 5" xfId="10238"/>
    <cellStyle name="Normal 3 2 3 2 2 2 6" xfId="10239"/>
    <cellStyle name="Normal 3 2 3 2 2 2 6 2" xfId="10240"/>
    <cellStyle name="Normal 3 2 3 2 2 2 6 2 2" xfId="10241"/>
    <cellStyle name="Normal 3 2 3 2 2 2 6 2 2 2" xfId="10242"/>
    <cellStyle name="Normal 3 2 3 2 2 2 6 2 3" xfId="10243"/>
    <cellStyle name="Normal 3 2 3 2 2 2 6 3" xfId="10244"/>
    <cellStyle name="Normal 3 2 3 2 2 2 6 3 2" xfId="10245"/>
    <cellStyle name="Normal 3 2 3 2 2 2 6 4" xfId="10246"/>
    <cellStyle name="Normal 3 2 3 2 2 2 7" xfId="10247"/>
    <cellStyle name="Normal 3 2 3 2 2 2 7 2" xfId="10248"/>
    <cellStyle name="Normal 3 2 3 2 2 2 7 2 2" xfId="10249"/>
    <cellStyle name="Normal 3 2 3 2 2 2 7 3" xfId="10250"/>
    <cellStyle name="Normal 3 2 3 2 2 2 8" xfId="10251"/>
    <cellStyle name="Normal 3 2 3 2 2 2 8 2" xfId="10252"/>
    <cellStyle name="Normal 3 2 3 2 2 2 9" xfId="10253"/>
    <cellStyle name="Normal 3 2 3 2 2 3" xfId="10254"/>
    <cellStyle name="Normal 3 2 3 2 2 3 2" xfId="10255"/>
    <cellStyle name="Normal 3 2 3 2 2 3 2 2" xfId="10256"/>
    <cellStyle name="Normal 3 2 3 2 2 3 2 2 2" xfId="10257"/>
    <cellStyle name="Normal 3 2 3 2 2 3 2 2 2 2" xfId="10258"/>
    <cellStyle name="Normal 3 2 3 2 2 3 2 2 2 2 2" xfId="10259"/>
    <cellStyle name="Normal 3 2 3 2 2 3 2 2 2 2 2 2" xfId="10260"/>
    <cellStyle name="Normal 3 2 3 2 2 3 2 2 2 2 2 2 2" xfId="10261"/>
    <cellStyle name="Normal 3 2 3 2 2 3 2 2 2 2 2 3" xfId="10262"/>
    <cellStyle name="Normal 3 2 3 2 2 3 2 2 2 2 3" xfId="10263"/>
    <cellStyle name="Normal 3 2 3 2 2 3 2 2 2 2 3 2" xfId="10264"/>
    <cellStyle name="Normal 3 2 3 2 2 3 2 2 2 2 4" xfId="10265"/>
    <cellStyle name="Normal 3 2 3 2 2 3 2 2 2 3" xfId="10266"/>
    <cellStyle name="Normal 3 2 3 2 2 3 2 2 2 3 2" xfId="10267"/>
    <cellStyle name="Normal 3 2 3 2 2 3 2 2 2 3 2 2" xfId="10268"/>
    <cellStyle name="Normal 3 2 3 2 2 3 2 2 2 3 3" xfId="10269"/>
    <cellStyle name="Normal 3 2 3 2 2 3 2 2 2 4" xfId="10270"/>
    <cellStyle name="Normal 3 2 3 2 2 3 2 2 2 4 2" xfId="10271"/>
    <cellStyle name="Normal 3 2 3 2 2 3 2 2 2 5" xfId="10272"/>
    <cellStyle name="Normal 3 2 3 2 2 3 2 2 3" xfId="10273"/>
    <cellStyle name="Normal 3 2 3 2 2 3 2 2 3 2" xfId="10274"/>
    <cellStyle name="Normal 3 2 3 2 2 3 2 2 3 2 2" xfId="10275"/>
    <cellStyle name="Normal 3 2 3 2 2 3 2 2 3 2 2 2" xfId="10276"/>
    <cellStyle name="Normal 3 2 3 2 2 3 2 2 3 2 3" xfId="10277"/>
    <cellStyle name="Normal 3 2 3 2 2 3 2 2 3 3" xfId="10278"/>
    <cellStyle name="Normal 3 2 3 2 2 3 2 2 3 3 2" xfId="10279"/>
    <cellStyle name="Normal 3 2 3 2 2 3 2 2 3 4" xfId="10280"/>
    <cellStyle name="Normal 3 2 3 2 2 3 2 2 4" xfId="10281"/>
    <cellStyle name="Normal 3 2 3 2 2 3 2 2 4 2" xfId="10282"/>
    <cellStyle name="Normal 3 2 3 2 2 3 2 2 4 2 2" xfId="10283"/>
    <cellStyle name="Normal 3 2 3 2 2 3 2 2 4 3" xfId="10284"/>
    <cellStyle name="Normal 3 2 3 2 2 3 2 2 5" xfId="10285"/>
    <cellStyle name="Normal 3 2 3 2 2 3 2 2 5 2" xfId="10286"/>
    <cellStyle name="Normal 3 2 3 2 2 3 2 2 6" xfId="10287"/>
    <cellStyle name="Normal 3 2 3 2 2 3 2 3" xfId="10288"/>
    <cellStyle name="Normal 3 2 3 2 2 3 2 3 2" xfId="10289"/>
    <cellStyle name="Normal 3 2 3 2 2 3 2 3 2 2" xfId="10290"/>
    <cellStyle name="Normal 3 2 3 2 2 3 2 3 2 2 2" xfId="10291"/>
    <cellStyle name="Normal 3 2 3 2 2 3 2 3 2 2 2 2" xfId="10292"/>
    <cellStyle name="Normal 3 2 3 2 2 3 2 3 2 2 3" xfId="10293"/>
    <cellStyle name="Normal 3 2 3 2 2 3 2 3 2 3" xfId="10294"/>
    <cellStyle name="Normal 3 2 3 2 2 3 2 3 2 3 2" xfId="10295"/>
    <cellStyle name="Normal 3 2 3 2 2 3 2 3 2 4" xfId="10296"/>
    <cellStyle name="Normal 3 2 3 2 2 3 2 3 3" xfId="10297"/>
    <cellStyle name="Normal 3 2 3 2 2 3 2 3 3 2" xfId="10298"/>
    <cellStyle name="Normal 3 2 3 2 2 3 2 3 3 2 2" xfId="10299"/>
    <cellStyle name="Normal 3 2 3 2 2 3 2 3 3 3" xfId="10300"/>
    <cellStyle name="Normal 3 2 3 2 2 3 2 3 4" xfId="10301"/>
    <cellStyle name="Normal 3 2 3 2 2 3 2 3 4 2" xfId="10302"/>
    <cellStyle name="Normal 3 2 3 2 2 3 2 3 5" xfId="10303"/>
    <cellStyle name="Normal 3 2 3 2 2 3 2 4" xfId="10304"/>
    <cellStyle name="Normal 3 2 3 2 2 3 2 4 2" xfId="10305"/>
    <cellStyle name="Normal 3 2 3 2 2 3 2 4 2 2" xfId="10306"/>
    <cellStyle name="Normal 3 2 3 2 2 3 2 4 2 2 2" xfId="10307"/>
    <cellStyle name="Normal 3 2 3 2 2 3 2 4 2 3" xfId="10308"/>
    <cellStyle name="Normal 3 2 3 2 2 3 2 4 3" xfId="10309"/>
    <cellStyle name="Normal 3 2 3 2 2 3 2 4 3 2" xfId="10310"/>
    <cellStyle name="Normal 3 2 3 2 2 3 2 4 4" xfId="10311"/>
    <cellStyle name="Normal 3 2 3 2 2 3 2 5" xfId="10312"/>
    <cellStyle name="Normal 3 2 3 2 2 3 2 5 2" xfId="10313"/>
    <cellStyle name="Normal 3 2 3 2 2 3 2 5 2 2" xfId="10314"/>
    <cellStyle name="Normal 3 2 3 2 2 3 2 5 3" xfId="10315"/>
    <cellStyle name="Normal 3 2 3 2 2 3 2 6" xfId="10316"/>
    <cellStyle name="Normal 3 2 3 2 2 3 2 6 2" xfId="10317"/>
    <cellStyle name="Normal 3 2 3 2 2 3 2 7" xfId="10318"/>
    <cellStyle name="Normal 3 2 3 2 2 3 3" xfId="10319"/>
    <cellStyle name="Normal 3 2 3 2 2 3 3 2" xfId="10320"/>
    <cellStyle name="Normal 3 2 3 2 2 3 3 2 2" xfId="10321"/>
    <cellStyle name="Normal 3 2 3 2 2 3 3 2 2 2" xfId="10322"/>
    <cellStyle name="Normal 3 2 3 2 2 3 3 2 2 2 2" xfId="10323"/>
    <cellStyle name="Normal 3 2 3 2 2 3 3 2 2 2 2 2" xfId="10324"/>
    <cellStyle name="Normal 3 2 3 2 2 3 3 2 2 2 3" xfId="10325"/>
    <cellStyle name="Normal 3 2 3 2 2 3 3 2 2 3" xfId="10326"/>
    <cellStyle name="Normal 3 2 3 2 2 3 3 2 2 3 2" xfId="10327"/>
    <cellStyle name="Normal 3 2 3 2 2 3 3 2 2 4" xfId="10328"/>
    <cellStyle name="Normal 3 2 3 2 2 3 3 2 3" xfId="10329"/>
    <cellStyle name="Normal 3 2 3 2 2 3 3 2 3 2" xfId="10330"/>
    <cellStyle name="Normal 3 2 3 2 2 3 3 2 3 2 2" xfId="10331"/>
    <cellStyle name="Normal 3 2 3 2 2 3 3 2 3 3" xfId="10332"/>
    <cellStyle name="Normal 3 2 3 2 2 3 3 2 4" xfId="10333"/>
    <cellStyle name="Normal 3 2 3 2 2 3 3 2 4 2" xfId="10334"/>
    <cellStyle name="Normal 3 2 3 2 2 3 3 2 5" xfId="10335"/>
    <cellStyle name="Normal 3 2 3 2 2 3 3 3" xfId="10336"/>
    <cellStyle name="Normal 3 2 3 2 2 3 3 3 2" xfId="10337"/>
    <cellStyle name="Normal 3 2 3 2 2 3 3 3 2 2" xfId="10338"/>
    <cellStyle name="Normal 3 2 3 2 2 3 3 3 2 2 2" xfId="10339"/>
    <cellStyle name="Normal 3 2 3 2 2 3 3 3 2 3" xfId="10340"/>
    <cellStyle name="Normal 3 2 3 2 2 3 3 3 3" xfId="10341"/>
    <cellStyle name="Normal 3 2 3 2 2 3 3 3 3 2" xfId="10342"/>
    <cellStyle name="Normal 3 2 3 2 2 3 3 3 4" xfId="10343"/>
    <cellStyle name="Normal 3 2 3 2 2 3 3 4" xfId="10344"/>
    <cellStyle name="Normal 3 2 3 2 2 3 3 4 2" xfId="10345"/>
    <cellStyle name="Normal 3 2 3 2 2 3 3 4 2 2" xfId="10346"/>
    <cellStyle name="Normal 3 2 3 2 2 3 3 4 3" xfId="10347"/>
    <cellStyle name="Normal 3 2 3 2 2 3 3 5" xfId="10348"/>
    <cellStyle name="Normal 3 2 3 2 2 3 3 5 2" xfId="10349"/>
    <cellStyle name="Normal 3 2 3 2 2 3 3 6" xfId="10350"/>
    <cellStyle name="Normal 3 2 3 2 2 3 4" xfId="10351"/>
    <cellStyle name="Normal 3 2 3 2 2 3 4 2" xfId="10352"/>
    <cellStyle name="Normal 3 2 3 2 2 3 4 2 2" xfId="10353"/>
    <cellStyle name="Normal 3 2 3 2 2 3 4 2 2 2" xfId="10354"/>
    <cellStyle name="Normal 3 2 3 2 2 3 4 2 2 2 2" xfId="10355"/>
    <cellStyle name="Normal 3 2 3 2 2 3 4 2 2 3" xfId="10356"/>
    <cellStyle name="Normal 3 2 3 2 2 3 4 2 3" xfId="10357"/>
    <cellStyle name="Normal 3 2 3 2 2 3 4 2 3 2" xfId="10358"/>
    <cellStyle name="Normal 3 2 3 2 2 3 4 2 4" xfId="10359"/>
    <cellStyle name="Normal 3 2 3 2 2 3 4 3" xfId="10360"/>
    <cellStyle name="Normal 3 2 3 2 2 3 4 3 2" xfId="10361"/>
    <cellStyle name="Normal 3 2 3 2 2 3 4 3 2 2" xfId="10362"/>
    <cellStyle name="Normal 3 2 3 2 2 3 4 3 3" xfId="10363"/>
    <cellStyle name="Normal 3 2 3 2 2 3 4 4" xfId="10364"/>
    <cellStyle name="Normal 3 2 3 2 2 3 4 4 2" xfId="10365"/>
    <cellStyle name="Normal 3 2 3 2 2 3 4 5" xfId="10366"/>
    <cellStyle name="Normal 3 2 3 2 2 3 5" xfId="10367"/>
    <cellStyle name="Normal 3 2 3 2 2 3 5 2" xfId="10368"/>
    <cellStyle name="Normal 3 2 3 2 2 3 5 2 2" xfId="10369"/>
    <cellStyle name="Normal 3 2 3 2 2 3 5 2 2 2" xfId="10370"/>
    <cellStyle name="Normal 3 2 3 2 2 3 5 2 3" xfId="10371"/>
    <cellStyle name="Normal 3 2 3 2 2 3 5 3" xfId="10372"/>
    <cellStyle name="Normal 3 2 3 2 2 3 5 3 2" xfId="10373"/>
    <cellStyle name="Normal 3 2 3 2 2 3 5 4" xfId="10374"/>
    <cellStyle name="Normal 3 2 3 2 2 3 6" xfId="10375"/>
    <cellStyle name="Normal 3 2 3 2 2 3 6 2" xfId="10376"/>
    <cellStyle name="Normal 3 2 3 2 2 3 6 2 2" xfId="10377"/>
    <cellStyle name="Normal 3 2 3 2 2 3 6 3" xfId="10378"/>
    <cellStyle name="Normal 3 2 3 2 2 3 7" xfId="10379"/>
    <cellStyle name="Normal 3 2 3 2 2 3 7 2" xfId="10380"/>
    <cellStyle name="Normal 3 2 3 2 2 3 8" xfId="10381"/>
    <cellStyle name="Normal 3 2 3 2 2 4" xfId="10382"/>
    <cellStyle name="Normal 3 2 3 2 2 4 2" xfId="10383"/>
    <cellStyle name="Normal 3 2 3 2 2 4 2 2" xfId="10384"/>
    <cellStyle name="Normal 3 2 3 2 2 4 2 2 2" xfId="10385"/>
    <cellStyle name="Normal 3 2 3 2 2 4 2 2 2 2" xfId="10386"/>
    <cellStyle name="Normal 3 2 3 2 2 4 2 2 2 2 2" xfId="10387"/>
    <cellStyle name="Normal 3 2 3 2 2 4 2 2 2 2 2 2" xfId="10388"/>
    <cellStyle name="Normal 3 2 3 2 2 4 2 2 2 2 3" xfId="10389"/>
    <cellStyle name="Normal 3 2 3 2 2 4 2 2 2 3" xfId="10390"/>
    <cellStyle name="Normal 3 2 3 2 2 4 2 2 2 3 2" xfId="10391"/>
    <cellStyle name="Normal 3 2 3 2 2 4 2 2 2 4" xfId="10392"/>
    <cellStyle name="Normal 3 2 3 2 2 4 2 2 3" xfId="10393"/>
    <cellStyle name="Normal 3 2 3 2 2 4 2 2 3 2" xfId="10394"/>
    <cellStyle name="Normal 3 2 3 2 2 4 2 2 3 2 2" xfId="10395"/>
    <cellStyle name="Normal 3 2 3 2 2 4 2 2 3 3" xfId="10396"/>
    <cellStyle name="Normal 3 2 3 2 2 4 2 2 4" xfId="10397"/>
    <cellStyle name="Normal 3 2 3 2 2 4 2 2 4 2" xfId="10398"/>
    <cellStyle name="Normal 3 2 3 2 2 4 2 2 5" xfId="10399"/>
    <cellStyle name="Normal 3 2 3 2 2 4 2 3" xfId="10400"/>
    <cellStyle name="Normal 3 2 3 2 2 4 2 3 2" xfId="10401"/>
    <cellStyle name="Normal 3 2 3 2 2 4 2 3 2 2" xfId="10402"/>
    <cellStyle name="Normal 3 2 3 2 2 4 2 3 2 2 2" xfId="10403"/>
    <cellStyle name="Normal 3 2 3 2 2 4 2 3 2 3" xfId="10404"/>
    <cellStyle name="Normal 3 2 3 2 2 4 2 3 3" xfId="10405"/>
    <cellStyle name="Normal 3 2 3 2 2 4 2 3 3 2" xfId="10406"/>
    <cellStyle name="Normal 3 2 3 2 2 4 2 3 4" xfId="10407"/>
    <cellStyle name="Normal 3 2 3 2 2 4 2 4" xfId="10408"/>
    <cellStyle name="Normal 3 2 3 2 2 4 2 4 2" xfId="10409"/>
    <cellStyle name="Normal 3 2 3 2 2 4 2 4 2 2" xfId="10410"/>
    <cellStyle name="Normal 3 2 3 2 2 4 2 4 3" xfId="10411"/>
    <cellStyle name="Normal 3 2 3 2 2 4 2 5" xfId="10412"/>
    <cellStyle name="Normal 3 2 3 2 2 4 2 5 2" xfId="10413"/>
    <cellStyle name="Normal 3 2 3 2 2 4 2 6" xfId="10414"/>
    <cellStyle name="Normal 3 2 3 2 2 4 3" xfId="10415"/>
    <cellStyle name="Normal 3 2 3 2 2 4 3 2" xfId="10416"/>
    <cellStyle name="Normal 3 2 3 2 2 4 3 2 2" xfId="10417"/>
    <cellStyle name="Normal 3 2 3 2 2 4 3 2 2 2" xfId="10418"/>
    <cellStyle name="Normal 3 2 3 2 2 4 3 2 2 2 2" xfId="10419"/>
    <cellStyle name="Normal 3 2 3 2 2 4 3 2 2 3" xfId="10420"/>
    <cellStyle name="Normal 3 2 3 2 2 4 3 2 3" xfId="10421"/>
    <cellStyle name="Normal 3 2 3 2 2 4 3 2 3 2" xfId="10422"/>
    <cellStyle name="Normal 3 2 3 2 2 4 3 2 4" xfId="10423"/>
    <cellStyle name="Normal 3 2 3 2 2 4 3 3" xfId="10424"/>
    <cellStyle name="Normal 3 2 3 2 2 4 3 3 2" xfId="10425"/>
    <cellStyle name="Normal 3 2 3 2 2 4 3 3 2 2" xfId="10426"/>
    <cellStyle name="Normal 3 2 3 2 2 4 3 3 3" xfId="10427"/>
    <cellStyle name="Normal 3 2 3 2 2 4 3 4" xfId="10428"/>
    <cellStyle name="Normal 3 2 3 2 2 4 3 4 2" xfId="10429"/>
    <cellStyle name="Normal 3 2 3 2 2 4 3 5" xfId="10430"/>
    <cellStyle name="Normal 3 2 3 2 2 4 4" xfId="10431"/>
    <cellStyle name="Normal 3 2 3 2 2 4 4 2" xfId="10432"/>
    <cellStyle name="Normal 3 2 3 2 2 4 4 2 2" xfId="10433"/>
    <cellStyle name="Normal 3 2 3 2 2 4 4 2 2 2" xfId="10434"/>
    <cellStyle name="Normal 3 2 3 2 2 4 4 2 3" xfId="10435"/>
    <cellStyle name="Normal 3 2 3 2 2 4 4 3" xfId="10436"/>
    <cellStyle name="Normal 3 2 3 2 2 4 4 3 2" xfId="10437"/>
    <cellStyle name="Normal 3 2 3 2 2 4 4 4" xfId="10438"/>
    <cellStyle name="Normal 3 2 3 2 2 4 5" xfId="10439"/>
    <cellStyle name="Normal 3 2 3 2 2 4 5 2" xfId="10440"/>
    <cellStyle name="Normal 3 2 3 2 2 4 5 2 2" xfId="10441"/>
    <cellStyle name="Normal 3 2 3 2 2 4 5 3" xfId="10442"/>
    <cellStyle name="Normal 3 2 3 2 2 4 6" xfId="10443"/>
    <cellStyle name="Normal 3 2 3 2 2 4 6 2" xfId="10444"/>
    <cellStyle name="Normal 3 2 3 2 2 4 7" xfId="10445"/>
    <cellStyle name="Normal 3 2 3 2 2 5" xfId="10446"/>
    <cellStyle name="Normal 3 2 3 2 2 5 2" xfId="10447"/>
    <cellStyle name="Normal 3 2 3 2 2 5 2 2" xfId="10448"/>
    <cellStyle name="Normal 3 2 3 2 2 5 2 2 2" xfId="10449"/>
    <cellStyle name="Normal 3 2 3 2 2 5 2 2 2 2" xfId="10450"/>
    <cellStyle name="Normal 3 2 3 2 2 5 2 2 2 2 2" xfId="10451"/>
    <cellStyle name="Normal 3 2 3 2 2 5 2 2 2 3" xfId="10452"/>
    <cellStyle name="Normal 3 2 3 2 2 5 2 2 3" xfId="10453"/>
    <cellStyle name="Normal 3 2 3 2 2 5 2 2 3 2" xfId="10454"/>
    <cellStyle name="Normal 3 2 3 2 2 5 2 2 4" xfId="10455"/>
    <cellStyle name="Normal 3 2 3 2 2 5 2 3" xfId="10456"/>
    <cellStyle name="Normal 3 2 3 2 2 5 2 3 2" xfId="10457"/>
    <cellStyle name="Normal 3 2 3 2 2 5 2 3 2 2" xfId="10458"/>
    <cellStyle name="Normal 3 2 3 2 2 5 2 3 3" xfId="10459"/>
    <cellStyle name="Normal 3 2 3 2 2 5 2 4" xfId="10460"/>
    <cellStyle name="Normal 3 2 3 2 2 5 2 4 2" xfId="10461"/>
    <cellStyle name="Normal 3 2 3 2 2 5 2 5" xfId="10462"/>
    <cellStyle name="Normal 3 2 3 2 2 5 3" xfId="10463"/>
    <cellStyle name="Normal 3 2 3 2 2 5 3 2" xfId="10464"/>
    <cellStyle name="Normal 3 2 3 2 2 5 3 2 2" xfId="10465"/>
    <cellStyle name="Normal 3 2 3 2 2 5 3 2 2 2" xfId="10466"/>
    <cellStyle name="Normal 3 2 3 2 2 5 3 2 3" xfId="10467"/>
    <cellStyle name="Normal 3 2 3 2 2 5 3 3" xfId="10468"/>
    <cellStyle name="Normal 3 2 3 2 2 5 3 3 2" xfId="10469"/>
    <cellStyle name="Normal 3 2 3 2 2 5 3 4" xfId="10470"/>
    <cellStyle name="Normal 3 2 3 2 2 5 4" xfId="10471"/>
    <cellStyle name="Normal 3 2 3 2 2 5 4 2" xfId="10472"/>
    <cellStyle name="Normal 3 2 3 2 2 5 4 2 2" xfId="10473"/>
    <cellStyle name="Normal 3 2 3 2 2 5 4 3" xfId="10474"/>
    <cellStyle name="Normal 3 2 3 2 2 5 5" xfId="10475"/>
    <cellStyle name="Normal 3 2 3 2 2 5 5 2" xfId="10476"/>
    <cellStyle name="Normal 3 2 3 2 2 5 6" xfId="10477"/>
    <cellStyle name="Normal 3 2 3 2 2 6" xfId="10478"/>
    <cellStyle name="Normal 3 2 3 2 2 6 2" xfId="10479"/>
    <cellStyle name="Normal 3 2 3 2 2 6 2 2" xfId="10480"/>
    <cellStyle name="Normal 3 2 3 2 2 6 2 2 2" xfId="10481"/>
    <cellStyle name="Normal 3 2 3 2 2 6 2 2 2 2" xfId="10482"/>
    <cellStyle name="Normal 3 2 3 2 2 6 2 2 3" xfId="10483"/>
    <cellStyle name="Normal 3 2 3 2 2 6 2 3" xfId="10484"/>
    <cellStyle name="Normal 3 2 3 2 2 6 2 3 2" xfId="10485"/>
    <cellStyle name="Normal 3 2 3 2 2 6 2 4" xfId="10486"/>
    <cellStyle name="Normal 3 2 3 2 2 6 3" xfId="10487"/>
    <cellStyle name="Normal 3 2 3 2 2 6 3 2" xfId="10488"/>
    <cellStyle name="Normal 3 2 3 2 2 6 3 2 2" xfId="10489"/>
    <cellStyle name="Normal 3 2 3 2 2 6 3 3" xfId="10490"/>
    <cellStyle name="Normal 3 2 3 2 2 6 4" xfId="10491"/>
    <cellStyle name="Normal 3 2 3 2 2 6 4 2" xfId="10492"/>
    <cellStyle name="Normal 3 2 3 2 2 6 5" xfId="10493"/>
    <cellStyle name="Normal 3 2 3 2 2 7" xfId="10494"/>
    <cellStyle name="Normal 3 2 3 2 2 7 2" xfId="10495"/>
    <cellStyle name="Normal 3 2 3 2 2 7 2 2" xfId="10496"/>
    <cellStyle name="Normal 3 2 3 2 2 7 2 2 2" xfId="10497"/>
    <cellStyle name="Normal 3 2 3 2 2 7 2 3" xfId="10498"/>
    <cellStyle name="Normal 3 2 3 2 2 7 3" xfId="10499"/>
    <cellStyle name="Normal 3 2 3 2 2 7 3 2" xfId="10500"/>
    <cellStyle name="Normal 3 2 3 2 2 7 4" xfId="10501"/>
    <cellStyle name="Normal 3 2 3 2 2 8" xfId="10502"/>
    <cellStyle name="Normal 3 2 3 2 2 8 2" xfId="10503"/>
    <cellStyle name="Normal 3 2 3 2 2 8 2 2" xfId="10504"/>
    <cellStyle name="Normal 3 2 3 2 2 8 3" xfId="10505"/>
    <cellStyle name="Normal 3 2 3 2 2 9" xfId="10506"/>
    <cellStyle name="Normal 3 2 3 2 2 9 2" xfId="10507"/>
    <cellStyle name="Normal 3 2 3 2 3" xfId="10508"/>
    <cellStyle name="Normal 3 2 3 2 3 2" xfId="10509"/>
    <cellStyle name="Normal 3 2 3 2 3 2 2" xfId="10510"/>
    <cellStyle name="Normal 3 2 3 2 3 2 2 2" xfId="10511"/>
    <cellStyle name="Normal 3 2 3 2 3 2 2 2 2" xfId="10512"/>
    <cellStyle name="Normal 3 2 3 2 3 2 2 2 2 2" xfId="10513"/>
    <cellStyle name="Normal 3 2 3 2 3 2 2 2 2 2 2" xfId="10514"/>
    <cellStyle name="Normal 3 2 3 2 3 2 2 2 2 2 2 2" xfId="10515"/>
    <cellStyle name="Normal 3 2 3 2 3 2 2 2 2 2 2 2 2" xfId="10516"/>
    <cellStyle name="Normal 3 2 3 2 3 2 2 2 2 2 2 3" xfId="10517"/>
    <cellStyle name="Normal 3 2 3 2 3 2 2 2 2 2 3" xfId="10518"/>
    <cellStyle name="Normal 3 2 3 2 3 2 2 2 2 2 3 2" xfId="10519"/>
    <cellStyle name="Normal 3 2 3 2 3 2 2 2 2 2 4" xfId="10520"/>
    <cellStyle name="Normal 3 2 3 2 3 2 2 2 2 3" xfId="10521"/>
    <cellStyle name="Normal 3 2 3 2 3 2 2 2 2 3 2" xfId="10522"/>
    <cellStyle name="Normal 3 2 3 2 3 2 2 2 2 3 2 2" xfId="10523"/>
    <cellStyle name="Normal 3 2 3 2 3 2 2 2 2 3 3" xfId="10524"/>
    <cellStyle name="Normal 3 2 3 2 3 2 2 2 2 4" xfId="10525"/>
    <cellStyle name="Normal 3 2 3 2 3 2 2 2 2 4 2" xfId="10526"/>
    <cellStyle name="Normal 3 2 3 2 3 2 2 2 2 5" xfId="10527"/>
    <cellStyle name="Normal 3 2 3 2 3 2 2 2 3" xfId="10528"/>
    <cellStyle name="Normal 3 2 3 2 3 2 2 2 3 2" xfId="10529"/>
    <cellStyle name="Normal 3 2 3 2 3 2 2 2 3 2 2" xfId="10530"/>
    <cellStyle name="Normal 3 2 3 2 3 2 2 2 3 2 2 2" xfId="10531"/>
    <cellStyle name="Normal 3 2 3 2 3 2 2 2 3 2 3" xfId="10532"/>
    <cellStyle name="Normal 3 2 3 2 3 2 2 2 3 3" xfId="10533"/>
    <cellStyle name="Normal 3 2 3 2 3 2 2 2 3 3 2" xfId="10534"/>
    <cellStyle name="Normal 3 2 3 2 3 2 2 2 3 4" xfId="10535"/>
    <cellStyle name="Normal 3 2 3 2 3 2 2 2 4" xfId="10536"/>
    <cellStyle name="Normal 3 2 3 2 3 2 2 2 4 2" xfId="10537"/>
    <cellStyle name="Normal 3 2 3 2 3 2 2 2 4 2 2" xfId="10538"/>
    <cellStyle name="Normal 3 2 3 2 3 2 2 2 4 3" xfId="10539"/>
    <cellStyle name="Normal 3 2 3 2 3 2 2 2 5" xfId="10540"/>
    <cellStyle name="Normal 3 2 3 2 3 2 2 2 5 2" xfId="10541"/>
    <cellStyle name="Normal 3 2 3 2 3 2 2 2 6" xfId="10542"/>
    <cellStyle name="Normal 3 2 3 2 3 2 2 3" xfId="10543"/>
    <cellStyle name="Normal 3 2 3 2 3 2 2 3 2" xfId="10544"/>
    <cellStyle name="Normal 3 2 3 2 3 2 2 3 2 2" xfId="10545"/>
    <cellStyle name="Normal 3 2 3 2 3 2 2 3 2 2 2" xfId="10546"/>
    <cellStyle name="Normal 3 2 3 2 3 2 2 3 2 2 2 2" xfId="10547"/>
    <cellStyle name="Normal 3 2 3 2 3 2 2 3 2 2 3" xfId="10548"/>
    <cellStyle name="Normal 3 2 3 2 3 2 2 3 2 3" xfId="10549"/>
    <cellStyle name="Normal 3 2 3 2 3 2 2 3 2 3 2" xfId="10550"/>
    <cellStyle name="Normal 3 2 3 2 3 2 2 3 2 4" xfId="10551"/>
    <cellStyle name="Normal 3 2 3 2 3 2 2 3 3" xfId="10552"/>
    <cellStyle name="Normal 3 2 3 2 3 2 2 3 3 2" xfId="10553"/>
    <cellStyle name="Normal 3 2 3 2 3 2 2 3 3 2 2" xfId="10554"/>
    <cellStyle name="Normal 3 2 3 2 3 2 2 3 3 3" xfId="10555"/>
    <cellStyle name="Normal 3 2 3 2 3 2 2 3 4" xfId="10556"/>
    <cellStyle name="Normal 3 2 3 2 3 2 2 3 4 2" xfId="10557"/>
    <cellStyle name="Normal 3 2 3 2 3 2 2 3 5" xfId="10558"/>
    <cellStyle name="Normal 3 2 3 2 3 2 2 4" xfId="10559"/>
    <cellStyle name="Normal 3 2 3 2 3 2 2 4 2" xfId="10560"/>
    <cellStyle name="Normal 3 2 3 2 3 2 2 4 2 2" xfId="10561"/>
    <cellStyle name="Normal 3 2 3 2 3 2 2 4 2 2 2" xfId="10562"/>
    <cellStyle name="Normal 3 2 3 2 3 2 2 4 2 3" xfId="10563"/>
    <cellStyle name="Normal 3 2 3 2 3 2 2 4 3" xfId="10564"/>
    <cellStyle name="Normal 3 2 3 2 3 2 2 4 3 2" xfId="10565"/>
    <cellStyle name="Normal 3 2 3 2 3 2 2 4 4" xfId="10566"/>
    <cellStyle name="Normal 3 2 3 2 3 2 2 5" xfId="10567"/>
    <cellStyle name="Normal 3 2 3 2 3 2 2 5 2" xfId="10568"/>
    <cellStyle name="Normal 3 2 3 2 3 2 2 5 2 2" xfId="10569"/>
    <cellStyle name="Normal 3 2 3 2 3 2 2 5 3" xfId="10570"/>
    <cellStyle name="Normal 3 2 3 2 3 2 2 6" xfId="10571"/>
    <cellStyle name="Normal 3 2 3 2 3 2 2 6 2" xfId="10572"/>
    <cellStyle name="Normal 3 2 3 2 3 2 2 7" xfId="10573"/>
    <cellStyle name="Normal 3 2 3 2 3 2 3" xfId="10574"/>
    <cellStyle name="Normal 3 2 3 2 3 2 3 2" xfId="10575"/>
    <cellStyle name="Normal 3 2 3 2 3 2 3 2 2" xfId="10576"/>
    <cellStyle name="Normal 3 2 3 2 3 2 3 2 2 2" xfId="10577"/>
    <cellStyle name="Normal 3 2 3 2 3 2 3 2 2 2 2" xfId="10578"/>
    <cellStyle name="Normal 3 2 3 2 3 2 3 2 2 2 2 2" xfId="10579"/>
    <cellStyle name="Normal 3 2 3 2 3 2 3 2 2 2 3" xfId="10580"/>
    <cellStyle name="Normal 3 2 3 2 3 2 3 2 2 3" xfId="10581"/>
    <cellStyle name="Normal 3 2 3 2 3 2 3 2 2 3 2" xfId="10582"/>
    <cellStyle name="Normal 3 2 3 2 3 2 3 2 2 4" xfId="10583"/>
    <cellStyle name="Normal 3 2 3 2 3 2 3 2 3" xfId="10584"/>
    <cellStyle name="Normal 3 2 3 2 3 2 3 2 3 2" xfId="10585"/>
    <cellStyle name="Normal 3 2 3 2 3 2 3 2 3 2 2" xfId="10586"/>
    <cellStyle name="Normal 3 2 3 2 3 2 3 2 3 3" xfId="10587"/>
    <cellStyle name="Normal 3 2 3 2 3 2 3 2 4" xfId="10588"/>
    <cellStyle name="Normal 3 2 3 2 3 2 3 2 4 2" xfId="10589"/>
    <cellStyle name="Normal 3 2 3 2 3 2 3 2 5" xfId="10590"/>
    <cellStyle name="Normal 3 2 3 2 3 2 3 3" xfId="10591"/>
    <cellStyle name="Normal 3 2 3 2 3 2 3 3 2" xfId="10592"/>
    <cellStyle name="Normal 3 2 3 2 3 2 3 3 2 2" xfId="10593"/>
    <cellStyle name="Normal 3 2 3 2 3 2 3 3 2 2 2" xfId="10594"/>
    <cellStyle name="Normal 3 2 3 2 3 2 3 3 2 3" xfId="10595"/>
    <cellStyle name="Normal 3 2 3 2 3 2 3 3 3" xfId="10596"/>
    <cellStyle name="Normal 3 2 3 2 3 2 3 3 3 2" xfId="10597"/>
    <cellStyle name="Normal 3 2 3 2 3 2 3 3 4" xfId="10598"/>
    <cellStyle name="Normal 3 2 3 2 3 2 3 4" xfId="10599"/>
    <cellStyle name="Normal 3 2 3 2 3 2 3 4 2" xfId="10600"/>
    <cellStyle name="Normal 3 2 3 2 3 2 3 4 2 2" xfId="10601"/>
    <cellStyle name="Normal 3 2 3 2 3 2 3 4 3" xfId="10602"/>
    <cellStyle name="Normal 3 2 3 2 3 2 3 5" xfId="10603"/>
    <cellStyle name="Normal 3 2 3 2 3 2 3 5 2" xfId="10604"/>
    <cellStyle name="Normal 3 2 3 2 3 2 3 6" xfId="10605"/>
    <cellStyle name="Normal 3 2 3 2 3 2 4" xfId="10606"/>
    <cellStyle name="Normal 3 2 3 2 3 2 4 2" xfId="10607"/>
    <cellStyle name="Normal 3 2 3 2 3 2 4 2 2" xfId="10608"/>
    <cellStyle name="Normal 3 2 3 2 3 2 4 2 2 2" xfId="10609"/>
    <cellStyle name="Normal 3 2 3 2 3 2 4 2 2 2 2" xfId="10610"/>
    <cellStyle name="Normal 3 2 3 2 3 2 4 2 2 3" xfId="10611"/>
    <cellStyle name="Normal 3 2 3 2 3 2 4 2 3" xfId="10612"/>
    <cellStyle name="Normal 3 2 3 2 3 2 4 2 3 2" xfId="10613"/>
    <cellStyle name="Normal 3 2 3 2 3 2 4 2 4" xfId="10614"/>
    <cellStyle name="Normal 3 2 3 2 3 2 4 3" xfId="10615"/>
    <cellStyle name="Normal 3 2 3 2 3 2 4 3 2" xfId="10616"/>
    <cellStyle name="Normal 3 2 3 2 3 2 4 3 2 2" xfId="10617"/>
    <cellStyle name="Normal 3 2 3 2 3 2 4 3 3" xfId="10618"/>
    <cellStyle name="Normal 3 2 3 2 3 2 4 4" xfId="10619"/>
    <cellStyle name="Normal 3 2 3 2 3 2 4 4 2" xfId="10620"/>
    <cellStyle name="Normal 3 2 3 2 3 2 4 5" xfId="10621"/>
    <cellStyle name="Normal 3 2 3 2 3 2 5" xfId="10622"/>
    <cellStyle name="Normal 3 2 3 2 3 2 5 2" xfId="10623"/>
    <cellStyle name="Normal 3 2 3 2 3 2 5 2 2" xfId="10624"/>
    <cellStyle name="Normal 3 2 3 2 3 2 5 2 2 2" xfId="10625"/>
    <cellStyle name="Normal 3 2 3 2 3 2 5 2 3" xfId="10626"/>
    <cellStyle name="Normal 3 2 3 2 3 2 5 3" xfId="10627"/>
    <cellStyle name="Normal 3 2 3 2 3 2 5 3 2" xfId="10628"/>
    <cellStyle name="Normal 3 2 3 2 3 2 5 4" xfId="10629"/>
    <cellStyle name="Normal 3 2 3 2 3 2 6" xfId="10630"/>
    <cellStyle name="Normal 3 2 3 2 3 2 6 2" xfId="10631"/>
    <cellStyle name="Normal 3 2 3 2 3 2 6 2 2" xfId="10632"/>
    <cellStyle name="Normal 3 2 3 2 3 2 6 3" xfId="10633"/>
    <cellStyle name="Normal 3 2 3 2 3 2 7" xfId="10634"/>
    <cellStyle name="Normal 3 2 3 2 3 2 7 2" xfId="10635"/>
    <cellStyle name="Normal 3 2 3 2 3 2 8" xfId="10636"/>
    <cellStyle name="Normal 3 2 3 2 3 3" xfId="10637"/>
    <cellStyle name="Normal 3 2 3 2 3 3 2" xfId="10638"/>
    <cellStyle name="Normal 3 2 3 2 3 3 2 2" xfId="10639"/>
    <cellStyle name="Normal 3 2 3 2 3 3 2 2 2" xfId="10640"/>
    <cellStyle name="Normal 3 2 3 2 3 3 2 2 2 2" xfId="10641"/>
    <cellStyle name="Normal 3 2 3 2 3 3 2 2 2 2 2" xfId="10642"/>
    <cellStyle name="Normal 3 2 3 2 3 3 2 2 2 2 2 2" xfId="10643"/>
    <cellStyle name="Normal 3 2 3 2 3 3 2 2 2 2 3" xfId="10644"/>
    <cellStyle name="Normal 3 2 3 2 3 3 2 2 2 3" xfId="10645"/>
    <cellStyle name="Normal 3 2 3 2 3 3 2 2 2 3 2" xfId="10646"/>
    <cellStyle name="Normal 3 2 3 2 3 3 2 2 2 4" xfId="10647"/>
    <cellStyle name="Normal 3 2 3 2 3 3 2 2 3" xfId="10648"/>
    <cellStyle name="Normal 3 2 3 2 3 3 2 2 3 2" xfId="10649"/>
    <cellStyle name="Normal 3 2 3 2 3 3 2 2 3 2 2" xfId="10650"/>
    <cellStyle name="Normal 3 2 3 2 3 3 2 2 3 3" xfId="10651"/>
    <cellStyle name="Normal 3 2 3 2 3 3 2 2 4" xfId="10652"/>
    <cellStyle name="Normal 3 2 3 2 3 3 2 2 4 2" xfId="10653"/>
    <cellStyle name="Normal 3 2 3 2 3 3 2 2 5" xfId="10654"/>
    <cellStyle name="Normal 3 2 3 2 3 3 2 3" xfId="10655"/>
    <cellStyle name="Normal 3 2 3 2 3 3 2 3 2" xfId="10656"/>
    <cellStyle name="Normal 3 2 3 2 3 3 2 3 2 2" xfId="10657"/>
    <cellStyle name="Normal 3 2 3 2 3 3 2 3 2 2 2" xfId="10658"/>
    <cellStyle name="Normal 3 2 3 2 3 3 2 3 2 3" xfId="10659"/>
    <cellStyle name="Normal 3 2 3 2 3 3 2 3 3" xfId="10660"/>
    <cellStyle name="Normal 3 2 3 2 3 3 2 3 3 2" xfId="10661"/>
    <cellStyle name="Normal 3 2 3 2 3 3 2 3 4" xfId="10662"/>
    <cellStyle name="Normal 3 2 3 2 3 3 2 4" xfId="10663"/>
    <cellStyle name="Normal 3 2 3 2 3 3 2 4 2" xfId="10664"/>
    <cellStyle name="Normal 3 2 3 2 3 3 2 4 2 2" xfId="10665"/>
    <cellStyle name="Normal 3 2 3 2 3 3 2 4 3" xfId="10666"/>
    <cellStyle name="Normal 3 2 3 2 3 3 2 5" xfId="10667"/>
    <cellStyle name="Normal 3 2 3 2 3 3 2 5 2" xfId="10668"/>
    <cellStyle name="Normal 3 2 3 2 3 3 2 6" xfId="10669"/>
    <cellStyle name="Normal 3 2 3 2 3 3 3" xfId="10670"/>
    <cellStyle name="Normal 3 2 3 2 3 3 3 2" xfId="10671"/>
    <cellStyle name="Normal 3 2 3 2 3 3 3 2 2" xfId="10672"/>
    <cellStyle name="Normal 3 2 3 2 3 3 3 2 2 2" xfId="10673"/>
    <cellStyle name="Normal 3 2 3 2 3 3 3 2 2 2 2" xfId="10674"/>
    <cellStyle name="Normal 3 2 3 2 3 3 3 2 2 3" xfId="10675"/>
    <cellStyle name="Normal 3 2 3 2 3 3 3 2 3" xfId="10676"/>
    <cellStyle name="Normal 3 2 3 2 3 3 3 2 3 2" xfId="10677"/>
    <cellStyle name="Normal 3 2 3 2 3 3 3 2 4" xfId="10678"/>
    <cellStyle name="Normal 3 2 3 2 3 3 3 3" xfId="10679"/>
    <cellStyle name="Normal 3 2 3 2 3 3 3 3 2" xfId="10680"/>
    <cellStyle name="Normal 3 2 3 2 3 3 3 3 2 2" xfId="10681"/>
    <cellStyle name="Normal 3 2 3 2 3 3 3 3 3" xfId="10682"/>
    <cellStyle name="Normal 3 2 3 2 3 3 3 4" xfId="10683"/>
    <cellStyle name="Normal 3 2 3 2 3 3 3 4 2" xfId="10684"/>
    <cellStyle name="Normal 3 2 3 2 3 3 3 5" xfId="10685"/>
    <cellStyle name="Normal 3 2 3 2 3 3 4" xfId="10686"/>
    <cellStyle name="Normal 3 2 3 2 3 3 4 2" xfId="10687"/>
    <cellStyle name="Normal 3 2 3 2 3 3 4 2 2" xfId="10688"/>
    <cellStyle name="Normal 3 2 3 2 3 3 4 2 2 2" xfId="10689"/>
    <cellStyle name="Normal 3 2 3 2 3 3 4 2 3" xfId="10690"/>
    <cellStyle name="Normal 3 2 3 2 3 3 4 3" xfId="10691"/>
    <cellStyle name="Normal 3 2 3 2 3 3 4 3 2" xfId="10692"/>
    <cellStyle name="Normal 3 2 3 2 3 3 4 4" xfId="10693"/>
    <cellStyle name="Normal 3 2 3 2 3 3 5" xfId="10694"/>
    <cellStyle name="Normal 3 2 3 2 3 3 5 2" xfId="10695"/>
    <cellStyle name="Normal 3 2 3 2 3 3 5 2 2" xfId="10696"/>
    <cellStyle name="Normal 3 2 3 2 3 3 5 3" xfId="10697"/>
    <cellStyle name="Normal 3 2 3 2 3 3 6" xfId="10698"/>
    <cellStyle name="Normal 3 2 3 2 3 3 6 2" xfId="10699"/>
    <cellStyle name="Normal 3 2 3 2 3 3 7" xfId="10700"/>
    <cellStyle name="Normal 3 2 3 2 3 4" xfId="10701"/>
    <cellStyle name="Normal 3 2 3 2 3 4 2" xfId="10702"/>
    <cellStyle name="Normal 3 2 3 2 3 4 2 2" xfId="10703"/>
    <cellStyle name="Normal 3 2 3 2 3 4 2 2 2" xfId="10704"/>
    <cellStyle name="Normal 3 2 3 2 3 4 2 2 2 2" xfId="10705"/>
    <cellStyle name="Normal 3 2 3 2 3 4 2 2 2 2 2" xfId="10706"/>
    <cellStyle name="Normal 3 2 3 2 3 4 2 2 2 3" xfId="10707"/>
    <cellStyle name="Normal 3 2 3 2 3 4 2 2 3" xfId="10708"/>
    <cellStyle name="Normal 3 2 3 2 3 4 2 2 3 2" xfId="10709"/>
    <cellStyle name="Normal 3 2 3 2 3 4 2 2 4" xfId="10710"/>
    <cellStyle name="Normal 3 2 3 2 3 4 2 3" xfId="10711"/>
    <cellStyle name="Normal 3 2 3 2 3 4 2 3 2" xfId="10712"/>
    <cellStyle name="Normal 3 2 3 2 3 4 2 3 2 2" xfId="10713"/>
    <cellStyle name="Normal 3 2 3 2 3 4 2 3 3" xfId="10714"/>
    <cellStyle name="Normal 3 2 3 2 3 4 2 4" xfId="10715"/>
    <cellStyle name="Normal 3 2 3 2 3 4 2 4 2" xfId="10716"/>
    <cellStyle name="Normal 3 2 3 2 3 4 2 5" xfId="10717"/>
    <cellStyle name="Normal 3 2 3 2 3 4 3" xfId="10718"/>
    <cellStyle name="Normal 3 2 3 2 3 4 3 2" xfId="10719"/>
    <cellStyle name="Normal 3 2 3 2 3 4 3 2 2" xfId="10720"/>
    <cellStyle name="Normal 3 2 3 2 3 4 3 2 2 2" xfId="10721"/>
    <cellStyle name="Normal 3 2 3 2 3 4 3 2 3" xfId="10722"/>
    <cellStyle name="Normal 3 2 3 2 3 4 3 3" xfId="10723"/>
    <cellStyle name="Normal 3 2 3 2 3 4 3 3 2" xfId="10724"/>
    <cellStyle name="Normal 3 2 3 2 3 4 3 4" xfId="10725"/>
    <cellStyle name="Normal 3 2 3 2 3 4 4" xfId="10726"/>
    <cellStyle name="Normal 3 2 3 2 3 4 4 2" xfId="10727"/>
    <cellStyle name="Normal 3 2 3 2 3 4 4 2 2" xfId="10728"/>
    <cellStyle name="Normal 3 2 3 2 3 4 4 3" xfId="10729"/>
    <cellStyle name="Normal 3 2 3 2 3 4 5" xfId="10730"/>
    <cellStyle name="Normal 3 2 3 2 3 4 5 2" xfId="10731"/>
    <cellStyle name="Normal 3 2 3 2 3 4 6" xfId="10732"/>
    <cellStyle name="Normal 3 2 3 2 3 5" xfId="10733"/>
    <cellStyle name="Normal 3 2 3 2 3 5 2" xfId="10734"/>
    <cellStyle name="Normal 3 2 3 2 3 5 2 2" xfId="10735"/>
    <cellStyle name="Normal 3 2 3 2 3 5 2 2 2" xfId="10736"/>
    <cellStyle name="Normal 3 2 3 2 3 5 2 2 2 2" xfId="10737"/>
    <cellStyle name="Normal 3 2 3 2 3 5 2 2 3" xfId="10738"/>
    <cellStyle name="Normal 3 2 3 2 3 5 2 3" xfId="10739"/>
    <cellStyle name="Normal 3 2 3 2 3 5 2 3 2" xfId="10740"/>
    <cellStyle name="Normal 3 2 3 2 3 5 2 4" xfId="10741"/>
    <cellStyle name="Normal 3 2 3 2 3 5 3" xfId="10742"/>
    <cellStyle name="Normal 3 2 3 2 3 5 3 2" xfId="10743"/>
    <cellStyle name="Normal 3 2 3 2 3 5 3 2 2" xfId="10744"/>
    <cellStyle name="Normal 3 2 3 2 3 5 3 3" xfId="10745"/>
    <cellStyle name="Normal 3 2 3 2 3 5 4" xfId="10746"/>
    <cellStyle name="Normal 3 2 3 2 3 5 4 2" xfId="10747"/>
    <cellStyle name="Normal 3 2 3 2 3 5 5" xfId="10748"/>
    <cellStyle name="Normal 3 2 3 2 3 6" xfId="10749"/>
    <cellStyle name="Normal 3 2 3 2 3 6 2" xfId="10750"/>
    <cellStyle name="Normal 3 2 3 2 3 6 2 2" xfId="10751"/>
    <cellStyle name="Normal 3 2 3 2 3 6 2 2 2" xfId="10752"/>
    <cellStyle name="Normal 3 2 3 2 3 6 2 3" xfId="10753"/>
    <cellStyle name="Normal 3 2 3 2 3 6 3" xfId="10754"/>
    <cellStyle name="Normal 3 2 3 2 3 6 3 2" xfId="10755"/>
    <cellStyle name="Normal 3 2 3 2 3 6 4" xfId="10756"/>
    <cellStyle name="Normal 3 2 3 2 3 7" xfId="10757"/>
    <cellStyle name="Normal 3 2 3 2 3 7 2" xfId="10758"/>
    <cellStyle name="Normal 3 2 3 2 3 7 2 2" xfId="10759"/>
    <cellStyle name="Normal 3 2 3 2 3 7 3" xfId="10760"/>
    <cellStyle name="Normal 3 2 3 2 3 8" xfId="10761"/>
    <cellStyle name="Normal 3 2 3 2 3 8 2" xfId="10762"/>
    <cellStyle name="Normal 3 2 3 2 3 9" xfId="10763"/>
    <cellStyle name="Normal 3 2 3 2 4" xfId="10764"/>
    <cellStyle name="Normal 3 2 3 2 4 2" xfId="10765"/>
    <cellStyle name="Normal 3 2 3 2 4 2 2" xfId="10766"/>
    <cellStyle name="Normal 3 2 3 2 4 2 2 2" xfId="10767"/>
    <cellStyle name="Normal 3 2 3 2 4 2 2 2 2" xfId="10768"/>
    <cellStyle name="Normal 3 2 3 2 4 2 2 2 2 2" xfId="10769"/>
    <cellStyle name="Normal 3 2 3 2 4 2 2 2 2 2 2" xfId="10770"/>
    <cellStyle name="Normal 3 2 3 2 4 2 2 2 2 2 2 2" xfId="10771"/>
    <cellStyle name="Normal 3 2 3 2 4 2 2 2 2 2 3" xfId="10772"/>
    <cellStyle name="Normal 3 2 3 2 4 2 2 2 2 3" xfId="10773"/>
    <cellStyle name="Normal 3 2 3 2 4 2 2 2 2 3 2" xfId="10774"/>
    <cellStyle name="Normal 3 2 3 2 4 2 2 2 2 4" xfId="10775"/>
    <cellStyle name="Normal 3 2 3 2 4 2 2 2 3" xfId="10776"/>
    <cellStyle name="Normal 3 2 3 2 4 2 2 2 3 2" xfId="10777"/>
    <cellStyle name="Normal 3 2 3 2 4 2 2 2 3 2 2" xfId="10778"/>
    <cellStyle name="Normal 3 2 3 2 4 2 2 2 3 3" xfId="10779"/>
    <cellStyle name="Normal 3 2 3 2 4 2 2 2 4" xfId="10780"/>
    <cellStyle name="Normal 3 2 3 2 4 2 2 2 4 2" xfId="10781"/>
    <cellStyle name="Normal 3 2 3 2 4 2 2 2 5" xfId="10782"/>
    <cellStyle name="Normal 3 2 3 2 4 2 2 3" xfId="10783"/>
    <cellStyle name="Normal 3 2 3 2 4 2 2 3 2" xfId="10784"/>
    <cellStyle name="Normal 3 2 3 2 4 2 2 3 2 2" xfId="10785"/>
    <cellStyle name="Normal 3 2 3 2 4 2 2 3 2 2 2" xfId="10786"/>
    <cellStyle name="Normal 3 2 3 2 4 2 2 3 2 3" xfId="10787"/>
    <cellStyle name="Normal 3 2 3 2 4 2 2 3 3" xfId="10788"/>
    <cellStyle name="Normal 3 2 3 2 4 2 2 3 3 2" xfId="10789"/>
    <cellStyle name="Normal 3 2 3 2 4 2 2 3 4" xfId="10790"/>
    <cellStyle name="Normal 3 2 3 2 4 2 2 4" xfId="10791"/>
    <cellStyle name="Normal 3 2 3 2 4 2 2 4 2" xfId="10792"/>
    <cellStyle name="Normal 3 2 3 2 4 2 2 4 2 2" xfId="10793"/>
    <cellStyle name="Normal 3 2 3 2 4 2 2 4 3" xfId="10794"/>
    <cellStyle name="Normal 3 2 3 2 4 2 2 5" xfId="10795"/>
    <cellStyle name="Normal 3 2 3 2 4 2 2 5 2" xfId="10796"/>
    <cellStyle name="Normal 3 2 3 2 4 2 2 6" xfId="10797"/>
    <cellStyle name="Normal 3 2 3 2 4 2 3" xfId="10798"/>
    <cellStyle name="Normal 3 2 3 2 4 2 3 2" xfId="10799"/>
    <cellStyle name="Normal 3 2 3 2 4 2 3 2 2" xfId="10800"/>
    <cellStyle name="Normal 3 2 3 2 4 2 3 2 2 2" xfId="10801"/>
    <cellStyle name="Normal 3 2 3 2 4 2 3 2 2 2 2" xfId="10802"/>
    <cellStyle name="Normal 3 2 3 2 4 2 3 2 2 3" xfId="10803"/>
    <cellStyle name="Normal 3 2 3 2 4 2 3 2 3" xfId="10804"/>
    <cellStyle name="Normal 3 2 3 2 4 2 3 2 3 2" xfId="10805"/>
    <cellStyle name="Normal 3 2 3 2 4 2 3 2 4" xfId="10806"/>
    <cellStyle name="Normal 3 2 3 2 4 2 3 3" xfId="10807"/>
    <cellStyle name="Normal 3 2 3 2 4 2 3 3 2" xfId="10808"/>
    <cellStyle name="Normal 3 2 3 2 4 2 3 3 2 2" xfId="10809"/>
    <cellStyle name="Normal 3 2 3 2 4 2 3 3 3" xfId="10810"/>
    <cellStyle name="Normal 3 2 3 2 4 2 3 4" xfId="10811"/>
    <cellStyle name="Normal 3 2 3 2 4 2 3 4 2" xfId="10812"/>
    <cellStyle name="Normal 3 2 3 2 4 2 3 5" xfId="10813"/>
    <cellStyle name="Normal 3 2 3 2 4 2 4" xfId="10814"/>
    <cellStyle name="Normal 3 2 3 2 4 2 4 2" xfId="10815"/>
    <cellStyle name="Normal 3 2 3 2 4 2 4 2 2" xfId="10816"/>
    <cellStyle name="Normal 3 2 3 2 4 2 4 2 2 2" xfId="10817"/>
    <cellStyle name="Normal 3 2 3 2 4 2 4 2 3" xfId="10818"/>
    <cellStyle name="Normal 3 2 3 2 4 2 4 3" xfId="10819"/>
    <cellStyle name="Normal 3 2 3 2 4 2 4 3 2" xfId="10820"/>
    <cellStyle name="Normal 3 2 3 2 4 2 4 4" xfId="10821"/>
    <cellStyle name="Normal 3 2 3 2 4 2 5" xfId="10822"/>
    <cellStyle name="Normal 3 2 3 2 4 2 5 2" xfId="10823"/>
    <cellStyle name="Normal 3 2 3 2 4 2 5 2 2" xfId="10824"/>
    <cellStyle name="Normal 3 2 3 2 4 2 5 3" xfId="10825"/>
    <cellStyle name="Normal 3 2 3 2 4 2 6" xfId="10826"/>
    <cellStyle name="Normal 3 2 3 2 4 2 6 2" xfId="10827"/>
    <cellStyle name="Normal 3 2 3 2 4 2 7" xfId="10828"/>
    <cellStyle name="Normal 3 2 3 2 4 3" xfId="10829"/>
    <cellStyle name="Normal 3 2 3 2 4 3 2" xfId="10830"/>
    <cellStyle name="Normal 3 2 3 2 4 3 2 2" xfId="10831"/>
    <cellStyle name="Normal 3 2 3 2 4 3 2 2 2" xfId="10832"/>
    <cellStyle name="Normal 3 2 3 2 4 3 2 2 2 2" xfId="10833"/>
    <cellStyle name="Normal 3 2 3 2 4 3 2 2 2 2 2" xfId="10834"/>
    <cellStyle name="Normal 3 2 3 2 4 3 2 2 2 3" xfId="10835"/>
    <cellStyle name="Normal 3 2 3 2 4 3 2 2 3" xfId="10836"/>
    <cellStyle name="Normal 3 2 3 2 4 3 2 2 3 2" xfId="10837"/>
    <cellStyle name="Normal 3 2 3 2 4 3 2 2 4" xfId="10838"/>
    <cellStyle name="Normal 3 2 3 2 4 3 2 3" xfId="10839"/>
    <cellStyle name="Normal 3 2 3 2 4 3 2 3 2" xfId="10840"/>
    <cellStyle name="Normal 3 2 3 2 4 3 2 3 2 2" xfId="10841"/>
    <cellStyle name="Normal 3 2 3 2 4 3 2 3 3" xfId="10842"/>
    <cellStyle name="Normal 3 2 3 2 4 3 2 4" xfId="10843"/>
    <cellStyle name="Normal 3 2 3 2 4 3 2 4 2" xfId="10844"/>
    <cellStyle name="Normal 3 2 3 2 4 3 2 5" xfId="10845"/>
    <cellStyle name="Normal 3 2 3 2 4 3 3" xfId="10846"/>
    <cellStyle name="Normal 3 2 3 2 4 3 3 2" xfId="10847"/>
    <cellStyle name="Normal 3 2 3 2 4 3 3 2 2" xfId="10848"/>
    <cellStyle name="Normal 3 2 3 2 4 3 3 2 2 2" xfId="10849"/>
    <cellStyle name="Normal 3 2 3 2 4 3 3 2 3" xfId="10850"/>
    <cellStyle name="Normal 3 2 3 2 4 3 3 3" xfId="10851"/>
    <cellStyle name="Normal 3 2 3 2 4 3 3 3 2" xfId="10852"/>
    <cellStyle name="Normal 3 2 3 2 4 3 3 4" xfId="10853"/>
    <cellStyle name="Normal 3 2 3 2 4 3 4" xfId="10854"/>
    <cellStyle name="Normal 3 2 3 2 4 3 4 2" xfId="10855"/>
    <cellStyle name="Normal 3 2 3 2 4 3 4 2 2" xfId="10856"/>
    <cellStyle name="Normal 3 2 3 2 4 3 4 3" xfId="10857"/>
    <cellStyle name="Normal 3 2 3 2 4 3 5" xfId="10858"/>
    <cellStyle name="Normal 3 2 3 2 4 3 5 2" xfId="10859"/>
    <cellStyle name="Normal 3 2 3 2 4 3 6" xfId="10860"/>
    <cellStyle name="Normal 3 2 3 2 4 4" xfId="10861"/>
    <cellStyle name="Normal 3 2 3 2 4 4 2" xfId="10862"/>
    <cellStyle name="Normal 3 2 3 2 4 4 2 2" xfId="10863"/>
    <cellStyle name="Normal 3 2 3 2 4 4 2 2 2" xfId="10864"/>
    <cellStyle name="Normal 3 2 3 2 4 4 2 2 2 2" xfId="10865"/>
    <cellStyle name="Normal 3 2 3 2 4 4 2 2 3" xfId="10866"/>
    <cellStyle name="Normal 3 2 3 2 4 4 2 3" xfId="10867"/>
    <cellStyle name="Normal 3 2 3 2 4 4 2 3 2" xfId="10868"/>
    <cellStyle name="Normal 3 2 3 2 4 4 2 4" xfId="10869"/>
    <cellStyle name="Normal 3 2 3 2 4 4 3" xfId="10870"/>
    <cellStyle name="Normal 3 2 3 2 4 4 3 2" xfId="10871"/>
    <cellStyle name="Normal 3 2 3 2 4 4 3 2 2" xfId="10872"/>
    <cellStyle name="Normal 3 2 3 2 4 4 3 3" xfId="10873"/>
    <cellStyle name="Normal 3 2 3 2 4 4 4" xfId="10874"/>
    <cellStyle name="Normal 3 2 3 2 4 4 4 2" xfId="10875"/>
    <cellStyle name="Normal 3 2 3 2 4 4 5" xfId="10876"/>
    <cellStyle name="Normal 3 2 3 2 4 5" xfId="10877"/>
    <cellStyle name="Normal 3 2 3 2 4 5 2" xfId="10878"/>
    <cellStyle name="Normal 3 2 3 2 4 5 2 2" xfId="10879"/>
    <cellStyle name="Normal 3 2 3 2 4 5 2 2 2" xfId="10880"/>
    <cellStyle name="Normal 3 2 3 2 4 5 2 3" xfId="10881"/>
    <cellStyle name="Normal 3 2 3 2 4 5 3" xfId="10882"/>
    <cellStyle name="Normal 3 2 3 2 4 5 3 2" xfId="10883"/>
    <cellStyle name="Normal 3 2 3 2 4 5 4" xfId="10884"/>
    <cellStyle name="Normal 3 2 3 2 4 6" xfId="10885"/>
    <cellStyle name="Normal 3 2 3 2 4 6 2" xfId="10886"/>
    <cellStyle name="Normal 3 2 3 2 4 6 2 2" xfId="10887"/>
    <cellStyle name="Normal 3 2 3 2 4 6 3" xfId="10888"/>
    <cellStyle name="Normal 3 2 3 2 4 7" xfId="10889"/>
    <cellStyle name="Normal 3 2 3 2 4 7 2" xfId="10890"/>
    <cellStyle name="Normal 3 2 3 2 4 8" xfId="10891"/>
    <cellStyle name="Normal 3 2 3 2 5" xfId="10892"/>
    <cellStyle name="Normal 3 2 3 2 5 2" xfId="10893"/>
    <cellStyle name="Normal 3 2 3 2 5 2 2" xfId="10894"/>
    <cellStyle name="Normal 3 2 3 2 5 2 2 2" xfId="10895"/>
    <cellStyle name="Normal 3 2 3 2 5 2 2 2 2" xfId="10896"/>
    <cellStyle name="Normal 3 2 3 2 5 2 2 2 2 2" xfId="10897"/>
    <cellStyle name="Normal 3 2 3 2 5 2 2 2 2 2 2" xfId="10898"/>
    <cellStyle name="Normal 3 2 3 2 5 2 2 2 2 3" xfId="10899"/>
    <cellStyle name="Normal 3 2 3 2 5 2 2 2 3" xfId="10900"/>
    <cellStyle name="Normal 3 2 3 2 5 2 2 2 3 2" xfId="10901"/>
    <cellStyle name="Normal 3 2 3 2 5 2 2 2 4" xfId="10902"/>
    <cellStyle name="Normal 3 2 3 2 5 2 2 3" xfId="10903"/>
    <cellStyle name="Normal 3 2 3 2 5 2 2 3 2" xfId="10904"/>
    <cellStyle name="Normal 3 2 3 2 5 2 2 3 2 2" xfId="10905"/>
    <cellStyle name="Normal 3 2 3 2 5 2 2 3 3" xfId="10906"/>
    <cellStyle name="Normal 3 2 3 2 5 2 2 4" xfId="10907"/>
    <cellStyle name="Normal 3 2 3 2 5 2 2 4 2" xfId="10908"/>
    <cellStyle name="Normal 3 2 3 2 5 2 2 5" xfId="10909"/>
    <cellStyle name="Normal 3 2 3 2 5 2 3" xfId="10910"/>
    <cellStyle name="Normal 3 2 3 2 5 2 3 2" xfId="10911"/>
    <cellStyle name="Normal 3 2 3 2 5 2 3 2 2" xfId="10912"/>
    <cellStyle name="Normal 3 2 3 2 5 2 3 2 2 2" xfId="10913"/>
    <cellStyle name="Normal 3 2 3 2 5 2 3 2 3" xfId="10914"/>
    <cellStyle name="Normal 3 2 3 2 5 2 3 3" xfId="10915"/>
    <cellStyle name="Normal 3 2 3 2 5 2 3 3 2" xfId="10916"/>
    <cellStyle name="Normal 3 2 3 2 5 2 3 4" xfId="10917"/>
    <cellStyle name="Normal 3 2 3 2 5 2 4" xfId="10918"/>
    <cellStyle name="Normal 3 2 3 2 5 2 4 2" xfId="10919"/>
    <cellStyle name="Normal 3 2 3 2 5 2 4 2 2" xfId="10920"/>
    <cellStyle name="Normal 3 2 3 2 5 2 4 3" xfId="10921"/>
    <cellStyle name="Normal 3 2 3 2 5 2 5" xfId="10922"/>
    <cellStyle name="Normal 3 2 3 2 5 2 5 2" xfId="10923"/>
    <cellStyle name="Normal 3 2 3 2 5 2 6" xfId="10924"/>
    <cellStyle name="Normal 3 2 3 2 5 3" xfId="10925"/>
    <cellStyle name="Normal 3 2 3 2 5 3 2" xfId="10926"/>
    <cellStyle name="Normal 3 2 3 2 5 3 2 2" xfId="10927"/>
    <cellStyle name="Normal 3 2 3 2 5 3 2 2 2" xfId="10928"/>
    <cellStyle name="Normal 3 2 3 2 5 3 2 2 2 2" xfId="10929"/>
    <cellStyle name="Normal 3 2 3 2 5 3 2 2 3" xfId="10930"/>
    <cellStyle name="Normal 3 2 3 2 5 3 2 3" xfId="10931"/>
    <cellStyle name="Normal 3 2 3 2 5 3 2 3 2" xfId="10932"/>
    <cellStyle name="Normal 3 2 3 2 5 3 2 4" xfId="10933"/>
    <cellStyle name="Normal 3 2 3 2 5 3 3" xfId="10934"/>
    <cellStyle name="Normal 3 2 3 2 5 3 3 2" xfId="10935"/>
    <cellStyle name="Normal 3 2 3 2 5 3 3 2 2" xfId="10936"/>
    <cellStyle name="Normal 3 2 3 2 5 3 3 3" xfId="10937"/>
    <cellStyle name="Normal 3 2 3 2 5 3 4" xfId="10938"/>
    <cellStyle name="Normal 3 2 3 2 5 3 4 2" xfId="10939"/>
    <cellStyle name="Normal 3 2 3 2 5 3 5" xfId="10940"/>
    <cellStyle name="Normal 3 2 3 2 5 4" xfId="10941"/>
    <cellStyle name="Normal 3 2 3 2 5 4 2" xfId="10942"/>
    <cellStyle name="Normal 3 2 3 2 5 4 2 2" xfId="10943"/>
    <cellStyle name="Normal 3 2 3 2 5 4 2 2 2" xfId="10944"/>
    <cellStyle name="Normal 3 2 3 2 5 4 2 3" xfId="10945"/>
    <cellStyle name="Normal 3 2 3 2 5 4 3" xfId="10946"/>
    <cellStyle name="Normal 3 2 3 2 5 4 3 2" xfId="10947"/>
    <cellStyle name="Normal 3 2 3 2 5 4 4" xfId="10948"/>
    <cellStyle name="Normal 3 2 3 2 5 5" xfId="10949"/>
    <cellStyle name="Normal 3 2 3 2 5 5 2" xfId="10950"/>
    <cellStyle name="Normal 3 2 3 2 5 5 2 2" xfId="10951"/>
    <cellStyle name="Normal 3 2 3 2 5 5 3" xfId="10952"/>
    <cellStyle name="Normal 3 2 3 2 5 6" xfId="10953"/>
    <cellStyle name="Normal 3 2 3 2 5 6 2" xfId="10954"/>
    <cellStyle name="Normal 3 2 3 2 5 7" xfId="10955"/>
    <cellStyle name="Normal 3 2 3 2 6" xfId="10956"/>
    <cellStyle name="Normal 3 2 3 2 6 2" xfId="10957"/>
    <cellStyle name="Normal 3 2 3 2 6 2 2" xfId="10958"/>
    <cellStyle name="Normal 3 2 3 2 6 2 2 2" xfId="10959"/>
    <cellStyle name="Normal 3 2 3 2 6 2 2 2 2" xfId="10960"/>
    <cellStyle name="Normal 3 2 3 2 6 2 2 2 2 2" xfId="10961"/>
    <cellStyle name="Normal 3 2 3 2 6 2 2 2 3" xfId="10962"/>
    <cellStyle name="Normal 3 2 3 2 6 2 2 3" xfId="10963"/>
    <cellStyle name="Normal 3 2 3 2 6 2 2 3 2" xfId="10964"/>
    <cellStyle name="Normal 3 2 3 2 6 2 2 4" xfId="10965"/>
    <cellStyle name="Normal 3 2 3 2 6 2 3" xfId="10966"/>
    <cellStyle name="Normal 3 2 3 2 6 2 3 2" xfId="10967"/>
    <cellStyle name="Normal 3 2 3 2 6 2 3 2 2" xfId="10968"/>
    <cellStyle name="Normal 3 2 3 2 6 2 3 3" xfId="10969"/>
    <cellStyle name="Normal 3 2 3 2 6 2 4" xfId="10970"/>
    <cellStyle name="Normal 3 2 3 2 6 2 4 2" xfId="10971"/>
    <cellStyle name="Normal 3 2 3 2 6 2 5" xfId="10972"/>
    <cellStyle name="Normal 3 2 3 2 6 3" xfId="10973"/>
    <cellStyle name="Normal 3 2 3 2 6 3 2" xfId="10974"/>
    <cellStyle name="Normal 3 2 3 2 6 3 2 2" xfId="10975"/>
    <cellStyle name="Normal 3 2 3 2 6 3 2 2 2" xfId="10976"/>
    <cellStyle name="Normal 3 2 3 2 6 3 2 3" xfId="10977"/>
    <cellStyle name="Normal 3 2 3 2 6 3 3" xfId="10978"/>
    <cellStyle name="Normal 3 2 3 2 6 3 3 2" xfId="10979"/>
    <cellStyle name="Normal 3 2 3 2 6 3 4" xfId="10980"/>
    <cellStyle name="Normal 3 2 3 2 6 4" xfId="10981"/>
    <cellStyle name="Normal 3 2 3 2 6 4 2" xfId="10982"/>
    <cellStyle name="Normal 3 2 3 2 6 4 2 2" xfId="10983"/>
    <cellStyle name="Normal 3 2 3 2 6 4 3" xfId="10984"/>
    <cellStyle name="Normal 3 2 3 2 6 5" xfId="10985"/>
    <cellStyle name="Normal 3 2 3 2 6 5 2" xfId="10986"/>
    <cellStyle name="Normal 3 2 3 2 6 6" xfId="10987"/>
    <cellStyle name="Normal 3 2 3 2 7" xfId="10988"/>
    <cellStyle name="Normal 3 2 3 2 7 2" xfId="10989"/>
    <cellStyle name="Normal 3 2 3 2 7 2 2" xfId="10990"/>
    <cellStyle name="Normal 3 2 3 2 7 2 2 2" xfId="10991"/>
    <cellStyle name="Normal 3 2 3 2 7 2 2 2 2" xfId="10992"/>
    <cellStyle name="Normal 3 2 3 2 7 2 2 3" xfId="10993"/>
    <cellStyle name="Normal 3 2 3 2 7 2 3" xfId="10994"/>
    <cellStyle name="Normal 3 2 3 2 7 2 3 2" xfId="10995"/>
    <cellStyle name="Normal 3 2 3 2 7 2 4" xfId="10996"/>
    <cellStyle name="Normal 3 2 3 2 7 3" xfId="10997"/>
    <cellStyle name="Normal 3 2 3 2 7 3 2" xfId="10998"/>
    <cellStyle name="Normal 3 2 3 2 7 3 2 2" xfId="10999"/>
    <cellStyle name="Normal 3 2 3 2 7 3 3" xfId="11000"/>
    <cellStyle name="Normal 3 2 3 2 7 4" xfId="11001"/>
    <cellStyle name="Normal 3 2 3 2 7 4 2" xfId="11002"/>
    <cellStyle name="Normal 3 2 3 2 7 5" xfId="11003"/>
    <cellStyle name="Normal 3 2 3 2 8" xfId="11004"/>
    <cellStyle name="Normal 3 2 3 2 8 2" xfId="11005"/>
    <cellStyle name="Normal 3 2 3 2 8 2 2" xfId="11006"/>
    <cellStyle name="Normal 3 2 3 2 8 2 2 2" xfId="11007"/>
    <cellStyle name="Normal 3 2 3 2 8 2 3" xfId="11008"/>
    <cellStyle name="Normal 3 2 3 2 8 3" xfId="11009"/>
    <cellStyle name="Normal 3 2 3 2 8 3 2" xfId="11010"/>
    <cellStyle name="Normal 3 2 3 2 8 4" xfId="11011"/>
    <cellStyle name="Normal 3 2 3 2 9" xfId="11012"/>
    <cellStyle name="Normal 3 2 3 2 9 2" xfId="11013"/>
    <cellStyle name="Normal 3 2 3 2 9 2 2" xfId="11014"/>
    <cellStyle name="Normal 3 2 3 2 9 3" xfId="11015"/>
    <cellStyle name="Normal 3 2 3 3" xfId="11016"/>
    <cellStyle name="Normal 3 2 3 3 10" xfId="11017"/>
    <cellStyle name="Normal 3 2 3 3 2" xfId="11018"/>
    <cellStyle name="Normal 3 2 3 3 2 2" xfId="11019"/>
    <cellStyle name="Normal 3 2 3 3 2 2 2" xfId="11020"/>
    <cellStyle name="Normal 3 2 3 3 2 2 2 2" xfId="11021"/>
    <cellStyle name="Normal 3 2 3 3 2 2 2 2 2" xfId="11022"/>
    <cellStyle name="Normal 3 2 3 3 2 2 2 2 2 2" xfId="11023"/>
    <cellStyle name="Normal 3 2 3 3 2 2 2 2 2 2 2" xfId="11024"/>
    <cellStyle name="Normal 3 2 3 3 2 2 2 2 2 2 2 2" xfId="11025"/>
    <cellStyle name="Normal 3 2 3 3 2 2 2 2 2 2 2 2 2" xfId="11026"/>
    <cellStyle name="Normal 3 2 3 3 2 2 2 2 2 2 2 3" xfId="11027"/>
    <cellStyle name="Normal 3 2 3 3 2 2 2 2 2 2 3" xfId="11028"/>
    <cellStyle name="Normal 3 2 3 3 2 2 2 2 2 2 3 2" xfId="11029"/>
    <cellStyle name="Normal 3 2 3 3 2 2 2 2 2 2 4" xfId="11030"/>
    <cellStyle name="Normal 3 2 3 3 2 2 2 2 2 3" xfId="11031"/>
    <cellStyle name="Normal 3 2 3 3 2 2 2 2 2 3 2" xfId="11032"/>
    <cellStyle name="Normal 3 2 3 3 2 2 2 2 2 3 2 2" xfId="11033"/>
    <cellStyle name="Normal 3 2 3 3 2 2 2 2 2 3 3" xfId="11034"/>
    <cellStyle name="Normal 3 2 3 3 2 2 2 2 2 4" xfId="11035"/>
    <cellStyle name="Normal 3 2 3 3 2 2 2 2 2 4 2" xfId="11036"/>
    <cellStyle name="Normal 3 2 3 3 2 2 2 2 2 5" xfId="11037"/>
    <cellStyle name="Normal 3 2 3 3 2 2 2 2 3" xfId="11038"/>
    <cellStyle name="Normal 3 2 3 3 2 2 2 2 3 2" xfId="11039"/>
    <cellStyle name="Normal 3 2 3 3 2 2 2 2 3 2 2" xfId="11040"/>
    <cellStyle name="Normal 3 2 3 3 2 2 2 2 3 2 2 2" xfId="11041"/>
    <cellStyle name="Normal 3 2 3 3 2 2 2 2 3 2 3" xfId="11042"/>
    <cellStyle name="Normal 3 2 3 3 2 2 2 2 3 3" xfId="11043"/>
    <cellStyle name="Normal 3 2 3 3 2 2 2 2 3 3 2" xfId="11044"/>
    <cellStyle name="Normal 3 2 3 3 2 2 2 2 3 4" xfId="11045"/>
    <cellStyle name="Normal 3 2 3 3 2 2 2 2 4" xfId="11046"/>
    <cellStyle name="Normal 3 2 3 3 2 2 2 2 4 2" xfId="11047"/>
    <cellStyle name="Normal 3 2 3 3 2 2 2 2 4 2 2" xfId="11048"/>
    <cellStyle name="Normal 3 2 3 3 2 2 2 2 4 3" xfId="11049"/>
    <cellStyle name="Normal 3 2 3 3 2 2 2 2 5" xfId="11050"/>
    <cellStyle name="Normal 3 2 3 3 2 2 2 2 5 2" xfId="11051"/>
    <cellStyle name="Normal 3 2 3 3 2 2 2 2 6" xfId="11052"/>
    <cellStyle name="Normal 3 2 3 3 2 2 2 3" xfId="11053"/>
    <cellStyle name="Normal 3 2 3 3 2 2 2 3 2" xfId="11054"/>
    <cellStyle name="Normal 3 2 3 3 2 2 2 3 2 2" xfId="11055"/>
    <cellStyle name="Normal 3 2 3 3 2 2 2 3 2 2 2" xfId="11056"/>
    <cellStyle name="Normal 3 2 3 3 2 2 2 3 2 2 2 2" xfId="11057"/>
    <cellStyle name="Normal 3 2 3 3 2 2 2 3 2 2 3" xfId="11058"/>
    <cellStyle name="Normal 3 2 3 3 2 2 2 3 2 3" xfId="11059"/>
    <cellStyle name="Normal 3 2 3 3 2 2 2 3 2 3 2" xfId="11060"/>
    <cellStyle name="Normal 3 2 3 3 2 2 2 3 2 4" xfId="11061"/>
    <cellStyle name="Normal 3 2 3 3 2 2 2 3 3" xfId="11062"/>
    <cellStyle name="Normal 3 2 3 3 2 2 2 3 3 2" xfId="11063"/>
    <cellStyle name="Normal 3 2 3 3 2 2 2 3 3 2 2" xfId="11064"/>
    <cellStyle name="Normal 3 2 3 3 2 2 2 3 3 3" xfId="11065"/>
    <cellStyle name="Normal 3 2 3 3 2 2 2 3 4" xfId="11066"/>
    <cellStyle name="Normal 3 2 3 3 2 2 2 3 4 2" xfId="11067"/>
    <cellStyle name="Normal 3 2 3 3 2 2 2 3 5" xfId="11068"/>
    <cellStyle name="Normal 3 2 3 3 2 2 2 4" xfId="11069"/>
    <cellStyle name="Normal 3 2 3 3 2 2 2 4 2" xfId="11070"/>
    <cellStyle name="Normal 3 2 3 3 2 2 2 4 2 2" xfId="11071"/>
    <cellStyle name="Normal 3 2 3 3 2 2 2 4 2 2 2" xfId="11072"/>
    <cellStyle name="Normal 3 2 3 3 2 2 2 4 2 3" xfId="11073"/>
    <cellStyle name="Normal 3 2 3 3 2 2 2 4 3" xfId="11074"/>
    <cellStyle name="Normal 3 2 3 3 2 2 2 4 3 2" xfId="11075"/>
    <cellStyle name="Normal 3 2 3 3 2 2 2 4 4" xfId="11076"/>
    <cellStyle name="Normal 3 2 3 3 2 2 2 5" xfId="11077"/>
    <cellStyle name="Normal 3 2 3 3 2 2 2 5 2" xfId="11078"/>
    <cellStyle name="Normal 3 2 3 3 2 2 2 5 2 2" xfId="11079"/>
    <cellStyle name="Normal 3 2 3 3 2 2 2 5 3" xfId="11080"/>
    <cellStyle name="Normal 3 2 3 3 2 2 2 6" xfId="11081"/>
    <cellStyle name="Normal 3 2 3 3 2 2 2 6 2" xfId="11082"/>
    <cellStyle name="Normal 3 2 3 3 2 2 2 7" xfId="11083"/>
    <cellStyle name="Normal 3 2 3 3 2 2 3" xfId="11084"/>
    <cellStyle name="Normal 3 2 3 3 2 2 3 2" xfId="11085"/>
    <cellStyle name="Normal 3 2 3 3 2 2 3 2 2" xfId="11086"/>
    <cellStyle name="Normal 3 2 3 3 2 2 3 2 2 2" xfId="11087"/>
    <cellStyle name="Normal 3 2 3 3 2 2 3 2 2 2 2" xfId="11088"/>
    <cellStyle name="Normal 3 2 3 3 2 2 3 2 2 2 2 2" xfId="11089"/>
    <cellStyle name="Normal 3 2 3 3 2 2 3 2 2 2 3" xfId="11090"/>
    <cellStyle name="Normal 3 2 3 3 2 2 3 2 2 3" xfId="11091"/>
    <cellStyle name="Normal 3 2 3 3 2 2 3 2 2 3 2" xfId="11092"/>
    <cellStyle name="Normal 3 2 3 3 2 2 3 2 2 4" xfId="11093"/>
    <cellStyle name="Normal 3 2 3 3 2 2 3 2 3" xfId="11094"/>
    <cellStyle name="Normal 3 2 3 3 2 2 3 2 3 2" xfId="11095"/>
    <cellStyle name="Normal 3 2 3 3 2 2 3 2 3 2 2" xfId="11096"/>
    <cellStyle name="Normal 3 2 3 3 2 2 3 2 3 3" xfId="11097"/>
    <cellStyle name="Normal 3 2 3 3 2 2 3 2 4" xfId="11098"/>
    <cellStyle name="Normal 3 2 3 3 2 2 3 2 4 2" xfId="11099"/>
    <cellStyle name="Normal 3 2 3 3 2 2 3 2 5" xfId="11100"/>
    <cellStyle name="Normal 3 2 3 3 2 2 3 3" xfId="11101"/>
    <cellStyle name="Normal 3 2 3 3 2 2 3 3 2" xfId="11102"/>
    <cellStyle name="Normal 3 2 3 3 2 2 3 3 2 2" xfId="11103"/>
    <cellStyle name="Normal 3 2 3 3 2 2 3 3 2 2 2" xfId="11104"/>
    <cellStyle name="Normal 3 2 3 3 2 2 3 3 2 3" xfId="11105"/>
    <cellStyle name="Normal 3 2 3 3 2 2 3 3 3" xfId="11106"/>
    <cellStyle name="Normal 3 2 3 3 2 2 3 3 3 2" xfId="11107"/>
    <cellStyle name="Normal 3 2 3 3 2 2 3 3 4" xfId="11108"/>
    <cellStyle name="Normal 3 2 3 3 2 2 3 4" xfId="11109"/>
    <cellStyle name="Normal 3 2 3 3 2 2 3 4 2" xfId="11110"/>
    <cellStyle name="Normal 3 2 3 3 2 2 3 4 2 2" xfId="11111"/>
    <cellStyle name="Normal 3 2 3 3 2 2 3 4 3" xfId="11112"/>
    <cellStyle name="Normal 3 2 3 3 2 2 3 5" xfId="11113"/>
    <cellStyle name="Normal 3 2 3 3 2 2 3 5 2" xfId="11114"/>
    <cellStyle name="Normal 3 2 3 3 2 2 3 6" xfId="11115"/>
    <cellStyle name="Normal 3 2 3 3 2 2 4" xfId="11116"/>
    <cellStyle name="Normal 3 2 3 3 2 2 4 2" xfId="11117"/>
    <cellStyle name="Normal 3 2 3 3 2 2 4 2 2" xfId="11118"/>
    <cellStyle name="Normal 3 2 3 3 2 2 4 2 2 2" xfId="11119"/>
    <cellStyle name="Normal 3 2 3 3 2 2 4 2 2 2 2" xfId="11120"/>
    <cellStyle name="Normal 3 2 3 3 2 2 4 2 2 3" xfId="11121"/>
    <cellStyle name="Normal 3 2 3 3 2 2 4 2 3" xfId="11122"/>
    <cellStyle name="Normal 3 2 3 3 2 2 4 2 3 2" xfId="11123"/>
    <cellStyle name="Normal 3 2 3 3 2 2 4 2 4" xfId="11124"/>
    <cellStyle name="Normal 3 2 3 3 2 2 4 3" xfId="11125"/>
    <cellStyle name="Normal 3 2 3 3 2 2 4 3 2" xfId="11126"/>
    <cellStyle name="Normal 3 2 3 3 2 2 4 3 2 2" xfId="11127"/>
    <cellStyle name="Normal 3 2 3 3 2 2 4 3 3" xfId="11128"/>
    <cellStyle name="Normal 3 2 3 3 2 2 4 4" xfId="11129"/>
    <cellStyle name="Normal 3 2 3 3 2 2 4 4 2" xfId="11130"/>
    <cellStyle name="Normal 3 2 3 3 2 2 4 5" xfId="11131"/>
    <cellStyle name="Normal 3 2 3 3 2 2 5" xfId="11132"/>
    <cellStyle name="Normal 3 2 3 3 2 2 5 2" xfId="11133"/>
    <cellStyle name="Normal 3 2 3 3 2 2 5 2 2" xfId="11134"/>
    <cellStyle name="Normal 3 2 3 3 2 2 5 2 2 2" xfId="11135"/>
    <cellStyle name="Normal 3 2 3 3 2 2 5 2 3" xfId="11136"/>
    <cellStyle name="Normal 3 2 3 3 2 2 5 3" xfId="11137"/>
    <cellStyle name="Normal 3 2 3 3 2 2 5 3 2" xfId="11138"/>
    <cellStyle name="Normal 3 2 3 3 2 2 5 4" xfId="11139"/>
    <cellStyle name="Normal 3 2 3 3 2 2 6" xfId="11140"/>
    <cellStyle name="Normal 3 2 3 3 2 2 6 2" xfId="11141"/>
    <cellStyle name="Normal 3 2 3 3 2 2 6 2 2" xfId="11142"/>
    <cellStyle name="Normal 3 2 3 3 2 2 6 3" xfId="11143"/>
    <cellStyle name="Normal 3 2 3 3 2 2 7" xfId="11144"/>
    <cellStyle name="Normal 3 2 3 3 2 2 7 2" xfId="11145"/>
    <cellStyle name="Normal 3 2 3 3 2 2 8" xfId="11146"/>
    <cellStyle name="Normal 3 2 3 3 2 3" xfId="11147"/>
    <cellStyle name="Normal 3 2 3 3 2 3 2" xfId="11148"/>
    <cellStyle name="Normal 3 2 3 3 2 3 2 2" xfId="11149"/>
    <cellStyle name="Normal 3 2 3 3 2 3 2 2 2" xfId="11150"/>
    <cellStyle name="Normal 3 2 3 3 2 3 2 2 2 2" xfId="11151"/>
    <cellStyle name="Normal 3 2 3 3 2 3 2 2 2 2 2" xfId="11152"/>
    <cellStyle name="Normal 3 2 3 3 2 3 2 2 2 2 2 2" xfId="11153"/>
    <cellStyle name="Normal 3 2 3 3 2 3 2 2 2 2 3" xfId="11154"/>
    <cellStyle name="Normal 3 2 3 3 2 3 2 2 2 3" xfId="11155"/>
    <cellStyle name="Normal 3 2 3 3 2 3 2 2 2 3 2" xfId="11156"/>
    <cellStyle name="Normal 3 2 3 3 2 3 2 2 2 4" xfId="11157"/>
    <cellStyle name="Normal 3 2 3 3 2 3 2 2 3" xfId="11158"/>
    <cellStyle name="Normal 3 2 3 3 2 3 2 2 3 2" xfId="11159"/>
    <cellStyle name="Normal 3 2 3 3 2 3 2 2 3 2 2" xfId="11160"/>
    <cellStyle name="Normal 3 2 3 3 2 3 2 2 3 3" xfId="11161"/>
    <cellStyle name="Normal 3 2 3 3 2 3 2 2 4" xfId="11162"/>
    <cellStyle name="Normal 3 2 3 3 2 3 2 2 4 2" xfId="11163"/>
    <cellStyle name="Normal 3 2 3 3 2 3 2 2 5" xfId="11164"/>
    <cellStyle name="Normal 3 2 3 3 2 3 2 3" xfId="11165"/>
    <cellStyle name="Normal 3 2 3 3 2 3 2 3 2" xfId="11166"/>
    <cellStyle name="Normal 3 2 3 3 2 3 2 3 2 2" xfId="11167"/>
    <cellStyle name="Normal 3 2 3 3 2 3 2 3 2 2 2" xfId="11168"/>
    <cellStyle name="Normal 3 2 3 3 2 3 2 3 2 3" xfId="11169"/>
    <cellStyle name="Normal 3 2 3 3 2 3 2 3 3" xfId="11170"/>
    <cellStyle name="Normal 3 2 3 3 2 3 2 3 3 2" xfId="11171"/>
    <cellStyle name="Normal 3 2 3 3 2 3 2 3 4" xfId="11172"/>
    <cellStyle name="Normal 3 2 3 3 2 3 2 4" xfId="11173"/>
    <cellStyle name="Normal 3 2 3 3 2 3 2 4 2" xfId="11174"/>
    <cellStyle name="Normal 3 2 3 3 2 3 2 4 2 2" xfId="11175"/>
    <cellStyle name="Normal 3 2 3 3 2 3 2 4 3" xfId="11176"/>
    <cellStyle name="Normal 3 2 3 3 2 3 2 5" xfId="11177"/>
    <cellStyle name="Normal 3 2 3 3 2 3 2 5 2" xfId="11178"/>
    <cellStyle name="Normal 3 2 3 3 2 3 2 6" xfId="11179"/>
    <cellStyle name="Normal 3 2 3 3 2 3 3" xfId="11180"/>
    <cellStyle name="Normal 3 2 3 3 2 3 3 2" xfId="11181"/>
    <cellStyle name="Normal 3 2 3 3 2 3 3 2 2" xfId="11182"/>
    <cellStyle name="Normal 3 2 3 3 2 3 3 2 2 2" xfId="11183"/>
    <cellStyle name="Normal 3 2 3 3 2 3 3 2 2 2 2" xfId="11184"/>
    <cellStyle name="Normal 3 2 3 3 2 3 3 2 2 3" xfId="11185"/>
    <cellStyle name="Normal 3 2 3 3 2 3 3 2 3" xfId="11186"/>
    <cellStyle name="Normal 3 2 3 3 2 3 3 2 3 2" xfId="11187"/>
    <cellStyle name="Normal 3 2 3 3 2 3 3 2 4" xfId="11188"/>
    <cellStyle name="Normal 3 2 3 3 2 3 3 3" xfId="11189"/>
    <cellStyle name="Normal 3 2 3 3 2 3 3 3 2" xfId="11190"/>
    <cellStyle name="Normal 3 2 3 3 2 3 3 3 2 2" xfId="11191"/>
    <cellStyle name="Normal 3 2 3 3 2 3 3 3 3" xfId="11192"/>
    <cellStyle name="Normal 3 2 3 3 2 3 3 4" xfId="11193"/>
    <cellStyle name="Normal 3 2 3 3 2 3 3 4 2" xfId="11194"/>
    <cellStyle name="Normal 3 2 3 3 2 3 3 5" xfId="11195"/>
    <cellStyle name="Normal 3 2 3 3 2 3 4" xfId="11196"/>
    <cellStyle name="Normal 3 2 3 3 2 3 4 2" xfId="11197"/>
    <cellStyle name="Normal 3 2 3 3 2 3 4 2 2" xfId="11198"/>
    <cellStyle name="Normal 3 2 3 3 2 3 4 2 2 2" xfId="11199"/>
    <cellStyle name="Normal 3 2 3 3 2 3 4 2 3" xfId="11200"/>
    <cellStyle name="Normal 3 2 3 3 2 3 4 3" xfId="11201"/>
    <cellStyle name="Normal 3 2 3 3 2 3 4 3 2" xfId="11202"/>
    <cellStyle name="Normal 3 2 3 3 2 3 4 4" xfId="11203"/>
    <cellStyle name="Normal 3 2 3 3 2 3 5" xfId="11204"/>
    <cellStyle name="Normal 3 2 3 3 2 3 5 2" xfId="11205"/>
    <cellStyle name="Normal 3 2 3 3 2 3 5 2 2" xfId="11206"/>
    <cellStyle name="Normal 3 2 3 3 2 3 5 3" xfId="11207"/>
    <cellStyle name="Normal 3 2 3 3 2 3 6" xfId="11208"/>
    <cellStyle name="Normal 3 2 3 3 2 3 6 2" xfId="11209"/>
    <cellStyle name="Normal 3 2 3 3 2 3 7" xfId="11210"/>
    <cellStyle name="Normal 3 2 3 3 2 4" xfId="11211"/>
    <cellStyle name="Normal 3 2 3 3 2 4 2" xfId="11212"/>
    <cellStyle name="Normal 3 2 3 3 2 4 2 2" xfId="11213"/>
    <cellStyle name="Normal 3 2 3 3 2 4 2 2 2" xfId="11214"/>
    <cellStyle name="Normal 3 2 3 3 2 4 2 2 2 2" xfId="11215"/>
    <cellStyle name="Normal 3 2 3 3 2 4 2 2 2 2 2" xfId="11216"/>
    <cellStyle name="Normal 3 2 3 3 2 4 2 2 2 3" xfId="11217"/>
    <cellStyle name="Normal 3 2 3 3 2 4 2 2 3" xfId="11218"/>
    <cellStyle name="Normal 3 2 3 3 2 4 2 2 3 2" xfId="11219"/>
    <cellStyle name="Normal 3 2 3 3 2 4 2 2 4" xfId="11220"/>
    <cellStyle name="Normal 3 2 3 3 2 4 2 3" xfId="11221"/>
    <cellStyle name="Normal 3 2 3 3 2 4 2 3 2" xfId="11222"/>
    <cellStyle name="Normal 3 2 3 3 2 4 2 3 2 2" xfId="11223"/>
    <cellStyle name="Normal 3 2 3 3 2 4 2 3 3" xfId="11224"/>
    <cellStyle name="Normal 3 2 3 3 2 4 2 4" xfId="11225"/>
    <cellStyle name="Normal 3 2 3 3 2 4 2 4 2" xfId="11226"/>
    <cellStyle name="Normal 3 2 3 3 2 4 2 5" xfId="11227"/>
    <cellStyle name="Normal 3 2 3 3 2 4 3" xfId="11228"/>
    <cellStyle name="Normal 3 2 3 3 2 4 3 2" xfId="11229"/>
    <cellStyle name="Normal 3 2 3 3 2 4 3 2 2" xfId="11230"/>
    <cellStyle name="Normal 3 2 3 3 2 4 3 2 2 2" xfId="11231"/>
    <cellStyle name="Normal 3 2 3 3 2 4 3 2 3" xfId="11232"/>
    <cellStyle name="Normal 3 2 3 3 2 4 3 3" xfId="11233"/>
    <cellStyle name="Normal 3 2 3 3 2 4 3 3 2" xfId="11234"/>
    <cellStyle name="Normal 3 2 3 3 2 4 3 4" xfId="11235"/>
    <cellStyle name="Normal 3 2 3 3 2 4 4" xfId="11236"/>
    <cellStyle name="Normal 3 2 3 3 2 4 4 2" xfId="11237"/>
    <cellStyle name="Normal 3 2 3 3 2 4 4 2 2" xfId="11238"/>
    <cellStyle name="Normal 3 2 3 3 2 4 4 3" xfId="11239"/>
    <cellStyle name="Normal 3 2 3 3 2 4 5" xfId="11240"/>
    <cellStyle name="Normal 3 2 3 3 2 4 5 2" xfId="11241"/>
    <cellStyle name="Normal 3 2 3 3 2 4 6" xfId="11242"/>
    <cellStyle name="Normal 3 2 3 3 2 5" xfId="11243"/>
    <cellStyle name="Normal 3 2 3 3 2 5 2" xfId="11244"/>
    <cellStyle name="Normal 3 2 3 3 2 5 2 2" xfId="11245"/>
    <cellStyle name="Normal 3 2 3 3 2 5 2 2 2" xfId="11246"/>
    <cellStyle name="Normal 3 2 3 3 2 5 2 2 2 2" xfId="11247"/>
    <cellStyle name="Normal 3 2 3 3 2 5 2 2 3" xfId="11248"/>
    <cellStyle name="Normal 3 2 3 3 2 5 2 3" xfId="11249"/>
    <cellStyle name="Normal 3 2 3 3 2 5 2 3 2" xfId="11250"/>
    <cellStyle name="Normal 3 2 3 3 2 5 2 4" xfId="11251"/>
    <cellStyle name="Normal 3 2 3 3 2 5 3" xfId="11252"/>
    <cellStyle name="Normal 3 2 3 3 2 5 3 2" xfId="11253"/>
    <cellStyle name="Normal 3 2 3 3 2 5 3 2 2" xfId="11254"/>
    <cellStyle name="Normal 3 2 3 3 2 5 3 3" xfId="11255"/>
    <cellStyle name="Normal 3 2 3 3 2 5 4" xfId="11256"/>
    <cellStyle name="Normal 3 2 3 3 2 5 4 2" xfId="11257"/>
    <cellStyle name="Normal 3 2 3 3 2 5 5" xfId="11258"/>
    <cellStyle name="Normal 3 2 3 3 2 6" xfId="11259"/>
    <cellStyle name="Normal 3 2 3 3 2 6 2" xfId="11260"/>
    <cellStyle name="Normal 3 2 3 3 2 6 2 2" xfId="11261"/>
    <cellStyle name="Normal 3 2 3 3 2 6 2 2 2" xfId="11262"/>
    <cellStyle name="Normal 3 2 3 3 2 6 2 3" xfId="11263"/>
    <cellStyle name="Normal 3 2 3 3 2 6 3" xfId="11264"/>
    <cellStyle name="Normal 3 2 3 3 2 6 3 2" xfId="11265"/>
    <cellStyle name="Normal 3 2 3 3 2 6 4" xfId="11266"/>
    <cellStyle name="Normal 3 2 3 3 2 7" xfId="11267"/>
    <cellStyle name="Normal 3 2 3 3 2 7 2" xfId="11268"/>
    <cellStyle name="Normal 3 2 3 3 2 7 2 2" xfId="11269"/>
    <cellStyle name="Normal 3 2 3 3 2 7 3" xfId="11270"/>
    <cellStyle name="Normal 3 2 3 3 2 8" xfId="11271"/>
    <cellStyle name="Normal 3 2 3 3 2 8 2" xfId="11272"/>
    <cellStyle name="Normal 3 2 3 3 2 9" xfId="11273"/>
    <cellStyle name="Normal 3 2 3 3 3" xfId="11274"/>
    <cellStyle name="Normal 3 2 3 3 3 2" xfId="11275"/>
    <cellStyle name="Normal 3 2 3 3 3 2 2" xfId="11276"/>
    <cellStyle name="Normal 3 2 3 3 3 2 2 2" xfId="11277"/>
    <cellStyle name="Normal 3 2 3 3 3 2 2 2 2" xfId="11278"/>
    <cellStyle name="Normal 3 2 3 3 3 2 2 2 2 2" xfId="11279"/>
    <cellStyle name="Normal 3 2 3 3 3 2 2 2 2 2 2" xfId="11280"/>
    <cellStyle name="Normal 3 2 3 3 3 2 2 2 2 2 2 2" xfId="11281"/>
    <cellStyle name="Normal 3 2 3 3 3 2 2 2 2 2 3" xfId="11282"/>
    <cellStyle name="Normal 3 2 3 3 3 2 2 2 2 3" xfId="11283"/>
    <cellStyle name="Normal 3 2 3 3 3 2 2 2 2 3 2" xfId="11284"/>
    <cellStyle name="Normal 3 2 3 3 3 2 2 2 2 4" xfId="11285"/>
    <cellStyle name="Normal 3 2 3 3 3 2 2 2 3" xfId="11286"/>
    <cellStyle name="Normal 3 2 3 3 3 2 2 2 3 2" xfId="11287"/>
    <cellStyle name="Normal 3 2 3 3 3 2 2 2 3 2 2" xfId="11288"/>
    <cellStyle name="Normal 3 2 3 3 3 2 2 2 3 3" xfId="11289"/>
    <cellStyle name="Normal 3 2 3 3 3 2 2 2 4" xfId="11290"/>
    <cellStyle name="Normal 3 2 3 3 3 2 2 2 4 2" xfId="11291"/>
    <cellStyle name="Normal 3 2 3 3 3 2 2 2 5" xfId="11292"/>
    <cellStyle name="Normal 3 2 3 3 3 2 2 3" xfId="11293"/>
    <cellStyle name="Normal 3 2 3 3 3 2 2 3 2" xfId="11294"/>
    <cellStyle name="Normal 3 2 3 3 3 2 2 3 2 2" xfId="11295"/>
    <cellStyle name="Normal 3 2 3 3 3 2 2 3 2 2 2" xfId="11296"/>
    <cellStyle name="Normal 3 2 3 3 3 2 2 3 2 3" xfId="11297"/>
    <cellStyle name="Normal 3 2 3 3 3 2 2 3 3" xfId="11298"/>
    <cellStyle name="Normal 3 2 3 3 3 2 2 3 3 2" xfId="11299"/>
    <cellStyle name="Normal 3 2 3 3 3 2 2 3 4" xfId="11300"/>
    <cellStyle name="Normal 3 2 3 3 3 2 2 4" xfId="11301"/>
    <cellStyle name="Normal 3 2 3 3 3 2 2 4 2" xfId="11302"/>
    <cellStyle name="Normal 3 2 3 3 3 2 2 4 2 2" xfId="11303"/>
    <cellStyle name="Normal 3 2 3 3 3 2 2 4 3" xfId="11304"/>
    <cellStyle name="Normal 3 2 3 3 3 2 2 5" xfId="11305"/>
    <cellStyle name="Normal 3 2 3 3 3 2 2 5 2" xfId="11306"/>
    <cellStyle name="Normal 3 2 3 3 3 2 2 6" xfId="11307"/>
    <cellStyle name="Normal 3 2 3 3 3 2 3" xfId="11308"/>
    <cellStyle name="Normal 3 2 3 3 3 2 3 2" xfId="11309"/>
    <cellStyle name="Normal 3 2 3 3 3 2 3 2 2" xfId="11310"/>
    <cellStyle name="Normal 3 2 3 3 3 2 3 2 2 2" xfId="11311"/>
    <cellStyle name="Normal 3 2 3 3 3 2 3 2 2 2 2" xfId="11312"/>
    <cellStyle name="Normal 3 2 3 3 3 2 3 2 2 3" xfId="11313"/>
    <cellStyle name="Normal 3 2 3 3 3 2 3 2 3" xfId="11314"/>
    <cellStyle name="Normal 3 2 3 3 3 2 3 2 3 2" xfId="11315"/>
    <cellStyle name="Normal 3 2 3 3 3 2 3 2 4" xfId="11316"/>
    <cellStyle name="Normal 3 2 3 3 3 2 3 3" xfId="11317"/>
    <cellStyle name="Normal 3 2 3 3 3 2 3 3 2" xfId="11318"/>
    <cellStyle name="Normal 3 2 3 3 3 2 3 3 2 2" xfId="11319"/>
    <cellStyle name="Normal 3 2 3 3 3 2 3 3 3" xfId="11320"/>
    <cellStyle name="Normal 3 2 3 3 3 2 3 4" xfId="11321"/>
    <cellStyle name="Normal 3 2 3 3 3 2 3 4 2" xfId="11322"/>
    <cellStyle name="Normal 3 2 3 3 3 2 3 5" xfId="11323"/>
    <cellStyle name="Normal 3 2 3 3 3 2 4" xfId="11324"/>
    <cellStyle name="Normal 3 2 3 3 3 2 4 2" xfId="11325"/>
    <cellStyle name="Normal 3 2 3 3 3 2 4 2 2" xfId="11326"/>
    <cellStyle name="Normal 3 2 3 3 3 2 4 2 2 2" xfId="11327"/>
    <cellStyle name="Normal 3 2 3 3 3 2 4 2 3" xfId="11328"/>
    <cellStyle name="Normal 3 2 3 3 3 2 4 3" xfId="11329"/>
    <cellStyle name="Normal 3 2 3 3 3 2 4 3 2" xfId="11330"/>
    <cellStyle name="Normal 3 2 3 3 3 2 4 4" xfId="11331"/>
    <cellStyle name="Normal 3 2 3 3 3 2 5" xfId="11332"/>
    <cellStyle name="Normal 3 2 3 3 3 2 5 2" xfId="11333"/>
    <cellStyle name="Normal 3 2 3 3 3 2 5 2 2" xfId="11334"/>
    <cellStyle name="Normal 3 2 3 3 3 2 5 3" xfId="11335"/>
    <cellStyle name="Normal 3 2 3 3 3 2 6" xfId="11336"/>
    <cellStyle name="Normal 3 2 3 3 3 2 6 2" xfId="11337"/>
    <cellStyle name="Normal 3 2 3 3 3 2 7" xfId="11338"/>
    <cellStyle name="Normal 3 2 3 3 3 3" xfId="11339"/>
    <cellStyle name="Normal 3 2 3 3 3 3 2" xfId="11340"/>
    <cellStyle name="Normal 3 2 3 3 3 3 2 2" xfId="11341"/>
    <cellStyle name="Normal 3 2 3 3 3 3 2 2 2" xfId="11342"/>
    <cellStyle name="Normal 3 2 3 3 3 3 2 2 2 2" xfId="11343"/>
    <cellStyle name="Normal 3 2 3 3 3 3 2 2 2 2 2" xfId="11344"/>
    <cellStyle name="Normal 3 2 3 3 3 3 2 2 2 3" xfId="11345"/>
    <cellStyle name="Normal 3 2 3 3 3 3 2 2 3" xfId="11346"/>
    <cellStyle name="Normal 3 2 3 3 3 3 2 2 3 2" xfId="11347"/>
    <cellStyle name="Normal 3 2 3 3 3 3 2 2 4" xfId="11348"/>
    <cellStyle name="Normal 3 2 3 3 3 3 2 3" xfId="11349"/>
    <cellStyle name="Normal 3 2 3 3 3 3 2 3 2" xfId="11350"/>
    <cellStyle name="Normal 3 2 3 3 3 3 2 3 2 2" xfId="11351"/>
    <cellStyle name="Normal 3 2 3 3 3 3 2 3 3" xfId="11352"/>
    <cellStyle name="Normal 3 2 3 3 3 3 2 4" xfId="11353"/>
    <cellStyle name="Normal 3 2 3 3 3 3 2 4 2" xfId="11354"/>
    <cellStyle name="Normal 3 2 3 3 3 3 2 5" xfId="11355"/>
    <cellStyle name="Normal 3 2 3 3 3 3 3" xfId="11356"/>
    <cellStyle name="Normal 3 2 3 3 3 3 3 2" xfId="11357"/>
    <cellStyle name="Normal 3 2 3 3 3 3 3 2 2" xfId="11358"/>
    <cellStyle name="Normal 3 2 3 3 3 3 3 2 2 2" xfId="11359"/>
    <cellStyle name="Normal 3 2 3 3 3 3 3 2 3" xfId="11360"/>
    <cellStyle name="Normal 3 2 3 3 3 3 3 3" xfId="11361"/>
    <cellStyle name="Normal 3 2 3 3 3 3 3 3 2" xfId="11362"/>
    <cellStyle name="Normal 3 2 3 3 3 3 3 4" xfId="11363"/>
    <cellStyle name="Normal 3 2 3 3 3 3 4" xfId="11364"/>
    <cellStyle name="Normal 3 2 3 3 3 3 4 2" xfId="11365"/>
    <cellStyle name="Normal 3 2 3 3 3 3 4 2 2" xfId="11366"/>
    <cellStyle name="Normal 3 2 3 3 3 3 4 3" xfId="11367"/>
    <cellStyle name="Normal 3 2 3 3 3 3 5" xfId="11368"/>
    <cellStyle name="Normal 3 2 3 3 3 3 5 2" xfId="11369"/>
    <cellStyle name="Normal 3 2 3 3 3 3 6" xfId="11370"/>
    <cellStyle name="Normal 3 2 3 3 3 4" xfId="11371"/>
    <cellStyle name="Normal 3 2 3 3 3 4 2" xfId="11372"/>
    <cellStyle name="Normal 3 2 3 3 3 4 2 2" xfId="11373"/>
    <cellStyle name="Normal 3 2 3 3 3 4 2 2 2" xfId="11374"/>
    <cellStyle name="Normal 3 2 3 3 3 4 2 2 2 2" xfId="11375"/>
    <cellStyle name="Normal 3 2 3 3 3 4 2 2 3" xfId="11376"/>
    <cellStyle name="Normal 3 2 3 3 3 4 2 3" xfId="11377"/>
    <cellStyle name="Normal 3 2 3 3 3 4 2 3 2" xfId="11378"/>
    <cellStyle name="Normal 3 2 3 3 3 4 2 4" xfId="11379"/>
    <cellStyle name="Normal 3 2 3 3 3 4 3" xfId="11380"/>
    <cellStyle name="Normal 3 2 3 3 3 4 3 2" xfId="11381"/>
    <cellStyle name="Normal 3 2 3 3 3 4 3 2 2" xfId="11382"/>
    <cellStyle name="Normal 3 2 3 3 3 4 3 3" xfId="11383"/>
    <cellStyle name="Normal 3 2 3 3 3 4 4" xfId="11384"/>
    <cellStyle name="Normal 3 2 3 3 3 4 4 2" xfId="11385"/>
    <cellStyle name="Normal 3 2 3 3 3 4 5" xfId="11386"/>
    <cellStyle name="Normal 3 2 3 3 3 5" xfId="11387"/>
    <cellStyle name="Normal 3 2 3 3 3 5 2" xfId="11388"/>
    <cellStyle name="Normal 3 2 3 3 3 5 2 2" xfId="11389"/>
    <cellStyle name="Normal 3 2 3 3 3 5 2 2 2" xfId="11390"/>
    <cellStyle name="Normal 3 2 3 3 3 5 2 3" xfId="11391"/>
    <cellStyle name="Normal 3 2 3 3 3 5 3" xfId="11392"/>
    <cellStyle name="Normal 3 2 3 3 3 5 3 2" xfId="11393"/>
    <cellStyle name="Normal 3 2 3 3 3 5 4" xfId="11394"/>
    <cellStyle name="Normal 3 2 3 3 3 6" xfId="11395"/>
    <cellStyle name="Normal 3 2 3 3 3 6 2" xfId="11396"/>
    <cellStyle name="Normal 3 2 3 3 3 6 2 2" xfId="11397"/>
    <cellStyle name="Normal 3 2 3 3 3 6 3" xfId="11398"/>
    <cellStyle name="Normal 3 2 3 3 3 7" xfId="11399"/>
    <cellStyle name="Normal 3 2 3 3 3 7 2" xfId="11400"/>
    <cellStyle name="Normal 3 2 3 3 3 8" xfId="11401"/>
    <cellStyle name="Normal 3 2 3 3 4" xfId="11402"/>
    <cellStyle name="Normal 3 2 3 3 4 2" xfId="11403"/>
    <cellStyle name="Normal 3 2 3 3 4 2 2" xfId="11404"/>
    <cellStyle name="Normal 3 2 3 3 4 2 2 2" xfId="11405"/>
    <cellStyle name="Normal 3 2 3 3 4 2 2 2 2" xfId="11406"/>
    <cellStyle name="Normal 3 2 3 3 4 2 2 2 2 2" xfId="11407"/>
    <cellStyle name="Normal 3 2 3 3 4 2 2 2 2 2 2" xfId="11408"/>
    <cellStyle name="Normal 3 2 3 3 4 2 2 2 2 3" xfId="11409"/>
    <cellStyle name="Normal 3 2 3 3 4 2 2 2 3" xfId="11410"/>
    <cellStyle name="Normal 3 2 3 3 4 2 2 2 3 2" xfId="11411"/>
    <cellStyle name="Normal 3 2 3 3 4 2 2 2 4" xfId="11412"/>
    <cellStyle name="Normal 3 2 3 3 4 2 2 3" xfId="11413"/>
    <cellStyle name="Normal 3 2 3 3 4 2 2 3 2" xfId="11414"/>
    <cellStyle name="Normal 3 2 3 3 4 2 2 3 2 2" xfId="11415"/>
    <cellStyle name="Normal 3 2 3 3 4 2 2 3 3" xfId="11416"/>
    <cellStyle name="Normal 3 2 3 3 4 2 2 4" xfId="11417"/>
    <cellStyle name="Normal 3 2 3 3 4 2 2 4 2" xfId="11418"/>
    <cellStyle name="Normal 3 2 3 3 4 2 2 5" xfId="11419"/>
    <cellStyle name="Normal 3 2 3 3 4 2 3" xfId="11420"/>
    <cellStyle name="Normal 3 2 3 3 4 2 3 2" xfId="11421"/>
    <cellStyle name="Normal 3 2 3 3 4 2 3 2 2" xfId="11422"/>
    <cellStyle name="Normal 3 2 3 3 4 2 3 2 2 2" xfId="11423"/>
    <cellStyle name="Normal 3 2 3 3 4 2 3 2 3" xfId="11424"/>
    <cellStyle name="Normal 3 2 3 3 4 2 3 3" xfId="11425"/>
    <cellStyle name="Normal 3 2 3 3 4 2 3 3 2" xfId="11426"/>
    <cellStyle name="Normal 3 2 3 3 4 2 3 4" xfId="11427"/>
    <cellStyle name="Normal 3 2 3 3 4 2 4" xfId="11428"/>
    <cellStyle name="Normal 3 2 3 3 4 2 4 2" xfId="11429"/>
    <cellStyle name="Normal 3 2 3 3 4 2 4 2 2" xfId="11430"/>
    <cellStyle name="Normal 3 2 3 3 4 2 4 3" xfId="11431"/>
    <cellStyle name="Normal 3 2 3 3 4 2 5" xfId="11432"/>
    <cellStyle name="Normal 3 2 3 3 4 2 5 2" xfId="11433"/>
    <cellStyle name="Normal 3 2 3 3 4 2 6" xfId="11434"/>
    <cellStyle name="Normal 3 2 3 3 4 3" xfId="11435"/>
    <cellStyle name="Normal 3 2 3 3 4 3 2" xfId="11436"/>
    <cellStyle name="Normal 3 2 3 3 4 3 2 2" xfId="11437"/>
    <cellStyle name="Normal 3 2 3 3 4 3 2 2 2" xfId="11438"/>
    <cellStyle name="Normal 3 2 3 3 4 3 2 2 2 2" xfId="11439"/>
    <cellStyle name="Normal 3 2 3 3 4 3 2 2 3" xfId="11440"/>
    <cellStyle name="Normal 3 2 3 3 4 3 2 3" xfId="11441"/>
    <cellStyle name="Normal 3 2 3 3 4 3 2 3 2" xfId="11442"/>
    <cellStyle name="Normal 3 2 3 3 4 3 2 4" xfId="11443"/>
    <cellStyle name="Normal 3 2 3 3 4 3 3" xfId="11444"/>
    <cellStyle name="Normal 3 2 3 3 4 3 3 2" xfId="11445"/>
    <cellStyle name="Normal 3 2 3 3 4 3 3 2 2" xfId="11446"/>
    <cellStyle name="Normal 3 2 3 3 4 3 3 3" xfId="11447"/>
    <cellStyle name="Normal 3 2 3 3 4 3 4" xfId="11448"/>
    <cellStyle name="Normal 3 2 3 3 4 3 4 2" xfId="11449"/>
    <cellStyle name="Normal 3 2 3 3 4 3 5" xfId="11450"/>
    <cellStyle name="Normal 3 2 3 3 4 4" xfId="11451"/>
    <cellStyle name="Normal 3 2 3 3 4 4 2" xfId="11452"/>
    <cellStyle name="Normal 3 2 3 3 4 4 2 2" xfId="11453"/>
    <cellStyle name="Normal 3 2 3 3 4 4 2 2 2" xfId="11454"/>
    <cellStyle name="Normal 3 2 3 3 4 4 2 3" xfId="11455"/>
    <cellStyle name="Normal 3 2 3 3 4 4 3" xfId="11456"/>
    <cellStyle name="Normal 3 2 3 3 4 4 3 2" xfId="11457"/>
    <cellStyle name="Normal 3 2 3 3 4 4 4" xfId="11458"/>
    <cellStyle name="Normal 3 2 3 3 4 5" xfId="11459"/>
    <cellStyle name="Normal 3 2 3 3 4 5 2" xfId="11460"/>
    <cellStyle name="Normal 3 2 3 3 4 5 2 2" xfId="11461"/>
    <cellStyle name="Normal 3 2 3 3 4 5 3" xfId="11462"/>
    <cellStyle name="Normal 3 2 3 3 4 6" xfId="11463"/>
    <cellStyle name="Normal 3 2 3 3 4 6 2" xfId="11464"/>
    <cellStyle name="Normal 3 2 3 3 4 7" xfId="11465"/>
    <cellStyle name="Normal 3 2 3 3 5" xfId="11466"/>
    <cellStyle name="Normal 3 2 3 3 5 2" xfId="11467"/>
    <cellStyle name="Normal 3 2 3 3 5 2 2" xfId="11468"/>
    <cellStyle name="Normal 3 2 3 3 5 2 2 2" xfId="11469"/>
    <cellStyle name="Normal 3 2 3 3 5 2 2 2 2" xfId="11470"/>
    <cellStyle name="Normal 3 2 3 3 5 2 2 2 2 2" xfId="11471"/>
    <cellStyle name="Normal 3 2 3 3 5 2 2 2 3" xfId="11472"/>
    <cellStyle name="Normal 3 2 3 3 5 2 2 3" xfId="11473"/>
    <cellStyle name="Normal 3 2 3 3 5 2 2 3 2" xfId="11474"/>
    <cellStyle name="Normal 3 2 3 3 5 2 2 4" xfId="11475"/>
    <cellStyle name="Normal 3 2 3 3 5 2 3" xfId="11476"/>
    <cellStyle name="Normal 3 2 3 3 5 2 3 2" xfId="11477"/>
    <cellStyle name="Normal 3 2 3 3 5 2 3 2 2" xfId="11478"/>
    <cellStyle name="Normal 3 2 3 3 5 2 3 3" xfId="11479"/>
    <cellStyle name="Normal 3 2 3 3 5 2 4" xfId="11480"/>
    <cellStyle name="Normal 3 2 3 3 5 2 4 2" xfId="11481"/>
    <cellStyle name="Normal 3 2 3 3 5 2 5" xfId="11482"/>
    <cellStyle name="Normal 3 2 3 3 5 3" xfId="11483"/>
    <cellStyle name="Normal 3 2 3 3 5 3 2" xfId="11484"/>
    <cellStyle name="Normal 3 2 3 3 5 3 2 2" xfId="11485"/>
    <cellStyle name="Normal 3 2 3 3 5 3 2 2 2" xfId="11486"/>
    <cellStyle name="Normal 3 2 3 3 5 3 2 3" xfId="11487"/>
    <cellStyle name="Normal 3 2 3 3 5 3 3" xfId="11488"/>
    <cellStyle name="Normal 3 2 3 3 5 3 3 2" xfId="11489"/>
    <cellStyle name="Normal 3 2 3 3 5 3 4" xfId="11490"/>
    <cellStyle name="Normal 3 2 3 3 5 4" xfId="11491"/>
    <cellStyle name="Normal 3 2 3 3 5 4 2" xfId="11492"/>
    <cellStyle name="Normal 3 2 3 3 5 4 2 2" xfId="11493"/>
    <cellStyle name="Normal 3 2 3 3 5 4 3" xfId="11494"/>
    <cellStyle name="Normal 3 2 3 3 5 5" xfId="11495"/>
    <cellStyle name="Normal 3 2 3 3 5 5 2" xfId="11496"/>
    <cellStyle name="Normal 3 2 3 3 5 6" xfId="11497"/>
    <cellStyle name="Normal 3 2 3 3 6" xfId="11498"/>
    <cellStyle name="Normal 3 2 3 3 6 2" xfId="11499"/>
    <cellStyle name="Normal 3 2 3 3 6 2 2" xfId="11500"/>
    <cellStyle name="Normal 3 2 3 3 6 2 2 2" xfId="11501"/>
    <cellStyle name="Normal 3 2 3 3 6 2 2 2 2" xfId="11502"/>
    <cellStyle name="Normal 3 2 3 3 6 2 2 3" xfId="11503"/>
    <cellStyle name="Normal 3 2 3 3 6 2 3" xfId="11504"/>
    <cellStyle name="Normal 3 2 3 3 6 2 3 2" xfId="11505"/>
    <cellStyle name="Normal 3 2 3 3 6 2 4" xfId="11506"/>
    <cellStyle name="Normal 3 2 3 3 6 3" xfId="11507"/>
    <cellStyle name="Normal 3 2 3 3 6 3 2" xfId="11508"/>
    <cellStyle name="Normal 3 2 3 3 6 3 2 2" xfId="11509"/>
    <cellStyle name="Normal 3 2 3 3 6 3 3" xfId="11510"/>
    <cellStyle name="Normal 3 2 3 3 6 4" xfId="11511"/>
    <cellStyle name="Normal 3 2 3 3 6 4 2" xfId="11512"/>
    <cellStyle name="Normal 3 2 3 3 6 5" xfId="11513"/>
    <cellStyle name="Normal 3 2 3 3 7" xfId="11514"/>
    <cellStyle name="Normal 3 2 3 3 7 2" xfId="11515"/>
    <cellStyle name="Normal 3 2 3 3 7 2 2" xfId="11516"/>
    <cellStyle name="Normal 3 2 3 3 7 2 2 2" xfId="11517"/>
    <cellStyle name="Normal 3 2 3 3 7 2 3" xfId="11518"/>
    <cellStyle name="Normal 3 2 3 3 7 3" xfId="11519"/>
    <cellStyle name="Normal 3 2 3 3 7 3 2" xfId="11520"/>
    <cellStyle name="Normal 3 2 3 3 7 4" xfId="11521"/>
    <cellStyle name="Normal 3 2 3 3 8" xfId="11522"/>
    <cellStyle name="Normal 3 2 3 3 8 2" xfId="11523"/>
    <cellStyle name="Normal 3 2 3 3 8 2 2" xfId="11524"/>
    <cellStyle name="Normal 3 2 3 3 8 3" xfId="11525"/>
    <cellStyle name="Normal 3 2 3 3 9" xfId="11526"/>
    <cellStyle name="Normal 3 2 3 3 9 2" xfId="11527"/>
    <cellStyle name="Normal 3 2 3 4" xfId="11528"/>
    <cellStyle name="Normal 3 2 3 4 2" xfId="11529"/>
    <cellStyle name="Normal 3 2 3 4 2 2" xfId="11530"/>
    <cellStyle name="Normal 3 2 3 4 2 2 2" xfId="11531"/>
    <cellStyle name="Normal 3 2 3 4 2 2 2 2" xfId="11532"/>
    <cellStyle name="Normal 3 2 3 4 2 2 2 2 2" xfId="11533"/>
    <cellStyle name="Normal 3 2 3 4 2 2 2 2 2 2" xfId="11534"/>
    <cellStyle name="Normal 3 2 3 4 2 2 2 2 2 2 2" xfId="11535"/>
    <cellStyle name="Normal 3 2 3 4 2 2 2 2 2 2 2 2" xfId="11536"/>
    <cellStyle name="Normal 3 2 3 4 2 2 2 2 2 2 3" xfId="11537"/>
    <cellStyle name="Normal 3 2 3 4 2 2 2 2 2 3" xfId="11538"/>
    <cellStyle name="Normal 3 2 3 4 2 2 2 2 2 3 2" xfId="11539"/>
    <cellStyle name="Normal 3 2 3 4 2 2 2 2 2 4" xfId="11540"/>
    <cellStyle name="Normal 3 2 3 4 2 2 2 2 3" xfId="11541"/>
    <cellStyle name="Normal 3 2 3 4 2 2 2 2 3 2" xfId="11542"/>
    <cellStyle name="Normal 3 2 3 4 2 2 2 2 3 2 2" xfId="11543"/>
    <cellStyle name="Normal 3 2 3 4 2 2 2 2 3 3" xfId="11544"/>
    <cellStyle name="Normal 3 2 3 4 2 2 2 2 4" xfId="11545"/>
    <cellStyle name="Normal 3 2 3 4 2 2 2 2 4 2" xfId="11546"/>
    <cellStyle name="Normal 3 2 3 4 2 2 2 2 5" xfId="11547"/>
    <cellStyle name="Normal 3 2 3 4 2 2 2 3" xfId="11548"/>
    <cellStyle name="Normal 3 2 3 4 2 2 2 3 2" xfId="11549"/>
    <cellStyle name="Normal 3 2 3 4 2 2 2 3 2 2" xfId="11550"/>
    <cellStyle name="Normal 3 2 3 4 2 2 2 3 2 2 2" xfId="11551"/>
    <cellStyle name="Normal 3 2 3 4 2 2 2 3 2 3" xfId="11552"/>
    <cellStyle name="Normal 3 2 3 4 2 2 2 3 3" xfId="11553"/>
    <cellStyle name="Normal 3 2 3 4 2 2 2 3 3 2" xfId="11554"/>
    <cellStyle name="Normal 3 2 3 4 2 2 2 3 4" xfId="11555"/>
    <cellStyle name="Normal 3 2 3 4 2 2 2 4" xfId="11556"/>
    <cellStyle name="Normal 3 2 3 4 2 2 2 4 2" xfId="11557"/>
    <cellStyle name="Normal 3 2 3 4 2 2 2 4 2 2" xfId="11558"/>
    <cellStyle name="Normal 3 2 3 4 2 2 2 4 3" xfId="11559"/>
    <cellStyle name="Normal 3 2 3 4 2 2 2 5" xfId="11560"/>
    <cellStyle name="Normal 3 2 3 4 2 2 2 5 2" xfId="11561"/>
    <cellStyle name="Normal 3 2 3 4 2 2 2 6" xfId="11562"/>
    <cellStyle name="Normal 3 2 3 4 2 2 3" xfId="11563"/>
    <cellStyle name="Normal 3 2 3 4 2 2 3 2" xfId="11564"/>
    <cellStyle name="Normal 3 2 3 4 2 2 3 2 2" xfId="11565"/>
    <cellStyle name="Normal 3 2 3 4 2 2 3 2 2 2" xfId="11566"/>
    <cellStyle name="Normal 3 2 3 4 2 2 3 2 2 2 2" xfId="11567"/>
    <cellStyle name="Normal 3 2 3 4 2 2 3 2 2 3" xfId="11568"/>
    <cellStyle name="Normal 3 2 3 4 2 2 3 2 3" xfId="11569"/>
    <cellStyle name="Normal 3 2 3 4 2 2 3 2 3 2" xfId="11570"/>
    <cellStyle name="Normal 3 2 3 4 2 2 3 2 4" xfId="11571"/>
    <cellStyle name="Normal 3 2 3 4 2 2 3 3" xfId="11572"/>
    <cellStyle name="Normal 3 2 3 4 2 2 3 3 2" xfId="11573"/>
    <cellStyle name="Normal 3 2 3 4 2 2 3 3 2 2" xfId="11574"/>
    <cellStyle name="Normal 3 2 3 4 2 2 3 3 3" xfId="11575"/>
    <cellStyle name="Normal 3 2 3 4 2 2 3 4" xfId="11576"/>
    <cellStyle name="Normal 3 2 3 4 2 2 3 4 2" xfId="11577"/>
    <cellStyle name="Normal 3 2 3 4 2 2 3 5" xfId="11578"/>
    <cellStyle name="Normal 3 2 3 4 2 2 4" xfId="11579"/>
    <cellStyle name="Normal 3 2 3 4 2 2 4 2" xfId="11580"/>
    <cellStyle name="Normal 3 2 3 4 2 2 4 2 2" xfId="11581"/>
    <cellStyle name="Normal 3 2 3 4 2 2 4 2 2 2" xfId="11582"/>
    <cellStyle name="Normal 3 2 3 4 2 2 4 2 3" xfId="11583"/>
    <cellStyle name="Normal 3 2 3 4 2 2 4 3" xfId="11584"/>
    <cellStyle name="Normal 3 2 3 4 2 2 4 3 2" xfId="11585"/>
    <cellStyle name="Normal 3 2 3 4 2 2 4 4" xfId="11586"/>
    <cellStyle name="Normal 3 2 3 4 2 2 5" xfId="11587"/>
    <cellStyle name="Normal 3 2 3 4 2 2 5 2" xfId="11588"/>
    <cellStyle name="Normal 3 2 3 4 2 2 5 2 2" xfId="11589"/>
    <cellStyle name="Normal 3 2 3 4 2 2 5 3" xfId="11590"/>
    <cellStyle name="Normal 3 2 3 4 2 2 6" xfId="11591"/>
    <cellStyle name="Normal 3 2 3 4 2 2 6 2" xfId="11592"/>
    <cellStyle name="Normal 3 2 3 4 2 2 7" xfId="11593"/>
    <cellStyle name="Normal 3 2 3 4 2 3" xfId="11594"/>
    <cellStyle name="Normal 3 2 3 4 2 3 2" xfId="11595"/>
    <cellStyle name="Normal 3 2 3 4 2 3 2 2" xfId="11596"/>
    <cellStyle name="Normal 3 2 3 4 2 3 2 2 2" xfId="11597"/>
    <cellStyle name="Normal 3 2 3 4 2 3 2 2 2 2" xfId="11598"/>
    <cellStyle name="Normal 3 2 3 4 2 3 2 2 2 2 2" xfId="11599"/>
    <cellStyle name="Normal 3 2 3 4 2 3 2 2 2 3" xfId="11600"/>
    <cellStyle name="Normal 3 2 3 4 2 3 2 2 3" xfId="11601"/>
    <cellStyle name="Normal 3 2 3 4 2 3 2 2 3 2" xfId="11602"/>
    <cellStyle name="Normal 3 2 3 4 2 3 2 2 4" xfId="11603"/>
    <cellStyle name="Normal 3 2 3 4 2 3 2 3" xfId="11604"/>
    <cellStyle name="Normal 3 2 3 4 2 3 2 3 2" xfId="11605"/>
    <cellStyle name="Normal 3 2 3 4 2 3 2 3 2 2" xfId="11606"/>
    <cellStyle name="Normal 3 2 3 4 2 3 2 3 3" xfId="11607"/>
    <cellStyle name="Normal 3 2 3 4 2 3 2 4" xfId="11608"/>
    <cellStyle name="Normal 3 2 3 4 2 3 2 4 2" xfId="11609"/>
    <cellStyle name="Normal 3 2 3 4 2 3 2 5" xfId="11610"/>
    <cellStyle name="Normal 3 2 3 4 2 3 3" xfId="11611"/>
    <cellStyle name="Normal 3 2 3 4 2 3 3 2" xfId="11612"/>
    <cellStyle name="Normal 3 2 3 4 2 3 3 2 2" xfId="11613"/>
    <cellStyle name="Normal 3 2 3 4 2 3 3 2 2 2" xfId="11614"/>
    <cellStyle name="Normal 3 2 3 4 2 3 3 2 3" xfId="11615"/>
    <cellStyle name="Normal 3 2 3 4 2 3 3 3" xfId="11616"/>
    <cellStyle name="Normal 3 2 3 4 2 3 3 3 2" xfId="11617"/>
    <cellStyle name="Normal 3 2 3 4 2 3 3 4" xfId="11618"/>
    <cellStyle name="Normal 3 2 3 4 2 3 4" xfId="11619"/>
    <cellStyle name="Normal 3 2 3 4 2 3 4 2" xfId="11620"/>
    <cellStyle name="Normal 3 2 3 4 2 3 4 2 2" xfId="11621"/>
    <cellStyle name="Normal 3 2 3 4 2 3 4 3" xfId="11622"/>
    <cellStyle name="Normal 3 2 3 4 2 3 5" xfId="11623"/>
    <cellStyle name="Normal 3 2 3 4 2 3 5 2" xfId="11624"/>
    <cellStyle name="Normal 3 2 3 4 2 3 6" xfId="11625"/>
    <cellStyle name="Normal 3 2 3 4 2 4" xfId="11626"/>
    <cellStyle name="Normal 3 2 3 4 2 4 2" xfId="11627"/>
    <cellStyle name="Normal 3 2 3 4 2 4 2 2" xfId="11628"/>
    <cellStyle name="Normal 3 2 3 4 2 4 2 2 2" xfId="11629"/>
    <cellStyle name="Normal 3 2 3 4 2 4 2 2 2 2" xfId="11630"/>
    <cellStyle name="Normal 3 2 3 4 2 4 2 2 3" xfId="11631"/>
    <cellStyle name="Normal 3 2 3 4 2 4 2 3" xfId="11632"/>
    <cellStyle name="Normal 3 2 3 4 2 4 2 3 2" xfId="11633"/>
    <cellStyle name="Normal 3 2 3 4 2 4 2 4" xfId="11634"/>
    <cellStyle name="Normal 3 2 3 4 2 4 3" xfId="11635"/>
    <cellStyle name="Normal 3 2 3 4 2 4 3 2" xfId="11636"/>
    <cellStyle name="Normal 3 2 3 4 2 4 3 2 2" xfId="11637"/>
    <cellStyle name="Normal 3 2 3 4 2 4 3 3" xfId="11638"/>
    <cellStyle name="Normal 3 2 3 4 2 4 4" xfId="11639"/>
    <cellStyle name="Normal 3 2 3 4 2 4 4 2" xfId="11640"/>
    <cellStyle name="Normal 3 2 3 4 2 4 5" xfId="11641"/>
    <cellStyle name="Normal 3 2 3 4 2 5" xfId="11642"/>
    <cellStyle name="Normal 3 2 3 4 2 5 2" xfId="11643"/>
    <cellStyle name="Normal 3 2 3 4 2 5 2 2" xfId="11644"/>
    <cellStyle name="Normal 3 2 3 4 2 5 2 2 2" xfId="11645"/>
    <cellStyle name="Normal 3 2 3 4 2 5 2 3" xfId="11646"/>
    <cellStyle name="Normal 3 2 3 4 2 5 3" xfId="11647"/>
    <cellStyle name="Normal 3 2 3 4 2 5 3 2" xfId="11648"/>
    <cellStyle name="Normal 3 2 3 4 2 5 4" xfId="11649"/>
    <cellStyle name="Normal 3 2 3 4 2 6" xfId="11650"/>
    <cellStyle name="Normal 3 2 3 4 2 6 2" xfId="11651"/>
    <cellStyle name="Normal 3 2 3 4 2 6 2 2" xfId="11652"/>
    <cellStyle name="Normal 3 2 3 4 2 6 3" xfId="11653"/>
    <cellStyle name="Normal 3 2 3 4 2 7" xfId="11654"/>
    <cellStyle name="Normal 3 2 3 4 2 7 2" xfId="11655"/>
    <cellStyle name="Normal 3 2 3 4 2 8" xfId="11656"/>
    <cellStyle name="Normal 3 2 3 4 3" xfId="11657"/>
    <cellStyle name="Normal 3 2 3 4 3 2" xfId="11658"/>
    <cellStyle name="Normal 3 2 3 4 3 2 2" xfId="11659"/>
    <cellStyle name="Normal 3 2 3 4 3 2 2 2" xfId="11660"/>
    <cellStyle name="Normal 3 2 3 4 3 2 2 2 2" xfId="11661"/>
    <cellStyle name="Normal 3 2 3 4 3 2 2 2 2 2" xfId="11662"/>
    <cellStyle name="Normal 3 2 3 4 3 2 2 2 2 2 2" xfId="11663"/>
    <cellStyle name="Normal 3 2 3 4 3 2 2 2 2 3" xfId="11664"/>
    <cellStyle name="Normal 3 2 3 4 3 2 2 2 3" xfId="11665"/>
    <cellStyle name="Normal 3 2 3 4 3 2 2 2 3 2" xfId="11666"/>
    <cellStyle name="Normal 3 2 3 4 3 2 2 2 4" xfId="11667"/>
    <cellStyle name="Normal 3 2 3 4 3 2 2 3" xfId="11668"/>
    <cellStyle name="Normal 3 2 3 4 3 2 2 3 2" xfId="11669"/>
    <cellStyle name="Normal 3 2 3 4 3 2 2 3 2 2" xfId="11670"/>
    <cellStyle name="Normal 3 2 3 4 3 2 2 3 3" xfId="11671"/>
    <cellStyle name="Normal 3 2 3 4 3 2 2 4" xfId="11672"/>
    <cellStyle name="Normal 3 2 3 4 3 2 2 4 2" xfId="11673"/>
    <cellStyle name="Normal 3 2 3 4 3 2 2 5" xfId="11674"/>
    <cellStyle name="Normal 3 2 3 4 3 2 3" xfId="11675"/>
    <cellStyle name="Normal 3 2 3 4 3 2 3 2" xfId="11676"/>
    <cellStyle name="Normal 3 2 3 4 3 2 3 2 2" xfId="11677"/>
    <cellStyle name="Normal 3 2 3 4 3 2 3 2 2 2" xfId="11678"/>
    <cellStyle name="Normal 3 2 3 4 3 2 3 2 3" xfId="11679"/>
    <cellStyle name="Normal 3 2 3 4 3 2 3 3" xfId="11680"/>
    <cellStyle name="Normal 3 2 3 4 3 2 3 3 2" xfId="11681"/>
    <cellStyle name="Normal 3 2 3 4 3 2 3 4" xfId="11682"/>
    <cellStyle name="Normal 3 2 3 4 3 2 4" xfId="11683"/>
    <cellStyle name="Normal 3 2 3 4 3 2 4 2" xfId="11684"/>
    <cellStyle name="Normal 3 2 3 4 3 2 4 2 2" xfId="11685"/>
    <cellStyle name="Normal 3 2 3 4 3 2 4 3" xfId="11686"/>
    <cellStyle name="Normal 3 2 3 4 3 2 5" xfId="11687"/>
    <cellStyle name="Normal 3 2 3 4 3 2 5 2" xfId="11688"/>
    <cellStyle name="Normal 3 2 3 4 3 2 6" xfId="11689"/>
    <cellStyle name="Normal 3 2 3 4 3 3" xfId="11690"/>
    <cellStyle name="Normal 3 2 3 4 3 3 2" xfId="11691"/>
    <cellStyle name="Normal 3 2 3 4 3 3 2 2" xfId="11692"/>
    <cellStyle name="Normal 3 2 3 4 3 3 2 2 2" xfId="11693"/>
    <cellStyle name="Normal 3 2 3 4 3 3 2 2 2 2" xfId="11694"/>
    <cellStyle name="Normal 3 2 3 4 3 3 2 2 3" xfId="11695"/>
    <cellStyle name="Normal 3 2 3 4 3 3 2 3" xfId="11696"/>
    <cellStyle name="Normal 3 2 3 4 3 3 2 3 2" xfId="11697"/>
    <cellStyle name="Normal 3 2 3 4 3 3 2 4" xfId="11698"/>
    <cellStyle name="Normal 3 2 3 4 3 3 3" xfId="11699"/>
    <cellStyle name="Normal 3 2 3 4 3 3 3 2" xfId="11700"/>
    <cellStyle name="Normal 3 2 3 4 3 3 3 2 2" xfId="11701"/>
    <cellStyle name="Normal 3 2 3 4 3 3 3 3" xfId="11702"/>
    <cellStyle name="Normal 3 2 3 4 3 3 4" xfId="11703"/>
    <cellStyle name="Normal 3 2 3 4 3 3 4 2" xfId="11704"/>
    <cellStyle name="Normal 3 2 3 4 3 3 5" xfId="11705"/>
    <cellStyle name="Normal 3 2 3 4 3 4" xfId="11706"/>
    <cellStyle name="Normal 3 2 3 4 3 4 2" xfId="11707"/>
    <cellStyle name="Normal 3 2 3 4 3 4 2 2" xfId="11708"/>
    <cellStyle name="Normal 3 2 3 4 3 4 2 2 2" xfId="11709"/>
    <cellStyle name="Normal 3 2 3 4 3 4 2 3" xfId="11710"/>
    <cellStyle name="Normal 3 2 3 4 3 4 3" xfId="11711"/>
    <cellStyle name="Normal 3 2 3 4 3 4 3 2" xfId="11712"/>
    <cellStyle name="Normal 3 2 3 4 3 4 4" xfId="11713"/>
    <cellStyle name="Normal 3 2 3 4 3 5" xfId="11714"/>
    <cellStyle name="Normal 3 2 3 4 3 5 2" xfId="11715"/>
    <cellStyle name="Normal 3 2 3 4 3 5 2 2" xfId="11716"/>
    <cellStyle name="Normal 3 2 3 4 3 5 3" xfId="11717"/>
    <cellStyle name="Normal 3 2 3 4 3 6" xfId="11718"/>
    <cellStyle name="Normal 3 2 3 4 3 6 2" xfId="11719"/>
    <cellStyle name="Normal 3 2 3 4 3 7" xfId="11720"/>
    <cellStyle name="Normal 3 2 3 4 4" xfId="11721"/>
    <cellStyle name="Normal 3 2 3 4 4 2" xfId="11722"/>
    <cellStyle name="Normal 3 2 3 4 4 2 2" xfId="11723"/>
    <cellStyle name="Normal 3 2 3 4 4 2 2 2" xfId="11724"/>
    <cellStyle name="Normal 3 2 3 4 4 2 2 2 2" xfId="11725"/>
    <cellStyle name="Normal 3 2 3 4 4 2 2 2 2 2" xfId="11726"/>
    <cellStyle name="Normal 3 2 3 4 4 2 2 2 3" xfId="11727"/>
    <cellStyle name="Normal 3 2 3 4 4 2 2 3" xfId="11728"/>
    <cellStyle name="Normal 3 2 3 4 4 2 2 3 2" xfId="11729"/>
    <cellStyle name="Normal 3 2 3 4 4 2 2 4" xfId="11730"/>
    <cellStyle name="Normal 3 2 3 4 4 2 3" xfId="11731"/>
    <cellStyle name="Normal 3 2 3 4 4 2 3 2" xfId="11732"/>
    <cellStyle name="Normal 3 2 3 4 4 2 3 2 2" xfId="11733"/>
    <cellStyle name="Normal 3 2 3 4 4 2 3 3" xfId="11734"/>
    <cellStyle name="Normal 3 2 3 4 4 2 4" xfId="11735"/>
    <cellStyle name="Normal 3 2 3 4 4 2 4 2" xfId="11736"/>
    <cellStyle name="Normal 3 2 3 4 4 2 5" xfId="11737"/>
    <cellStyle name="Normal 3 2 3 4 4 3" xfId="11738"/>
    <cellStyle name="Normal 3 2 3 4 4 3 2" xfId="11739"/>
    <cellStyle name="Normal 3 2 3 4 4 3 2 2" xfId="11740"/>
    <cellStyle name="Normal 3 2 3 4 4 3 2 2 2" xfId="11741"/>
    <cellStyle name="Normal 3 2 3 4 4 3 2 3" xfId="11742"/>
    <cellStyle name="Normal 3 2 3 4 4 3 3" xfId="11743"/>
    <cellStyle name="Normal 3 2 3 4 4 3 3 2" xfId="11744"/>
    <cellStyle name="Normal 3 2 3 4 4 3 4" xfId="11745"/>
    <cellStyle name="Normal 3 2 3 4 4 4" xfId="11746"/>
    <cellStyle name="Normal 3 2 3 4 4 4 2" xfId="11747"/>
    <cellStyle name="Normal 3 2 3 4 4 4 2 2" xfId="11748"/>
    <cellStyle name="Normal 3 2 3 4 4 4 3" xfId="11749"/>
    <cellStyle name="Normal 3 2 3 4 4 5" xfId="11750"/>
    <cellStyle name="Normal 3 2 3 4 4 5 2" xfId="11751"/>
    <cellStyle name="Normal 3 2 3 4 4 6" xfId="11752"/>
    <cellStyle name="Normal 3 2 3 4 5" xfId="11753"/>
    <cellStyle name="Normal 3 2 3 4 5 2" xfId="11754"/>
    <cellStyle name="Normal 3 2 3 4 5 2 2" xfId="11755"/>
    <cellStyle name="Normal 3 2 3 4 5 2 2 2" xfId="11756"/>
    <cellStyle name="Normal 3 2 3 4 5 2 2 2 2" xfId="11757"/>
    <cellStyle name="Normal 3 2 3 4 5 2 2 3" xfId="11758"/>
    <cellStyle name="Normal 3 2 3 4 5 2 3" xfId="11759"/>
    <cellStyle name="Normal 3 2 3 4 5 2 3 2" xfId="11760"/>
    <cellStyle name="Normal 3 2 3 4 5 2 4" xfId="11761"/>
    <cellStyle name="Normal 3 2 3 4 5 3" xfId="11762"/>
    <cellStyle name="Normal 3 2 3 4 5 3 2" xfId="11763"/>
    <cellStyle name="Normal 3 2 3 4 5 3 2 2" xfId="11764"/>
    <cellStyle name="Normal 3 2 3 4 5 3 3" xfId="11765"/>
    <cellStyle name="Normal 3 2 3 4 5 4" xfId="11766"/>
    <cellStyle name="Normal 3 2 3 4 5 4 2" xfId="11767"/>
    <cellStyle name="Normal 3 2 3 4 5 5" xfId="11768"/>
    <cellStyle name="Normal 3 2 3 4 6" xfId="11769"/>
    <cellStyle name="Normal 3 2 3 4 6 2" xfId="11770"/>
    <cellStyle name="Normal 3 2 3 4 6 2 2" xfId="11771"/>
    <cellStyle name="Normal 3 2 3 4 6 2 2 2" xfId="11772"/>
    <cellStyle name="Normal 3 2 3 4 6 2 3" xfId="11773"/>
    <cellStyle name="Normal 3 2 3 4 6 3" xfId="11774"/>
    <cellStyle name="Normal 3 2 3 4 6 3 2" xfId="11775"/>
    <cellStyle name="Normal 3 2 3 4 6 4" xfId="11776"/>
    <cellStyle name="Normal 3 2 3 4 7" xfId="11777"/>
    <cellStyle name="Normal 3 2 3 4 7 2" xfId="11778"/>
    <cellStyle name="Normal 3 2 3 4 7 2 2" xfId="11779"/>
    <cellStyle name="Normal 3 2 3 4 7 3" xfId="11780"/>
    <cellStyle name="Normal 3 2 3 4 8" xfId="11781"/>
    <cellStyle name="Normal 3 2 3 4 8 2" xfId="11782"/>
    <cellStyle name="Normal 3 2 3 4 9" xfId="11783"/>
    <cellStyle name="Normal 3 2 3 5" xfId="11784"/>
    <cellStyle name="Normal 3 2 3 5 2" xfId="11785"/>
    <cellStyle name="Normal 3 2 3 5 2 2" xfId="11786"/>
    <cellStyle name="Normal 3 2 3 5 2 2 2" xfId="11787"/>
    <cellStyle name="Normal 3 2 3 5 2 2 2 2" xfId="11788"/>
    <cellStyle name="Normal 3 2 3 5 2 2 2 2 2" xfId="11789"/>
    <cellStyle name="Normal 3 2 3 5 2 2 2 2 2 2" xfId="11790"/>
    <cellStyle name="Normal 3 2 3 5 2 2 2 2 2 2 2" xfId="11791"/>
    <cellStyle name="Normal 3 2 3 5 2 2 2 2 2 3" xfId="11792"/>
    <cellStyle name="Normal 3 2 3 5 2 2 2 2 3" xfId="11793"/>
    <cellStyle name="Normal 3 2 3 5 2 2 2 2 3 2" xfId="11794"/>
    <cellStyle name="Normal 3 2 3 5 2 2 2 2 4" xfId="11795"/>
    <cellStyle name="Normal 3 2 3 5 2 2 2 3" xfId="11796"/>
    <cellStyle name="Normal 3 2 3 5 2 2 2 3 2" xfId="11797"/>
    <cellStyle name="Normal 3 2 3 5 2 2 2 3 2 2" xfId="11798"/>
    <cellStyle name="Normal 3 2 3 5 2 2 2 3 3" xfId="11799"/>
    <cellStyle name="Normal 3 2 3 5 2 2 2 4" xfId="11800"/>
    <cellStyle name="Normal 3 2 3 5 2 2 2 4 2" xfId="11801"/>
    <cellStyle name="Normal 3 2 3 5 2 2 2 5" xfId="11802"/>
    <cellStyle name="Normal 3 2 3 5 2 2 3" xfId="11803"/>
    <cellStyle name="Normal 3 2 3 5 2 2 3 2" xfId="11804"/>
    <cellStyle name="Normal 3 2 3 5 2 2 3 2 2" xfId="11805"/>
    <cellStyle name="Normal 3 2 3 5 2 2 3 2 2 2" xfId="11806"/>
    <cellStyle name="Normal 3 2 3 5 2 2 3 2 3" xfId="11807"/>
    <cellStyle name="Normal 3 2 3 5 2 2 3 3" xfId="11808"/>
    <cellStyle name="Normal 3 2 3 5 2 2 3 3 2" xfId="11809"/>
    <cellStyle name="Normal 3 2 3 5 2 2 3 4" xfId="11810"/>
    <cellStyle name="Normal 3 2 3 5 2 2 4" xfId="11811"/>
    <cellStyle name="Normal 3 2 3 5 2 2 4 2" xfId="11812"/>
    <cellStyle name="Normal 3 2 3 5 2 2 4 2 2" xfId="11813"/>
    <cellStyle name="Normal 3 2 3 5 2 2 4 3" xfId="11814"/>
    <cellStyle name="Normal 3 2 3 5 2 2 5" xfId="11815"/>
    <cellStyle name="Normal 3 2 3 5 2 2 5 2" xfId="11816"/>
    <cellStyle name="Normal 3 2 3 5 2 2 6" xfId="11817"/>
    <cellStyle name="Normal 3 2 3 5 2 3" xfId="11818"/>
    <cellStyle name="Normal 3 2 3 5 2 3 2" xfId="11819"/>
    <cellStyle name="Normal 3 2 3 5 2 3 2 2" xfId="11820"/>
    <cellStyle name="Normal 3 2 3 5 2 3 2 2 2" xfId="11821"/>
    <cellStyle name="Normal 3 2 3 5 2 3 2 2 2 2" xfId="11822"/>
    <cellStyle name="Normal 3 2 3 5 2 3 2 2 3" xfId="11823"/>
    <cellStyle name="Normal 3 2 3 5 2 3 2 3" xfId="11824"/>
    <cellStyle name="Normal 3 2 3 5 2 3 2 3 2" xfId="11825"/>
    <cellStyle name="Normal 3 2 3 5 2 3 2 4" xfId="11826"/>
    <cellStyle name="Normal 3 2 3 5 2 3 3" xfId="11827"/>
    <cellStyle name="Normal 3 2 3 5 2 3 3 2" xfId="11828"/>
    <cellStyle name="Normal 3 2 3 5 2 3 3 2 2" xfId="11829"/>
    <cellStyle name="Normal 3 2 3 5 2 3 3 3" xfId="11830"/>
    <cellStyle name="Normal 3 2 3 5 2 3 4" xfId="11831"/>
    <cellStyle name="Normal 3 2 3 5 2 3 4 2" xfId="11832"/>
    <cellStyle name="Normal 3 2 3 5 2 3 5" xfId="11833"/>
    <cellStyle name="Normal 3 2 3 5 2 4" xfId="11834"/>
    <cellStyle name="Normal 3 2 3 5 2 4 2" xfId="11835"/>
    <cellStyle name="Normal 3 2 3 5 2 4 2 2" xfId="11836"/>
    <cellStyle name="Normal 3 2 3 5 2 4 2 2 2" xfId="11837"/>
    <cellStyle name="Normal 3 2 3 5 2 4 2 3" xfId="11838"/>
    <cellStyle name="Normal 3 2 3 5 2 4 3" xfId="11839"/>
    <cellStyle name="Normal 3 2 3 5 2 4 3 2" xfId="11840"/>
    <cellStyle name="Normal 3 2 3 5 2 4 4" xfId="11841"/>
    <cellStyle name="Normal 3 2 3 5 2 5" xfId="11842"/>
    <cellStyle name="Normal 3 2 3 5 2 5 2" xfId="11843"/>
    <cellStyle name="Normal 3 2 3 5 2 5 2 2" xfId="11844"/>
    <cellStyle name="Normal 3 2 3 5 2 5 3" xfId="11845"/>
    <cellStyle name="Normal 3 2 3 5 2 6" xfId="11846"/>
    <cellStyle name="Normal 3 2 3 5 2 6 2" xfId="11847"/>
    <cellStyle name="Normal 3 2 3 5 2 7" xfId="11848"/>
    <cellStyle name="Normal 3 2 3 5 3" xfId="11849"/>
    <cellStyle name="Normal 3 2 3 5 3 2" xfId="11850"/>
    <cellStyle name="Normal 3 2 3 5 3 2 2" xfId="11851"/>
    <cellStyle name="Normal 3 2 3 5 3 2 2 2" xfId="11852"/>
    <cellStyle name="Normal 3 2 3 5 3 2 2 2 2" xfId="11853"/>
    <cellStyle name="Normal 3 2 3 5 3 2 2 2 2 2" xfId="11854"/>
    <cellStyle name="Normal 3 2 3 5 3 2 2 2 3" xfId="11855"/>
    <cellStyle name="Normal 3 2 3 5 3 2 2 3" xfId="11856"/>
    <cellStyle name="Normal 3 2 3 5 3 2 2 3 2" xfId="11857"/>
    <cellStyle name="Normal 3 2 3 5 3 2 2 4" xfId="11858"/>
    <cellStyle name="Normal 3 2 3 5 3 2 3" xfId="11859"/>
    <cellStyle name="Normal 3 2 3 5 3 2 3 2" xfId="11860"/>
    <cellStyle name="Normal 3 2 3 5 3 2 3 2 2" xfId="11861"/>
    <cellStyle name="Normal 3 2 3 5 3 2 3 3" xfId="11862"/>
    <cellStyle name="Normal 3 2 3 5 3 2 4" xfId="11863"/>
    <cellStyle name="Normal 3 2 3 5 3 2 4 2" xfId="11864"/>
    <cellStyle name="Normal 3 2 3 5 3 2 5" xfId="11865"/>
    <cellStyle name="Normal 3 2 3 5 3 3" xfId="11866"/>
    <cellStyle name="Normal 3 2 3 5 3 3 2" xfId="11867"/>
    <cellStyle name="Normal 3 2 3 5 3 3 2 2" xfId="11868"/>
    <cellStyle name="Normal 3 2 3 5 3 3 2 2 2" xfId="11869"/>
    <cellStyle name="Normal 3 2 3 5 3 3 2 3" xfId="11870"/>
    <cellStyle name="Normal 3 2 3 5 3 3 3" xfId="11871"/>
    <cellStyle name="Normal 3 2 3 5 3 3 3 2" xfId="11872"/>
    <cellStyle name="Normal 3 2 3 5 3 3 4" xfId="11873"/>
    <cellStyle name="Normal 3 2 3 5 3 4" xfId="11874"/>
    <cellStyle name="Normal 3 2 3 5 3 4 2" xfId="11875"/>
    <cellStyle name="Normal 3 2 3 5 3 4 2 2" xfId="11876"/>
    <cellStyle name="Normal 3 2 3 5 3 4 3" xfId="11877"/>
    <cellStyle name="Normal 3 2 3 5 3 5" xfId="11878"/>
    <cellStyle name="Normal 3 2 3 5 3 5 2" xfId="11879"/>
    <cellStyle name="Normal 3 2 3 5 3 6" xfId="11880"/>
    <cellStyle name="Normal 3 2 3 5 4" xfId="11881"/>
    <cellStyle name="Normal 3 2 3 5 4 2" xfId="11882"/>
    <cellStyle name="Normal 3 2 3 5 4 2 2" xfId="11883"/>
    <cellStyle name="Normal 3 2 3 5 4 2 2 2" xfId="11884"/>
    <cellStyle name="Normal 3 2 3 5 4 2 2 2 2" xfId="11885"/>
    <cellStyle name="Normal 3 2 3 5 4 2 2 3" xfId="11886"/>
    <cellStyle name="Normal 3 2 3 5 4 2 3" xfId="11887"/>
    <cellStyle name="Normal 3 2 3 5 4 2 3 2" xfId="11888"/>
    <cellStyle name="Normal 3 2 3 5 4 2 4" xfId="11889"/>
    <cellStyle name="Normal 3 2 3 5 4 3" xfId="11890"/>
    <cellStyle name="Normal 3 2 3 5 4 3 2" xfId="11891"/>
    <cellStyle name="Normal 3 2 3 5 4 3 2 2" xfId="11892"/>
    <cellStyle name="Normal 3 2 3 5 4 3 3" xfId="11893"/>
    <cellStyle name="Normal 3 2 3 5 4 4" xfId="11894"/>
    <cellStyle name="Normal 3 2 3 5 4 4 2" xfId="11895"/>
    <cellStyle name="Normal 3 2 3 5 4 5" xfId="11896"/>
    <cellStyle name="Normal 3 2 3 5 5" xfId="11897"/>
    <cellStyle name="Normal 3 2 3 5 5 2" xfId="11898"/>
    <cellStyle name="Normal 3 2 3 5 5 2 2" xfId="11899"/>
    <cellStyle name="Normal 3 2 3 5 5 2 2 2" xfId="11900"/>
    <cellStyle name="Normal 3 2 3 5 5 2 3" xfId="11901"/>
    <cellStyle name="Normal 3 2 3 5 5 3" xfId="11902"/>
    <cellStyle name="Normal 3 2 3 5 5 3 2" xfId="11903"/>
    <cellStyle name="Normal 3 2 3 5 5 4" xfId="11904"/>
    <cellStyle name="Normal 3 2 3 5 6" xfId="11905"/>
    <cellStyle name="Normal 3 2 3 5 6 2" xfId="11906"/>
    <cellStyle name="Normal 3 2 3 5 6 2 2" xfId="11907"/>
    <cellStyle name="Normal 3 2 3 5 6 3" xfId="11908"/>
    <cellStyle name="Normal 3 2 3 5 7" xfId="11909"/>
    <cellStyle name="Normal 3 2 3 5 7 2" xfId="11910"/>
    <cellStyle name="Normal 3 2 3 5 8" xfId="11911"/>
    <cellStyle name="Normal 3 2 3 6" xfId="11912"/>
    <cellStyle name="Normal 3 2 3 6 2" xfId="11913"/>
    <cellStyle name="Normal 3 2 3 6 2 2" xfId="11914"/>
    <cellStyle name="Normal 3 2 3 6 2 2 2" xfId="11915"/>
    <cellStyle name="Normal 3 2 3 6 2 2 2 2" xfId="11916"/>
    <cellStyle name="Normal 3 2 3 6 2 2 2 2 2" xfId="11917"/>
    <cellStyle name="Normal 3 2 3 6 2 2 2 2 2 2" xfId="11918"/>
    <cellStyle name="Normal 3 2 3 6 2 2 2 2 3" xfId="11919"/>
    <cellStyle name="Normal 3 2 3 6 2 2 2 3" xfId="11920"/>
    <cellStyle name="Normal 3 2 3 6 2 2 2 3 2" xfId="11921"/>
    <cellStyle name="Normal 3 2 3 6 2 2 2 4" xfId="11922"/>
    <cellStyle name="Normal 3 2 3 6 2 2 3" xfId="11923"/>
    <cellStyle name="Normal 3 2 3 6 2 2 3 2" xfId="11924"/>
    <cellStyle name="Normal 3 2 3 6 2 2 3 2 2" xfId="11925"/>
    <cellStyle name="Normal 3 2 3 6 2 2 3 3" xfId="11926"/>
    <cellStyle name="Normal 3 2 3 6 2 2 4" xfId="11927"/>
    <cellStyle name="Normal 3 2 3 6 2 2 4 2" xfId="11928"/>
    <cellStyle name="Normal 3 2 3 6 2 2 5" xfId="11929"/>
    <cellStyle name="Normal 3 2 3 6 2 3" xfId="11930"/>
    <cellStyle name="Normal 3 2 3 6 2 3 2" xfId="11931"/>
    <cellStyle name="Normal 3 2 3 6 2 3 2 2" xfId="11932"/>
    <cellStyle name="Normal 3 2 3 6 2 3 2 2 2" xfId="11933"/>
    <cellStyle name="Normal 3 2 3 6 2 3 2 3" xfId="11934"/>
    <cellStyle name="Normal 3 2 3 6 2 3 3" xfId="11935"/>
    <cellStyle name="Normal 3 2 3 6 2 3 3 2" xfId="11936"/>
    <cellStyle name="Normal 3 2 3 6 2 3 4" xfId="11937"/>
    <cellStyle name="Normal 3 2 3 6 2 4" xfId="11938"/>
    <cellStyle name="Normal 3 2 3 6 2 4 2" xfId="11939"/>
    <cellStyle name="Normal 3 2 3 6 2 4 2 2" xfId="11940"/>
    <cellStyle name="Normal 3 2 3 6 2 4 3" xfId="11941"/>
    <cellStyle name="Normal 3 2 3 6 2 5" xfId="11942"/>
    <cellStyle name="Normal 3 2 3 6 2 5 2" xfId="11943"/>
    <cellStyle name="Normal 3 2 3 6 2 6" xfId="11944"/>
    <cellStyle name="Normal 3 2 3 6 3" xfId="11945"/>
    <cellStyle name="Normal 3 2 3 6 3 2" xfId="11946"/>
    <cellStyle name="Normal 3 2 3 6 3 2 2" xfId="11947"/>
    <cellStyle name="Normal 3 2 3 6 3 2 2 2" xfId="11948"/>
    <cellStyle name="Normal 3 2 3 6 3 2 2 2 2" xfId="11949"/>
    <cellStyle name="Normal 3 2 3 6 3 2 2 3" xfId="11950"/>
    <cellStyle name="Normal 3 2 3 6 3 2 3" xfId="11951"/>
    <cellStyle name="Normal 3 2 3 6 3 2 3 2" xfId="11952"/>
    <cellStyle name="Normal 3 2 3 6 3 2 4" xfId="11953"/>
    <cellStyle name="Normal 3 2 3 6 3 3" xfId="11954"/>
    <cellStyle name="Normal 3 2 3 6 3 3 2" xfId="11955"/>
    <cellStyle name="Normal 3 2 3 6 3 3 2 2" xfId="11956"/>
    <cellStyle name="Normal 3 2 3 6 3 3 3" xfId="11957"/>
    <cellStyle name="Normal 3 2 3 6 3 4" xfId="11958"/>
    <cellStyle name="Normal 3 2 3 6 3 4 2" xfId="11959"/>
    <cellStyle name="Normal 3 2 3 6 3 5" xfId="11960"/>
    <cellStyle name="Normal 3 2 3 6 4" xfId="11961"/>
    <cellStyle name="Normal 3 2 3 6 4 2" xfId="11962"/>
    <cellStyle name="Normal 3 2 3 6 4 2 2" xfId="11963"/>
    <cellStyle name="Normal 3 2 3 6 4 2 2 2" xfId="11964"/>
    <cellStyle name="Normal 3 2 3 6 4 2 3" xfId="11965"/>
    <cellStyle name="Normal 3 2 3 6 4 3" xfId="11966"/>
    <cellStyle name="Normal 3 2 3 6 4 3 2" xfId="11967"/>
    <cellStyle name="Normal 3 2 3 6 4 4" xfId="11968"/>
    <cellStyle name="Normal 3 2 3 6 5" xfId="11969"/>
    <cellStyle name="Normal 3 2 3 6 5 2" xfId="11970"/>
    <cellStyle name="Normal 3 2 3 6 5 2 2" xfId="11971"/>
    <cellStyle name="Normal 3 2 3 6 5 3" xfId="11972"/>
    <cellStyle name="Normal 3 2 3 6 6" xfId="11973"/>
    <cellStyle name="Normal 3 2 3 6 6 2" xfId="11974"/>
    <cellStyle name="Normal 3 2 3 6 7" xfId="11975"/>
    <cellStyle name="Normal 3 2 3 7" xfId="11976"/>
    <cellStyle name="Normal 3 2 3 7 2" xfId="11977"/>
    <cellStyle name="Normal 3 2 3 7 2 2" xfId="11978"/>
    <cellStyle name="Normal 3 2 3 7 2 2 2" xfId="11979"/>
    <cellStyle name="Normal 3 2 3 7 2 2 2 2" xfId="11980"/>
    <cellStyle name="Normal 3 2 3 7 2 2 2 2 2" xfId="11981"/>
    <cellStyle name="Normal 3 2 3 7 2 2 2 3" xfId="11982"/>
    <cellStyle name="Normal 3 2 3 7 2 2 3" xfId="11983"/>
    <cellStyle name="Normal 3 2 3 7 2 2 3 2" xfId="11984"/>
    <cellStyle name="Normal 3 2 3 7 2 2 4" xfId="11985"/>
    <cellStyle name="Normal 3 2 3 7 2 3" xfId="11986"/>
    <cellStyle name="Normal 3 2 3 7 2 3 2" xfId="11987"/>
    <cellStyle name="Normal 3 2 3 7 2 3 2 2" xfId="11988"/>
    <cellStyle name="Normal 3 2 3 7 2 3 3" xfId="11989"/>
    <cellStyle name="Normal 3 2 3 7 2 4" xfId="11990"/>
    <cellStyle name="Normal 3 2 3 7 2 4 2" xfId="11991"/>
    <cellStyle name="Normal 3 2 3 7 2 5" xfId="11992"/>
    <cellStyle name="Normal 3 2 3 7 3" xfId="11993"/>
    <cellStyle name="Normal 3 2 3 7 3 2" xfId="11994"/>
    <cellStyle name="Normal 3 2 3 7 3 2 2" xfId="11995"/>
    <cellStyle name="Normal 3 2 3 7 3 2 2 2" xfId="11996"/>
    <cellStyle name="Normal 3 2 3 7 3 2 3" xfId="11997"/>
    <cellStyle name="Normal 3 2 3 7 3 3" xfId="11998"/>
    <cellStyle name="Normal 3 2 3 7 3 3 2" xfId="11999"/>
    <cellStyle name="Normal 3 2 3 7 3 4" xfId="12000"/>
    <cellStyle name="Normal 3 2 3 7 4" xfId="12001"/>
    <cellStyle name="Normal 3 2 3 7 4 2" xfId="12002"/>
    <cellStyle name="Normal 3 2 3 7 4 2 2" xfId="12003"/>
    <cellStyle name="Normal 3 2 3 7 4 3" xfId="12004"/>
    <cellStyle name="Normal 3 2 3 7 5" xfId="12005"/>
    <cellStyle name="Normal 3 2 3 7 5 2" xfId="12006"/>
    <cellStyle name="Normal 3 2 3 7 6" xfId="12007"/>
    <cellStyle name="Normal 3 2 3 8" xfId="12008"/>
    <cellStyle name="Normal 3 2 3 8 2" xfId="12009"/>
    <cellStyle name="Normal 3 2 3 8 2 2" xfId="12010"/>
    <cellStyle name="Normal 3 2 3 8 2 2 2" xfId="12011"/>
    <cellStyle name="Normal 3 2 3 8 2 2 2 2" xfId="12012"/>
    <cellStyle name="Normal 3 2 3 8 2 2 3" xfId="12013"/>
    <cellStyle name="Normal 3 2 3 8 2 3" xfId="12014"/>
    <cellStyle name="Normal 3 2 3 8 2 3 2" xfId="12015"/>
    <cellStyle name="Normal 3 2 3 8 2 4" xfId="12016"/>
    <cellStyle name="Normal 3 2 3 8 3" xfId="12017"/>
    <cellStyle name="Normal 3 2 3 8 3 2" xfId="12018"/>
    <cellStyle name="Normal 3 2 3 8 3 2 2" xfId="12019"/>
    <cellStyle name="Normal 3 2 3 8 3 3" xfId="12020"/>
    <cellStyle name="Normal 3 2 3 8 4" xfId="12021"/>
    <cellStyle name="Normal 3 2 3 8 4 2" xfId="12022"/>
    <cellStyle name="Normal 3 2 3 8 5" xfId="12023"/>
    <cellStyle name="Normal 3 2 3 9" xfId="12024"/>
    <cellStyle name="Normal 3 2 3 9 2" xfId="12025"/>
    <cellStyle name="Normal 3 2 3 9 2 2" xfId="12026"/>
    <cellStyle name="Normal 3 2 3 9 2 2 2" xfId="12027"/>
    <cellStyle name="Normal 3 2 3 9 2 3" xfId="12028"/>
    <cellStyle name="Normal 3 2 3 9 3" xfId="12029"/>
    <cellStyle name="Normal 3 2 3 9 3 2" xfId="12030"/>
    <cellStyle name="Normal 3 2 3 9 4" xfId="12031"/>
    <cellStyle name="Normal 3 2 4" xfId="12032"/>
    <cellStyle name="Normal 3 2 4 10" xfId="12033"/>
    <cellStyle name="Normal 3 2 4 10 2" xfId="12034"/>
    <cellStyle name="Normal 3 2 4 11" xfId="12035"/>
    <cellStyle name="Normal 3 2 4 12" xfId="12036"/>
    <cellStyle name="Normal 3 2 4 2" xfId="12037"/>
    <cellStyle name="Normal 3 2 4 2 10" xfId="12038"/>
    <cellStyle name="Normal 3 2 4 2 2" xfId="12039"/>
    <cellStyle name="Normal 3 2 4 2 2 2" xfId="12040"/>
    <cellStyle name="Normal 3 2 4 2 2 2 2" xfId="12041"/>
    <cellStyle name="Normal 3 2 4 2 2 2 2 2" xfId="12042"/>
    <cellStyle name="Normal 3 2 4 2 2 2 2 2 2" xfId="12043"/>
    <cellStyle name="Normal 3 2 4 2 2 2 2 2 2 2" xfId="12044"/>
    <cellStyle name="Normal 3 2 4 2 2 2 2 2 2 2 2" xfId="12045"/>
    <cellStyle name="Normal 3 2 4 2 2 2 2 2 2 2 2 2" xfId="12046"/>
    <cellStyle name="Normal 3 2 4 2 2 2 2 2 2 2 2 2 2" xfId="12047"/>
    <cellStyle name="Normal 3 2 4 2 2 2 2 2 2 2 2 3" xfId="12048"/>
    <cellStyle name="Normal 3 2 4 2 2 2 2 2 2 2 3" xfId="12049"/>
    <cellStyle name="Normal 3 2 4 2 2 2 2 2 2 2 3 2" xfId="12050"/>
    <cellStyle name="Normal 3 2 4 2 2 2 2 2 2 2 4" xfId="12051"/>
    <cellStyle name="Normal 3 2 4 2 2 2 2 2 2 3" xfId="12052"/>
    <cellStyle name="Normal 3 2 4 2 2 2 2 2 2 3 2" xfId="12053"/>
    <cellStyle name="Normal 3 2 4 2 2 2 2 2 2 3 2 2" xfId="12054"/>
    <cellStyle name="Normal 3 2 4 2 2 2 2 2 2 3 3" xfId="12055"/>
    <cellStyle name="Normal 3 2 4 2 2 2 2 2 2 4" xfId="12056"/>
    <cellStyle name="Normal 3 2 4 2 2 2 2 2 2 4 2" xfId="12057"/>
    <cellStyle name="Normal 3 2 4 2 2 2 2 2 2 5" xfId="12058"/>
    <cellStyle name="Normal 3 2 4 2 2 2 2 2 3" xfId="12059"/>
    <cellStyle name="Normal 3 2 4 2 2 2 2 2 3 2" xfId="12060"/>
    <cellStyle name="Normal 3 2 4 2 2 2 2 2 3 2 2" xfId="12061"/>
    <cellStyle name="Normal 3 2 4 2 2 2 2 2 3 2 2 2" xfId="12062"/>
    <cellStyle name="Normal 3 2 4 2 2 2 2 2 3 2 3" xfId="12063"/>
    <cellStyle name="Normal 3 2 4 2 2 2 2 2 3 3" xfId="12064"/>
    <cellStyle name="Normal 3 2 4 2 2 2 2 2 3 3 2" xfId="12065"/>
    <cellStyle name="Normal 3 2 4 2 2 2 2 2 3 4" xfId="12066"/>
    <cellStyle name="Normal 3 2 4 2 2 2 2 2 4" xfId="12067"/>
    <cellStyle name="Normal 3 2 4 2 2 2 2 2 4 2" xfId="12068"/>
    <cellStyle name="Normal 3 2 4 2 2 2 2 2 4 2 2" xfId="12069"/>
    <cellStyle name="Normal 3 2 4 2 2 2 2 2 4 3" xfId="12070"/>
    <cellStyle name="Normal 3 2 4 2 2 2 2 2 5" xfId="12071"/>
    <cellStyle name="Normal 3 2 4 2 2 2 2 2 5 2" xfId="12072"/>
    <cellStyle name="Normal 3 2 4 2 2 2 2 2 6" xfId="12073"/>
    <cellStyle name="Normal 3 2 4 2 2 2 2 3" xfId="12074"/>
    <cellStyle name="Normal 3 2 4 2 2 2 2 3 2" xfId="12075"/>
    <cellStyle name="Normal 3 2 4 2 2 2 2 3 2 2" xfId="12076"/>
    <cellStyle name="Normal 3 2 4 2 2 2 2 3 2 2 2" xfId="12077"/>
    <cellStyle name="Normal 3 2 4 2 2 2 2 3 2 2 2 2" xfId="12078"/>
    <cellStyle name="Normal 3 2 4 2 2 2 2 3 2 2 3" xfId="12079"/>
    <cellStyle name="Normal 3 2 4 2 2 2 2 3 2 3" xfId="12080"/>
    <cellStyle name="Normal 3 2 4 2 2 2 2 3 2 3 2" xfId="12081"/>
    <cellStyle name="Normal 3 2 4 2 2 2 2 3 2 4" xfId="12082"/>
    <cellStyle name="Normal 3 2 4 2 2 2 2 3 3" xfId="12083"/>
    <cellStyle name="Normal 3 2 4 2 2 2 2 3 3 2" xfId="12084"/>
    <cellStyle name="Normal 3 2 4 2 2 2 2 3 3 2 2" xfId="12085"/>
    <cellStyle name="Normal 3 2 4 2 2 2 2 3 3 3" xfId="12086"/>
    <cellStyle name="Normal 3 2 4 2 2 2 2 3 4" xfId="12087"/>
    <cellStyle name="Normal 3 2 4 2 2 2 2 3 4 2" xfId="12088"/>
    <cellStyle name="Normal 3 2 4 2 2 2 2 3 5" xfId="12089"/>
    <cellStyle name="Normal 3 2 4 2 2 2 2 4" xfId="12090"/>
    <cellStyle name="Normal 3 2 4 2 2 2 2 4 2" xfId="12091"/>
    <cellStyle name="Normal 3 2 4 2 2 2 2 4 2 2" xfId="12092"/>
    <cellStyle name="Normal 3 2 4 2 2 2 2 4 2 2 2" xfId="12093"/>
    <cellStyle name="Normal 3 2 4 2 2 2 2 4 2 3" xfId="12094"/>
    <cellStyle name="Normal 3 2 4 2 2 2 2 4 3" xfId="12095"/>
    <cellStyle name="Normal 3 2 4 2 2 2 2 4 3 2" xfId="12096"/>
    <cellStyle name="Normal 3 2 4 2 2 2 2 4 4" xfId="12097"/>
    <cellStyle name="Normal 3 2 4 2 2 2 2 5" xfId="12098"/>
    <cellStyle name="Normal 3 2 4 2 2 2 2 5 2" xfId="12099"/>
    <cellStyle name="Normal 3 2 4 2 2 2 2 5 2 2" xfId="12100"/>
    <cellStyle name="Normal 3 2 4 2 2 2 2 5 3" xfId="12101"/>
    <cellStyle name="Normal 3 2 4 2 2 2 2 6" xfId="12102"/>
    <cellStyle name="Normal 3 2 4 2 2 2 2 6 2" xfId="12103"/>
    <cellStyle name="Normal 3 2 4 2 2 2 2 7" xfId="12104"/>
    <cellStyle name="Normal 3 2 4 2 2 2 3" xfId="12105"/>
    <cellStyle name="Normal 3 2 4 2 2 2 3 2" xfId="12106"/>
    <cellStyle name="Normal 3 2 4 2 2 2 3 2 2" xfId="12107"/>
    <cellStyle name="Normal 3 2 4 2 2 2 3 2 2 2" xfId="12108"/>
    <cellStyle name="Normal 3 2 4 2 2 2 3 2 2 2 2" xfId="12109"/>
    <cellStyle name="Normal 3 2 4 2 2 2 3 2 2 2 2 2" xfId="12110"/>
    <cellStyle name="Normal 3 2 4 2 2 2 3 2 2 2 3" xfId="12111"/>
    <cellStyle name="Normal 3 2 4 2 2 2 3 2 2 3" xfId="12112"/>
    <cellStyle name="Normal 3 2 4 2 2 2 3 2 2 3 2" xfId="12113"/>
    <cellStyle name="Normal 3 2 4 2 2 2 3 2 2 4" xfId="12114"/>
    <cellStyle name="Normal 3 2 4 2 2 2 3 2 3" xfId="12115"/>
    <cellStyle name="Normal 3 2 4 2 2 2 3 2 3 2" xfId="12116"/>
    <cellStyle name="Normal 3 2 4 2 2 2 3 2 3 2 2" xfId="12117"/>
    <cellStyle name="Normal 3 2 4 2 2 2 3 2 3 3" xfId="12118"/>
    <cellStyle name="Normal 3 2 4 2 2 2 3 2 4" xfId="12119"/>
    <cellStyle name="Normal 3 2 4 2 2 2 3 2 4 2" xfId="12120"/>
    <cellStyle name="Normal 3 2 4 2 2 2 3 2 5" xfId="12121"/>
    <cellStyle name="Normal 3 2 4 2 2 2 3 3" xfId="12122"/>
    <cellStyle name="Normal 3 2 4 2 2 2 3 3 2" xfId="12123"/>
    <cellStyle name="Normal 3 2 4 2 2 2 3 3 2 2" xfId="12124"/>
    <cellStyle name="Normal 3 2 4 2 2 2 3 3 2 2 2" xfId="12125"/>
    <cellStyle name="Normal 3 2 4 2 2 2 3 3 2 3" xfId="12126"/>
    <cellStyle name="Normal 3 2 4 2 2 2 3 3 3" xfId="12127"/>
    <cellStyle name="Normal 3 2 4 2 2 2 3 3 3 2" xfId="12128"/>
    <cellStyle name="Normal 3 2 4 2 2 2 3 3 4" xfId="12129"/>
    <cellStyle name="Normal 3 2 4 2 2 2 3 4" xfId="12130"/>
    <cellStyle name="Normal 3 2 4 2 2 2 3 4 2" xfId="12131"/>
    <cellStyle name="Normal 3 2 4 2 2 2 3 4 2 2" xfId="12132"/>
    <cellStyle name="Normal 3 2 4 2 2 2 3 4 3" xfId="12133"/>
    <cellStyle name="Normal 3 2 4 2 2 2 3 5" xfId="12134"/>
    <cellStyle name="Normal 3 2 4 2 2 2 3 5 2" xfId="12135"/>
    <cellStyle name="Normal 3 2 4 2 2 2 3 6" xfId="12136"/>
    <cellStyle name="Normal 3 2 4 2 2 2 4" xfId="12137"/>
    <cellStyle name="Normal 3 2 4 2 2 2 4 2" xfId="12138"/>
    <cellStyle name="Normal 3 2 4 2 2 2 4 2 2" xfId="12139"/>
    <cellStyle name="Normal 3 2 4 2 2 2 4 2 2 2" xfId="12140"/>
    <cellStyle name="Normal 3 2 4 2 2 2 4 2 2 2 2" xfId="12141"/>
    <cellStyle name="Normal 3 2 4 2 2 2 4 2 2 3" xfId="12142"/>
    <cellStyle name="Normal 3 2 4 2 2 2 4 2 3" xfId="12143"/>
    <cellStyle name="Normal 3 2 4 2 2 2 4 2 3 2" xfId="12144"/>
    <cellStyle name="Normal 3 2 4 2 2 2 4 2 4" xfId="12145"/>
    <cellStyle name="Normal 3 2 4 2 2 2 4 3" xfId="12146"/>
    <cellStyle name="Normal 3 2 4 2 2 2 4 3 2" xfId="12147"/>
    <cellStyle name="Normal 3 2 4 2 2 2 4 3 2 2" xfId="12148"/>
    <cellStyle name="Normal 3 2 4 2 2 2 4 3 3" xfId="12149"/>
    <cellStyle name="Normal 3 2 4 2 2 2 4 4" xfId="12150"/>
    <cellStyle name="Normal 3 2 4 2 2 2 4 4 2" xfId="12151"/>
    <cellStyle name="Normal 3 2 4 2 2 2 4 5" xfId="12152"/>
    <cellStyle name="Normal 3 2 4 2 2 2 5" xfId="12153"/>
    <cellStyle name="Normal 3 2 4 2 2 2 5 2" xfId="12154"/>
    <cellStyle name="Normal 3 2 4 2 2 2 5 2 2" xfId="12155"/>
    <cellStyle name="Normal 3 2 4 2 2 2 5 2 2 2" xfId="12156"/>
    <cellStyle name="Normal 3 2 4 2 2 2 5 2 3" xfId="12157"/>
    <cellStyle name="Normal 3 2 4 2 2 2 5 3" xfId="12158"/>
    <cellStyle name="Normal 3 2 4 2 2 2 5 3 2" xfId="12159"/>
    <cellStyle name="Normal 3 2 4 2 2 2 5 4" xfId="12160"/>
    <cellStyle name="Normal 3 2 4 2 2 2 6" xfId="12161"/>
    <cellStyle name="Normal 3 2 4 2 2 2 6 2" xfId="12162"/>
    <cellStyle name="Normal 3 2 4 2 2 2 6 2 2" xfId="12163"/>
    <cellStyle name="Normal 3 2 4 2 2 2 6 3" xfId="12164"/>
    <cellStyle name="Normal 3 2 4 2 2 2 7" xfId="12165"/>
    <cellStyle name="Normal 3 2 4 2 2 2 7 2" xfId="12166"/>
    <cellStyle name="Normal 3 2 4 2 2 2 8" xfId="12167"/>
    <cellStyle name="Normal 3 2 4 2 2 3" xfId="12168"/>
    <cellStyle name="Normal 3 2 4 2 2 3 2" xfId="12169"/>
    <cellStyle name="Normal 3 2 4 2 2 3 2 2" xfId="12170"/>
    <cellStyle name="Normal 3 2 4 2 2 3 2 2 2" xfId="12171"/>
    <cellStyle name="Normal 3 2 4 2 2 3 2 2 2 2" xfId="12172"/>
    <cellStyle name="Normal 3 2 4 2 2 3 2 2 2 2 2" xfId="12173"/>
    <cellStyle name="Normal 3 2 4 2 2 3 2 2 2 2 2 2" xfId="12174"/>
    <cellStyle name="Normal 3 2 4 2 2 3 2 2 2 2 3" xfId="12175"/>
    <cellStyle name="Normal 3 2 4 2 2 3 2 2 2 3" xfId="12176"/>
    <cellStyle name="Normal 3 2 4 2 2 3 2 2 2 3 2" xfId="12177"/>
    <cellStyle name="Normal 3 2 4 2 2 3 2 2 2 4" xfId="12178"/>
    <cellStyle name="Normal 3 2 4 2 2 3 2 2 3" xfId="12179"/>
    <cellStyle name="Normal 3 2 4 2 2 3 2 2 3 2" xfId="12180"/>
    <cellStyle name="Normal 3 2 4 2 2 3 2 2 3 2 2" xfId="12181"/>
    <cellStyle name="Normal 3 2 4 2 2 3 2 2 3 3" xfId="12182"/>
    <cellStyle name="Normal 3 2 4 2 2 3 2 2 4" xfId="12183"/>
    <cellStyle name="Normal 3 2 4 2 2 3 2 2 4 2" xfId="12184"/>
    <cellStyle name="Normal 3 2 4 2 2 3 2 2 5" xfId="12185"/>
    <cellStyle name="Normal 3 2 4 2 2 3 2 3" xfId="12186"/>
    <cellStyle name="Normal 3 2 4 2 2 3 2 3 2" xfId="12187"/>
    <cellStyle name="Normal 3 2 4 2 2 3 2 3 2 2" xfId="12188"/>
    <cellStyle name="Normal 3 2 4 2 2 3 2 3 2 2 2" xfId="12189"/>
    <cellStyle name="Normal 3 2 4 2 2 3 2 3 2 3" xfId="12190"/>
    <cellStyle name="Normal 3 2 4 2 2 3 2 3 3" xfId="12191"/>
    <cellStyle name="Normal 3 2 4 2 2 3 2 3 3 2" xfId="12192"/>
    <cellStyle name="Normal 3 2 4 2 2 3 2 3 4" xfId="12193"/>
    <cellStyle name="Normal 3 2 4 2 2 3 2 4" xfId="12194"/>
    <cellStyle name="Normal 3 2 4 2 2 3 2 4 2" xfId="12195"/>
    <cellStyle name="Normal 3 2 4 2 2 3 2 4 2 2" xfId="12196"/>
    <cellStyle name="Normal 3 2 4 2 2 3 2 4 3" xfId="12197"/>
    <cellStyle name="Normal 3 2 4 2 2 3 2 5" xfId="12198"/>
    <cellStyle name="Normal 3 2 4 2 2 3 2 5 2" xfId="12199"/>
    <cellStyle name="Normal 3 2 4 2 2 3 2 6" xfId="12200"/>
    <cellStyle name="Normal 3 2 4 2 2 3 3" xfId="12201"/>
    <cellStyle name="Normal 3 2 4 2 2 3 3 2" xfId="12202"/>
    <cellStyle name="Normal 3 2 4 2 2 3 3 2 2" xfId="12203"/>
    <cellStyle name="Normal 3 2 4 2 2 3 3 2 2 2" xfId="12204"/>
    <cellStyle name="Normal 3 2 4 2 2 3 3 2 2 2 2" xfId="12205"/>
    <cellStyle name="Normal 3 2 4 2 2 3 3 2 2 3" xfId="12206"/>
    <cellStyle name="Normal 3 2 4 2 2 3 3 2 3" xfId="12207"/>
    <cellStyle name="Normal 3 2 4 2 2 3 3 2 3 2" xfId="12208"/>
    <cellStyle name="Normal 3 2 4 2 2 3 3 2 4" xfId="12209"/>
    <cellStyle name="Normal 3 2 4 2 2 3 3 3" xfId="12210"/>
    <cellStyle name="Normal 3 2 4 2 2 3 3 3 2" xfId="12211"/>
    <cellStyle name="Normal 3 2 4 2 2 3 3 3 2 2" xfId="12212"/>
    <cellStyle name="Normal 3 2 4 2 2 3 3 3 3" xfId="12213"/>
    <cellStyle name="Normal 3 2 4 2 2 3 3 4" xfId="12214"/>
    <cellStyle name="Normal 3 2 4 2 2 3 3 4 2" xfId="12215"/>
    <cellStyle name="Normal 3 2 4 2 2 3 3 5" xfId="12216"/>
    <cellStyle name="Normal 3 2 4 2 2 3 4" xfId="12217"/>
    <cellStyle name="Normal 3 2 4 2 2 3 4 2" xfId="12218"/>
    <cellStyle name="Normal 3 2 4 2 2 3 4 2 2" xfId="12219"/>
    <cellStyle name="Normal 3 2 4 2 2 3 4 2 2 2" xfId="12220"/>
    <cellStyle name="Normal 3 2 4 2 2 3 4 2 3" xfId="12221"/>
    <cellStyle name="Normal 3 2 4 2 2 3 4 3" xfId="12222"/>
    <cellStyle name="Normal 3 2 4 2 2 3 4 3 2" xfId="12223"/>
    <cellStyle name="Normal 3 2 4 2 2 3 4 4" xfId="12224"/>
    <cellStyle name="Normal 3 2 4 2 2 3 5" xfId="12225"/>
    <cellStyle name="Normal 3 2 4 2 2 3 5 2" xfId="12226"/>
    <cellStyle name="Normal 3 2 4 2 2 3 5 2 2" xfId="12227"/>
    <cellStyle name="Normal 3 2 4 2 2 3 5 3" xfId="12228"/>
    <cellStyle name="Normal 3 2 4 2 2 3 6" xfId="12229"/>
    <cellStyle name="Normal 3 2 4 2 2 3 6 2" xfId="12230"/>
    <cellStyle name="Normal 3 2 4 2 2 3 7" xfId="12231"/>
    <cellStyle name="Normal 3 2 4 2 2 4" xfId="12232"/>
    <cellStyle name="Normal 3 2 4 2 2 4 2" xfId="12233"/>
    <cellStyle name="Normal 3 2 4 2 2 4 2 2" xfId="12234"/>
    <cellStyle name="Normal 3 2 4 2 2 4 2 2 2" xfId="12235"/>
    <cellStyle name="Normal 3 2 4 2 2 4 2 2 2 2" xfId="12236"/>
    <cellStyle name="Normal 3 2 4 2 2 4 2 2 2 2 2" xfId="12237"/>
    <cellStyle name="Normal 3 2 4 2 2 4 2 2 2 3" xfId="12238"/>
    <cellStyle name="Normal 3 2 4 2 2 4 2 2 3" xfId="12239"/>
    <cellStyle name="Normal 3 2 4 2 2 4 2 2 3 2" xfId="12240"/>
    <cellStyle name="Normal 3 2 4 2 2 4 2 2 4" xfId="12241"/>
    <cellStyle name="Normal 3 2 4 2 2 4 2 3" xfId="12242"/>
    <cellStyle name="Normal 3 2 4 2 2 4 2 3 2" xfId="12243"/>
    <cellStyle name="Normal 3 2 4 2 2 4 2 3 2 2" xfId="12244"/>
    <cellStyle name="Normal 3 2 4 2 2 4 2 3 3" xfId="12245"/>
    <cellStyle name="Normal 3 2 4 2 2 4 2 4" xfId="12246"/>
    <cellStyle name="Normal 3 2 4 2 2 4 2 4 2" xfId="12247"/>
    <cellStyle name="Normal 3 2 4 2 2 4 2 5" xfId="12248"/>
    <cellStyle name="Normal 3 2 4 2 2 4 3" xfId="12249"/>
    <cellStyle name="Normal 3 2 4 2 2 4 3 2" xfId="12250"/>
    <cellStyle name="Normal 3 2 4 2 2 4 3 2 2" xfId="12251"/>
    <cellStyle name="Normal 3 2 4 2 2 4 3 2 2 2" xfId="12252"/>
    <cellStyle name="Normal 3 2 4 2 2 4 3 2 3" xfId="12253"/>
    <cellStyle name="Normal 3 2 4 2 2 4 3 3" xfId="12254"/>
    <cellStyle name="Normal 3 2 4 2 2 4 3 3 2" xfId="12255"/>
    <cellStyle name="Normal 3 2 4 2 2 4 3 4" xfId="12256"/>
    <cellStyle name="Normal 3 2 4 2 2 4 4" xfId="12257"/>
    <cellStyle name="Normal 3 2 4 2 2 4 4 2" xfId="12258"/>
    <cellStyle name="Normal 3 2 4 2 2 4 4 2 2" xfId="12259"/>
    <cellStyle name="Normal 3 2 4 2 2 4 4 3" xfId="12260"/>
    <cellStyle name="Normal 3 2 4 2 2 4 5" xfId="12261"/>
    <cellStyle name="Normal 3 2 4 2 2 4 5 2" xfId="12262"/>
    <cellStyle name="Normal 3 2 4 2 2 4 6" xfId="12263"/>
    <cellStyle name="Normal 3 2 4 2 2 5" xfId="12264"/>
    <cellStyle name="Normal 3 2 4 2 2 5 2" xfId="12265"/>
    <cellStyle name="Normal 3 2 4 2 2 5 2 2" xfId="12266"/>
    <cellStyle name="Normal 3 2 4 2 2 5 2 2 2" xfId="12267"/>
    <cellStyle name="Normal 3 2 4 2 2 5 2 2 2 2" xfId="12268"/>
    <cellStyle name="Normal 3 2 4 2 2 5 2 2 3" xfId="12269"/>
    <cellStyle name="Normal 3 2 4 2 2 5 2 3" xfId="12270"/>
    <cellStyle name="Normal 3 2 4 2 2 5 2 3 2" xfId="12271"/>
    <cellStyle name="Normal 3 2 4 2 2 5 2 4" xfId="12272"/>
    <cellStyle name="Normal 3 2 4 2 2 5 3" xfId="12273"/>
    <cellStyle name="Normal 3 2 4 2 2 5 3 2" xfId="12274"/>
    <cellStyle name="Normal 3 2 4 2 2 5 3 2 2" xfId="12275"/>
    <cellStyle name="Normal 3 2 4 2 2 5 3 3" xfId="12276"/>
    <cellStyle name="Normal 3 2 4 2 2 5 4" xfId="12277"/>
    <cellStyle name="Normal 3 2 4 2 2 5 4 2" xfId="12278"/>
    <cellStyle name="Normal 3 2 4 2 2 5 5" xfId="12279"/>
    <cellStyle name="Normal 3 2 4 2 2 6" xfId="12280"/>
    <cellStyle name="Normal 3 2 4 2 2 6 2" xfId="12281"/>
    <cellStyle name="Normal 3 2 4 2 2 6 2 2" xfId="12282"/>
    <cellStyle name="Normal 3 2 4 2 2 6 2 2 2" xfId="12283"/>
    <cellStyle name="Normal 3 2 4 2 2 6 2 3" xfId="12284"/>
    <cellStyle name="Normal 3 2 4 2 2 6 3" xfId="12285"/>
    <cellStyle name="Normal 3 2 4 2 2 6 3 2" xfId="12286"/>
    <cellStyle name="Normal 3 2 4 2 2 6 4" xfId="12287"/>
    <cellStyle name="Normal 3 2 4 2 2 7" xfId="12288"/>
    <cellStyle name="Normal 3 2 4 2 2 7 2" xfId="12289"/>
    <cellStyle name="Normal 3 2 4 2 2 7 2 2" xfId="12290"/>
    <cellStyle name="Normal 3 2 4 2 2 7 3" xfId="12291"/>
    <cellStyle name="Normal 3 2 4 2 2 8" xfId="12292"/>
    <cellStyle name="Normal 3 2 4 2 2 8 2" xfId="12293"/>
    <cellStyle name="Normal 3 2 4 2 2 9" xfId="12294"/>
    <cellStyle name="Normal 3 2 4 2 3" xfId="12295"/>
    <cellStyle name="Normal 3 2 4 2 3 2" xfId="12296"/>
    <cellStyle name="Normal 3 2 4 2 3 2 2" xfId="12297"/>
    <cellStyle name="Normal 3 2 4 2 3 2 2 2" xfId="12298"/>
    <cellStyle name="Normal 3 2 4 2 3 2 2 2 2" xfId="12299"/>
    <cellStyle name="Normal 3 2 4 2 3 2 2 2 2 2" xfId="12300"/>
    <cellStyle name="Normal 3 2 4 2 3 2 2 2 2 2 2" xfId="12301"/>
    <cellStyle name="Normal 3 2 4 2 3 2 2 2 2 2 2 2" xfId="12302"/>
    <cellStyle name="Normal 3 2 4 2 3 2 2 2 2 2 3" xfId="12303"/>
    <cellStyle name="Normal 3 2 4 2 3 2 2 2 2 3" xfId="12304"/>
    <cellStyle name="Normal 3 2 4 2 3 2 2 2 2 3 2" xfId="12305"/>
    <cellStyle name="Normal 3 2 4 2 3 2 2 2 2 4" xfId="12306"/>
    <cellStyle name="Normal 3 2 4 2 3 2 2 2 3" xfId="12307"/>
    <cellStyle name="Normal 3 2 4 2 3 2 2 2 3 2" xfId="12308"/>
    <cellStyle name="Normal 3 2 4 2 3 2 2 2 3 2 2" xfId="12309"/>
    <cellStyle name="Normal 3 2 4 2 3 2 2 2 3 3" xfId="12310"/>
    <cellStyle name="Normal 3 2 4 2 3 2 2 2 4" xfId="12311"/>
    <cellStyle name="Normal 3 2 4 2 3 2 2 2 4 2" xfId="12312"/>
    <cellStyle name="Normal 3 2 4 2 3 2 2 2 5" xfId="12313"/>
    <cellStyle name="Normal 3 2 4 2 3 2 2 3" xfId="12314"/>
    <cellStyle name="Normal 3 2 4 2 3 2 2 3 2" xfId="12315"/>
    <cellStyle name="Normal 3 2 4 2 3 2 2 3 2 2" xfId="12316"/>
    <cellStyle name="Normal 3 2 4 2 3 2 2 3 2 2 2" xfId="12317"/>
    <cellStyle name="Normal 3 2 4 2 3 2 2 3 2 3" xfId="12318"/>
    <cellStyle name="Normal 3 2 4 2 3 2 2 3 3" xfId="12319"/>
    <cellStyle name="Normal 3 2 4 2 3 2 2 3 3 2" xfId="12320"/>
    <cellStyle name="Normal 3 2 4 2 3 2 2 3 4" xfId="12321"/>
    <cellStyle name="Normal 3 2 4 2 3 2 2 4" xfId="12322"/>
    <cellStyle name="Normal 3 2 4 2 3 2 2 4 2" xfId="12323"/>
    <cellStyle name="Normal 3 2 4 2 3 2 2 4 2 2" xfId="12324"/>
    <cellStyle name="Normal 3 2 4 2 3 2 2 4 3" xfId="12325"/>
    <cellStyle name="Normal 3 2 4 2 3 2 2 5" xfId="12326"/>
    <cellStyle name="Normal 3 2 4 2 3 2 2 5 2" xfId="12327"/>
    <cellStyle name="Normal 3 2 4 2 3 2 2 6" xfId="12328"/>
    <cellStyle name="Normal 3 2 4 2 3 2 3" xfId="12329"/>
    <cellStyle name="Normal 3 2 4 2 3 2 3 2" xfId="12330"/>
    <cellStyle name="Normal 3 2 4 2 3 2 3 2 2" xfId="12331"/>
    <cellStyle name="Normal 3 2 4 2 3 2 3 2 2 2" xfId="12332"/>
    <cellStyle name="Normal 3 2 4 2 3 2 3 2 2 2 2" xfId="12333"/>
    <cellStyle name="Normal 3 2 4 2 3 2 3 2 2 3" xfId="12334"/>
    <cellStyle name="Normal 3 2 4 2 3 2 3 2 3" xfId="12335"/>
    <cellStyle name="Normal 3 2 4 2 3 2 3 2 3 2" xfId="12336"/>
    <cellStyle name="Normal 3 2 4 2 3 2 3 2 4" xfId="12337"/>
    <cellStyle name="Normal 3 2 4 2 3 2 3 3" xfId="12338"/>
    <cellStyle name="Normal 3 2 4 2 3 2 3 3 2" xfId="12339"/>
    <cellStyle name="Normal 3 2 4 2 3 2 3 3 2 2" xfId="12340"/>
    <cellStyle name="Normal 3 2 4 2 3 2 3 3 3" xfId="12341"/>
    <cellStyle name="Normal 3 2 4 2 3 2 3 4" xfId="12342"/>
    <cellStyle name="Normal 3 2 4 2 3 2 3 4 2" xfId="12343"/>
    <cellStyle name="Normal 3 2 4 2 3 2 3 5" xfId="12344"/>
    <cellStyle name="Normal 3 2 4 2 3 2 4" xfId="12345"/>
    <cellStyle name="Normal 3 2 4 2 3 2 4 2" xfId="12346"/>
    <cellStyle name="Normal 3 2 4 2 3 2 4 2 2" xfId="12347"/>
    <cellStyle name="Normal 3 2 4 2 3 2 4 2 2 2" xfId="12348"/>
    <cellStyle name="Normal 3 2 4 2 3 2 4 2 3" xfId="12349"/>
    <cellStyle name="Normal 3 2 4 2 3 2 4 3" xfId="12350"/>
    <cellStyle name="Normal 3 2 4 2 3 2 4 3 2" xfId="12351"/>
    <cellStyle name="Normal 3 2 4 2 3 2 4 4" xfId="12352"/>
    <cellStyle name="Normal 3 2 4 2 3 2 5" xfId="12353"/>
    <cellStyle name="Normal 3 2 4 2 3 2 5 2" xfId="12354"/>
    <cellStyle name="Normal 3 2 4 2 3 2 5 2 2" xfId="12355"/>
    <cellStyle name="Normal 3 2 4 2 3 2 5 3" xfId="12356"/>
    <cellStyle name="Normal 3 2 4 2 3 2 6" xfId="12357"/>
    <cellStyle name="Normal 3 2 4 2 3 2 6 2" xfId="12358"/>
    <cellStyle name="Normal 3 2 4 2 3 2 7" xfId="12359"/>
    <cellStyle name="Normal 3 2 4 2 3 3" xfId="12360"/>
    <cellStyle name="Normal 3 2 4 2 3 3 2" xfId="12361"/>
    <cellStyle name="Normal 3 2 4 2 3 3 2 2" xfId="12362"/>
    <cellStyle name="Normal 3 2 4 2 3 3 2 2 2" xfId="12363"/>
    <cellStyle name="Normal 3 2 4 2 3 3 2 2 2 2" xfId="12364"/>
    <cellStyle name="Normal 3 2 4 2 3 3 2 2 2 2 2" xfId="12365"/>
    <cellStyle name="Normal 3 2 4 2 3 3 2 2 2 3" xfId="12366"/>
    <cellStyle name="Normal 3 2 4 2 3 3 2 2 3" xfId="12367"/>
    <cellStyle name="Normal 3 2 4 2 3 3 2 2 3 2" xfId="12368"/>
    <cellStyle name="Normal 3 2 4 2 3 3 2 2 4" xfId="12369"/>
    <cellStyle name="Normal 3 2 4 2 3 3 2 3" xfId="12370"/>
    <cellStyle name="Normal 3 2 4 2 3 3 2 3 2" xfId="12371"/>
    <cellStyle name="Normal 3 2 4 2 3 3 2 3 2 2" xfId="12372"/>
    <cellStyle name="Normal 3 2 4 2 3 3 2 3 3" xfId="12373"/>
    <cellStyle name="Normal 3 2 4 2 3 3 2 4" xfId="12374"/>
    <cellStyle name="Normal 3 2 4 2 3 3 2 4 2" xfId="12375"/>
    <cellStyle name="Normal 3 2 4 2 3 3 2 5" xfId="12376"/>
    <cellStyle name="Normal 3 2 4 2 3 3 3" xfId="12377"/>
    <cellStyle name="Normal 3 2 4 2 3 3 3 2" xfId="12378"/>
    <cellStyle name="Normal 3 2 4 2 3 3 3 2 2" xfId="12379"/>
    <cellStyle name="Normal 3 2 4 2 3 3 3 2 2 2" xfId="12380"/>
    <cellStyle name="Normal 3 2 4 2 3 3 3 2 3" xfId="12381"/>
    <cellStyle name="Normal 3 2 4 2 3 3 3 3" xfId="12382"/>
    <cellStyle name="Normal 3 2 4 2 3 3 3 3 2" xfId="12383"/>
    <cellStyle name="Normal 3 2 4 2 3 3 3 4" xfId="12384"/>
    <cellStyle name="Normal 3 2 4 2 3 3 4" xfId="12385"/>
    <cellStyle name="Normal 3 2 4 2 3 3 4 2" xfId="12386"/>
    <cellStyle name="Normal 3 2 4 2 3 3 4 2 2" xfId="12387"/>
    <cellStyle name="Normal 3 2 4 2 3 3 4 3" xfId="12388"/>
    <cellStyle name="Normal 3 2 4 2 3 3 5" xfId="12389"/>
    <cellStyle name="Normal 3 2 4 2 3 3 5 2" xfId="12390"/>
    <cellStyle name="Normal 3 2 4 2 3 3 6" xfId="12391"/>
    <cellStyle name="Normal 3 2 4 2 3 4" xfId="12392"/>
    <cellStyle name="Normal 3 2 4 2 3 4 2" xfId="12393"/>
    <cellStyle name="Normal 3 2 4 2 3 4 2 2" xfId="12394"/>
    <cellStyle name="Normal 3 2 4 2 3 4 2 2 2" xfId="12395"/>
    <cellStyle name="Normal 3 2 4 2 3 4 2 2 2 2" xfId="12396"/>
    <cellStyle name="Normal 3 2 4 2 3 4 2 2 3" xfId="12397"/>
    <cellStyle name="Normal 3 2 4 2 3 4 2 3" xfId="12398"/>
    <cellStyle name="Normal 3 2 4 2 3 4 2 3 2" xfId="12399"/>
    <cellStyle name="Normal 3 2 4 2 3 4 2 4" xfId="12400"/>
    <cellStyle name="Normal 3 2 4 2 3 4 3" xfId="12401"/>
    <cellStyle name="Normal 3 2 4 2 3 4 3 2" xfId="12402"/>
    <cellStyle name="Normal 3 2 4 2 3 4 3 2 2" xfId="12403"/>
    <cellStyle name="Normal 3 2 4 2 3 4 3 3" xfId="12404"/>
    <cellStyle name="Normal 3 2 4 2 3 4 4" xfId="12405"/>
    <cellStyle name="Normal 3 2 4 2 3 4 4 2" xfId="12406"/>
    <cellStyle name="Normal 3 2 4 2 3 4 5" xfId="12407"/>
    <cellStyle name="Normal 3 2 4 2 3 5" xfId="12408"/>
    <cellStyle name="Normal 3 2 4 2 3 5 2" xfId="12409"/>
    <cellStyle name="Normal 3 2 4 2 3 5 2 2" xfId="12410"/>
    <cellStyle name="Normal 3 2 4 2 3 5 2 2 2" xfId="12411"/>
    <cellStyle name="Normal 3 2 4 2 3 5 2 3" xfId="12412"/>
    <cellStyle name="Normal 3 2 4 2 3 5 3" xfId="12413"/>
    <cellStyle name="Normal 3 2 4 2 3 5 3 2" xfId="12414"/>
    <cellStyle name="Normal 3 2 4 2 3 5 4" xfId="12415"/>
    <cellStyle name="Normal 3 2 4 2 3 6" xfId="12416"/>
    <cellStyle name="Normal 3 2 4 2 3 6 2" xfId="12417"/>
    <cellStyle name="Normal 3 2 4 2 3 6 2 2" xfId="12418"/>
    <cellStyle name="Normal 3 2 4 2 3 6 3" xfId="12419"/>
    <cellStyle name="Normal 3 2 4 2 3 7" xfId="12420"/>
    <cellStyle name="Normal 3 2 4 2 3 7 2" xfId="12421"/>
    <cellStyle name="Normal 3 2 4 2 3 8" xfId="12422"/>
    <cellStyle name="Normal 3 2 4 2 4" xfId="12423"/>
    <cellStyle name="Normal 3 2 4 2 4 2" xfId="12424"/>
    <cellStyle name="Normal 3 2 4 2 4 2 2" xfId="12425"/>
    <cellStyle name="Normal 3 2 4 2 4 2 2 2" xfId="12426"/>
    <cellStyle name="Normal 3 2 4 2 4 2 2 2 2" xfId="12427"/>
    <cellStyle name="Normal 3 2 4 2 4 2 2 2 2 2" xfId="12428"/>
    <cellStyle name="Normal 3 2 4 2 4 2 2 2 2 2 2" xfId="12429"/>
    <cellStyle name="Normal 3 2 4 2 4 2 2 2 2 3" xfId="12430"/>
    <cellStyle name="Normal 3 2 4 2 4 2 2 2 3" xfId="12431"/>
    <cellStyle name="Normal 3 2 4 2 4 2 2 2 3 2" xfId="12432"/>
    <cellStyle name="Normal 3 2 4 2 4 2 2 2 4" xfId="12433"/>
    <cellStyle name="Normal 3 2 4 2 4 2 2 3" xfId="12434"/>
    <cellStyle name="Normal 3 2 4 2 4 2 2 3 2" xfId="12435"/>
    <cellStyle name="Normal 3 2 4 2 4 2 2 3 2 2" xfId="12436"/>
    <cellStyle name="Normal 3 2 4 2 4 2 2 3 3" xfId="12437"/>
    <cellStyle name="Normal 3 2 4 2 4 2 2 4" xfId="12438"/>
    <cellStyle name="Normal 3 2 4 2 4 2 2 4 2" xfId="12439"/>
    <cellStyle name="Normal 3 2 4 2 4 2 2 5" xfId="12440"/>
    <cellStyle name="Normal 3 2 4 2 4 2 3" xfId="12441"/>
    <cellStyle name="Normal 3 2 4 2 4 2 3 2" xfId="12442"/>
    <cellStyle name="Normal 3 2 4 2 4 2 3 2 2" xfId="12443"/>
    <cellStyle name="Normal 3 2 4 2 4 2 3 2 2 2" xfId="12444"/>
    <cellStyle name="Normal 3 2 4 2 4 2 3 2 3" xfId="12445"/>
    <cellStyle name="Normal 3 2 4 2 4 2 3 3" xfId="12446"/>
    <cellStyle name="Normal 3 2 4 2 4 2 3 3 2" xfId="12447"/>
    <cellStyle name="Normal 3 2 4 2 4 2 3 4" xfId="12448"/>
    <cellStyle name="Normal 3 2 4 2 4 2 4" xfId="12449"/>
    <cellStyle name="Normal 3 2 4 2 4 2 4 2" xfId="12450"/>
    <cellStyle name="Normal 3 2 4 2 4 2 4 2 2" xfId="12451"/>
    <cellStyle name="Normal 3 2 4 2 4 2 4 3" xfId="12452"/>
    <cellStyle name="Normal 3 2 4 2 4 2 5" xfId="12453"/>
    <cellStyle name="Normal 3 2 4 2 4 2 5 2" xfId="12454"/>
    <cellStyle name="Normal 3 2 4 2 4 2 6" xfId="12455"/>
    <cellStyle name="Normal 3 2 4 2 4 3" xfId="12456"/>
    <cellStyle name="Normal 3 2 4 2 4 3 2" xfId="12457"/>
    <cellStyle name="Normal 3 2 4 2 4 3 2 2" xfId="12458"/>
    <cellStyle name="Normal 3 2 4 2 4 3 2 2 2" xfId="12459"/>
    <cellStyle name="Normal 3 2 4 2 4 3 2 2 2 2" xfId="12460"/>
    <cellStyle name="Normal 3 2 4 2 4 3 2 2 3" xfId="12461"/>
    <cellStyle name="Normal 3 2 4 2 4 3 2 3" xfId="12462"/>
    <cellStyle name="Normal 3 2 4 2 4 3 2 3 2" xfId="12463"/>
    <cellStyle name="Normal 3 2 4 2 4 3 2 4" xfId="12464"/>
    <cellStyle name="Normal 3 2 4 2 4 3 3" xfId="12465"/>
    <cellStyle name="Normal 3 2 4 2 4 3 3 2" xfId="12466"/>
    <cellStyle name="Normal 3 2 4 2 4 3 3 2 2" xfId="12467"/>
    <cellStyle name="Normal 3 2 4 2 4 3 3 3" xfId="12468"/>
    <cellStyle name="Normal 3 2 4 2 4 3 4" xfId="12469"/>
    <cellStyle name="Normal 3 2 4 2 4 3 4 2" xfId="12470"/>
    <cellStyle name="Normal 3 2 4 2 4 3 5" xfId="12471"/>
    <cellStyle name="Normal 3 2 4 2 4 4" xfId="12472"/>
    <cellStyle name="Normal 3 2 4 2 4 4 2" xfId="12473"/>
    <cellStyle name="Normal 3 2 4 2 4 4 2 2" xfId="12474"/>
    <cellStyle name="Normal 3 2 4 2 4 4 2 2 2" xfId="12475"/>
    <cellStyle name="Normal 3 2 4 2 4 4 2 3" xfId="12476"/>
    <cellStyle name="Normal 3 2 4 2 4 4 3" xfId="12477"/>
    <cellStyle name="Normal 3 2 4 2 4 4 3 2" xfId="12478"/>
    <cellStyle name="Normal 3 2 4 2 4 4 4" xfId="12479"/>
    <cellStyle name="Normal 3 2 4 2 4 5" xfId="12480"/>
    <cellStyle name="Normal 3 2 4 2 4 5 2" xfId="12481"/>
    <cellStyle name="Normal 3 2 4 2 4 5 2 2" xfId="12482"/>
    <cellStyle name="Normal 3 2 4 2 4 5 3" xfId="12483"/>
    <cellStyle name="Normal 3 2 4 2 4 6" xfId="12484"/>
    <cellStyle name="Normal 3 2 4 2 4 6 2" xfId="12485"/>
    <cellStyle name="Normal 3 2 4 2 4 7" xfId="12486"/>
    <cellStyle name="Normal 3 2 4 2 5" xfId="12487"/>
    <cellStyle name="Normal 3 2 4 2 5 2" xfId="12488"/>
    <cellStyle name="Normal 3 2 4 2 5 2 2" xfId="12489"/>
    <cellStyle name="Normal 3 2 4 2 5 2 2 2" xfId="12490"/>
    <cellStyle name="Normal 3 2 4 2 5 2 2 2 2" xfId="12491"/>
    <cellStyle name="Normal 3 2 4 2 5 2 2 2 2 2" xfId="12492"/>
    <cellStyle name="Normal 3 2 4 2 5 2 2 2 3" xfId="12493"/>
    <cellStyle name="Normal 3 2 4 2 5 2 2 3" xfId="12494"/>
    <cellStyle name="Normal 3 2 4 2 5 2 2 3 2" xfId="12495"/>
    <cellStyle name="Normal 3 2 4 2 5 2 2 4" xfId="12496"/>
    <cellStyle name="Normal 3 2 4 2 5 2 3" xfId="12497"/>
    <cellStyle name="Normal 3 2 4 2 5 2 3 2" xfId="12498"/>
    <cellStyle name="Normal 3 2 4 2 5 2 3 2 2" xfId="12499"/>
    <cellStyle name="Normal 3 2 4 2 5 2 3 3" xfId="12500"/>
    <cellStyle name="Normal 3 2 4 2 5 2 4" xfId="12501"/>
    <cellStyle name="Normal 3 2 4 2 5 2 4 2" xfId="12502"/>
    <cellStyle name="Normal 3 2 4 2 5 2 5" xfId="12503"/>
    <cellStyle name="Normal 3 2 4 2 5 3" xfId="12504"/>
    <cellStyle name="Normal 3 2 4 2 5 3 2" xfId="12505"/>
    <cellStyle name="Normal 3 2 4 2 5 3 2 2" xfId="12506"/>
    <cellStyle name="Normal 3 2 4 2 5 3 2 2 2" xfId="12507"/>
    <cellStyle name="Normal 3 2 4 2 5 3 2 3" xfId="12508"/>
    <cellStyle name="Normal 3 2 4 2 5 3 3" xfId="12509"/>
    <cellStyle name="Normal 3 2 4 2 5 3 3 2" xfId="12510"/>
    <cellStyle name="Normal 3 2 4 2 5 3 4" xfId="12511"/>
    <cellStyle name="Normal 3 2 4 2 5 4" xfId="12512"/>
    <cellStyle name="Normal 3 2 4 2 5 4 2" xfId="12513"/>
    <cellStyle name="Normal 3 2 4 2 5 4 2 2" xfId="12514"/>
    <cellStyle name="Normal 3 2 4 2 5 4 3" xfId="12515"/>
    <cellStyle name="Normal 3 2 4 2 5 5" xfId="12516"/>
    <cellStyle name="Normal 3 2 4 2 5 5 2" xfId="12517"/>
    <cellStyle name="Normal 3 2 4 2 5 6" xfId="12518"/>
    <cellStyle name="Normal 3 2 4 2 6" xfId="12519"/>
    <cellStyle name="Normal 3 2 4 2 6 2" xfId="12520"/>
    <cellStyle name="Normal 3 2 4 2 6 2 2" xfId="12521"/>
    <cellStyle name="Normal 3 2 4 2 6 2 2 2" xfId="12522"/>
    <cellStyle name="Normal 3 2 4 2 6 2 2 2 2" xfId="12523"/>
    <cellStyle name="Normal 3 2 4 2 6 2 2 3" xfId="12524"/>
    <cellStyle name="Normal 3 2 4 2 6 2 3" xfId="12525"/>
    <cellStyle name="Normal 3 2 4 2 6 2 3 2" xfId="12526"/>
    <cellStyle name="Normal 3 2 4 2 6 2 4" xfId="12527"/>
    <cellStyle name="Normal 3 2 4 2 6 3" xfId="12528"/>
    <cellStyle name="Normal 3 2 4 2 6 3 2" xfId="12529"/>
    <cellStyle name="Normal 3 2 4 2 6 3 2 2" xfId="12530"/>
    <cellStyle name="Normal 3 2 4 2 6 3 3" xfId="12531"/>
    <cellStyle name="Normal 3 2 4 2 6 4" xfId="12532"/>
    <cellStyle name="Normal 3 2 4 2 6 4 2" xfId="12533"/>
    <cellStyle name="Normal 3 2 4 2 6 5" xfId="12534"/>
    <cellStyle name="Normal 3 2 4 2 7" xfId="12535"/>
    <cellStyle name="Normal 3 2 4 2 7 2" xfId="12536"/>
    <cellStyle name="Normal 3 2 4 2 7 2 2" xfId="12537"/>
    <cellStyle name="Normal 3 2 4 2 7 2 2 2" xfId="12538"/>
    <cellStyle name="Normal 3 2 4 2 7 2 3" xfId="12539"/>
    <cellStyle name="Normal 3 2 4 2 7 3" xfId="12540"/>
    <cellStyle name="Normal 3 2 4 2 7 3 2" xfId="12541"/>
    <cellStyle name="Normal 3 2 4 2 7 4" xfId="12542"/>
    <cellStyle name="Normal 3 2 4 2 8" xfId="12543"/>
    <cellStyle name="Normal 3 2 4 2 8 2" xfId="12544"/>
    <cellStyle name="Normal 3 2 4 2 8 2 2" xfId="12545"/>
    <cellStyle name="Normal 3 2 4 2 8 3" xfId="12546"/>
    <cellStyle name="Normal 3 2 4 2 9" xfId="12547"/>
    <cellStyle name="Normal 3 2 4 2 9 2" xfId="12548"/>
    <cellStyle name="Normal 3 2 4 3" xfId="12549"/>
    <cellStyle name="Normal 3 2 4 3 2" xfId="12550"/>
    <cellStyle name="Normal 3 2 4 3 2 2" xfId="12551"/>
    <cellStyle name="Normal 3 2 4 3 2 2 2" xfId="12552"/>
    <cellStyle name="Normal 3 2 4 3 2 2 2 2" xfId="12553"/>
    <cellStyle name="Normal 3 2 4 3 2 2 2 2 2" xfId="12554"/>
    <cellStyle name="Normal 3 2 4 3 2 2 2 2 2 2" xfId="12555"/>
    <cellStyle name="Normal 3 2 4 3 2 2 2 2 2 2 2" xfId="12556"/>
    <cellStyle name="Normal 3 2 4 3 2 2 2 2 2 2 2 2" xfId="12557"/>
    <cellStyle name="Normal 3 2 4 3 2 2 2 2 2 2 3" xfId="12558"/>
    <cellStyle name="Normal 3 2 4 3 2 2 2 2 2 3" xfId="12559"/>
    <cellStyle name="Normal 3 2 4 3 2 2 2 2 2 3 2" xfId="12560"/>
    <cellStyle name="Normal 3 2 4 3 2 2 2 2 2 4" xfId="12561"/>
    <cellStyle name="Normal 3 2 4 3 2 2 2 2 3" xfId="12562"/>
    <cellStyle name="Normal 3 2 4 3 2 2 2 2 3 2" xfId="12563"/>
    <cellStyle name="Normal 3 2 4 3 2 2 2 2 3 2 2" xfId="12564"/>
    <cellStyle name="Normal 3 2 4 3 2 2 2 2 3 3" xfId="12565"/>
    <cellStyle name="Normal 3 2 4 3 2 2 2 2 4" xfId="12566"/>
    <cellStyle name="Normal 3 2 4 3 2 2 2 2 4 2" xfId="12567"/>
    <cellStyle name="Normal 3 2 4 3 2 2 2 2 5" xfId="12568"/>
    <cellStyle name="Normal 3 2 4 3 2 2 2 3" xfId="12569"/>
    <cellStyle name="Normal 3 2 4 3 2 2 2 3 2" xfId="12570"/>
    <cellStyle name="Normal 3 2 4 3 2 2 2 3 2 2" xfId="12571"/>
    <cellStyle name="Normal 3 2 4 3 2 2 2 3 2 2 2" xfId="12572"/>
    <cellStyle name="Normal 3 2 4 3 2 2 2 3 2 3" xfId="12573"/>
    <cellStyle name="Normal 3 2 4 3 2 2 2 3 3" xfId="12574"/>
    <cellStyle name="Normal 3 2 4 3 2 2 2 3 3 2" xfId="12575"/>
    <cellStyle name="Normal 3 2 4 3 2 2 2 3 4" xfId="12576"/>
    <cellStyle name="Normal 3 2 4 3 2 2 2 4" xfId="12577"/>
    <cellStyle name="Normal 3 2 4 3 2 2 2 4 2" xfId="12578"/>
    <cellStyle name="Normal 3 2 4 3 2 2 2 4 2 2" xfId="12579"/>
    <cellStyle name="Normal 3 2 4 3 2 2 2 4 3" xfId="12580"/>
    <cellStyle name="Normal 3 2 4 3 2 2 2 5" xfId="12581"/>
    <cellStyle name="Normal 3 2 4 3 2 2 2 5 2" xfId="12582"/>
    <cellStyle name="Normal 3 2 4 3 2 2 2 6" xfId="12583"/>
    <cellStyle name="Normal 3 2 4 3 2 2 3" xfId="12584"/>
    <cellStyle name="Normal 3 2 4 3 2 2 3 2" xfId="12585"/>
    <cellStyle name="Normal 3 2 4 3 2 2 3 2 2" xfId="12586"/>
    <cellStyle name="Normal 3 2 4 3 2 2 3 2 2 2" xfId="12587"/>
    <cellStyle name="Normal 3 2 4 3 2 2 3 2 2 2 2" xfId="12588"/>
    <cellStyle name="Normal 3 2 4 3 2 2 3 2 2 3" xfId="12589"/>
    <cellStyle name="Normal 3 2 4 3 2 2 3 2 3" xfId="12590"/>
    <cellStyle name="Normal 3 2 4 3 2 2 3 2 3 2" xfId="12591"/>
    <cellStyle name="Normal 3 2 4 3 2 2 3 2 4" xfId="12592"/>
    <cellStyle name="Normal 3 2 4 3 2 2 3 3" xfId="12593"/>
    <cellStyle name="Normal 3 2 4 3 2 2 3 3 2" xfId="12594"/>
    <cellStyle name="Normal 3 2 4 3 2 2 3 3 2 2" xfId="12595"/>
    <cellStyle name="Normal 3 2 4 3 2 2 3 3 3" xfId="12596"/>
    <cellStyle name="Normal 3 2 4 3 2 2 3 4" xfId="12597"/>
    <cellStyle name="Normal 3 2 4 3 2 2 3 4 2" xfId="12598"/>
    <cellStyle name="Normal 3 2 4 3 2 2 3 5" xfId="12599"/>
    <cellStyle name="Normal 3 2 4 3 2 2 4" xfId="12600"/>
    <cellStyle name="Normal 3 2 4 3 2 2 4 2" xfId="12601"/>
    <cellStyle name="Normal 3 2 4 3 2 2 4 2 2" xfId="12602"/>
    <cellStyle name="Normal 3 2 4 3 2 2 4 2 2 2" xfId="12603"/>
    <cellStyle name="Normal 3 2 4 3 2 2 4 2 3" xfId="12604"/>
    <cellStyle name="Normal 3 2 4 3 2 2 4 3" xfId="12605"/>
    <cellStyle name="Normal 3 2 4 3 2 2 4 3 2" xfId="12606"/>
    <cellStyle name="Normal 3 2 4 3 2 2 4 4" xfId="12607"/>
    <cellStyle name="Normal 3 2 4 3 2 2 5" xfId="12608"/>
    <cellStyle name="Normal 3 2 4 3 2 2 5 2" xfId="12609"/>
    <cellStyle name="Normal 3 2 4 3 2 2 5 2 2" xfId="12610"/>
    <cellStyle name="Normal 3 2 4 3 2 2 5 3" xfId="12611"/>
    <cellStyle name="Normal 3 2 4 3 2 2 6" xfId="12612"/>
    <cellStyle name="Normal 3 2 4 3 2 2 6 2" xfId="12613"/>
    <cellStyle name="Normal 3 2 4 3 2 2 7" xfId="12614"/>
    <cellStyle name="Normal 3 2 4 3 2 3" xfId="12615"/>
    <cellStyle name="Normal 3 2 4 3 2 3 2" xfId="12616"/>
    <cellStyle name="Normal 3 2 4 3 2 3 2 2" xfId="12617"/>
    <cellStyle name="Normal 3 2 4 3 2 3 2 2 2" xfId="12618"/>
    <cellStyle name="Normal 3 2 4 3 2 3 2 2 2 2" xfId="12619"/>
    <cellStyle name="Normal 3 2 4 3 2 3 2 2 2 2 2" xfId="12620"/>
    <cellStyle name="Normal 3 2 4 3 2 3 2 2 2 3" xfId="12621"/>
    <cellStyle name="Normal 3 2 4 3 2 3 2 2 3" xfId="12622"/>
    <cellStyle name="Normal 3 2 4 3 2 3 2 2 3 2" xfId="12623"/>
    <cellStyle name="Normal 3 2 4 3 2 3 2 2 4" xfId="12624"/>
    <cellStyle name="Normal 3 2 4 3 2 3 2 3" xfId="12625"/>
    <cellStyle name="Normal 3 2 4 3 2 3 2 3 2" xfId="12626"/>
    <cellStyle name="Normal 3 2 4 3 2 3 2 3 2 2" xfId="12627"/>
    <cellStyle name="Normal 3 2 4 3 2 3 2 3 3" xfId="12628"/>
    <cellStyle name="Normal 3 2 4 3 2 3 2 4" xfId="12629"/>
    <cellStyle name="Normal 3 2 4 3 2 3 2 4 2" xfId="12630"/>
    <cellStyle name="Normal 3 2 4 3 2 3 2 5" xfId="12631"/>
    <cellStyle name="Normal 3 2 4 3 2 3 3" xfId="12632"/>
    <cellStyle name="Normal 3 2 4 3 2 3 3 2" xfId="12633"/>
    <cellStyle name="Normal 3 2 4 3 2 3 3 2 2" xfId="12634"/>
    <cellStyle name="Normal 3 2 4 3 2 3 3 2 2 2" xfId="12635"/>
    <cellStyle name="Normal 3 2 4 3 2 3 3 2 3" xfId="12636"/>
    <cellStyle name="Normal 3 2 4 3 2 3 3 3" xfId="12637"/>
    <cellStyle name="Normal 3 2 4 3 2 3 3 3 2" xfId="12638"/>
    <cellStyle name="Normal 3 2 4 3 2 3 3 4" xfId="12639"/>
    <cellStyle name="Normal 3 2 4 3 2 3 4" xfId="12640"/>
    <cellStyle name="Normal 3 2 4 3 2 3 4 2" xfId="12641"/>
    <cellStyle name="Normal 3 2 4 3 2 3 4 2 2" xfId="12642"/>
    <cellStyle name="Normal 3 2 4 3 2 3 4 3" xfId="12643"/>
    <cellStyle name="Normal 3 2 4 3 2 3 5" xfId="12644"/>
    <cellStyle name="Normal 3 2 4 3 2 3 5 2" xfId="12645"/>
    <cellStyle name="Normal 3 2 4 3 2 3 6" xfId="12646"/>
    <cellStyle name="Normal 3 2 4 3 2 4" xfId="12647"/>
    <cellStyle name="Normal 3 2 4 3 2 4 2" xfId="12648"/>
    <cellStyle name="Normal 3 2 4 3 2 4 2 2" xfId="12649"/>
    <cellStyle name="Normal 3 2 4 3 2 4 2 2 2" xfId="12650"/>
    <cellStyle name="Normal 3 2 4 3 2 4 2 2 2 2" xfId="12651"/>
    <cellStyle name="Normal 3 2 4 3 2 4 2 2 3" xfId="12652"/>
    <cellStyle name="Normal 3 2 4 3 2 4 2 3" xfId="12653"/>
    <cellStyle name="Normal 3 2 4 3 2 4 2 3 2" xfId="12654"/>
    <cellStyle name="Normal 3 2 4 3 2 4 2 4" xfId="12655"/>
    <cellStyle name="Normal 3 2 4 3 2 4 3" xfId="12656"/>
    <cellStyle name="Normal 3 2 4 3 2 4 3 2" xfId="12657"/>
    <cellStyle name="Normal 3 2 4 3 2 4 3 2 2" xfId="12658"/>
    <cellStyle name="Normal 3 2 4 3 2 4 3 3" xfId="12659"/>
    <cellStyle name="Normal 3 2 4 3 2 4 4" xfId="12660"/>
    <cellStyle name="Normal 3 2 4 3 2 4 4 2" xfId="12661"/>
    <cellStyle name="Normal 3 2 4 3 2 4 5" xfId="12662"/>
    <cellStyle name="Normal 3 2 4 3 2 5" xfId="12663"/>
    <cellStyle name="Normal 3 2 4 3 2 5 2" xfId="12664"/>
    <cellStyle name="Normal 3 2 4 3 2 5 2 2" xfId="12665"/>
    <cellStyle name="Normal 3 2 4 3 2 5 2 2 2" xfId="12666"/>
    <cellStyle name="Normal 3 2 4 3 2 5 2 3" xfId="12667"/>
    <cellStyle name="Normal 3 2 4 3 2 5 3" xfId="12668"/>
    <cellStyle name="Normal 3 2 4 3 2 5 3 2" xfId="12669"/>
    <cellStyle name="Normal 3 2 4 3 2 5 4" xfId="12670"/>
    <cellStyle name="Normal 3 2 4 3 2 6" xfId="12671"/>
    <cellStyle name="Normal 3 2 4 3 2 6 2" xfId="12672"/>
    <cellStyle name="Normal 3 2 4 3 2 6 2 2" xfId="12673"/>
    <cellStyle name="Normal 3 2 4 3 2 6 3" xfId="12674"/>
    <cellStyle name="Normal 3 2 4 3 2 7" xfId="12675"/>
    <cellStyle name="Normal 3 2 4 3 2 7 2" xfId="12676"/>
    <cellStyle name="Normal 3 2 4 3 2 8" xfId="12677"/>
    <cellStyle name="Normal 3 2 4 3 3" xfId="12678"/>
    <cellStyle name="Normal 3 2 4 3 3 2" xfId="12679"/>
    <cellStyle name="Normal 3 2 4 3 3 2 2" xfId="12680"/>
    <cellStyle name="Normal 3 2 4 3 3 2 2 2" xfId="12681"/>
    <cellStyle name="Normal 3 2 4 3 3 2 2 2 2" xfId="12682"/>
    <cellStyle name="Normal 3 2 4 3 3 2 2 2 2 2" xfId="12683"/>
    <cellStyle name="Normal 3 2 4 3 3 2 2 2 2 2 2" xfId="12684"/>
    <cellStyle name="Normal 3 2 4 3 3 2 2 2 2 3" xfId="12685"/>
    <cellStyle name="Normal 3 2 4 3 3 2 2 2 3" xfId="12686"/>
    <cellStyle name="Normal 3 2 4 3 3 2 2 2 3 2" xfId="12687"/>
    <cellStyle name="Normal 3 2 4 3 3 2 2 2 4" xfId="12688"/>
    <cellStyle name="Normal 3 2 4 3 3 2 2 3" xfId="12689"/>
    <cellStyle name="Normal 3 2 4 3 3 2 2 3 2" xfId="12690"/>
    <cellStyle name="Normal 3 2 4 3 3 2 2 3 2 2" xfId="12691"/>
    <cellStyle name="Normal 3 2 4 3 3 2 2 3 3" xfId="12692"/>
    <cellStyle name="Normal 3 2 4 3 3 2 2 4" xfId="12693"/>
    <cellStyle name="Normal 3 2 4 3 3 2 2 4 2" xfId="12694"/>
    <cellStyle name="Normal 3 2 4 3 3 2 2 5" xfId="12695"/>
    <cellStyle name="Normal 3 2 4 3 3 2 3" xfId="12696"/>
    <cellStyle name="Normal 3 2 4 3 3 2 3 2" xfId="12697"/>
    <cellStyle name="Normal 3 2 4 3 3 2 3 2 2" xfId="12698"/>
    <cellStyle name="Normal 3 2 4 3 3 2 3 2 2 2" xfId="12699"/>
    <cellStyle name="Normal 3 2 4 3 3 2 3 2 3" xfId="12700"/>
    <cellStyle name="Normal 3 2 4 3 3 2 3 3" xfId="12701"/>
    <cellStyle name="Normal 3 2 4 3 3 2 3 3 2" xfId="12702"/>
    <cellStyle name="Normal 3 2 4 3 3 2 3 4" xfId="12703"/>
    <cellStyle name="Normal 3 2 4 3 3 2 4" xfId="12704"/>
    <cellStyle name="Normal 3 2 4 3 3 2 4 2" xfId="12705"/>
    <cellStyle name="Normal 3 2 4 3 3 2 4 2 2" xfId="12706"/>
    <cellStyle name="Normal 3 2 4 3 3 2 4 3" xfId="12707"/>
    <cellStyle name="Normal 3 2 4 3 3 2 5" xfId="12708"/>
    <cellStyle name="Normal 3 2 4 3 3 2 5 2" xfId="12709"/>
    <cellStyle name="Normal 3 2 4 3 3 2 6" xfId="12710"/>
    <cellStyle name="Normal 3 2 4 3 3 3" xfId="12711"/>
    <cellStyle name="Normal 3 2 4 3 3 3 2" xfId="12712"/>
    <cellStyle name="Normal 3 2 4 3 3 3 2 2" xfId="12713"/>
    <cellStyle name="Normal 3 2 4 3 3 3 2 2 2" xfId="12714"/>
    <cellStyle name="Normal 3 2 4 3 3 3 2 2 2 2" xfId="12715"/>
    <cellStyle name="Normal 3 2 4 3 3 3 2 2 3" xfId="12716"/>
    <cellStyle name="Normal 3 2 4 3 3 3 2 3" xfId="12717"/>
    <cellStyle name="Normal 3 2 4 3 3 3 2 3 2" xfId="12718"/>
    <cellStyle name="Normal 3 2 4 3 3 3 2 4" xfId="12719"/>
    <cellStyle name="Normal 3 2 4 3 3 3 3" xfId="12720"/>
    <cellStyle name="Normal 3 2 4 3 3 3 3 2" xfId="12721"/>
    <cellStyle name="Normal 3 2 4 3 3 3 3 2 2" xfId="12722"/>
    <cellStyle name="Normal 3 2 4 3 3 3 3 3" xfId="12723"/>
    <cellStyle name="Normal 3 2 4 3 3 3 4" xfId="12724"/>
    <cellStyle name="Normal 3 2 4 3 3 3 4 2" xfId="12725"/>
    <cellStyle name="Normal 3 2 4 3 3 3 5" xfId="12726"/>
    <cellStyle name="Normal 3 2 4 3 3 4" xfId="12727"/>
    <cellStyle name="Normal 3 2 4 3 3 4 2" xfId="12728"/>
    <cellStyle name="Normal 3 2 4 3 3 4 2 2" xfId="12729"/>
    <cellStyle name="Normal 3 2 4 3 3 4 2 2 2" xfId="12730"/>
    <cellStyle name="Normal 3 2 4 3 3 4 2 3" xfId="12731"/>
    <cellStyle name="Normal 3 2 4 3 3 4 3" xfId="12732"/>
    <cellStyle name="Normal 3 2 4 3 3 4 3 2" xfId="12733"/>
    <cellStyle name="Normal 3 2 4 3 3 4 4" xfId="12734"/>
    <cellStyle name="Normal 3 2 4 3 3 5" xfId="12735"/>
    <cellStyle name="Normal 3 2 4 3 3 5 2" xfId="12736"/>
    <cellStyle name="Normal 3 2 4 3 3 5 2 2" xfId="12737"/>
    <cellStyle name="Normal 3 2 4 3 3 5 3" xfId="12738"/>
    <cellStyle name="Normal 3 2 4 3 3 6" xfId="12739"/>
    <cellStyle name="Normal 3 2 4 3 3 6 2" xfId="12740"/>
    <cellStyle name="Normal 3 2 4 3 3 7" xfId="12741"/>
    <cellStyle name="Normal 3 2 4 3 4" xfId="12742"/>
    <cellStyle name="Normal 3 2 4 3 4 2" xfId="12743"/>
    <cellStyle name="Normal 3 2 4 3 4 2 2" xfId="12744"/>
    <cellStyle name="Normal 3 2 4 3 4 2 2 2" xfId="12745"/>
    <cellStyle name="Normal 3 2 4 3 4 2 2 2 2" xfId="12746"/>
    <cellStyle name="Normal 3 2 4 3 4 2 2 2 2 2" xfId="12747"/>
    <cellStyle name="Normal 3 2 4 3 4 2 2 2 3" xfId="12748"/>
    <cellStyle name="Normal 3 2 4 3 4 2 2 3" xfId="12749"/>
    <cellStyle name="Normal 3 2 4 3 4 2 2 3 2" xfId="12750"/>
    <cellStyle name="Normal 3 2 4 3 4 2 2 4" xfId="12751"/>
    <cellStyle name="Normal 3 2 4 3 4 2 3" xfId="12752"/>
    <cellStyle name="Normal 3 2 4 3 4 2 3 2" xfId="12753"/>
    <cellStyle name="Normal 3 2 4 3 4 2 3 2 2" xfId="12754"/>
    <cellStyle name="Normal 3 2 4 3 4 2 3 3" xfId="12755"/>
    <cellStyle name="Normal 3 2 4 3 4 2 4" xfId="12756"/>
    <cellStyle name="Normal 3 2 4 3 4 2 4 2" xfId="12757"/>
    <cellStyle name="Normal 3 2 4 3 4 2 5" xfId="12758"/>
    <cellStyle name="Normal 3 2 4 3 4 3" xfId="12759"/>
    <cellStyle name="Normal 3 2 4 3 4 3 2" xfId="12760"/>
    <cellStyle name="Normal 3 2 4 3 4 3 2 2" xfId="12761"/>
    <cellStyle name="Normal 3 2 4 3 4 3 2 2 2" xfId="12762"/>
    <cellStyle name="Normal 3 2 4 3 4 3 2 3" xfId="12763"/>
    <cellStyle name="Normal 3 2 4 3 4 3 3" xfId="12764"/>
    <cellStyle name="Normal 3 2 4 3 4 3 3 2" xfId="12765"/>
    <cellStyle name="Normal 3 2 4 3 4 3 4" xfId="12766"/>
    <cellStyle name="Normal 3 2 4 3 4 4" xfId="12767"/>
    <cellStyle name="Normal 3 2 4 3 4 4 2" xfId="12768"/>
    <cellStyle name="Normal 3 2 4 3 4 4 2 2" xfId="12769"/>
    <cellStyle name="Normal 3 2 4 3 4 4 3" xfId="12770"/>
    <cellStyle name="Normal 3 2 4 3 4 5" xfId="12771"/>
    <cellStyle name="Normal 3 2 4 3 4 5 2" xfId="12772"/>
    <cellStyle name="Normal 3 2 4 3 4 6" xfId="12773"/>
    <cellStyle name="Normal 3 2 4 3 5" xfId="12774"/>
    <cellStyle name="Normal 3 2 4 3 5 2" xfId="12775"/>
    <cellStyle name="Normal 3 2 4 3 5 2 2" xfId="12776"/>
    <cellStyle name="Normal 3 2 4 3 5 2 2 2" xfId="12777"/>
    <cellStyle name="Normal 3 2 4 3 5 2 2 2 2" xfId="12778"/>
    <cellStyle name="Normal 3 2 4 3 5 2 2 3" xfId="12779"/>
    <cellStyle name="Normal 3 2 4 3 5 2 3" xfId="12780"/>
    <cellStyle name="Normal 3 2 4 3 5 2 3 2" xfId="12781"/>
    <cellStyle name="Normal 3 2 4 3 5 2 4" xfId="12782"/>
    <cellStyle name="Normal 3 2 4 3 5 3" xfId="12783"/>
    <cellStyle name="Normal 3 2 4 3 5 3 2" xfId="12784"/>
    <cellStyle name="Normal 3 2 4 3 5 3 2 2" xfId="12785"/>
    <cellStyle name="Normal 3 2 4 3 5 3 3" xfId="12786"/>
    <cellStyle name="Normal 3 2 4 3 5 4" xfId="12787"/>
    <cellStyle name="Normal 3 2 4 3 5 4 2" xfId="12788"/>
    <cellStyle name="Normal 3 2 4 3 5 5" xfId="12789"/>
    <cellStyle name="Normal 3 2 4 3 6" xfId="12790"/>
    <cellStyle name="Normal 3 2 4 3 6 2" xfId="12791"/>
    <cellStyle name="Normal 3 2 4 3 6 2 2" xfId="12792"/>
    <cellStyle name="Normal 3 2 4 3 6 2 2 2" xfId="12793"/>
    <cellStyle name="Normal 3 2 4 3 6 2 3" xfId="12794"/>
    <cellStyle name="Normal 3 2 4 3 6 3" xfId="12795"/>
    <cellStyle name="Normal 3 2 4 3 6 3 2" xfId="12796"/>
    <cellStyle name="Normal 3 2 4 3 6 4" xfId="12797"/>
    <cellStyle name="Normal 3 2 4 3 7" xfId="12798"/>
    <cellStyle name="Normal 3 2 4 3 7 2" xfId="12799"/>
    <cellStyle name="Normal 3 2 4 3 7 2 2" xfId="12800"/>
    <cellStyle name="Normal 3 2 4 3 7 3" xfId="12801"/>
    <cellStyle name="Normal 3 2 4 3 8" xfId="12802"/>
    <cellStyle name="Normal 3 2 4 3 8 2" xfId="12803"/>
    <cellStyle name="Normal 3 2 4 3 9" xfId="12804"/>
    <cellStyle name="Normal 3 2 4 4" xfId="12805"/>
    <cellStyle name="Normal 3 2 4 4 2" xfId="12806"/>
    <cellStyle name="Normal 3 2 4 4 2 2" xfId="12807"/>
    <cellStyle name="Normal 3 2 4 4 2 2 2" xfId="12808"/>
    <cellStyle name="Normal 3 2 4 4 2 2 2 2" xfId="12809"/>
    <cellStyle name="Normal 3 2 4 4 2 2 2 2 2" xfId="12810"/>
    <cellStyle name="Normal 3 2 4 4 2 2 2 2 2 2" xfId="12811"/>
    <cellStyle name="Normal 3 2 4 4 2 2 2 2 2 2 2" xfId="12812"/>
    <cellStyle name="Normal 3 2 4 4 2 2 2 2 2 3" xfId="12813"/>
    <cellStyle name="Normal 3 2 4 4 2 2 2 2 3" xfId="12814"/>
    <cellStyle name="Normal 3 2 4 4 2 2 2 2 3 2" xfId="12815"/>
    <cellStyle name="Normal 3 2 4 4 2 2 2 2 4" xfId="12816"/>
    <cellStyle name="Normal 3 2 4 4 2 2 2 3" xfId="12817"/>
    <cellStyle name="Normal 3 2 4 4 2 2 2 3 2" xfId="12818"/>
    <cellStyle name="Normal 3 2 4 4 2 2 2 3 2 2" xfId="12819"/>
    <cellStyle name="Normal 3 2 4 4 2 2 2 3 3" xfId="12820"/>
    <cellStyle name="Normal 3 2 4 4 2 2 2 4" xfId="12821"/>
    <cellStyle name="Normal 3 2 4 4 2 2 2 4 2" xfId="12822"/>
    <cellStyle name="Normal 3 2 4 4 2 2 2 5" xfId="12823"/>
    <cellStyle name="Normal 3 2 4 4 2 2 3" xfId="12824"/>
    <cellStyle name="Normal 3 2 4 4 2 2 3 2" xfId="12825"/>
    <cellStyle name="Normal 3 2 4 4 2 2 3 2 2" xfId="12826"/>
    <cellStyle name="Normal 3 2 4 4 2 2 3 2 2 2" xfId="12827"/>
    <cellStyle name="Normal 3 2 4 4 2 2 3 2 3" xfId="12828"/>
    <cellStyle name="Normal 3 2 4 4 2 2 3 3" xfId="12829"/>
    <cellStyle name="Normal 3 2 4 4 2 2 3 3 2" xfId="12830"/>
    <cellStyle name="Normal 3 2 4 4 2 2 3 4" xfId="12831"/>
    <cellStyle name="Normal 3 2 4 4 2 2 4" xfId="12832"/>
    <cellStyle name="Normal 3 2 4 4 2 2 4 2" xfId="12833"/>
    <cellStyle name="Normal 3 2 4 4 2 2 4 2 2" xfId="12834"/>
    <cellStyle name="Normal 3 2 4 4 2 2 4 3" xfId="12835"/>
    <cellStyle name="Normal 3 2 4 4 2 2 5" xfId="12836"/>
    <cellStyle name="Normal 3 2 4 4 2 2 5 2" xfId="12837"/>
    <cellStyle name="Normal 3 2 4 4 2 2 6" xfId="12838"/>
    <cellStyle name="Normal 3 2 4 4 2 3" xfId="12839"/>
    <cellStyle name="Normal 3 2 4 4 2 3 2" xfId="12840"/>
    <cellStyle name="Normal 3 2 4 4 2 3 2 2" xfId="12841"/>
    <cellStyle name="Normal 3 2 4 4 2 3 2 2 2" xfId="12842"/>
    <cellStyle name="Normal 3 2 4 4 2 3 2 2 2 2" xfId="12843"/>
    <cellStyle name="Normal 3 2 4 4 2 3 2 2 3" xfId="12844"/>
    <cellStyle name="Normal 3 2 4 4 2 3 2 3" xfId="12845"/>
    <cellStyle name="Normal 3 2 4 4 2 3 2 3 2" xfId="12846"/>
    <cellStyle name="Normal 3 2 4 4 2 3 2 4" xfId="12847"/>
    <cellStyle name="Normal 3 2 4 4 2 3 3" xfId="12848"/>
    <cellStyle name="Normal 3 2 4 4 2 3 3 2" xfId="12849"/>
    <cellStyle name="Normal 3 2 4 4 2 3 3 2 2" xfId="12850"/>
    <cellStyle name="Normal 3 2 4 4 2 3 3 3" xfId="12851"/>
    <cellStyle name="Normal 3 2 4 4 2 3 4" xfId="12852"/>
    <cellStyle name="Normal 3 2 4 4 2 3 4 2" xfId="12853"/>
    <cellStyle name="Normal 3 2 4 4 2 3 5" xfId="12854"/>
    <cellStyle name="Normal 3 2 4 4 2 4" xfId="12855"/>
    <cellStyle name="Normal 3 2 4 4 2 4 2" xfId="12856"/>
    <cellStyle name="Normal 3 2 4 4 2 4 2 2" xfId="12857"/>
    <cellStyle name="Normal 3 2 4 4 2 4 2 2 2" xfId="12858"/>
    <cellStyle name="Normal 3 2 4 4 2 4 2 3" xfId="12859"/>
    <cellStyle name="Normal 3 2 4 4 2 4 3" xfId="12860"/>
    <cellStyle name="Normal 3 2 4 4 2 4 3 2" xfId="12861"/>
    <cellStyle name="Normal 3 2 4 4 2 4 4" xfId="12862"/>
    <cellStyle name="Normal 3 2 4 4 2 5" xfId="12863"/>
    <cellStyle name="Normal 3 2 4 4 2 5 2" xfId="12864"/>
    <cellStyle name="Normal 3 2 4 4 2 5 2 2" xfId="12865"/>
    <cellStyle name="Normal 3 2 4 4 2 5 3" xfId="12866"/>
    <cellStyle name="Normal 3 2 4 4 2 6" xfId="12867"/>
    <cellStyle name="Normal 3 2 4 4 2 6 2" xfId="12868"/>
    <cellStyle name="Normal 3 2 4 4 2 7" xfId="12869"/>
    <cellStyle name="Normal 3 2 4 4 3" xfId="12870"/>
    <cellStyle name="Normal 3 2 4 4 3 2" xfId="12871"/>
    <cellStyle name="Normal 3 2 4 4 3 2 2" xfId="12872"/>
    <cellStyle name="Normal 3 2 4 4 3 2 2 2" xfId="12873"/>
    <cellStyle name="Normal 3 2 4 4 3 2 2 2 2" xfId="12874"/>
    <cellStyle name="Normal 3 2 4 4 3 2 2 2 2 2" xfId="12875"/>
    <cellStyle name="Normal 3 2 4 4 3 2 2 2 3" xfId="12876"/>
    <cellStyle name="Normal 3 2 4 4 3 2 2 3" xfId="12877"/>
    <cellStyle name="Normal 3 2 4 4 3 2 2 3 2" xfId="12878"/>
    <cellStyle name="Normal 3 2 4 4 3 2 2 4" xfId="12879"/>
    <cellStyle name="Normal 3 2 4 4 3 2 3" xfId="12880"/>
    <cellStyle name="Normal 3 2 4 4 3 2 3 2" xfId="12881"/>
    <cellStyle name="Normal 3 2 4 4 3 2 3 2 2" xfId="12882"/>
    <cellStyle name="Normal 3 2 4 4 3 2 3 3" xfId="12883"/>
    <cellStyle name="Normal 3 2 4 4 3 2 4" xfId="12884"/>
    <cellStyle name="Normal 3 2 4 4 3 2 4 2" xfId="12885"/>
    <cellStyle name="Normal 3 2 4 4 3 2 5" xfId="12886"/>
    <cellStyle name="Normal 3 2 4 4 3 3" xfId="12887"/>
    <cellStyle name="Normal 3 2 4 4 3 3 2" xfId="12888"/>
    <cellStyle name="Normal 3 2 4 4 3 3 2 2" xfId="12889"/>
    <cellStyle name="Normal 3 2 4 4 3 3 2 2 2" xfId="12890"/>
    <cellStyle name="Normal 3 2 4 4 3 3 2 3" xfId="12891"/>
    <cellStyle name="Normal 3 2 4 4 3 3 3" xfId="12892"/>
    <cellStyle name="Normal 3 2 4 4 3 3 3 2" xfId="12893"/>
    <cellStyle name="Normal 3 2 4 4 3 3 4" xfId="12894"/>
    <cellStyle name="Normal 3 2 4 4 3 4" xfId="12895"/>
    <cellStyle name="Normal 3 2 4 4 3 4 2" xfId="12896"/>
    <cellStyle name="Normal 3 2 4 4 3 4 2 2" xfId="12897"/>
    <cellStyle name="Normal 3 2 4 4 3 4 3" xfId="12898"/>
    <cellStyle name="Normal 3 2 4 4 3 5" xfId="12899"/>
    <cellStyle name="Normal 3 2 4 4 3 5 2" xfId="12900"/>
    <cellStyle name="Normal 3 2 4 4 3 6" xfId="12901"/>
    <cellStyle name="Normal 3 2 4 4 4" xfId="12902"/>
    <cellStyle name="Normal 3 2 4 4 4 2" xfId="12903"/>
    <cellStyle name="Normal 3 2 4 4 4 2 2" xfId="12904"/>
    <cellStyle name="Normal 3 2 4 4 4 2 2 2" xfId="12905"/>
    <cellStyle name="Normal 3 2 4 4 4 2 2 2 2" xfId="12906"/>
    <cellStyle name="Normal 3 2 4 4 4 2 2 3" xfId="12907"/>
    <cellStyle name="Normal 3 2 4 4 4 2 3" xfId="12908"/>
    <cellStyle name="Normal 3 2 4 4 4 2 3 2" xfId="12909"/>
    <cellStyle name="Normal 3 2 4 4 4 2 4" xfId="12910"/>
    <cellStyle name="Normal 3 2 4 4 4 3" xfId="12911"/>
    <cellStyle name="Normal 3 2 4 4 4 3 2" xfId="12912"/>
    <cellStyle name="Normal 3 2 4 4 4 3 2 2" xfId="12913"/>
    <cellStyle name="Normal 3 2 4 4 4 3 3" xfId="12914"/>
    <cellStyle name="Normal 3 2 4 4 4 4" xfId="12915"/>
    <cellStyle name="Normal 3 2 4 4 4 4 2" xfId="12916"/>
    <cellStyle name="Normal 3 2 4 4 4 5" xfId="12917"/>
    <cellStyle name="Normal 3 2 4 4 5" xfId="12918"/>
    <cellStyle name="Normal 3 2 4 4 5 2" xfId="12919"/>
    <cellStyle name="Normal 3 2 4 4 5 2 2" xfId="12920"/>
    <cellStyle name="Normal 3 2 4 4 5 2 2 2" xfId="12921"/>
    <cellStyle name="Normal 3 2 4 4 5 2 3" xfId="12922"/>
    <cellStyle name="Normal 3 2 4 4 5 3" xfId="12923"/>
    <cellStyle name="Normal 3 2 4 4 5 3 2" xfId="12924"/>
    <cellStyle name="Normal 3 2 4 4 5 4" xfId="12925"/>
    <cellStyle name="Normal 3 2 4 4 6" xfId="12926"/>
    <cellStyle name="Normal 3 2 4 4 6 2" xfId="12927"/>
    <cellStyle name="Normal 3 2 4 4 6 2 2" xfId="12928"/>
    <cellStyle name="Normal 3 2 4 4 6 3" xfId="12929"/>
    <cellStyle name="Normal 3 2 4 4 7" xfId="12930"/>
    <cellStyle name="Normal 3 2 4 4 7 2" xfId="12931"/>
    <cellStyle name="Normal 3 2 4 4 8" xfId="12932"/>
    <cellStyle name="Normal 3 2 4 5" xfId="12933"/>
    <cellStyle name="Normal 3 2 4 5 2" xfId="12934"/>
    <cellStyle name="Normal 3 2 4 5 2 2" xfId="12935"/>
    <cellStyle name="Normal 3 2 4 5 2 2 2" xfId="12936"/>
    <cellStyle name="Normal 3 2 4 5 2 2 2 2" xfId="12937"/>
    <cellStyle name="Normal 3 2 4 5 2 2 2 2 2" xfId="12938"/>
    <cellStyle name="Normal 3 2 4 5 2 2 2 2 2 2" xfId="12939"/>
    <cellStyle name="Normal 3 2 4 5 2 2 2 2 3" xfId="12940"/>
    <cellStyle name="Normal 3 2 4 5 2 2 2 3" xfId="12941"/>
    <cellStyle name="Normal 3 2 4 5 2 2 2 3 2" xfId="12942"/>
    <cellStyle name="Normal 3 2 4 5 2 2 2 4" xfId="12943"/>
    <cellStyle name="Normal 3 2 4 5 2 2 3" xfId="12944"/>
    <cellStyle name="Normal 3 2 4 5 2 2 3 2" xfId="12945"/>
    <cellStyle name="Normal 3 2 4 5 2 2 3 2 2" xfId="12946"/>
    <cellStyle name="Normal 3 2 4 5 2 2 3 3" xfId="12947"/>
    <cellStyle name="Normal 3 2 4 5 2 2 4" xfId="12948"/>
    <cellStyle name="Normal 3 2 4 5 2 2 4 2" xfId="12949"/>
    <cellStyle name="Normal 3 2 4 5 2 2 5" xfId="12950"/>
    <cellStyle name="Normal 3 2 4 5 2 3" xfId="12951"/>
    <cellStyle name="Normal 3 2 4 5 2 3 2" xfId="12952"/>
    <cellStyle name="Normal 3 2 4 5 2 3 2 2" xfId="12953"/>
    <cellStyle name="Normal 3 2 4 5 2 3 2 2 2" xfId="12954"/>
    <cellStyle name="Normal 3 2 4 5 2 3 2 3" xfId="12955"/>
    <cellStyle name="Normal 3 2 4 5 2 3 3" xfId="12956"/>
    <cellStyle name="Normal 3 2 4 5 2 3 3 2" xfId="12957"/>
    <cellStyle name="Normal 3 2 4 5 2 3 4" xfId="12958"/>
    <cellStyle name="Normal 3 2 4 5 2 4" xfId="12959"/>
    <cellStyle name="Normal 3 2 4 5 2 4 2" xfId="12960"/>
    <cellStyle name="Normal 3 2 4 5 2 4 2 2" xfId="12961"/>
    <cellStyle name="Normal 3 2 4 5 2 4 3" xfId="12962"/>
    <cellStyle name="Normal 3 2 4 5 2 5" xfId="12963"/>
    <cellStyle name="Normal 3 2 4 5 2 5 2" xfId="12964"/>
    <cellStyle name="Normal 3 2 4 5 2 6" xfId="12965"/>
    <cellStyle name="Normal 3 2 4 5 3" xfId="12966"/>
    <cellStyle name="Normal 3 2 4 5 3 2" xfId="12967"/>
    <cellStyle name="Normal 3 2 4 5 3 2 2" xfId="12968"/>
    <cellStyle name="Normal 3 2 4 5 3 2 2 2" xfId="12969"/>
    <cellStyle name="Normal 3 2 4 5 3 2 2 2 2" xfId="12970"/>
    <cellStyle name="Normal 3 2 4 5 3 2 2 3" xfId="12971"/>
    <cellStyle name="Normal 3 2 4 5 3 2 3" xfId="12972"/>
    <cellStyle name="Normal 3 2 4 5 3 2 3 2" xfId="12973"/>
    <cellStyle name="Normal 3 2 4 5 3 2 4" xfId="12974"/>
    <cellStyle name="Normal 3 2 4 5 3 3" xfId="12975"/>
    <cellStyle name="Normal 3 2 4 5 3 3 2" xfId="12976"/>
    <cellStyle name="Normal 3 2 4 5 3 3 2 2" xfId="12977"/>
    <cellStyle name="Normal 3 2 4 5 3 3 3" xfId="12978"/>
    <cellStyle name="Normal 3 2 4 5 3 4" xfId="12979"/>
    <cellStyle name="Normal 3 2 4 5 3 4 2" xfId="12980"/>
    <cellStyle name="Normal 3 2 4 5 3 5" xfId="12981"/>
    <cellStyle name="Normal 3 2 4 5 4" xfId="12982"/>
    <cellStyle name="Normal 3 2 4 5 4 2" xfId="12983"/>
    <cellStyle name="Normal 3 2 4 5 4 2 2" xfId="12984"/>
    <cellStyle name="Normal 3 2 4 5 4 2 2 2" xfId="12985"/>
    <cellStyle name="Normal 3 2 4 5 4 2 3" xfId="12986"/>
    <cellStyle name="Normal 3 2 4 5 4 3" xfId="12987"/>
    <cellStyle name="Normal 3 2 4 5 4 3 2" xfId="12988"/>
    <cellStyle name="Normal 3 2 4 5 4 4" xfId="12989"/>
    <cellStyle name="Normal 3 2 4 5 5" xfId="12990"/>
    <cellStyle name="Normal 3 2 4 5 5 2" xfId="12991"/>
    <cellStyle name="Normal 3 2 4 5 5 2 2" xfId="12992"/>
    <cellStyle name="Normal 3 2 4 5 5 3" xfId="12993"/>
    <cellStyle name="Normal 3 2 4 5 6" xfId="12994"/>
    <cellStyle name="Normal 3 2 4 5 6 2" xfId="12995"/>
    <cellStyle name="Normal 3 2 4 5 7" xfId="12996"/>
    <cellStyle name="Normal 3 2 4 6" xfId="12997"/>
    <cellStyle name="Normal 3 2 4 6 2" xfId="12998"/>
    <cellStyle name="Normal 3 2 4 6 2 2" xfId="12999"/>
    <cellStyle name="Normal 3 2 4 6 2 2 2" xfId="13000"/>
    <cellStyle name="Normal 3 2 4 6 2 2 2 2" xfId="13001"/>
    <cellStyle name="Normal 3 2 4 6 2 2 2 2 2" xfId="13002"/>
    <cellStyle name="Normal 3 2 4 6 2 2 2 3" xfId="13003"/>
    <cellStyle name="Normal 3 2 4 6 2 2 3" xfId="13004"/>
    <cellStyle name="Normal 3 2 4 6 2 2 3 2" xfId="13005"/>
    <cellStyle name="Normal 3 2 4 6 2 2 4" xfId="13006"/>
    <cellStyle name="Normal 3 2 4 6 2 3" xfId="13007"/>
    <cellStyle name="Normal 3 2 4 6 2 3 2" xfId="13008"/>
    <cellStyle name="Normal 3 2 4 6 2 3 2 2" xfId="13009"/>
    <cellStyle name="Normal 3 2 4 6 2 3 3" xfId="13010"/>
    <cellStyle name="Normal 3 2 4 6 2 4" xfId="13011"/>
    <cellStyle name="Normal 3 2 4 6 2 4 2" xfId="13012"/>
    <cellStyle name="Normal 3 2 4 6 2 5" xfId="13013"/>
    <cellStyle name="Normal 3 2 4 6 3" xfId="13014"/>
    <cellStyle name="Normal 3 2 4 6 3 2" xfId="13015"/>
    <cellStyle name="Normal 3 2 4 6 3 2 2" xfId="13016"/>
    <cellStyle name="Normal 3 2 4 6 3 2 2 2" xfId="13017"/>
    <cellStyle name="Normal 3 2 4 6 3 2 3" xfId="13018"/>
    <cellStyle name="Normal 3 2 4 6 3 3" xfId="13019"/>
    <cellStyle name="Normal 3 2 4 6 3 3 2" xfId="13020"/>
    <cellStyle name="Normal 3 2 4 6 3 4" xfId="13021"/>
    <cellStyle name="Normal 3 2 4 6 4" xfId="13022"/>
    <cellStyle name="Normal 3 2 4 6 4 2" xfId="13023"/>
    <cellStyle name="Normal 3 2 4 6 4 2 2" xfId="13024"/>
    <cellStyle name="Normal 3 2 4 6 4 3" xfId="13025"/>
    <cellStyle name="Normal 3 2 4 6 5" xfId="13026"/>
    <cellStyle name="Normal 3 2 4 6 5 2" xfId="13027"/>
    <cellStyle name="Normal 3 2 4 6 6" xfId="13028"/>
    <cellStyle name="Normal 3 2 4 7" xfId="13029"/>
    <cellStyle name="Normal 3 2 4 7 2" xfId="13030"/>
    <cellStyle name="Normal 3 2 4 7 2 2" xfId="13031"/>
    <cellStyle name="Normal 3 2 4 7 2 2 2" xfId="13032"/>
    <cellStyle name="Normal 3 2 4 7 2 2 2 2" xfId="13033"/>
    <cellStyle name="Normal 3 2 4 7 2 2 3" xfId="13034"/>
    <cellStyle name="Normal 3 2 4 7 2 3" xfId="13035"/>
    <cellStyle name="Normal 3 2 4 7 2 3 2" xfId="13036"/>
    <cellStyle name="Normal 3 2 4 7 2 4" xfId="13037"/>
    <cellStyle name="Normal 3 2 4 7 3" xfId="13038"/>
    <cellStyle name="Normal 3 2 4 7 3 2" xfId="13039"/>
    <cellStyle name="Normal 3 2 4 7 3 2 2" xfId="13040"/>
    <cellStyle name="Normal 3 2 4 7 3 3" xfId="13041"/>
    <cellStyle name="Normal 3 2 4 7 4" xfId="13042"/>
    <cellStyle name="Normal 3 2 4 7 4 2" xfId="13043"/>
    <cellStyle name="Normal 3 2 4 7 5" xfId="13044"/>
    <cellStyle name="Normal 3 2 4 8" xfId="13045"/>
    <cellStyle name="Normal 3 2 4 8 2" xfId="13046"/>
    <cellStyle name="Normal 3 2 4 8 2 2" xfId="13047"/>
    <cellStyle name="Normal 3 2 4 8 2 2 2" xfId="13048"/>
    <cellStyle name="Normal 3 2 4 8 2 3" xfId="13049"/>
    <cellStyle name="Normal 3 2 4 8 3" xfId="13050"/>
    <cellStyle name="Normal 3 2 4 8 3 2" xfId="13051"/>
    <cellStyle name="Normal 3 2 4 8 4" xfId="13052"/>
    <cellStyle name="Normal 3 2 4 9" xfId="13053"/>
    <cellStyle name="Normal 3 2 4 9 2" xfId="13054"/>
    <cellStyle name="Normal 3 2 4 9 2 2" xfId="13055"/>
    <cellStyle name="Normal 3 2 4 9 3" xfId="13056"/>
    <cellStyle name="Normal 3 2 5" xfId="13057"/>
    <cellStyle name="Normal 3 2 5 10" xfId="13058"/>
    <cellStyle name="Normal 3 2 5 2" xfId="13059"/>
    <cellStyle name="Normal 3 2 5 2 2" xfId="13060"/>
    <cellStyle name="Normal 3 2 5 2 2 2" xfId="13061"/>
    <cellStyle name="Normal 3 2 5 2 2 2 2" xfId="13062"/>
    <cellStyle name="Normal 3 2 5 2 2 2 2 2" xfId="13063"/>
    <cellStyle name="Normal 3 2 5 2 2 2 2 2 2" xfId="13064"/>
    <cellStyle name="Normal 3 2 5 2 2 2 2 2 2 2" xfId="13065"/>
    <cellStyle name="Normal 3 2 5 2 2 2 2 2 2 2 2" xfId="13066"/>
    <cellStyle name="Normal 3 2 5 2 2 2 2 2 2 2 2 2" xfId="13067"/>
    <cellStyle name="Normal 3 2 5 2 2 2 2 2 2 2 3" xfId="13068"/>
    <cellStyle name="Normal 3 2 5 2 2 2 2 2 2 3" xfId="13069"/>
    <cellStyle name="Normal 3 2 5 2 2 2 2 2 2 3 2" xfId="13070"/>
    <cellStyle name="Normal 3 2 5 2 2 2 2 2 2 4" xfId="13071"/>
    <cellStyle name="Normal 3 2 5 2 2 2 2 2 3" xfId="13072"/>
    <cellStyle name="Normal 3 2 5 2 2 2 2 2 3 2" xfId="13073"/>
    <cellStyle name="Normal 3 2 5 2 2 2 2 2 3 2 2" xfId="13074"/>
    <cellStyle name="Normal 3 2 5 2 2 2 2 2 3 3" xfId="13075"/>
    <cellStyle name="Normal 3 2 5 2 2 2 2 2 4" xfId="13076"/>
    <cellStyle name="Normal 3 2 5 2 2 2 2 2 4 2" xfId="13077"/>
    <cellStyle name="Normal 3 2 5 2 2 2 2 2 5" xfId="13078"/>
    <cellStyle name="Normal 3 2 5 2 2 2 2 3" xfId="13079"/>
    <cellStyle name="Normal 3 2 5 2 2 2 2 3 2" xfId="13080"/>
    <cellStyle name="Normal 3 2 5 2 2 2 2 3 2 2" xfId="13081"/>
    <cellStyle name="Normal 3 2 5 2 2 2 2 3 2 2 2" xfId="13082"/>
    <cellStyle name="Normal 3 2 5 2 2 2 2 3 2 3" xfId="13083"/>
    <cellStyle name="Normal 3 2 5 2 2 2 2 3 3" xfId="13084"/>
    <cellStyle name="Normal 3 2 5 2 2 2 2 3 3 2" xfId="13085"/>
    <cellStyle name="Normal 3 2 5 2 2 2 2 3 4" xfId="13086"/>
    <cellStyle name="Normal 3 2 5 2 2 2 2 4" xfId="13087"/>
    <cellStyle name="Normal 3 2 5 2 2 2 2 4 2" xfId="13088"/>
    <cellStyle name="Normal 3 2 5 2 2 2 2 4 2 2" xfId="13089"/>
    <cellStyle name="Normal 3 2 5 2 2 2 2 4 3" xfId="13090"/>
    <cellStyle name="Normal 3 2 5 2 2 2 2 5" xfId="13091"/>
    <cellStyle name="Normal 3 2 5 2 2 2 2 5 2" xfId="13092"/>
    <cellStyle name="Normal 3 2 5 2 2 2 2 6" xfId="13093"/>
    <cellStyle name="Normal 3 2 5 2 2 2 3" xfId="13094"/>
    <cellStyle name="Normal 3 2 5 2 2 2 3 2" xfId="13095"/>
    <cellStyle name="Normal 3 2 5 2 2 2 3 2 2" xfId="13096"/>
    <cellStyle name="Normal 3 2 5 2 2 2 3 2 2 2" xfId="13097"/>
    <cellStyle name="Normal 3 2 5 2 2 2 3 2 2 2 2" xfId="13098"/>
    <cellStyle name="Normal 3 2 5 2 2 2 3 2 2 3" xfId="13099"/>
    <cellStyle name="Normal 3 2 5 2 2 2 3 2 3" xfId="13100"/>
    <cellStyle name="Normal 3 2 5 2 2 2 3 2 3 2" xfId="13101"/>
    <cellStyle name="Normal 3 2 5 2 2 2 3 2 4" xfId="13102"/>
    <cellStyle name="Normal 3 2 5 2 2 2 3 3" xfId="13103"/>
    <cellStyle name="Normal 3 2 5 2 2 2 3 3 2" xfId="13104"/>
    <cellStyle name="Normal 3 2 5 2 2 2 3 3 2 2" xfId="13105"/>
    <cellStyle name="Normal 3 2 5 2 2 2 3 3 3" xfId="13106"/>
    <cellStyle name="Normal 3 2 5 2 2 2 3 4" xfId="13107"/>
    <cellStyle name="Normal 3 2 5 2 2 2 3 4 2" xfId="13108"/>
    <cellStyle name="Normal 3 2 5 2 2 2 3 5" xfId="13109"/>
    <cellStyle name="Normal 3 2 5 2 2 2 4" xfId="13110"/>
    <cellStyle name="Normal 3 2 5 2 2 2 4 2" xfId="13111"/>
    <cellStyle name="Normal 3 2 5 2 2 2 4 2 2" xfId="13112"/>
    <cellStyle name="Normal 3 2 5 2 2 2 4 2 2 2" xfId="13113"/>
    <cellStyle name="Normal 3 2 5 2 2 2 4 2 3" xfId="13114"/>
    <cellStyle name="Normal 3 2 5 2 2 2 4 3" xfId="13115"/>
    <cellStyle name="Normal 3 2 5 2 2 2 4 3 2" xfId="13116"/>
    <cellStyle name="Normal 3 2 5 2 2 2 4 4" xfId="13117"/>
    <cellStyle name="Normal 3 2 5 2 2 2 5" xfId="13118"/>
    <cellStyle name="Normal 3 2 5 2 2 2 5 2" xfId="13119"/>
    <cellStyle name="Normal 3 2 5 2 2 2 5 2 2" xfId="13120"/>
    <cellStyle name="Normal 3 2 5 2 2 2 5 3" xfId="13121"/>
    <cellStyle name="Normal 3 2 5 2 2 2 6" xfId="13122"/>
    <cellStyle name="Normal 3 2 5 2 2 2 6 2" xfId="13123"/>
    <cellStyle name="Normal 3 2 5 2 2 2 7" xfId="13124"/>
    <cellStyle name="Normal 3 2 5 2 2 3" xfId="13125"/>
    <cellStyle name="Normal 3 2 5 2 2 3 2" xfId="13126"/>
    <cellStyle name="Normal 3 2 5 2 2 3 2 2" xfId="13127"/>
    <cellStyle name="Normal 3 2 5 2 2 3 2 2 2" xfId="13128"/>
    <cellStyle name="Normal 3 2 5 2 2 3 2 2 2 2" xfId="13129"/>
    <cellStyle name="Normal 3 2 5 2 2 3 2 2 2 2 2" xfId="13130"/>
    <cellStyle name="Normal 3 2 5 2 2 3 2 2 2 3" xfId="13131"/>
    <cellStyle name="Normal 3 2 5 2 2 3 2 2 3" xfId="13132"/>
    <cellStyle name="Normal 3 2 5 2 2 3 2 2 3 2" xfId="13133"/>
    <cellStyle name="Normal 3 2 5 2 2 3 2 2 4" xfId="13134"/>
    <cellStyle name="Normal 3 2 5 2 2 3 2 3" xfId="13135"/>
    <cellStyle name="Normal 3 2 5 2 2 3 2 3 2" xfId="13136"/>
    <cellStyle name="Normal 3 2 5 2 2 3 2 3 2 2" xfId="13137"/>
    <cellStyle name="Normal 3 2 5 2 2 3 2 3 3" xfId="13138"/>
    <cellStyle name="Normal 3 2 5 2 2 3 2 4" xfId="13139"/>
    <cellStyle name="Normal 3 2 5 2 2 3 2 4 2" xfId="13140"/>
    <cellStyle name="Normal 3 2 5 2 2 3 2 5" xfId="13141"/>
    <cellStyle name="Normal 3 2 5 2 2 3 3" xfId="13142"/>
    <cellStyle name="Normal 3 2 5 2 2 3 3 2" xfId="13143"/>
    <cellStyle name="Normal 3 2 5 2 2 3 3 2 2" xfId="13144"/>
    <cellStyle name="Normal 3 2 5 2 2 3 3 2 2 2" xfId="13145"/>
    <cellStyle name="Normal 3 2 5 2 2 3 3 2 3" xfId="13146"/>
    <cellStyle name="Normal 3 2 5 2 2 3 3 3" xfId="13147"/>
    <cellStyle name="Normal 3 2 5 2 2 3 3 3 2" xfId="13148"/>
    <cellStyle name="Normal 3 2 5 2 2 3 3 4" xfId="13149"/>
    <cellStyle name="Normal 3 2 5 2 2 3 4" xfId="13150"/>
    <cellStyle name="Normal 3 2 5 2 2 3 4 2" xfId="13151"/>
    <cellStyle name="Normal 3 2 5 2 2 3 4 2 2" xfId="13152"/>
    <cellStyle name="Normal 3 2 5 2 2 3 4 3" xfId="13153"/>
    <cellStyle name="Normal 3 2 5 2 2 3 5" xfId="13154"/>
    <cellStyle name="Normal 3 2 5 2 2 3 5 2" xfId="13155"/>
    <cellStyle name="Normal 3 2 5 2 2 3 6" xfId="13156"/>
    <cellStyle name="Normal 3 2 5 2 2 4" xfId="13157"/>
    <cellStyle name="Normal 3 2 5 2 2 4 2" xfId="13158"/>
    <cellStyle name="Normal 3 2 5 2 2 4 2 2" xfId="13159"/>
    <cellStyle name="Normal 3 2 5 2 2 4 2 2 2" xfId="13160"/>
    <cellStyle name="Normal 3 2 5 2 2 4 2 2 2 2" xfId="13161"/>
    <cellStyle name="Normal 3 2 5 2 2 4 2 2 3" xfId="13162"/>
    <cellStyle name="Normal 3 2 5 2 2 4 2 3" xfId="13163"/>
    <cellStyle name="Normal 3 2 5 2 2 4 2 3 2" xfId="13164"/>
    <cellStyle name="Normal 3 2 5 2 2 4 2 4" xfId="13165"/>
    <cellStyle name="Normal 3 2 5 2 2 4 3" xfId="13166"/>
    <cellStyle name="Normal 3 2 5 2 2 4 3 2" xfId="13167"/>
    <cellStyle name="Normal 3 2 5 2 2 4 3 2 2" xfId="13168"/>
    <cellStyle name="Normal 3 2 5 2 2 4 3 3" xfId="13169"/>
    <cellStyle name="Normal 3 2 5 2 2 4 4" xfId="13170"/>
    <cellStyle name="Normal 3 2 5 2 2 4 4 2" xfId="13171"/>
    <cellStyle name="Normal 3 2 5 2 2 4 5" xfId="13172"/>
    <cellStyle name="Normal 3 2 5 2 2 5" xfId="13173"/>
    <cellStyle name="Normal 3 2 5 2 2 5 2" xfId="13174"/>
    <cellStyle name="Normal 3 2 5 2 2 5 2 2" xfId="13175"/>
    <cellStyle name="Normal 3 2 5 2 2 5 2 2 2" xfId="13176"/>
    <cellStyle name="Normal 3 2 5 2 2 5 2 3" xfId="13177"/>
    <cellStyle name="Normal 3 2 5 2 2 5 3" xfId="13178"/>
    <cellStyle name="Normal 3 2 5 2 2 5 3 2" xfId="13179"/>
    <cellStyle name="Normal 3 2 5 2 2 5 4" xfId="13180"/>
    <cellStyle name="Normal 3 2 5 2 2 6" xfId="13181"/>
    <cellStyle name="Normal 3 2 5 2 2 6 2" xfId="13182"/>
    <cellStyle name="Normal 3 2 5 2 2 6 2 2" xfId="13183"/>
    <cellStyle name="Normal 3 2 5 2 2 6 3" xfId="13184"/>
    <cellStyle name="Normal 3 2 5 2 2 7" xfId="13185"/>
    <cellStyle name="Normal 3 2 5 2 2 7 2" xfId="13186"/>
    <cellStyle name="Normal 3 2 5 2 2 8" xfId="13187"/>
    <cellStyle name="Normal 3 2 5 2 3" xfId="13188"/>
    <cellStyle name="Normal 3 2 5 2 3 2" xfId="13189"/>
    <cellStyle name="Normal 3 2 5 2 3 2 2" xfId="13190"/>
    <cellStyle name="Normal 3 2 5 2 3 2 2 2" xfId="13191"/>
    <cellStyle name="Normal 3 2 5 2 3 2 2 2 2" xfId="13192"/>
    <cellStyle name="Normal 3 2 5 2 3 2 2 2 2 2" xfId="13193"/>
    <cellStyle name="Normal 3 2 5 2 3 2 2 2 2 2 2" xfId="13194"/>
    <cellStyle name="Normal 3 2 5 2 3 2 2 2 2 3" xfId="13195"/>
    <cellStyle name="Normal 3 2 5 2 3 2 2 2 3" xfId="13196"/>
    <cellStyle name="Normal 3 2 5 2 3 2 2 2 3 2" xfId="13197"/>
    <cellStyle name="Normal 3 2 5 2 3 2 2 2 4" xfId="13198"/>
    <cellStyle name="Normal 3 2 5 2 3 2 2 3" xfId="13199"/>
    <cellStyle name="Normal 3 2 5 2 3 2 2 3 2" xfId="13200"/>
    <cellStyle name="Normal 3 2 5 2 3 2 2 3 2 2" xfId="13201"/>
    <cellStyle name="Normal 3 2 5 2 3 2 2 3 3" xfId="13202"/>
    <cellStyle name="Normal 3 2 5 2 3 2 2 4" xfId="13203"/>
    <cellStyle name="Normal 3 2 5 2 3 2 2 4 2" xfId="13204"/>
    <cellStyle name="Normal 3 2 5 2 3 2 2 5" xfId="13205"/>
    <cellStyle name="Normal 3 2 5 2 3 2 3" xfId="13206"/>
    <cellStyle name="Normal 3 2 5 2 3 2 3 2" xfId="13207"/>
    <cellStyle name="Normal 3 2 5 2 3 2 3 2 2" xfId="13208"/>
    <cellStyle name="Normal 3 2 5 2 3 2 3 2 2 2" xfId="13209"/>
    <cellStyle name="Normal 3 2 5 2 3 2 3 2 3" xfId="13210"/>
    <cellStyle name="Normal 3 2 5 2 3 2 3 3" xfId="13211"/>
    <cellStyle name="Normal 3 2 5 2 3 2 3 3 2" xfId="13212"/>
    <cellStyle name="Normal 3 2 5 2 3 2 3 4" xfId="13213"/>
    <cellStyle name="Normal 3 2 5 2 3 2 4" xfId="13214"/>
    <cellStyle name="Normal 3 2 5 2 3 2 4 2" xfId="13215"/>
    <cellStyle name="Normal 3 2 5 2 3 2 4 2 2" xfId="13216"/>
    <cellStyle name="Normal 3 2 5 2 3 2 4 3" xfId="13217"/>
    <cellStyle name="Normal 3 2 5 2 3 2 5" xfId="13218"/>
    <cellStyle name="Normal 3 2 5 2 3 2 5 2" xfId="13219"/>
    <cellStyle name="Normal 3 2 5 2 3 2 6" xfId="13220"/>
    <cellStyle name="Normal 3 2 5 2 3 3" xfId="13221"/>
    <cellStyle name="Normal 3 2 5 2 3 3 2" xfId="13222"/>
    <cellStyle name="Normal 3 2 5 2 3 3 2 2" xfId="13223"/>
    <cellStyle name="Normal 3 2 5 2 3 3 2 2 2" xfId="13224"/>
    <cellStyle name="Normal 3 2 5 2 3 3 2 2 2 2" xfId="13225"/>
    <cellStyle name="Normal 3 2 5 2 3 3 2 2 3" xfId="13226"/>
    <cellStyle name="Normal 3 2 5 2 3 3 2 3" xfId="13227"/>
    <cellStyle name="Normal 3 2 5 2 3 3 2 3 2" xfId="13228"/>
    <cellStyle name="Normal 3 2 5 2 3 3 2 4" xfId="13229"/>
    <cellStyle name="Normal 3 2 5 2 3 3 3" xfId="13230"/>
    <cellStyle name="Normal 3 2 5 2 3 3 3 2" xfId="13231"/>
    <cellStyle name="Normal 3 2 5 2 3 3 3 2 2" xfId="13232"/>
    <cellStyle name="Normal 3 2 5 2 3 3 3 3" xfId="13233"/>
    <cellStyle name="Normal 3 2 5 2 3 3 4" xfId="13234"/>
    <cellStyle name="Normal 3 2 5 2 3 3 4 2" xfId="13235"/>
    <cellStyle name="Normal 3 2 5 2 3 3 5" xfId="13236"/>
    <cellStyle name="Normal 3 2 5 2 3 4" xfId="13237"/>
    <cellStyle name="Normal 3 2 5 2 3 4 2" xfId="13238"/>
    <cellStyle name="Normal 3 2 5 2 3 4 2 2" xfId="13239"/>
    <cellStyle name="Normal 3 2 5 2 3 4 2 2 2" xfId="13240"/>
    <cellStyle name="Normal 3 2 5 2 3 4 2 3" xfId="13241"/>
    <cellStyle name="Normal 3 2 5 2 3 4 3" xfId="13242"/>
    <cellStyle name="Normal 3 2 5 2 3 4 3 2" xfId="13243"/>
    <cellStyle name="Normal 3 2 5 2 3 4 4" xfId="13244"/>
    <cellStyle name="Normal 3 2 5 2 3 5" xfId="13245"/>
    <cellStyle name="Normal 3 2 5 2 3 5 2" xfId="13246"/>
    <cellStyle name="Normal 3 2 5 2 3 5 2 2" xfId="13247"/>
    <cellStyle name="Normal 3 2 5 2 3 5 3" xfId="13248"/>
    <cellStyle name="Normal 3 2 5 2 3 6" xfId="13249"/>
    <cellStyle name="Normal 3 2 5 2 3 6 2" xfId="13250"/>
    <cellStyle name="Normal 3 2 5 2 3 7" xfId="13251"/>
    <cellStyle name="Normal 3 2 5 2 4" xfId="13252"/>
    <cellStyle name="Normal 3 2 5 2 4 2" xfId="13253"/>
    <cellStyle name="Normal 3 2 5 2 4 2 2" xfId="13254"/>
    <cellStyle name="Normal 3 2 5 2 4 2 2 2" xfId="13255"/>
    <cellStyle name="Normal 3 2 5 2 4 2 2 2 2" xfId="13256"/>
    <cellStyle name="Normal 3 2 5 2 4 2 2 2 2 2" xfId="13257"/>
    <cellStyle name="Normal 3 2 5 2 4 2 2 2 3" xfId="13258"/>
    <cellStyle name="Normal 3 2 5 2 4 2 2 3" xfId="13259"/>
    <cellStyle name="Normal 3 2 5 2 4 2 2 3 2" xfId="13260"/>
    <cellStyle name="Normal 3 2 5 2 4 2 2 4" xfId="13261"/>
    <cellStyle name="Normal 3 2 5 2 4 2 3" xfId="13262"/>
    <cellStyle name="Normal 3 2 5 2 4 2 3 2" xfId="13263"/>
    <cellStyle name="Normal 3 2 5 2 4 2 3 2 2" xfId="13264"/>
    <cellStyle name="Normal 3 2 5 2 4 2 3 3" xfId="13265"/>
    <cellStyle name="Normal 3 2 5 2 4 2 4" xfId="13266"/>
    <cellStyle name="Normal 3 2 5 2 4 2 4 2" xfId="13267"/>
    <cellStyle name="Normal 3 2 5 2 4 2 5" xfId="13268"/>
    <cellStyle name="Normal 3 2 5 2 4 3" xfId="13269"/>
    <cellStyle name="Normal 3 2 5 2 4 3 2" xfId="13270"/>
    <cellStyle name="Normal 3 2 5 2 4 3 2 2" xfId="13271"/>
    <cellStyle name="Normal 3 2 5 2 4 3 2 2 2" xfId="13272"/>
    <cellStyle name="Normal 3 2 5 2 4 3 2 3" xfId="13273"/>
    <cellStyle name="Normal 3 2 5 2 4 3 3" xfId="13274"/>
    <cellStyle name="Normal 3 2 5 2 4 3 3 2" xfId="13275"/>
    <cellStyle name="Normal 3 2 5 2 4 3 4" xfId="13276"/>
    <cellStyle name="Normal 3 2 5 2 4 4" xfId="13277"/>
    <cellStyle name="Normal 3 2 5 2 4 4 2" xfId="13278"/>
    <cellStyle name="Normal 3 2 5 2 4 4 2 2" xfId="13279"/>
    <cellStyle name="Normal 3 2 5 2 4 4 3" xfId="13280"/>
    <cellStyle name="Normal 3 2 5 2 4 5" xfId="13281"/>
    <cellStyle name="Normal 3 2 5 2 4 5 2" xfId="13282"/>
    <cellStyle name="Normal 3 2 5 2 4 6" xfId="13283"/>
    <cellStyle name="Normal 3 2 5 2 5" xfId="13284"/>
    <cellStyle name="Normal 3 2 5 2 5 2" xfId="13285"/>
    <cellStyle name="Normal 3 2 5 2 5 2 2" xfId="13286"/>
    <cellStyle name="Normal 3 2 5 2 5 2 2 2" xfId="13287"/>
    <cellStyle name="Normal 3 2 5 2 5 2 2 2 2" xfId="13288"/>
    <cellStyle name="Normal 3 2 5 2 5 2 2 3" xfId="13289"/>
    <cellStyle name="Normal 3 2 5 2 5 2 3" xfId="13290"/>
    <cellStyle name="Normal 3 2 5 2 5 2 3 2" xfId="13291"/>
    <cellStyle name="Normal 3 2 5 2 5 2 4" xfId="13292"/>
    <cellStyle name="Normal 3 2 5 2 5 3" xfId="13293"/>
    <cellStyle name="Normal 3 2 5 2 5 3 2" xfId="13294"/>
    <cellStyle name="Normal 3 2 5 2 5 3 2 2" xfId="13295"/>
    <cellStyle name="Normal 3 2 5 2 5 3 3" xfId="13296"/>
    <cellStyle name="Normal 3 2 5 2 5 4" xfId="13297"/>
    <cellStyle name="Normal 3 2 5 2 5 4 2" xfId="13298"/>
    <cellStyle name="Normal 3 2 5 2 5 5" xfId="13299"/>
    <cellStyle name="Normal 3 2 5 2 6" xfId="13300"/>
    <cellStyle name="Normal 3 2 5 2 6 2" xfId="13301"/>
    <cellStyle name="Normal 3 2 5 2 6 2 2" xfId="13302"/>
    <cellStyle name="Normal 3 2 5 2 6 2 2 2" xfId="13303"/>
    <cellStyle name="Normal 3 2 5 2 6 2 3" xfId="13304"/>
    <cellStyle name="Normal 3 2 5 2 6 3" xfId="13305"/>
    <cellStyle name="Normal 3 2 5 2 6 3 2" xfId="13306"/>
    <cellStyle name="Normal 3 2 5 2 6 4" xfId="13307"/>
    <cellStyle name="Normal 3 2 5 2 7" xfId="13308"/>
    <cellStyle name="Normal 3 2 5 2 7 2" xfId="13309"/>
    <cellStyle name="Normal 3 2 5 2 7 2 2" xfId="13310"/>
    <cellStyle name="Normal 3 2 5 2 7 3" xfId="13311"/>
    <cellStyle name="Normal 3 2 5 2 8" xfId="13312"/>
    <cellStyle name="Normal 3 2 5 2 8 2" xfId="13313"/>
    <cellStyle name="Normal 3 2 5 2 9" xfId="13314"/>
    <cellStyle name="Normal 3 2 5 3" xfId="13315"/>
    <cellStyle name="Normal 3 2 5 3 2" xfId="13316"/>
    <cellStyle name="Normal 3 2 5 3 2 2" xfId="13317"/>
    <cellStyle name="Normal 3 2 5 3 2 2 2" xfId="13318"/>
    <cellStyle name="Normal 3 2 5 3 2 2 2 2" xfId="13319"/>
    <cellStyle name="Normal 3 2 5 3 2 2 2 2 2" xfId="13320"/>
    <cellStyle name="Normal 3 2 5 3 2 2 2 2 2 2" xfId="13321"/>
    <cellStyle name="Normal 3 2 5 3 2 2 2 2 2 2 2" xfId="13322"/>
    <cellStyle name="Normal 3 2 5 3 2 2 2 2 2 3" xfId="13323"/>
    <cellStyle name="Normal 3 2 5 3 2 2 2 2 3" xfId="13324"/>
    <cellStyle name="Normal 3 2 5 3 2 2 2 2 3 2" xfId="13325"/>
    <cellStyle name="Normal 3 2 5 3 2 2 2 2 4" xfId="13326"/>
    <cellStyle name="Normal 3 2 5 3 2 2 2 3" xfId="13327"/>
    <cellStyle name="Normal 3 2 5 3 2 2 2 3 2" xfId="13328"/>
    <cellStyle name="Normal 3 2 5 3 2 2 2 3 2 2" xfId="13329"/>
    <cellStyle name="Normal 3 2 5 3 2 2 2 3 3" xfId="13330"/>
    <cellStyle name="Normal 3 2 5 3 2 2 2 4" xfId="13331"/>
    <cellStyle name="Normal 3 2 5 3 2 2 2 4 2" xfId="13332"/>
    <cellStyle name="Normal 3 2 5 3 2 2 2 5" xfId="13333"/>
    <cellStyle name="Normal 3 2 5 3 2 2 3" xfId="13334"/>
    <cellStyle name="Normal 3 2 5 3 2 2 3 2" xfId="13335"/>
    <cellStyle name="Normal 3 2 5 3 2 2 3 2 2" xfId="13336"/>
    <cellStyle name="Normal 3 2 5 3 2 2 3 2 2 2" xfId="13337"/>
    <cellStyle name="Normal 3 2 5 3 2 2 3 2 3" xfId="13338"/>
    <cellStyle name="Normal 3 2 5 3 2 2 3 3" xfId="13339"/>
    <cellStyle name="Normal 3 2 5 3 2 2 3 3 2" xfId="13340"/>
    <cellStyle name="Normal 3 2 5 3 2 2 3 4" xfId="13341"/>
    <cellStyle name="Normal 3 2 5 3 2 2 4" xfId="13342"/>
    <cellStyle name="Normal 3 2 5 3 2 2 4 2" xfId="13343"/>
    <cellStyle name="Normal 3 2 5 3 2 2 4 2 2" xfId="13344"/>
    <cellStyle name="Normal 3 2 5 3 2 2 4 3" xfId="13345"/>
    <cellStyle name="Normal 3 2 5 3 2 2 5" xfId="13346"/>
    <cellStyle name="Normal 3 2 5 3 2 2 5 2" xfId="13347"/>
    <cellStyle name="Normal 3 2 5 3 2 2 6" xfId="13348"/>
    <cellStyle name="Normal 3 2 5 3 2 3" xfId="13349"/>
    <cellStyle name="Normal 3 2 5 3 2 3 2" xfId="13350"/>
    <cellStyle name="Normal 3 2 5 3 2 3 2 2" xfId="13351"/>
    <cellStyle name="Normal 3 2 5 3 2 3 2 2 2" xfId="13352"/>
    <cellStyle name="Normal 3 2 5 3 2 3 2 2 2 2" xfId="13353"/>
    <cellStyle name="Normal 3 2 5 3 2 3 2 2 3" xfId="13354"/>
    <cellStyle name="Normal 3 2 5 3 2 3 2 3" xfId="13355"/>
    <cellStyle name="Normal 3 2 5 3 2 3 2 3 2" xfId="13356"/>
    <cellStyle name="Normal 3 2 5 3 2 3 2 4" xfId="13357"/>
    <cellStyle name="Normal 3 2 5 3 2 3 3" xfId="13358"/>
    <cellStyle name="Normal 3 2 5 3 2 3 3 2" xfId="13359"/>
    <cellStyle name="Normal 3 2 5 3 2 3 3 2 2" xfId="13360"/>
    <cellStyle name="Normal 3 2 5 3 2 3 3 3" xfId="13361"/>
    <cellStyle name="Normal 3 2 5 3 2 3 4" xfId="13362"/>
    <cellStyle name="Normal 3 2 5 3 2 3 4 2" xfId="13363"/>
    <cellStyle name="Normal 3 2 5 3 2 3 5" xfId="13364"/>
    <cellStyle name="Normal 3 2 5 3 2 4" xfId="13365"/>
    <cellStyle name="Normal 3 2 5 3 2 4 2" xfId="13366"/>
    <cellStyle name="Normal 3 2 5 3 2 4 2 2" xfId="13367"/>
    <cellStyle name="Normal 3 2 5 3 2 4 2 2 2" xfId="13368"/>
    <cellStyle name="Normal 3 2 5 3 2 4 2 3" xfId="13369"/>
    <cellStyle name="Normal 3 2 5 3 2 4 3" xfId="13370"/>
    <cellStyle name="Normal 3 2 5 3 2 4 3 2" xfId="13371"/>
    <cellStyle name="Normal 3 2 5 3 2 4 4" xfId="13372"/>
    <cellStyle name="Normal 3 2 5 3 2 5" xfId="13373"/>
    <cellStyle name="Normal 3 2 5 3 2 5 2" xfId="13374"/>
    <cellStyle name="Normal 3 2 5 3 2 5 2 2" xfId="13375"/>
    <cellStyle name="Normal 3 2 5 3 2 5 3" xfId="13376"/>
    <cellStyle name="Normal 3 2 5 3 2 6" xfId="13377"/>
    <cellStyle name="Normal 3 2 5 3 2 6 2" xfId="13378"/>
    <cellStyle name="Normal 3 2 5 3 2 7" xfId="13379"/>
    <cellStyle name="Normal 3 2 5 3 3" xfId="13380"/>
    <cellStyle name="Normal 3 2 5 3 3 2" xfId="13381"/>
    <cellStyle name="Normal 3 2 5 3 3 2 2" xfId="13382"/>
    <cellStyle name="Normal 3 2 5 3 3 2 2 2" xfId="13383"/>
    <cellStyle name="Normal 3 2 5 3 3 2 2 2 2" xfId="13384"/>
    <cellStyle name="Normal 3 2 5 3 3 2 2 2 2 2" xfId="13385"/>
    <cellStyle name="Normal 3 2 5 3 3 2 2 2 3" xfId="13386"/>
    <cellStyle name="Normal 3 2 5 3 3 2 2 3" xfId="13387"/>
    <cellStyle name="Normal 3 2 5 3 3 2 2 3 2" xfId="13388"/>
    <cellStyle name="Normal 3 2 5 3 3 2 2 4" xfId="13389"/>
    <cellStyle name="Normal 3 2 5 3 3 2 3" xfId="13390"/>
    <cellStyle name="Normal 3 2 5 3 3 2 3 2" xfId="13391"/>
    <cellStyle name="Normal 3 2 5 3 3 2 3 2 2" xfId="13392"/>
    <cellStyle name="Normal 3 2 5 3 3 2 3 3" xfId="13393"/>
    <cellStyle name="Normal 3 2 5 3 3 2 4" xfId="13394"/>
    <cellStyle name="Normal 3 2 5 3 3 2 4 2" xfId="13395"/>
    <cellStyle name="Normal 3 2 5 3 3 2 5" xfId="13396"/>
    <cellStyle name="Normal 3 2 5 3 3 3" xfId="13397"/>
    <cellStyle name="Normal 3 2 5 3 3 3 2" xfId="13398"/>
    <cellStyle name="Normal 3 2 5 3 3 3 2 2" xfId="13399"/>
    <cellStyle name="Normal 3 2 5 3 3 3 2 2 2" xfId="13400"/>
    <cellStyle name="Normal 3 2 5 3 3 3 2 3" xfId="13401"/>
    <cellStyle name="Normal 3 2 5 3 3 3 3" xfId="13402"/>
    <cellStyle name="Normal 3 2 5 3 3 3 3 2" xfId="13403"/>
    <cellStyle name="Normal 3 2 5 3 3 3 4" xfId="13404"/>
    <cellStyle name="Normal 3 2 5 3 3 4" xfId="13405"/>
    <cellStyle name="Normal 3 2 5 3 3 4 2" xfId="13406"/>
    <cellStyle name="Normal 3 2 5 3 3 4 2 2" xfId="13407"/>
    <cellStyle name="Normal 3 2 5 3 3 4 3" xfId="13408"/>
    <cellStyle name="Normal 3 2 5 3 3 5" xfId="13409"/>
    <cellStyle name="Normal 3 2 5 3 3 5 2" xfId="13410"/>
    <cellStyle name="Normal 3 2 5 3 3 6" xfId="13411"/>
    <cellStyle name="Normal 3 2 5 3 4" xfId="13412"/>
    <cellStyle name="Normal 3 2 5 3 4 2" xfId="13413"/>
    <cellStyle name="Normal 3 2 5 3 4 2 2" xfId="13414"/>
    <cellStyle name="Normal 3 2 5 3 4 2 2 2" xfId="13415"/>
    <cellStyle name="Normal 3 2 5 3 4 2 2 2 2" xfId="13416"/>
    <cellStyle name="Normal 3 2 5 3 4 2 2 3" xfId="13417"/>
    <cellStyle name="Normal 3 2 5 3 4 2 3" xfId="13418"/>
    <cellStyle name="Normal 3 2 5 3 4 2 3 2" xfId="13419"/>
    <cellStyle name="Normal 3 2 5 3 4 2 4" xfId="13420"/>
    <cellStyle name="Normal 3 2 5 3 4 3" xfId="13421"/>
    <cellStyle name="Normal 3 2 5 3 4 3 2" xfId="13422"/>
    <cellStyle name="Normal 3 2 5 3 4 3 2 2" xfId="13423"/>
    <cellStyle name="Normal 3 2 5 3 4 3 3" xfId="13424"/>
    <cellStyle name="Normal 3 2 5 3 4 4" xfId="13425"/>
    <cellStyle name="Normal 3 2 5 3 4 4 2" xfId="13426"/>
    <cellStyle name="Normal 3 2 5 3 4 5" xfId="13427"/>
    <cellStyle name="Normal 3 2 5 3 5" xfId="13428"/>
    <cellStyle name="Normal 3 2 5 3 5 2" xfId="13429"/>
    <cellStyle name="Normal 3 2 5 3 5 2 2" xfId="13430"/>
    <cellStyle name="Normal 3 2 5 3 5 2 2 2" xfId="13431"/>
    <cellStyle name="Normal 3 2 5 3 5 2 3" xfId="13432"/>
    <cellStyle name="Normal 3 2 5 3 5 3" xfId="13433"/>
    <cellStyle name="Normal 3 2 5 3 5 3 2" xfId="13434"/>
    <cellStyle name="Normal 3 2 5 3 5 4" xfId="13435"/>
    <cellStyle name="Normal 3 2 5 3 6" xfId="13436"/>
    <cellStyle name="Normal 3 2 5 3 6 2" xfId="13437"/>
    <cellStyle name="Normal 3 2 5 3 6 2 2" xfId="13438"/>
    <cellStyle name="Normal 3 2 5 3 6 3" xfId="13439"/>
    <cellStyle name="Normal 3 2 5 3 7" xfId="13440"/>
    <cellStyle name="Normal 3 2 5 3 7 2" xfId="13441"/>
    <cellStyle name="Normal 3 2 5 3 8" xfId="13442"/>
    <cellStyle name="Normal 3 2 5 4" xfId="13443"/>
    <cellStyle name="Normal 3 2 5 4 2" xfId="13444"/>
    <cellStyle name="Normal 3 2 5 4 2 2" xfId="13445"/>
    <cellStyle name="Normal 3 2 5 4 2 2 2" xfId="13446"/>
    <cellStyle name="Normal 3 2 5 4 2 2 2 2" xfId="13447"/>
    <cellStyle name="Normal 3 2 5 4 2 2 2 2 2" xfId="13448"/>
    <cellStyle name="Normal 3 2 5 4 2 2 2 2 2 2" xfId="13449"/>
    <cellStyle name="Normal 3 2 5 4 2 2 2 2 3" xfId="13450"/>
    <cellStyle name="Normal 3 2 5 4 2 2 2 3" xfId="13451"/>
    <cellStyle name="Normal 3 2 5 4 2 2 2 3 2" xfId="13452"/>
    <cellStyle name="Normal 3 2 5 4 2 2 2 4" xfId="13453"/>
    <cellStyle name="Normal 3 2 5 4 2 2 3" xfId="13454"/>
    <cellStyle name="Normal 3 2 5 4 2 2 3 2" xfId="13455"/>
    <cellStyle name="Normal 3 2 5 4 2 2 3 2 2" xfId="13456"/>
    <cellStyle name="Normal 3 2 5 4 2 2 3 3" xfId="13457"/>
    <cellStyle name="Normal 3 2 5 4 2 2 4" xfId="13458"/>
    <cellStyle name="Normal 3 2 5 4 2 2 4 2" xfId="13459"/>
    <cellStyle name="Normal 3 2 5 4 2 2 5" xfId="13460"/>
    <cellStyle name="Normal 3 2 5 4 2 3" xfId="13461"/>
    <cellStyle name="Normal 3 2 5 4 2 3 2" xfId="13462"/>
    <cellStyle name="Normal 3 2 5 4 2 3 2 2" xfId="13463"/>
    <cellStyle name="Normal 3 2 5 4 2 3 2 2 2" xfId="13464"/>
    <cellStyle name="Normal 3 2 5 4 2 3 2 3" xfId="13465"/>
    <cellStyle name="Normal 3 2 5 4 2 3 3" xfId="13466"/>
    <cellStyle name="Normal 3 2 5 4 2 3 3 2" xfId="13467"/>
    <cellStyle name="Normal 3 2 5 4 2 3 4" xfId="13468"/>
    <cellStyle name="Normal 3 2 5 4 2 4" xfId="13469"/>
    <cellStyle name="Normal 3 2 5 4 2 4 2" xfId="13470"/>
    <cellStyle name="Normal 3 2 5 4 2 4 2 2" xfId="13471"/>
    <cellStyle name="Normal 3 2 5 4 2 4 3" xfId="13472"/>
    <cellStyle name="Normal 3 2 5 4 2 5" xfId="13473"/>
    <cellStyle name="Normal 3 2 5 4 2 5 2" xfId="13474"/>
    <cellStyle name="Normal 3 2 5 4 2 6" xfId="13475"/>
    <cellStyle name="Normal 3 2 5 4 3" xfId="13476"/>
    <cellStyle name="Normal 3 2 5 4 3 2" xfId="13477"/>
    <cellStyle name="Normal 3 2 5 4 3 2 2" xfId="13478"/>
    <cellStyle name="Normal 3 2 5 4 3 2 2 2" xfId="13479"/>
    <cellStyle name="Normal 3 2 5 4 3 2 2 2 2" xfId="13480"/>
    <cellStyle name="Normal 3 2 5 4 3 2 2 3" xfId="13481"/>
    <cellStyle name="Normal 3 2 5 4 3 2 3" xfId="13482"/>
    <cellStyle name="Normal 3 2 5 4 3 2 3 2" xfId="13483"/>
    <cellStyle name="Normal 3 2 5 4 3 2 4" xfId="13484"/>
    <cellStyle name="Normal 3 2 5 4 3 3" xfId="13485"/>
    <cellStyle name="Normal 3 2 5 4 3 3 2" xfId="13486"/>
    <cellStyle name="Normal 3 2 5 4 3 3 2 2" xfId="13487"/>
    <cellStyle name="Normal 3 2 5 4 3 3 3" xfId="13488"/>
    <cellStyle name="Normal 3 2 5 4 3 4" xfId="13489"/>
    <cellStyle name="Normal 3 2 5 4 3 4 2" xfId="13490"/>
    <cellStyle name="Normal 3 2 5 4 3 5" xfId="13491"/>
    <cellStyle name="Normal 3 2 5 4 4" xfId="13492"/>
    <cellStyle name="Normal 3 2 5 4 4 2" xfId="13493"/>
    <cellStyle name="Normal 3 2 5 4 4 2 2" xfId="13494"/>
    <cellStyle name="Normal 3 2 5 4 4 2 2 2" xfId="13495"/>
    <cellStyle name="Normal 3 2 5 4 4 2 3" xfId="13496"/>
    <cellStyle name="Normal 3 2 5 4 4 3" xfId="13497"/>
    <cellStyle name="Normal 3 2 5 4 4 3 2" xfId="13498"/>
    <cellStyle name="Normal 3 2 5 4 4 4" xfId="13499"/>
    <cellStyle name="Normal 3 2 5 4 5" xfId="13500"/>
    <cellStyle name="Normal 3 2 5 4 5 2" xfId="13501"/>
    <cellStyle name="Normal 3 2 5 4 5 2 2" xfId="13502"/>
    <cellStyle name="Normal 3 2 5 4 5 3" xfId="13503"/>
    <cellStyle name="Normal 3 2 5 4 6" xfId="13504"/>
    <cellStyle name="Normal 3 2 5 4 6 2" xfId="13505"/>
    <cellStyle name="Normal 3 2 5 4 7" xfId="13506"/>
    <cellStyle name="Normal 3 2 5 5" xfId="13507"/>
    <cellStyle name="Normal 3 2 5 5 2" xfId="13508"/>
    <cellStyle name="Normal 3 2 5 5 2 2" xfId="13509"/>
    <cellStyle name="Normal 3 2 5 5 2 2 2" xfId="13510"/>
    <cellStyle name="Normal 3 2 5 5 2 2 2 2" xfId="13511"/>
    <cellStyle name="Normal 3 2 5 5 2 2 2 2 2" xfId="13512"/>
    <cellStyle name="Normal 3 2 5 5 2 2 2 3" xfId="13513"/>
    <cellStyle name="Normal 3 2 5 5 2 2 3" xfId="13514"/>
    <cellStyle name="Normal 3 2 5 5 2 2 3 2" xfId="13515"/>
    <cellStyle name="Normal 3 2 5 5 2 2 4" xfId="13516"/>
    <cellStyle name="Normal 3 2 5 5 2 3" xfId="13517"/>
    <cellStyle name="Normal 3 2 5 5 2 3 2" xfId="13518"/>
    <cellStyle name="Normal 3 2 5 5 2 3 2 2" xfId="13519"/>
    <cellStyle name="Normal 3 2 5 5 2 3 3" xfId="13520"/>
    <cellStyle name="Normal 3 2 5 5 2 4" xfId="13521"/>
    <cellStyle name="Normal 3 2 5 5 2 4 2" xfId="13522"/>
    <cellStyle name="Normal 3 2 5 5 2 5" xfId="13523"/>
    <cellStyle name="Normal 3 2 5 5 3" xfId="13524"/>
    <cellStyle name="Normal 3 2 5 5 3 2" xfId="13525"/>
    <cellStyle name="Normal 3 2 5 5 3 2 2" xfId="13526"/>
    <cellStyle name="Normal 3 2 5 5 3 2 2 2" xfId="13527"/>
    <cellStyle name="Normal 3 2 5 5 3 2 3" xfId="13528"/>
    <cellStyle name="Normal 3 2 5 5 3 3" xfId="13529"/>
    <cellStyle name="Normal 3 2 5 5 3 3 2" xfId="13530"/>
    <cellStyle name="Normal 3 2 5 5 3 4" xfId="13531"/>
    <cellStyle name="Normal 3 2 5 5 4" xfId="13532"/>
    <cellStyle name="Normal 3 2 5 5 4 2" xfId="13533"/>
    <cellStyle name="Normal 3 2 5 5 4 2 2" xfId="13534"/>
    <cellStyle name="Normal 3 2 5 5 4 3" xfId="13535"/>
    <cellStyle name="Normal 3 2 5 5 5" xfId="13536"/>
    <cellStyle name="Normal 3 2 5 5 5 2" xfId="13537"/>
    <cellStyle name="Normal 3 2 5 5 6" xfId="13538"/>
    <cellStyle name="Normal 3 2 5 6" xfId="13539"/>
    <cellStyle name="Normal 3 2 5 6 2" xfId="13540"/>
    <cellStyle name="Normal 3 2 5 6 2 2" xfId="13541"/>
    <cellStyle name="Normal 3 2 5 6 2 2 2" xfId="13542"/>
    <cellStyle name="Normal 3 2 5 6 2 2 2 2" xfId="13543"/>
    <cellStyle name="Normal 3 2 5 6 2 2 3" xfId="13544"/>
    <cellStyle name="Normal 3 2 5 6 2 3" xfId="13545"/>
    <cellStyle name="Normal 3 2 5 6 2 3 2" xfId="13546"/>
    <cellStyle name="Normal 3 2 5 6 2 4" xfId="13547"/>
    <cellStyle name="Normal 3 2 5 6 3" xfId="13548"/>
    <cellStyle name="Normal 3 2 5 6 3 2" xfId="13549"/>
    <cellStyle name="Normal 3 2 5 6 3 2 2" xfId="13550"/>
    <cellStyle name="Normal 3 2 5 6 3 3" xfId="13551"/>
    <cellStyle name="Normal 3 2 5 6 4" xfId="13552"/>
    <cellStyle name="Normal 3 2 5 6 4 2" xfId="13553"/>
    <cellStyle name="Normal 3 2 5 6 5" xfId="13554"/>
    <cellStyle name="Normal 3 2 5 7" xfId="13555"/>
    <cellStyle name="Normal 3 2 5 7 2" xfId="13556"/>
    <cellStyle name="Normal 3 2 5 7 2 2" xfId="13557"/>
    <cellStyle name="Normal 3 2 5 7 2 2 2" xfId="13558"/>
    <cellStyle name="Normal 3 2 5 7 2 3" xfId="13559"/>
    <cellStyle name="Normal 3 2 5 7 3" xfId="13560"/>
    <cellStyle name="Normal 3 2 5 7 3 2" xfId="13561"/>
    <cellStyle name="Normal 3 2 5 7 4" xfId="13562"/>
    <cellStyle name="Normal 3 2 5 8" xfId="13563"/>
    <cellStyle name="Normal 3 2 5 8 2" xfId="13564"/>
    <cellStyle name="Normal 3 2 5 8 2 2" xfId="13565"/>
    <cellStyle name="Normal 3 2 5 8 3" xfId="13566"/>
    <cellStyle name="Normal 3 2 5 9" xfId="13567"/>
    <cellStyle name="Normal 3 2 5 9 2" xfId="13568"/>
    <cellStyle name="Normal 3 2 6" xfId="13569"/>
    <cellStyle name="Normal 3 2 6 2" xfId="13570"/>
    <cellStyle name="Normal 3 2 6 2 2" xfId="13571"/>
    <cellStyle name="Normal 3 2 6 2 2 2" xfId="13572"/>
    <cellStyle name="Normal 3 2 6 2 2 2 2" xfId="13573"/>
    <cellStyle name="Normal 3 2 6 2 2 2 2 2" xfId="13574"/>
    <cellStyle name="Normal 3 2 6 2 2 2 2 2 2" xfId="13575"/>
    <cellStyle name="Normal 3 2 6 2 2 2 2 2 2 2" xfId="13576"/>
    <cellStyle name="Normal 3 2 6 2 2 2 2 2 2 2 2" xfId="13577"/>
    <cellStyle name="Normal 3 2 6 2 2 2 2 2 2 3" xfId="13578"/>
    <cellStyle name="Normal 3 2 6 2 2 2 2 2 3" xfId="13579"/>
    <cellStyle name="Normal 3 2 6 2 2 2 2 2 3 2" xfId="13580"/>
    <cellStyle name="Normal 3 2 6 2 2 2 2 2 4" xfId="13581"/>
    <cellStyle name="Normal 3 2 6 2 2 2 2 3" xfId="13582"/>
    <cellStyle name="Normal 3 2 6 2 2 2 2 3 2" xfId="13583"/>
    <cellStyle name="Normal 3 2 6 2 2 2 2 3 2 2" xfId="13584"/>
    <cellStyle name="Normal 3 2 6 2 2 2 2 3 3" xfId="13585"/>
    <cellStyle name="Normal 3 2 6 2 2 2 2 4" xfId="13586"/>
    <cellStyle name="Normal 3 2 6 2 2 2 2 4 2" xfId="13587"/>
    <cellStyle name="Normal 3 2 6 2 2 2 2 5" xfId="13588"/>
    <cellStyle name="Normal 3 2 6 2 2 2 3" xfId="13589"/>
    <cellStyle name="Normal 3 2 6 2 2 2 3 2" xfId="13590"/>
    <cellStyle name="Normal 3 2 6 2 2 2 3 2 2" xfId="13591"/>
    <cellStyle name="Normal 3 2 6 2 2 2 3 2 2 2" xfId="13592"/>
    <cellStyle name="Normal 3 2 6 2 2 2 3 2 3" xfId="13593"/>
    <cellStyle name="Normal 3 2 6 2 2 2 3 3" xfId="13594"/>
    <cellStyle name="Normal 3 2 6 2 2 2 3 3 2" xfId="13595"/>
    <cellStyle name="Normal 3 2 6 2 2 2 3 4" xfId="13596"/>
    <cellStyle name="Normal 3 2 6 2 2 2 4" xfId="13597"/>
    <cellStyle name="Normal 3 2 6 2 2 2 4 2" xfId="13598"/>
    <cellStyle name="Normal 3 2 6 2 2 2 4 2 2" xfId="13599"/>
    <cellStyle name="Normal 3 2 6 2 2 2 4 3" xfId="13600"/>
    <cellStyle name="Normal 3 2 6 2 2 2 5" xfId="13601"/>
    <cellStyle name="Normal 3 2 6 2 2 2 5 2" xfId="13602"/>
    <cellStyle name="Normal 3 2 6 2 2 2 6" xfId="13603"/>
    <cellStyle name="Normal 3 2 6 2 2 3" xfId="13604"/>
    <cellStyle name="Normal 3 2 6 2 2 3 2" xfId="13605"/>
    <cellStyle name="Normal 3 2 6 2 2 3 2 2" xfId="13606"/>
    <cellStyle name="Normal 3 2 6 2 2 3 2 2 2" xfId="13607"/>
    <cellStyle name="Normal 3 2 6 2 2 3 2 2 2 2" xfId="13608"/>
    <cellStyle name="Normal 3 2 6 2 2 3 2 2 3" xfId="13609"/>
    <cellStyle name="Normal 3 2 6 2 2 3 2 3" xfId="13610"/>
    <cellStyle name="Normal 3 2 6 2 2 3 2 3 2" xfId="13611"/>
    <cellStyle name="Normal 3 2 6 2 2 3 2 4" xfId="13612"/>
    <cellStyle name="Normal 3 2 6 2 2 3 3" xfId="13613"/>
    <cellStyle name="Normal 3 2 6 2 2 3 3 2" xfId="13614"/>
    <cellStyle name="Normal 3 2 6 2 2 3 3 2 2" xfId="13615"/>
    <cellStyle name="Normal 3 2 6 2 2 3 3 3" xfId="13616"/>
    <cellStyle name="Normal 3 2 6 2 2 3 4" xfId="13617"/>
    <cellStyle name="Normal 3 2 6 2 2 3 4 2" xfId="13618"/>
    <cellStyle name="Normal 3 2 6 2 2 3 5" xfId="13619"/>
    <cellStyle name="Normal 3 2 6 2 2 4" xfId="13620"/>
    <cellStyle name="Normal 3 2 6 2 2 4 2" xfId="13621"/>
    <cellStyle name="Normal 3 2 6 2 2 4 2 2" xfId="13622"/>
    <cellStyle name="Normal 3 2 6 2 2 4 2 2 2" xfId="13623"/>
    <cellStyle name="Normal 3 2 6 2 2 4 2 3" xfId="13624"/>
    <cellStyle name="Normal 3 2 6 2 2 4 3" xfId="13625"/>
    <cellStyle name="Normal 3 2 6 2 2 4 3 2" xfId="13626"/>
    <cellStyle name="Normal 3 2 6 2 2 4 4" xfId="13627"/>
    <cellStyle name="Normal 3 2 6 2 2 5" xfId="13628"/>
    <cellStyle name="Normal 3 2 6 2 2 5 2" xfId="13629"/>
    <cellStyle name="Normal 3 2 6 2 2 5 2 2" xfId="13630"/>
    <cellStyle name="Normal 3 2 6 2 2 5 3" xfId="13631"/>
    <cellStyle name="Normal 3 2 6 2 2 6" xfId="13632"/>
    <cellStyle name="Normal 3 2 6 2 2 6 2" xfId="13633"/>
    <cellStyle name="Normal 3 2 6 2 2 7" xfId="13634"/>
    <cellStyle name="Normal 3 2 6 2 3" xfId="13635"/>
    <cellStyle name="Normal 3 2 6 2 3 2" xfId="13636"/>
    <cellStyle name="Normal 3 2 6 2 3 2 2" xfId="13637"/>
    <cellStyle name="Normal 3 2 6 2 3 2 2 2" xfId="13638"/>
    <cellStyle name="Normal 3 2 6 2 3 2 2 2 2" xfId="13639"/>
    <cellStyle name="Normal 3 2 6 2 3 2 2 2 2 2" xfId="13640"/>
    <cellStyle name="Normal 3 2 6 2 3 2 2 2 3" xfId="13641"/>
    <cellStyle name="Normal 3 2 6 2 3 2 2 3" xfId="13642"/>
    <cellStyle name="Normal 3 2 6 2 3 2 2 3 2" xfId="13643"/>
    <cellStyle name="Normal 3 2 6 2 3 2 2 4" xfId="13644"/>
    <cellStyle name="Normal 3 2 6 2 3 2 3" xfId="13645"/>
    <cellStyle name="Normal 3 2 6 2 3 2 3 2" xfId="13646"/>
    <cellStyle name="Normal 3 2 6 2 3 2 3 2 2" xfId="13647"/>
    <cellStyle name="Normal 3 2 6 2 3 2 3 3" xfId="13648"/>
    <cellStyle name="Normal 3 2 6 2 3 2 4" xfId="13649"/>
    <cellStyle name="Normal 3 2 6 2 3 2 4 2" xfId="13650"/>
    <cellStyle name="Normal 3 2 6 2 3 2 5" xfId="13651"/>
    <cellStyle name="Normal 3 2 6 2 3 3" xfId="13652"/>
    <cellStyle name="Normal 3 2 6 2 3 3 2" xfId="13653"/>
    <cellStyle name="Normal 3 2 6 2 3 3 2 2" xfId="13654"/>
    <cellStyle name="Normal 3 2 6 2 3 3 2 2 2" xfId="13655"/>
    <cellStyle name="Normal 3 2 6 2 3 3 2 3" xfId="13656"/>
    <cellStyle name="Normal 3 2 6 2 3 3 3" xfId="13657"/>
    <cellStyle name="Normal 3 2 6 2 3 3 3 2" xfId="13658"/>
    <cellStyle name="Normal 3 2 6 2 3 3 4" xfId="13659"/>
    <cellStyle name="Normal 3 2 6 2 3 4" xfId="13660"/>
    <cellStyle name="Normal 3 2 6 2 3 4 2" xfId="13661"/>
    <cellStyle name="Normal 3 2 6 2 3 4 2 2" xfId="13662"/>
    <cellStyle name="Normal 3 2 6 2 3 4 3" xfId="13663"/>
    <cellStyle name="Normal 3 2 6 2 3 5" xfId="13664"/>
    <cellStyle name="Normal 3 2 6 2 3 5 2" xfId="13665"/>
    <cellStyle name="Normal 3 2 6 2 3 6" xfId="13666"/>
    <cellStyle name="Normal 3 2 6 2 4" xfId="13667"/>
    <cellStyle name="Normal 3 2 6 2 4 2" xfId="13668"/>
    <cellStyle name="Normal 3 2 6 2 4 2 2" xfId="13669"/>
    <cellStyle name="Normal 3 2 6 2 4 2 2 2" xfId="13670"/>
    <cellStyle name="Normal 3 2 6 2 4 2 2 2 2" xfId="13671"/>
    <cellStyle name="Normal 3 2 6 2 4 2 2 3" xfId="13672"/>
    <cellStyle name="Normal 3 2 6 2 4 2 3" xfId="13673"/>
    <cellStyle name="Normal 3 2 6 2 4 2 3 2" xfId="13674"/>
    <cellStyle name="Normal 3 2 6 2 4 2 4" xfId="13675"/>
    <cellStyle name="Normal 3 2 6 2 4 3" xfId="13676"/>
    <cellStyle name="Normal 3 2 6 2 4 3 2" xfId="13677"/>
    <cellStyle name="Normal 3 2 6 2 4 3 2 2" xfId="13678"/>
    <cellStyle name="Normal 3 2 6 2 4 3 3" xfId="13679"/>
    <cellStyle name="Normal 3 2 6 2 4 4" xfId="13680"/>
    <cellStyle name="Normal 3 2 6 2 4 4 2" xfId="13681"/>
    <cellStyle name="Normal 3 2 6 2 4 5" xfId="13682"/>
    <cellStyle name="Normal 3 2 6 2 5" xfId="13683"/>
    <cellStyle name="Normal 3 2 6 2 5 2" xfId="13684"/>
    <cellStyle name="Normal 3 2 6 2 5 2 2" xfId="13685"/>
    <cellStyle name="Normal 3 2 6 2 5 2 2 2" xfId="13686"/>
    <cellStyle name="Normal 3 2 6 2 5 2 3" xfId="13687"/>
    <cellStyle name="Normal 3 2 6 2 5 3" xfId="13688"/>
    <cellStyle name="Normal 3 2 6 2 5 3 2" xfId="13689"/>
    <cellStyle name="Normal 3 2 6 2 5 4" xfId="13690"/>
    <cellStyle name="Normal 3 2 6 2 6" xfId="13691"/>
    <cellStyle name="Normal 3 2 6 2 6 2" xfId="13692"/>
    <cellStyle name="Normal 3 2 6 2 6 2 2" xfId="13693"/>
    <cellStyle name="Normal 3 2 6 2 6 3" xfId="13694"/>
    <cellStyle name="Normal 3 2 6 2 7" xfId="13695"/>
    <cellStyle name="Normal 3 2 6 2 7 2" xfId="13696"/>
    <cellStyle name="Normal 3 2 6 2 8" xfId="13697"/>
    <cellStyle name="Normal 3 2 6 3" xfId="13698"/>
    <cellStyle name="Normal 3 2 6 3 2" xfId="13699"/>
    <cellStyle name="Normal 3 2 6 3 2 2" xfId="13700"/>
    <cellStyle name="Normal 3 2 6 3 2 2 2" xfId="13701"/>
    <cellStyle name="Normal 3 2 6 3 2 2 2 2" xfId="13702"/>
    <cellStyle name="Normal 3 2 6 3 2 2 2 2 2" xfId="13703"/>
    <cellStyle name="Normal 3 2 6 3 2 2 2 2 2 2" xfId="13704"/>
    <cellStyle name="Normal 3 2 6 3 2 2 2 2 3" xfId="13705"/>
    <cellStyle name="Normal 3 2 6 3 2 2 2 3" xfId="13706"/>
    <cellStyle name="Normal 3 2 6 3 2 2 2 3 2" xfId="13707"/>
    <cellStyle name="Normal 3 2 6 3 2 2 2 4" xfId="13708"/>
    <cellStyle name="Normal 3 2 6 3 2 2 3" xfId="13709"/>
    <cellStyle name="Normal 3 2 6 3 2 2 3 2" xfId="13710"/>
    <cellStyle name="Normal 3 2 6 3 2 2 3 2 2" xfId="13711"/>
    <cellStyle name="Normal 3 2 6 3 2 2 3 3" xfId="13712"/>
    <cellStyle name="Normal 3 2 6 3 2 2 4" xfId="13713"/>
    <cellStyle name="Normal 3 2 6 3 2 2 4 2" xfId="13714"/>
    <cellStyle name="Normal 3 2 6 3 2 2 5" xfId="13715"/>
    <cellStyle name="Normal 3 2 6 3 2 3" xfId="13716"/>
    <cellStyle name="Normal 3 2 6 3 2 3 2" xfId="13717"/>
    <cellStyle name="Normal 3 2 6 3 2 3 2 2" xfId="13718"/>
    <cellStyle name="Normal 3 2 6 3 2 3 2 2 2" xfId="13719"/>
    <cellStyle name="Normal 3 2 6 3 2 3 2 3" xfId="13720"/>
    <cellStyle name="Normal 3 2 6 3 2 3 3" xfId="13721"/>
    <cellStyle name="Normal 3 2 6 3 2 3 3 2" xfId="13722"/>
    <cellStyle name="Normal 3 2 6 3 2 3 4" xfId="13723"/>
    <cellStyle name="Normal 3 2 6 3 2 4" xfId="13724"/>
    <cellStyle name="Normal 3 2 6 3 2 4 2" xfId="13725"/>
    <cellStyle name="Normal 3 2 6 3 2 4 2 2" xfId="13726"/>
    <cellStyle name="Normal 3 2 6 3 2 4 3" xfId="13727"/>
    <cellStyle name="Normal 3 2 6 3 2 5" xfId="13728"/>
    <cellStyle name="Normal 3 2 6 3 2 5 2" xfId="13729"/>
    <cellStyle name="Normal 3 2 6 3 2 6" xfId="13730"/>
    <cellStyle name="Normal 3 2 6 3 3" xfId="13731"/>
    <cellStyle name="Normal 3 2 6 3 3 2" xfId="13732"/>
    <cellStyle name="Normal 3 2 6 3 3 2 2" xfId="13733"/>
    <cellStyle name="Normal 3 2 6 3 3 2 2 2" xfId="13734"/>
    <cellStyle name="Normal 3 2 6 3 3 2 2 2 2" xfId="13735"/>
    <cellStyle name="Normal 3 2 6 3 3 2 2 3" xfId="13736"/>
    <cellStyle name="Normal 3 2 6 3 3 2 3" xfId="13737"/>
    <cellStyle name="Normal 3 2 6 3 3 2 3 2" xfId="13738"/>
    <cellStyle name="Normal 3 2 6 3 3 2 4" xfId="13739"/>
    <cellStyle name="Normal 3 2 6 3 3 3" xfId="13740"/>
    <cellStyle name="Normal 3 2 6 3 3 3 2" xfId="13741"/>
    <cellStyle name="Normal 3 2 6 3 3 3 2 2" xfId="13742"/>
    <cellStyle name="Normal 3 2 6 3 3 3 3" xfId="13743"/>
    <cellStyle name="Normal 3 2 6 3 3 4" xfId="13744"/>
    <cellStyle name="Normal 3 2 6 3 3 4 2" xfId="13745"/>
    <cellStyle name="Normal 3 2 6 3 3 5" xfId="13746"/>
    <cellStyle name="Normal 3 2 6 3 4" xfId="13747"/>
    <cellStyle name="Normal 3 2 6 3 4 2" xfId="13748"/>
    <cellStyle name="Normal 3 2 6 3 4 2 2" xfId="13749"/>
    <cellStyle name="Normal 3 2 6 3 4 2 2 2" xfId="13750"/>
    <cellStyle name="Normal 3 2 6 3 4 2 3" xfId="13751"/>
    <cellStyle name="Normal 3 2 6 3 4 3" xfId="13752"/>
    <cellStyle name="Normal 3 2 6 3 4 3 2" xfId="13753"/>
    <cellStyle name="Normal 3 2 6 3 4 4" xfId="13754"/>
    <cellStyle name="Normal 3 2 6 3 5" xfId="13755"/>
    <cellStyle name="Normal 3 2 6 3 5 2" xfId="13756"/>
    <cellStyle name="Normal 3 2 6 3 5 2 2" xfId="13757"/>
    <cellStyle name="Normal 3 2 6 3 5 3" xfId="13758"/>
    <cellStyle name="Normal 3 2 6 3 6" xfId="13759"/>
    <cellStyle name="Normal 3 2 6 3 6 2" xfId="13760"/>
    <cellStyle name="Normal 3 2 6 3 7" xfId="13761"/>
    <cellStyle name="Normal 3 2 6 4" xfId="13762"/>
    <cellStyle name="Normal 3 2 6 4 2" xfId="13763"/>
    <cellStyle name="Normal 3 2 6 4 2 2" xfId="13764"/>
    <cellStyle name="Normal 3 2 6 4 2 2 2" xfId="13765"/>
    <cellStyle name="Normal 3 2 6 4 2 2 2 2" xfId="13766"/>
    <cellStyle name="Normal 3 2 6 4 2 2 2 2 2" xfId="13767"/>
    <cellStyle name="Normal 3 2 6 4 2 2 2 3" xfId="13768"/>
    <cellStyle name="Normal 3 2 6 4 2 2 3" xfId="13769"/>
    <cellStyle name="Normal 3 2 6 4 2 2 3 2" xfId="13770"/>
    <cellStyle name="Normal 3 2 6 4 2 2 4" xfId="13771"/>
    <cellStyle name="Normal 3 2 6 4 2 3" xfId="13772"/>
    <cellStyle name="Normal 3 2 6 4 2 3 2" xfId="13773"/>
    <cellStyle name="Normal 3 2 6 4 2 3 2 2" xfId="13774"/>
    <cellStyle name="Normal 3 2 6 4 2 3 3" xfId="13775"/>
    <cellStyle name="Normal 3 2 6 4 2 4" xfId="13776"/>
    <cellStyle name="Normal 3 2 6 4 2 4 2" xfId="13777"/>
    <cellStyle name="Normal 3 2 6 4 2 5" xfId="13778"/>
    <cellStyle name="Normal 3 2 6 4 3" xfId="13779"/>
    <cellStyle name="Normal 3 2 6 4 3 2" xfId="13780"/>
    <cellStyle name="Normal 3 2 6 4 3 2 2" xfId="13781"/>
    <cellStyle name="Normal 3 2 6 4 3 2 2 2" xfId="13782"/>
    <cellStyle name="Normal 3 2 6 4 3 2 3" xfId="13783"/>
    <cellStyle name="Normal 3 2 6 4 3 3" xfId="13784"/>
    <cellStyle name="Normal 3 2 6 4 3 3 2" xfId="13785"/>
    <cellStyle name="Normal 3 2 6 4 3 4" xfId="13786"/>
    <cellStyle name="Normal 3 2 6 4 4" xfId="13787"/>
    <cellStyle name="Normal 3 2 6 4 4 2" xfId="13788"/>
    <cellStyle name="Normal 3 2 6 4 4 2 2" xfId="13789"/>
    <cellStyle name="Normal 3 2 6 4 4 3" xfId="13790"/>
    <cellStyle name="Normal 3 2 6 4 5" xfId="13791"/>
    <cellStyle name="Normal 3 2 6 4 5 2" xfId="13792"/>
    <cellStyle name="Normal 3 2 6 4 6" xfId="13793"/>
    <cellStyle name="Normal 3 2 6 5" xfId="13794"/>
    <cellStyle name="Normal 3 2 6 5 2" xfId="13795"/>
    <cellStyle name="Normal 3 2 6 5 2 2" xfId="13796"/>
    <cellStyle name="Normal 3 2 6 5 2 2 2" xfId="13797"/>
    <cellStyle name="Normal 3 2 6 5 2 2 2 2" xfId="13798"/>
    <cellStyle name="Normal 3 2 6 5 2 2 3" xfId="13799"/>
    <cellStyle name="Normal 3 2 6 5 2 3" xfId="13800"/>
    <cellStyle name="Normal 3 2 6 5 2 3 2" xfId="13801"/>
    <cellStyle name="Normal 3 2 6 5 2 4" xfId="13802"/>
    <cellStyle name="Normal 3 2 6 5 3" xfId="13803"/>
    <cellStyle name="Normal 3 2 6 5 3 2" xfId="13804"/>
    <cellStyle name="Normal 3 2 6 5 3 2 2" xfId="13805"/>
    <cellStyle name="Normal 3 2 6 5 3 3" xfId="13806"/>
    <cellStyle name="Normal 3 2 6 5 4" xfId="13807"/>
    <cellStyle name="Normal 3 2 6 5 4 2" xfId="13808"/>
    <cellStyle name="Normal 3 2 6 5 5" xfId="13809"/>
    <cellStyle name="Normal 3 2 6 6" xfId="13810"/>
    <cellStyle name="Normal 3 2 6 6 2" xfId="13811"/>
    <cellStyle name="Normal 3 2 6 6 2 2" xfId="13812"/>
    <cellStyle name="Normal 3 2 6 6 2 2 2" xfId="13813"/>
    <cellStyle name="Normal 3 2 6 6 2 3" xfId="13814"/>
    <cellStyle name="Normal 3 2 6 6 3" xfId="13815"/>
    <cellStyle name="Normal 3 2 6 6 3 2" xfId="13816"/>
    <cellStyle name="Normal 3 2 6 6 4" xfId="13817"/>
    <cellStyle name="Normal 3 2 6 7" xfId="13818"/>
    <cellStyle name="Normal 3 2 6 7 2" xfId="13819"/>
    <cellStyle name="Normal 3 2 6 7 2 2" xfId="13820"/>
    <cellStyle name="Normal 3 2 6 7 3" xfId="13821"/>
    <cellStyle name="Normal 3 2 6 8" xfId="13822"/>
    <cellStyle name="Normal 3 2 6 8 2" xfId="13823"/>
    <cellStyle name="Normal 3 2 6 9" xfId="13824"/>
    <cellStyle name="Normal 3 2 7" xfId="13825"/>
    <cellStyle name="Normal 3 2 7 2" xfId="13826"/>
    <cellStyle name="Normal 3 2 7 2 2" xfId="13827"/>
    <cellStyle name="Normal 3 2 7 2 2 2" xfId="13828"/>
    <cellStyle name="Normal 3 2 7 2 2 2 2" xfId="13829"/>
    <cellStyle name="Normal 3 2 7 2 2 2 2 2" xfId="13830"/>
    <cellStyle name="Normal 3 2 7 2 2 2 2 2 2" xfId="13831"/>
    <cellStyle name="Normal 3 2 7 2 2 2 2 2 2 2" xfId="13832"/>
    <cellStyle name="Normal 3 2 7 2 2 2 2 2 3" xfId="13833"/>
    <cellStyle name="Normal 3 2 7 2 2 2 2 3" xfId="13834"/>
    <cellStyle name="Normal 3 2 7 2 2 2 2 3 2" xfId="13835"/>
    <cellStyle name="Normal 3 2 7 2 2 2 2 4" xfId="13836"/>
    <cellStyle name="Normal 3 2 7 2 2 2 3" xfId="13837"/>
    <cellStyle name="Normal 3 2 7 2 2 2 3 2" xfId="13838"/>
    <cellStyle name="Normal 3 2 7 2 2 2 3 2 2" xfId="13839"/>
    <cellStyle name="Normal 3 2 7 2 2 2 3 3" xfId="13840"/>
    <cellStyle name="Normal 3 2 7 2 2 2 4" xfId="13841"/>
    <cellStyle name="Normal 3 2 7 2 2 2 4 2" xfId="13842"/>
    <cellStyle name="Normal 3 2 7 2 2 2 5" xfId="13843"/>
    <cellStyle name="Normal 3 2 7 2 2 3" xfId="13844"/>
    <cellStyle name="Normal 3 2 7 2 2 3 2" xfId="13845"/>
    <cellStyle name="Normal 3 2 7 2 2 3 2 2" xfId="13846"/>
    <cellStyle name="Normal 3 2 7 2 2 3 2 2 2" xfId="13847"/>
    <cellStyle name="Normal 3 2 7 2 2 3 2 3" xfId="13848"/>
    <cellStyle name="Normal 3 2 7 2 2 3 3" xfId="13849"/>
    <cellStyle name="Normal 3 2 7 2 2 3 3 2" xfId="13850"/>
    <cellStyle name="Normal 3 2 7 2 2 3 4" xfId="13851"/>
    <cellStyle name="Normal 3 2 7 2 2 4" xfId="13852"/>
    <cellStyle name="Normal 3 2 7 2 2 4 2" xfId="13853"/>
    <cellStyle name="Normal 3 2 7 2 2 4 2 2" xfId="13854"/>
    <cellStyle name="Normal 3 2 7 2 2 4 3" xfId="13855"/>
    <cellStyle name="Normal 3 2 7 2 2 5" xfId="13856"/>
    <cellStyle name="Normal 3 2 7 2 2 5 2" xfId="13857"/>
    <cellStyle name="Normal 3 2 7 2 2 6" xfId="13858"/>
    <cellStyle name="Normal 3 2 7 2 3" xfId="13859"/>
    <cellStyle name="Normal 3 2 7 2 3 2" xfId="13860"/>
    <cellStyle name="Normal 3 2 7 2 3 2 2" xfId="13861"/>
    <cellStyle name="Normal 3 2 7 2 3 2 2 2" xfId="13862"/>
    <cellStyle name="Normal 3 2 7 2 3 2 2 2 2" xfId="13863"/>
    <cellStyle name="Normal 3 2 7 2 3 2 2 3" xfId="13864"/>
    <cellStyle name="Normal 3 2 7 2 3 2 3" xfId="13865"/>
    <cellStyle name="Normal 3 2 7 2 3 2 3 2" xfId="13866"/>
    <cellStyle name="Normal 3 2 7 2 3 2 4" xfId="13867"/>
    <cellStyle name="Normal 3 2 7 2 3 3" xfId="13868"/>
    <cellStyle name="Normal 3 2 7 2 3 3 2" xfId="13869"/>
    <cellStyle name="Normal 3 2 7 2 3 3 2 2" xfId="13870"/>
    <cellStyle name="Normal 3 2 7 2 3 3 3" xfId="13871"/>
    <cellStyle name="Normal 3 2 7 2 3 4" xfId="13872"/>
    <cellStyle name="Normal 3 2 7 2 3 4 2" xfId="13873"/>
    <cellStyle name="Normal 3 2 7 2 3 5" xfId="13874"/>
    <cellStyle name="Normal 3 2 7 2 4" xfId="13875"/>
    <cellStyle name="Normal 3 2 7 2 4 2" xfId="13876"/>
    <cellStyle name="Normal 3 2 7 2 4 2 2" xfId="13877"/>
    <cellStyle name="Normal 3 2 7 2 4 2 2 2" xfId="13878"/>
    <cellStyle name="Normal 3 2 7 2 4 2 3" xfId="13879"/>
    <cellStyle name="Normal 3 2 7 2 4 3" xfId="13880"/>
    <cellStyle name="Normal 3 2 7 2 4 3 2" xfId="13881"/>
    <cellStyle name="Normal 3 2 7 2 4 4" xfId="13882"/>
    <cellStyle name="Normal 3 2 7 2 5" xfId="13883"/>
    <cellStyle name="Normal 3 2 7 2 5 2" xfId="13884"/>
    <cellStyle name="Normal 3 2 7 2 5 2 2" xfId="13885"/>
    <cellStyle name="Normal 3 2 7 2 5 3" xfId="13886"/>
    <cellStyle name="Normal 3 2 7 2 6" xfId="13887"/>
    <cellStyle name="Normal 3 2 7 2 6 2" xfId="13888"/>
    <cellStyle name="Normal 3 2 7 2 7" xfId="13889"/>
    <cellStyle name="Normal 3 2 7 3" xfId="13890"/>
    <cellStyle name="Normal 3 2 7 3 2" xfId="13891"/>
    <cellStyle name="Normal 3 2 7 3 2 2" xfId="13892"/>
    <cellStyle name="Normal 3 2 7 3 2 2 2" xfId="13893"/>
    <cellStyle name="Normal 3 2 7 3 2 2 2 2" xfId="13894"/>
    <cellStyle name="Normal 3 2 7 3 2 2 2 2 2" xfId="13895"/>
    <cellStyle name="Normal 3 2 7 3 2 2 2 3" xfId="13896"/>
    <cellStyle name="Normal 3 2 7 3 2 2 3" xfId="13897"/>
    <cellStyle name="Normal 3 2 7 3 2 2 3 2" xfId="13898"/>
    <cellStyle name="Normal 3 2 7 3 2 2 4" xfId="13899"/>
    <cellStyle name="Normal 3 2 7 3 2 3" xfId="13900"/>
    <cellStyle name="Normal 3 2 7 3 2 3 2" xfId="13901"/>
    <cellStyle name="Normal 3 2 7 3 2 3 2 2" xfId="13902"/>
    <cellStyle name="Normal 3 2 7 3 2 3 3" xfId="13903"/>
    <cellStyle name="Normal 3 2 7 3 2 4" xfId="13904"/>
    <cellStyle name="Normal 3 2 7 3 2 4 2" xfId="13905"/>
    <cellStyle name="Normal 3 2 7 3 2 5" xfId="13906"/>
    <cellStyle name="Normal 3 2 7 3 3" xfId="13907"/>
    <cellStyle name="Normal 3 2 7 3 3 2" xfId="13908"/>
    <cellStyle name="Normal 3 2 7 3 3 2 2" xfId="13909"/>
    <cellStyle name="Normal 3 2 7 3 3 2 2 2" xfId="13910"/>
    <cellStyle name="Normal 3 2 7 3 3 2 3" xfId="13911"/>
    <cellStyle name="Normal 3 2 7 3 3 3" xfId="13912"/>
    <cellStyle name="Normal 3 2 7 3 3 3 2" xfId="13913"/>
    <cellStyle name="Normal 3 2 7 3 3 4" xfId="13914"/>
    <cellStyle name="Normal 3 2 7 3 4" xfId="13915"/>
    <cellStyle name="Normal 3 2 7 3 4 2" xfId="13916"/>
    <cellStyle name="Normal 3 2 7 3 4 2 2" xfId="13917"/>
    <cellStyle name="Normal 3 2 7 3 4 3" xfId="13918"/>
    <cellStyle name="Normal 3 2 7 3 5" xfId="13919"/>
    <cellStyle name="Normal 3 2 7 3 5 2" xfId="13920"/>
    <cellStyle name="Normal 3 2 7 3 6" xfId="13921"/>
    <cellStyle name="Normal 3 2 7 4" xfId="13922"/>
    <cellStyle name="Normal 3 2 7 4 2" xfId="13923"/>
    <cellStyle name="Normal 3 2 7 4 2 2" xfId="13924"/>
    <cellStyle name="Normal 3 2 7 4 2 2 2" xfId="13925"/>
    <cellStyle name="Normal 3 2 7 4 2 2 2 2" xfId="13926"/>
    <cellStyle name="Normal 3 2 7 4 2 2 3" xfId="13927"/>
    <cellStyle name="Normal 3 2 7 4 2 3" xfId="13928"/>
    <cellStyle name="Normal 3 2 7 4 2 3 2" xfId="13929"/>
    <cellStyle name="Normal 3 2 7 4 2 4" xfId="13930"/>
    <cellStyle name="Normal 3 2 7 4 3" xfId="13931"/>
    <cellStyle name="Normal 3 2 7 4 3 2" xfId="13932"/>
    <cellStyle name="Normal 3 2 7 4 3 2 2" xfId="13933"/>
    <cellStyle name="Normal 3 2 7 4 3 3" xfId="13934"/>
    <cellStyle name="Normal 3 2 7 4 4" xfId="13935"/>
    <cellStyle name="Normal 3 2 7 4 4 2" xfId="13936"/>
    <cellStyle name="Normal 3 2 7 4 5" xfId="13937"/>
    <cellStyle name="Normal 3 2 7 5" xfId="13938"/>
    <cellStyle name="Normal 3 2 7 5 2" xfId="13939"/>
    <cellStyle name="Normal 3 2 7 5 2 2" xfId="13940"/>
    <cellStyle name="Normal 3 2 7 5 2 2 2" xfId="13941"/>
    <cellStyle name="Normal 3 2 7 5 2 3" xfId="13942"/>
    <cellStyle name="Normal 3 2 7 5 3" xfId="13943"/>
    <cellStyle name="Normal 3 2 7 5 3 2" xfId="13944"/>
    <cellStyle name="Normal 3 2 7 5 4" xfId="13945"/>
    <cellStyle name="Normal 3 2 7 6" xfId="13946"/>
    <cellStyle name="Normal 3 2 7 6 2" xfId="13947"/>
    <cellStyle name="Normal 3 2 7 6 2 2" xfId="13948"/>
    <cellStyle name="Normal 3 2 7 6 3" xfId="13949"/>
    <cellStyle name="Normal 3 2 7 7" xfId="13950"/>
    <cellStyle name="Normal 3 2 7 7 2" xfId="13951"/>
    <cellStyle name="Normal 3 2 7 8" xfId="13952"/>
    <cellStyle name="Normal 3 2 8" xfId="13953"/>
    <cellStyle name="Normal 3 2 8 2" xfId="13954"/>
    <cellStyle name="Normal 3 2 8 2 2" xfId="13955"/>
    <cellStyle name="Normal 3 2 8 2 2 2" xfId="13956"/>
    <cellStyle name="Normal 3 2 8 2 2 2 2" xfId="13957"/>
    <cellStyle name="Normal 3 2 8 2 2 2 2 2" xfId="13958"/>
    <cellStyle name="Normal 3 2 8 2 2 2 2 2 2" xfId="13959"/>
    <cellStyle name="Normal 3 2 8 2 2 2 2 3" xfId="13960"/>
    <cellStyle name="Normal 3 2 8 2 2 2 3" xfId="13961"/>
    <cellStyle name="Normal 3 2 8 2 2 2 3 2" xfId="13962"/>
    <cellStyle name="Normal 3 2 8 2 2 2 4" xfId="13963"/>
    <cellStyle name="Normal 3 2 8 2 2 3" xfId="13964"/>
    <cellStyle name="Normal 3 2 8 2 2 3 2" xfId="13965"/>
    <cellStyle name="Normal 3 2 8 2 2 3 2 2" xfId="13966"/>
    <cellStyle name="Normal 3 2 8 2 2 3 3" xfId="13967"/>
    <cellStyle name="Normal 3 2 8 2 2 4" xfId="13968"/>
    <cellStyle name="Normal 3 2 8 2 2 4 2" xfId="13969"/>
    <cellStyle name="Normal 3 2 8 2 2 5" xfId="13970"/>
    <cellStyle name="Normal 3 2 8 2 3" xfId="13971"/>
    <cellStyle name="Normal 3 2 8 2 3 2" xfId="13972"/>
    <cellStyle name="Normal 3 2 8 2 3 2 2" xfId="13973"/>
    <cellStyle name="Normal 3 2 8 2 3 2 2 2" xfId="13974"/>
    <cellStyle name="Normal 3 2 8 2 3 2 3" xfId="13975"/>
    <cellStyle name="Normal 3 2 8 2 3 3" xfId="13976"/>
    <cellStyle name="Normal 3 2 8 2 3 3 2" xfId="13977"/>
    <cellStyle name="Normal 3 2 8 2 3 4" xfId="13978"/>
    <cellStyle name="Normal 3 2 8 2 4" xfId="13979"/>
    <cellStyle name="Normal 3 2 8 2 4 2" xfId="13980"/>
    <cellStyle name="Normal 3 2 8 2 4 2 2" xfId="13981"/>
    <cellStyle name="Normal 3 2 8 2 4 3" xfId="13982"/>
    <cellStyle name="Normal 3 2 8 2 5" xfId="13983"/>
    <cellStyle name="Normal 3 2 8 2 5 2" xfId="13984"/>
    <cellStyle name="Normal 3 2 8 2 6" xfId="13985"/>
    <cellStyle name="Normal 3 2 8 3" xfId="13986"/>
    <cellStyle name="Normal 3 2 8 3 2" xfId="13987"/>
    <cellStyle name="Normal 3 2 8 3 2 2" xfId="13988"/>
    <cellStyle name="Normal 3 2 8 3 2 2 2" xfId="13989"/>
    <cellStyle name="Normal 3 2 8 3 2 2 2 2" xfId="13990"/>
    <cellStyle name="Normal 3 2 8 3 2 2 3" xfId="13991"/>
    <cellStyle name="Normal 3 2 8 3 2 3" xfId="13992"/>
    <cellStyle name="Normal 3 2 8 3 2 3 2" xfId="13993"/>
    <cellStyle name="Normal 3 2 8 3 2 4" xfId="13994"/>
    <cellStyle name="Normal 3 2 8 3 3" xfId="13995"/>
    <cellStyle name="Normal 3 2 8 3 3 2" xfId="13996"/>
    <cellStyle name="Normal 3 2 8 3 3 2 2" xfId="13997"/>
    <cellStyle name="Normal 3 2 8 3 3 3" xfId="13998"/>
    <cellStyle name="Normal 3 2 8 3 4" xfId="13999"/>
    <cellStyle name="Normal 3 2 8 3 4 2" xfId="14000"/>
    <cellStyle name="Normal 3 2 8 3 5" xfId="14001"/>
    <cellStyle name="Normal 3 2 8 4" xfId="14002"/>
    <cellStyle name="Normal 3 2 8 4 2" xfId="14003"/>
    <cellStyle name="Normal 3 2 8 4 2 2" xfId="14004"/>
    <cellStyle name="Normal 3 2 8 4 2 2 2" xfId="14005"/>
    <cellStyle name="Normal 3 2 8 4 2 3" xfId="14006"/>
    <cellStyle name="Normal 3 2 8 4 3" xfId="14007"/>
    <cellStyle name="Normal 3 2 8 4 3 2" xfId="14008"/>
    <cellStyle name="Normal 3 2 8 4 4" xfId="14009"/>
    <cellStyle name="Normal 3 2 8 5" xfId="14010"/>
    <cellStyle name="Normal 3 2 8 5 2" xfId="14011"/>
    <cellStyle name="Normal 3 2 8 5 2 2" xfId="14012"/>
    <cellStyle name="Normal 3 2 8 5 3" xfId="14013"/>
    <cellStyle name="Normal 3 2 8 6" xfId="14014"/>
    <cellStyle name="Normal 3 2 8 6 2" xfId="14015"/>
    <cellStyle name="Normal 3 2 8 7" xfId="14016"/>
    <cellStyle name="Normal 3 2 9" xfId="14017"/>
    <cellStyle name="Normal 3 2 9 2" xfId="14018"/>
    <cellStyle name="Normal 3 2 9 2 2" xfId="14019"/>
    <cellStyle name="Normal 3 2 9 2 2 2" xfId="14020"/>
    <cellStyle name="Normal 3 2 9 2 2 2 2" xfId="14021"/>
    <cellStyle name="Normal 3 2 9 2 2 2 2 2" xfId="14022"/>
    <cellStyle name="Normal 3 2 9 2 2 2 3" xfId="14023"/>
    <cellStyle name="Normal 3 2 9 2 2 3" xfId="14024"/>
    <cellStyle name="Normal 3 2 9 2 2 3 2" xfId="14025"/>
    <cellStyle name="Normal 3 2 9 2 2 4" xfId="14026"/>
    <cellStyle name="Normal 3 2 9 2 3" xfId="14027"/>
    <cellStyle name="Normal 3 2 9 2 3 2" xfId="14028"/>
    <cellStyle name="Normal 3 2 9 2 3 2 2" xfId="14029"/>
    <cellStyle name="Normal 3 2 9 2 3 3" xfId="14030"/>
    <cellStyle name="Normal 3 2 9 2 4" xfId="14031"/>
    <cellStyle name="Normal 3 2 9 2 4 2" xfId="14032"/>
    <cellStyle name="Normal 3 2 9 2 5" xfId="14033"/>
    <cellStyle name="Normal 3 2 9 3" xfId="14034"/>
    <cellStyle name="Normal 3 2 9 3 2" xfId="14035"/>
    <cellStyle name="Normal 3 2 9 3 2 2" xfId="14036"/>
    <cellStyle name="Normal 3 2 9 3 2 2 2" xfId="14037"/>
    <cellStyle name="Normal 3 2 9 3 2 3" xfId="14038"/>
    <cellStyle name="Normal 3 2 9 3 3" xfId="14039"/>
    <cellStyle name="Normal 3 2 9 3 3 2" xfId="14040"/>
    <cellStyle name="Normal 3 2 9 3 4" xfId="14041"/>
    <cellStyle name="Normal 3 2 9 4" xfId="14042"/>
    <cellStyle name="Normal 3 2 9 4 2" xfId="14043"/>
    <cellStyle name="Normal 3 2 9 4 2 2" xfId="14044"/>
    <cellStyle name="Normal 3 2 9 4 3" xfId="14045"/>
    <cellStyle name="Normal 3 2 9 5" xfId="14046"/>
    <cellStyle name="Normal 3 2 9 5 2" xfId="14047"/>
    <cellStyle name="Normal 3 2 9 6" xfId="14048"/>
    <cellStyle name="Normal 3 3" xfId="211"/>
    <cellStyle name="Normal 3 3 10" xfId="3332"/>
    <cellStyle name="Normal 3 3 10 2" xfId="14050"/>
    <cellStyle name="Normal 3 3 10 2 2" xfId="14051"/>
    <cellStyle name="Normal 3 3 10 2 2 2" xfId="14052"/>
    <cellStyle name="Normal 3 3 10 2 3" xfId="14053"/>
    <cellStyle name="Normal 3 3 10 3" xfId="14054"/>
    <cellStyle name="Normal 3 3 10 3 2" xfId="14055"/>
    <cellStyle name="Normal 3 3 10 4" xfId="14056"/>
    <cellStyle name="Normal 3 3 10 5" xfId="14049"/>
    <cellStyle name="Normal 3 3 11" xfId="3403"/>
    <cellStyle name="Normal 3 3 11 2" xfId="14058"/>
    <cellStyle name="Normal 3 3 11 2 2" xfId="14059"/>
    <cellStyle name="Normal 3 3 11 3" xfId="14060"/>
    <cellStyle name="Normal 3 3 11 4" xfId="14057"/>
    <cellStyle name="Normal 3 3 12" xfId="3459"/>
    <cellStyle name="Normal 3 3 12 2" xfId="14062"/>
    <cellStyle name="Normal 3 3 12 3" xfId="14061"/>
    <cellStyle name="Normal 3 3 13" xfId="3481"/>
    <cellStyle name="Normal 3 3 13 2" xfId="14063"/>
    <cellStyle name="Normal 3 3 14" xfId="807"/>
    <cellStyle name="Normal 3 3 14 2" xfId="14064"/>
    <cellStyle name="Normal 3 3 2" xfId="811"/>
    <cellStyle name="Normal 3 3 2 10" xfId="14065"/>
    <cellStyle name="Normal 3 3 2 10 2" xfId="14066"/>
    <cellStyle name="Normal 3 3 2 10 2 2" xfId="14067"/>
    <cellStyle name="Normal 3 3 2 10 3" xfId="14068"/>
    <cellStyle name="Normal 3 3 2 11" xfId="14069"/>
    <cellStyle name="Normal 3 3 2 11 2" xfId="14070"/>
    <cellStyle name="Normal 3 3 2 12" xfId="14071"/>
    <cellStyle name="Normal 3 3 2 2" xfId="812"/>
    <cellStyle name="Normal 3 3 2 2 10" xfId="14072"/>
    <cellStyle name="Normal 3 3 2 2 10 2" xfId="14073"/>
    <cellStyle name="Normal 3 3 2 2 11" xfId="14074"/>
    <cellStyle name="Normal 3 3 2 2 2" xfId="813"/>
    <cellStyle name="Normal 3 3 2 2 2 10" xfId="14076"/>
    <cellStyle name="Normal 3 3 2 2 2 11" xfId="14075"/>
    <cellStyle name="Normal 3 3 2 2 2 2" xfId="14077"/>
    <cellStyle name="Normal 3 3 2 2 2 2 2" xfId="14078"/>
    <cellStyle name="Normal 3 3 2 2 2 2 2 2" xfId="14079"/>
    <cellStyle name="Normal 3 3 2 2 2 2 2 2 2" xfId="14080"/>
    <cellStyle name="Normal 3 3 2 2 2 2 2 2 2 2" xfId="14081"/>
    <cellStyle name="Normal 3 3 2 2 2 2 2 2 2 2 2" xfId="14082"/>
    <cellStyle name="Normal 3 3 2 2 2 2 2 2 2 2 2 2" xfId="14083"/>
    <cellStyle name="Normal 3 3 2 2 2 2 2 2 2 2 2 2 2" xfId="14084"/>
    <cellStyle name="Normal 3 3 2 2 2 2 2 2 2 2 2 2 2 2" xfId="14085"/>
    <cellStyle name="Normal 3 3 2 2 2 2 2 2 2 2 2 2 3" xfId="14086"/>
    <cellStyle name="Normal 3 3 2 2 2 2 2 2 2 2 2 3" xfId="14087"/>
    <cellStyle name="Normal 3 3 2 2 2 2 2 2 2 2 2 3 2" xfId="14088"/>
    <cellStyle name="Normal 3 3 2 2 2 2 2 2 2 2 2 4" xfId="14089"/>
    <cellStyle name="Normal 3 3 2 2 2 2 2 2 2 2 3" xfId="14090"/>
    <cellStyle name="Normal 3 3 2 2 2 2 2 2 2 2 3 2" xfId="14091"/>
    <cellStyle name="Normal 3 3 2 2 2 2 2 2 2 2 3 2 2" xfId="14092"/>
    <cellStyle name="Normal 3 3 2 2 2 2 2 2 2 2 3 3" xfId="14093"/>
    <cellStyle name="Normal 3 3 2 2 2 2 2 2 2 2 4" xfId="14094"/>
    <cellStyle name="Normal 3 3 2 2 2 2 2 2 2 2 4 2" xfId="14095"/>
    <cellStyle name="Normal 3 3 2 2 2 2 2 2 2 2 5" xfId="14096"/>
    <cellStyle name="Normal 3 3 2 2 2 2 2 2 2 3" xfId="14097"/>
    <cellStyle name="Normal 3 3 2 2 2 2 2 2 2 3 2" xfId="14098"/>
    <cellStyle name="Normal 3 3 2 2 2 2 2 2 2 3 2 2" xfId="14099"/>
    <cellStyle name="Normal 3 3 2 2 2 2 2 2 2 3 2 2 2" xfId="14100"/>
    <cellStyle name="Normal 3 3 2 2 2 2 2 2 2 3 2 3" xfId="14101"/>
    <cellStyle name="Normal 3 3 2 2 2 2 2 2 2 3 3" xfId="14102"/>
    <cellStyle name="Normal 3 3 2 2 2 2 2 2 2 3 3 2" xfId="14103"/>
    <cellStyle name="Normal 3 3 2 2 2 2 2 2 2 3 4" xfId="14104"/>
    <cellStyle name="Normal 3 3 2 2 2 2 2 2 2 4" xfId="14105"/>
    <cellStyle name="Normal 3 3 2 2 2 2 2 2 2 4 2" xfId="14106"/>
    <cellStyle name="Normal 3 3 2 2 2 2 2 2 2 4 2 2" xfId="14107"/>
    <cellStyle name="Normal 3 3 2 2 2 2 2 2 2 4 3" xfId="14108"/>
    <cellStyle name="Normal 3 3 2 2 2 2 2 2 2 5" xfId="14109"/>
    <cellStyle name="Normal 3 3 2 2 2 2 2 2 2 5 2" xfId="14110"/>
    <cellStyle name="Normal 3 3 2 2 2 2 2 2 2 6" xfId="14111"/>
    <cellStyle name="Normal 3 3 2 2 2 2 2 2 3" xfId="14112"/>
    <cellStyle name="Normal 3 3 2 2 2 2 2 2 3 2" xfId="14113"/>
    <cellStyle name="Normal 3 3 2 2 2 2 2 2 3 2 2" xfId="14114"/>
    <cellStyle name="Normal 3 3 2 2 2 2 2 2 3 2 2 2" xfId="14115"/>
    <cellStyle name="Normal 3 3 2 2 2 2 2 2 3 2 2 2 2" xfId="14116"/>
    <cellStyle name="Normal 3 3 2 2 2 2 2 2 3 2 2 3" xfId="14117"/>
    <cellStyle name="Normal 3 3 2 2 2 2 2 2 3 2 3" xfId="14118"/>
    <cellStyle name="Normal 3 3 2 2 2 2 2 2 3 2 3 2" xfId="14119"/>
    <cellStyle name="Normal 3 3 2 2 2 2 2 2 3 2 4" xfId="14120"/>
    <cellStyle name="Normal 3 3 2 2 2 2 2 2 3 3" xfId="14121"/>
    <cellStyle name="Normal 3 3 2 2 2 2 2 2 3 3 2" xfId="14122"/>
    <cellStyle name="Normal 3 3 2 2 2 2 2 2 3 3 2 2" xfId="14123"/>
    <cellStyle name="Normal 3 3 2 2 2 2 2 2 3 3 3" xfId="14124"/>
    <cellStyle name="Normal 3 3 2 2 2 2 2 2 3 4" xfId="14125"/>
    <cellStyle name="Normal 3 3 2 2 2 2 2 2 3 4 2" xfId="14126"/>
    <cellStyle name="Normal 3 3 2 2 2 2 2 2 3 5" xfId="14127"/>
    <cellStyle name="Normal 3 3 2 2 2 2 2 2 4" xfId="14128"/>
    <cellStyle name="Normal 3 3 2 2 2 2 2 2 4 2" xfId="14129"/>
    <cellStyle name="Normal 3 3 2 2 2 2 2 2 4 2 2" xfId="14130"/>
    <cellStyle name="Normal 3 3 2 2 2 2 2 2 4 2 2 2" xfId="14131"/>
    <cellStyle name="Normal 3 3 2 2 2 2 2 2 4 2 3" xfId="14132"/>
    <cellStyle name="Normal 3 3 2 2 2 2 2 2 4 3" xfId="14133"/>
    <cellStyle name="Normal 3 3 2 2 2 2 2 2 4 3 2" xfId="14134"/>
    <cellStyle name="Normal 3 3 2 2 2 2 2 2 4 4" xfId="14135"/>
    <cellStyle name="Normal 3 3 2 2 2 2 2 2 5" xfId="14136"/>
    <cellStyle name="Normal 3 3 2 2 2 2 2 2 5 2" xfId="14137"/>
    <cellStyle name="Normal 3 3 2 2 2 2 2 2 5 2 2" xfId="14138"/>
    <cellStyle name="Normal 3 3 2 2 2 2 2 2 5 3" xfId="14139"/>
    <cellStyle name="Normal 3 3 2 2 2 2 2 2 6" xfId="14140"/>
    <cellStyle name="Normal 3 3 2 2 2 2 2 2 6 2" xfId="14141"/>
    <cellStyle name="Normal 3 3 2 2 2 2 2 2 7" xfId="14142"/>
    <cellStyle name="Normal 3 3 2 2 2 2 2 3" xfId="14143"/>
    <cellStyle name="Normal 3 3 2 2 2 2 2 3 2" xfId="14144"/>
    <cellStyle name="Normal 3 3 2 2 2 2 2 3 2 2" xfId="14145"/>
    <cellStyle name="Normal 3 3 2 2 2 2 2 3 2 2 2" xfId="14146"/>
    <cellStyle name="Normal 3 3 2 2 2 2 2 3 2 2 2 2" xfId="14147"/>
    <cellStyle name="Normal 3 3 2 2 2 2 2 3 2 2 2 2 2" xfId="14148"/>
    <cellStyle name="Normal 3 3 2 2 2 2 2 3 2 2 2 3" xfId="14149"/>
    <cellStyle name="Normal 3 3 2 2 2 2 2 3 2 2 3" xfId="14150"/>
    <cellStyle name="Normal 3 3 2 2 2 2 2 3 2 2 3 2" xfId="14151"/>
    <cellStyle name="Normal 3 3 2 2 2 2 2 3 2 2 4" xfId="14152"/>
    <cellStyle name="Normal 3 3 2 2 2 2 2 3 2 3" xfId="14153"/>
    <cellStyle name="Normal 3 3 2 2 2 2 2 3 2 3 2" xfId="14154"/>
    <cellStyle name="Normal 3 3 2 2 2 2 2 3 2 3 2 2" xfId="14155"/>
    <cellStyle name="Normal 3 3 2 2 2 2 2 3 2 3 3" xfId="14156"/>
    <cellStyle name="Normal 3 3 2 2 2 2 2 3 2 4" xfId="14157"/>
    <cellStyle name="Normal 3 3 2 2 2 2 2 3 2 4 2" xfId="14158"/>
    <cellStyle name="Normal 3 3 2 2 2 2 2 3 2 5" xfId="14159"/>
    <cellStyle name="Normal 3 3 2 2 2 2 2 3 3" xfId="14160"/>
    <cellStyle name="Normal 3 3 2 2 2 2 2 3 3 2" xfId="14161"/>
    <cellStyle name="Normal 3 3 2 2 2 2 2 3 3 2 2" xfId="14162"/>
    <cellStyle name="Normal 3 3 2 2 2 2 2 3 3 2 2 2" xfId="14163"/>
    <cellStyle name="Normal 3 3 2 2 2 2 2 3 3 2 3" xfId="14164"/>
    <cellStyle name="Normal 3 3 2 2 2 2 2 3 3 3" xfId="14165"/>
    <cellStyle name="Normal 3 3 2 2 2 2 2 3 3 3 2" xfId="14166"/>
    <cellStyle name="Normal 3 3 2 2 2 2 2 3 3 4" xfId="14167"/>
    <cellStyle name="Normal 3 3 2 2 2 2 2 3 4" xfId="14168"/>
    <cellStyle name="Normal 3 3 2 2 2 2 2 3 4 2" xfId="14169"/>
    <cellStyle name="Normal 3 3 2 2 2 2 2 3 4 2 2" xfId="14170"/>
    <cellStyle name="Normal 3 3 2 2 2 2 2 3 4 3" xfId="14171"/>
    <cellStyle name="Normal 3 3 2 2 2 2 2 3 5" xfId="14172"/>
    <cellStyle name="Normal 3 3 2 2 2 2 2 3 5 2" xfId="14173"/>
    <cellStyle name="Normal 3 3 2 2 2 2 2 3 6" xfId="14174"/>
    <cellStyle name="Normal 3 3 2 2 2 2 2 4" xfId="14175"/>
    <cellStyle name="Normal 3 3 2 2 2 2 2 4 2" xfId="14176"/>
    <cellStyle name="Normal 3 3 2 2 2 2 2 4 2 2" xfId="14177"/>
    <cellStyle name="Normal 3 3 2 2 2 2 2 4 2 2 2" xfId="14178"/>
    <cellStyle name="Normal 3 3 2 2 2 2 2 4 2 2 2 2" xfId="14179"/>
    <cellStyle name="Normal 3 3 2 2 2 2 2 4 2 2 3" xfId="14180"/>
    <cellStyle name="Normal 3 3 2 2 2 2 2 4 2 3" xfId="14181"/>
    <cellStyle name="Normal 3 3 2 2 2 2 2 4 2 3 2" xfId="14182"/>
    <cellStyle name="Normal 3 3 2 2 2 2 2 4 2 4" xfId="14183"/>
    <cellStyle name="Normal 3 3 2 2 2 2 2 4 3" xfId="14184"/>
    <cellStyle name="Normal 3 3 2 2 2 2 2 4 3 2" xfId="14185"/>
    <cellStyle name="Normal 3 3 2 2 2 2 2 4 3 2 2" xfId="14186"/>
    <cellStyle name="Normal 3 3 2 2 2 2 2 4 3 3" xfId="14187"/>
    <cellStyle name="Normal 3 3 2 2 2 2 2 4 4" xfId="14188"/>
    <cellStyle name="Normal 3 3 2 2 2 2 2 4 4 2" xfId="14189"/>
    <cellStyle name="Normal 3 3 2 2 2 2 2 4 5" xfId="14190"/>
    <cellStyle name="Normal 3 3 2 2 2 2 2 5" xfId="14191"/>
    <cellStyle name="Normal 3 3 2 2 2 2 2 5 2" xfId="14192"/>
    <cellStyle name="Normal 3 3 2 2 2 2 2 5 2 2" xfId="14193"/>
    <cellStyle name="Normal 3 3 2 2 2 2 2 5 2 2 2" xfId="14194"/>
    <cellStyle name="Normal 3 3 2 2 2 2 2 5 2 3" xfId="14195"/>
    <cellStyle name="Normal 3 3 2 2 2 2 2 5 3" xfId="14196"/>
    <cellStyle name="Normal 3 3 2 2 2 2 2 5 3 2" xfId="14197"/>
    <cellStyle name="Normal 3 3 2 2 2 2 2 5 4" xfId="14198"/>
    <cellStyle name="Normal 3 3 2 2 2 2 2 6" xfId="14199"/>
    <cellStyle name="Normal 3 3 2 2 2 2 2 6 2" xfId="14200"/>
    <cellStyle name="Normal 3 3 2 2 2 2 2 6 2 2" xfId="14201"/>
    <cellStyle name="Normal 3 3 2 2 2 2 2 6 3" xfId="14202"/>
    <cellStyle name="Normal 3 3 2 2 2 2 2 7" xfId="14203"/>
    <cellStyle name="Normal 3 3 2 2 2 2 2 7 2" xfId="14204"/>
    <cellStyle name="Normal 3 3 2 2 2 2 2 8" xfId="14205"/>
    <cellStyle name="Normal 3 3 2 2 2 2 3" xfId="14206"/>
    <cellStyle name="Normal 3 3 2 2 2 2 3 2" xfId="14207"/>
    <cellStyle name="Normal 3 3 2 2 2 2 3 2 2" xfId="14208"/>
    <cellStyle name="Normal 3 3 2 2 2 2 3 2 2 2" xfId="14209"/>
    <cellStyle name="Normal 3 3 2 2 2 2 3 2 2 2 2" xfId="14210"/>
    <cellStyle name="Normal 3 3 2 2 2 2 3 2 2 2 2 2" xfId="14211"/>
    <cellStyle name="Normal 3 3 2 2 2 2 3 2 2 2 2 2 2" xfId="14212"/>
    <cellStyle name="Normal 3 3 2 2 2 2 3 2 2 2 2 3" xfId="14213"/>
    <cellStyle name="Normal 3 3 2 2 2 2 3 2 2 2 3" xfId="14214"/>
    <cellStyle name="Normal 3 3 2 2 2 2 3 2 2 2 3 2" xfId="14215"/>
    <cellStyle name="Normal 3 3 2 2 2 2 3 2 2 2 4" xfId="14216"/>
    <cellStyle name="Normal 3 3 2 2 2 2 3 2 2 3" xfId="14217"/>
    <cellStyle name="Normal 3 3 2 2 2 2 3 2 2 3 2" xfId="14218"/>
    <cellStyle name="Normal 3 3 2 2 2 2 3 2 2 3 2 2" xfId="14219"/>
    <cellStyle name="Normal 3 3 2 2 2 2 3 2 2 3 3" xfId="14220"/>
    <cellStyle name="Normal 3 3 2 2 2 2 3 2 2 4" xfId="14221"/>
    <cellStyle name="Normal 3 3 2 2 2 2 3 2 2 4 2" xfId="14222"/>
    <cellStyle name="Normal 3 3 2 2 2 2 3 2 2 5" xfId="14223"/>
    <cellStyle name="Normal 3 3 2 2 2 2 3 2 3" xfId="14224"/>
    <cellStyle name="Normal 3 3 2 2 2 2 3 2 3 2" xfId="14225"/>
    <cellStyle name="Normal 3 3 2 2 2 2 3 2 3 2 2" xfId="14226"/>
    <cellStyle name="Normal 3 3 2 2 2 2 3 2 3 2 2 2" xfId="14227"/>
    <cellStyle name="Normal 3 3 2 2 2 2 3 2 3 2 3" xfId="14228"/>
    <cellStyle name="Normal 3 3 2 2 2 2 3 2 3 3" xfId="14229"/>
    <cellStyle name="Normal 3 3 2 2 2 2 3 2 3 3 2" xfId="14230"/>
    <cellStyle name="Normal 3 3 2 2 2 2 3 2 3 4" xfId="14231"/>
    <cellStyle name="Normal 3 3 2 2 2 2 3 2 4" xfId="14232"/>
    <cellStyle name="Normal 3 3 2 2 2 2 3 2 4 2" xfId="14233"/>
    <cellStyle name="Normal 3 3 2 2 2 2 3 2 4 2 2" xfId="14234"/>
    <cellStyle name="Normal 3 3 2 2 2 2 3 2 4 3" xfId="14235"/>
    <cellStyle name="Normal 3 3 2 2 2 2 3 2 5" xfId="14236"/>
    <cellStyle name="Normal 3 3 2 2 2 2 3 2 5 2" xfId="14237"/>
    <cellStyle name="Normal 3 3 2 2 2 2 3 2 6" xfId="14238"/>
    <cellStyle name="Normal 3 3 2 2 2 2 3 3" xfId="14239"/>
    <cellStyle name="Normal 3 3 2 2 2 2 3 3 2" xfId="14240"/>
    <cellStyle name="Normal 3 3 2 2 2 2 3 3 2 2" xfId="14241"/>
    <cellStyle name="Normal 3 3 2 2 2 2 3 3 2 2 2" xfId="14242"/>
    <cellStyle name="Normal 3 3 2 2 2 2 3 3 2 2 2 2" xfId="14243"/>
    <cellStyle name="Normal 3 3 2 2 2 2 3 3 2 2 3" xfId="14244"/>
    <cellStyle name="Normal 3 3 2 2 2 2 3 3 2 3" xfId="14245"/>
    <cellStyle name="Normal 3 3 2 2 2 2 3 3 2 3 2" xfId="14246"/>
    <cellStyle name="Normal 3 3 2 2 2 2 3 3 2 4" xfId="14247"/>
    <cellStyle name="Normal 3 3 2 2 2 2 3 3 3" xfId="14248"/>
    <cellStyle name="Normal 3 3 2 2 2 2 3 3 3 2" xfId="14249"/>
    <cellStyle name="Normal 3 3 2 2 2 2 3 3 3 2 2" xfId="14250"/>
    <cellStyle name="Normal 3 3 2 2 2 2 3 3 3 3" xfId="14251"/>
    <cellStyle name="Normal 3 3 2 2 2 2 3 3 4" xfId="14252"/>
    <cellStyle name="Normal 3 3 2 2 2 2 3 3 4 2" xfId="14253"/>
    <cellStyle name="Normal 3 3 2 2 2 2 3 3 5" xfId="14254"/>
    <cellStyle name="Normal 3 3 2 2 2 2 3 4" xfId="14255"/>
    <cellStyle name="Normal 3 3 2 2 2 2 3 4 2" xfId="14256"/>
    <cellStyle name="Normal 3 3 2 2 2 2 3 4 2 2" xfId="14257"/>
    <cellStyle name="Normal 3 3 2 2 2 2 3 4 2 2 2" xfId="14258"/>
    <cellStyle name="Normal 3 3 2 2 2 2 3 4 2 3" xfId="14259"/>
    <cellStyle name="Normal 3 3 2 2 2 2 3 4 3" xfId="14260"/>
    <cellStyle name="Normal 3 3 2 2 2 2 3 4 3 2" xfId="14261"/>
    <cellStyle name="Normal 3 3 2 2 2 2 3 4 4" xfId="14262"/>
    <cellStyle name="Normal 3 3 2 2 2 2 3 5" xfId="14263"/>
    <cellStyle name="Normal 3 3 2 2 2 2 3 5 2" xfId="14264"/>
    <cellStyle name="Normal 3 3 2 2 2 2 3 5 2 2" xfId="14265"/>
    <cellStyle name="Normal 3 3 2 2 2 2 3 5 3" xfId="14266"/>
    <cellStyle name="Normal 3 3 2 2 2 2 3 6" xfId="14267"/>
    <cellStyle name="Normal 3 3 2 2 2 2 3 6 2" xfId="14268"/>
    <cellStyle name="Normal 3 3 2 2 2 2 3 7" xfId="14269"/>
    <cellStyle name="Normal 3 3 2 2 2 2 4" xfId="14270"/>
    <cellStyle name="Normal 3 3 2 2 2 2 4 2" xfId="14271"/>
    <cellStyle name="Normal 3 3 2 2 2 2 4 2 2" xfId="14272"/>
    <cellStyle name="Normal 3 3 2 2 2 2 4 2 2 2" xfId="14273"/>
    <cellStyle name="Normal 3 3 2 2 2 2 4 2 2 2 2" xfId="14274"/>
    <cellStyle name="Normal 3 3 2 2 2 2 4 2 2 2 2 2" xfId="14275"/>
    <cellStyle name="Normal 3 3 2 2 2 2 4 2 2 2 3" xfId="14276"/>
    <cellStyle name="Normal 3 3 2 2 2 2 4 2 2 3" xfId="14277"/>
    <cellStyle name="Normal 3 3 2 2 2 2 4 2 2 3 2" xfId="14278"/>
    <cellStyle name="Normal 3 3 2 2 2 2 4 2 2 4" xfId="14279"/>
    <cellStyle name="Normal 3 3 2 2 2 2 4 2 3" xfId="14280"/>
    <cellStyle name="Normal 3 3 2 2 2 2 4 2 3 2" xfId="14281"/>
    <cellStyle name="Normal 3 3 2 2 2 2 4 2 3 2 2" xfId="14282"/>
    <cellStyle name="Normal 3 3 2 2 2 2 4 2 3 3" xfId="14283"/>
    <cellStyle name="Normal 3 3 2 2 2 2 4 2 4" xfId="14284"/>
    <cellStyle name="Normal 3 3 2 2 2 2 4 2 4 2" xfId="14285"/>
    <cellStyle name="Normal 3 3 2 2 2 2 4 2 5" xfId="14286"/>
    <cellStyle name="Normal 3 3 2 2 2 2 4 3" xfId="14287"/>
    <cellStyle name="Normal 3 3 2 2 2 2 4 3 2" xfId="14288"/>
    <cellStyle name="Normal 3 3 2 2 2 2 4 3 2 2" xfId="14289"/>
    <cellStyle name="Normal 3 3 2 2 2 2 4 3 2 2 2" xfId="14290"/>
    <cellStyle name="Normal 3 3 2 2 2 2 4 3 2 3" xfId="14291"/>
    <cellStyle name="Normal 3 3 2 2 2 2 4 3 3" xfId="14292"/>
    <cellStyle name="Normal 3 3 2 2 2 2 4 3 3 2" xfId="14293"/>
    <cellStyle name="Normal 3 3 2 2 2 2 4 3 4" xfId="14294"/>
    <cellStyle name="Normal 3 3 2 2 2 2 4 4" xfId="14295"/>
    <cellStyle name="Normal 3 3 2 2 2 2 4 4 2" xfId="14296"/>
    <cellStyle name="Normal 3 3 2 2 2 2 4 4 2 2" xfId="14297"/>
    <cellStyle name="Normal 3 3 2 2 2 2 4 4 3" xfId="14298"/>
    <cellStyle name="Normal 3 3 2 2 2 2 4 5" xfId="14299"/>
    <cellStyle name="Normal 3 3 2 2 2 2 4 5 2" xfId="14300"/>
    <cellStyle name="Normal 3 3 2 2 2 2 4 6" xfId="14301"/>
    <cellStyle name="Normal 3 3 2 2 2 2 5" xfId="14302"/>
    <cellStyle name="Normal 3 3 2 2 2 2 5 2" xfId="14303"/>
    <cellStyle name="Normal 3 3 2 2 2 2 5 2 2" xfId="14304"/>
    <cellStyle name="Normal 3 3 2 2 2 2 5 2 2 2" xfId="14305"/>
    <cellStyle name="Normal 3 3 2 2 2 2 5 2 2 2 2" xfId="14306"/>
    <cellStyle name="Normal 3 3 2 2 2 2 5 2 2 3" xfId="14307"/>
    <cellStyle name="Normal 3 3 2 2 2 2 5 2 3" xfId="14308"/>
    <cellStyle name="Normal 3 3 2 2 2 2 5 2 3 2" xfId="14309"/>
    <cellStyle name="Normal 3 3 2 2 2 2 5 2 4" xfId="14310"/>
    <cellStyle name="Normal 3 3 2 2 2 2 5 3" xfId="14311"/>
    <cellStyle name="Normal 3 3 2 2 2 2 5 3 2" xfId="14312"/>
    <cellStyle name="Normal 3 3 2 2 2 2 5 3 2 2" xfId="14313"/>
    <cellStyle name="Normal 3 3 2 2 2 2 5 3 3" xfId="14314"/>
    <cellStyle name="Normal 3 3 2 2 2 2 5 4" xfId="14315"/>
    <cellStyle name="Normal 3 3 2 2 2 2 5 4 2" xfId="14316"/>
    <cellStyle name="Normal 3 3 2 2 2 2 5 5" xfId="14317"/>
    <cellStyle name="Normal 3 3 2 2 2 2 6" xfId="14318"/>
    <cellStyle name="Normal 3 3 2 2 2 2 6 2" xfId="14319"/>
    <cellStyle name="Normal 3 3 2 2 2 2 6 2 2" xfId="14320"/>
    <cellStyle name="Normal 3 3 2 2 2 2 6 2 2 2" xfId="14321"/>
    <cellStyle name="Normal 3 3 2 2 2 2 6 2 3" xfId="14322"/>
    <cellStyle name="Normal 3 3 2 2 2 2 6 3" xfId="14323"/>
    <cellStyle name="Normal 3 3 2 2 2 2 6 3 2" xfId="14324"/>
    <cellStyle name="Normal 3 3 2 2 2 2 6 4" xfId="14325"/>
    <cellStyle name="Normal 3 3 2 2 2 2 7" xfId="14326"/>
    <cellStyle name="Normal 3 3 2 2 2 2 7 2" xfId="14327"/>
    <cellStyle name="Normal 3 3 2 2 2 2 7 2 2" xfId="14328"/>
    <cellStyle name="Normal 3 3 2 2 2 2 7 3" xfId="14329"/>
    <cellStyle name="Normal 3 3 2 2 2 2 8" xfId="14330"/>
    <cellStyle name="Normal 3 3 2 2 2 2 8 2" xfId="14331"/>
    <cellStyle name="Normal 3 3 2 2 2 2 9" xfId="14332"/>
    <cellStyle name="Normal 3 3 2 2 2 3" xfId="14333"/>
    <cellStyle name="Normal 3 3 2 2 2 3 2" xfId="14334"/>
    <cellStyle name="Normal 3 3 2 2 2 3 2 2" xfId="14335"/>
    <cellStyle name="Normal 3 3 2 2 2 3 2 2 2" xfId="14336"/>
    <cellStyle name="Normal 3 3 2 2 2 3 2 2 2 2" xfId="14337"/>
    <cellStyle name="Normal 3 3 2 2 2 3 2 2 2 2 2" xfId="14338"/>
    <cellStyle name="Normal 3 3 2 2 2 3 2 2 2 2 2 2" xfId="14339"/>
    <cellStyle name="Normal 3 3 2 2 2 3 2 2 2 2 2 2 2" xfId="14340"/>
    <cellStyle name="Normal 3 3 2 2 2 3 2 2 2 2 2 3" xfId="14341"/>
    <cellStyle name="Normal 3 3 2 2 2 3 2 2 2 2 3" xfId="14342"/>
    <cellStyle name="Normal 3 3 2 2 2 3 2 2 2 2 3 2" xfId="14343"/>
    <cellStyle name="Normal 3 3 2 2 2 3 2 2 2 2 4" xfId="14344"/>
    <cellStyle name="Normal 3 3 2 2 2 3 2 2 2 3" xfId="14345"/>
    <cellStyle name="Normal 3 3 2 2 2 3 2 2 2 3 2" xfId="14346"/>
    <cellStyle name="Normal 3 3 2 2 2 3 2 2 2 3 2 2" xfId="14347"/>
    <cellStyle name="Normal 3 3 2 2 2 3 2 2 2 3 3" xfId="14348"/>
    <cellStyle name="Normal 3 3 2 2 2 3 2 2 2 4" xfId="14349"/>
    <cellStyle name="Normal 3 3 2 2 2 3 2 2 2 4 2" xfId="14350"/>
    <cellStyle name="Normal 3 3 2 2 2 3 2 2 2 5" xfId="14351"/>
    <cellStyle name="Normal 3 3 2 2 2 3 2 2 3" xfId="14352"/>
    <cellStyle name="Normal 3 3 2 2 2 3 2 2 3 2" xfId="14353"/>
    <cellStyle name="Normal 3 3 2 2 2 3 2 2 3 2 2" xfId="14354"/>
    <cellStyle name="Normal 3 3 2 2 2 3 2 2 3 2 2 2" xfId="14355"/>
    <cellStyle name="Normal 3 3 2 2 2 3 2 2 3 2 3" xfId="14356"/>
    <cellStyle name="Normal 3 3 2 2 2 3 2 2 3 3" xfId="14357"/>
    <cellStyle name="Normal 3 3 2 2 2 3 2 2 3 3 2" xfId="14358"/>
    <cellStyle name="Normal 3 3 2 2 2 3 2 2 3 4" xfId="14359"/>
    <cellStyle name="Normal 3 3 2 2 2 3 2 2 4" xfId="14360"/>
    <cellStyle name="Normal 3 3 2 2 2 3 2 2 4 2" xfId="14361"/>
    <cellStyle name="Normal 3 3 2 2 2 3 2 2 4 2 2" xfId="14362"/>
    <cellStyle name="Normal 3 3 2 2 2 3 2 2 4 3" xfId="14363"/>
    <cellStyle name="Normal 3 3 2 2 2 3 2 2 5" xfId="14364"/>
    <cellStyle name="Normal 3 3 2 2 2 3 2 2 5 2" xfId="14365"/>
    <cellStyle name="Normal 3 3 2 2 2 3 2 2 6" xfId="14366"/>
    <cellStyle name="Normal 3 3 2 2 2 3 2 3" xfId="14367"/>
    <cellStyle name="Normal 3 3 2 2 2 3 2 3 2" xfId="14368"/>
    <cellStyle name="Normal 3 3 2 2 2 3 2 3 2 2" xfId="14369"/>
    <cellStyle name="Normal 3 3 2 2 2 3 2 3 2 2 2" xfId="14370"/>
    <cellStyle name="Normal 3 3 2 2 2 3 2 3 2 2 2 2" xfId="14371"/>
    <cellStyle name="Normal 3 3 2 2 2 3 2 3 2 2 3" xfId="14372"/>
    <cellStyle name="Normal 3 3 2 2 2 3 2 3 2 3" xfId="14373"/>
    <cellStyle name="Normal 3 3 2 2 2 3 2 3 2 3 2" xfId="14374"/>
    <cellStyle name="Normal 3 3 2 2 2 3 2 3 2 4" xfId="14375"/>
    <cellStyle name="Normal 3 3 2 2 2 3 2 3 3" xfId="14376"/>
    <cellStyle name="Normal 3 3 2 2 2 3 2 3 3 2" xfId="14377"/>
    <cellStyle name="Normal 3 3 2 2 2 3 2 3 3 2 2" xfId="14378"/>
    <cellStyle name="Normal 3 3 2 2 2 3 2 3 3 3" xfId="14379"/>
    <cellStyle name="Normal 3 3 2 2 2 3 2 3 4" xfId="14380"/>
    <cellStyle name="Normal 3 3 2 2 2 3 2 3 4 2" xfId="14381"/>
    <cellStyle name="Normal 3 3 2 2 2 3 2 3 5" xfId="14382"/>
    <cellStyle name="Normal 3 3 2 2 2 3 2 4" xfId="14383"/>
    <cellStyle name="Normal 3 3 2 2 2 3 2 4 2" xfId="14384"/>
    <cellStyle name="Normal 3 3 2 2 2 3 2 4 2 2" xfId="14385"/>
    <cellStyle name="Normal 3 3 2 2 2 3 2 4 2 2 2" xfId="14386"/>
    <cellStyle name="Normal 3 3 2 2 2 3 2 4 2 3" xfId="14387"/>
    <cellStyle name="Normal 3 3 2 2 2 3 2 4 3" xfId="14388"/>
    <cellStyle name="Normal 3 3 2 2 2 3 2 4 3 2" xfId="14389"/>
    <cellStyle name="Normal 3 3 2 2 2 3 2 4 4" xfId="14390"/>
    <cellStyle name="Normal 3 3 2 2 2 3 2 5" xfId="14391"/>
    <cellStyle name="Normal 3 3 2 2 2 3 2 5 2" xfId="14392"/>
    <cellStyle name="Normal 3 3 2 2 2 3 2 5 2 2" xfId="14393"/>
    <cellStyle name="Normal 3 3 2 2 2 3 2 5 3" xfId="14394"/>
    <cellStyle name="Normal 3 3 2 2 2 3 2 6" xfId="14395"/>
    <cellStyle name="Normal 3 3 2 2 2 3 2 6 2" xfId="14396"/>
    <cellStyle name="Normal 3 3 2 2 2 3 2 7" xfId="14397"/>
    <cellStyle name="Normal 3 3 2 2 2 3 3" xfId="14398"/>
    <cellStyle name="Normal 3 3 2 2 2 3 3 2" xfId="14399"/>
    <cellStyle name="Normal 3 3 2 2 2 3 3 2 2" xfId="14400"/>
    <cellStyle name="Normal 3 3 2 2 2 3 3 2 2 2" xfId="14401"/>
    <cellStyle name="Normal 3 3 2 2 2 3 3 2 2 2 2" xfId="14402"/>
    <cellStyle name="Normal 3 3 2 2 2 3 3 2 2 2 2 2" xfId="14403"/>
    <cellStyle name="Normal 3 3 2 2 2 3 3 2 2 2 3" xfId="14404"/>
    <cellStyle name="Normal 3 3 2 2 2 3 3 2 2 3" xfId="14405"/>
    <cellStyle name="Normal 3 3 2 2 2 3 3 2 2 3 2" xfId="14406"/>
    <cellStyle name="Normal 3 3 2 2 2 3 3 2 2 4" xfId="14407"/>
    <cellStyle name="Normal 3 3 2 2 2 3 3 2 3" xfId="14408"/>
    <cellStyle name="Normal 3 3 2 2 2 3 3 2 3 2" xfId="14409"/>
    <cellStyle name="Normal 3 3 2 2 2 3 3 2 3 2 2" xfId="14410"/>
    <cellStyle name="Normal 3 3 2 2 2 3 3 2 3 3" xfId="14411"/>
    <cellStyle name="Normal 3 3 2 2 2 3 3 2 4" xfId="14412"/>
    <cellStyle name="Normal 3 3 2 2 2 3 3 2 4 2" xfId="14413"/>
    <cellStyle name="Normal 3 3 2 2 2 3 3 2 5" xfId="14414"/>
    <cellStyle name="Normal 3 3 2 2 2 3 3 3" xfId="14415"/>
    <cellStyle name="Normal 3 3 2 2 2 3 3 3 2" xfId="14416"/>
    <cellStyle name="Normal 3 3 2 2 2 3 3 3 2 2" xfId="14417"/>
    <cellStyle name="Normal 3 3 2 2 2 3 3 3 2 2 2" xfId="14418"/>
    <cellStyle name="Normal 3 3 2 2 2 3 3 3 2 3" xfId="14419"/>
    <cellStyle name="Normal 3 3 2 2 2 3 3 3 3" xfId="14420"/>
    <cellStyle name="Normal 3 3 2 2 2 3 3 3 3 2" xfId="14421"/>
    <cellStyle name="Normal 3 3 2 2 2 3 3 3 4" xfId="14422"/>
    <cellStyle name="Normal 3 3 2 2 2 3 3 4" xfId="14423"/>
    <cellStyle name="Normal 3 3 2 2 2 3 3 4 2" xfId="14424"/>
    <cellStyle name="Normal 3 3 2 2 2 3 3 4 2 2" xfId="14425"/>
    <cellStyle name="Normal 3 3 2 2 2 3 3 4 3" xfId="14426"/>
    <cellStyle name="Normal 3 3 2 2 2 3 3 5" xfId="14427"/>
    <cellStyle name="Normal 3 3 2 2 2 3 3 5 2" xfId="14428"/>
    <cellStyle name="Normal 3 3 2 2 2 3 3 6" xfId="14429"/>
    <cellStyle name="Normal 3 3 2 2 2 3 4" xfId="14430"/>
    <cellStyle name="Normal 3 3 2 2 2 3 4 2" xfId="14431"/>
    <cellStyle name="Normal 3 3 2 2 2 3 4 2 2" xfId="14432"/>
    <cellStyle name="Normal 3 3 2 2 2 3 4 2 2 2" xfId="14433"/>
    <cellStyle name="Normal 3 3 2 2 2 3 4 2 2 2 2" xfId="14434"/>
    <cellStyle name="Normal 3 3 2 2 2 3 4 2 2 3" xfId="14435"/>
    <cellStyle name="Normal 3 3 2 2 2 3 4 2 3" xfId="14436"/>
    <cellStyle name="Normal 3 3 2 2 2 3 4 2 3 2" xfId="14437"/>
    <cellStyle name="Normal 3 3 2 2 2 3 4 2 4" xfId="14438"/>
    <cellStyle name="Normal 3 3 2 2 2 3 4 3" xfId="14439"/>
    <cellStyle name="Normal 3 3 2 2 2 3 4 3 2" xfId="14440"/>
    <cellStyle name="Normal 3 3 2 2 2 3 4 3 2 2" xfId="14441"/>
    <cellStyle name="Normal 3 3 2 2 2 3 4 3 3" xfId="14442"/>
    <cellStyle name="Normal 3 3 2 2 2 3 4 4" xfId="14443"/>
    <cellStyle name="Normal 3 3 2 2 2 3 4 4 2" xfId="14444"/>
    <cellStyle name="Normal 3 3 2 2 2 3 4 5" xfId="14445"/>
    <cellStyle name="Normal 3 3 2 2 2 3 5" xfId="14446"/>
    <cellStyle name="Normal 3 3 2 2 2 3 5 2" xfId="14447"/>
    <cellStyle name="Normal 3 3 2 2 2 3 5 2 2" xfId="14448"/>
    <cellStyle name="Normal 3 3 2 2 2 3 5 2 2 2" xfId="14449"/>
    <cellStyle name="Normal 3 3 2 2 2 3 5 2 3" xfId="14450"/>
    <cellStyle name="Normal 3 3 2 2 2 3 5 3" xfId="14451"/>
    <cellStyle name="Normal 3 3 2 2 2 3 5 3 2" xfId="14452"/>
    <cellStyle name="Normal 3 3 2 2 2 3 5 4" xfId="14453"/>
    <cellStyle name="Normal 3 3 2 2 2 3 6" xfId="14454"/>
    <cellStyle name="Normal 3 3 2 2 2 3 6 2" xfId="14455"/>
    <cellStyle name="Normal 3 3 2 2 2 3 6 2 2" xfId="14456"/>
    <cellStyle name="Normal 3 3 2 2 2 3 6 3" xfId="14457"/>
    <cellStyle name="Normal 3 3 2 2 2 3 7" xfId="14458"/>
    <cellStyle name="Normal 3 3 2 2 2 3 7 2" xfId="14459"/>
    <cellStyle name="Normal 3 3 2 2 2 3 8" xfId="14460"/>
    <cellStyle name="Normal 3 3 2 2 2 4" xfId="14461"/>
    <cellStyle name="Normal 3 3 2 2 2 4 2" xfId="14462"/>
    <cellStyle name="Normal 3 3 2 2 2 4 2 2" xfId="14463"/>
    <cellStyle name="Normal 3 3 2 2 2 4 2 2 2" xfId="14464"/>
    <cellStyle name="Normal 3 3 2 2 2 4 2 2 2 2" xfId="14465"/>
    <cellStyle name="Normal 3 3 2 2 2 4 2 2 2 2 2" xfId="14466"/>
    <cellStyle name="Normal 3 3 2 2 2 4 2 2 2 2 2 2" xfId="14467"/>
    <cellStyle name="Normal 3 3 2 2 2 4 2 2 2 2 3" xfId="14468"/>
    <cellStyle name="Normal 3 3 2 2 2 4 2 2 2 3" xfId="14469"/>
    <cellStyle name="Normal 3 3 2 2 2 4 2 2 2 3 2" xfId="14470"/>
    <cellStyle name="Normal 3 3 2 2 2 4 2 2 2 4" xfId="14471"/>
    <cellStyle name="Normal 3 3 2 2 2 4 2 2 3" xfId="14472"/>
    <cellStyle name="Normal 3 3 2 2 2 4 2 2 3 2" xfId="14473"/>
    <cellStyle name="Normal 3 3 2 2 2 4 2 2 3 2 2" xfId="14474"/>
    <cellStyle name="Normal 3 3 2 2 2 4 2 2 3 3" xfId="14475"/>
    <cellStyle name="Normal 3 3 2 2 2 4 2 2 4" xfId="14476"/>
    <cellStyle name="Normal 3 3 2 2 2 4 2 2 4 2" xfId="14477"/>
    <cellStyle name="Normal 3 3 2 2 2 4 2 2 5" xfId="14478"/>
    <cellStyle name="Normal 3 3 2 2 2 4 2 3" xfId="14479"/>
    <cellStyle name="Normal 3 3 2 2 2 4 2 3 2" xfId="14480"/>
    <cellStyle name="Normal 3 3 2 2 2 4 2 3 2 2" xfId="14481"/>
    <cellStyle name="Normal 3 3 2 2 2 4 2 3 2 2 2" xfId="14482"/>
    <cellStyle name="Normal 3 3 2 2 2 4 2 3 2 3" xfId="14483"/>
    <cellStyle name="Normal 3 3 2 2 2 4 2 3 3" xfId="14484"/>
    <cellStyle name="Normal 3 3 2 2 2 4 2 3 3 2" xfId="14485"/>
    <cellStyle name="Normal 3 3 2 2 2 4 2 3 4" xfId="14486"/>
    <cellStyle name="Normal 3 3 2 2 2 4 2 4" xfId="14487"/>
    <cellStyle name="Normal 3 3 2 2 2 4 2 4 2" xfId="14488"/>
    <cellStyle name="Normal 3 3 2 2 2 4 2 4 2 2" xfId="14489"/>
    <cellStyle name="Normal 3 3 2 2 2 4 2 4 3" xfId="14490"/>
    <cellStyle name="Normal 3 3 2 2 2 4 2 5" xfId="14491"/>
    <cellStyle name="Normal 3 3 2 2 2 4 2 5 2" xfId="14492"/>
    <cellStyle name="Normal 3 3 2 2 2 4 2 6" xfId="14493"/>
    <cellStyle name="Normal 3 3 2 2 2 4 3" xfId="14494"/>
    <cellStyle name="Normal 3 3 2 2 2 4 3 2" xfId="14495"/>
    <cellStyle name="Normal 3 3 2 2 2 4 3 2 2" xfId="14496"/>
    <cellStyle name="Normal 3 3 2 2 2 4 3 2 2 2" xfId="14497"/>
    <cellStyle name="Normal 3 3 2 2 2 4 3 2 2 2 2" xfId="14498"/>
    <cellStyle name="Normal 3 3 2 2 2 4 3 2 2 3" xfId="14499"/>
    <cellStyle name="Normal 3 3 2 2 2 4 3 2 3" xfId="14500"/>
    <cellStyle name="Normal 3 3 2 2 2 4 3 2 3 2" xfId="14501"/>
    <cellStyle name="Normal 3 3 2 2 2 4 3 2 4" xfId="14502"/>
    <cellStyle name="Normal 3 3 2 2 2 4 3 3" xfId="14503"/>
    <cellStyle name="Normal 3 3 2 2 2 4 3 3 2" xfId="14504"/>
    <cellStyle name="Normal 3 3 2 2 2 4 3 3 2 2" xfId="14505"/>
    <cellStyle name="Normal 3 3 2 2 2 4 3 3 3" xfId="14506"/>
    <cellStyle name="Normal 3 3 2 2 2 4 3 4" xfId="14507"/>
    <cellStyle name="Normal 3 3 2 2 2 4 3 4 2" xfId="14508"/>
    <cellStyle name="Normal 3 3 2 2 2 4 3 5" xfId="14509"/>
    <cellStyle name="Normal 3 3 2 2 2 4 4" xfId="14510"/>
    <cellStyle name="Normal 3 3 2 2 2 4 4 2" xfId="14511"/>
    <cellStyle name="Normal 3 3 2 2 2 4 4 2 2" xfId="14512"/>
    <cellStyle name="Normal 3 3 2 2 2 4 4 2 2 2" xfId="14513"/>
    <cellStyle name="Normal 3 3 2 2 2 4 4 2 3" xfId="14514"/>
    <cellStyle name="Normal 3 3 2 2 2 4 4 3" xfId="14515"/>
    <cellStyle name="Normal 3 3 2 2 2 4 4 3 2" xfId="14516"/>
    <cellStyle name="Normal 3 3 2 2 2 4 4 4" xfId="14517"/>
    <cellStyle name="Normal 3 3 2 2 2 4 5" xfId="14518"/>
    <cellStyle name="Normal 3 3 2 2 2 4 5 2" xfId="14519"/>
    <cellStyle name="Normal 3 3 2 2 2 4 5 2 2" xfId="14520"/>
    <cellStyle name="Normal 3 3 2 2 2 4 5 3" xfId="14521"/>
    <cellStyle name="Normal 3 3 2 2 2 4 6" xfId="14522"/>
    <cellStyle name="Normal 3 3 2 2 2 4 6 2" xfId="14523"/>
    <cellStyle name="Normal 3 3 2 2 2 4 7" xfId="14524"/>
    <cellStyle name="Normal 3 3 2 2 2 5" xfId="14525"/>
    <cellStyle name="Normal 3 3 2 2 2 5 2" xfId="14526"/>
    <cellStyle name="Normal 3 3 2 2 2 5 2 2" xfId="14527"/>
    <cellStyle name="Normal 3 3 2 2 2 5 2 2 2" xfId="14528"/>
    <cellStyle name="Normal 3 3 2 2 2 5 2 2 2 2" xfId="14529"/>
    <cellStyle name="Normal 3 3 2 2 2 5 2 2 2 2 2" xfId="14530"/>
    <cellStyle name="Normal 3 3 2 2 2 5 2 2 2 3" xfId="14531"/>
    <cellStyle name="Normal 3 3 2 2 2 5 2 2 3" xfId="14532"/>
    <cellStyle name="Normal 3 3 2 2 2 5 2 2 3 2" xfId="14533"/>
    <cellStyle name="Normal 3 3 2 2 2 5 2 2 4" xfId="14534"/>
    <cellStyle name="Normal 3 3 2 2 2 5 2 3" xfId="14535"/>
    <cellStyle name="Normal 3 3 2 2 2 5 2 3 2" xfId="14536"/>
    <cellStyle name="Normal 3 3 2 2 2 5 2 3 2 2" xfId="14537"/>
    <cellStyle name="Normal 3 3 2 2 2 5 2 3 3" xfId="14538"/>
    <cellStyle name="Normal 3 3 2 2 2 5 2 4" xfId="14539"/>
    <cellStyle name="Normal 3 3 2 2 2 5 2 4 2" xfId="14540"/>
    <cellStyle name="Normal 3 3 2 2 2 5 2 5" xfId="14541"/>
    <cellStyle name="Normal 3 3 2 2 2 5 3" xfId="14542"/>
    <cellStyle name="Normal 3 3 2 2 2 5 3 2" xfId="14543"/>
    <cellStyle name="Normal 3 3 2 2 2 5 3 2 2" xfId="14544"/>
    <cellStyle name="Normal 3 3 2 2 2 5 3 2 2 2" xfId="14545"/>
    <cellStyle name="Normal 3 3 2 2 2 5 3 2 3" xfId="14546"/>
    <cellStyle name="Normal 3 3 2 2 2 5 3 3" xfId="14547"/>
    <cellStyle name="Normal 3 3 2 2 2 5 3 3 2" xfId="14548"/>
    <cellStyle name="Normal 3 3 2 2 2 5 3 4" xfId="14549"/>
    <cellStyle name="Normal 3 3 2 2 2 5 4" xfId="14550"/>
    <cellStyle name="Normal 3 3 2 2 2 5 4 2" xfId="14551"/>
    <cellStyle name="Normal 3 3 2 2 2 5 4 2 2" xfId="14552"/>
    <cellStyle name="Normal 3 3 2 2 2 5 4 3" xfId="14553"/>
    <cellStyle name="Normal 3 3 2 2 2 5 5" xfId="14554"/>
    <cellStyle name="Normal 3 3 2 2 2 5 5 2" xfId="14555"/>
    <cellStyle name="Normal 3 3 2 2 2 5 6" xfId="14556"/>
    <cellStyle name="Normal 3 3 2 2 2 6" xfId="14557"/>
    <cellStyle name="Normal 3 3 2 2 2 6 2" xfId="14558"/>
    <cellStyle name="Normal 3 3 2 2 2 6 2 2" xfId="14559"/>
    <cellStyle name="Normal 3 3 2 2 2 6 2 2 2" xfId="14560"/>
    <cellStyle name="Normal 3 3 2 2 2 6 2 2 2 2" xfId="14561"/>
    <cellStyle name="Normal 3 3 2 2 2 6 2 2 3" xfId="14562"/>
    <cellStyle name="Normal 3 3 2 2 2 6 2 3" xfId="14563"/>
    <cellStyle name="Normal 3 3 2 2 2 6 2 3 2" xfId="14564"/>
    <cellStyle name="Normal 3 3 2 2 2 6 2 4" xfId="14565"/>
    <cellStyle name="Normal 3 3 2 2 2 6 3" xfId="14566"/>
    <cellStyle name="Normal 3 3 2 2 2 6 3 2" xfId="14567"/>
    <cellStyle name="Normal 3 3 2 2 2 6 3 2 2" xfId="14568"/>
    <cellStyle name="Normal 3 3 2 2 2 6 3 3" xfId="14569"/>
    <cellStyle name="Normal 3 3 2 2 2 6 4" xfId="14570"/>
    <cellStyle name="Normal 3 3 2 2 2 6 4 2" xfId="14571"/>
    <cellStyle name="Normal 3 3 2 2 2 6 5" xfId="14572"/>
    <cellStyle name="Normal 3 3 2 2 2 7" xfId="14573"/>
    <cellStyle name="Normal 3 3 2 2 2 7 2" xfId="14574"/>
    <cellStyle name="Normal 3 3 2 2 2 7 2 2" xfId="14575"/>
    <cellStyle name="Normal 3 3 2 2 2 7 2 2 2" xfId="14576"/>
    <cellStyle name="Normal 3 3 2 2 2 7 2 3" xfId="14577"/>
    <cellStyle name="Normal 3 3 2 2 2 7 3" xfId="14578"/>
    <cellStyle name="Normal 3 3 2 2 2 7 3 2" xfId="14579"/>
    <cellStyle name="Normal 3 3 2 2 2 7 4" xfId="14580"/>
    <cellStyle name="Normal 3 3 2 2 2 8" xfId="14581"/>
    <cellStyle name="Normal 3 3 2 2 2 8 2" xfId="14582"/>
    <cellStyle name="Normal 3 3 2 2 2 8 2 2" xfId="14583"/>
    <cellStyle name="Normal 3 3 2 2 2 8 3" xfId="14584"/>
    <cellStyle name="Normal 3 3 2 2 2 9" xfId="14585"/>
    <cellStyle name="Normal 3 3 2 2 2 9 2" xfId="14586"/>
    <cellStyle name="Normal 3 3 2 2 3" xfId="14587"/>
    <cellStyle name="Normal 3 3 2 2 3 2" xfId="14588"/>
    <cellStyle name="Normal 3 3 2 2 3 2 2" xfId="14589"/>
    <cellStyle name="Normal 3 3 2 2 3 2 2 2" xfId="14590"/>
    <cellStyle name="Normal 3 3 2 2 3 2 2 2 2" xfId="14591"/>
    <cellStyle name="Normal 3 3 2 2 3 2 2 2 2 2" xfId="14592"/>
    <cellStyle name="Normal 3 3 2 2 3 2 2 2 2 2 2" xfId="14593"/>
    <cellStyle name="Normal 3 3 2 2 3 2 2 2 2 2 2 2" xfId="14594"/>
    <cellStyle name="Normal 3 3 2 2 3 2 2 2 2 2 2 2 2" xfId="14595"/>
    <cellStyle name="Normal 3 3 2 2 3 2 2 2 2 2 2 3" xfId="14596"/>
    <cellStyle name="Normal 3 3 2 2 3 2 2 2 2 2 3" xfId="14597"/>
    <cellStyle name="Normal 3 3 2 2 3 2 2 2 2 2 3 2" xfId="14598"/>
    <cellStyle name="Normal 3 3 2 2 3 2 2 2 2 2 4" xfId="14599"/>
    <cellStyle name="Normal 3 3 2 2 3 2 2 2 2 3" xfId="14600"/>
    <cellStyle name="Normal 3 3 2 2 3 2 2 2 2 3 2" xfId="14601"/>
    <cellStyle name="Normal 3 3 2 2 3 2 2 2 2 3 2 2" xfId="14602"/>
    <cellStyle name="Normal 3 3 2 2 3 2 2 2 2 3 3" xfId="14603"/>
    <cellStyle name="Normal 3 3 2 2 3 2 2 2 2 4" xfId="14604"/>
    <cellStyle name="Normal 3 3 2 2 3 2 2 2 2 4 2" xfId="14605"/>
    <cellStyle name="Normal 3 3 2 2 3 2 2 2 2 5" xfId="14606"/>
    <cellStyle name="Normal 3 3 2 2 3 2 2 2 3" xfId="14607"/>
    <cellStyle name="Normal 3 3 2 2 3 2 2 2 3 2" xfId="14608"/>
    <cellStyle name="Normal 3 3 2 2 3 2 2 2 3 2 2" xfId="14609"/>
    <cellStyle name="Normal 3 3 2 2 3 2 2 2 3 2 2 2" xfId="14610"/>
    <cellStyle name="Normal 3 3 2 2 3 2 2 2 3 2 3" xfId="14611"/>
    <cellStyle name="Normal 3 3 2 2 3 2 2 2 3 3" xfId="14612"/>
    <cellStyle name="Normal 3 3 2 2 3 2 2 2 3 3 2" xfId="14613"/>
    <cellStyle name="Normal 3 3 2 2 3 2 2 2 3 4" xfId="14614"/>
    <cellStyle name="Normal 3 3 2 2 3 2 2 2 4" xfId="14615"/>
    <cellStyle name="Normal 3 3 2 2 3 2 2 2 4 2" xfId="14616"/>
    <cellStyle name="Normal 3 3 2 2 3 2 2 2 4 2 2" xfId="14617"/>
    <cellStyle name="Normal 3 3 2 2 3 2 2 2 4 3" xfId="14618"/>
    <cellStyle name="Normal 3 3 2 2 3 2 2 2 5" xfId="14619"/>
    <cellStyle name="Normal 3 3 2 2 3 2 2 2 5 2" xfId="14620"/>
    <cellStyle name="Normal 3 3 2 2 3 2 2 2 6" xfId="14621"/>
    <cellStyle name="Normal 3 3 2 2 3 2 2 3" xfId="14622"/>
    <cellStyle name="Normal 3 3 2 2 3 2 2 3 2" xfId="14623"/>
    <cellStyle name="Normal 3 3 2 2 3 2 2 3 2 2" xfId="14624"/>
    <cellStyle name="Normal 3 3 2 2 3 2 2 3 2 2 2" xfId="14625"/>
    <cellStyle name="Normal 3 3 2 2 3 2 2 3 2 2 2 2" xfId="14626"/>
    <cellStyle name="Normal 3 3 2 2 3 2 2 3 2 2 3" xfId="14627"/>
    <cellStyle name="Normal 3 3 2 2 3 2 2 3 2 3" xfId="14628"/>
    <cellStyle name="Normal 3 3 2 2 3 2 2 3 2 3 2" xfId="14629"/>
    <cellStyle name="Normal 3 3 2 2 3 2 2 3 2 4" xfId="14630"/>
    <cellStyle name="Normal 3 3 2 2 3 2 2 3 3" xfId="14631"/>
    <cellStyle name="Normal 3 3 2 2 3 2 2 3 3 2" xfId="14632"/>
    <cellStyle name="Normal 3 3 2 2 3 2 2 3 3 2 2" xfId="14633"/>
    <cellStyle name="Normal 3 3 2 2 3 2 2 3 3 3" xfId="14634"/>
    <cellStyle name="Normal 3 3 2 2 3 2 2 3 4" xfId="14635"/>
    <cellStyle name="Normal 3 3 2 2 3 2 2 3 4 2" xfId="14636"/>
    <cellStyle name="Normal 3 3 2 2 3 2 2 3 5" xfId="14637"/>
    <cellStyle name="Normal 3 3 2 2 3 2 2 4" xfId="14638"/>
    <cellStyle name="Normal 3 3 2 2 3 2 2 4 2" xfId="14639"/>
    <cellStyle name="Normal 3 3 2 2 3 2 2 4 2 2" xfId="14640"/>
    <cellStyle name="Normal 3 3 2 2 3 2 2 4 2 2 2" xfId="14641"/>
    <cellStyle name="Normal 3 3 2 2 3 2 2 4 2 3" xfId="14642"/>
    <cellStyle name="Normal 3 3 2 2 3 2 2 4 3" xfId="14643"/>
    <cellStyle name="Normal 3 3 2 2 3 2 2 4 3 2" xfId="14644"/>
    <cellStyle name="Normal 3 3 2 2 3 2 2 4 4" xfId="14645"/>
    <cellStyle name="Normal 3 3 2 2 3 2 2 5" xfId="14646"/>
    <cellStyle name="Normal 3 3 2 2 3 2 2 5 2" xfId="14647"/>
    <cellStyle name="Normal 3 3 2 2 3 2 2 5 2 2" xfId="14648"/>
    <cellStyle name="Normal 3 3 2 2 3 2 2 5 3" xfId="14649"/>
    <cellStyle name="Normal 3 3 2 2 3 2 2 6" xfId="14650"/>
    <cellStyle name="Normal 3 3 2 2 3 2 2 6 2" xfId="14651"/>
    <cellStyle name="Normal 3 3 2 2 3 2 2 7" xfId="14652"/>
    <cellStyle name="Normal 3 3 2 2 3 2 3" xfId="14653"/>
    <cellStyle name="Normal 3 3 2 2 3 2 3 2" xfId="14654"/>
    <cellStyle name="Normal 3 3 2 2 3 2 3 2 2" xfId="14655"/>
    <cellStyle name="Normal 3 3 2 2 3 2 3 2 2 2" xfId="14656"/>
    <cellStyle name="Normal 3 3 2 2 3 2 3 2 2 2 2" xfId="14657"/>
    <cellStyle name="Normal 3 3 2 2 3 2 3 2 2 2 2 2" xfId="14658"/>
    <cellStyle name="Normal 3 3 2 2 3 2 3 2 2 2 3" xfId="14659"/>
    <cellStyle name="Normal 3 3 2 2 3 2 3 2 2 3" xfId="14660"/>
    <cellStyle name="Normal 3 3 2 2 3 2 3 2 2 3 2" xfId="14661"/>
    <cellStyle name="Normal 3 3 2 2 3 2 3 2 2 4" xfId="14662"/>
    <cellStyle name="Normal 3 3 2 2 3 2 3 2 3" xfId="14663"/>
    <cellStyle name="Normal 3 3 2 2 3 2 3 2 3 2" xfId="14664"/>
    <cellStyle name="Normal 3 3 2 2 3 2 3 2 3 2 2" xfId="14665"/>
    <cellStyle name="Normal 3 3 2 2 3 2 3 2 3 3" xfId="14666"/>
    <cellStyle name="Normal 3 3 2 2 3 2 3 2 4" xfId="14667"/>
    <cellStyle name="Normal 3 3 2 2 3 2 3 2 4 2" xfId="14668"/>
    <cellStyle name="Normal 3 3 2 2 3 2 3 2 5" xfId="14669"/>
    <cellStyle name="Normal 3 3 2 2 3 2 3 3" xfId="14670"/>
    <cellStyle name="Normal 3 3 2 2 3 2 3 3 2" xfId="14671"/>
    <cellStyle name="Normal 3 3 2 2 3 2 3 3 2 2" xfId="14672"/>
    <cellStyle name="Normal 3 3 2 2 3 2 3 3 2 2 2" xfId="14673"/>
    <cellStyle name="Normal 3 3 2 2 3 2 3 3 2 3" xfId="14674"/>
    <cellStyle name="Normal 3 3 2 2 3 2 3 3 3" xfId="14675"/>
    <cellStyle name="Normal 3 3 2 2 3 2 3 3 3 2" xfId="14676"/>
    <cellStyle name="Normal 3 3 2 2 3 2 3 3 4" xfId="14677"/>
    <cellStyle name="Normal 3 3 2 2 3 2 3 4" xfId="14678"/>
    <cellStyle name="Normal 3 3 2 2 3 2 3 4 2" xfId="14679"/>
    <cellStyle name="Normal 3 3 2 2 3 2 3 4 2 2" xfId="14680"/>
    <cellStyle name="Normal 3 3 2 2 3 2 3 4 3" xfId="14681"/>
    <cellStyle name="Normal 3 3 2 2 3 2 3 5" xfId="14682"/>
    <cellStyle name="Normal 3 3 2 2 3 2 3 5 2" xfId="14683"/>
    <cellStyle name="Normal 3 3 2 2 3 2 3 6" xfId="14684"/>
    <cellStyle name="Normal 3 3 2 2 3 2 4" xfId="14685"/>
    <cellStyle name="Normal 3 3 2 2 3 2 4 2" xfId="14686"/>
    <cellStyle name="Normal 3 3 2 2 3 2 4 2 2" xfId="14687"/>
    <cellStyle name="Normal 3 3 2 2 3 2 4 2 2 2" xfId="14688"/>
    <cellStyle name="Normal 3 3 2 2 3 2 4 2 2 2 2" xfId="14689"/>
    <cellStyle name="Normal 3 3 2 2 3 2 4 2 2 3" xfId="14690"/>
    <cellStyle name="Normal 3 3 2 2 3 2 4 2 3" xfId="14691"/>
    <cellStyle name="Normal 3 3 2 2 3 2 4 2 3 2" xfId="14692"/>
    <cellStyle name="Normal 3 3 2 2 3 2 4 2 4" xfId="14693"/>
    <cellStyle name="Normal 3 3 2 2 3 2 4 3" xfId="14694"/>
    <cellStyle name="Normal 3 3 2 2 3 2 4 3 2" xfId="14695"/>
    <cellStyle name="Normal 3 3 2 2 3 2 4 3 2 2" xfId="14696"/>
    <cellStyle name="Normal 3 3 2 2 3 2 4 3 3" xfId="14697"/>
    <cellStyle name="Normal 3 3 2 2 3 2 4 4" xfId="14698"/>
    <cellStyle name="Normal 3 3 2 2 3 2 4 4 2" xfId="14699"/>
    <cellStyle name="Normal 3 3 2 2 3 2 4 5" xfId="14700"/>
    <cellStyle name="Normal 3 3 2 2 3 2 5" xfId="14701"/>
    <cellStyle name="Normal 3 3 2 2 3 2 5 2" xfId="14702"/>
    <cellStyle name="Normal 3 3 2 2 3 2 5 2 2" xfId="14703"/>
    <cellStyle name="Normal 3 3 2 2 3 2 5 2 2 2" xfId="14704"/>
    <cellStyle name="Normal 3 3 2 2 3 2 5 2 3" xfId="14705"/>
    <cellStyle name="Normal 3 3 2 2 3 2 5 3" xfId="14706"/>
    <cellStyle name="Normal 3 3 2 2 3 2 5 3 2" xfId="14707"/>
    <cellStyle name="Normal 3 3 2 2 3 2 5 4" xfId="14708"/>
    <cellStyle name="Normal 3 3 2 2 3 2 6" xfId="14709"/>
    <cellStyle name="Normal 3 3 2 2 3 2 6 2" xfId="14710"/>
    <cellStyle name="Normal 3 3 2 2 3 2 6 2 2" xfId="14711"/>
    <cellStyle name="Normal 3 3 2 2 3 2 6 3" xfId="14712"/>
    <cellStyle name="Normal 3 3 2 2 3 2 7" xfId="14713"/>
    <cellStyle name="Normal 3 3 2 2 3 2 7 2" xfId="14714"/>
    <cellStyle name="Normal 3 3 2 2 3 2 8" xfId="14715"/>
    <cellStyle name="Normal 3 3 2 2 3 3" xfId="14716"/>
    <cellStyle name="Normal 3 3 2 2 3 3 2" xfId="14717"/>
    <cellStyle name="Normal 3 3 2 2 3 3 2 2" xfId="14718"/>
    <cellStyle name="Normal 3 3 2 2 3 3 2 2 2" xfId="14719"/>
    <cellStyle name="Normal 3 3 2 2 3 3 2 2 2 2" xfId="14720"/>
    <cellStyle name="Normal 3 3 2 2 3 3 2 2 2 2 2" xfId="14721"/>
    <cellStyle name="Normal 3 3 2 2 3 3 2 2 2 2 2 2" xfId="14722"/>
    <cellStyle name="Normal 3 3 2 2 3 3 2 2 2 2 3" xfId="14723"/>
    <cellStyle name="Normal 3 3 2 2 3 3 2 2 2 3" xfId="14724"/>
    <cellStyle name="Normal 3 3 2 2 3 3 2 2 2 3 2" xfId="14725"/>
    <cellStyle name="Normal 3 3 2 2 3 3 2 2 2 4" xfId="14726"/>
    <cellStyle name="Normal 3 3 2 2 3 3 2 2 3" xfId="14727"/>
    <cellStyle name="Normal 3 3 2 2 3 3 2 2 3 2" xfId="14728"/>
    <cellStyle name="Normal 3 3 2 2 3 3 2 2 3 2 2" xfId="14729"/>
    <cellStyle name="Normal 3 3 2 2 3 3 2 2 3 3" xfId="14730"/>
    <cellStyle name="Normal 3 3 2 2 3 3 2 2 4" xfId="14731"/>
    <cellStyle name="Normal 3 3 2 2 3 3 2 2 4 2" xfId="14732"/>
    <cellStyle name="Normal 3 3 2 2 3 3 2 2 5" xfId="14733"/>
    <cellStyle name="Normal 3 3 2 2 3 3 2 3" xfId="14734"/>
    <cellStyle name="Normal 3 3 2 2 3 3 2 3 2" xfId="14735"/>
    <cellStyle name="Normal 3 3 2 2 3 3 2 3 2 2" xfId="14736"/>
    <cellStyle name="Normal 3 3 2 2 3 3 2 3 2 2 2" xfId="14737"/>
    <cellStyle name="Normal 3 3 2 2 3 3 2 3 2 3" xfId="14738"/>
    <cellStyle name="Normal 3 3 2 2 3 3 2 3 3" xfId="14739"/>
    <cellStyle name="Normal 3 3 2 2 3 3 2 3 3 2" xfId="14740"/>
    <cellStyle name="Normal 3 3 2 2 3 3 2 3 4" xfId="14741"/>
    <cellStyle name="Normal 3 3 2 2 3 3 2 4" xfId="14742"/>
    <cellStyle name="Normal 3 3 2 2 3 3 2 4 2" xfId="14743"/>
    <cellStyle name="Normal 3 3 2 2 3 3 2 4 2 2" xfId="14744"/>
    <cellStyle name="Normal 3 3 2 2 3 3 2 4 3" xfId="14745"/>
    <cellStyle name="Normal 3 3 2 2 3 3 2 5" xfId="14746"/>
    <cellStyle name="Normal 3 3 2 2 3 3 2 5 2" xfId="14747"/>
    <cellStyle name="Normal 3 3 2 2 3 3 2 6" xfId="14748"/>
    <cellStyle name="Normal 3 3 2 2 3 3 3" xfId="14749"/>
    <cellStyle name="Normal 3 3 2 2 3 3 3 2" xfId="14750"/>
    <cellStyle name="Normal 3 3 2 2 3 3 3 2 2" xfId="14751"/>
    <cellStyle name="Normal 3 3 2 2 3 3 3 2 2 2" xfId="14752"/>
    <cellStyle name="Normal 3 3 2 2 3 3 3 2 2 2 2" xfId="14753"/>
    <cellStyle name="Normal 3 3 2 2 3 3 3 2 2 3" xfId="14754"/>
    <cellStyle name="Normal 3 3 2 2 3 3 3 2 3" xfId="14755"/>
    <cellStyle name="Normal 3 3 2 2 3 3 3 2 3 2" xfId="14756"/>
    <cellStyle name="Normal 3 3 2 2 3 3 3 2 4" xfId="14757"/>
    <cellStyle name="Normal 3 3 2 2 3 3 3 3" xfId="14758"/>
    <cellStyle name="Normal 3 3 2 2 3 3 3 3 2" xfId="14759"/>
    <cellStyle name="Normal 3 3 2 2 3 3 3 3 2 2" xfId="14760"/>
    <cellStyle name="Normal 3 3 2 2 3 3 3 3 3" xfId="14761"/>
    <cellStyle name="Normal 3 3 2 2 3 3 3 4" xfId="14762"/>
    <cellStyle name="Normal 3 3 2 2 3 3 3 4 2" xfId="14763"/>
    <cellStyle name="Normal 3 3 2 2 3 3 3 5" xfId="14764"/>
    <cellStyle name="Normal 3 3 2 2 3 3 4" xfId="14765"/>
    <cellStyle name="Normal 3 3 2 2 3 3 4 2" xfId="14766"/>
    <cellStyle name="Normal 3 3 2 2 3 3 4 2 2" xfId="14767"/>
    <cellStyle name="Normal 3 3 2 2 3 3 4 2 2 2" xfId="14768"/>
    <cellStyle name="Normal 3 3 2 2 3 3 4 2 3" xfId="14769"/>
    <cellStyle name="Normal 3 3 2 2 3 3 4 3" xfId="14770"/>
    <cellStyle name="Normal 3 3 2 2 3 3 4 3 2" xfId="14771"/>
    <cellStyle name="Normal 3 3 2 2 3 3 4 4" xfId="14772"/>
    <cellStyle name="Normal 3 3 2 2 3 3 5" xfId="14773"/>
    <cellStyle name="Normal 3 3 2 2 3 3 5 2" xfId="14774"/>
    <cellStyle name="Normal 3 3 2 2 3 3 5 2 2" xfId="14775"/>
    <cellStyle name="Normal 3 3 2 2 3 3 5 3" xfId="14776"/>
    <cellStyle name="Normal 3 3 2 2 3 3 6" xfId="14777"/>
    <cellStyle name="Normal 3 3 2 2 3 3 6 2" xfId="14778"/>
    <cellStyle name="Normal 3 3 2 2 3 3 7" xfId="14779"/>
    <cellStyle name="Normal 3 3 2 2 3 4" xfId="14780"/>
    <cellStyle name="Normal 3 3 2 2 3 4 2" xfId="14781"/>
    <cellStyle name="Normal 3 3 2 2 3 4 2 2" xfId="14782"/>
    <cellStyle name="Normal 3 3 2 2 3 4 2 2 2" xfId="14783"/>
    <cellStyle name="Normal 3 3 2 2 3 4 2 2 2 2" xfId="14784"/>
    <cellStyle name="Normal 3 3 2 2 3 4 2 2 2 2 2" xfId="14785"/>
    <cellStyle name="Normal 3 3 2 2 3 4 2 2 2 3" xfId="14786"/>
    <cellStyle name="Normal 3 3 2 2 3 4 2 2 3" xfId="14787"/>
    <cellStyle name="Normal 3 3 2 2 3 4 2 2 3 2" xfId="14788"/>
    <cellStyle name="Normal 3 3 2 2 3 4 2 2 4" xfId="14789"/>
    <cellStyle name="Normal 3 3 2 2 3 4 2 3" xfId="14790"/>
    <cellStyle name="Normal 3 3 2 2 3 4 2 3 2" xfId="14791"/>
    <cellStyle name="Normal 3 3 2 2 3 4 2 3 2 2" xfId="14792"/>
    <cellStyle name="Normal 3 3 2 2 3 4 2 3 3" xfId="14793"/>
    <cellStyle name="Normal 3 3 2 2 3 4 2 4" xfId="14794"/>
    <cellStyle name="Normal 3 3 2 2 3 4 2 4 2" xfId="14795"/>
    <cellStyle name="Normal 3 3 2 2 3 4 2 5" xfId="14796"/>
    <cellStyle name="Normal 3 3 2 2 3 4 3" xfId="14797"/>
    <cellStyle name="Normal 3 3 2 2 3 4 3 2" xfId="14798"/>
    <cellStyle name="Normal 3 3 2 2 3 4 3 2 2" xfId="14799"/>
    <cellStyle name="Normal 3 3 2 2 3 4 3 2 2 2" xfId="14800"/>
    <cellStyle name="Normal 3 3 2 2 3 4 3 2 3" xfId="14801"/>
    <cellStyle name="Normal 3 3 2 2 3 4 3 3" xfId="14802"/>
    <cellStyle name="Normal 3 3 2 2 3 4 3 3 2" xfId="14803"/>
    <cellStyle name="Normal 3 3 2 2 3 4 3 4" xfId="14804"/>
    <cellStyle name="Normal 3 3 2 2 3 4 4" xfId="14805"/>
    <cellStyle name="Normal 3 3 2 2 3 4 4 2" xfId="14806"/>
    <cellStyle name="Normal 3 3 2 2 3 4 4 2 2" xfId="14807"/>
    <cellStyle name="Normal 3 3 2 2 3 4 4 3" xfId="14808"/>
    <cellStyle name="Normal 3 3 2 2 3 4 5" xfId="14809"/>
    <cellStyle name="Normal 3 3 2 2 3 4 5 2" xfId="14810"/>
    <cellStyle name="Normal 3 3 2 2 3 4 6" xfId="14811"/>
    <cellStyle name="Normal 3 3 2 2 3 5" xfId="14812"/>
    <cellStyle name="Normal 3 3 2 2 3 5 2" xfId="14813"/>
    <cellStyle name="Normal 3 3 2 2 3 5 2 2" xfId="14814"/>
    <cellStyle name="Normal 3 3 2 2 3 5 2 2 2" xfId="14815"/>
    <cellStyle name="Normal 3 3 2 2 3 5 2 2 2 2" xfId="14816"/>
    <cellStyle name="Normal 3 3 2 2 3 5 2 2 3" xfId="14817"/>
    <cellStyle name="Normal 3 3 2 2 3 5 2 3" xfId="14818"/>
    <cellStyle name="Normal 3 3 2 2 3 5 2 3 2" xfId="14819"/>
    <cellStyle name="Normal 3 3 2 2 3 5 2 4" xfId="14820"/>
    <cellStyle name="Normal 3 3 2 2 3 5 3" xfId="14821"/>
    <cellStyle name="Normal 3 3 2 2 3 5 3 2" xfId="14822"/>
    <cellStyle name="Normal 3 3 2 2 3 5 3 2 2" xfId="14823"/>
    <cellStyle name="Normal 3 3 2 2 3 5 3 3" xfId="14824"/>
    <cellStyle name="Normal 3 3 2 2 3 5 4" xfId="14825"/>
    <cellStyle name="Normal 3 3 2 2 3 5 4 2" xfId="14826"/>
    <cellStyle name="Normal 3 3 2 2 3 5 5" xfId="14827"/>
    <cellStyle name="Normal 3 3 2 2 3 6" xfId="14828"/>
    <cellStyle name="Normal 3 3 2 2 3 6 2" xfId="14829"/>
    <cellStyle name="Normal 3 3 2 2 3 6 2 2" xfId="14830"/>
    <cellStyle name="Normal 3 3 2 2 3 6 2 2 2" xfId="14831"/>
    <cellStyle name="Normal 3 3 2 2 3 6 2 3" xfId="14832"/>
    <cellStyle name="Normal 3 3 2 2 3 6 3" xfId="14833"/>
    <cellStyle name="Normal 3 3 2 2 3 6 3 2" xfId="14834"/>
    <cellStyle name="Normal 3 3 2 2 3 6 4" xfId="14835"/>
    <cellStyle name="Normal 3 3 2 2 3 7" xfId="14836"/>
    <cellStyle name="Normal 3 3 2 2 3 7 2" xfId="14837"/>
    <cellStyle name="Normal 3 3 2 2 3 7 2 2" xfId="14838"/>
    <cellStyle name="Normal 3 3 2 2 3 7 3" xfId="14839"/>
    <cellStyle name="Normal 3 3 2 2 3 8" xfId="14840"/>
    <cellStyle name="Normal 3 3 2 2 3 8 2" xfId="14841"/>
    <cellStyle name="Normal 3 3 2 2 3 9" xfId="14842"/>
    <cellStyle name="Normal 3 3 2 2 4" xfId="14843"/>
    <cellStyle name="Normal 3 3 2 2 4 2" xfId="14844"/>
    <cellStyle name="Normal 3 3 2 2 4 2 2" xfId="14845"/>
    <cellStyle name="Normal 3 3 2 2 4 2 2 2" xfId="14846"/>
    <cellStyle name="Normal 3 3 2 2 4 2 2 2 2" xfId="14847"/>
    <cellStyle name="Normal 3 3 2 2 4 2 2 2 2 2" xfId="14848"/>
    <cellStyle name="Normal 3 3 2 2 4 2 2 2 2 2 2" xfId="14849"/>
    <cellStyle name="Normal 3 3 2 2 4 2 2 2 2 2 2 2" xfId="14850"/>
    <cellStyle name="Normal 3 3 2 2 4 2 2 2 2 2 3" xfId="14851"/>
    <cellStyle name="Normal 3 3 2 2 4 2 2 2 2 3" xfId="14852"/>
    <cellStyle name="Normal 3 3 2 2 4 2 2 2 2 3 2" xfId="14853"/>
    <cellStyle name="Normal 3 3 2 2 4 2 2 2 2 4" xfId="14854"/>
    <cellStyle name="Normal 3 3 2 2 4 2 2 2 3" xfId="14855"/>
    <cellStyle name="Normal 3 3 2 2 4 2 2 2 3 2" xfId="14856"/>
    <cellStyle name="Normal 3 3 2 2 4 2 2 2 3 2 2" xfId="14857"/>
    <cellStyle name="Normal 3 3 2 2 4 2 2 2 3 3" xfId="14858"/>
    <cellStyle name="Normal 3 3 2 2 4 2 2 2 4" xfId="14859"/>
    <cellStyle name="Normal 3 3 2 2 4 2 2 2 4 2" xfId="14860"/>
    <cellStyle name="Normal 3 3 2 2 4 2 2 2 5" xfId="14861"/>
    <cellStyle name="Normal 3 3 2 2 4 2 2 3" xfId="14862"/>
    <cellStyle name="Normal 3 3 2 2 4 2 2 3 2" xfId="14863"/>
    <cellStyle name="Normal 3 3 2 2 4 2 2 3 2 2" xfId="14864"/>
    <cellStyle name="Normal 3 3 2 2 4 2 2 3 2 2 2" xfId="14865"/>
    <cellStyle name="Normal 3 3 2 2 4 2 2 3 2 3" xfId="14866"/>
    <cellStyle name="Normal 3 3 2 2 4 2 2 3 3" xfId="14867"/>
    <cellStyle name="Normal 3 3 2 2 4 2 2 3 3 2" xfId="14868"/>
    <cellStyle name="Normal 3 3 2 2 4 2 2 3 4" xfId="14869"/>
    <cellStyle name="Normal 3 3 2 2 4 2 2 4" xfId="14870"/>
    <cellStyle name="Normal 3 3 2 2 4 2 2 4 2" xfId="14871"/>
    <cellStyle name="Normal 3 3 2 2 4 2 2 4 2 2" xfId="14872"/>
    <cellStyle name="Normal 3 3 2 2 4 2 2 4 3" xfId="14873"/>
    <cellStyle name="Normal 3 3 2 2 4 2 2 5" xfId="14874"/>
    <cellStyle name="Normal 3 3 2 2 4 2 2 5 2" xfId="14875"/>
    <cellStyle name="Normal 3 3 2 2 4 2 2 6" xfId="14876"/>
    <cellStyle name="Normal 3 3 2 2 4 2 3" xfId="14877"/>
    <cellStyle name="Normal 3 3 2 2 4 2 3 2" xfId="14878"/>
    <cellStyle name="Normal 3 3 2 2 4 2 3 2 2" xfId="14879"/>
    <cellStyle name="Normal 3 3 2 2 4 2 3 2 2 2" xfId="14880"/>
    <cellStyle name="Normal 3 3 2 2 4 2 3 2 2 2 2" xfId="14881"/>
    <cellStyle name="Normal 3 3 2 2 4 2 3 2 2 3" xfId="14882"/>
    <cellStyle name="Normal 3 3 2 2 4 2 3 2 3" xfId="14883"/>
    <cellStyle name="Normal 3 3 2 2 4 2 3 2 3 2" xfId="14884"/>
    <cellStyle name="Normal 3 3 2 2 4 2 3 2 4" xfId="14885"/>
    <cellStyle name="Normal 3 3 2 2 4 2 3 3" xfId="14886"/>
    <cellStyle name="Normal 3 3 2 2 4 2 3 3 2" xfId="14887"/>
    <cellStyle name="Normal 3 3 2 2 4 2 3 3 2 2" xfId="14888"/>
    <cellStyle name="Normal 3 3 2 2 4 2 3 3 3" xfId="14889"/>
    <cellStyle name="Normal 3 3 2 2 4 2 3 4" xfId="14890"/>
    <cellStyle name="Normal 3 3 2 2 4 2 3 4 2" xfId="14891"/>
    <cellStyle name="Normal 3 3 2 2 4 2 3 5" xfId="14892"/>
    <cellStyle name="Normal 3 3 2 2 4 2 4" xfId="14893"/>
    <cellStyle name="Normal 3 3 2 2 4 2 4 2" xfId="14894"/>
    <cellStyle name="Normal 3 3 2 2 4 2 4 2 2" xfId="14895"/>
    <cellStyle name="Normal 3 3 2 2 4 2 4 2 2 2" xfId="14896"/>
    <cellStyle name="Normal 3 3 2 2 4 2 4 2 3" xfId="14897"/>
    <cellStyle name="Normal 3 3 2 2 4 2 4 3" xfId="14898"/>
    <cellStyle name="Normal 3 3 2 2 4 2 4 3 2" xfId="14899"/>
    <cellStyle name="Normal 3 3 2 2 4 2 4 4" xfId="14900"/>
    <cellStyle name="Normal 3 3 2 2 4 2 5" xfId="14901"/>
    <cellStyle name="Normal 3 3 2 2 4 2 5 2" xfId="14902"/>
    <cellStyle name="Normal 3 3 2 2 4 2 5 2 2" xfId="14903"/>
    <cellStyle name="Normal 3 3 2 2 4 2 5 3" xfId="14904"/>
    <cellStyle name="Normal 3 3 2 2 4 2 6" xfId="14905"/>
    <cellStyle name="Normal 3 3 2 2 4 2 6 2" xfId="14906"/>
    <cellStyle name="Normal 3 3 2 2 4 2 7" xfId="14907"/>
    <cellStyle name="Normal 3 3 2 2 4 3" xfId="14908"/>
    <cellStyle name="Normal 3 3 2 2 4 3 2" xfId="14909"/>
    <cellStyle name="Normal 3 3 2 2 4 3 2 2" xfId="14910"/>
    <cellStyle name="Normal 3 3 2 2 4 3 2 2 2" xfId="14911"/>
    <cellStyle name="Normal 3 3 2 2 4 3 2 2 2 2" xfId="14912"/>
    <cellStyle name="Normal 3 3 2 2 4 3 2 2 2 2 2" xfId="14913"/>
    <cellStyle name="Normal 3 3 2 2 4 3 2 2 2 3" xfId="14914"/>
    <cellStyle name="Normal 3 3 2 2 4 3 2 2 3" xfId="14915"/>
    <cellStyle name="Normal 3 3 2 2 4 3 2 2 3 2" xfId="14916"/>
    <cellStyle name="Normal 3 3 2 2 4 3 2 2 4" xfId="14917"/>
    <cellStyle name="Normal 3 3 2 2 4 3 2 3" xfId="14918"/>
    <cellStyle name="Normal 3 3 2 2 4 3 2 3 2" xfId="14919"/>
    <cellStyle name="Normal 3 3 2 2 4 3 2 3 2 2" xfId="14920"/>
    <cellStyle name="Normal 3 3 2 2 4 3 2 3 3" xfId="14921"/>
    <cellStyle name="Normal 3 3 2 2 4 3 2 4" xfId="14922"/>
    <cellStyle name="Normal 3 3 2 2 4 3 2 4 2" xfId="14923"/>
    <cellStyle name="Normal 3 3 2 2 4 3 2 5" xfId="14924"/>
    <cellStyle name="Normal 3 3 2 2 4 3 3" xfId="14925"/>
    <cellStyle name="Normal 3 3 2 2 4 3 3 2" xfId="14926"/>
    <cellStyle name="Normal 3 3 2 2 4 3 3 2 2" xfId="14927"/>
    <cellStyle name="Normal 3 3 2 2 4 3 3 2 2 2" xfId="14928"/>
    <cellStyle name="Normal 3 3 2 2 4 3 3 2 3" xfId="14929"/>
    <cellStyle name="Normal 3 3 2 2 4 3 3 3" xfId="14930"/>
    <cellStyle name="Normal 3 3 2 2 4 3 3 3 2" xfId="14931"/>
    <cellStyle name="Normal 3 3 2 2 4 3 3 4" xfId="14932"/>
    <cellStyle name="Normal 3 3 2 2 4 3 4" xfId="14933"/>
    <cellStyle name="Normal 3 3 2 2 4 3 4 2" xfId="14934"/>
    <cellStyle name="Normal 3 3 2 2 4 3 4 2 2" xfId="14935"/>
    <cellStyle name="Normal 3 3 2 2 4 3 4 3" xfId="14936"/>
    <cellStyle name="Normal 3 3 2 2 4 3 5" xfId="14937"/>
    <cellStyle name="Normal 3 3 2 2 4 3 5 2" xfId="14938"/>
    <cellStyle name="Normal 3 3 2 2 4 3 6" xfId="14939"/>
    <cellStyle name="Normal 3 3 2 2 4 4" xfId="14940"/>
    <cellStyle name="Normal 3 3 2 2 4 4 2" xfId="14941"/>
    <cellStyle name="Normal 3 3 2 2 4 4 2 2" xfId="14942"/>
    <cellStyle name="Normal 3 3 2 2 4 4 2 2 2" xfId="14943"/>
    <cellStyle name="Normal 3 3 2 2 4 4 2 2 2 2" xfId="14944"/>
    <cellStyle name="Normal 3 3 2 2 4 4 2 2 3" xfId="14945"/>
    <cellStyle name="Normal 3 3 2 2 4 4 2 3" xfId="14946"/>
    <cellStyle name="Normal 3 3 2 2 4 4 2 3 2" xfId="14947"/>
    <cellStyle name="Normal 3 3 2 2 4 4 2 4" xfId="14948"/>
    <cellStyle name="Normal 3 3 2 2 4 4 3" xfId="14949"/>
    <cellStyle name="Normal 3 3 2 2 4 4 3 2" xfId="14950"/>
    <cellStyle name="Normal 3 3 2 2 4 4 3 2 2" xfId="14951"/>
    <cellStyle name="Normal 3 3 2 2 4 4 3 3" xfId="14952"/>
    <cellStyle name="Normal 3 3 2 2 4 4 4" xfId="14953"/>
    <cellStyle name="Normal 3 3 2 2 4 4 4 2" xfId="14954"/>
    <cellStyle name="Normal 3 3 2 2 4 4 5" xfId="14955"/>
    <cellStyle name="Normal 3 3 2 2 4 5" xfId="14956"/>
    <cellStyle name="Normal 3 3 2 2 4 5 2" xfId="14957"/>
    <cellStyle name="Normal 3 3 2 2 4 5 2 2" xfId="14958"/>
    <cellStyle name="Normal 3 3 2 2 4 5 2 2 2" xfId="14959"/>
    <cellStyle name="Normal 3 3 2 2 4 5 2 3" xfId="14960"/>
    <cellStyle name="Normal 3 3 2 2 4 5 3" xfId="14961"/>
    <cellStyle name="Normal 3 3 2 2 4 5 3 2" xfId="14962"/>
    <cellStyle name="Normal 3 3 2 2 4 5 4" xfId="14963"/>
    <cellStyle name="Normal 3 3 2 2 4 6" xfId="14964"/>
    <cellStyle name="Normal 3 3 2 2 4 6 2" xfId="14965"/>
    <cellStyle name="Normal 3 3 2 2 4 6 2 2" xfId="14966"/>
    <cellStyle name="Normal 3 3 2 2 4 6 3" xfId="14967"/>
    <cellStyle name="Normal 3 3 2 2 4 7" xfId="14968"/>
    <cellStyle name="Normal 3 3 2 2 4 7 2" xfId="14969"/>
    <cellStyle name="Normal 3 3 2 2 4 8" xfId="14970"/>
    <cellStyle name="Normal 3 3 2 2 5" xfId="14971"/>
    <cellStyle name="Normal 3 3 2 2 5 2" xfId="14972"/>
    <cellStyle name="Normal 3 3 2 2 5 2 2" xfId="14973"/>
    <cellStyle name="Normal 3 3 2 2 5 2 2 2" xfId="14974"/>
    <cellStyle name="Normal 3 3 2 2 5 2 2 2 2" xfId="14975"/>
    <cellStyle name="Normal 3 3 2 2 5 2 2 2 2 2" xfId="14976"/>
    <cellStyle name="Normal 3 3 2 2 5 2 2 2 2 2 2" xfId="14977"/>
    <cellStyle name="Normal 3 3 2 2 5 2 2 2 2 3" xfId="14978"/>
    <cellStyle name="Normal 3 3 2 2 5 2 2 2 3" xfId="14979"/>
    <cellStyle name="Normal 3 3 2 2 5 2 2 2 3 2" xfId="14980"/>
    <cellStyle name="Normal 3 3 2 2 5 2 2 2 4" xfId="14981"/>
    <cellStyle name="Normal 3 3 2 2 5 2 2 3" xfId="14982"/>
    <cellStyle name="Normal 3 3 2 2 5 2 2 3 2" xfId="14983"/>
    <cellStyle name="Normal 3 3 2 2 5 2 2 3 2 2" xfId="14984"/>
    <cellStyle name="Normal 3 3 2 2 5 2 2 3 3" xfId="14985"/>
    <cellStyle name="Normal 3 3 2 2 5 2 2 4" xfId="14986"/>
    <cellStyle name="Normal 3 3 2 2 5 2 2 4 2" xfId="14987"/>
    <cellStyle name="Normal 3 3 2 2 5 2 2 5" xfId="14988"/>
    <cellStyle name="Normal 3 3 2 2 5 2 3" xfId="14989"/>
    <cellStyle name="Normal 3 3 2 2 5 2 3 2" xfId="14990"/>
    <cellStyle name="Normal 3 3 2 2 5 2 3 2 2" xfId="14991"/>
    <cellStyle name="Normal 3 3 2 2 5 2 3 2 2 2" xfId="14992"/>
    <cellStyle name="Normal 3 3 2 2 5 2 3 2 3" xfId="14993"/>
    <cellStyle name="Normal 3 3 2 2 5 2 3 3" xfId="14994"/>
    <cellStyle name="Normal 3 3 2 2 5 2 3 3 2" xfId="14995"/>
    <cellStyle name="Normal 3 3 2 2 5 2 3 4" xfId="14996"/>
    <cellStyle name="Normal 3 3 2 2 5 2 4" xfId="14997"/>
    <cellStyle name="Normal 3 3 2 2 5 2 4 2" xfId="14998"/>
    <cellStyle name="Normal 3 3 2 2 5 2 4 2 2" xfId="14999"/>
    <cellStyle name="Normal 3 3 2 2 5 2 4 3" xfId="15000"/>
    <cellStyle name="Normal 3 3 2 2 5 2 5" xfId="15001"/>
    <cellStyle name="Normal 3 3 2 2 5 2 5 2" xfId="15002"/>
    <cellStyle name="Normal 3 3 2 2 5 2 6" xfId="15003"/>
    <cellStyle name="Normal 3 3 2 2 5 3" xfId="15004"/>
    <cellStyle name="Normal 3 3 2 2 5 3 2" xfId="15005"/>
    <cellStyle name="Normal 3 3 2 2 5 3 2 2" xfId="15006"/>
    <cellStyle name="Normal 3 3 2 2 5 3 2 2 2" xfId="15007"/>
    <cellStyle name="Normal 3 3 2 2 5 3 2 2 2 2" xfId="15008"/>
    <cellStyle name="Normal 3 3 2 2 5 3 2 2 3" xfId="15009"/>
    <cellStyle name="Normal 3 3 2 2 5 3 2 3" xfId="15010"/>
    <cellStyle name="Normal 3 3 2 2 5 3 2 3 2" xfId="15011"/>
    <cellStyle name="Normal 3 3 2 2 5 3 2 4" xfId="15012"/>
    <cellStyle name="Normal 3 3 2 2 5 3 3" xfId="15013"/>
    <cellStyle name="Normal 3 3 2 2 5 3 3 2" xfId="15014"/>
    <cellStyle name="Normal 3 3 2 2 5 3 3 2 2" xfId="15015"/>
    <cellStyle name="Normal 3 3 2 2 5 3 3 3" xfId="15016"/>
    <cellStyle name="Normal 3 3 2 2 5 3 4" xfId="15017"/>
    <cellStyle name="Normal 3 3 2 2 5 3 4 2" xfId="15018"/>
    <cellStyle name="Normal 3 3 2 2 5 3 5" xfId="15019"/>
    <cellStyle name="Normal 3 3 2 2 5 4" xfId="15020"/>
    <cellStyle name="Normal 3 3 2 2 5 4 2" xfId="15021"/>
    <cellStyle name="Normal 3 3 2 2 5 4 2 2" xfId="15022"/>
    <cellStyle name="Normal 3 3 2 2 5 4 2 2 2" xfId="15023"/>
    <cellStyle name="Normal 3 3 2 2 5 4 2 3" xfId="15024"/>
    <cellStyle name="Normal 3 3 2 2 5 4 3" xfId="15025"/>
    <cellStyle name="Normal 3 3 2 2 5 4 3 2" xfId="15026"/>
    <cellStyle name="Normal 3 3 2 2 5 4 4" xfId="15027"/>
    <cellStyle name="Normal 3 3 2 2 5 5" xfId="15028"/>
    <cellStyle name="Normal 3 3 2 2 5 5 2" xfId="15029"/>
    <cellStyle name="Normal 3 3 2 2 5 5 2 2" xfId="15030"/>
    <cellStyle name="Normal 3 3 2 2 5 5 3" xfId="15031"/>
    <cellStyle name="Normal 3 3 2 2 5 6" xfId="15032"/>
    <cellStyle name="Normal 3 3 2 2 5 6 2" xfId="15033"/>
    <cellStyle name="Normal 3 3 2 2 5 7" xfId="15034"/>
    <cellStyle name="Normal 3 3 2 2 6" xfId="15035"/>
    <cellStyle name="Normal 3 3 2 2 6 2" xfId="15036"/>
    <cellStyle name="Normal 3 3 2 2 6 2 2" xfId="15037"/>
    <cellStyle name="Normal 3 3 2 2 6 2 2 2" xfId="15038"/>
    <cellStyle name="Normal 3 3 2 2 6 2 2 2 2" xfId="15039"/>
    <cellStyle name="Normal 3 3 2 2 6 2 2 2 2 2" xfId="15040"/>
    <cellStyle name="Normal 3 3 2 2 6 2 2 2 3" xfId="15041"/>
    <cellStyle name="Normal 3 3 2 2 6 2 2 3" xfId="15042"/>
    <cellStyle name="Normal 3 3 2 2 6 2 2 3 2" xfId="15043"/>
    <cellStyle name="Normal 3 3 2 2 6 2 2 4" xfId="15044"/>
    <cellStyle name="Normal 3 3 2 2 6 2 3" xfId="15045"/>
    <cellStyle name="Normal 3 3 2 2 6 2 3 2" xfId="15046"/>
    <cellStyle name="Normal 3 3 2 2 6 2 3 2 2" xfId="15047"/>
    <cellStyle name="Normal 3 3 2 2 6 2 3 3" xfId="15048"/>
    <cellStyle name="Normal 3 3 2 2 6 2 4" xfId="15049"/>
    <cellStyle name="Normal 3 3 2 2 6 2 4 2" xfId="15050"/>
    <cellStyle name="Normal 3 3 2 2 6 2 5" xfId="15051"/>
    <cellStyle name="Normal 3 3 2 2 6 3" xfId="15052"/>
    <cellStyle name="Normal 3 3 2 2 6 3 2" xfId="15053"/>
    <cellStyle name="Normal 3 3 2 2 6 3 2 2" xfId="15054"/>
    <cellStyle name="Normal 3 3 2 2 6 3 2 2 2" xfId="15055"/>
    <cellStyle name="Normal 3 3 2 2 6 3 2 3" xfId="15056"/>
    <cellStyle name="Normal 3 3 2 2 6 3 3" xfId="15057"/>
    <cellStyle name="Normal 3 3 2 2 6 3 3 2" xfId="15058"/>
    <cellStyle name="Normal 3 3 2 2 6 3 4" xfId="15059"/>
    <cellStyle name="Normal 3 3 2 2 6 4" xfId="15060"/>
    <cellStyle name="Normal 3 3 2 2 6 4 2" xfId="15061"/>
    <cellStyle name="Normal 3 3 2 2 6 4 2 2" xfId="15062"/>
    <cellStyle name="Normal 3 3 2 2 6 4 3" xfId="15063"/>
    <cellStyle name="Normal 3 3 2 2 6 5" xfId="15064"/>
    <cellStyle name="Normal 3 3 2 2 6 5 2" xfId="15065"/>
    <cellStyle name="Normal 3 3 2 2 6 6" xfId="15066"/>
    <cellStyle name="Normal 3 3 2 2 7" xfId="15067"/>
    <cellStyle name="Normal 3 3 2 2 7 2" xfId="15068"/>
    <cellStyle name="Normal 3 3 2 2 7 2 2" xfId="15069"/>
    <cellStyle name="Normal 3 3 2 2 7 2 2 2" xfId="15070"/>
    <cellStyle name="Normal 3 3 2 2 7 2 2 2 2" xfId="15071"/>
    <cellStyle name="Normal 3 3 2 2 7 2 2 3" xfId="15072"/>
    <cellStyle name="Normal 3 3 2 2 7 2 3" xfId="15073"/>
    <cellStyle name="Normal 3 3 2 2 7 2 3 2" xfId="15074"/>
    <cellStyle name="Normal 3 3 2 2 7 2 4" xfId="15075"/>
    <cellStyle name="Normal 3 3 2 2 7 3" xfId="15076"/>
    <cellStyle name="Normal 3 3 2 2 7 3 2" xfId="15077"/>
    <cellStyle name="Normal 3 3 2 2 7 3 2 2" xfId="15078"/>
    <cellStyle name="Normal 3 3 2 2 7 3 3" xfId="15079"/>
    <cellStyle name="Normal 3 3 2 2 7 4" xfId="15080"/>
    <cellStyle name="Normal 3 3 2 2 7 4 2" xfId="15081"/>
    <cellStyle name="Normal 3 3 2 2 7 5" xfId="15082"/>
    <cellStyle name="Normal 3 3 2 2 8" xfId="15083"/>
    <cellStyle name="Normal 3 3 2 2 8 2" xfId="15084"/>
    <cellStyle name="Normal 3 3 2 2 8 2 2" xfId="15085"/>
    <cellStyle name="Normal 3 3 2 2 8 2 2 2" xfId="15086"/>
    <cellStyle name="Normal 3 3 2 2 8 2 3" xfId="15087"/>
    <cellStyle name="Normal 3 3 2 2 8 3" xfId="15088"/>
    <cellStyle name="Normal 3 3 2 2 8 3 2" xfId="15089"/>
    <cellStyle name="Normal 3 3 2 2 8 4" xfId="15090"/>
    <cellStyle name="Normal 3 3 2 2 9" xfId="15091"/>
    <cellStyle name="Normal 3 3 2 2 9 2" xfId="15092"/>
    <cellStyle name="Normal 3 3 2 2 9 2 2" xfId="15093"/>
    <cellStyle name="Normal 3 3 2 2 9 3" xfId="15094"/>
    <cellStyle name="Normal 3 3 2 3" xfId="15095"/>
    <cellStyle name="Normal 3 3 2 3 10" xfId="15096"/>
    <cellStyle name="Normal 3 3 2 3 2" xfId="15097"/>
    <cellStyle name="Normal 3 3 2 3 2 2" xfId="15098"/>
    <cellStyle name="Normal 3 3 2 3 2 2 2" xfId="15099"/>
    <cellStyle name="Normal 3 3 2 3 2 2 2 2" xfId="15100"/>
    <cellStyle name="Normal 3 3 2 3 2 2 2 2 2" xfId="15101"/>
    <cellStyle name="Normal 3 3 2 3 2 2 2 2 2 2" xfId="15102"/>
    <cellStyle name="Normal 3 3 2 3 2 2 2 2 2 2 2" xfId="15103"/>
    <cellStyle name="Normal 3 3 2 3 2 2 2 2 2 2 2 2" xfId="15104"/>
    <cellStyle name="Normal 3 3 2 3 2 2 2 2 2 2 2 2 2" xfId="15105"/>
    <cellStyle name="Normal 3 3 2 3 2 2 2 2 2 2 2 3" xfId="15106"/>
    <cellStyle name="Normal 3 3 2 3 2 2 2 2 2 2 3" xfId="15107"/>
    <cellStyle name="Normal 3 3 2 3 2 2 2 2 2 2 3 2" xfId="15108"/>
    <cellStyle name="Normal 3 3 2 3 2 2 2 2 2 2 4" xfId="15109"/>
    <cellStyle name="Normal 3 3 2 3 2 2 2 2 2 3" xfId="15110"/>
    <cellStyle name="Normal 3 3 2 3 2 2 2 2 2 3 2" xfId="15111"/>
    <cellStyle name="Normal 3 3 2 3 2 2 2 2 2 3 2 2" xfId="15112"/>
    <cellStyle name="Normal 3 3 2 3 2 2 2 2 2 3 3" xfId="15113"/>
    <cellStyle name="Normal 3 3 2 3 2 2 2 2 2 4" xfId="15114"/>
    <cellStyle name="Normal 3 3 2 3 2 2 2 2 2 4 2" xfId="15115"/>
    <cellStyle name="Normal 3 3 2 3 2 2 2 2 2 5" xfId="15116"/>
    <cellStyle name="Normal 3 3 2 3 2 2 2 2 3" xfId="15117"/>
    <cellStyle name="Normal 3 3 2 3 2 2 2 2 3 2" xfId="15118"/>
    <cellStyle name="Normal 3 3 2 3 2 2 2 2 3 2 2" xfId="15119"/>
    <cellStyle name="Normal 3 3 2 3 2 2 2 2 3 2 2 2" xfId="15120"/>
    <cellStyle name="Normal 3 3 2 3 2 2 2 2 3 2 3" xfId="15121"/>
    <cellStyle name="Normal 3 3 2 3 2 2 2 2 3 3" xfId="15122"/>
    <cellStyle name="Normal 3 3 2 3 2 2 2 2 3 3 2" xfId="15123"/>
    <cellStyle name="Normal 3 3 2 3 2 2 2 2 3 4" xfId="15124"/>
    <cellStyle name="Normal 3 3 2 3 2 2 2 2 4" xfId="15125"/>
    <cellStyle name="Normal 3 3 2 3 2 2 2 2 4 2" xfId="15126"/>
    <cellStyle name="Normal 3 3 2 3 2 2 2 2 4 2 2" xfId="15127"/>
    <cellStyle name="Normal 3 3 2 3 2 2 2 2 4 3" xfId="15128"/>
    <cellStyle name="Normal 3 3 2 3 2 2 2 2 5" xfId="15129"/>
    <cellStyle name="Normal 3 3 2 3 2 2 2 2 5 2" xfId="15130"/>
    <cellStyle name="Normal 3 3 2 3 2 2 2 2 6" xfId="15131"/>
    <cellStyle name="Normal 3 3 2 3 2 2 2 3" xfId="15132"/>
    <cellStyle name="Normal 3 3 2 3 2 2 2 3 2" xfId="15133"/>
    <cellStyle name="Normal 3 3 2 3 2 2 2 3 2 2" xfId="15134"/>
    <cellStyle name="Normal 3 3 2 3 2 2 2 3 2 2 2" xfId="15135"/>
    <cellStyle name="Normal 3 3 2 3 2 2 2 3 2 2 2 2" xfId="15136"/>
    <cellStyle name="Normal 3 3 2 3 2 2 2 3 2 2 3" xfId="15137"/>
    <cellStyle name="Normal 3 3 2 3 2 2 2 3 2 3" xfId="15138"/>
    <cellStyle name="Normal 3 3 2 3 2 2 2 3 2 3 2" xfId="15139"/>
    <cellStyle name="Normal 3 3 2 3 2 2 2 3 2 4" xfId="15140"/>
    <cellStyle name="Normal 3 3 2 3 2 2 2 3 3" xfId="15141"/>
    <cellStyle name="Normal 3 3 2 3 2 2 2 3 3 2" xfId="15142"/>
    <cellStyle name="Normal 3 3 2 3 2 2 2 3 3 2 2" xfId="15143"/>
    <cellStyle name="Normal 3 3 2 3 2 2 2 3 3 3" xfId="15144"/>
    <cellStyle name="Normal 3 3 2 3 2 2 2 3 4" xfId="15145"/>
    <cellStyle name="Normal 3 3 2 3 2 2 2 3 4 2" xfId="15146"/>
    <cellStyle name="Normal 3 3 2 3 2 2 2 3 5" xfId="15147"/>
    <cellStyle name="Normal 3 3 2 3 2 2 2 4" xfId="15148"/>
    <cellStyle name="Normal 3 3 2 3 2 2 2 4 2" xfId="15149"/>
    <cellStyle name="Normal 3 3 2 3 2 2 2 4 2 2" xfId="15150"/>
    <cellStyle name="Normal 3 3 2 3 2 2 2 4 2 2 2" xfId="15151"/>
    <cellStyle name="Normal 3 3 2 3 2 2 2 4 2 3" xfId="15152"/>
    <cellStyle name="Normal 3 3 2 3 2 2 2 4 3" xfId="15153"/>
    <cellStyle name="Normal 3 3 2 3 2 2 2 4 3 2" xfId="15154"/>
    <cellStyle name="Normal 3 3 2 3 2 2 2 4 4" xfId="15155"/>
    <cellStyle name="Normal 3 3 2 3 2 2 2 5" xfId="15156"/>
    <cellStyle name="Normal 3 3 2 3 2 2 2 5 2" xfId="15157"/>
    <cellStyle name="Normal 3 3 2 3 2 2 2 5 2 2" xfId="15158"/>
    <cellStyle name="Normal 3 3 2 3 2 2 2 5 3" xfId="15159"/>
    <cellStyle name="Normal 3 3 2 3 2 2 2 6" xfId="15160"/>
    <cellStyle name="Normal 3 3 2 3 2 2 2 6 2" xfId="15161"/>
    <cellStyle name="Normal 3 3 2 3 2 2 2 7" xfId="15162"/>
    <cellStyle name="Normal 3 3 2 3 2 2 3" xfId="15163"/>
    <cellStyle name="Normal 3 3 2 3 2 2 3 2" xfId="15164"/>
    <cellStyle name="Normal 3 3 2 3 2 2 3 2 2" xfId="15165"/>
    <cellStyle name="Normal 3 3 2 3 2 2 3 2 2 2" xfId="15166"/>
    <cellStyle name="Normal 3 3 2 3 2 2 3 2 2 2 2" xfId="15167"/>
    <cellStyle name="Normal 3 3 2 3 2 2 3 2 2 2 2 2" xfId="15168"/>
    <cellStyle name="Normal 3 3 2 3 2 2 3 2 2 2 3" xfId="15169"/>
    <cellStyle name="Normal 3 3 2 3 2 2 3 2 2 3" xfId="15170"/>
    <cellStyle name="Normal 3 3 2 3 2 2 3 2 2 3 2" xfId="15171"/>
    <cellStyle name="Normal 3 3 2 3 2 2 3 2 2 4" xfId="15172"/>
    <cellStyle name="Normal 3 3 2 3 2 2 3 2 3" xfId="15173"/>
    <cellStyle name="Normal 3 3 2 3 2 2 3 2 3 2" xfId="15174"/>
    <cellStyle name="Normal 3 3 2 3 2 2 3 2 3 2 2" xfId="15175"/>
    <cellStyle name="Normal 3 3 2 3 2 2 3 2 3 3" xfId="15176"/>
    <cellStyle name="Normal 3 3 2 3 2 2 3 2 4" xfId="15177"/>
    <cellStyle name="Normal 3 3 2 3 2 2 3 2 4 2" xfId="15178"/>
    <cellStyle name="Normal 3 3 2 3 2 2 3 2 5" xfId="15179"/>
    <cellStyle name="Normal 3 3 2 3 2 2 3 3" xfId="15180"/>
    <cellStyle name="Normal 3 3 2 3 2 2 3 3 2" xfId="15181"/>
    <cellStyle name="Normal 3 3 2 3 2 2 3 3 2 2" xfId="15182"/>
    <cellStyle name="Normal 3 3 2 3 2 2 3 3 2 2 2" xfId="15183"/>
    <cellStyle name="Normal 3 3 2 3 2 2 3 3 2 3" xfId="15184"/>
    <cellStyle name="Normal 3 3 2 3 2 2 3 3 3" xfId="15185"/>
    <cellStyle name="Normal 3 3 2 3 2 2 3 3 3 2" xfId="15186"/>
    <cellStyle name="Normal 3 3 2 3 2 2 3 3 4" xfId="15187"/>
    <cellStyle name="Normal 3 3 2 3 2 2 3 4" xfId="15188"/>
    <cellStyle name="Normal 3 3 2 3 2 2 3 4 2" xfId="15189"/>
    <cellStyle name="Normal 3 3 2 3 2 2 3 4 2 2" xfId="15190"/>
    <cellStyle name="Normal 3 3 2 3 2 2 3 4 3" xfId="15191"/>
    <cellStyle name="Normal 3 3 2 3 2 2 3 5" xfId="15192"/>
    <cellStyle name="Normal 3 3 2 3 2 2 3 5 2" xfId="15193"/>
    <cellStyle name="Normal 3 3 2 3 2 2 3 6" xfId="15194"/>
    <cellStyle name="Normal 3 3 2 3 2 2 4" xfId="15195"/>
    <cellStyle name="Normal 3 3 2 3 2 2 4 2" xfId="15196"/>
    <cellStyle name="Normal 3 3 2 3 2 2 4 2 2" xfId="15197"/>
    <cellStyle name="Normal 3 3 2 3 2 2 4 2 2 2" xfId="15198"/>
    <cellStyle name="Normal 3 3 2 3 2 2 4 2 2 2 2" xfId="15199"/>
    <cellStyle name="Normal 3 3 2 3 2 2 4 2 2 3" xfId="15200"/>
    <cellStyle name="Normal 3 3 2 3 2 2 4 2 3" xfId="15201"/>
    <cellStyle name="Normal 3 3 2 3 2 2 4 2 3 2" xfId="15202"/>
    <cellStyle name="Normal 3 3 2 3 2 2 4 2 4" xfId="15203"/>
    <cellStyle name="Normal 3 3 2 3 2 2 4 3" xfId="15204"/>
    <cellStyle name="Normal 3 3 2 3 2 2 4 3 2" xfId="15205"/>
    <cellStyle name="Normal 3 3 2 3 2 2 4 3 2 2" xfId="15206"/>
    <cellStyle name="Normal 3 3 2 3 2 2 4 3 3" xfId="15207"/>
    <cellStyle name="Normal 3 3 2 3 2 2 4 4" xfId="15208"/>
    <cellStyle name="Normal 3 3 2 3 2 2 4 4 2" xfId="15209"/>
    <cellStyle name="Normal 3 3 2 3 2 2 4 5" xfId="15210"/>
    <cellStyle name="Normal 3 3 2 3 2 2 5" xfId="15211"/>
    <cellStyle name="Normal 3 3 2 3 2 2 5 2" xfId="15212"/>
    <cellStyle name="Normal 3 3 2 3 2 2 5 2 2" xfId="15213"/>
    <cellStyle name="Normal 3 3 2 3 2 2 5 2 2 2" xfId="15214"/>
    <cellStyle name="Normal 3 3 2 3 2 2 5 2 3" xfId="15215"/>
    <cellStyle name="Normal 3 3 2 3 2 2 5 3" xfId="15216"/>
    <cellStyle name="Normal 3 3 2 3 2 2 5 3 2" xfId="15217"/>
    <cellStyle name="Normal 3 3 2 3 2 2 5 4" xfId="15218"/>
    <cellStyle name="Normal 3 3 2 3 2 2 6" xfId="15219"/>
    <cellStyle name="Normal 3 3 2 3 2 2 6 2" xfId="15220"/>
    <cellStyle name="Normal 3 3 2 3 2 2 6 2 2" xfId="15221"/>
    <cellStyle name="Normal 3 3 2 3 2 2 6 3" xfId="15222"/>
    <cellStyle name="Normal 3 3 2 3 2 2 7" xfId="15223"/>
    <cellStyle name="Normal 3 3 2 3 2 2 7 2" xfId="15224"/>
    <cellStyle name="Normal 3 3 2 3 2 2 8" xfId="15225"/>
    <cellStyle name="Normal 3 3 2 3 2 3" xfId="15226"/>
    <cellStyle name="Normal 3 3 2 3 2 3 2" xfId="15227"/>
    <cellStyle name="Normal 3 3 2 3 2 3 2 2" xfId="15228"/>
    <cellStyle name="Normal 3 3 2 3 2 3 2 2 2" xfId="15229"/>
    <cellStyle name="Normal 3 3 2 3 2 3 2 2 2 2" xfId="15230"/>
    <cellStyle name="Normal 3 3 2 3 2 3 2 2 2 2 2" xfId="15231"/>
    <cellStyle name="Normal 3 3 2 3 2 3 2 2 2 2 2 2" xfId="15232"/>
    <cellStyle name="Normal 3 3 2 3 2 3 2 2 2 2 3" xfId="15233"/>
    <cellStyle name="Normal 3 3 2 3 2 3 2 2 2 3" xfId="15234"/>
    <cellStyle name="Normal 3 3 2 3 2 3 2 2 2 3 2" xfId="15235"/>
    <cellStyle name="Normal 3 3 2 3 2 3 2 2 2 4" xfId="15236"/>
    <cellStyle name="Normal 3 3 2 3 2 3 2 2 3" xfId="15237"/>
    <cellStyle name="Normal 3 3 2 3 2 3 2 2 3 2" xfId="15238"/>
    <cellStyle name="Normal 3 3 2 3 2 3 2 2 3 2 2" xfId="15239"/>
    <cellStyle name="Normal 3 3 2 3 2 3 2 2 3 3" xfId="15240"/>
    <cellStyle name="Normal 3 3 2 3 2 3 2 2 4" xfId="15241"/>
    <cellStyle name="Normal 3 3 2 3 2 3 2 2 4 2" xfId="15242"/>
    <cellStyle name="Normal 3 3 2 3 2 3 2 2 5" xfId="15243"/>
    <cellStyle name="Normal 3 3 2 3 2 3 2 3" xfId="15244"/>
    <cellStyle name="Normal 3 3 2 3 2 3 2 3 2" xfId="15245"/>
    <cellStyle name="Normal 3 3 2 3 2 3 2 3 2 2" xfId="15246"/>
    <cellStyle name="Normal 3 3 2 3 2 3 2 3 2 2 2" xfId="15247"/>
    <cellStyle name="Normal 3 3 2 3 2 3 2 3 2 3" xfId="15248"/>
    <cellStyle name="Normal 3 3 2 3 2 3 2 3 3" xfId="15249"/>
    <cellStyle name="Normal 3 3 2 3 2 3 2 3 3 2" xfId="15250"/>
    <cellStyle name="Normal 3 3 2 3 2 3 2 3 4" xfId="15251"/>
    <cellStyle name="Normal 3 3 2 3 2 3 2 4" xfId="15252"/>
    <cellStyle name="Normal 3 3 2 3 2 3 2 4 2" xfId="15253"/>
    <cellStyle name="Normal 3 3 2 3 2 3 2 4 2 2" xfId="15254"/>
    <cellStyle name="Normal 3 3 2 3 2 3 2 4 3" xfId="15255"/>
    <cellStyle name="Normal 3 3 2 3 2 3 2 5" xfId="15256"/>
    <cellStyle name="Normal 3 3 2 3 2 3 2 5 2" xfId="15257"/>
    <cellStyle name="Normal 3 3 2 3 2 3 2 6" xfId="15258"/>
    <cellStyle name="Normal 3 3 2 3 2 3 3" xfId="15259"/>
    <cellStyle name="Normal 3 3 2 3 2 3 3 2" xfId="15260"/>
    <cellStyle name="Normal 3 3 2 3 2 3 3 2 2" xfId="15261"/>
    <cellStyle name="Normal 3 3 2 3 2 3 3 2 2 2" xfId="15262"/>
    <cellStyle name="Normal 3 3 2 3 2 3 3 2 2 2 2" xfId="15263"/>
    <cellStyle name="Normal 3 3 2 3 2 3 3 2 2 3" xfId="15264"/>
    <cellStyle name="Normal 3 3 2 3 2 3 3 2 3" xfId="15265"/>
    <cellStyle name="Normal 3 3 2 3 2 3 3 2 3 2" xfId="15266"/>
    <cellStyle name="Normal 3 3 2 3 2 3 3 2 4" xfId="15267"/>
    <cellStyle name="Normal 3 3 2 3 2 3 3 3" xfId="15268"/>
    <cellStyle name="Normal 3 3 2 3 2 3 3 3 2" xfId="15269"/>
    <cellStyle name="Normal 3 3 2 3 2 3 3 3 2 2" xfId="15270"/>
    <cellStyle name="Normal 3 3 2 3 2 3 3 3 3" xfId="15271"/>
    <cellStyle name="Normal 3 3 2 3 2 3 3 4" xfId="15272"/>
    <cellStyle name="Normal 3 3 2 3 2 3 3 4 2" xfId="15273"/>
    <cellStyle name="Normal 3 3 2 3 2 3 3 5" xfId="15274"/>
    <cellStyle name="Normal 3 3 2 3 2 3 4" xfId="15275"/>
    <cellStyle name="Normal 3 3 2 3 2 3 4 2" xfId="15276"/>
    <cellStyle name="Normal 3 3 2 3 2 3 4 2 2" xfId="15277"/>
    <cellStyle name="Normal 3 3 2 3 2 3 4 2 2 2" xfId="15278"/>
    <cellStyle name="Normal 3 3 2 3 2 3 4 2 3" xfId="15279"/>
    <cellStyle name="Normal 3 3 2 3 2 3 4 3" xfId="15280"/>
    <cellStyle name="Normal 3 3 2 3 2 3 4 3 2" xfId="15281"/>
    <cellStyle name="Normal 3 3 2 3 2 3 4 4" xfId="15282"/>
    <cellStyle name="Normal 3 3 2 3 2 3 5" xfId="15283"/>
    <cellStyle name="Normal 3 3 2 3 2 3 5 2" xfId="15284"/>
    <cellStyle name="Normal 3 3 2 3 2 3 5 2 2" xfId="15285"/>
    <cellStyle name="Normal 3 3 2 3 2 3 5 3" xfId="15286"/>
    <cellStyle name="Normal 3 3 2 3 2 3 6" xfId="15287"/>
    <cellStyle name="Normal 3 3 2 3 2 3 6 2" xfId="15288"/>
    <cellStyle name="Normal 3 3 2 3 2 3 7" xfId="15289"/>
    <cellStyle name="Normal 3 3 2 3 2 4" xfId="15290"/>
    <cellStyle name="Normal 3 3 2 3 2 4 2" xfId="15291"/>
    <cellStyle name="Normal 3 3 2 3 2 4 2 2" xfId="15292"/>
    <cellStyle name="Normal 3 3 2 3 2 4 2 2 2" xfId="15293"/>
    <cellStyle name="Normal 3 3 2 3 2 4 2 2 2 2" xfId="15294"/>
    <cellStyle name="Normal 3 3 2 3 2 4 2 2 2 2 2" xfId="15295"/>
    <cellStyle name="Normal 3 3 2 3 2 4 2 2 2 3" xfId="15296"/>
    <cellStyle name="Normal 3 3 2 3 2 4 2 2 3" xfId="15297"/>
    <cellStyle name="Normal 3 3 2 3 2 4 2 2 3 2" xfId="15298"/>
    <cellStyle name="Normal 3 3 2 3 2 4 2 2 4" xfId="15299"/>
    <cellStyle name="Normal 3 3 2 3 2 4 2 3" xfId="15300"/>
    <cellStyle name="Normal 3 3 2 3 2 4 2 3 2" xfId="15301"/>
    <cellStyle name="Normal 3 3 2 3 2 4 2 3 2 2" xfId="15302"/>
    <cellStyle name="Normal 3 3 2 3 2 4 2 3 3" xfId="15303"/>
    <cellStyle name="Normal 3 3 2 3 2 4 2 4" xfId="15304"/>
    <cellStyle name="Normal 3 3 2 3 2 4 2 4 2" xfId="15305"/>
    <cellStyle name="Normal 3 3 2 3 2 4 2 5" xfId="15306"/>
    <cellStyle name="Normal 3 3 2 3 2 4 3" xfId="15307"/>
    <cellStyle name="Normal 3 3 2 3 2 4 3 2" xfId="15308"/>
    <cellStyle name="Normal 3 3 2 3 2 4 3 2 2" xfId="15309"/>
    <cellStyle name="Normal 3 3 2 3 2 4 3 2 2 2" xfId="15310"/>
    <cellStyle name="Normal 3 3 2 3 2 4 3 2 3" xfId="15311"/>
    <cellStyle name="Normal 3 3 2 3 2 4 3 3" xfId="15312"/>
    <cellStyle name="Normal 3 3 2 3 2 4 3 3 2" xfId="15313"/>
    <cellStyle name="Normal 3 3 2 3 2 4 3 4" xfId="15314"/>
    <cellStyle name="Normal 3 3 2 3 2 4 4" xfId="15315"/>
    <cellStyle name="Normal 3 3 2 3 2 4 4 2" xfId="15316"/>
    <cellStyle name="Normal 3 3 2 3 2 4 4 2 2" xfId="15317"/>
    <cellStyle name="Normal 3 3 2 3 2 4 4 3" xfId="15318"/>
    <cellStyle name="Normal 3 3 2 3 2 4 5" xfId="15319"/>
    <cellStyle name="Normal 3 3 2 3 2 4 5 2" xfId="15320"/>
    <cellStyle name="Normal 3 3 2 3 2 4 6" xfId="15321"/>
    <cellStyle name="Normal 3 3 2 3 2 5" xfId="15322"/>
    <cellStyle name="Normal 3 3 2 3 2 5 2" xfId="15323"/>
    <cellStyle name="Normal 3 3 2 3 2 5 2 2" xfId="15324"/>
    <cellStyle name="Normal 3 3 2 3 2 5 2 2 2" xfId="15325"/>
    <cellStyle name="Normal 3 3 2 3 2 5 2 2 2 2" xfId="15326"/>
    <cellStyle name="Normal 3 3 2 3 2 5 2 2 3" xfId="15327"/>
    <cellStyle name="Normal 3 3 2 3 2 5 2 3" xfId="15328"/>
    <cellStyle name="Normal 3 3 2 3 2 5 2 3 2" xfId="15329"/>
    <cellStyle name="Normal 3 3 2 3 2 5 2 4" xfId="15330"/>
    <cellStyle name="Normal 3 3 2 3 2 5 3" xfId="15331"/>
    <cellStyle name="Normal 3 3 2 3 2 5 3 2" xfId="15332"/>
    <cellStyle name="Normal 3 3 2 3 2 5 3 2 2" xfId="15333"/>
    <cellStyle name="Normal 3 3 2 3 2 5 3 3" xfId="15334"/>
    <cellStyle name="Normal 3 3 2 3 2 5 4" xfId="15335"/>
    <cellStyle name="Normal 3 3 2 3 2 5 4 2" xfId="15336"/>
    <cellStyle name="Normal 3 3 2 3 2 5 5" xfId="15337"/>
    <cellStyle name="Normal 3 3 2 3 2 6" xfId="15338"/>
    <cellStyle name="Normal 3 3 2 3 2 6 2" xfId="15339"/>
    <cellStyle name="Normal 3 3 2 3 2 6 2 2" xfId="15340"/>
    <cellStyle name="Normal 3 3 2 3 2 6 2 2 2" xfId="15341"/>
    <cellStyle name="Normal 3 3 2 3 2 6 2 3" xfId="15342"/>
    <cellStyle name="Normal 3 3 2 3 2 6 3" xfId="15343"/>
    <cellStyle name="Normal 3 3 2 3 2 6 3 2" xfId="15344"/>
    <cellStyle name="Normal 3 3 2 3 2 6 4" xfId="15345"/>
    <cellStyle name="Normal 3 3 2 3 2 7" xfId="15346"/>
    <cellStyle name="Normal 3 3 2 3 2 7 2" xfId="15347"/>
    <cellStyle name="Normal 3 3 2 3 2 7 2 2" xfId="15348"/>
    <cellStyle name="Normal 3 3 2 3 2 7 3" xfId="15349"/>
    <cellStyle name="Normal 3 3 2 3 2 8" xfId="15350"/>
    <cellStyle name="Normal 3 3 2 3 2 8 2" xfId="15351"/>
    <cellStyle name="Normal 3 3 2 3 2 9" xfId="15352"/>
    <cellStyle name="Normal 3 3 2 3 3" xfId="15353"/>
    <cellStyle name="Normal 3 3 2 3 3 2" xfId="15354"/>
    <cellStyle name="Normal 3 3 2 3 3 2 2" xfId="15355"/>
    <cellStyle name="Normal 3 3 2 3 3 2 2 2" xfId="15356"/>
    <cellStyle name="Normal 3 3 2 3 3 2 2 2 2" xfId="15357"/>
    <cellStyle name="Normal 3 3 2 3 3 2 2 2 2 2" xfId="15358"/>
    <cellStyle name="Normal 3 3 2 3 3 2 2 2 2 2 2" xfId="15359"/>
    <cellStyle name="Normal 3 3 2 3 3 2 2 2 2 2 2 2" xfId="15360"/>
    <cellStyle name="Normal 3 3 2 3 3 2 2 2 2 2 3" xfId="15361"/>
    <cellStyle name="Normal 3 3 2 3 3 2 2 2 2 3" xfId="15362"/>
    <cellStyle name="Normal 3 3 2 3 3 2 2 2 2 3 2" xfId="15363"/>
    <cellStyle name="Normal 3 3 2 3 3 2 2 2 2 4" xfId="15364"/>
    <cellStyle name="Normal 3 3 2 3 3 2 2 2 3" xfId="15365"/>
    <cellStyle name="Normal 3 3 2 3 3 2 2 2 3 2" xfId="15366"/>
    <cellStyle name="Normal 3 3 2 3 3 2 2 2 3 2 2" xfId="15367"/>
    <cellStyle name="Normal 3 3 2 3 3 2 2 2 3 3" xfId="15368"/>
    <cellStyle name="Normal 3 3 2 3 3 2 2 2 4" xfId="15369"/>
    <cellStyle name="Normal 3 3 2 3 3 2 2 2 4 2" xfId="15370"/>
    <cellStyle name="Normal 3 3 2 3 3 2 2 2 5" xfId="15371"/>
    <cellStyle name="Normal 3 3 2 3 3 2 2 3" xfId="15372"/>
    <cellStyle name="Normal 3 3 2 3 3 2 2 3 2" xfId="15373"/>
    <cellStyle name="Normal 3 3 2 3 3 2 2 3 2 2" xfId="15374"/>
    <cellStyle name="Normal 3 3 2 3 3 2 2 3 2 2 2" xfId="15375"/>
    <cellStyle name="Normal 3 3 2 3 3 2 2 3 2 3" xfId="15376"/>
    <cellStyle name="Normal 3 3 2 3 3 2 2 3 3" xfId="15377"/>
    <cellStyle name="Normal 3 3 2 3 3 2 2 3 3 2" xfId="15378"/>
    <cellStyle name="Normal 3 3 2 3 3 2 2 3 4" xfId="15379"/>
    <cellStyle name="Normal 3 3 2 3 3 2 2 4" xfId="15380"/>
    <cellStyle name="Normal 3 3 2 3 3 2 2 4 2" xfId="15381"/>
    <cellStyle name="Normal 3 3 2 3 3 2 2 4 2 2" xfId="15382"/>
    <cellStyle name="Normal 3 3 2 3 3 2 2 4 3" xfId="15383"/>
    <cellStyle name="Normal 3 3 2 3 3 2 2 5" xfId="15384"/>
    <cellStyle name="Normal 3 3 2 3 3 2 2 5 2" xfId="15385"/>
    <cellStyle name="Normal 3 3 2 3 3 2 2 6" xfId="15386"/>
    <cellStyle name="Normal 3 3 2 3 3 2 3" xfId="15387"/>
    <cellStyle name="Normal 3 3 2 3 3 2 3 2" xfId="15388"/>
    <cellStyle name="Normal 3 3 2 3 3 2 3 2 2" xfId="15389"/>
    <cellStyle name="Normal 3 3 2 3 3 2 3 2 2 2" xfId="15390"/>
    <cellStyle name="Normal 3 3 2 3 3 2 3 2 2 2 2" xfId="15391"/>
    <cellStyle name="Normal 3 3 2 3 3 2 3 2 2 3" xfId="15392"/>
    <cellStyle name="Normal 3 3 2 3 3 2 3 2 3" xfId="15393"/>
    <cellStyle name="Normal 3 3 2 3 3 2 3 2 3 2" xfId="15394"/>
    <cellStyle name="Normal 3 3 2 3 3 2 3 2 4" xfId="15395"/>
    <cellStyle name="Normal 3 3 2 3 3 2 3 3" xfId="15396"/>
    <cellStyle name="Normal 3 3 2 3 3 2 3 3 2" xfId="15397"/>
    <cellStyle name="Normal 3 3 2 3 3 2 3 3 2 2" xfId="15398"/>
    <cellStyle name="Normal 3 3 2 3 3 2 3 3 3" xfId="15399"/>
    <cellStyle name="Normal 3 3 2 3 3 2 3 4" xfId="15400"/>
    <cellStyle name="Normal 3 3 2 3 3 2 3 4 2" xfId="15401"/>
    <cellStyle name="Normal 3 3 2 3 3 2 3 5" xfId="15402"/>
    <cellStyle name="Normal 3 3 2 3 3 2 4" xfId="15403"/>
    <cellStyle name="Normal 3 3 2 3 3 2 4 2" xfId="15404"/>
    <cellStyle name="Normal 3 3 2 3 3 2 4 2 2" xfId="15405"/>
    <cellStyle name="Normal 3 3 2 3 3 2 4 2 2 2" xfId="15406"/>
    <cellStyle name="Normal 3 3 2 3 3 2 4 2 3" xfId="15407"/>
    <cellStyle name="Normal 3 3 2 3 3 2 4 3" xfId="15408"/>
    <cellStyle name="Normal 3 3 2 3 3 2 4 3 2" xfId="15409"/>
    <cellStyle name="Normal 3 3 2 3 3 2 4 4" xfId="15410"/>
    <cellStyle name="Normal 3 3 2 3 3 2 5" xfId="15411"/>
    <cellStyle name="Normal 3 3 2 3 3 2 5 2" xfId="15412"/>
    <cellStyle name="Normal 3 3 2 3 3 2 5 2 2" xfId="15413"/>
    <cellStyle name="Normal 3 3 2 3 3 2 5 3" xfId="15414"/>
    <cellStyle name="Normal 3 3 2 3 3 2 6" xfId="15415"/>
    <cellStyle name="Normal 3 3 2 3 3 2 6 2" xfId="15416"/>
    <cellStyle name="Normal 3 3 2 3 3 2 7" xfId="15417"/>
    <cellStyle name="Normal 3 3 2 3 3 3" xfId="15418"/>
    <cellStyle name="Normal 3 3 2 3 3 3 2" xfId="15419"/>
    <cellStyle name="Normal 3 3 2 3 3 3 2 2" xfId="15420"/>
    <cellStyle name="Normal 3 3 2 3 3 3 2 2 2" xfId="15421"/>
    <cellStyle name="Normal 3 3 2 3 3 3 2 2 2 2" xfId="15422"/>
    <cellStyle name="Normal 3 3 2 3 3 3 2 2 2 2 2" xfId="15423"/>
    <cellStyle name="Normal 3 3 2 3 3 3 2 2 2 3" xfId="15424"/>
    <cellStyle name="Normal 3 3 2 3 3 3 2 2 3" xfId="15425"/>
    <cellStyle name="Normal 3 3 2 3 3 3 2 2 3 2" xfId="15426"/>
    <cellStyle name="Normal 3 3 2 3 3 3 2 2 4" xfId="15427"/>
    <cellStyle name="Normal 3 3 2 3 3 3 2 3" xfId="15428"/>
    <cellStyle name="Normal 3 3 2 3 3 3 2 3 2" xfId="15429"/>
    <cellStyle name="Normal 3 3 2 3 3 3 2 3 2 2" xfId="15430"/>
    <cellStyle name="Normal 3 3 2 3 3 3 2 3 3" xfId="15431"/>
    <cellStyle name="Normal 3 3 2 3 3 3 2 4" xfId="15432"/>
    <cellStyle name="Normal 3 3 2 3 3 3 2 4 2" xfId="15433"/>
    <cellStyle name="Normal 3 3 2 3 3 3 2 5" xfId="15434"/>
    <cellStyle name="Normal 3 3 2 3 3 3 3" xfId="15435"/>
    <cellStyle name="Normal 3 3 2 3 3 3 3 2" xfId="15436"/>
    <cellStyle name="Normal 3 3 2 3 3 3 3 2 2" xfId="15437"/>
    <cellStyle name="Normal 3 3 2 3 3 3 3 2 2 2" xfId="15438"/>
    <cellStyle name="Normal 3 3 2 3 3 3 3 2 3" xfId="15439"/>
    <cellStyle name="Normal 3 3 2 3 3 3 3 3" xfId="15440"/>
    <cellStyle name="Normal 3 3 2 3 3 3 3 3 2" xfId="15441"/>
    <cellStyle name="Normal 3 3 2 3 3 3 3 4" xfId="15442"/>
    <cellStyle name="Normal 3 3 2 3 3 3 4" xfId="15443"/>
    <cellStyle name="Normal 3 3 2 3 3 3 4 2" xfId="15444"/>
    <cellStyle name="Normal 3 3 2 3 3 3 4 2 2" xfId="15445"/>
    <cellStyle name="Normal 3 3 2 3 3 3 4 3" xfId="15446"/>
    <cellStyle name="Normal 3 3 2 3 3 3 5" xfId="15447"/>
    <cellStyle name="Normal 3 3 2 3 3 3 5 2" xfId="15448"/>
    <cellStyle name="Normal 3 3 2 3 3 3 6" xfId="15449"/>
    <cellStyle name="Normal 3 3 2 3 3 4" xfId="15450"/>
    <cellStyle name="Normal 3 3 2 3 3 4 2" xfId="15451"/>
    <cellStyle name="Normal 3 3 2 3 3 4 2 2" xfId="15452"/>
    <cellStyle name="Normal 3 3 2 3 3 4 2 2 2" xfId="15453"/>
    <cellStyle name="Normal 3 3 2 3 3 4 2 2 2 2" xfId="15454"/>
    <cellStyle name="Normal 3 3 2 3 3 4 2 2 3" xfId="15455"/>
    <cellStyle name="Normal 3 3 2 3 3 4 2 3" xfId="15456"/>
    <cellStyle name="Normal 3 3 2 3 3 4 2 3 2" xfId="15457"/>
    <cellStyle name="Normal 3 3 2 3 3 4 2 4" xfId="15458"/>
    <cellStyle name="Normal 3 3 2 3 3 4 3" xfId="15459"/>
    <cellStyle name="Normal 3 3 2 3 3 4 3 2" xfId="15460"/>
    <cellStyle name="Normal 3 3 2 3 3 4 3 2 2" xfId="15461"/>
    <cellStyle name="Normal 3 3 2 3 3 4 3 3" xfId="15462"/>
    <cellStyle name="Normal 3 3 2 3 3 4 4" xfId="15463"/>
    <cellStyle name="Normal 3 3 2 3 3 4 4 2" xfId="15464"/>
    <cellStyle name="Normal 3 3 2 3 3 4 5" xfId="15465"/>
    <cellStyle name="Normal 3 3 2 3 3 5" xfId="15466"/>
    <cellStyle name="Normal 3 3 2 3 3 5 2" xfId="15467"/>
    <cellStyle name="Normal 3 3 2 3 3 5 2 2" xfId="15468"/>
    <cellStyle name="Normal 3 3 2 3 3 5 2 2 2" xfId="15469"/>
    <cellStyle name="Normal 3 3 2 3 3 5 2 3" xfId="15470"/>
    <cellStyle name="Normal 3 3 2 3 3 5 3" xfId="15471"/>
    <cellStyle name="Normal 3 3 2 3 3 5 3 2" xfId="15472"/>
    <cellStyle name="Normal 3 3 2 3 3 5 4" xfId="15473"/>
    <cellStyle name="Normal 3 3 2 3 3 6" xfId="15474"/>
    <cellStyle name="Normal 3 3 2 3 3 6 2" xfId="15475"/>
    <cellStyle name="Normal 3 3 2 3 3 6 2 2" xfId="15476"/>
    <cellStyle name="Normal 3 3 2 3 3 6 3" xfId="15477"/>
    <cellStyle name="Normal 3 3 2 3 3 7" xfId="15478"/>
    <cellStyle name="Normal 3 3 2 3 3 7 2" xfId="15479"/>
    <cellStyle name="Normal 3 3 2 3 3 8" xfId="15480"/>
    <cellStyle name="Normal 3 3 2 3 4" xfId="15481"/>
    <cellStyle name="Normal 3 3 2 3 4 2" xfId="15482"/>
    <cellStyle name="Normal 3 3 2 3 4 2 2" xfId="15483"/>
    <cellStyle name="Normal 3 3 2 3 4 2 2 2" xfId="15484"/>
    <cellStyle name="Normal 3 3 2 3 4 2 2 2 2" xfId="15485"/>
    <cellStyle name="Normal 3 3 2 3 4 2 2 2 2 2" xfId="15486"/>
    <cellStyle name="Normal 3 3 2 3 4 2 2 2 2 2 2" xfId="15487"/>
    <cellStyle name="Normal 3 3 2 3 4 2 2 2 2 3" xfId="15488"/>
    <cellStyle name="Normal 3 3 2 3 4 2 2 2 3" xfId="15489"/>
    <cellStyle name="Normal 3 3 2 3 4 2 2 2 3 2" xfId="15490"/>
    <cellStyle name="Normal 3 3 2 3 4 2 2 2 4" xfId="15491"/>
    <cellStyle name="Normal 3 3 2 3 4 2 2 3" xfId="15492"/>
    <cellStyle name="Normal 3 3 2 3 4 2 2 3 2" xfId="15493"/>
    <cellStyle name="Normal 3 3 2 3 4 2 2 3 2 2" xfId="15494"/>
    <cellStyle name="Normal 3 3 2 3 4 2 2 3 3" xfId="15495"/>
    <cellStyle name="Normal 3 3 2 3 4 2 2 4" xfId="15496"/>
    <cellStyle name="Normal 3 3 2 3 4 2 2 4 2" xfId="15497"/>
    <cellStyle name="Normal 3 3 2 3 4 2 2 5" xfId="15498"/>
    <cellStyle name="Normal 3 3 2 3 4 2 3" xfId="15499"/>
    <cellStyle name="Normal 3 3 2 3 4 2 3 2" xfId="15500"/>
    <cellStyle name="Normal 3 3 2 3 4 2 3 2 2" xfId="15501"/>
    <cellStyle name="Normal 3 3 2 3 4 2 3 2 2 2" xfId="15502"/>
    <cellStyle name="Normal 3 3 2 3 4 2 3 2 3" xfId="15503"/>
    <cellStyle name="Normal 3 3 2 3 4 2 3 3" xfId="15504"/>
    <cellStyle name="Normal 3 3 2 3 4 2 3 3 2" xfId="15505"/>
    <cellStyle name="Normal 3 3 2 3 4 2 3 4" xfId="15506"/>
    <cellStyle name="Normal 3 3 2 3 4 2 4" xfId="15507"/>
    <cellStyle name="Normal 3 3 2 3 4 2 4 2" xfId="15508"/>
    <cellStyle name="Normal 3 3 2 3 4 2 4 2 2" xfId="15509"/>
    <cellStyle name="Normal 3 3 2 3 4 2 4 3" xfId="15510"/>
    <cellStyle name="Normal 3 3 2 3 4 2 5" xfId="15511"/>
    <cellStyle name="Normal 3 3 2 3 4 2 5 2" xfId="15512"/>
    <cellStyle name="Normal 3 3 2 3 4 2 6" xfId="15513"/>
    <cellStyle name="Normal 3 3 2 3 4 3" xfId="15514"/>
    <cellStyle name="Normal 3 3 2 3 4 3 2" xfId="15515"/>
    <cellStyle name="Normal 3 3 2 3 4 3 2 2" xfId="15516"/>
    <cellStyle name="Normal 3 3 2 3 4 3 2 2 2" xfId="15517"/>
    <cellStyle name="Normal 3 3 2 3 4 3 2 2 2 2" xfId="15518"/>
    <cellStyle name="Normal 3 3 2 3 4 3 2 2 3" xfId="15519"/>
    <cellStyle name="Normal 3 3 2 3 4 3 2 3" xfId="15520"/>
    <cellStyle name="Normal 3 3 2 3 4 3 2 3 2" xfId="15521"/>
    <cellStyle name="Normal 3 3 2 3 4 3 2 4" xfId="15522"/>
    <cellStyle name="Normal 3 3 2 3 4 3 3" xfId="15523"/>
    <cellStyle name="Normal 3 3 2 3 4 3 3 2" xfId="15524"/>
    <cellStyle name="Normal 3 3 2 3 4 3 3 2 2" xfId="15525"/>
    <cellStyle name="Normal 3 3 2 3 4 3 3 3" xfId="15526"/>
    <cellStyle name="Normal 3 3 2 3 4 3 4" xfId="15527"/>
    <cellStyle name="Normal 3 3 2 3 4 3 4 2" xfId="15528"/>
    <cellStyle name="Normal 3 3 2 3 4 3 5" xfId="15529"/>
    <cellStyle name="Normal 3 3 2 3 4 4" xfId="15530"/>
    <cellStyle name="Normal 3 3 2 3 4 4 2" xfId="15531"/>
    <cellStyle name="Normal 3 3 2 3 4 4 2 2" xfId="15532"/>
    <cellStyle name="Normal 3 3 2 3 4 4 2 2 2" xfId="15533"/>
    <cellStyle name="Normal 3 3 2 3 4 4 2 3" xfId="15534"/>
    <cellStyle name="Normal 3 3 2 3 4 4 3" xfId="15535"/>
    <cellStyle name="Normal 3 3 2 3 4 4 3 2" xfId="15536"/>
    <cellStyle name="Normal 3 3 2 3 4 4 4" xfId="15537"/>
    <cellStyle name="Normal 3 3 2 3 4 5" xfId="15538"/>
    <cellStyle name="Normal 3 3 2 3 4 5 2" xfId="15539"/>
    <cellStyle name="Normal 3 3 2 3 4 5 2 2" xfId="15540"/>
    <cellStyle name="Normal 3 3 2 3 4 5 3" xfId="15541"/>
    <cellStyle name="Normal 3 3 2 3 4 6" xfId="15542"/>
    <cellStyle name="Normal 3 3 2 3 4 6 2" xfId="15543"/>
    <cellStyle name="Normal 3 3 2 3 4 7" xfId="15544"/>
    <cellStyle name="Normal 3 3 2 3 5" xfId="15545"/>
    <cellStyle name="Normal 3 3 2 3 5 2" xfId="15546"/>
    <cellStyle name="Normal 3 3 2 3 5 2 2" xfId="15547"/>
    <cellStyle name="Normal 3 3 2 3 5 2 2 2" xfId="15548"/>
    <cellStyle name="Normal 3 3 2 3 5 2 2 2 2" xfId="15549"/>
    <cellStyle name="Normal 3 3 2 3 5 2 2 2 2 2" xfId="15550"/>
    <cellStyle name="Normal 3 3 2 3 5 2 2 2 3" xfId="15551"/>
    <cellStyle name="Normal 3 3 2 3 5 2 2 3" xfId="15552"/>
    <cellStyle name="Normal 3 3 2 3 5 2 2 3 2" xfId="15553"/>
    <cellStyle name="Normal 3 3 2 3 5 2 2 4" xfId="15554"/>
    <cellStyle name="Normal 3 3 2 3 5 2 3" xfId="15555"/>
    <cellStyle name="Normal 3 3 2 3 5 2 3 2" xfId="15556"/>
    <cellStyle name="Normal 3 3 2 3 5 2 3 2 2" xfId="15557"/>
    <cellStyle name="Normal 3 3 2 3 5 2 3 3" xfId="15558"/>
    <cellStyle name="Normal 3 3 2 3 5 2 4" xfId="15559"/>
    <cellStyle name="Normal 3 3 2 3 5 2 4 2" xfId="15560"/>
    <cellStyle name="Normal 3 3 2 3 5 2 5" xfId="15561"/>
    <cellStyle name="Normal 3 3 2 3 5 3" xfId="15562"/>
    <cellStyle name="Normal 3 3 2 3 5 3 2" xfId="15563"/>
    <cellStyle name="Normal 3 3 2 3 5 3 2 2" xfId="15564"/>
    <cellStyle name="Normal 3 3 2 3 5 3 2 2 2" xfId="15565"/>
    <cellStyle name="Normal 3 3 2 3 5 3 2 3" xfId="15566"/>
    <cellStyle name="Normal 3 3 2 3 5 3 3" xfId="15567"/>
    <cellStyle name="Normal 3 3 2 3 5 3 3 2" xfId="15568"/>
    <cellStyle name="Normal 3 3 2 3 5 3 4" xfId="15569"/>
    <cellStyle name="Normal 3 3 2 3 5 4" xfId="15570"/>
    <cellStyle name="Normal 3 3 2 3 5 4 2" xfId="15571"/>
    <cellStyle name="Normal 3 3 2 3 5 4 2 2" xfId="15572"/>
    <cellStyle name="Normal 3 3 2 3 5 4 3" xfId="15573"/>
    <cellStyle name="Normal 3 3 2 3 5 5" xfId="15574"/>
    <cellStyle name="Normal 3 3 2 3 5 5 2" xfId="15575"/>
    <cellStyle name="Normal 3 3 2 3 5 6" xfId="15576"/>
    <cellStyle name="Normal 3 3 2 3 6" xfId="15577"/>
    <cellStyle name="Normal 3 3 2 3 6 2" xfId="15578"/>
    <cellStyle name="Normal 3 3 2 3 6 2 2" xfId="15579"/>
    <cellStyle name="Normal 3 3 2 3 6 2 2 2" xfId="15580"/>
    <cellStyle name="Normal 3 3 2 3 6 2 2 2 2" xfId="15581"/>
    <cellStyle name="Normal 3 3 2 3 6 2 2 3" xfId="15582"/>
    <cellStyle name="Normal 3 3 2 3 6 2 3" xfId="15583"/>
    <cellStyle name="Normal 3 3 2 3 6 2 3 2" xfId="15584"/>
    <cellStyle name="Normal 3 3 2 3 6 2 4" xfId="15585"/>
    <cellStyle name="Normal 3 3 2 3 6 3" xfId="15586"/>
    <cellStyle name="Normal 3 3 2 3 6 3 2" xfId="15587"/>
    <cellStyle name="Normal 3 3 2 3 6 3 2 2" xfId="15588"/>
    <cellStyle name="Normal 3 3 2 3 6 3 3" xfId="15589"/>
    <cellStyle name="Normal 3 3 2 3 6 4" xfId="15590"/>
    <cellStyle name="Normal 3 3 2 3 6 4 2" xfId="15591"/>
    <cellStyle name="Normal 3 3 2 3 6 5" xfId="15592"/>
    <cellStyle name="Normal 3 3 2 3 7" xfId="15593"/>
    <cellStyle name="Normal 3 3 2 3 7 2" xfId="15594"/>
    <cellStyle name="Normal 3 3 2 3 7 2 2" xfId="15595"/>
    <cellStyle name="Normal 3 3 2 3 7 2 2 2" xfId="15596"/>
    <cellStyle name="Normal 3 3 2 3 7 2 3" xfId="15597"/>
    <cellStyle name="Normal 3 3 2 3 7 3" xfId="15598"/>
    <cellStyle name="Normal 3 3 2 3 7 3 2" xfId="15599"/>
    <cellStyle name="Normal 3 3 2 3 7 4" xfId="15600"/>
    <cellStyle name="Normal 3 3 2 3 8" xfId="15601"/>
    <cellStyle name="Normal 3 3 2 3 8 2" xfId="15602"/>
    <cellStyle name="Normal 3 3 2 3 8 2 2" xfId="15603"/>
    <cellStyle name="Normal 3 3 2 3 8 3" xfId="15604"/>
    <cellStyle name="Normal 3 3 2 3 9" xfId="15605"/>
    <cellStyle name="Normal 3 3 2 3 9 2" xfId="15606"/>
    <cellStyle name="Normal 3 3 2 4" xfId="15607"/>
    <cellStyle name="Normal 3 3 2 4 2" xfId="15608"/>
    <cellStyle name="Normal 3 3 2 4 2 2" xfId="15609"/>
    <cellStyle name="Normal 3 3 2 4 2 2 2" xfId="15610"/>
    <cellStyle name="Normal 3 3 2 4 2 2 2 2" xfId="15611"/>
    <cellStyle name="Normal 3 3 2 4 2 2 2 2 2" xfId="15612"/>
    <cellStyle name="Normal 3 3 2 4 2 2 2 2 2 2" xfId="15613"/>
    <cellStyle name="Normal 3 3 2 4 2 2 2 2 2 2 2" xfId="15614"/>
    <cellStyle name="Normal 3 3 2 4 2 2 2 2 2 2 2 2" xfId="15615"/>
    <cellStyle name="Normal 3 3 2 4 2 2 2 2 2 2 3" xfId="15616"/>
    <cellStyle name="Normal 3 3 2 4 2 2 2 2 2 3" xfId="15617"/>
    <cellStyle name="Normal 3 3 2 4 2 2 2 2 2 3 2" xfId="15618"/>
    <cellStyle name="Normal 3 3 2 4 2 2 2 2 2 4" xfId="15619"/>
    <cellStyle name="Normal 3 3 2 4 2 2 2 2 3" xfId="15620"/>
    <cellStyle name="Normal 3 3 2 4 2 2 2 2 3 2" xfId="15621"/>
    <cellStyle name="Normal 3 3 2 4 2 2 2 2 3 2 2" xfId="15622"/>
    <cellStyle name="Normal 3 3 2 4 2 2 2 2 3 3" xfId="15623"/>
    <cellStyle name="Normal 3 3 2 4 2 2 2 2 4" xfId="15624"/>
    <cellStyle name="Normal 3 3 2 4 2 2 2 2 4 2" xfId="15625"/>
    <cellStyle name="Normal 3 3 2 4 2 2 2 2 5" xfId="15626"/>
    <cellStyle name="Normal 3 3 2 4 2 2 2 3" xfId="15627"/>
    <cellStyle name="Normal 3 3 2 4 2 2 2 3 2" xfId="15628"/>
    <cellStyle name="Normal 3 3 2 4 2 2 2 3 2 2" xfId="15629"/>
    <cellStyle name="Normal 3 3 2 4 2 2 2 3 2 2 2" xfId="15630"/>
    <cellStyle name="Normal 3 3 2 4 2 2 2 3 2 3" xfId="15631"/>
    <cellStyle name="Normal 3 3 2 4 2 2 2 3 3" xfId="15632"/>
    <cellStyle name="Normal 3 3 2 4 2 2 2 3 3 2" xfId="15633"/>
    <cellStyle name="Normal 3 3 2 4 2 2 2 3 4" xfId="15634"/>
    <cellStyle name="Normal 3 3 2 4 2 2 2 4" xfId="15635"/>
    <cellStyle name="Normal 3 3 2 4 2 2 2 4 2" xfId="15636"/>
    <cellStyle name="Normal 3 3 2 4 2 2 2 4 2 2" xfId="15637"/>
    <cellStyle name="Normal 3 3 2 4 2 2 2 4 3" xfId="15638"/>
    <cellStyle name="Normal 3 3 2 4 2 2 2 5" xfId="15639"/>
    <cellStyle name="Normal 3 3 2 4 2 2 2 5 2" xfId="15640"/>
    <cellStyle name="Normal 3 3 2 4 2 2 2 6" xfId="15641"/>
    <cellStyle name="Normal 3 3 2 4 2 2 3" xfId="15642"/>
    <cellStyle name="Normal 3 3 2 4 2 2 3 2" xfId="15643"/>
    <cellStyle name="Normal 3 3 2 4 2 2 3 2 2" xfId="15644"/>
    <cellStyle name="Normal 3 3 2 4 2 2 3 2 2 2" xfId="15645"/>
    <cellStyle name="Normal 3 3 2 4 2 2 3 2 2 2 2" xfId="15646"/>
    <cellStyle name="Normal 3 3 2 4 2 2 3 2 2 3" xfId="15647"/>
    <cellStyle name="Normal 3 3 2 4 2 2 3 2 3" xfId="15648"/>
    <cellStyle name="Normal 3 3 2 4 2 2 3 2 3 2" xfId="15649"/>
    <cellStyle name="Normal 3 3 2 4 2 2 3 2 4" xfId="15650"/>
    <cellStyle name="Normal 3 3 2 4 2 2 3 3" xfId="15651"/>
    <cellStyle name="Normal 3 3 2 4 2 2 3 3 2" xfId="15652"/>
    <cellStyle name="Normal 3 3 2 4 2 2 3 3 2 2" xfId="15653"/>
    <cellStyle name="Normal 3 3 2 4 2 2 3 3 3" xfId="15654"/>
    <cellStyle name="Normal 3 3 2 4 2 2 3 4" xfId="15655"/>
    <cellStyle name="Normal 3 3 2 4 2 2 3 4 2" xfId="15656"/>
    <cellStyle name="Normal 3 3 2 4 2 2 3 5" xfId="15657"/>
    <cellStyle name="Normal 3 3 2 4 2 2 4" xfId="15658"/>
    <cellStyle name="Normal 3 3 2 4 2 2 4 2" xfId="15659"/>
    <cellStyle name="Normal 3 3 2 4 2 2 4 2 2" xfId="15660"/>
    <cellStyle name="Normal 3 3 2 4 2 2 4 2 2 2" xfId="15661"/>
    <cellStyle name="Normal 3 3 2 4 2 2 4 2 3" xfId="15662"/>
    <cellStyle name="Normal 3 3 2 4 2 2 4 3" xfId="15663"/>
    <cellStyle name="Normal 3 3 2 4 2 2 4 3 2" xfId="15664"/>
    <cellStyle name="Normal 3 3 2 4 2 2 4 4" xfId="15665"/>
    <cellStyle name="Normal 3 3 2 4 2 2 5" xfId="15666"/>
    <cellStyle name="Normal 3 3 2 4 2 2 5 2" xfId="15667"/>
    <cellStyle name="Normal 3 3 2 4 2 2 5 2 2" xfId="15668"/>
    <cellStyle name="Normal 3 3 2 4 2 2 5 3" xfId="15669"/>
    <cellStyle name="Normal 3 3 2 4 2 2 6" xfId="15670"/>
    <cellStyle name="Normal 3 3 2 4 2 2 6 2" xfId="15671"/>
    <cellStyle name="Normal 3 3 2 4 2 2 7" xfId="15672"/>
    <cellStyle name="Normal 3 3 2 4 2 3" xfId="15673"/>
    <cellStyle name="Normal 3 3 2 4 2 3 2" xfId="15674"/>
    <cellStyle name="Normal 3 3 2 4 2 3 2 2" xfId="15675"/>
    <cellStyle name="Normal 3 3 2 4 2 3 2 2 2" xfId="15676"/>
    <cellStyle name="Normal 3 3 2 4 2 3 2 2 2 2" xfId="15677"/>
    <cellStyle name="Normal 3 3 2 4 2 3 2 2 2 2 2" xfId="15678"/>
    <cellStyle name="Normal 3 3 2 4 2 3 2 2 2 3" xfId="15679"/>
    <cellStyle name="Normal 3 3 2 4 2 3 2 2 3" xfId="15680"/>
    <cellStyle name="Normal 3 3 2 4 2 3 2 2 3 2" xfId="15681"/>
    <cellStyle name="Normal 3 3 2 4 2 3 2 2 4" xfId="15682"/>
    <cellStyle name="Normal 3 3 2 4 2 3 2 3" xfId="15683"/>
    <cellStyle name="Normal 3 3 2 4 2 3 2 3 2" xfId="15684"/>
    <cellStyle name="Normal 3 3 2 4 2 3 2 3 2 2" xfId="15685"/>
    <cellStyle name="Normal 3 3 2 4 2 3 2 3 3" xfId="15686"/>
    <cellStyle name="Normal 3 3 2 4 2 3 2 4" xfId="15687"/>
    <cellStyle name="Normal 3 3 2 4 2 3 2 4 2" xfId="15688"/>
    <cellStyle name="Normal 3 3 2 4 2 3 2 5" xfId="15689"/>
    <cellStyle name="Normal 3 3 2 4 2 3 3" xfId="15690"/>
    <cellStyle name="Normal 3 3 2 4 2 3 3 2" xfId="15691"/>
    <cellStyle name="Normal 3 3 2 4 2 3 3 2 2" xfId="15692"/>
    <cellStyle name="Normal 3 3 2 4 2 3 3 2 2 2" xfId="15693"/>
    <cellStyle name="Normal 3 3 2 4 2 3 3 2 3" xfId="15694"/>
    <cellStyle name="Normal 3 3 2 4 2 3 3 3" xfId="15695"/>
    <cellStyle name="Normal 3 3 2 4 2 3 3 3 2" xfId="15696"/>
    <cellStyle name="Normal 3 3 2 4 2 3 3 4" xfId="15697"/>
    <cellStyle name="Normal 3 3 2 4 2 3 4" xfId="15698"/>
    <cellStyle name="Normal 3 3 2 4 2 3 4 2" xfId="15699"/>
    <cellStyle name="Normal 3 3 2 4 2 3 4 2 2" xfId="15700"/>
    <cellStyle name="Normal 3 3 2 4 2 3 4 3" xfId="15701"/>
    <cellStyle name="Normal 3 3 2 4 2 3 5" xfId="15702"/>
    <cellStyle name="Normal 3 3 2 4 2 3 5 2" xfId="15703"/>
    <cellStyle name="Normal 3 3 2 4 2 3 6" xfId="15704"/>
    <cellStyle name="Normal 3 3 2 4 2 4" xfId="15705"/>
    <cellStyle name="Normal 3 3 2 4 2 4 2" xfId="15706"/>
    <cellStyle name="Normal 3 3 2 4 2 4 2 2" xfId="15707"/>
    <cellStyle name="Normal 3 3 2 4 2 4 2 2 2" xfId="15708"/>
    <cellStyle name="Normal 3 3 2 4 2 4 2 2 2 2" xfId="15709"/>
    <cellStyle name="Normal 3 3 2 4 2 4 2 2 3" xfId="15710"/>
    <cellStyle name="Normal 3 3 2 4 2 4 2 3" xfId="15711"/>
    <cellStyle name="Normal 3 3 2 4 2 4 2 3 2" xfId="15712"/>
    <cellStyle name="Normal 3 3 2 4 2 4 2 4" xfId="15713"/>
    <cellStyle name="Normal 3 3 2 4 2 4 3" xfId="15714"/>
    <cellStyle name="Normal 3 3 2 4 2 4 3 2" xfId="15715"/>
    <cellStyle name="Normal 3 3 2 4 2 4 3 2 2" xfId="15716"/>
    <cellStyle name="Normal 3 3 2 4 2 4 3 3" xfId="15717"/>
    <cellStyle name="Normal 3 3 2 4 2 4 4" xfId="15718"/>
    <cellStyle name="Normal 3 3 2 4 2 4 4 2" xfId="15719"/>
    <cellStyle name="Normal 3 3 2 4 2 4 5" xfId="15720"/>
    <cellStyle name="Normal 3 3 2 4 2 5" xfId="15721"/>
    <cellStyle name="Normal 3 3 2 4 2 5 2" xfId="15722"/>
    <cellStyle name="Normal 3 3 2 4 2 5 2 2" xfId="15723"/>
    <cellStyle name="Normal 3 3 2 4 2 5 2 2 2" xfId="15724"/>
    <cellStyle name="Normal 3 3 2 4 2 5 2 3" xfId="15725"/>
    <cellStyle name="Normal 3 3 2 4 2 5 3" xfId="15726"/>
    <cellStyle name="Normal 3 3 2 4 2 5 3 2" xfId="15727"/>
    <cellStyle name="Normal 3 3 2 4 2 5 4" xfId="15728"/>
    <cellStyle name="Normal 3 3 2 4 2 6" xfId="15729"/>
    <cellStyle name="Normal 3 3 2 4 2 6 2" xfId="15730"/>
    <cellStyle name="Normal 3 3 2 4 2 6 2 2" xfId="15731"/>
    <cellStyle name="Normal 3 3 2 4 2 6 3" xfId="15732"/>
    <cellStyle name="Normal 3 3 2 4 2 7" xfId="15733"/>
    <cellStyle name="Normal 3 3 2 4 2 7 2" xfId="15734"/>
    <cellStyle name="Normal 3 3 2 4 2 8" xfId="15735"/>
    <cellStyle name="Normal 3 3 2 4 3" xfId="15736"/>
    <cellStyle name="Normal 3 3 2 4 3 2" xfId="15737"/>
    <cellStyle name="Normal 3 3 2 4 3 2 2" xfId="15738"/>
    <cellStyle name="Normal 3 3 2 4 3 2 2 2" xfId="15739"/>
    <cellStyle name="Normal 3 3 2 4 3 2 2 2 2" xfId="15740"/>
    <cellStyle name="Normal 3 3 2 4 3 2 2 2 2 2" xfId="15741"/>
    <cellStyle name="Normal 3 3 2 4 3 2 2 2 2 2 2" xfId="15742"/>
    <cellStyle name="Normal 3 3 2 4 3 2 2 2 2 3" xfId="15743"/>
    <cellStyle name="Normal 3 3 2 4 3 2 2 2 3" xfId="15744"/>
    <cellStyle name="Normal 3 3 2 4 3 2 2 2 3 2" xfId="15745"/>
    <cellStyle name="Normal 3 3 2 4 3 2 2 2 4" xfId="15746"/>
    <cellStyle name="Normal 3 3 2 4 3 2 2 3" xfId="15747"/>
    <cellStyle name="Normal 3 3 2 4 3 2 2 3 2" xfId="15748"/>
    <cellStyle name="Normal 3 3 2 4 3 2 2 3 2 2" xfId="15749"/>
    <cellStyle name="Normal 3 3 2 4 3 2 2 3 3" xfId="15750"/>
    <cellStyle name="Normal 3 3 2 4 3 2 2 4" xfId="15751"/>
    <cellStyle name="Normal 3 3 2 4 3 2 2 4 2" xfId="15752"/>
    <cellStyle name="Normal 3 3 2 4 3 2 2 5" xfId="15753"/>
    <cellStyle name="Normal 3 3 2 4 3 2 3" xfId="15754"/>
    <cellStyle name="Normal 3 3 2 4 3 2 3 2" xfId="15755"/>
    <cellStyle name="Normal 3 3 2 4 3 2 3 2 2" xfId="15756"/>
    <cellStyle name="Normal 3 3 2 4 3 2 3 2 2 2" xfId="15757"/>
    <cellStyle name="Normal 3 3 2 4 3 2 3 2 3" xfId="15758"/>
    <cellStyle name="Normal 3 3 2 4 3 2 3 3" xfId="15759"/>
    <cellStyle name="Normal 3 3 2 4 3 2 3 3 2" xfId="15760"/>
    <cellStyle name="Normal 3 3 2 4 3 2 3 4" xfId="15761"/>
    <cellStyle name="Normal 3 3 2 4 3 2 4" xfId="15762"/>
    <cellStyle name="Normal 3 3 2 4 3 2 4 2" xfId="15763"/>
    <cellStyle name="Normal 3 3 2 4 3 2 4 2 2" xfId="15764"/>
    <cellStyle name="Normal 3 3 2 4 3 2 4 3" xfId="15765"/>
    <cellStyle name="Normal 3 3 2 4 3 2 5" xfId="15766"/>
    <cellStyle name="Normal 3 3 2 4 3 2 5 2" xfId="15767"/>
    <cellStyle name="Normal 3 3 2 4 3 2 6" xfId="15768"/>
    <cellStyle name="Normal 3 3 2 4 3 3" xfId="15769"/>
    <cellStyle name="Normal 3 3 2 4 3 3 2" xfId="15770"/>
    <cellStyle name="Normal 3 3 2 4 3 3 2 2" xfId="15771"/>
    <cellStyle name="Normal 3 3 2 4 3 3 2 2 2" xfId="15772"/>
    <cellStyle name="Normal 3 3 2 4 3 3 2 2 2 2" xfId="15773"/>
    <cellStyle name="Normal 3 3 2 4 3 3 2 2 3" xfId="15774"/>
    <cellStyle name="Normal 3 3 2 4 3 3 2 3" xfId="15775"/>
    <cellStyle name="Normal 3 3 2 4 3 3 2 3 2" xfId="15776"/>
    <cellStyle name="Normal 3 3 2 4 3 3 2 4" xfId="15777"/>
    <cellStyle name="Normal 3 3 2 4 3 3 3" xfId="15778"/>
    <cellStyle name="Normal 3 3 2 4 3 3 3 2" xfId="15779"/>
    <cellStyle name="Normal 3 3 2 4 3 3 3 2 2" xfId="15780"/>
    <cellStyle name="Normal 3 3 2 4 3 3 3 3" xfId="15781"/>
    <cellStyle name="Normal 3 3 2 4 3 3 4" xfId="15782"/>
    <cellStyle name="Normal 3 3 2 4 3 3 4 2" xfId="15783"/>
    <cellStyle name="Normal 3 3 2 4 3 3 5" xfId="15784"/>
    <cellStyle name="Normal 3 3 2 4 3 4" xfId="15785"/>
    <cellStyle name="Normal 3 3 2 4 3 4 2" xfId="15786"/>
    <cellStyle name="Normal 3 3 2 4 3 4 2 2" xfId="15787"/>
    <cellStyle name="Normal 3 3 2 4 3 4 2 2 2" xfId="15788"/>
    <cellStyle name="Normal 3 3 2 4 3 4 2 3" xfId="15789"/>
    <cellStyle name="Normal 3 3 2 4 3 4 3" xfId="15790"/>
    <cellStyle name="Normal 3 3 2 4 3 4 3 2" xfId="15791"/>
    <cellStyle name="Normal 3 3 2 4 3 4 4" xfId="15792"/>
    <cellStyle name="Normal 3 3 2 4 3 5" xfId="15793"/>
    <cellStyle name="Normal 3 3 2 4 3 5 2" xfId="15794"/>
    <cellStyle name="Normal 3 3 2 4 3 5 2 2" xfId="15795"/>
    <cellStyle name="Normal 3 3 2 4 3 5 3" xfId="15796"/>
    <cellStyle name="Normal 3 3 2 4 3 6" xfId="15797"/>
    <cellStyle name="Normal 3 3 2 4 3 6 2" xfId="15798"/>
    <cellStyle name="Normal 3 3 2 4 3 7" xfId="15799"/>
    <cellStyle name="Normal 3 3 2 4 4" xfId="15800"/>
    <cellStyle name="Normal 3 3 2 4 4 2" xfId="15801"/>
    <cellStyle name="Normal 3 3 2 4 4 2 2" xfId="15802"/>
    <cellStyle name="Normal 3 3 2 4 4 2 2 2" xfId="15803"/>
    <cellStyle name="Normal 3 3 2 4 4 2 2 2 2" xfId="15804"/>
    <cellStyle name="Normal 3 3 2 4 4 2 2 2 2 2" xfId="15805"/>
    <cellStyle name="Normal 3 3 2 4 4 2 2 2 3" xfId="15806"/>
    <cellStyle name="Normal 3 3 2 4 4 2 2 3" xfId="15807"/>
    <cellStyle name="Normal 3 3 2 4 4 2 2 3 2" xfId="15808"/>
    <cellStyle name="Normal 3 3 2 4 4 2 2 4" xfId="15809"/>
    <cellStyle name="Normal 3 3 2 4 4 2 3" xfId="15810"/>
    <cellStyle name="Normal 3 3 2 4 4 2 3 2" xfId="15811"/>
    <cellStyle name="Normal 3 3 2 4 4 2 3 2 2" xfId="15812"/>
    <cellStyle name="Normal 3 3 2 4 4 2 3 3" xfId="15813"/>
    <cellStyle name="Normal 3 3 2 4 4 2 4" xfId="15814"/>
    <cellStyle name="Normal 3 3 2 4 4 2 4 2" xfId="15815"/>
    <cellStyle name="Normal 3 3 2 4 4 2 5" xfId="15816"/>
    <cellStyle name="Normal 3 3 2 4 4 3" xfId="15817"/>
    <cellStyle name="Normal 3 3 2 4 4 3 2" xfId="15818"/>
    <cellStyle name="Normal 3 3 2 4 4 3 2 2" xfId="15819"/>
    <cellStyle name="Normal 3 3 2 4 4 3 2 2 2" xfId="15820"/>
    <cellStyle name="Normal 3 3 2 4 4 3 2 3" xfId="15821"/>
    <cellStyle name="Normal 3 3 2 4 4 3 3" xfId="15822"/>
    <cellStyle name="Normal 3 3 2 4 4 3 3 2" xfId="15823"/>
    <cellStyle name="Normal 3 3 2 4 4 3 4" xfId="15824"/>
    <cellStyle name="Normal 3 3 2 4 4 4" xfId="15825"/>
    <cellStyle name="Normal 3 3 2 4 4 4 2" xfId="15826"/>
    <cellStyle name="Normal 3 3 2 4 4 4 2 2" xfId="15827"/>
    <cellStyle name="Normal 3 3 2 4 4 4 3" xfId="15828"/>
    <cellStyle name="Normal 3 3 2 4 4 5" xfId="15829"/>
    <cellStyle name="Normal 3 3 2 4 4 5 2" xfId="15830"/>
    <cellStyle name="Normal 3 3 2 4 4 6" xfId="15831"/>
    <cellStyle name="Normal 3 3 2 4 5" xfId="15832"/>
    <cellStyle name="Normal 3 3 2 4 5 2" xfId="15833"/>
    <cellStyle name="Normal 3 3 2 4 5 2 2" xfId="15834"/>
    <cellStyle name="Normal 3 3 2 4 5 2 2 2" xfId="15835"/>
    <cellStyle name="Normal 3 3 2 4 5 2 2 2 2" xfId="15836"/>
    <cellStyle name="Normal 3 3 2 4 5 2 2 3" xfId="15837"/>
    <cellStyle name="Normal 3 3 2 4 5 2 3" xfId="15838"/>
    <cellStyle name="Normal 3 3 2 4 5 2 3 2" xfId="15839"/>
    <cellStyle name="Normal 3 3 2 4 5 2 4" xfId="15840"/>
    <cellStyle name="Normal 3 3 2 4 5 3" xfId="15841"/>
    <cellStyle name="Normal 3 3 2 4 5 3 2" xfId="15842"/>
    <cellStyle name="Normal 3 3 2 4 5 3 2 2" xfId="15843"/>
    <cellStyle name="Normal 3 3 2 4 5 3 3" xfId="15844"/>
    <cellStyle name="Normal 3 3 2 4 5 4" xfId="15845"/>
    <cellStyle name="Normal 3 3 2 4 5 4 2" xfId="15846"/>
    <cellStyle name="Normal 3 3 2 4 5 5" xfId="15847"/>
    <cellStyle name="Normal 3 3 2 4 6" xfId="15848"/>
    <cellStyle name="Normal 3 3 2 4 6 2" xfId="15849"/>
    <cellStyle name="Normal 3 3 2 4 6 2 2" xfId="15850"/>
    <cellStyle name="Normal 3 3 2 4 6 2 2 2" xfId="15851"/>
    <cellStyle name="Normal 3 3 2 4 6 2 3" xfId="15852"/>
    <cellStyle name="Normal 3 3 2 4 6 3" xfId="15853"/>
    <cellStyle name="Normal 3 3 2 4 6 3 2" xfId="15854"/>
    <cellStyle name="Normal 3 3 2 4 6 4" xfId="15855"/>
    <cellStyle name="Normal 3 3 2 4 7" xfId="15856"/>
    <cellStyle name="Normal 3 3 2 4 7 2" xfId="15857"/>
    <cellStyle name="Normal 3 3 2 4 7 2 2" xfId="15858"/>
    <cellStyle name="Normal 3 3 2 4 7 3" xfId="15859"/>
    <cellStyle name="Normal 3 3 2 4 8" xfId="15860"/>
    <cellStyle name="Normal 3 3 2 4 8 2" xfId="15861"/>
    <cellStyle name="Normal 3 3 2 4 9" xfId="15862"/>
    <cellStyle name="Normal 3 3 2 5" xfId="15863"/>
    <cellStyle name="Normal 3 3 2 5 2" xfId="15864"/>
    <cellStyle name="Normal 3 3 2 5 2 2" xfId="15865"/>
    <cellStyle name="Normal 3 3 2 5 2 2 2" xfId="15866"/>
    <cellStyle name="Normal 3 3 2 5 2 2 2 2" xfId="15867"/>
    <cellStyle name="Normal 3 3 2 5 2 2 2 2 2" xfId="15868"/>
    <cellStyle name="Normal 3 3 2 5 2 2 2 2 2 2" xfId="15869"/>
    <cellStyle name="Normal 3 3 2 5 2 2 2 2 2 2 2" xfId="15870"/>
    <cellStyle name="Normal 3 3 2 5 2 2 2 2 2 3" xfId="15871"/>
    <cellStyle name="Normal 3 3 2 5 2 2 2 2 3" xfId="15872"/>
    <cellStyle name="Normal 3 3 2 5 2 2 2 2 3 2" xfId="15873"/>
    <cellStyle name="Normal 3 3 2 5 2 2 2 2 4" xfId="15874"/>
    <cellStyle name="Normal 3 3 2 5 2 2 2 3" xfId="15875"/>
    <cellStyle name="Normal 3 3 2 5 2 2 2 3 2" xfId="15876"/>
    <cellStyle name="Normal 3 3 2 5 2 2 2 3 2 2" xfId="15877"/>
    <cellStyle name="Normal 3 3 2 5 2 2 2 3 3" xfId="15878"/>
    <cellStyle name="Normal 3 3 2 5 2 2 2 4" xfId="15879"/>
    <cellStyle name="Normal 3 3 2 5 2 2 2 4 2" xfId="15880"/>
    <cellStyle name="Normal 3 3 2 5 2 2 2 5" xfId="15881"/>
    <cellStyle name="Normal 3 3 2 5 2 2 3" xfId="15882"/>
    <cellStyle name="Normal 3 3 2 5 2 2 3 2" xfId="15883"/>
    <cellStyle name="Normal 3 3 2 5 2 2 3 2 2" xfId="15884"/>
    <cellStyle name="Normal 3 3 2 5 2 2 3 2 2 2" xfId="15885"/>
    <cellStyle name="Normal 3 3 2 5 2 2 3 2 3" xfId="15886"/>
    <cellStyle name="Normal 3 3 2 5 2 2 3 3" xfId="15887"/>
    <cellStyle name="Normal 3 3 2 5 2 2 3 3 2" xfId="15888"/>
    <cellStyle name="Normal 3 3 2 5 2 2 3 4" xfId="15889"/>
    <cellStyle name="Normal 3 3 2 5 2 2 4" xfId="15890"/>
    <cellStyle name="Normal 3 3 2 5 2 2 4 2" xfId="15891"/>
    <cellStyle name="Normal 3 3 2 5 2 2 4 2 2" xfId="15892"/>
    <cellStyle name="Normal 3 3 2 5 2 2 4 3" xfId="15893"/>
    <cellStyle name="Normal 3 3 2 5 2 2 5" xfId="15894"/>
    <cellStyle name="Normal 3 3 2 5 2 2 5 2" xfId="15895"/>
    <cellStyle name="Normal 3 3 2 5 2 2 6" xfId="15896"/>
    <cellStyle name="Normal 3 3 2 5 2 3" xfId="15897"/>
    <cellStyle name="Normal 3 3 2 5 2 3 2" xfId="15898"/>
    <cellStyle name="Normal 3 3 2 5 2 3 2 2" xfId="15899"/>
    <cellStyle name="Normal 3 3 2 5 2 3 2 2 2" xfId="15900"/>
    <cellStyle name="Normal 3 3 2 5 2 3 2 2 2 2" xfId="15901"/>
    <cellStyle name="Normal 3 3 2 5 2 3 2 2 3" xfId="15902"/>
    <cellStyle name="Normal 3 3 2 5 2 3 2 3" xfId="15903"/>
    <cellStyle name="Normal 3 3 2 5 2 3 2 3 2" xfId="15904"/>
    <cellStyle name="Normal 3 3 2 5 2 3 2 4" xfId="15905"/>
    <cellStyle name="Normal 3 3 2 5 2 3 3" xfId="15906"/>
    <cellStyle name="Normal 3 3 2 5 2 3 3 2" xfId="15907"/>
    <cellStyle name="Normal 3 3 2 5 2 3 3 2 2" xfId="15908"/>
    <cellStyle name="Normal 3 3 2 5 2 3 3 3" xfId="15909"/>
    <cellStyle name="Normal 3 3 2 5 2 3 4" xfId="15910"/>
    <cellStyle name="Normal 3 3 2 5 2 3 4 2" xfId="15911"/>
    <cellStyle name="Normal 3 3 2 5 2 3 5" xfId="15912"/>
    <cellStyle name="Normal 3 3 2 5 2 4" xfId="15913"/>
    <cellStyle name="Normal 3 3 2 5 2 4 2" xfId="15914"/>
    <cellStyle name="Normal 3 3 2 5 2 4 2 2" xfId="15915"/>
    <cellStyle name="Normal 3 3 2 5 2 4 2 2 2" xfId="15916"/>
    <cellStyle name="Normal 3 3 2 5 2 4 2 3" xfId="15917"/>
    <cellStyle name="Normal 3 3 2 5 2 4 3" xfId="15918"/>
    <cellStyle name="Normal 3 3 2 5 2 4 3 2" xfId="15919"/>
    <cellStyle name="Normal 3 3 2 5 2 4 4" xfId="15920"/>
    <cellStyle name="Normal 3 3 2 5 2 5" xfId="15921"/>
    <cellStyle name="Normal 3 3 2 5 2 5 2" xfId="15922"/>
    <cellStyle name="Normal 3 3 2 5 2 5 2 2" xfId="15923"/>
    <cellStyle name="Normal 3 3 2 5 2 5 3" xfId="15924"/>
    <cellStyle name="Normal 3 3 2 5 2 6" xfId="15925"/>
    <cellStyle name="Normal 3 3 2 5 2 6 2" xfId="15926"/>
    <cellStyle name="Normal 3 3 2 5 2 7" xfId="15927"/>
    <cellStyle name="Normal 3 3 2 5 3" xfId="15928"/>
    <cellStyle name="Normal 3 3 2 5 3 2" xfId="15929"/>
    <cellStyle name="Normal 3 3 2 5 3 2 2" xfId="15930"/>
    <cellStyle name="Normal 3 3 2 5 3 2 2 2" xfId="15931"/>
    <cellStyle name="Normal 3 3 2 5 3 2 2 2 2" xfId="15932"/>
    <cellStyle name="Normal 3 3 2 5 3 2 2 2 2 2" xfId="15933"/>
    <cellStyle name="Normal 3 3 2 5 3 2 2 2 3" xfId="15934"/>
    <cellStyle name="Normal 3 3 2 5 3 2 2 3" xfId="15935"/>
    <cellStyle name="Normal 3 3 2 5 3 2 2 3 2" xfId="15936"/>
    <cellStyle name="Normal 3 3 2 5 3 2 2 4" xfId="15937"/>
    <cellStyle name="Normal 3 3 2 5 3 2 3" xfId="15938"/>
    <cellStyle name="Normal 3 3 2 5 3 2 3 2" xfId="15939"/>
    <cellStyle name="Normal 3 3 2 5 3 2 3 2 2" xfId="15940"/>
    <cellStyle name="Normal 3 3 2 5 3 2 3 3" xfId="15941"/>
    <cellStyle name="Normal 3 3 2 5 3 2 4" xfId="15942"/>
    <cellStyle name="Normal 3 3 2 5 3 2 4 2" xfId="15943"/>
    <cellStyle name="Normal 3 3 2 5 3 2 5" xfId="15944"/>
    <cellStyle name="Normal 3 3 2 5 3 3" xfId="15945"/>
    <cellStyle name="Normal 3 3 2 5 3 3 2" xfId="15946"/>
    <cellStyle name="Normal 3 3 2 5 3 3 2 2" xfId="15947"/>
    <cellStyle name="Normal 3 3 2 5 3 3 2 2 2" xfId="15948"/>
    <cellStyle name="Normal 3 3 2 5 3 3 2 3" xfId="15949"/>
    <cellStyle name="Normal 3 3 2 5 3 3 3" xfId="15950"/>
    <cellStyle name="Normal 3 3 2 5 3 3 3 2" xfId="15951"/>
    <cellStyle name="Normal 3 3 2 5 3 3 4" xfId="15952"/>
    <cellStyle name="Normal 3 3 2 5 3 4" xfId="15953"/>
    <cellStyle name="Normal 3 3 2 5 3 4 2" xfId="15954"/>
    <cellStyle name="Normal 3 3 2 5 3 4 2 2" xfId="15955"/>
    <cellStyle name="Normal 3 3 2 5 3 4 3" xfId="15956"/>
    <cellStyle name="Normal 3 3 2 5 3 5" xfId="15957"/>
    <cellStyle name="Normal 3 3 2 5 3 5 2" xfId="15958"/>
    <cellStyle name="Normal 3 3 2 5 3 6" xfId="15959"/>
    <cellStyle name="Normal 3 3 2 5 4" xfId="15960"/>
    <cellStyle name="Normal 3 3 2 5 4 2" xfId="15961"/>
    <cellStyle name="Normal 3 3 2 5 4 2 2" xfId="15962"/>
    <cellStyle name="Normal 3 3 2 5 4 2 2 2" xfId="15963"/>
    <cellStyle name="Normal 3 3 2 5 4 2 2 2 2" xfId="15964"/>
    <cellStyle name="Normal 3 3 2 5 4 2 2 3" xfId="15965"/>
    <cellStyle name="Normal 3 3 2 5 4 2 3" xfId="15966"/>
    <cellStyle name="Normal 3 3 2 5 4 2 3 2" xfId="15967"/>
    <cellStyle name="Normal 3 3 2 5 4 2 4" xfId="15968"/>
    <cellStyle name="Normal 3 3 2 5 4 3" xfId="15969"/>
    <cellStyle name="Normal 3 3 2 5 4 3 2" xfId="15970"/>
    <cellStyle name="Normal 3 3 2 5 4 3 2 2" xfId="15971"/>
    <cellStyle name="Normal 3 3 2 5 4 3 3" xfId="15972"/>
    <cellStyle name="Normal 3 3 2 5 4 4" xfId="15973"/>
    <cellStyle name="Normal 3 3 2 5 4 4 2" xfId="15974"/>
    <cellStyle name="Normal 3 3 2 5 4 5" xfId="15975"/>
    <cellStyle name="Normal 3 3 2 5 5" xfId="15976"/>
    <cellStyle name="Normal 3 3 2 5 5 2" xfId="15977"/>
    <cellStyle name="Normal 3 3 2 5 5 2 2" xfId="15978"/>
    <cellStyle name="Normal 3 3 2 5 5 2 2 2" xfId="15979"/>
    <cellStyle name="Normal 3 3 2 5 5 2 3" xfId="15980"/>
    <cellStyle name="Normal 3 3 2 5 5 3" xfId="15981"/>
    <cellStyle name="Normal 3 3 2 5 5 3 2" xfId="15982"/>
    <cellStyle name="Normal 3 3 2 5 5 4" xfId="15983"/>
    <cellStyle name="Normal 3 3 2 5 6" xfId="15984"/>
    <cellStyle name="Normal 3 3 2 5 6 2" xfId="15985"/>
    <cellStyle name="Normal 3 3 2 5 6 2 2" xfId="15986"/>
    <cellStyle name="Normal 3 3 2 5 6 3" xfId="15987"/>
    <cellStyle name="Normal 3 3 2 5 7" xfId="15988"/>
    <cellStyle name="Normal 3 3 2 5 7 2" xfId="15989"/>
    <cellStyle name="Normal 3 3 2 5 8" xfId="15990"/>
    <cellStyle name="Normal 3 3 2 6" xfId="15991"/>
    <cellStyle name="Normal 3 3 2 6 2" xfId="15992"/>
    <cellStyle name="Normal 3 3 2 6 2 2" xfId="15993"/>
    <cellStyle name="Normal 3 3 2 6 2 2 2" xfId="15994"/>
    <cellStyle name="Normal 3 3 2 6 2 2 2 2" xfId="15995"/>
    <cellStyle name="Normal 3 3 2 6 2 2 2 2 2" xfId="15996"/>
    <cellStyle name="Normal 3 3 2 6 2 2 2 2 2 2" xfId="15997"/>
    <cellStyle name="Normal 3 3 2 6 2 2 2 2 3" xfId="15998"/>
    <cellStyle name="Normal 3 3 2 6 2 2 2 3" xfId="15999"/>
    <cellStyle name="Normal 3 3 2 6 2 2 2 3 2" xfId="16000"/>
    <cellStyle name="Normal 3 3 2 6 2 2 2 4" xfId="16001"/>
    <cellStyle name="Normal 3 3 2 6 2 2 3" xfId="16002"/>
    <cellStyle name="Normal 3 3 2 6 2 2 3 2" xfId="16003"/>
    <cellStyle name="Normal 3 3 2 6 2 2 3 2 2" xfId="16004"/>
    <cellStyle name="Normal 3 3 2 6 2 2 3 3" xfId="16005"/>
    <cellStyle name="Normal 3 3 2 6 2 2 4" xfId="16006"/>
    <cellStyle name="Normal 3 3 2 6 2 2 4 2" xfId="16007"/>
    <cellStyle name="Normal 3 3 2 6 2 2 5" xfId="16008"/>
    <cellStyle name="Normal 3 3 2 6 2 3" xfId="16009"/>
    <cellStyle name="Normal 3 3 2 6 2 3 2" xfId="16010"/>
    <cellStyle name="Normal 3 3 2 6 2 3 2 2" xfId="16011"/>
    <cellStyle name="Normal 3 3 2 6 2 3 2 2 2" xfId="16012"/>
    <cellStyle name="Normal 3 3 2 6 2 3 2 3" xfId="16013"/>
    <cellStyle name="Normal 3 3 2 6 2 3 3" xfId="16014"/>
    <cellStyle name="Normal 3 3 2 6 2 3 3 2" xfId="16015"/>
    <cellStyle name="Normal 3 3 2 6 2 3 4" xfId="16016"/>
    <cellStyle name="Normal 3 3 2 6 2 4" xfId="16017"/>
    <cellStyle name="Normal 3 3 2 6 2 4 2" xfId="16018"/>
    <cellStyle name="Normal 3 3 2 6 2 4 2 2" xfId="16019"/>
    <cellStyle name="Normal 3 3 2 6 2 4 3" xfId="16020"/>
    <cellStyle name="Normal 3 3 2 6 2 5" xfId="16021"/>
    <cellStyle name="Normal 3 3 2 6 2 5 2" xfId="16022"/>
    <cellStyle name="Normal 3 3 2 6 2 6" xfId="16023"/>
    <cellStyle name="Normal 3 3 2 6 3" xfId="16024"/>
    <cellStyle name="Normal 3 3 2 6 3 2" xfId="16025"/>
    <cellStyle name="Normal 3 3 2 6 3 2 2" xfId="16026"/>
    <cellStyle name="Normal 3 3 2 6 3 2 2 2" xfId="16027"/>
    <cellStyle name="Normal 3 3 2 6 3 2 2 2 2" xfId="16028"/>
    <cellStyle name="Normal 3 3 2 6 3 2 2 3" xfId="16029"/>
    <cellStyle name="Normal 3 3 2 6 3 2 3" xfId="16030"/>
    <cellStyle name="Normal 3 3 2 6 3 2 3 2" xfId="16031"/>
    <cellStyle name="Normal 3 3 2 6 3 2 4" xfId="16032"/>
    <cellStyle name="Normal 3 3 2 6 3 3" xfId="16033"/>
    <cellStyle name="Normal 3 3 2 6 3 3 2" xfId="16034"/>
    <cellStyle name="Normal 3 3 2 6 3 3 2 2" xfId="16035"/>
    <cellStyle name="Normal 3 3 2 6 3 3 3" xfId="16036"/>
    <cellStyle name="Normal 3 3 2 6 3 4" xfId="16037"/>
    <cellStyle name="Normal 3 3 2 6 3 4 2" xfId="16038"/>
    <cellStyle name="Normal 3 3 2 6 3 5" xfId="16039"/>
    <cellStyle name="Normal 3 3 2 6 4" xfId="16040"/>
    <cellStyle name="Normal 3 3 2 6 4 2" xfId="16041"/>
    <cellStyle name="Normal 3 3 2 6 4 2 2" xfId="16042"/>
    <cellStyle name="Normal 3 3 2 6 4 2 2 2" xfId="16043"/>
    <cellStyle name="Normal 3 3 2 6 4 2 3" xfId="16044"/>
    <cellStyle name="Normal 3 3 2 6 4 3" xfId="16045"/>
    <cellStyle name="Normal 3 3 2 6 4 3 2" xfId="16046"/>
    <cellStyle name="Normal 3 3 2 6 4 4" xfId="16047"/>
    <cellStyle name="Normal 3 3 2 6 5" xfId="16048"/>
    <cellStyle name="Normal 3 3 2 6 5 2" xfId="16049"/>
    <cellStyle name="Normal 3 3 2 6 5 2 2" xfId="16050"/>
    <cellStyle name="Normal 3 3 2 6 5 3" xfId="16051"/>
    <cellStyle name="Normal 3 3 2 6 6" xfId="16052"/>
    <cellStyle name="Normal 3 3 2 6 6 2" xfId="16053"/>
    <cellStyle name="Normal 3 3 2 6 7" xfId="16054"/>
    <cellStyle name="Normal 3 3 2 7" xfId="16055"/>
    <cellStyle name="Normal 3 3 2 7 2" xfId="16056"/>
    <cellStyle name="Normal 3 3 2 7 2 2" xfId="16057"/>
    <cellStyle name="Normal 3 3 2 7 2 2 2" xfId="16058"/>
    <cellStyle name="Normal 3 3 2 7 2 2 2 2" xfId="16059"/>
    <cellStyle name="Normal 3 3 2 7 2 2 2 2 2" xfId="16060"/>
    <cellStyle name="Normal 3 3 2 7 2 2 2 3" xfId="16061"/>
    <cellStyle name="Normal 3 3 2 7 2 2 3" xfId="16062"/>
    <cellStyle name="Normal 3 3 2 7 2 2 3 2" xfId="16063"/>
    <cellStyle name="Normal 3 3 2 7 2 2 4" xfId="16064"/>
    <cellStyle name="Normal 3 3 2 7 2 3" xfId="16065"/>
    <cellStyle name="Normal 3 3 2 7 2 3 2" xfId="16066"/>
    <cellStyle name="Normal 3 3 2 7 2 3 2 2" xfId="16067"/>
    <cellStyle name="Normal 3 3 2 7 2 3 3" xfId="16068"/>
    <cellStyle name="Normal 3 3 2 7 2 4" xfId="16069"/>
    <cellStyle name="Normal 3 3 2 7 2 4 2" xfId="16070"/>
    <cellStyle name="Normal 3 3 2 7 2 5" xfId="16071"/>
    <cellStyle name="Normal 3 3 2 7 3" xfId="16072"/>
    <cellStyle name="Normal 3 3 2 7 3 2" xfId="16073"/>
    <cellStyle name="Normal 3 3 2 7 3 2 2" xfId="16074"/>
    <cellStyle name="Normal 3 3 2 7 3 2 2 2" xfId="16075"/>
    <cellStyle name="Normal 3 3 2 7 3 2 3" xfId="16076"/>
    <cellStyle name="Normal 3 3 2 7 3 3" xfId="16077"/>
    <cellStyle name="Normal 3 3 2 7 3 3 2" xfId="16078"/>
    <cellStyle name="Normal 3 3 2 7 3 4" xfId="16079"/>
    <cellStyle name="Normal 3 3 2 7 4" xfId="16080"/>
    <cellStyle name="Normal 3 3 2 7 4 2" xfId="16081"/>
    <cellStyle name="Normal 3 3 2 7 4 2 2" xfId="16082"/>
    <cellStyle name="Normal 3 3 2 7 4 3" xfId="16083"/>
    <cellStyle name="Normal 3 3 2 7 5" xfId="16084"/>
    <cellStyle name="Normal 3 3 2 7 5 2" xfId="16085"/>
    <cellStyle name="Normal 3 3 2 7 6" xfId="16086"/>
    <cellStyle name="Normal 3 3 2 8" xfId="16087"/>
    <cellStyle name="Normal 3 3 2 8 2" xfId="16088"/>
    <cellStyle name="Normal 3 3 2 8 2 2" xfId="16089"/>
    <cellStyle name="Normal 3 3 2 8 2 2 2" xfId="16090"/>
    <cellStyle name="Normal 3 3 2 8 2 2 2 2" xfId="16091"/>
    <cellStyle name="Normal 3 3 2 8 2 2 3" xfId="16092"/>
    <cellStyle name="Normal 3 3 2 8 2 3" xfId="16093"/>
    <cellStyle name="Normal 3 3 2 8 2 3 2" xfId="16094"/>
    <cellStyle name="Normal 3 3 2 8 2 4" xfId="16095"/>
    <cellStyle name="Normal 3 3 2 8 3" xfId="16096"/>
    <cellStyle name="Normal 3 3 2 8 3 2" xfId="16097"/>
    <cellStyle name="Normal 3 3 2 8 3 2 2" xfId="16098"/>
    <cellStyle name="Normal 3 3 2 8 3 3" xfId="16099"/>
    <cellStyle name="Normal 3 3 2 8 4" xfId="16100"/>
    <cellStyle name="Normal 3 3 2 8 4 2" xfId="16101"/>
    <cellStyle name="Normal 3 3 2 8 5" xfId="16102"/>
    <cellStyle name="Normal 3 3 2 9" xfId="16103"/>
    <cellStyle name="Normal 3 3 2 9 2" xfId="16104"/>
    <cellStyle name="Normal 3 3 2 9 2 2" xfId="16105"/>
    <cellStyle name="Normal 3 3 2 9 2 2 2" xfId="16106"/>
    <cellStyle name="Normal 3 3 2 9 2 3" xfId="16107"/>
    <cellStyle name="Normal 3 3 2 9 3" xfId="16108"/>
    <cellStyle name="Normal 3 3 2 9 3 2" xfId="16109"/>
    <cellStyle name="Normal 3 3 2 9 4" xfId="16110"/>
    <cellStyle name="Normal 3 3 3" xfId="814"/>
    <cellStyle name="Normal 3 3 3 10" xfId="16112"/>
    <cellStyle name="Normal 3 3 3 10 2" xfId="16113"/>
    <cellStyle name="Normal 3 3 3 11" xfId="16114"/>
    <cellStyle name="Normal 3 3 3 12" xfId="16111"/>
    <cellStyle name="Normal 3 3 3 2" xfId="16115"/>
    <cellStyle name="Normal 3 3 3 2 10" xfId="16116"/>
    <cellStyle name="Normal 3 3 3 2 2" xfId="16117"/>
    <cellStyle name="Normal 3 3 3 2 2 2" xfId="16118"/>
    <cellStyle name="Normal 3 3 3 2 2 2 2" xfId="16119"/>
    <cellStyle name="Normal 3 3 3 2 2 2 2 2" xfId="16120"/>
    <cellStyle name="Normal 3 3 3 2 2 2 2 2 2" xfId="16121"/>
    <cellStyle name="Normal 3 3 3 2 2 2 2 2 2 2" xfId="16122"/>
    <cellStyle name="Normal 3 3 3 2 2 2 2 2 2 2 2" xfId="16123"/>
    <cellStyle name="Normal 3 3 3 2 2 2 2 2 2 2 2 2" xfId="16124"/>
    <cellStyle name="Normal 3 3 3 2 2 2 2 2 2 2 2 2 2" xfId="16125"/>
    <cellStyle name="Normal 3 3 3 2 2 2 2 2 2 2 2 3" xfId="16126"/>
    <cellStyle name="Normal 3 3 3 2 2 2 2 2 2 2 3" xfId="16127"/>
    <cellStyle name="Normal 3 3 3 2 2 2 2 2 2 2 3 2" xfId="16128"/>
    <cellStyle name="Normal 3 3 3 2 2 2 2 2 2 2 4" xfId="16129"/>
    <cellStyle name="Normal 3 3 3 2 2 2 2 2 2 3" xfId="16130"/>
    <cellStyle name="Normal 3 3 3 2 2 2 2 2 2 3 2" xfId="16131"/>
    <cellStyle name="Normal 3 3 3 2 2 2 2 2 2 3 2 2" xfId="16132"/>
    <cellStyle name="Normal 3 3 3 2 2 2 2 2 2 3 3" xfId="16133"/>
    <cellStyle name="Normal 3 3 3 2 2 2 2 2 2 4" xfId="16134"/>
    <cellStyle name="Normal 3 3 3 2 2 2 2 2 2 4 2" xfId="16135"/>
    <cellStyle name="Normal 3 3 3 2 2 2 2 2 2 5" xfId="16136"/>
    <cellStyle name="Normal 3 3 3 2 2 2 2 2 3" xfId="16137"/>
    <cellStyle name="Normal 3 3 3 2 2 2 2 2 3 2" xfId="16138"/>
    <cellStyle name="Normal 3 3 3 2 2 2 2 2 3 2 2" xfId="16139"/>
    <cellStyle name="Normal 3 3 3 2 2 2 2 2 3 2 2 2" xfId="16140"/>
    <cellStyle name="Normal 3 3 3 2 2 2 2 2 3 2 3" xfId="16141"/>
    <cellStyle name="Normal 3 3 3 2 2 2 2 2 3 3" xfId="16142"/>
    <cellStyle name="Normal 3 3 3 2 2 2 2 2 3 3 2" xfId="16143"/>
    <cellStyle name="Normal 3 3 3 2 2 2 2 2 3 4" xfId="16144"/>
    <cellStyle name="Normal 3 3 3 2 2 2 2 2 4" xfId="16145"/>
    <cellStyle name="Normal 3 3 3 2 2 2 2 2 4 2" xfId="16146"/>
    <cellStyle name="Normal 3 3 3 2 2 2 2 2 4 2 2" xfId="16147"/>
    <cellStyle name="Normal 3 3 3 2 2 2 2 2 4 3" xfId="16148"/>
    <cellStyle name="Normal 3 3 3 2 2 2 2 2 5" xfId="16149"/>
    <cellStyle name="Normal 3 3 3 2 2 2 2 2 5 2" xfId="16150"/>
    <cellStyle name="Normal 3 3 3 2 2 2 2 2 6" xfId="16151"/>
    <cellStyle name="Normal 3 3 3 2 2 2 2 3" xfId="16152"/>
    <cellStyle name="Normal 3 3 3 2 2 2 2 3 2" xfId="16153"/>
    <cellStyle name="Normal 3 3 3 2 2 2 2 3 2 2" xfId="16154"/>
    <cellStyle name="Normal 3 3 3 2 2 2 2 3 2 2 2" xfId="16155"/>
    <cellStyle name="Normal 3 3 3 2 2 2 2 3 2 2 2 2" xfId="16156"/>
    <cellStyle name="Normal 3 3 3 2 2 2 2 3 2 2 3" xfId="16157"/>
    <cellStyle name="Normal 3 3 3 2 2 2 2 3 2 3" xfId="16158"/>
    <cellStyle name="Normal 3 3 3 2 2 2 2 3 2 3 2" xfId="16159"/>
    <cellStyle name="Normal 3 3 3 2 2 2 2 3 2 4" xfId="16160"/>
    <cellStyle name="Normal 3 3 3 2 2 2 2 3 3" xfId="16161"/>
    <cellStyle name="Normal 3 3 3 2 2 2 2 3 3 2" xfId="16162"/>
    <cellStyle name="Normal 3 3 3 2 2 2 2 3 3 2 2" xfId="16163"/>
    <cellStyle name="Normal 3 3 3 2 2 2 2 3 3 3" xfId="16164"/>
    <cellStyle name="Normal 3 3 3 2 2 2 2 3 4" xfId="16165"/>
    <cellStyle name="Normal 3 3 3 2 2 2 2 3 4 2" xfId="16166"/>
    <cellStyle name="Normal 3 3 3 2 2 2 2 3 5" xfId="16167"/>
    <cellStyle name="Normal 3 3 3 2 2 2 2 4" xfId="16168"/>
    <cellStyle name="Normal 3 3 3 2 2 2 2 4 2" xfId="16169"/>
    <cellStyle name="Normal 3 3 3 2 2 2 2 4 2 2" xfId="16170"/>
    <cellStyle name="Normal 3 3 3 2 2 2 2 4 2 2 2" xfId="16171"/>
    <cellStyle name="Normal 3 3 3 2 2 2 2 4 2 3" xfId="16172"/>
    <cellStyle name="Normal 3 3 3 2 2 2 2 4 3" xfId="16173"/>
    <cellStyle name="Normal 3 3 3 2 2 2 2 4 3 2" xfId="16174"/>
    <cellStyle name="Normal 3 3 3 2 2 2 2 4 4" xfId="16175"/>
    <cellStyle name="Normal 3 3 3 2 2 2 2 5" xfId="16176"/>
    <cellStyle name="Normal 3 3 3 2 2 2 2 5 2" xfId="16177"/>
    <cellStyle name="Normal 3 3 3 2 2 2 2 5 2 2" xfId="16178"/>
    <cellStyle name="Normal 3 3 3 2 2 2 2 5 3" xfId="16179"/>
    <cellStyle name="Normal 3 3 3 2 2 2 2 6" xfId="16180"/>
    <cellStyle name="Normal 3 3 3 2 2 2 2 6 2" xfId="16181"/>
    <cellStyle name="Normal 3 3 3 2 2 2 2 7" xfId="16182"/>
    <cellStyle name="Normal 3 3 3 2 2 2 3" xfId="16183"/>
    <cellStyle name="Normal 3 3 3 2 2 2 3 2" xfId="16184"/>
    <cellStyle name="Normal 3 3 3 2 2 2 3 2 2" xfId="16185"/>
    <cellStyle name="Normal 3 3 3 2 2 2 3 2 2 2" xfId="16186"/>
    <cellStyle name="Normal 3 3 3 2 2 2 3 2 2 2 2" xfId="16187"/>
    <cellStyle name="Normal 3 3 3 2 2 2 3 2 2 2 2 2" xfId="16188"/>
    <cellStyle name="Normal 3 3 3 2 2 2 3 2 2 2 3" xfId="16189"/>
    <cellStyle name="Normal 3 3 3 2 2 2 3 2 2 3" xfId="16190"/>
    <cellStyle name="Normal 3 3 3 2 2 2 3 2 2 3 2" xfId="16191"/>
    <cellStyle name="Normal 3 3 3 2 2 2 3 2 2 4" xfId="16192"/>
    <cellStyle name="Normal 3 3 3 2 2 2 3 2 3" xfId="16193"/>
    <cellStyle name="Normal 3 3 3 2 2 2 3 2 3 2" xfId="16194"/>
    <cellStyle name="Normal 3 3 3 2 2 2 3 2 3 2 2" xfId="16195"/>
    <cellStyle name="Normal 3 3 3 2 2 2 3 2 3 3" xfId="16196"/>
    <cellStyle name="Normal 3 3 3 2 2 2 3 2 4" xfId="16197"/>
    <cellStyle name="Normal 3 3 3 2 2 2 3 2 4 2" xfId="16198"/>
    <cellStyle name="Normal 3 3 3 2 2 2 3 2 5" xfId="16199"/>
    <cellStyle name="Normal 3 3 3 2 2 2 3 3" xfId="16200"/>
    <cellStyle name="Normal 3 3 3 2 2 2 3 3 2" xfId="16201"/>
    <cellStyle name="Normal 3 3 3 2 2 2 3 3 2 2" xfId="16202"/>
    <cellStyle name="Normal 3 3 3 2 2 2 3 3 2 2 2" xfId="16203"/>
    <cellStyle name="Normal 3 3 3 2 2 2 3 3 2 3" xfId="16204"/>
    <cellStyle name="Normal 3 3 3 2 2 2 3 3 3" xfId="16205"/>
    <cellStyle name="Normal 3 3 3 2 2 2 3 3 3 2" xfId="16206"/>
    <cellStyle name="Normal 3 3 3 2 2 2 3 3 4" xfId="16207"/>
    <cellStyle name="Normal 3 3 3 2 2 2 3 4" xfId="16208"/>
    <cellStyle name="Normal 3 3 3 2 2 2 3 4 2" xfId="16209"/>
    <cellStyle name="Normal 3 3 3 2 2 2 3 4 2 2" xfId="16210"/>
    <cellStyle name="Normal 3 3 3 2 2 2 3 4 3" xfId="16211"/>
    <cellStyle name="Normal 3 3 3 2 2 2 3 5" xfId="16212"/>
    <cellStyle name="Normal 3 3 3 2 2 2 3 5 2" xfId="16213"/>
    <cellStyle name="Normal 3 3 3 2 2 2 3 6" xfId="16214"/>
    <cellStyle name="Normal 3 3 3 2 2 2 4" xfId="16215"/>
    <cellStyle name="Normal 3 3 3 2 2 2 4 2" xfId="16216"/>
    <cellStyle name="Normal 3 3 3 2 2 2 4 2 2" xfId="16217"/>
    <cellStyle name="Normal 3 3 3 2 2 2 4 2 2 2" xfId="16218"/>
    <cellStyle name="Normal 3 3 3 2 2 2 4 2 2 2 2" xfId="16219"/>
    <cellStyle name="Normal 3 3 3 2 2 2 4 2 2 3" xfId="16220"/>
    <cellStyle name="Normal 3 3 3 2 2 2 4 2 3" xfId="16221"/>
    <cellStyle name="Normal 3 3 3 2 2 2 4 2 3 2" xfId="16222"/>
    <cellStyle name="Normal 3 3 3 2 2 2 4 2 4" xfId="16223"/>
    <cellStyle name="Normal 3 3 3 2 2 2 4 3" xfId="16224"/>
    <cellStyle name="Normal 3 3 3 2 2 2 4 3 2" xfId="16225"/>
    <cellStyle name="Normal 3 3 3 2 2 2 4 3 2 2" xfId="16226"/>
    <cellStyle name="Normal 3 3 3 2 2 2 4 3 3" xfId="16227"/>
    <cellStyle name="Normal 3 3 3 2 2 2 4 4" xfId="16228"/>
    <cellStyle name="Normal 3 3 3 2 2 2 4 4 2" xfId="16229"/>
    <cellStyle name="Normal 3 3 3 2 2 2 4 5" xfId="16230"/>
    <cellStyle name="Normal 3 3 3 2 2 2 5" xfId="16231"/>
    <cellStyle name="Normal 3 3 3 2 2 2 5 2" xfId="16232"/>
    <cellStyle name="Normal 3 3 3 2 2 2 5 2 2" xfId="16233"/>
    <cellStyle name="Normal 3 3 3 2 2 2 5 2 2 2" xfId="16234"/>
    <cellStyle name="Normal 3 3 3 2 2 2 5 2 3" xfId="16235"/>
    <cellStyle name="Normal 3 3 3 2 2 2 5 3" xfId="16236"/>
    <cellStyle name="Normal 3 3 3 2 2 2 5 3 2" xfId="16237"/>
    <cellStyle name="Normal 3 3 3 2 2 2 5 4" xfId="16238"/>
    <cellStyle name="Normal 3 3 3 2 2 2 6" xfId="16239"/>
    <cellStyle name="Normal 3 3 3 2 2 2 6 2" xfId="16240"/>
    <cellStyle name="Normal 3 3 3 2 2 2 6 2 2" xfId="16241"/>
    <cellStyle name="Normal 3 3 3 2 2 2 6 3" xfId="16242"/>
    <cellStyle name="Normal 3 3 3 2 2 2 7" xfId="16243"/>
    <cellStyle name="Normal 3 3 3 2 2 2 7 2" xfId="16244"/>
    <cellStyle name="Normal 3 3 3 2 2 2 8" xfId="16245"/>
    <cellStyle name="Normal 3 3 3 2 2 3" xfId="16246"/>
    <cellStyle name="Normal 3 3 3 2 2 3 2" xfId="16247"/>
    <cellStyle name="Normal 3 3 3 2 2 3 2 2" xfId="16248"/>
    <cellStyle name="Normal 3 3 3 2 2 3 2 2 2" xfId="16249"/>
    <cellStyle name="Normal 3 3 3 2 2 3 2 2 2 2" xfId="16250"/>
    <cellStyle name="Normal 3 3 3 2 2 3 2 2 2 2 2" xfId="16251"/>
    <cellStyle name="Normal 3 3 3 2 2 3 2 2 2 2 2 2" xfId="16252"/>
    <cellStyle name="Normal 3 3 3 2 2 3 2 2 2 2 3" xfId="16253"/>
    <cellStyle name="Normal 3 3 3 2 2 3 2 2 2 3" xfId="16254"/>
    <cellStyle name="Normal 3 3 3 2 2 3 2 2 2 3 2" xfId="16255"/>
    <cellStyle name="Normal 3 3 3 2 2 3 2 2 2 4" xfId="16256"/>
    <cellStyle name="Normal 3 3 3 2 2 3 2 2 3" xfId="16257"/>
    <cellStyle name="Normal 3 3 3 2 2 3 2 2 3 2" xfId="16258"/>
    <cellStyle name="Normal 3 3 3 2 2 3 2 2 3 2 2" xfId="16259"/>
    <cellStyle name="Normal 3 3 3 2 2 3 2 2 3 3" xfId="16260"/>
    <cellStyle name="Normal 3 3 3 2 2 3 2 2 4" xfId="16261"/>
    <cellStyle name="Normal 3 3 3 2 2 3 2 2 4 2" xfId="16262"/>
    <cellStyle name="Normal 3 3 3 2 2 3 2 2 5" xfId="16263"/>
    <cellStyle name="Normal 3 3 3 2 2 3 2 3" xfId="16264"/>
    <cellStyle name="Normal 3 3 3 2 2 3 2 3 2" xfId="16265"/>
    <cellStyle name="Normal 3 3 3 2 2 3 2 3 2 2" xfId="16266"/>
    <cellStyle name="Normal 3 3 3 2 2 3 2 3 2 2 2" xfId="16267"/>
    <cellStyle name="Normal 3 3 3 2 2 3 2 3 2 3" xfId="16268"/>
    <cellStyle name="Normal 3 3 3 2 2 3 2 3 3" xfId="16269"/>
    <cellStyle name="Normal 3 3 3 2 2 3 2 3 3 2" xfId="16270"/>
    <cellStyle name="Normal 3 3 3 2 2 3 2 3 4" xfId="16271"/>
    <cellStyle name="Normal 3 3 3 2 2 3 2 4" xfId="16272"/>
    <cellStyle name="Normal 3 3 3 2 2 3 2 4 2" xfId="16273"/>
    <cellStyle name="Normal 3 3 3 2 2 3 2 4 2 2" xfId="16274"/>
    <cellStyle name="Normal 3 3 3 2 2 3 2 4 3" xfId="16275"/>
    <cellStyle name="Normal 3 3 3 2 2 3 2 5" xfId="16276"/>
    <cellStyle name="Normal 3 3 3 2 2 3 2 5 2" xfId="16277"/>
    <cellStyle name="Normal 3 3 3 2 2 3 2 6" xfId="16278"/>
    <cellStyle name="Normal 3 3 3 2 2 3 3" xfId="16279"/>
    <cellStyle name="Normal 3 3 3 2 2 3 3 2" xfId="16280"/>
    <cellStyle name="Normal 3 3 3 2 2 3 3 2 2" xfId="16281"/>
    <cellStyle name="Normal 3 3 3 2 2 3 3 2 2 2" xfId="16282"/>
    <cellStyle name="Normal 3 3 3 2 2 3 3 2 2 2 2" xfId="16283"/>
    <cellStyle name="Normal 3 3 3 2 2 3 3 2 2 3" xfId="16284"/>
    <cellStyle name="Normal 3 3 3 2 2 3 3 2 3" xfId="16285"/>
    <cellStyle name="Normal 3 3 3 2 2 3 3 2 3 2" xfId="16286"/>
    <cellStyle name="Normal 3 3 3 2 2 3 3 2 4" xfId="16287"/>
    <cellStyle name="Normal 3 3 3 2 2 3 3 3" xfId="16288"/>
    <cellStyle name="Normal 3 3 3 2 2 3 3 3 2" xfId="16289"/>
    <cellStyle name="Normal 3 3 3 2 2 3 3 3 2 2" xfId="16290"/>
    <cellStyle name="Normal 3 3 3 2 2 3 3 3 3" xfId="16291"/>
    <cellStyle name="Normal 3 3 3 2 2 3 3 4" xfId="16292"/>
    <cellStyle name="Normal 3 3 3 2 2 3 3 4 2" xfId="16293"/>
    <cellStyle name="Normal 3 3 3 2 2 3 3 5" xfId="16294"/>
    <cellStyle name="Normal 3 3 3 2 2 3 4" xfId="16295"/>
    <cellStyle name="Normal 3 3 3 2 2 3 4 2" xfId="16296"/>
    <cellStyle name="Normal 3 3 3 2 2 3 4 2 2" xfId="16297"/>
    <cellStyle name="Normal 3 3 3 2 2 3 4 2 2 2" xfId="16298"/>
    <cellStyle name="Normal 3 3 3 2 2 3 4 2 3" xfId="16299"/>
    <cellStyle name="Normal 3 3 3 2 2 3 4 3" xfId="16300"/>
    <cellStyle name="Normal 3 3 3 2 2 3 4 3 2" xfId="16301"/>
    <cellStyle name="Normal 3 3 3 2 2 3 4 4" xfId="16302"/>
    <cellStyle name="Normal 3 3 3 2 2 3 5" xfId="16303"/>
    <cellStyle name="Normal 3 3 3 2 2 3 5 2" xfId="16304"/>
    <cellStyle name="Normal 3 3 3 2 2 3 5 2 2" xfId="16305"/>
    <cellStyle name="Normal 3 3 3 2 2 3 5 3" xfId="16306"/>
    <cellStyle name="Normal 3 3 3 2 2 3 6" xfId="16307"/>
    <cellStyle name="Normal 3 3 3 2 2 3 6 2" xfId="16308"/>
    <cellStyle name="Normal 3 3 3 2 2 3 7" xfId="16309"/>
    <cellStyle name="Normal 3 3 3 2 2 4" xfId="16310"/>
    <cellStyle name="Normal 3 3 3 2 2 4 2" xfId="16311"/>
    <cellStyle name="Normal 3 3 3 2 2 4 2 2" xfId="16312"/>
    <cellStyle name="Normal 3 3 3 2 2 4 2 2 2" xfId="16313"/>
    <cellStyle name="Normal 3 3 3 2 2 4 2 2 2 2" xfId="16314"/>
    <cellStyle name="Normal 3 3 3 2 2 4 2 2 2 2 2" xfId="16315"/>
    <cellStyle name="Normal 3 3 3 2 2 4 2 2 2 3" xfId="16316"/>
    <cellStyle name="Normal 3 3 3 2 2 4 2 2 3" xfId="16317"/>
    <cellStyle name="Normal 3 3 3 2 2 4 2 2 3 2" xfId="16318"/>
    <cellStyle name="Normal 3 3 3 2 2 4 2 2 4" xfId="16319"/>
    <cellStyle name="Normal 3 3 3 2 2 4 2 3" xfId="16320"/>
    <cellStyle name="Normal 3 3 3 2 2 4 2 3 2" xfId="16321"/>
    <cellStyle name="Normal 3 3 3 2 2 4 2 3 2 2" xfId="16322"/>
    <cellStyle name="Normal 3 3 3 2 2 4 2 3 3" xfId="16323"/>
    <cellStyle name="Normal 3 3 3 2 2 4 2 4" xfId="16324"/>
    <cellStyle name="Normal 3 3 3 2 2 4 2 4 2" xfId="16325"/>
    <cellStyle name="Normal 3 3 3 2 2 4 2 5" xfId="16326"/>
    <cellStyle name="Normal 3 3 3 2 2 4 3" xfId="16327"/>
    <cellStyle name="Normal 3 3 3 2 2 4 3 2" xfId="16328"/>
    <cellStyle name="Normal 3 3 3 2 2 4 3 2 2" xfId="16329"/>
    <cellStyle name="Normal 3 3 3 2 2 4 3 2 2 2" xfId="16330"/>
    <cellStyle name="Normal 3 3 3 2 2 4 3 2 3" xfId="16331"/>
    <cellStyle name="Normal 3 3 3 2 2 4 3 3" xfId="16332"/>
    <cellStyle name="Normal 3 3 3 2 2 4 3 3 2" xfId="16333"/>
    <cellStyle name="Normal 3 3 3 2 2 4 3 4" xfId="16334"/>
    <cellStyle name="Normal 3 3 3 2 2 4 4" xfId="16335"/>
    <cellStyle name="Normal 3 3 3 2 2 4 4 2" xfId="16336"/>
    <cellStyle name="Normal 3 3 3 2 2 4 4 2 2" xfId="16337"/>
    <cellStyle name="Normal 3 3 3 2 2 4 4 3" xfId="16338"/>
    <cellStyle name="Normal 3 3 3 2 2 4 5" xfId="16339"/>
    <cellStyle name="Normal 3 3 3 2 2 4 5 2" xfId="16340"/>
    <cellStyle name="Normal 3 3 3 2 2 4 6" xfId="16341"/>
    <cellStyle name="Normal 3 3 3 2 2 5" xfId="16342"/>
    <cellStyle name="Normal 3 3 3 2 2 5 2" xfId="16343"/>
    <cellStyle name="Normal 3 3 3 2 2 5 2 2" xfId="16344"/>
    <cellStyle name="Normal 3 3 3 2 2 5 2 2 2" xfId="16345"/>
    <cellStyle name="Normal 3 3 3 2 2 5 2 2 2 2" xfId="16346"/>
    <cellStyle name="Normal 3 3 3 2 2 5 2 2 3" xfId="16347"/>
    <cellStyle name="Normal 3 3 3 2 2 5 2 3" xfId="16348"/>
    <cellStyle name="Normal 3 3 3 2 2 5 2 3 2" xfId="16349"/>
    <cellStyle name="Normal 3 3 3 2 2 5 2 4" xfId="16350"/>
    <cellStyle name="Normal 3 3 3 2 2 5 3" xfId="16351"/>
    <cellStyle name="Normal 3 3 3 2 2 5 3 2" xfId="16352"/>
    <cellStyle name="Normal 3 3 3 2 2 5 3 2 2" xfId="16353"/>
    <cellStyle name="Normal 3 3 3 2 2 5 3 3" xfId="16354"/>
    <cellStyle name="Normal 3 3 3 2 2 5 4" xfId="16355"/>
    <cellStyle name="Normal 3 3 3 2 2 5 4 2" xfId="16356"/>
    <cellStyle name="Normal 3 3 3 2 2 5 5" xfId="16357"/>
    <cellStyle name="Normal 3 3 3 2 2 6" xfId="16358"/>
    <cellStyle name="Normal 3 3 3 2 2 6 2" xfId="16359"/>
    <cellStyle name="Normal 3 3 3 2 2 6 2 2" xfId="16360"/>
    <cellStyle name="Normal 3 3 3 2 2 6 2 2 2" xfId="16361"/>
    <cellStyle name="Normal 3 3 3 2 2 6 2 3" xfId="16362"/>
    <cellStyle name="Normal 3 3 3 2 2 6 3" xfId="16363"/>
    <cellStyle name="Normal 3 3 3 2 2 6 3 2" xfId="16364"/>
    <cellStyle name="Normal 3 3 3 2 2 6 4" xfId="16365"/>
    <cellStyle name="Normal 3 3 3 2 2 7" xfId="16366"/>
    <cellStyle name="Normal 3 3 3 2 2 7 2" xfId="16367"/>
    <cellStyle name="Normal 3 3 3 2 2 7 2 2" xfId="16368"/>
    <cellStyle name="Normal 3 3 3 2 2 7 3" xfId="16369"/>
    <cellStyle name="Normal 3 3 3 2 2 8" xfId="16370"/>
    <cellStyle name="Normal 3 3 3 2 2 8 2" xfId="16371"/>
    <cellStyle name="Normal 3 3 3 2 2 9" xfId="16372"/>
    <cellStyle name="Normal 3 3 3 2 3" xfId="16373"/>
    <cellStyle name="Normal 3 3 3 2 3 2" xfId="16374"/>
    <cellStyle name="Normal 3 3 3 2 3 2 2" xfId="16375"/>
    <cellStyle name="Normal 3 3 3 2 3 2 2 2" xfId="16376"/>
    <cellStyle name="Normal 3 3 3 2 3 2 2 2 2" xfId="16377"/>
    <cellStyle name="Normal 3 3 3 2 3 2 2 2 2 2" xfId="16378"/>
    <cellStyle name="Normal 3 3 3 2 3 2 2 2 2 2 2" xfId="16379"/>
    <cellStyle name="Normal 3 3 3 2 3 2 2 2 2 2 2 2" xfId="16380"/>
    <cellStyle name="Normal 3 3 3 2 3 2 2 2 2 2 3" xfId="16381"/>
    <cellStyle name="Normal 3 3 3 2 3 2 2 2 2 3" xfId="16382"/>
    <cellStyle name="Normal 3 3 3 2 3 2 2 2 2 3 2" xfId="16383"/>
    <cellStyle name="Normal 3 3 3 2 3 2 2 2 2 4" xfId="16384"/>
    <cellStyle name="Normal 3 3 3 2 3 2 2 2 3" xfId="16385"/>
    <cellStyle name="Normal 3 3 3 2 3 2 2 2 3 2" xfId="16386"/>
    <cellStyle name="Normal 3 3 3 2 3 2 2 2 3 2 2" xfId="16387"/>
    <cellStyle name="Normal 3 3 3 2 3 2 2 2 3 3" xfId="16388"/>
    <cellStyle name="Normal 3 3 3 2 3 2 2 2 4" xfId="16389"/>
    <cellStyle name="Normal 3 3 3 2 3 2 2 2 4 2" xfId="16390"/>
    <cellStyle name="Normal 3 3 3 2 3 2 2 2 5" xfId="16391"/>
    <cellStyle name="Normal 3 3 3 2 3 2 2 3" xfId="16392"/>
    <cellStyle name="Normal 3 3 3 2 3 2 2 3 2" xfId="16393"/>
    <cellStyle name="Normal 3 3 3 2 3 2 2 3 2 2" xfId="16394"/>
    <cellStyle name="Normal 3 3 3 2 3 2 2 3 2 2 2" xfId="16395"/>
    <cellStyle name="Normal 3 3 3 2 3 2 2 3 2 3" xfId="16396"/>
    <cellStyle name="Normal 3 3 3 2 3 2 2 3 3" xfId="16397"/>
    <cellStyle name="Normal 3 3 3 2 3 2 2 3 3 2" xfId="16398"/>
    <cellStyle name="Normal 3 3 3 2 3 2 2 3 4" xfId="16399"/>
    <cellStyle name="Normal 3 3 3 2 3 2 2 4" xfId="16400"/>
    <cellStyle name="Normal 3 3 3 2 3 2 2 4 2" xfId="16401"/>
    <cellStyle name="Normal 3 3 3 2 3 2 2 4 2 2" xfId="16402"/>
    <cellStyle name="Normal 3 3 3 2 3 2 2 4 3" xfId="16403"/>
    <cellStyle name="Normal 3 3 3 2 3 2 2 5" xfId="16404"/>
    <cellStyle name="Normal 3 3 3 2 3 2 2 5 2" xfId="16405"/>
    <cellStyle name="Normal 3 3 3 2 3 2 2 6" xfId="16406"/>
    <cellStyle name="Normal 3 3 3 2 3 2 3" xfId="16407"/>
    <cellStyle name="Normal 3 3 3 2 3 2 3 2" xfId="16408"/>
    <cellStyle name="Normal 3 3 3 2 3 2 3 2 2" xfId="16409"/>
    <cellStyle name="Normal 3 3 3 2 3 2 3 2 2 2" xfId="16410"/>
    <cellStyle name="Normal 3 3 3 2 3 2 3 2 2 2 2" xfId="16411"/>
    <cellStyle name="Normal 3 3 3 2 3 2 3 2 2 3" xfId="16412"/>
    <cellStyle name="Normal 3 3 3 2 3 2 3 2 3" xfId="16413"/>
    <cellStyle name="Normal 3 3 3 2 3 2 3 2 3 2" xfId="16414"/>
    <cellStyle name="Normal 3 3 3 2 3 2 3 2 4" xfId="16415"/>
    <cellStyle name="Normal 3 3 3 2 3 2 3 3" xfId="16416"/>
    <cellStyle name="Normal 3 3 3 2 3 2 3 3 2" xfId="16417"/>
    <cellStyle name="Normal 3 3 3 2 3 2 3 3 2 2" xfId="16418"/>
    <cellStyle name="Normal 3 3 3 2 3 2 3 3 3" xfId="16419"/>
    <cellStyle name="Normal 3 3 3 2 3 2 3 4" xfId="16420"/>
    <cellStyle name="Normal 3 3 3 2 3 2 3 4 2" xfId="16421"/>
    <cellStyle name="Normal 3 3 3 2 3 2 3 5" xfId="16422"/>
    <cellStyle name="Normal 3 3 3 2 3 2 4" xfId="16423"/>
    <cellStyle name="Normal 3 3 3 2 3 2 4 2" xfId="16424"/>
    <cellStyle name="Normal 3 3 3 2 3 2 4 2 2" xfId="16425"/>
    <cellStyle name="Normal 3 3 3 2 3 2 4 2 2 2" xfId="16426"/>
    <cellStyle name="Normal 3 3 3 2 3 2 4 2 3" xfId="16427"/>
    <cellStyle name="Normal 3 3 3 2 3 2 4 3" xfId="16428"/>
    <cellStyle name="Normal 3 3 3 2 3 2 4 3 2" xfId="16429"/>
    <cellStyle name="Normal 3 3 3 2 3 2 4 4" xfId="16430"/>
    <cellStyle name="Normal 3 3 3 2 3 2 5" xfId="16431"/>
    <cellStyle name="Normal 3 3 3 2 3 2 5 2" xfId="16432"/>
    <cellStyle name="Normal 3 3 3 2 3 2 5 2 2" xfId="16433"/>
    <cellStyle name="Normal 3 3 3 2 3 2 5 3" xfId="16434"/>
    <cellStyle name="Normal 3 3 3 2 3 2 6" xfId="16435"/>
    <cellStyle name="Normal 3 3 3 2 3 2 6 2" xfId="16436"/>
    <cellStyle name="Normal 3 3 3 2 3 2 7" xfId="16437"/>
    <cellStyle name="Normal 3 3 3 2 3 3" xfId="16438"/>
    <cellStyle name="Normal 3 3 3 2 3 3 2" xfId="16439"/>
    <cellStyle name="Normal 3 3 3 2 3 3 2 2" xfId="16440"/>
    <cellStyle name="Normal 3 3 3 2 3 3 2 2 2" xfId="16441"/>
    <cellStyle name="Normal 3 3 3 2 3 3 2 2 2 2" xfId="16442"/>
    <cellStyle name="Normal 3 3 3 2 3 3 2 2 2 2 2" xfId="16443"/>
    <cellStyle name="Normal 3 3 3 2 3 3 2 2 2 3" xfId="16444"/>
    <cellStyle name="Normal 3 3 3 2 3 3 2 2 3" xfId="16445"/>
    <cellStyle name="Normal 3 3 3 2 3 3 2 2 3 2" xfId="16446"/>
    <cellStyle name="Normal 3 3 3 2 3 3 2 2 4" xfId="16447"/>
    <cellStyle name="Normal 3 3 3 2 3 3 2 3" xfId="16448"/>
    <cellStyle name="Normal 3 3 3 2 3 3 2 3 2" xfId="16449"/>
    <cellStyle name="Normal 3 3 3 2 3 3 2 3 2 2" xfId="16450"/>
    <cellStyle name="Normal 3 3 3 2 3 3 2 3 3" xfId="16451"/>
    <cellStyle name="Normal 3 3 3 2 3 3 2 4" xfId="16452"/>
    <cellStyle name="Normal 3 3 3 2 3 3 2 4 2" xfId="16453"/>
    <cellStyle name="Normal 3 3 3 2 3 3 2 5" xfId="16454"/>
    <cellStyle name="Normal 3 3 3 2 3 3 3" xfId="16455"/>
    <cellStyle name="Normal 3 3 3 2 3 3 3 2" xfId="16456"/>
    <cellStyle name="Normal 3 3 3 2 3 3 3 2 2" xfId="16457"/>
    <cellStyle name="Normal 3 3 3 2 3 3 3 2 2 2" xfId="16458"/>
    <cellStyle name="Normal 3 3 3 2 3 3 3 2 3" xfId="16459"/>
    <cellStyle name="Normal 3 3 3 2 3 3 3 3" xfId="16460"/>
    <cellStyle name="Normal 3 3 3 2 3 3 3 3 2" xfId="16461"/>
    <cellStyle name="Normal 3 3 3 2 3 3 3 4" xfId="16462"/>
    <cellStyle name="Normal 3 3 3 2 3 3 4" xfId="16463"/>
    <cellStyle name="Normal 3 3 3 2 3 3 4 2" xfId="16464"/>
    <cellStyle name="Normal 3 3 3 2 3 3 4 2 2" xfId="16465"/>
    <cellStyle name="Normal 3 3 3 2 3 3 4 3" xfId="16466"/>
    <cellStyle name="Normal 3 3 3 2 3 3 5" xfId="16467"/>
    <cellStyle name="Normal 3 3 3 2 3 3 5 2" xfId="16468"/>
    <cellStyle name="Normal 3 3 3 2 3 3 6" xfId="16469"/>
    <cellStyle name="Normal 3 3 3 2 3 4" xfId="16470"/>
    <cellStyle name="Normal 3 3 3 2 3 4 2" xfId="16471"/>
    <cellStyle name="Normal 3 3 3 2 3 4 2 2" xfId="16472"/>
    <cellStyle name="Normal 3 3 3 2 3 4 2 2 2" xfId="16473"/>
    <cellStyle name="Normal 3 3 3 2 3 4 2 2 2 2" xfId="16474"/>
    <cellStyle name="Normal 3 3 3 2 3 4 2 2 3" xfId="16475"/>
    <cellStyle name="Normal 3 3 3 2 3 4 2 3" xfId="16476"/>
    <cellStyle name="Normal 3 3 3 2 3 4 2 3 2" xfId="16477"/>
    <cellStyle name="Normal 3 3 3 2 3 4 2 4" xfId="16478"/>
    <cellStyle name="Normal 3 3 3 2 3 4 3" xfId="16479"/>
    <cellStyle name="Normal 3 3 3 2 3 4 3 2" xfId="16480"/>
    <cellStyle name="Normal 3 3 3 2 3 4 3 2 2" xfId="16481"/>
    <cellStyle name="Normal 3 3 3 2 3 4 3 3" xfId="16482"/>
    <cellStyle name="Normal 3 3 3 2 3 4 4" xfId="16483"/>
    <cellStyle name="Normal 3 3 3 2 3 4 4 2" xfId="16484"/>
    <cellStyle name="Normal 3 3 3 2 3 4 5" xfId="16485"/>
    <cellStyle name="Normal 3 3 3 2 3 5" xfId="16486"/>
    <cellStyle name="Normal 3 3 3 2 3 5 2" xfId="16487"/>
    <cellStyle name="Normal 3 3 3 2 3 5 2 2" xfId="16488"/>
    <cellStyle name="Normal 3 3 3 2 3 5 2 2 2" xfId="16489"/>
    <cellStyle name="Normal 3 3 3 2 3 5 2 3" xfId="16490"/>
    <cellStyle name="Normal 3 3 3 2 3 5 3" xfId="16491"/>
    <cellStyle name="Normal 3 3 3 2 3 5 3 2" xfId="16492"/>
    <cellStyle name="Normal 3 3 3 2 3 5 4" xfId="16493"/>
    <cellStyle name="Normal 3 3 3 2 3 6" xfId="16494"/>
    <cellStyle name="Normal 3 3 3 2 3 6 2" xfId="16495"/>
    <cellStyle name="Normal 3 3 3 2 3 6 2 2" xfId="16496"/>
    <cellStyle name="Normal 3 3 3 2 3 6 3" xfId="16497"/>
    <cellStyle name="Normal 3 3 3 2 3 7" xfId="16498"/>
    <cellStyle name="Normal 3 3 3 2 3 7 2" xfId="16499"/>
    <cellStyle name="Normal 3 3 3 2 3 8" xfId="16500"/>
    <cellStyle name="Normal 3 3 3 2 4" xfId="16501"/>
    <cellStyle name="Normal 3 3 3 2 4 2" xfId="16502"/>
    <cellStyle name="Normal 3 3 3 2 4 2 2" xfId="16503"/>
    <cellStyle name="Normal 3 3 3 2 4 2 2 2" xfId="16504"/>
    <cellStyle name="Normal 3 3 3 2 4 2 2 2 2" xfId="16505"/>
    <cellStyle name="Normal 3 3 3 2 4 2 2 2 2 2" xfId="16506"/>
    <cellStyle name="Normal 3 3 3 2 4 2 2 2 2 2 2" xfId="16507"/>
    <cellStyle name="Normal 3 3 3 2 4 2 2 2 2 3" xfId="16508"/>
    <cellStyle name="Normal 3 3 3 2 4 2 2 2 3" xfId="16509"/>
    <cellStyle name="Normal 3 3 3 2 4 2 2 2 3 2" xfId="16510"/>
    <cellStyle name="Normal 3 3 3 2 4 2 2 2 4" xfId="16511"/>
    <cellStyle name="Normal 3 3 3 2 4 2 2 3" xfId="16512"/>
    <cellStyle name="Normal 3 3 3 2 4 2 2 3 2" xfId="16513"/>
    <cellStyle name="Normal 3 3 3 2 4 2 2 3 2 2" xfId="16514"/>
    <cellStyle name="Normal 3 3 3 2 4 2 2 3 3" xfId="16515"/>
    <cellStyle name="Normal 3 3 3 2 4 2 2 4" xfId="16516"/>
    <cellStyle name="Normal 3 3 3 2 4 2 2 4 2" xfId="16517"/>
    <cellStyle name="Normal 3 3 3 2 4 2 2 5" xfId="16518"/>
    <cellStyle name="Normal 3 3 3 2 4 2 3" xfId="16519"/>
    <cellStyle name="Normal 3 3 3 2 4 2 3 2" xfId="16520"/>
    <cellStyle name="Normal 3 3 3 2 4 2 3 2 2" xfId="16521"/>
    <cellStyle name="Normal 3 3 3 2 4 2 3 2 2 2" xfId="16522"/>
    <cellStyle name="Normal 3 3 3 2 4 2 3 2 3" xfId="16523"/>
    <cellStyle name="Normal 3 3 3 2 4 2 3 3" xfId="16524"/>
    <cellStyle name="Normal 3 3 3 2 4 2 3 3 2" xfId="16525"/>
    <cellStyle name="Normal 3 3 3 2 4 2 3 4" xfId="16526"/>
    <cellStyle name="Normal 3 3 3 2 4 2 4" xfId="16527"/>
    <cellStyle name="Normal 3 3 3 2 4 2 4 2" xfId="16528"/>
    <cellStyle name="Normal 3 3 3 2 4 2 4 2 2" xfId="16529"/>
    <cellStyle name="Normal 3 3 3 2 4 2 4 3" xfId="16530"/>
    <cellStyle name="Normal 3 3 3 2 4 2 5" xfId="16531"/>
    <cellStyle name="Normal 3 3 3 2 4 2 5 2" xfId="16532"/>
    <cellStyle name="Normal 3 3 3 2 4 2 6" xfId="16533"/>
    <cellStyle name="Normal 3 3 3 2 4 3" xfId="16534"/>
    <cellStyle name="Normal 3 3 3 2 4 3 2" xfId="16535"/>
    <cellStyle name="Normal 3 3 3 2 4 3 2 2" xfId="16536"/>
    <cellStyle name="Normal 3 3 3 2 4 3 2 2 2" xfId="16537"/>
    <cellStyle name="Normal 3 3 3 2 4 3 2 2 2 2" xfId="16538"/>
    <cellStyle name="Normal 3 3 3 2 4 3 2 2 3" xfId="16539"/>
    <cellStyle name="Normal 3 3 3 2 4 3 2 3" xfId="16540"/>
    <cellStyle name="Normal 3 3 3 2 4 3 2 3 2" xfId="16541"/>
    <cellStyle name="Normal 3 3 3 2 4 3 2 4" xfId="16542"/>
    <cellStyle name="Normal 3 3 3 2 4 3 3" xfId="16543"/>
    <cellStyle name="Normal 3 3 3 2 4 3 3 2" xfId="16544"/>
    <cellStyle name="Normal 3 3 3 2 4 3 3 2 2" xfId="16545"/>
    <cellStyle name="Normal 3 3 3 2 4 3 3 3" xfId="16546"/>
    <cellStyle name="Normal 3 3 3 2 4 3 4" xfId="16547"/>
    <cellStyle name="Normal 3 3 3 2 4 3 4 2" xfId="16548"/>
    <cellStyle name="Normal 3 3 3 2 4 3 5" xfId="16549"/>
    <cellStyle name="Normal 3 3 3 2 4 4" xfId="16550"/>
    <cellStyle name="Normal 3 3 3 2 4 4 2" xfId="16551"/>
    <cellStyle name="Normal 3 3 3 2 4 4 2 2" xfId="16552"/>
    <cellStyle name="Normal 3 3 3 2 4 4 2 2 2" xfId="16553"/>
    <cellStyle name="Normal 3 3 3 2 4 4 2 3" xfId="16554"/>
    <cellStyle name="Normal 3 3 3 2 4 4 3" xfId="16555"/>
    <cellStyle name="Normal 3 3 3 2 4 4 3 2" xfId="16556"/>
    <cellStyle name="Normal 3 3 3 2 4 4 4" xfId="16557"/>
    <cellStyle name="Normal 3 3 3 2 4 5" xfId="16558"/>
    <cellStyle name="Normal 3 3 3 2 4 5 2" xfId="16559"/>
    <cellStyle name="Normal 3 3 3 2 4 5 2 2" xfId="16560"/>
    <cellStyle name="Normal 3 3 3 2 4 5 3" xfId="16561"/>
    <cellStyle name="Normal 3 3 3 2 4 6" xfId="16562"/>
    <cellStyle name="Normal 3 3 3 2 4 6 2" xfId="16563"/>
    <cellStyle name="Normal 3 3 3 2 4 7" xfId="16564"/>
    <cellStyle name="Normal 3 3 3 2 5" xfId="16565"/>
    <cellStyle name="Normal 3 3 3 2 5 2" xfId="16566"/>
    <cellStyle name="Normal 3 3 3 2 5 2 2" xfId="16567"/>
    <cellStyle name="Normal 3 3 3 2 5 2 2 2" xfId="16568"/>
    <cellStyle name="Normal 3 3 3 2 5 2 2 2 2" xfId="16569"/>
    <cellStyle name="Normal 3 3 3 2 5 2 2 2 2 2" xfId="16570"/>
    <cellStyle name="Normal 3 3 3 2 5 2 2 2 3" xfId="16571"/>
    <cellStyle name="Normal 3 3 3 2 5 2 2 3" xfId="16572"/>
    <cellStyle name="Normal 3 3 3 2 5 2 2 3 2" xfId="16573"/>
    <cellStyle name="Normal 3 3 3 2 5 2 2 4" xfId="16574"/>
    <cellStyle name="Normal 3 3 3 2 5 2 3" xfId="16575"/>
    <cellStyle name="Normal 3 3 3 2 5 2 3 2" xfId="16576"/>
    <cellStyle name="Normal 3 3 3 2 5 2 3 2 2" xfId="16577"/>
    <cellStyle name="Normal 3 3 3 2 5 2 3 3" xfId="16578"/>
    <cellStyle name="Normal 3 3 3 2 5 2 4" xfId="16579"/>
    <cellStyle name="Normal 3 3 3 2 5 2 4 2" xfId="16580"/>
    <cellStyle name="Normal 3 3 3 2 5 2 5" xfId="16581"/>
    <cellStyle name="Normal 3 3 3 2 5 3" xfId="16582"/>
    <cellStyle name="Normal 3 3 3 2 5 3 2" xfId="16583"/>
    <cellStyle name="Normal 3 3 3 2 5 3 2 2" xfId="16584"/>
    <cellStyle name="Normal 3 3 3 2 5 3 2 2 2" xfId="16585"/>
    <cellStyle name="Normal 3 3 3 2 5 3 2 3" xfId="16586"/>
    <cellStyle name="Normal 3 3 3 2 5 3 3" xfId="16587"/>
    <cellStyle name="Normal 3 3 3 2 5 3 3 2" xfId="16588"/>
    <cellStyle name="Normal 3 3 3 2 5 3 4" xfId="16589"/>
    <cellStyle name="Normal 3 3 3 2 5 4" xfId="16590"/>
    <cellStyle name="Normal 3 3 3 2 5 4 2" xfId="16591"/>
    <cellStyle name="Normal 3 3 3 2 5 4 2 2" xfId="16592"/>
    <cellStyle name="Normal 3 3 3 2 5 4 3" xfId="16593"/>
    <cellStyle name="Normal 3 3 3 2 5 5" xfId="16594"/>
    <cellStyle name="Normal 3 3 3 2 5 5 2" xfId="16595"/>
    <cellStyle name="Normal 3 3 3 2 5 6" xfId="16596"/>
    <cellStyle name="Normal 3 3 3 2 6" xfId="16597"/>
    <cellStyle name="Normal 3 3 3 2 6 2" xfId="16598"/>
    <cellStyle name="Normal 3 3 3 2 6 2 2" xfId="16599"/>
    <cellStyle name="Normal 3 3 3 2 6 2 2 2" xfId="16600"/>
    <cellStyle name="Normal 3 3 3 2 6 2 2 2 2" xfId="16601"/>
    <cellStyle name="Normal 3 3 3 2 6 2 2 3" xfId="16602"/>
    <cellStyle name="Normal 3 3 3 2 6 2 3" xfId="16603"/>
    <cellStyle name="Normal 3 3 3 2 6 2 3 2" xfId="16604"/>
    <cellStyle name="Normal 3 3 3 2 6 2 4" xfId="16605"/>
    <cellStyle name="Normal 3 3 3 2 6 3" xfId="16606"/>
    <cellStyle name="Normal 3 3 3 2 6 3 2" xfId="16607"/>
    <cellStyle name="Normal 3 3 3 2 6 3 2 2" xfId="16608"/>
    <cellStyle name="Normal 3 3 3 2 6 3 3" xfId="16609"/>
    <cellStyle name="Normal 3 3 3 2 6 4" xfId="16610"/>
    <cellStyle name="Normal 3 3 3 2 6 4 2" xfId="16611"/>
    <cellStyle name="Normal 3 3 3 2 6 5" xfId="16612"/>
    <cellStyle name="Normal 3 3 3 2 7" xfId="16613"/>
    <cellStyle name="Normal 3 3 3 2 7 2" xfId="16614"/>
    <cellStyle name="Normal 3 3 3 2 7 2 2" xfId="16615"/>
    <cellStyle name="Normal 3 3 3 2 7 2 2 2" xfId="16616"/>
    <cellStyle name="Normal 3 3 3 2 7 2 3" xfId="16617"/>
    <cellStyle name="Normal 3 3 3 2 7 3" xfId="16618"/>
    <cellStyle name="Normal 3 3 3 2 7 3 2" xfId="16619"/>
    <cellStyle name="Normal 3 3 3 2 7 4" xfId="16620"/>
    <cellStyle name="Normal 3 3 3 2 8" xfId="16621"/>
    <cellStyle name="Normal 3 3 3 2 8 2" xfId="16622"/>
    <cellStyle name="Normal 3 3 3 2 8 2 2" xfId="16623"/>
    <cellStyle name="Normal 3 3 3 2 8 3" xfId="16624"/>
    <cellStyle name="Normal 3 3 3 2 9" xfId="16625"/>
    <cellStyle name="Normal 3 3 3 2 9 2" xfId="16626"/>
    <cellStyle name="Normal 3 3 3 3" xfId="16627"/>
    <cellStyle name="Normal 3 3 3 3 2" xfId="16628"/>
    <cellStyle name="Normal 3 3 3 3 2 2" xfId="16629"/>
    <cellStyle name="Normal 3 3 3 3 2 2 2" xfId="16630"/>
    <cellStyle name="Normal 3 3 3 3 2 2 2 2" xfId="16631"/>
    <cellStyle name="Normal 3 3 3 3 2 2 2 2 2" xfId="16632"/>
    <cellStyle name="Normal 3 3 3 3 2 2 2 2 2 2" xfId="16633"/>
    <cellStyle name="Normal 3 3 3 3 2 2 2 2 2 2 2" xfId="16634"/>
    <cellStyle name="Normal 3 3 3 3 2 2 2 2 2 2 2 2" xfId="16635"/>
    <cellStyle name="Normal 3 3 3 3 2 2 2 2 2 2 3" xfId="16636"/>
    <cellStyle name="Normal 3 3 3 3 2 2 2 2 2 3" xfId="16637"/>
    <cellStyle name="Normal 3 3 3 3 2 2 2 2 2 3 2" xfId="16638"/>
    <cellStyle name="Normal 3 3 3 3 2 2 2 2 2 4" xfId="16639"/>
    <cellStyle name="Normal 3 3 3 3 2 2 2 2 3" xfId="16640"/>
    <cellStyle name="Normal 3 3 3 3 2 2 2 2 3 2" xfId="16641"/>
    <cellStyle name="Normal 3 3 3 3 2 2 2 2 3 2 2" xfId="16642"/>
    <cellStyle name="Normal 3 3 3 3 2 2 2 2 3 3" xfId="16643"/>
    <cellStyle name="Normal 3 3 3 3 2 2 2 2 4" xfId="16644"/>
    <cellStyle name="Normal 3 3 3 3 2 2 2 2 4 2" xfId="16645"/>
    <cellStyle name="Normal 3 3 3 3 2 2 2 2 5" xfId="16646"/>
    <cellStyle name="Normal 3 3 3 3 2 2 2 3" xfId="16647"/>
    <cellStyle name="Normal 3 3 3 3 2 2 2 3 2" xfId="16648"/>
    <cellStyle name="Normal 3 3 3 3 2 2 2 3 2 2" xfId="16649"/>
    <cellStyle name="Normal 3 3 3 3 2 2 2 3 2 2 2" xfId="16650"/>
    <cellStyle name="Normal 3 3 3 3 2 2 2 3 2 3" xfId="16651"/>
    <cellStyle name="Normal 3 3 3 3 2 2 2 3 3" xfId="16652"/>
    <cellStyle name="Normal 3 3 3 3 2 2 2 3 3 2" xfId="16653"/>
    <cellStyle name="Normal 3 3 3 3 2 2 2 3 4" xfId="16654"/>
    <cellStyle name="Normal 3 3 3 3 2 2 2 4" xfId="16655"/>
    <cellStyle name="Normal 3 3 3 3 2 2 2 4 2" xfId="16656"/>
    <cellStyle name="Normal 3 3 3 3 2 2 2 4 2 2" xfId="16657"/>
    <cellStyle name="Normal 3 3 3 3 2 2 2 4 3" xfId="16658"/>
    <cellStyle name="Normal 3 3 3 3 2 2 2 5" xfId="16659"/>
    <cellStyle name="Normal 3 3 3 3 2 2 2 5 2" xfId="16660"/>
    <cellStyle name="Normal 3 3 3 3 2 2 2 6" xfId="16661"/>
    <cellStyle name="Normal 3 3 3 3 2 2 3" xfId="16662"/>
    <cellStyle name="Normal 3 3 3 3 2 2 3 2" xfId="16663"/>
    <cellStyle name="Normal 3 3 3 3 2 2 3 2 2" xfId="16664"/>
    <cellStyle name="Normal 3 3 3 3 2 2 3 2 2 2" xfId="16665"/>
    <cellStyle name="Normal 3 3 3 3 2 2 3 2 2 2 2" xfId="16666"/>
    <cellStyle name="Normal 3 3 3 3 2 2 3 2 2 3" xfId="16667"/>
    <cellStyle name="Normal 3 3 3 3 2 2 3 2 3" xfId="16668"/>
    <cellStyle name="Normal 3 3 3 3 2 2 3 2 3 2" xfId="16669"/>
    <cellStyle name="Normal 3 3 3 3 2 2 3 2 4" xfId="16670"/>
    <cellStyle name="Normal 3 3 3 3 2 2 3 3" xfId="16671"/>
    <cellStyle name="Normal 3 3 3 3 2 2 3 3 2" xfId="16672"/>
    <cellStyle name="Normal 3 3 3 3 2 2 3 3 2 2" xfId="16673"/>
    <cellStyle name="Normal 3 3 3 3 2 2 3 3 3" xfId="16674"/>
    <cellStyle name="Normal 3 3 3 3 2 2 3 4" xfId="16675"/>
    <cellStyle name="Normal 3 3 3 3 2 2 3 4 2" xfId="16676"/>
    <cellStyle name="Normal 3 3 3 3 2 2 3 5" xfId="16677"/>
    <cellStyle name="Normal 3 3 3 3 2 2 4" xfId="16678"/>
    <cellStyle name="Normal 3 3 3 3 2 2 4 2" xfId="16679"/>
    <cellStyle name="Normal 3 3 3 3 2 2 4 2 2" xfId="16680"/>
    <cellStyle name="Normal 3 3 3 3 2 2 4 2 2 2" xfId="16681"/>
    <cellStyle name="Normal 3 3 3 3 2 2 4 2 3" xfId="16682"/>
    <cellStyle name="Normal 3 3 3 3 2 2 4 3" xfId="16683"/>
    <cellStyle name="Normal 3 3 3 3 2 2 4 3 2" xfId="16684"/>
    <cellStyle name="Normal 3 3 3 3 2 2 4 4" xfId="16685"/>
    <cellStyle name="Normal 3 3 3 3 2 2 5" xfId="16686"/>
    <cellStyle name="Normal 3 3 3 3 2 2 5 2" xfId="16687"/>
    <cellStyle name="Normal 3 3 3 3 2 2 5 2 2" xfId="16688"/>
    <cellStyle name="Normal 3 3 3 3 2 2 5 3" xfId="16689"/>
    <cellStyle name="Normal 3 3 3 3 2 2 6" xfId="16690"/>
    <cellStyle name="Normal 3 3 3 3 2 2 6 2" xfId="16691"/>
    <cellStyle name="Normal 3 3 3 3 2 2 7" xfId="16692"/>
    <cellStyle name="Normal 3 3 3 3 2 3" xfId="16693"/>
    <cellStyle name="Normal 3 3 3 3 2 3 2" xfId="16694"/>
    <cellStyle name="Normal 3 3 3 3 2 3 2 2" xfId="16695"/>
    <cellStyle name="Normal 3 3 3 3 2 3 2 2 2" xfId="16696"/>
    <cellStyle name="Normal 3 3 3 3 2 3 2 2 2 2" xfId="16697"/>
    <cellStyle name="Normal 3 3 3 3 2 3 2 2 2 2 2" xfId="16698"/>
    <cellStyle name="Normal 3 3 3 3 2 3 2 2 2 3" xfId="16699"/>
    <cellStyle name="Normal 3 3 3 3 2 3 2 2 3" xfId="16700"/>
    <cellStyle name="Normal 3 3 3 3 2 3 2 2 3 2" xfId="16701"/>
    <cellStyle name="Normal 3 3 3 3 2 3 2 2 4" xfId="16702"/>
    <cellStyle name="Normal 3 3 3 3 2 3 2 3" xfId="16703"/>
    <cellStyle name="Normal 3 3 3 3 2 3 2 3 2" xfId="16704"/>
    <cellStyle name="Normal 3 3 3 3 2 3 2 3 2 2" xfId="16705"/>
    <cellStyle name="Normal 3 3 3 3 2 3 2 3 3" xfId="16706"/>
    <cellStyle name="Normal 3 3 3 3 2 3 2 4" xfId="16707"/>
    <cellStyle name="Normal 3 3 3 3 2 3 2 4 2" xfId="16708"/>
    <cellStyle name="Normal 3 3 3 3 2 3 2 5" xfId="16709"/>
    <cellStyle name="Normal 3 3 3 3 2 3 3" xfId="16710"/>
    <cellStyle name="Normal 3 3 3 3 2 3 3 2" xfId="16711"/>
    <cellStyle name="Normal 3 3 3 3 2 3 3 2 2" xfId="16712"/>
    <cellStyle name="Normal 3 3 3 3 2 3 3 2 2 2" xfId="16713"/>
    <cellStyle name="Normal 3 3 3 3 2 3 3 2 3" xfId="16714"/>
    <cellStyle name="Normal 3 3 3 3 2 3 3 3" xfId="16715"/>
    <cellStyle name="Normal 3 3 3 3 2 3 3 3 2" xfId="16716"/>
    <cellStyle name="Normal 3 3 3 3 2 3 3 4" xfId="16717"/>
    <cellStyle name="Normal 3 3 3 3 2 3 4" xfId="16718"/>
    <cellStyle name="Normal 3 3 3 3 2 3 4 2" xfId="16719"/>
    <cellStyle name="Normal 3 3 3 3 2 3 4 2 2" xfId="16720"/>
    <cellStyle name="Normal 3 3 3 3 2 3 4 3" xfId="16721"/>
    <cellStyle name="Normal 3 3 3 3 2 3 5" xfId="16722"/>
    <cellStyle name="Normal 3 3 3 3 2 3 5 2" xfId="16723"/>
    <cellStyle name="Normal 3 3 3 3 2 3 6" xfId="16724"/>
    <cellStyle name="Normal 3 3 3 3 2 4" xfId="16725"/>
    <cellStyle name="Normal 3 3 3 3 2 4 2" xfId="16726"/>
    <cellStyle name="Normal 3 3 3 3 2 4 2 2" xfId="16727"/>
    <cellStyle name="Normal 3 3 3 3 2 4 2 2 2" xfId="16728"/>
    <cellStyle name="Normal 3 3 3 3 2 4 2 2 2 2" xfId="16729"/>
    <cellStyle name="Normal 3 3 3 3 2 4 2 2 3" xfId="16730"/>
    <cellStyle name="Normal 3 3 3 3 2 4 2 3" xfId="16731"/>
    <cellStyle name="Normal 3 3 3 3 2 4 2 3 2" xfId="16732"/>
    <cellStyle name="Normal 3 3 3 3 2 4 2 4" xfId="16733"/>
    <cellStyle name="Normal 3 3 3 3 2 4 3" xfId="16734"/>
    <cellStyle name="Normal 3 3 3 3 2 4 3 2" xfId="16735"/>
    <cellStyle name="Normal 3 3 3 3 2 4 3 2 2" xfId="16736"/>
    <cellStyle name="Normal 3 3 3 3 2 4 3 3" xfId="16737"/>
    <cellStyle name="Normal 3 3 3 3 2 4 4" xfId="16738"/>
    <cellStyle name="Normal 3 3 3 3 2 4 4 2" xfId="16739"/>
    <cellStyle name="Normal 3 3 3 3 2 4 5" xfId="16740"/>
    <cellStyle name="Normal 3 3 3 3 2 5" xfId="16741"/>
    <cellStyle name="Normal 3 3 3 3 2 5 2" xfId="16742"/>
    <cellStyle name="Normal 3 3 3 3 2 5 2 2" xfId="16743"/>
    <cellStyle name="Normal 3 3 3 3 2 5 2 2 2" xfId="16744"/>
    <cellStyle name="Normal 3 3 3 3 2 5 2 3" xfId="16745"/>
    <cellStyle name="Normal 3 3 3 3 2 5 3" xfId="16746"/>
    <cellStyle name="Normal 3 3 3 3 2 5 3 2" xfId="16747"/>
    <cellStyle name="Normal 3 3 3 3 2 5 4" xfId="16748"/>
    <cellStyle name="Normal 3 3 3 3 2 6" xfId="16749"/>
    <cellStyle name="Normal 3 3 3 3 2 6 2" xfId="16750"/>
    <cellStyle name="Normal 3 3 3 3 2 6 2 2" xfId="16751"/>
    <cellStyle name="Normal 3 3 3 3 2 6 3" xfId="16752"/>
    <cellStyle name="Normal 3 3 3 3 2 7" xfId="16753"/>
    <cellStyle name="Normal 3 3 3 3 2 7 2" xfId="16754"/>
    <cellStyle name="Normal 3 3 3 3 2 8" xfId="16755"/>
    <cellStyle name="Normal 3 3 3 3 3" xfId="16756"/>
    <cellStyle name="Normal 3 3 3 3 3 2" xfId="16757"/>
    <cellStyle name="Normal 3 3 3 3 3 2 2" xfId="16758"/>
    <cellStyle name="Normal 3 3 3 3 3 2 2 2" xfId="16759"/>
    <cellStyle name="Normal 3 3 3 3 3 2 2 2 2" xfId="16760"/>
    <cellStyle name="Normal 3 3 3 3 3 2 2 2 2 2" xfId="16761"/>
    <cellStyle name="Normal 3 3 3 3 3 2 2 2 2 2 2" xfId="16762"/>
    <cellStyle name="Normal 3 3 3 3 3 2 2 2 2 3" xfId="16763"/>
    <cellStyle name="Normal 3 3 3 3 3 2 2 2 3" xfId="16764"/>
    <cellStyle name="Normal 3 3 3 3 3 2 2 2 3 2" xfId="16765"/>
    <cellStyle name="Normal 3 3 3 3 3 2 2 2 4" xfId="16766"/>
    <cellStyle name="Normal 3 3 3 3 3 2 2 3" xfId="16767"/>
    <cellStyle name="Normal 3 3 3 3 3 2 2 3 2" xfId="16768"/>
    <cellStyle name="Normal 3 3 3 3 3 2 2 3 2 2" xfId="16769"/>
    <cellStyle name="Normal 3 3 3 3 3 2 2 3 3" xfId="16770"/>
    <cellStyle name="Normal 3 3 3 3 3 2 2 4" xfId="16771"/>
    <cellStyle name="Normal 3 3 3 3 3 2 2 4 2" xfId="16772"/>
    <cellStyle name="Normal 3 3 3 3 3 2 2 5" xfId="16773"/>
    <cellStyle name="Normal 3 3 3 3 3 2 3" xfId="16774"/>
    <cellStyle name="Normal 3 3 3 3 3 2 3 2" xfId="16775"/>
    <cellStyle name="Normal 3 3 3 3 3 2 3 2 2" xfId="16776"/>
    <cellStyle name="Normal 3 3 3 3 3 2 3 2 2 2" xfId="16777"/>
    <cellStyle name="Normal 3 3 3 3 3 2 3 2 3" xfId="16778"/>
    <cellStyle name="Normal 3 3 3 3 3 2 3 3" xfId="16779"/>
    <cellStyle name="Normal 3 3 3 3 3 2 3 3 2" xfId="16780"/>
    <cellStyle name="Normal 3 3 3 3 3 2 3 4" xfId="16781"/>
    <cellStyle name="Normal 3 3 3 3 3 2 4" xfId="16782"/>
    <cellStyle name="Normal 3 3 3 3 3 2 4 2" xfId="16783"/>
    <cellStyle name="Normal 3 3 3 3 3 2 4 2 2" xfId="16784"/>
    <cellStyle name="Normal 3 3 3 3 3 2 4 3" xfId="16785"/>
    <cellStyle name="Normal 3 3 3 3 3 2 5" xfId="16786"/>
    <cellStyle name="Normal 3 3 3 3 3 2 5 2" xfId="16787"/>
    <cellStyle name="Normal 3 3 3 3 3 2 6" xfId="16788"/>
    <cellStyle name="Normal 3 3 3 3 3 3" xfId="16789"/>
    <cellStyle name="Normal 3 3 3 3 3 3 2" xfId="16790"/>
    <cellStyle name="Normal 3 3 3 3 3 3 2 2" xfId="16791"/>
    <cellStyle name="Normal 3 3 3 3 3 3 2 2 2" xfId="16792"/>
    <cellStyle name="Normal 3 3 3 3 3 3 2 2 2 2" xfId="16793"/>
    <cellStyle name="Normal 3 3 3 3 3 3 2 2 3" xfId="16794"/>
    <cellStyle name="Normal 3 3 3 3 3 3 2 3" xfId="16795"/>
    <cellStyle name="Normal 3 3 3 3 3 3 2 3 2" xfId="16796"/>
    <cellStyle name="Normal 3 3 3 3 3 3 2 4" xfId="16797"/>
    <cellStyle name="Normal 3 3 3 3 3 3 3" xfId="16798"/>
    <cellStyle name="Normal 3 3 3 3 3 3 3 2" xfId="16799"/>
    <cellStyle name="Normal 3 3 3 3 3 3 3 2 2" xfId="16800"/>
    <cellStyle name="Normal 3 3 3 3 3 3 3 3" xfId="16801"/>
    <cellStyle name="Normal 3 3 3 3 3 3 4" xfId="16802"/>
    <cellStyle name="Normal 3 3 3 3 3 3 4 2" xfId="16803"/>
    <cellStyle name="Normal 3 3 3 3 3 3 5" xfId="16804"/>
    <cellStyle name="Normal 3 3 3 3 3 4" xfId="16805"/>
    <cellStyle name="Normal 3 3 3 3 3 4 2" xfId="16806"/>
    <cellStyle name="Normal 3 3 3 3 3 4 2 2" xfId="16807"/>
    <cellStyle name="Normal 3 3 3 3 3 4 2 2 2" xfId="16808"/>
    <cellStyle name="Normal 3 3 3 3 3 4 2 3" xfId="16809"/>
    <cellStyle name="Normal 3 3 3 3 3 4 3" xfId="16810"/>
    <cellStyle name="Normal 3 3 3 3 3 4 3 2" xfId="16811"/>
    <cellStyle name="Normal 3 3 3 3 3 4 4" xfId="16812"/>
    <cellStyle name="Normal 3 3 3 3 3 5" xfId="16813"/>
    <cellStyle name="Normal 3 3 3 3 3 5 2" xfId="16814"/>
    <cellStyle name="Normal 3 3 3 3 3 5 2 2" xfId="16815"/>
    <cellStyle name="Normal 3 3 3 3 3 5 3" xfId="16816"/>
    <cellStyle name="Normal 3 3 3 3 3 6" xfId="16817"/>
    <cellStyle name="Normal 3 3 3 3 3 6 2" xfId="16818"/>
    <cellStyle name="Normal 3 3 3 3 3 7" xfId="16819"/>
    <cellStyle name="Normal 3 3 3 3 4" xfId="16820"/>
    <cellStyle name="Normal 3 3 3 3 4 2" xfId="16821"/>
    <cellStyle name="Normal 3 3 3 3 4 2 2" xfId="16822"/>
    <cellStyle name="Normal 3 3 3 3 4 2 2 2" xfId="16823"/>
    <cellStyle name="Normal 3 3 3 3 4 2 2 2 2" xfId="16824"/>
    <cellStyle name="Normal 3 3 3 3 4 2 2 2 2 2" xfId="16825"/>
    <cellStyle name="Normal 3 3 3 3 4 2 2 2 3" xfId="16826"/>
    <cellStyle name="Normal 3 3 3 3 4 2 2 3" xfId="16827"/>
    <cellStyle name="Normal 3 3 3 3 4 2 2 3 2" xfId="16828"/>
    <cellStyle name="Normal 3 3 3 3 4 2 2 4" xfId="16829"/>
    <cellStyle name="Normal 3 3 3 3 4 2 3" xfId="16830"/>
    <cellStyle name="Normal 3 3 3 3 4 2 3 2" xfId="16831"/>
    <cellStyle name="Normal 3 3 3 3 4 2 3 2 2" xfId="16832"/>
    <cellStyle name="Normal 3 3 3 3 4 2 3 3" xfId="16833"/>
    <cellStyle name="Normal 3 3 3 3 4 2 4" xfId="16834"/>
    <cellStyle name="Normal 3 3 3 3 4 2 4 2" xfId="16835"/>
    <cellStyle name="Normal 3 3 3 3 4 2 5" xfId="16836"/>
    <cellStyle name="Normal 3 3 3 3 4 3" xfId="16837"/>
    <cellStyle name="Normal 3 3 3 3 4 3 2" xfId="16838"/>
    <cellStyle name="Normal 3 3 3 3 4 3 2 2" xfId="16839"/>
    <cellStyle name="Normal 3 3 3 3 4 3 2 2 2" xfId="16840"/>
    <cellStyle name="Normal 3 3 3 3 4 3 2 3" xfId="16841"/>
    <cellStyle name="Normal 3 3 3 3 4 3 3" xfId="16842"/>
    <cellStyle name="Normal 3 3 3 3 4 3 3 2" xfId="16843"/>
    <cellStyle name="Normal 3 3 3 3 4 3 4" xfId="16844"/>
    <cellStyle name="Normal 3 3 3 3 4 4" xfId="16845"/>
    <cellStyle name="Normal 3 3 3 3 4 4 2" xfId="16846"/>
    <cellStyle name="Normal 3 3 3 3 4 4 2 2" xfId="16847"/>
    <cellStyle name="Normal 3 3 3 3 4 4 3" xfId="16848"/>
    <cellStyle name="Normal 3 3 3 3 4 5" xfId="16849"/>
    <cellStyle name="Normal 3 3 3 3 4 5 2" xfId="16850"/>
    <cellStyle name="Normal 3 3 3 3 4 6" xfId="16851"/>
    <cellStyle name="Normal 3 3 3 3 5" xfId="16852"/>
    <cellStyle name="Normal 3 3 3 3 5 2" xfId="16853"/>
    <cellStyle name="Normal 3 3 3 3 5 2 2" xfId="16854"/>
    <cellStyle name="Normal 3 3 3 3 5 2 2 2" xfId="16855"/>
    <cellStyle name="Normal 3 3 3 3 5 2 2 2 2" xfId="16856"/>
    <cellStyle name="Normal 3 3 3 3 5 2 2 3" xfId="16857"/>
    <cellStyle name="Normal 3 3 3 3 5 2 3" xfId="16858"/>
    <cellStyle name="Normal 3 3 3 3 5 2 3 2" xfId="16859"/>
    <cellStyle name="Normal 3 3 3 3 5 2 4" xfId="16860"/>
    <cellStyle name="Normal 3 3 3 3 5 3" xfId="16861"/>
    <cellStyle name="Normal 3 3 3 3 5 3 2" xfId="16862"/>
    <cellStyle name="Normal 3 3 3 3 5 3 2 2" xfId="16863"/>
    <cellStyle name="Normal 3 3 3 3 5 3 3" xfId="16864"/>
    <cellStyle name="Normal 3 3 3 3 5 4" xfId="16865"/>
    <cellStyle name="Normal 3 3 3 3 5 4 2" xfId="16866"/>
    <cellStyle name="Normal 3 3 3 3 5 5" xfId="16867"/>
    <cellStyle name="Normal 3 3 3 3 6" xfId="16868"/>
    <cellStyle name="Normal 3 3 3 3 6 2" xfId="16869"/>
    <cellStyle name="Normal 3 3 3 3 6 2 2" xfId="16870"/>
    <cellStyle name="Normal 3 3 3 3 6 2 2 2" xfId="16871"/>
    <cellStyle name="Normal 3 3 3 3 6 2 3" xfId="16872"/>
    <cellStyle name="Normal 3 3 3 3 6 3" xfId="16873"/>
    <cellStyle name="Normal 3 3 3 3 6 3 2" xfId="16874"/>
    <cellStyle name="Normal 3 3 3 3 6 4" xfId="16875"/>
    <cellStyle name="Normal 3 3 3 3 7" xfId="16876"/>
    <cellStyle name="Normal 3 3 3 3 7 2" xfId="16877"/>
    <cellStyle name="Normal 3 3 3 3 7 2 2" xfId="16878"/>
    <cellStyle name="Normal 3 3 3 3 7 3" xfId="16879"/>
    <cellStyle name="Normal 3 3 3 3 8" xfId="16880"/>
    <cellStyle name="Normal 3 3 3 3 8 2" xfId="16881"/>
    <cellStyle name="Normal 3 3 3 3 9" xfId="16882"/>
    <cellStyle name="Normal 3 3 3 4" xfId="16883"/>
    <cellStyle name="Normal 3 3 3 4 2" xfId="16884"/>
    <cellStyle name="Normal 3 3 3 4 2 2" xfId="16885"/>
    <cellStyle name="Normal 3 3 3 4 2 2 2" xfId="16886"/>
    <cellStyle name="Normal 3 3 3 4 2 2 2 2" xfId="16887"/>
    <cellStyle name="Normal 3 3 3 4 2 2 2 2 2" xfId="16888"/>
    <cellStyle name="Normal 3 3 3 4 2 2 2 2 2 2" xfId="16889"/>
    <cellStyle name="Normal 3 3 3 4 2 2 2 2 2 2 2" xfId="16890"/>
    <cellStyle name="Normal 3 3 3 4 2 2 2 2 2 3" xfId="16891"/>
    <cellStyle name="Normal 3 3 3 4 2 2 2 2 3" xfId="16892"/>
    <cellStyle name="Normal 3 3 3 4 2 2 2 2 3 2" xfId="16893"/>
    <cellStyle name="Normal 3 3 3 4 2 2 2 2 4" xfId="16894"/>
    <cellStyle name="Normal 3 3 3 4 2 2 2 3" xfId="16895"/>
    <cellStyle name="Normal 3 3 3 4 2 2 2 3 2" xfId="16896"/>
    <cellStyle name="Normal 3 3 3 4 2 2 2 3 2 2" xfId="16897"/>
    <cellStyle name="Normal 3 3 3 4 2 2 2 3 3" xfId="16898"/>
    <cellStyle name="Normal 3 3 3 4 2 2 2 4" xfId="16899"/>
    <cellStyle name="Normal 3 3 3 4 2 2 2 4 2" xfId="16900"/>
    <cellStyle name="Normal 3 3 3 4 2 2 2 5" xfId="16901"/>
    <cellStyle name="Normal 3 3 3 4 2 2 3" xfId="16902"/>
    <cellStyle name="Normal 3 3 3 4 2 2 3 2" xfId="16903"/>
    <cellStyle name="Normal 3 3 3 4 2 2 3 2 2" xfId="16904"/>
    <cellStyle name="Normal 3 3 3 4 2 2 3 2 2 2" xfId="16905"/>
    <cellStyle name="Normal 3 3 3 4 2 2 3 2 3" xfId="16906"/>
    <cellStyle name="Normal 3 3 3 4 2 2 3 3" xfId="16907"/>
    <cellStyle name="Normal 3 3 3 4 2 2 3 3 2" xfId="16908"/>
    <cellStyle name="Normal 3 3 3 4 2 2 3 4" xfId="16909"/>
    <cellStyle name="Normal 3 3 3 4 2 2 4" xfId="16910"/>
    <cellStyle name="Normal 3 3 3 4 2 2 4 2" xfId="16911"/>
    <cellStyle name="Normal 3 3 3 4 2 2 4 2 2" xfId="16912"/>
    <cellStyle name="Normal 3 3 3 4 2 2 4 3" xfId="16913"/>
    <cellStyle name="Normal 3 3 3 4 2 2 5" xfId="16914"/>
    <cellStyle name="Normal 3 3 3 4 2 2 5 2" xfId="16915"/>
    <cellStyle name="Normal 3 3 3 4 2 2 6" xfId="16916"/>
    <cellStyle name="Normal 3 3 3 4 2 3" xfId="16917"/>
    <cellStyle name="Normal 3 3 3 4 2 3 2" xfId="16918"/>
    <cellStyle name="Normal 3 3 3 4 2 3 2 2" xfId="16919"/>
    <cellStyle name="Normal 3 3 3 4 2 3 2 2 2" xfId="16920"/>
    <cellStyle name="Normal 3 3 3 4 2 3 2 2 2 2" xfId="16921"/>
    <cellStyle name="Normal 3 3 3 4 2 3 2 2 3" xfId="16922"/>
    <cellStyle name="Normal 3 3 3 4 2 3 2 3" xfId="16923"/>
    <cellStyle name="Normal 3 3 3 4 2 3 2 3 2" xfId="16924"/>
    <cellStyle name="Normal 3 3 3 4 2 3 2 4" xfId="16925"/>
    <cellStyle name="Normal 3 3 3 4 2 3 3" xfId="16926"/>
    <cellStyle name="Normal 3 3 3 4 2 3 3 2" xfId="16927"/>
    <cellStyle name="Normal 3 3 3 4 2 3 3 2 2" xfId="16928"/>
    <cellStyle name="Normal 3 3 3 4 2 3 3 3" xfId="16929"/>
    <cellStyle name="Normal 3 3 3 4 2 3 4" xfId="16930"/>
    <cellStyle name="Normal 3 3 3 4 2 3 4 2" xfId="16931"/>
    <cellStyle name="Normal 3 3 3 4 2 3 5" xfId="16932"/>
    <cellStyle name="Normal 3 3 3 4 2 4" xfId="16933"/>
    <cellStyle name="Normal 3 3 3 4 2 4 2" xfId="16934"/>
    <cellStyle name="Normal 3 3 3 4 2 4 2 2" xfId="16935"/>
    <cellStyle name="Normal 3 3 3 4 2 4 2 2 2" xfId="16936"/>
    <cellStyle name="Normal 3 3 3 4 2 4 2 3" xfId="16937"/>
    <cellStyle name="Normal 3 3 3 4 2 4 3" xfId="16938"/>
    <cellStyle name="Normal 3 3 3 4 2 4 3 2" xfId="16939"/>
    <cellStyle name="Normal 3 3 3 4 2 4 4" xfId="16940"/>
    <cellStyle name="Normal 3 3 3 4 2 5" xfId="16941"/>
    <cellStyle name="Normal 3 3 3 4 2 5 2" xfId="16942"/>
    <cellStyle name="Normal 3 3 3 4 2 5 2 2" xfId="16943"/>
    <cellStyle name="Normal 3 3 3 4 2 5 3" xfId="16944"/>
    <cellStyle name="Normal 3 3 3 4 2 6" xfId="16945"/>
    <cellStyle name="Normal 3 3 3 4 2 6 2" xfId="16946"/>
    <cellStyle name="Normal 3 3 3 4 2 7" xfId="16947"/>
    <cellStyle name="Normal 3 3 3 4 3" xfId="16948"/>
    <cellStyle name="Normal 3 3 3 4 3 2" xfId="16949"/>
    <cellStyle name="Normal 3 3 3 4 3 2 2" xfId="16950"/>
    <cellStyle name="Normal 3 3 3 4 3 2 2 2" xfId="16951"/>
    <cellStyle name="Normal 3 3 3 4 3 2 2 2 2" xfId="16952"/>
    <cellStyle name="Normal 3 3 3 4 3 2 2 2 2 2" xfId="16953"/>
    <cellStyle name="Normal 3 3 3 4 3 2 2 2 3" xfId="16954"/>
    <cellStyle name="Normal 3 3 3 4 3 2 2 3" xfId="16955"/>
    <cellStyle name="Normal 3 3 3 4 3 2 2 3 2" xfId="16956"/>
    <cellStyle name="Normal 3 3 3 4 3 2 2 4" xfId="16957"/>
    <cellStyle name="Normal 3 3 3 4 3 2 3" xfId="16958"/>
    <cellStyle name="Normal 3 3 3 4 3 2 3 2" xfId="16959"/>
    <cellStyle name="Normal 3 3 3 4 3 2 3 2 2" xfId="16960"/>
    <cellStyle name="Normal 3 3 3 4 3 2 3 3" xfId="16961"/>
    <cellStyle name="Normal 3 3 3 4 3 2 4" xfId="16962"/>
    <cellStyle name="Normal 3 3 3 4 3 2 4 2" xfId="16963"/>
    <cellStyle name="Normal 3 3 3 4 3 2 5" xfId="16964"/>
    <cellStyle name="Normal 3 3 3 4 3 3" xfId="16965"/>
    <cellStyle name="Normal 3 3 3 4 3 3 2" xfId="16966"/>
    <cellStyle name="Normal 3 3 3 4 3 3 2 2" xfId="16967"/>
    <cellStyle name="Normal 3 3 3 4 3 3 2 2 2" xfId="16968"/>
    <cellStyle name="Normal 3 3 3 4 3 3 2 3" xfId="16969"/>
    <cellStyle name="Normal 3 3 3 4 3 3 3" xfId="16970"/>
    <cellStyle name="Normal 3 3 3 4 3 3 3 2" xfId="16971"/>
    <cellStyle name="Normal 3 3 3 4 3 3 4" xfId="16972"/>
    <cellStyle name="Normal 3 3 3 4 3 4" xfId="16973"/>
    <cellStyle name="Normal 3 3 3 4 3 4 2" xfId="16974"/>
    <cellStyle name="Normal 3 3 3 4 3 4 2 2" xfId="16975"/>
    <cellStyle name="Normal 3 3 3 4 3 4 3" xfId="16976"/>
    <cellStyle name="Normal 3 3 3 4 3 5" xfId="16977"/>
    <cellStyle name="Normal 3 3 3 4 3 5 2" xfId="16978"/>
    <cellStyle name="Normal 3 3 3 4 3 6" xfId="16979"/>
    <cellStyle name="Normal 3 3 3 4 4" xfId="16980"/>
    <cellStyle name="Normal 3 3 3 4 4 2" xfId="16981"/>
    <cellStyle name="Normal 3 3 3 4 4 2 2" xfId="16982"/>
    <cellStyle name="Normal 3 3 3 4 4 2 2 2" xfId="16983"/>
    <cellStyle name="Normal 3 3 3 4 4 2 2 2 2" xfId="16984"/>
    <cellStyle name="Normal 3 3 3 4 4 2 2 3" xfId="16985"/>
    <cellStyle name="Normal 3 3 3 4 4 2 3" xfId="16986"/>
    <cellStyle name="Normal 3 3 3 4 4 2 3 2" xfId="16987"/>
    <cellStyle name="Normal 3 3 3 4 4 2 4" xfId="16988"/>
    <cellStyle name="Normal 3 3 3 4 4 3" xfId="16989"/>
    <cellStyle name="Normal 3 3 3 4 4 3 2" xfId="16990"/>
    <cellStyle name="Normal 3 3 3 4 4 3 2 2" xfId="16991"/>
    <cellStyle name="Normal 3 3 3 4 4 3 3" xfId="16992"/>
    <cellStyle name="Normal 3 3 3 4 4 4" xfId="16993"/>
    <cellStyle name="Normal 3 3 3 4 4 4 2" xfId="16994"/>
    <cellStyle name="Normal 3 3 3 4 4 5" xfId="16995"/>
    <cellStyle name="Normal 3 3 3 4 5" xfId="16996"/>
    <cellStyle name="Normal 3 3 3 4 5 2" xfId="16997"/>
    <cellStyle name="Normal 3 3 3 4 5 2 2" xfId="16998"/>
    <cellStyle name="Normal 3 3 3 4 5 2 2 2" xfId="16999"/>
    <cellStyle name="Normal 3 3 3 4 5 2 3" xfId="17000"/>
    <cellStyle name="Normal 3 3 3 4 5 3" xfId="17001"/>
    <cellStyle name="Normal 3 3 3 4 5 3 2" xfId="17002"/>
    <cellStyle name="Normal 3 3 3 4 5 4" xfId="17003"/>
    <cellStyle name="Normal 3 3 3 4 6" xfId="17004"/>
    <cellStyle name="Normal 3 3 3 4 6 2" xfId="17005"/>
    <cellStyle name="Normal 3 3 3 4 6 2 2" xfId="17006"/>
    <cellStyle name="Normal 3 3 3 4 6 3" xfId="17007"/>
    <cellStyle name="Normal 3 3 3 4 7" xfId="17008"/>
    <cellStyle name="Normal 3 3 3 4 7 2" xfId="17009"/>
    <cellStyle name="Normal 3 3 3 4 8" xfId="17010"/>
    <cellStyle name="Normal 3 3 3 5" xfId="17011"/>
    <cellStyle name="Normal 3 3 3 5 2" xfId="17012"/>
    <cellStyle name="Normal 3 3 3 5 2 2" xfId="17013"/>
    <cellStyle name="Normal 3 3 3 5 2 2 2" xfId="17014"/>
    <cellStyle name="Normal 3 3 3 5 2 2 2 2" xfId="17015"/>
    <cellStyle name="Normal 3 3 3 5 2 2 2 2 2" xfId="17016"/>
    <cellStyle name="Normal 3 3 3 5 2 2 2 2 2 2" xfId="17017"/>
    <cellStyle name="Normal 3 3 3 5 2 2 2 2 3" xfId="17018"/>
    <cellStyle name="Normal 3 3 3 5 2 2 2 3" xfId="17019"/>
    <cellStyle name="Normal 3 3 3 5 2 2 2 3 2" xfId="17020"/>
    <cellStyle name="Normal 3 3 3 5 2 2 2 4" xfId="17021"/>
    <cellStyle name="Normal 3 3 3 5 2 2 3" xfId="17022"/>
    <cellStyle name="Normal 3 3 3 5 2 2 3 2" xfId="17023"/>
    <cellStyle name="Normal 3 3 3 5 2 2 3 2 2" xfId="17024"/>
    <cellStyle name="Normal 3 3 3 5 2 2 3 3" xfId="17025"/>
    <cellStyle name="Normal 3 3 3 5 2 2 4" xfId="17026"/>
    <cellStyle name="Normal 3 3 3 5 2 2 4 2" xfId="17027"/>
    <cellStyle name="Normal 3 3 3 5 2 2 5" xfId="17028"/>
    <cellStyle name="Normal 3 3 3 5 2 3" xfId="17029"/>
    <cellStyle name="Normal 3 3 3 5 2 3 2" xfId="17030"/>
    <cellStyle name="Normal 3 3 3 5 2 3 2 2" xfId="17031"/>
    <cellStyle name="Normal 3 3 3 5 2 3 2 2 2" xfId="17032"/>
    <cellStyle name="Normal 3 3 3 5 2 3 2 3" xfId="17033"/>
    <cellStyle name="Normal 3 3 3 5 2 3 3" xfId="17034"/>
    <cellStyle name="Normal 3 3 3 5 2 3 3 2" xfId="17035"/>
    <cellStyle name="Normal 3 3 3 5 2 3 4" xfId="17036"/>
    <cellStyle name="Normal 3 3 3 5 2 4" xfId="17037"/>
    <cellStyle name="Normal 3 3 3 5 2 4 2" xfId="17038"/>
    <cellStyle name="Normal 3 3 3 5 2 4 2 2" xfId="17039"/>
    <cellStyle name="Normal 3 3 3 5 2 4 3" xfId="17040"/>
    <cellStyle name="Normal 3 3 3 5 2 5" xfId="17041"/>
    <cellStyle name="Normal 3 3 3 5 2 5 2" xfId="17042"/>
    <cellStyle name="Normal 3 3 3 5 2 6" xfId="17043"/>
    <cellStyle name="Normal 3 3 3 5 3" xfId="17044"/>
    <cellStyle name="Normal 3 3 3 5 3 2" xfId="17045"/>
    <cellStyle name="Normal 3 3 3 5 3 2 2" xfId="17046"/>
    <cellStyle name="Normal 3 3 3 5 3 2 2 2" xfId="17047"/>
    <cellStyle name="Normal 3 3 3 5 3 2 2 2 2" xfId="17048"/>
    <cellStyle name="Normal 3 3 3 5 3 2 2 3" xfId="17049"/>
    <cellStyle name="Normal 3 3 3 5 3 2 3" xfId="17050"/>
    <cellStyle name="Normal 3 3 3 5 3 2 3 2" xfId="17051"/>
    <cellStyle name="Normal 3 3 3 5 3 2 4" xfId="17052"/>
    <cellStyle name="Normal 3 3 3 5 3 3" xfId="17053"/>
    <cellStyle name="Normal 3 3 3 5 3 3 2" xfId="17054"/>
    <cellStyle name="Normal 3 3 3 5 3 3 2 2" xfId="17055"/>
    <cellStyle name="Normal 3 3 3 5 3 3 3" xfId="17056"/>
    <cellStyle name="Normal 3 3 3 5 3 4" xfId="17057"/>
    <cellStyle name="Normal 3 3 3 5 3 4 2" xfId="17058"/>
    <cellStyle name="Normal 3 3 3 5 3 5" xfId="17059"/>
    <cellStyle name="Normal 3 3 3 5 4" xfId="17060"/>
    <cellStyle name="Normal 3 3 3 5 4 2" xfId="17061"/>
    <cellStyle name="Normal 3 3 3 5 4 2 2" xfId="17062"/>
    <cellStyle name="Normal 3 3 3 5 4 2 2 2" xfId="17063"/>
    <cellStyle name="Normal 3 3 3 5 4 2 3" xfId="17064"/>
    <cellStyle name="Normal 3 3 3 5 4 3" xfId="17065"/>
    <cellStyle name="Normal 3 3 3 5 4 3 2" xfId="17066"/>
    <cellStyle name="Normal 3 3 3 5 4 4" xfId="17067"/>
    <cellStyle name="Normal 3 3 3 5 5" xfId="17068"/>
    <cellStyle name="Normal 3 3 3 5 5 2" xfId="17069"/>
    <cellStyle name="Normal 3 3 3 5 5 2 2" xfId="17070"/>
    <cellStyle name="Normal 3 3 3 5 5 3" xfId="17071"/>
    <cellStyle name="Normal 3 3 3 5 6" xfId="17072"/>
    <cellStyle name="Normal 3 3 3 5 6 2" xfId="17073"/>
    <cellStyle name="Normal 3 3 3 5 7" xfId="17074"/>
    <cellStyle name="Normal 3 3 3 6" xfId="17075"/>
    <cellStyle name="Normal 3 3 3 6 2" xfId="17076"/>
    <cellStyle name="Normal 3 3 3 6 2 2" xfId="17077"/>
    <cellStyle name="Normal 3 3 3 6 2 2 2" xfId="17078"/>
    <cellStyle name="Normal 3 3 3 6 2 2 2 2" xfId="17079"/>
    <cellStyle name="Normal 3 3 3 6 2 2 2 2 2" xfId="17080"/>
    <cellStyle name="Normal 3 3 3 6 2 2 2 3" xfId="17081"/>
    <cellStyle name="Normal 3 3 3 6 2 2 3" xfId="17082"/>
    <cellStyle name="Normal 3 3 3 6 2 2 3 2" xfId="17083"/>
    <cellStyle name="Normal 3 3 3 6 2 2 4" xfId="17084"/>
    <cellStyle name="Normal 3 3 3 6 2 3" xfId="17085"/>
    <cellStyle name="Normal 3 3 3 6 2 3 2" xfId="17086"/>
    <cellStyle name="Normal 3 3 3 6 2 3 2 2" xfId="17087"/>
    <cellStyle name="Normal 3 3 3 6 2 3 3" xfId="17088"/>
    <cellStyle name="Normal 3 3 3 6 2 4" xfId="17089"/>
    <cellStyle name="Normal 3 3 3 6 2 4 2" xfId="17090"/>
    <cellStyle name="Normal 3 3 3 6 2 5" xfId="17091"/>
    <cellStyle name="Normal 3 3 3 6 3" xfId="17092"/>
    <cellStyle name="Normal 3 3 3 6 3 2" xfId="17093"/>
    <cellStyle name="Normal 3 3 3 6 3 2 2" xfId="17094"/>
    <cellStyle name="Normal 3 3 3 6 3 2 2 2" xfId="17095"/>
    <cellStyle name="Normal 3 3 3 6 3 2 3" xfId="17096"/>
    <cellStyle name="Normal 3 3 3 6 3 3" xfId="17097"/>
    <cellStyle name="Normal 3 3 3 6 3 3 2" xfId="17098"/>
    <cellStyle name="Normal 3 3 3 6 3 4" xfId="17099"/>
    <cellStyle name="Normal 3 3 3 6 4" xfId="17100"/>
    <cellStyle name="Normal 3 3 3 6 4 2" xfId="17101"/>
    <cellStyle name="Normal 3 3 3 6 4 2 2" xfId="17102"/>
    <cellStyle name="Normal 3 3 3 6 4 3" xfId="17103"/>
    <cellStyle name="Normal 3 3 3 6 5" xfId="17104"/>
    <cellStyle name="Normal 3 3 3 6 5 2" xfId="17105"/>
    <cellStyle name="Normal 3 3 3 6 6" xfId="17106"/>
    <cellStyle name="Normal 3 3 3 7" xfId="17107"/>
    <cellStyle name="Normal 3 3 3 7 2" xfId="17108"/>
    <cellStyle name="Normal 3 3 3 7 2 2" xfId="17109"/>
    <cellStyle name="Normal 3 3 3 7 2 2 2" xfId="17110"/>
    <cellStyle name="Normal 3 3 3 7 2 2 2 2" xfId="17111"/>
    <cellStyle name="Normal 3 3 3 7 2 2 3" xfId="17112"/>
    <cellStyle name="Normal 3 3 3 7 2 3" xfId="17113"/>
    <cellStyle name="Normal 3 3 3 7 2 3 2" xfId="17114"/>
    <cellStyle name="Normal 3 3 3 7 2 4" xfId="17115"/>
    <cellStyle name="Normal 3 3 3 7 3" xfId="17116"/>
    <cellStyle name="Normal 3 3 3 7 3 2" xfId="17117"/>
    <cellStyle name="Normal 3 3 3 7 3 2 2" xfId="17118"/>
    <cellStyle name="Normal 3 3 3 7 3 3" xfId="17119"/>
    <cellStyle name="Normal 3 3 3 7 4" xfId="17120"/>
    <cellStyle name="Normal 3 3 3 7 4 2" xfId="17121"/>
    <cellStyle name="Normal 3 3 3 7 5" xfId="17122"/>
    <cellStyle name="Normal 3 3 3 8" xfId="17123"/>
    <cellStyle name="Normal 3 3 3 8 2" xfId="17124"/>
    <cellStyle name="Normal 3 3 3 8 2 2" xfId="17125"/>
    <cellStyle name="Normal 3 3 3 8 2 2 2" xfId="17126"/>
    <cellStyle name="Normal 3 3 3 8 2 3" xfId="17127"/>
    <cellStyle name="Normal 3 3 3 8 3" xfId="17128"/>
    <cellStyle name="Normal 3 3 3 8 3 2" xfId="17129"/>
    <cellStyle name="Normal 3 3 3 8 4" xfId="17130"/>
    <cellStyle name="Normal 3 3 3 9" xfId="17131"/>
    <cellStyle name="Normal 3 3 3 9 2" xfId="17132"/>
    <cellStyle name="Normal 3 3 3 9 2 2" xfId="17133"/>
    <cellStyle name="Normal 3 3 3 9 3" xfId="17134"/>
    <cellStyle name="Normal 3 3 4" xfId="815"/>
    <cellStyle name="Normal 3 3 4 10" xfId="17136"/>
    <cellStyle name="Normal 3 3 4 11" xfId="17135"/>
    <cellStyle name="Normal 3 3 4 2" xfId="17137"/>
    <cellStyle name="Normal 3 3 4 2 2" xfId="17138"/>
    <cellStyle name="Normal 3 3 4 2 2 2" xfId="17139"/>
    <cellStyle name="Normal 3 3 4 2 2 2 2" xfId="17140"/>
    <cellStyle name="Normal 3 3 4 2 2 2 2 2" xfId="17141"/>
    <cellStyle name="Normal 3 3 4 2 2 2 2 2 2" xfId="17142"/>
    <cellStyle name="Normal 3 3 4 2 2 2 2 2 2 2" xfId="17143"/>
    <cellStyle name="Normal 3 3 4 2 2 2 2 2 2 2 2" xfId="17144"/>
    <cellStyle name="Normal 3 3 4 2 2 2 2 2 2 2 2 2" xfId="17145"/>
    <cellStyle name="Normal 3 3 4 2 2 2 2 2 2 2 3" xfId="17146"/>
    <cellStyle name="Normal 3 3 4 2 2 2 2 2 2 3" xfId="17147"/>
    <cellStyle name="Normal 3 3 4 2 2 2 2 2 2 3 2" xfId="17148"/>
    <cellStyle name="Normal 3 3 4 2 2 2 2 2 2 4" xfId="17149"/>
    <cellStyle name="Normal 3 3 4 2 2 2 2 2 3" xfId="17150"/>
    <cellStyle name="Normal 3 3 4 2 2 2 2 2 3 2" xfId="17151"/>
    <cellStyle name="Normal 3 3 4 2 2 2 2 2 3 2 2" xfId="17152"/>
    <cellStyle name="Normal 3 3 4 2 2 2 2 2 3 3" xfId="17153"/>
    <cellStyle name="Normal 3 3 4 2 2 2 2 2 4" xfId="17154"/>
    <cellStyle name="Normal 3 3 4 2 2 2 2 2 4 2" xfId="17155"/>
    <cellStyle name="Normal 3 3 4 2 2 2 2 2 5" xfId="17156"/>
    <cellStyle name="Normal 3 3 4 2 2 2 2 3" xfId="17157"/>
    <cellStyle name="Normal 3 3 4 2 2 2 2 3 2" xfId="17158"/>
    <cellStyle name="Normal 3 3 4 2 2 2 2 3 2 2" xfId="17159"/>
    <cellStyle name="Normal 3 3 4 2 2 2 2 3 2 2 2" xfId="17160"/>
    <cellStyle name="Normal 3 3 4 2 2 2 2 3 2 3" xfId="17161"/>
    <cellStyle name="Normal 3 3 4 2 2 2 2 3 3" xfId="17162"/>
    <cellStyle name="Normal 3 3 4 2 2 2 2 3 3 2" xfId="17163"/>
    <cellStyle name="Normal 3 3 4 2 2 2 2 3 4" xfId="17164"/>
    <cellStyle name="Normal 3 3 4 2 2 2 2 4" xfId="17165"/>
    <cellStyle name="Normal 3 3 4 2 2 2 2 4 2" xfId="17166"/>
    <cellStyle name="Normal 3 3 4 2 2 2 2 4 2 2" xfId="17167"/>
    <cellStyle name="Normal 3 3 4 2 2 2 2 4 3" xfId="17168"/>
    <cellStyle name="Normal 3 3 4 2 2 2 2 5" xfId="17169"/>
    <cellStyle name="Normal 3 3 4 2 2 2 2 5 2" xfId="17170"/>
    <cellStyle name="Normal 3 3 4 2 2 2 2 6" xfId="17171"/>
    <cellStyle name="Normal 3 3 4 2 2 2 3" xfId="17172"/>
    <cellStyle name="Normal 3 3 4 2 2 2 3 2" xfId="17173"/>
    <cellStyle name="Normal 3 3 4 2 2 2 3 2 2" xfId="17174"/>
    <cellStyle name="Normal 3 3 4 2 2 2 3 2 2 2" xfId="17175"/>
    <cellStyle name="Normal 3 3 4 2 2 2 3 2 2 2 2" xfId="17176"/>
    <cellStyle name="Normal 3 3 4 2 2 2 3 2 2 3" xfId="17177"/>
    <cellStyle name="Normal 3 3 4 2 2 2 3 2 3" xfId="17178"/>
    <cellStyle name="Normal 3 3 4 2 2 2 3 2 3 2" xfId="17179"/>
    <cellStyle name="Normal 3 3 4 2 2 2 3 2 4" xfId="17180"/>
    <cellStyle name="Normal 3 3 4 2 2 2 3 3" xfId="17181"/>
    <cellStyle name="Normal 3 3 4 2 2 2 3 3 2" xfId="17182"/>
    <cellStyle name="Normal 3 3 4 2 2 2 3 3 2 2" xfId="17183"/>
    <cellStyle name="Normal 3 3 4 2 2 2 3 3 3" xfId="17184"/>
    <cellStyle name="Normal 3 3 4 2 2 2 3 4" xfId="17185"/>
    <cellStyle name="Normal 3 3 4 2 2 2 3 4 2" xfId="17186"/>
    <cellStyle name="Normal 3 3 4 2 2 2 3 5" xfId="17187"/>
    <cellStyle name="Normal 3 3 4 2 2 2 4" xfId="17188"/>
    <cellStyle name="Normal 3 3 4 2 2 2 4 2" xfId="17189"/>
    <cellStyle name="Normal 3 3 4 2 2 2 4 2 2" xfId="17190"/>
    <cellStyle name="Normal 3 3 4 2 2 2 4 2 2 2" xfId="17191"/>
    <cellStyle name="Normal 3 3 4 2 2 2 4 2 3" xfId="17192"/>
    <cellStyle name="Normal 3 3 4 2 2 2 4 3" xfId="17193"/>
    <cellStyle name="Normal 3 3 4 2 2 2 4 3 2" xfId="17194"/>
    <cellStyle name="Normal 3 3 4 2 2 2 4 4" xfId="17195"/>
    <cellStyle name="Normal 3 3 4 2 2 2 5" xfId="17196"/>
    <cellStyle name="Normal 3 3 4 2 2 2 5 2" xfId="17197"/>
    <cellStyle name="Normal 3 3 4 2 2 2 5 2 2" xfId="17198"/>
    <cellStyle name="Normal 3 3 4 2 2 2 5 3" xfId="17199"/>
    <cellStyle name="Normal 3 3 4 2 2 2 6" xfId="17200"/>
    <cellStyle name="Normal 3 3 4 2 2 2 6 2" xfId="17201"/>
    <cellStyle name="Normal 3 3 4 2 2 2 7" xfId="17202"/>
    <cellStyle name="Normal 3 3 4 2 2 3" xfId="17203"/>
    <cellStyle name="Normal 3 3 4 2 2 3 2" xfId="17204"/>
    <cellStyle name="Normal 3 3 4 2 2 3 2 2" xfId="17205"/>
    <cellStyle name="Normal 3 3 4 2 2 3 2 2 2" xfId="17206"/>
    <cellStyle name="Normal 3 3 4 2 2 3 2 2 2 2" xfId="17207"/>
    <cellStyle name="Normal 3 3 4 2 2 3 2 2 2 2 2" xfId="17208"/>
    <cellStyle name="Normal 3 3 4 2 2 3 2 2 2 3" xfId="17209"/>
    <cellStyle name="Normal 3 3 4 2 2 3 2 2 3" xfId="17210"/>
    <cellStyle name="Normal 3 3 4 2 2 3 2 2 3 2" xfId="17211"/>
    <cellStyle name="Normal 3 3 4 2 2 3 2 2 4" xfId="17212"/>
    <cellStyle name="Normal 3 3 4 2 2 3 2 3" xfId="17213"/>
    <cellStyle name="Normal 3 3 4 2 2 3 2 3 2" xfId="17214"/>
    <cellStyle name="Normal 3 3 4 2 2 3 2 3 2 2" xfId="17215"/>
    <cellStyle name="Normal 3 3 4 2 2 3 2 3 3" xfId="17216"/>
    <cellStyle name="Normal 3 3 4 2 2 3 2 4" xfId="17217"/>
    <cellStyle name="Normal 3 3 4 2 2 3 2 4 2" xfId="17218"/>
    <cellStyle name="Normal 3 3 4 2 2 3 2 5" xfId="17219"/>
    <cellStyle name="Normal 3 3 4 2 2 3 3" xfId="17220"/>
    <cellStyle name="Normal 3 3 4 2 2 3 3 2" xfId="17221"/>
    <cellStyle name="Normal 3 3 4 2 2 3 3 2 2" xfId="17222"/>
    <cellStyle name="Normal 3 3 4 2 2 3 3 2 2 2" xfId="17223"/>
    <cellStyle name="Normal 3 3 4 2 2 3 3 2 3" xfId="17224"/>
    <cellStyle name="Normal 3 3 4 2 2 3 3 3" xfId="17225"/>
    <cellStyle name="Normal 3 3 4 2 2 3 3 3 2" xfId="17226"/>
    <cellStyle name="Normal 3 3 4 2 2 3 3 4" xfId="17227"/>
    <cellStyle name="Normal 3 3 4 2 2 3 4" xfId="17228"/>
    <cellStyle name="Normal 3 3 4 2 2 3 4 2" xfId="17229"/>
    <cellStyle name="Normal 3 3 4 2 2 3 4 2 2" xfId="17230"/>
    <cellStyle name="Normal 3 3 4 2 2 3 4 3" xfId="17231"/>
    <cellStyle name="Normal 3 3 4 2 2 3 5" xfId="17232"/>
    <cellStyle name="Normal 3 3 4 2 2 3 5 2" xfId="17233"/>
    <cellStyle name="Normal 3 3 4 2 2 3 6" xfId="17234"/>
    <cellStyle name="Normal 3 3 4 2 2 4" xfId="17235"/>
    <cellStyle name="Normal 3 3 4 2 2 4 2" xfId="17236"/>
    <cellStyle name="Normal 3 3 4 2 2 4 2 2" xfId="17237"/>
    <cellStyle name="Normal 3 3 4 2 2 4 2 2 2" xfId="17238"/>
    <cellStyle name="Normal 3 3 4 2 2 4 2 2 2 2" xfId="17239"/>
    <cellStyle name="Normal 3 3 4 2 2 4 2 2 3" xfId="17240"/>
    <cellStyle name="Normal 3 3 4 2 2 4 2 3" xfId="17241"/>
    <cellStyle name="Normal 3 3 4 2 2 4 2 3 2" xfId="17242"/>
    <cellStyle name="Normal 3 3 4 2 2 4 2 4" xfId="17243"/>
    <cellStyle name="Normal 3 3 4 2 2 4 3" xfId="17244"/>
    <cellStyle name="Normal 3 3 4 2 2 4 3 2" xfId="17245"/>
    <cellStyle name="Normal 3 3 4 2 2 4 3 2 2" xfId="17246"/>
    <cellStyle name="Normal 3 3 4 2 2 4 3 3" xfId="17247"/>
    <cellStyle name="Normal 3 3 4 2 2 4 4" xfId="17248"/>
    <cellStyle name="Normal 3 3 4 2 2 4 4 2" xfId="17249"/>
    <cellStyle name="Normal 3 3 4 2 2 4 5" xfId="17250"/>
    <cellStyle name="Normal 3 3 4 2 2 5" xfId="17251"/>
    <cellStyle name="Normal 3 3 4 2 2 5 2" xfId="17252"/>
    <cellStyle name="Normal 3 3 4 2 2 5 2 2" xfId="17253"/>
    <cellStyle name="Normal 3 3 4 2 2 5 2 2 2" xfId="17254"/>
    <cellStyle name="Normal 3 3 4 2 2 5 2 3" xfId="17255"/>
    <cellStyle name="Normal 3 3 4 2 2 5 3" xfId="17256"/>
    <cellStyle name="Normal 3 3 4 2 2 5 3 2" xfId="17257"/>
    <cellStyle name="Normal 3 3 4 2 2 5 4" xfId="17258"/>
    <cellStyle name="Normal 3 3 4 2 2 6" xfId="17259"/>
    <cellStyle name="Normal 3 3 4 2 2 6 2" xfId="17260"/>
    <cellStyle name="Normal 3 3 4 2 2 6 2 2" xfId="17261"/>
    <cellStyle name="Normal 3 3 4 2 2 6 3" xfId="17262"/>
    <cellStyle name="Normal 3 3 4 2 2 7" xfId="17263"/>
    <cellStyle name="Normal 3 3 4 2 2 7 2" xfId="17264"/>
    <cellStyle name="Normal 3 3 4 2 2 8" xfId="17265"/>
    <cellStyle name="Normal 3 3 4 2 3" xfId="17266"/>
    <cellStyle name="Normal 3 3 4 2 3 2" xfId="17267"/>
    <cellStyle name="Normal 3 3 4 2 3 2 2" xfId="17268"/>
    <cellStyle name="Normal 3 3 4 2 3 2 2 2" xfId="17269"/>
    <cellStyle name="Normal 3 3 4 2 3 2 2 2 2" xfId="17270"/>
    <cellStyle name="Normal 3 3 4 2 3 2 2 2 2 2" xfId="17271"/>
    <cellStyle name="Normal 3 3 4 2 3 2 2 2 2 2 2" xfId="17272"/>
    <cellStyle name="Normal 3 3 4 2 3 2 2 2 2 3" xfId="17273"/>
    <cellStyle name="Normal 3 3 4 2 3 2 2 2 3" xfId="17274"/>
    <cellStyle name="Normal 3 3 4 2 3 2 2 2 3 2" xfId="17275"/>
    <cellStyle name="Normal 3 3 4 2 3 2 2 2 4" xfId="17276"/>
    <cellStyle name="Normal 3 3 4 2 3 2 2 3" xfId="17277"/>
    <cellStyle name="Normal 3 3 4 2 3 2 2 3 2" xfId="17278"/>
    <cellStyle name="Normal 3 3 4 2 3 2 2 3 2 2" xfId="17279"/>
    <cellStyle name="Normal 3 3 4 2 3 2 2 3 3" xfId="17280"/>
    <cellStyle name="Normal 3 3 4 2 3 2 2 4" xfId="17281"/>
    <cellStyle name="Normal 3 3 4 2 3 2 2 4 2" xfId="17282"/>
    <cellStyle name="Normal 3 3 4 2 3 2 2 5" xfId="17283"/>
    <cellStyle name="Normal 3 3 4 2 3 2 3" xfId="17284"/>
    <cellStyle name="Normal 3 3 4 2 3 2 3 2" xfId="17285"/>
    <cellStyle name="Normal 3 3 4 2 3 2 3 2 2" xfId="17286"/>
    <cellStyle name="Normal 3 3 4 2 3 2 3 2 2 2" xfId="17287"/>
    <cellStyle name="Normal 3 3 4 2 3 2 3 2 3" xfId="17288"/>
    <cellStyle name="Normal 3 3 4 2 3 2 3 3" xfId="17289"/>
    <cellStyle name="Normal 3 3 4 2 3 2 3 3 2" xfId="17290"/>
    <cellStyle name="Normal 3 3 4 2 3 2 3 4" xfId="17291"/>
    <cellStyle name="Normal 3 3 4 2 3 2 4" xfId="17292"/>
    <cellStyle name="Normal 3 3 4 2 3 2 4 2" xfId="17293"/>
    <cellStyle name="Normal 3 3 4 2 3 2 4 2 2" xfId="17294"/>
    <cellStyle name="Normal 3 3 4 2 3 2 4 3" xfId="17295"/>
    <cellStyle name="Normal 3 3 4 2 3 2 5" xfId="17296"/>
    <cellStyle name="Normal 3 3 4 2 3 2 5 2" xfId="17297"/>
    <cellStyle name="Normal 3 3 4 2 3 2 6" xfId="17298"/>
    <cellStyle name="Normal 3 3 4 2 3 3" xfId="17299"/>
    <cellStyle name="Normal 3 3 4 2 3 3 2" xfId="17300"/>
    <cellStyle name="Normal 3 3 4 2 3 3 2 2" xfId="17301"/>
    <cellStyle name="Normal 3 3 4 2 3 3 2 2 2" xfId="17302"/>
    <cellStyle name="Normal 3 3 4 2 3 3 2 2 2 2" xfId="17303"/>
    <cellStyle name="Normal 3 3 4 2 3 3 2 2 3" xfId="17304"/>
    <cellStyle name="Normal 3 3 4 2 3 3 2 3" xfId="17305"/>
    <cellStyle name="Normal 3 3 4 2 3 3 2 3 2" xfId="17306"/>
    <cellStyle name="Normal 3 3 4 2 3 3 2 4" xfId="17307"/>
    <cellStyle name="Normal 3 3 4 2 3 3 3" xfId="17308"/>
    <cellStyle name="Normal 3 3 4 2 3 3 3 2" xfId="17309"/>
    <cellStyle name="Normal 3 3 4 2 3 3 3 2 2" xfId="17310"/>
    <cellStyle name="Normal 3 3 4 2 3 3 3 3" xfId="17311"/>
    <cellStyle name="Normal 3 3 4 2 3 3 4" xfId="17312"/>
    <cellStyle name="Normal 3 3 4 2 3 3 4 2" xfId="17313"/>
    <cellStyle name="Normal 3 3 4 2 3 3 5" xfId="17314"/>
    <cellStyle name="Normal 3 3 4 2 3 4" xfId="17315"/>
    <cellStyle name="Normal 3 3 4 2 3 4 2" xfId="17316"/>
    <cellStyle name="Normal 3 3 4 2 3 4 2 2" xfId="17317"/>
    <cellStyle name="Normal 3 3 4 2 3 4 2 2 2" xfId="17318"/>
    <cellStyle name="Normal 3 3 4 2 3 4 2 3" xfId="17319"/>
    <cellStyle name="Normal 3 3 4 2 3 4 3" xfId="17320"/>
    <cellStyle name="Normal 3 3 4 2 3 4 3 2" xfId="17321"/>
    <cellStyle name="Normal 3 3 4 2 3 4 4" xfId="17322"/>
    <cellStyle name="Normal 3 3 4 2 3 5" xfId="17323"/>
    <cellStyle name="Normal 3 3 4 2 3 5 2" xfId="17324"/>
    <cellStyle name="Normal 3 3 4 2 3 5 2 2" xfId="17325"/>
    <cellStyle name="Normal 3 3 4 2 3 5 3" xfId="17326"/>
    <cellStyle name="Normal 3 3 4 2 3 6" xfId="17327"/>
    <cellStyle name="Normal 3 3 4 2 3 6 2" xfId="17328"/>
    <cellStyle name="Normal 3 3 4 2 3 7" xfId="17329"/>
    <cellStyle name="Normal 3 3 4 2 4" xfId="17330"/>
    <cellStyle name="Normal 3 3 4 2 4 2" xfId="17331"/>
    <cellStyle name="Normal 3 3 4 2 4 2 2" xfId="17332"/>
    <cellStyle name="Normal 3 3 4 2 4 2 2 2" xfId="17333"/>
    <cellStyle name="Normal 3 3 4 2 4 2 2 2 2" xfId="17334"/>
    <cellStyle name="Normal 3 3 4 2 4 2 2 2 2 2" xfId="17335"/>
    <cellStyle name="Normal 3 3 4 2 4 2 2 2 3" xfId="17336"/>
    <cellStyle name="Normal 3 3 4 2 4 2 2 3" xfId="17337"/>
    <cellStyle name="Normal 3 3 4 2 4 2 2 3 2" xfId="17338"/>
    <cellStyle name="Normal 3 3 4 2 4 2 2 4" xfId="17339"/>
    <cellStyle name="Normal 3 3 4 2 4 2 3" xfId="17340"/>
    <cellStyle name="Normal 3 3 4 2 4 2 3 2" xfId="17341"/>
    <cellStyle name="Normal 3 3 4 2 4 2 3 2 2" xfId="17342"/>
    <cellStyle name="Normal 3 3 4 2 4 2 3 3" xfId="17343"/>
    <cellStyle name="Normal 3 3 4 2 4 2 4" xfId="17344"/>
    <cellStyle name="Normal 3 3 4 2 4 2 4 2" xfId="17345"/>
    <cellStyle name="Normal 3 3 4 2 4 2 5" xfId="17346"/>
    <cellStyle name="Normal 3 3 4 2 4 3" xfId="17347"/>
    <cellStyle name="Normal 3 3 4 2 4 3 2" xfId="17348"/>
    <cellStyle name="Normal 3 3 4 2 4 3 2 2" xfId="17349"/>
    <cellStyle name="Normal 3 3 4 2 4 3 2 2 2" xfId="17350"/>
    <cellStyle name="Normal 3 3 4 2 4 3 2 3" xfId="17351"/>
    <cellStyle name="Normal 3 3 4 2 4 3 3" xfId="17352"/>
    <cellStyle name="Normal 3 3 4 2 4 3 3 2" xfId="17353"/>
    <cellStyle name="Normal 3 3 4 2 4 3 4" xfId="17354"/>
    <cellStyle name="Normal 3 3 4 2 4 4" xfId="17355"/>
    <cellStyle name="Normal 3 3 4 2 4 4 2" xfId="17356"/>
    <cellStyle name="Normal 3 3 4 2 4 4 2 2" xfId="17357"/>
    <cellStyle name="Normal 3 3 4 2 4 4 3" xfId="17358"/>
    <cellStyle name="Normal 3 3 4 2 4 5" xfId="17359"/>
    <cellStyle name="Normal 3 3 4 2 4 5 2" xfId="17360"/>
    <cellStyle name="Normal 3 3 4 2 4 6" xfId="17361"/>
    <cellStyle name="Normal 3 3 4 2 5" xfId="17362"/>
    <cellStyle name="Normal 3 3 4 2 5 2" xfId="17363"/>
    <cellStyle name="Normal 3 3 4 2 5 2 2" xfId="17364"/>
    <cellStyle name="Normal 3 3 4 2 5 2 2 2" xfId="17365"/>
    <cellStyle name="Normal 3 3 4 2 5 2 2 2 2" xfId="17366"/>
    <cellStyle name="Normal 3 3 4 2 5 2 2 3" xfId="17367"/>
    <cellStyle name="Normal 3 3 4 2 5 2 3" xfId="17368"/>
    <cellStyle name="Normal 3 3 4 2 5 2 3 2" xfId="17369"/>
    <cellStyle name="Normal 3 3 4 2 5 2 4" xfId="17370"/>
    <cellStyle name="Normal 3 3 4 2 5 3" xfId="17371"/>
    <cellStyle name="Normal 3 3 4 2 5 3 2" xfId="17372"/>
    <cellStyle name="Normal 3 3 4 2 5 3 2 2" xfId="17373"/>
    <cellStyle name="Normal 3 3 4 2 5 3 3" xfId="17374"/>
    <cellStyle name="Normal 3 3 4 2 5 4" xfId="17375"/>
    <cellStyle name="Normal 3 3 4 2 5 4 2" xfId="17376"/>
    <cellStyle name="Normal 3 3 4 2 5 5" xfId="17377"/>
    <cellStyle name="Normal 3 3 4 2 6" xfId="17378"/>
    <cellStyle name="Normal 3 3 4 2 6 2" xfId="17379"/>
    <cellStyle name="Normal 3 3 4 2 6 2 2" xfId="17380"/>
    <cellStyle name="Normal 3 3 4 2 6 2 2 2" xfId="17381"/>
    <cellStyle name="Normal 3 3 4 2 6 2 3" xfId="17382"/>
    <cellStyle name="Normal 3 3 4 2 6 3" xfId="17383"/>
    <cellStyle name="Normal 3 3 4 2 6 3 2" xfId="17384"/>
    <cellStyle name="Normal 3 3 4 2 6 4" xfId="17385"/>
    <cellStyle name="Normal 3 3 4 2 7" xfId="17386"/>
    <cellStyle name="Normal 3 3 4 2 7 2" xfId="17387"/>
    <cellStyle name="Normal 3 3 4 2 7 2 2" xfId="17388"/>
    <cellStyle name="Normal 3 3 4 2 7 3" xfId="17389"/>
    <cellStyle name="Normal 3 3 4 2 8" xfId="17390"/>
    <cellStyle name="Normal 3 3 4 2 8 2" xfId="17391"/>
    <cellStyle name="Normal 3 3 4 2 9" xfId="17392"/>
    <cellStyle name="Normal 3 3 4 3" xfId="17393"/>
    <cellStyle name="Normal 3 3 4 3 2" xfId="17394"/>
    <cellStyle name="Normal 3 3 4 3 2 2" xfId="17395"/>
    <cellStyle name="Normal 3 3 4 3 2 2 2" xfId="17396"/>
    <cellStyle name="Normal 3 3 4 3 2 2 2 2" xfId="17397"/>
    <cellStyle name="Normal 3 3 4 3 2 2 2 2 2" xfId="17398"/>
    <cellStyle name="Normal 3 3 4 3 2 2 2 2 2 2" xfId="17399"/>
    <cellStyle name="Normal 3 3 4 3 2 2 2 2 2 2 2" xfId="17400"/>
    <cellStyle name="Normal 3 3 4 3 2 2 2 2 2 3" xfId="17401"/>
    <cellStyle name="Normal 3 3 4 3 2 2 2 2 3" xfId="17402"/>
    <cellStyle name="Normal 3 3 4 3 2 2 2 2 3 2" xfId="17403"/>
    <cellStyle name="Normal 3 3 4 3 2 2 2 2 4" xfId="17404"/>
    <cellStyle name="Normal 3 3 4 3 2 2 2 3" xfId="17405"/>
    <cellStyle name="Normal 3 3 4 3 2 2 2 3 2" xfId="17406"/>
    <cellStyle name="Normal 3 3 4 3 2 2 2 3 2 2" xfId="17407"/>
    <cellStyle name="Normal 3 3 4 3 2 2 2 3 3" xfId="17408"/>
    <cellStyle name="Normal 3 3 4 3 2 2 2 4" xfId="17409"/>
    <cellStyle name="Normal 3 3 4 3 2 2 2 4 2" xfId="17410"/>
    <cellStyle name="Normal 3 3 4 3 2 2 2 5" xfId="17411"/>
    <cellStyle name="Normal 3 3 4 3 2 2 3" xfId="17412"/>
    <cellStyle name="Normal 3 3 4 3 2 2 3 2" xfId="17413"/>
    <cellStyle name="Normal 3 3 4 3 2 2 3 2 2" xfId="17414"/>
    <cellStyle name="Normal 3 3 4 3 2 2 3 2 2 2" xfId="17415"/>
    <cellStyle name="Normal 3 3 4 3 2 2 3 2 3" xfId="17416"/>
    <cellStyle name="Normal 3 3 4 3 2 2 3 3" xfId="17417"/>
    <cellStyle name="Normal 3 3 4 3 2 2 3 3 2" xfId="17418"/>
    <cellStyle name="Normal 3 3 4 3 2 2 3 4" xfId="17419"/>
    <cellStyle name="Normal 3 3 4 3 2 2 4" xfId="17420"/>
    <cellStyle name="Normal 3 3 4 3 2 2 4 2" xfId="17421"/>
    <cellStyle name="Normal 3 3 4 3 2 2 4 2 2" xfId="17422"/>
    <cellStyle name="Normal 3 3 4 3 2 2 4 3" xfId="17423"/>
    <cellStyle name="Normal 3 3 4 3 2 2 5" xfId="17424"/>
    <cellStyle name="Normal 3 3 4 3 2 2 5 2" xfId="17425"/>
    <cellStyle name="Normal 3 3 4 3 2 2 6" xfId="17426"/>
    <cellStyle name="Normal 3 3 4 3 2 3" xfId="17427"/>
    <cellStyle name="Normal 3 3 4 3 2 3 2" xfId="17428"/>
    <cellStyle name="Normal 3 3 4 3 2 3 2 2" xfId="17429"/>
    <cellStyle name="Normal 3 3 4 3 2 3 2 2 2" xfId="17430"/>
    <cellStyle name="Normal 3 3 4 3 2 3 2 2 2 2" xfId="17431"/>
    <cellStyle name="Normal 3 3 4 3 2 3 2 2 3" xfId="17432"/>
    <cellStyle name="Normal 3 3 4 3 2 3 2 3" xfId="17433"/>
    <cellStyle name="Normal 3 3 4 3 2 3 2 3 2" xfId="17434"/>
    <cellStyle name="Normal 3 3 4 3 2 3 2 4" xfId="17435"/>
    <cellStyle name="Normal 3 3 4 3 2 3 3" xfId="17436"/>
    <cellStyle name="Normal 3 3 4 3 2 3 3 2" xfId="17437"/>
    <cellStyle name="Normal 3 3 4 3 2 3 3 2 2" xfId="17438"/>
    <cellStyle name="Normal 3 3 4 3 2 3 3 3" xfId="17439"/>
    <cellStyle name="Normal 3 3 4 3 2 3 4" xfId="17440"/>
    <cellStyle name="Normal 3 3 4 3 2 3 4 2" xfId="17441"/>
    <cellStyle name="Normal 3 3 4 3 2 3 5" xfId="17442"/>
    <cellStyle name="Normal 3 3 4 3 2 4" xfId="17443"/>
    <cellStyle name="Normal 3 3 4 3 2 4 2" xfId="17444"/>
    <cellStyle name="Normal 3 3 4 3 2 4 2 2" xfId="17445"/>
    <cellStyle name="Normal 3 3 4 3 2 4 2 2 2" xfId="17446"/>
    <cellStyle name="Normal 3 3 4 3 2 4 2 3" xfId="17447"/>
    <cellStyle name="Normal 3 3 4 3 2 4 3" xfId="17448"/>
    <cellStyle name="Normal 3 3 4 3 2 4 3 2" xfId="17449"/>
    <cellStyle name="Normal 3 3 4 3 2 4 4" xfId="17450"/>
    <cellStyle name="Normal 3 3 4 3 2 5" xfId="17451"/>
    <cellStyle name="Normal 3 3 4 3 2 5 2" xfId="17452"/>
    <cellStyle name="Normal 3 3 4 3 2 5 2 2" xfId="17453"/>
    <cellStyle name="Normal 3 3 4 3 2 5 3" xfId="17454"/>
    <cellStyle name="Normal 3 3 4 3 2 6" xfId="17455"/>
    <cellStyle name="Normal 3 3 4 3 2 6 2" xfId="17456"/>
    <cellStyle name="Normal 3 3 4 3 2 7" xfId="17457"/>
    <cellStyle name="Normal 3 3 4 3 3" xfId="17458"/>
    <cellStyle name="Normal 3 3 4 3 3 2" xfId="17459"/>
    <cellStyle name="Normal 3 3 4 3 3 2 2" xfId="17460"/>
    <cellStyle name="Normal 3 3 4 3 3 2 2 2" xfId="17461"/>
    <cellStyle name="Normal 3 3 4 3 3 2 2 2 2" xfId="17462"/>
    <cellStyle name="Normal 3 3 4 3 3 2 2 2 2 2" xfId="17463"/>
    <cellStyle name="Normal 3 3 4 3 3 2 2 2 3" xfId="17464"/>
    <cellStyle name="Normal 3 3 4 3 3 2 2 3" xfId="17465"/>
    <cellStyle name="Normal 3 3 4 3 3 2 2 3 2" xfId="17466"/>
    <cellStyle name="Normal 3 3 4 3 3 2 2 4" xfId="17467"/>
    <cellStyle name="Normal 3 3 4 3 3 2 3" xfId="17468"/>
    <cellStyle name="Normal 3 3 4 3 3 2 3 2" xfId="17469"/>
    <cellStyle name="Normal 3 3 4 3 3 2 3 2 2" xfId="17470"/>
    <cellStyle name="Normal 3 3 4 3 3 2 3 3" xfId="17471"/>
    <cellStyle name="Normal 3 3 4 3 3 2 4" xfId="17472"/>
    <cellStyle name="Normal 3 3 4 3 3 2 4 2" xfId="17473"/>
    <cellStyle name="Normal 3 3 4 3 3 2 5" xfId="17474"/>
    <cellStyle name="Normal 3 3 4 3 3 3" xfId="17475"/>
    <cellStyle name="Normal 3 3 4 3 3 3 2" xfId="17476"/>
    <cellStyle name="Normal 3 3 4 3 3 3 2 2" xfId="17477"/>
    <cellStyle name="Normal 3 3 4 3 3 3 2 2 2" xfId="17478"/>
    <cellStyle name="Normal 3 3 4 3 3 3 2 3" xfId="17479"/>
    <cellStyle name="Normal 3 3 4 3 3 3 3" xfId="17480"/>
    <cellStyle name="Normal 3 3 4 3 3 3 3 2" xfId="17481"/>
    <cellStyle name="Normal 3 3 4 3 3 3 4" xfId="17482"/>
    <cellStyle name="Normal 3 3 4 3 3 4" xfId="17483"/>
    <cellStyle name="Normal 3 3 4 3 3 4 2" xfId="17484"/>
    <cellStyle name="Normal 3 3 4 3 3 4 2 2" xfId="17485"/>
    <cellStyle name="Normal 3 3 4 3 3 4 3" xfId="17486"/>
    <cellStyle name="Normal 3 3 4 3 3 5" xfId="17487"/>
    <cellStyle name="Normal 3 3 4 3 3 5 2" xfId="17488"/>
    <cellStyle name="Normal 3 3 4 3 3 6" xfId="17489"/>
    <cellStyle name="Normal 3 3 4 3 4" xfId="17490"/>
    <cellStyle name="Normal 3 3 4 3 4 2" xfId="17491"/>
    <cellStyle name="Normal 3 3 4 3 4 2 2" xfId="17492"/>
    <cellStyle name="Normal 3 3 4 3 4 2 2 2" xfId="17493"/>
    <cellStyle name="Normal 3 3 4 3 4 2 2 2 2" xfId="17494"/>
    <cellStyle name="Normal 3 3 4 3 4 2 2 3" xfId="17495"/>
    <cellStyle name="Normal 3 3 4 3 4 2 3" xfId="17496"/>
    <cellStyle name="Normal 3 3 4 3 4 2 3 2" xfId="17497"/>
    <cellStyle name="Normal 3 3 4 3 4 2 4" xfId="17498"/>
    <cellStyle name="Normal 3 3 4 3 4 3" xfId="17499"/>
    <cellStyle name="Normal 3 3 4 3 4 3 2" xfId="17500"/>
    <cellStyle name="Normal 3 3 4 3 4 3 2 2" xfId="17501"/>
    <cellStyle name="Normal 3 3 4 3 4 3 3" xfId="17502"/>
    <cellStyle name="Normal 3 3 4 3 4 4" xfId="17503"/>
    <cellStyle name="Normal 3 3 4 3 4 4 2" xfId="17504"/>
    <cellStyle name="Normal 3 3 4 3 4 5" xfId="17505"/>
    <cellStyle name="Normal 3 3 4 3 5" xfId="17506"/>
    <cellStyle name="Normal 3 3 4 3 5 2" xfId="17507"/>
    <cellStyle name="Normal 3 3 4 3 5 2 2" xfId="17508"/>
    <cellStyle name="Normal 3 3 4 3 5 2 2 2" xfId="17509"/>
    <cellStyle name="Normal 3 3 4 3 5 2 3" xfId="17510"/>
    <cellStyle name="Normal 3 3 4 3 5 3" xfId="17511"/>
    <cellStyle name="Normal 3 3 4 3 5 3 2" xfId="17512"/>
    <cellStyle name="Normal 3 3 4 3 5 4" xfId="17513"/>
    <cellStyle name="Normal 3 3 4 3 6" xfId="17514"/>
    <cellStyle name="Normal 3 3 4 3 6 2" xfId="17515"/>
    <cellStyle name="Normal 3 3 4 3 6 2 2" xfId="17516"/>
    <cellStyle name="Normal 3 3 4 3 6 3" xfId="17517"/>
    <cellStyle name="Normal 3 3 4 3 7" xfId="17518"/>
    <cellStyle name="Normal 3 3 4 3 7 2" xfId="17519"/>
    <cellStyle name="Normal 3 3 4 3 8" xfId="17520"/>
    <cellStyle name="Normal 3 3 4 4" xfId="17521"/>
    <cellStyle name="Normal 3 3 4 4 2" xfId="17522"/>
    <cellStyle name="Normal 3 3 4 4 2 2" xfId="17523"/>
    <cellStyle name="Normal 3 3 4 4 2 2 2" xfId="17524"/>
    <cellStyle name="Normal 3 3 4 4 2 2 2 2" xfId="17525"/>
    <cellStyle name="Normal 3 3 4 4 2 2 2 2 2" xfId="17526"/>
    <cellStyle name="Normal 3 3 4 4 2 2 2 2 2 2" xfId="17527"/>
    <cellStyle name="Normal 3 3 4 4 2 2 2 2 3" xfId="17528"/>
    <cellStyle name="Normal 3 3 4 4 2 2 2 3" xfId="17529"/>
    <cellStyle name="Normal 3 3 4 4 2 2 2 3 2" xfId="17530"/>
    <cellStyle name="Normal 3 3 4 4 2 2 2 4" xfId="17531"/>
    <cellStyle name="Normal 3 3 4 4 2 2 3" xfId="17532"/>
    <cellStyle name="Normal 3 3 4 4 2 2 3 2" xfId="17533"/>
    <cellStyle name="Normal 3 3 4 4 2 2 3 2 2" xfId="17534"/>
    <cellStyle name="Normal 3 3 4 4 2 2 3 3" xfId="17535"/>
    <cellStyle name="Normal 3 3 4 4 2 2 4" xfId="17536"/>
    <cellStyle name="Normal 3 3 4 4 2 2 4 2" xfId="17537"/>
    <cellStyle name="Normal 3 3 4 4 2 2 5" xfId="17538"/>
    <cellStyle name="Normal 3 3 4 4 2 3" xfId="17539"/>
    <cellStyle name="Normal 3 3 4 4 2 3 2" xfId="17540"/>
    <cellStyle name="Normal 3 3 4 4 2 3 2 2" xfId="17541"/>
    <cellStyle name="Normal 3 3 4 4 2 3 2 2 2" xfId="17542"/>
    <cellStyle name="Normal 3 3 4 4 2 3 2 3" xfId="17543"/>
    <cellStyle name="Normal 3 3 4 4 2 3 3" xfId="17544"/>
    <cellStyle name="Normal 3 3 4 4 2 3 3 2" xfId="17545"/>
    <cellStyle name="Normal 3 3 4 4 2 3 4" xfId="17546"/>
    <cellStyle name="Normal 3 3 4 4 2 4" xfId="17547"/>
    <cellStyle name="Normal 3 3 4 4 2 4 2" xfId="17548"/>
    <cellStyle name="Normal 3 3 4 4 2 4 2 2" xfId="17549"/>
    <cellStyle name="Normal 3 3 4 4 2 4 3" xfId="17550"/>
    <cellStyle name="Normal 3 3 4 4 2 5" xfId="17551"/>
    <cellStyle name="Normal 3 3 4 4 2 5 2" xfId="17552"/>
    <cellStyle name="Normal 3 3 4 4 2 6" xfId="17553"/>
    <cellStyle name="Normal 3 3 4 4 3" xfId="17554"/>
    <cellStyle name="Normal 3 3 4 4 3 2" xfId="17555"/>
    <cellStyle name="Normal 3 3 4 4 3 2 2" xfId="17556"/>
    <cellStyle name="Normal 3 3 4 4 3 2 2 2" xfId="17557"/>
    <cellStyle name="Normal 3 3 4 4 3 2 2 2 2" xfId="17558"/>
    <cellStyle name="Normal 3 3 4 4 3 2 2 3" xfId="17559"/>
    <cellStyle name="Normal 3 3 4 4 3 2 3" xfId="17560"/>
    <cellStyle name="Normal 3 3 4 4 3 2 3 2" xfId="17561"/>
    <cellStyle name="Normal 3 3 4 4 3 2 4" xfId="17562"/>
    <cellStyle name="Normal 3 3 4 4 3 3" xfId="17563"/>
    <cellStyle name="Normal 3 3 4 4 3 3 2" xfId="17564"/>
    <cellStyle name="Normal 3 3 4 4 3 3 2 2" xfId="17565"/>
    <cellStyle name="Normal 3 3 4 4 3 3 3" xfId="17566"/>
    <cellStyle name="Normal 3 3 4 4 3 4" xfId="17567"/>
    <cellStyle name="Normal 3 3 4 4 3 4 2" xfId="17568"/>
    <cellStyle name="Normal 3 3 4 4 3 5" xfId="17569"/>
    <cellStyle name="Normal 3 3 4 4 4" xfId="17570"/>
    <cellStyle name="Normal 3 3 4 4 4 2" xfId="17571"/>
    <cellStyle name="Normal 3 3 4 4 4 2 2" xfId="17572"/>
    <cellStyle name="Normal 3 3 4 4 4 2 2 2" xfId="17573"/>
    <cellStyle name="Normal 3 3 4 4 4 2 3" xfId="17574"/>
    <cellStyle name="Normal 3 3 4 4 4 3" xfId="17575"/>
    <cellStyle name="Normal 3 3 4 4 4 3 2" xfId="17576"/>
    <cellStyle name="Normal 3 3 4 4 4 4" xfId="17577"/>
    <cellStyle name="Normal 3 3 4 4 5" xfId="17578"/>
    <cellStyle name="Normal 3 3 4 4 5 2" xfId="17579"/>
    <cellStyle name="Normal 3 3 4 4 5 2 2" xfId="17580"/>
    <cellStyle name="Normal 3 3 4 4 5 3" xfId="17581"/>
    <cellStyle name="Normal 3 3 4 4 6" xfId="17582"/>
    <cellStyle name="Normal 3 3 4 4 6 2" xfId="17583"/>
    <cellStyle name="Normal 3 3 4 4 7" xfId="17584"/>
    <cellStyle name="Normal 3 3 4 5" xfId="17585"/>
    <cellStyle name="Normal 3 3 4 5 2" xfId="17586"/>
    <cellStyle name="Normal 3 3 4 5 2 2" xfId="17587"/>
    <cellStyle name="Normal 3 3 4 5 2 2 2" xfId="17588"/>
    <cellStyle name="Normal 3 3 4 5 2 2 2 2" xfId="17589"/>
    <cellStyle name="Normal 3 3 4 5 2 2 2 2 2" xfId="17590"/>
    <cellStyle name="Normal 3 3 4 5 2 2 2 3" xfId="17591"/>
    <cellStyle name="Normal 3 3 4 5 2 2 3" xfId="17592"/>
    <cellStyle name="Normal 3 3 4 5 2 2 3 2" xfId="17593"/>
    <cellStyle name="Normal 3 3 4 5 2 2 4" xfId="17594"/>
    <cellStyle name="Normal 3 3 4 5 2 3" xfId="17595"/>
    <cellStyle name="Normal 3 3 4 5 2 3 2" xfId="17596"/>
    <cellStyle name="Normal 3 3 4 5 2 3 2 2" xfId="17597"/>
    <cellStyle name="Normal 3 3 4 5 2 3 3" xfId="17598"/>
    <cellStyle name="Normal 3 3 4 5 2 4" xfId="17599"/>
    <cellStyle name="Normal 3 3 4 5 2 4 2" xfId="17600"/>
    <cellStyle name="Normal 3 3 4 5 2 5" xfId="17601"/>
    <cellStyle name="Normal 3 3 4 5 3" xfId="17602"/>
    <cellStyle name="Normal 3 3 4 5 3 2" xfId="17603"/>
    <cellStyle name="Normal 3 3 4 5 3 2 2" xfId="17604"/>
    <cellStyle name="Normal 3 3 4 5 3 2 2 2" xfId="17605"/>
    <cellStyle name="Normal 3 3 4 5 3 2 3" xfId="17606"/>
    <cellStyle name="Normal 3 3 4 5 3 3" xfId="17607"/>
    <cellStyle name="Normal 3 3 4 5 3 3 2" xfId="17608"/>
    <cellStyle name="Normal 3 3 4 5 3 4" xfId="17609"/>
    <cellStyle name="Normal 3 3 4 5 4" xfId="17610"/>
    <cellStyle name="Normal 3 3 4 5 4 2" xfId="17611"/>
    <cellStyle name="Normal 3 3 4 5 4 2 2" xfId="17612"/>
    <cellStyle name="Normal 3 3 4 5 4 3" xfId="17613"/>
    <cellStyle name="Normal 3 3 4 5 5" xfId="17614"/>
    <cellStyle name="Normal 3 3 4 5 5 2" xfId="17615"/>
    <cellStyle name="Normal 3 3 4 5 6" xfId="17616"/>
    <cellStyle name="Normal 3 3 4 6" xfId="17617"/>
    <cellStyle name="Normal 3 3 4 6 2" xfId="17618"/>
    <cellStyle name="Normal 3 3 4 6 2 2" xfId="17619"/>
    <cellStyle name="Normal 3 3 4 6 2 2 2" xfId="17620"/>
    <cellStyle name="Normal 3 3 4 6 2 2 2 2" xfId="17621"/>
    <cellStyle name="Normal 3 3 4 6 2 2 3" xfId="17622"/>
    <cellStyle name="Normal 3 3 4 6 2 3" xfId="17623"/>
    <cellStyle name="Normal 3 3 4 6 2 3 2" xfId="17624"/>
    <cellStyle name="Normal 3 3 4 6 2 4" xfId="17625"/>
    <cellStyle name="Normal 3 3 4 6 3" xfId="17626"/>
    <cellStyle name="Normal 3 3 4 6 3 2" xfId="17627"/>
    <cellStyle name="Normal 3 3 4 6 3 2 2" xfId="17628"/>
    <cellStyle name="Normal 3 3 4 6 3 3" xfId="17629"/>
    <cellStyle name="Normal 3 3 4 6 4" xfId="17630"/>
    <cellStyle name="Normal 3 3 4 6 4 2" xfId="17631"/>
    <cellStyle name="Normal 3 3 4 6 5" xfId="17632"/>
    <cellStyle name="Normal 3 3 4 7" xfId="17633"/>
    <cellStyle name="Normal 3 3 4 7 2" xfId="17634"/>
    <cellStyle name="Normal 3 3 4 7 2 2" xfId="17635"/>
    <cellStyle name="Normal 3 3 4 7 2 2 2" xfId="17636"/>
    <cellStyle name="Normal 3 3 4 7 2 3" xfId="17637"/>
    <cellStyle name="Normal 3 3 4 7 3" xfId="17638"/>
    <cellStyle name="Normal 3 3 4 7 3 2" xfId="17639"/>
    <cellStyle name="Normal 3 3 4 7 4" xfId="17640"/>
    <cellStyle name="Normal 3 3 4 8" xfId="17641"/>
    <cellStyle name="Normal 3 3 4 8 2" xfId="17642"/>
    <cellStyle name="Normal 3 3 4 8 2 2" xfId="17643"/>
    <cellStyle name="Normal 3 3 4 8 3" xfId="17644"/>
    <cellStyle name="Normal 3 3 4 9" xfId="17645"/>
    <cellStyle name="Normal 3 3 4 9 2" xfId="17646"/>
    <cellStyle name="Normal 3 3 5" xfId="2885"/>
    <cellStyle name="Normal 3 3 5 10" xfId="17647"/>
    <cellStyle name="Normal 3 3 5 2" xfId="17648"/>
    <cellStyle name="Normal 3 3 5 2 2" xfId="17649"/>
    <cellStyle name="Normal 3 3 5 2 2 2" xfId="17650"/>
    <cellStyle name="Normal 3 3 5 2 2 2 2" xfId="17651"/>
    <cellStyle name="Normal 3 3 5 2 2 2 2 2" xfId="17652"/>
    <cellStyle name="Normal 3 3 5 2 2 2 2 2 2" xfId="17653"/>
    <cellStyle name="Normal 3 3 5 2 2 2 2 2 2 2" xfId="17654"/>
    <cellStyle name="Normal 3 3 5 2 2 2 2 2 2 2 2" xfId="17655"/>
    <cellStyle name="Normal 3 3 5 2 2 2 2 2 2 3" xfId="17656"/>
    <cellStyle name="Normal 3 3 5 2 2 2 2 2 3" xfId="17657"/>
    <cellStyle name="Normal 3 3 5 2 2 2 2 2 3 2" xfId="17658"/>
    <cellStyle name="Normal 3 3 5 2 2 2 2 2 4" xfId="17659"/>
    <cellStyle name="Normal 3 3 5 2 2 2 2 3" xfId="17660"/>
    <cellStyle name="Normal 3 3 5 2 2 2 2 3 2" xfId="17661"/>
    <cellStyle name="Normal 3 3 5 2 2 2 2 3 2 2" xfId="17662"/>
    <cellStyle name="Normal 3 3 5 2 2 2 2 3 3" xfId="17663"/>
    <cellStyle name="Normal 3 3 5 2 2 2 2 4" xfId="17664"/>
    <cellStyle name="Normal 3 3 5 2 2 2 2 4 2" xfId="17665"/>
    <cellStyle name="Normal 3 3 5 2 2 2 2 5" xfId="17666"/>
    <cellStyle name="Normal 3 3 5 2 2 2 3" xfId="17667"/>
    <cellStyle name="Normal 3 3 5 2 2 2 3 2" xfId="17668"/>
    <cellStyle name="Normal 3 3 5 2 2 2 3 2 2" xfId="17669"/>
    <cellStyle name="Normal 3 3 5 2 2 2 3 2 2 2" xfId="17670"/>
    <cellStyle name="Normal 3 3 5 2 2 2 3 2 3" xfId="17671"/>
    <cellStyle name="Normal 3 3 5 2 2 2 3 3" xfId="17672"/>
    <cellStyle name="Normal 3 3 5 2 2 2 3 3 2" xfId="17673"/>
    <cellStyle name="Normal 3 3 5 2 2 2 3 4" xfId="17674"/>
    <cellStyle name="Normal 3 3 5 2 2 2 4" xfId="17675"/>
    <cellStyle name="Normal 3 3 5 2 2 2 4 2" xfId="17676"/>
    <cellStyle name="Normal 3 3 5 2 2 2 4 2 2" xfId="17677"/>
    <cellStyle name="Normal 3 3 5 2 2 2 4 3" xfId="17678"/>
    <cellStyle name="Normal 3 3 5 2 2 2 5" xfId="17679"/>
    <cellStyle name="Normal 3 3 5 2 2 2 5 2" xfId="17680"/>
    <cellStyle name="Normal 3 3 5 2 2 2 6" xfId="17681"/>
    <cellStyle name="Normal 3 3 5 2 2 3" xfId="17682"/>
    <cellStyle name="Normal 3 3 5 2 2 3 2" xfId="17683"/>
    <cellStyle name="Normal 3 3 5 2 2 3 2 2" xfId="17684"/>
    <cellStyle name="Normal 3 3 5 2 2 3 2 2 2" xfId="17685"/>
    <cellStyle name="Normal 3 3 5 2 2 3 2 2 2 2" xfId="17686"/>
    <cellStyle name="Normal 3 3 5 2 2 3 2 2 3" xfId="17687"/>
    <cellStyle name="Normal 3 3 5 2 2 3 2 3" xfId="17688"/>
    <cellStyle name="Normal 3 3 5 2 2 3 2 3 2" xfId="17689"/>
    <cellStyle name="Normal 3 3 5 2 2 3 2 4" xfId="17690"/>
    <cellStyle name="Normal 3 3 5 2 2 3 3" xfId="17691"/>
    <cellStyle name="Normal 3 3 5 2 2 3 3 2" xfId="17692"/>
    <cellStyle name="Normal 3 3 5 2 2 3 3 2 2" xfId="17693"/>
    <cellStyle name="Normal 3 3 5 2 2 3 3 3" xfId="17694"/>
    <cellStyle name="Normal 3 3 5 2 2 3 4" xfId="17695"/>
    <cellStyle name="Normal 3 3 5 2 2 3 4 2" xfId="17696"/>
    <cellStyle name="Normal 3 3 5 2 2 3 5" xfId="17697"/>
    <cellStyle name="Normal 3 3 5 2 2 4" xfId="17698"/>
    <cellStyle name="Normal 3 3 5 2 2 4 2" xfId="17699"/>
    <cellStyle name="Normal 3 3 5 2 2 4 2 2" xfId="17700"/>
    <cellStyle name="Normal 3 3 5 2 2 4 2 2 2" xfId="17701"/>
    <cellStyle name="Normal 3 3 5 2 2 4 2 3" xfId="17702"/>
    <cellStyle name="Normal 3 3 5 2 2 4 3" xfId="17703"/>
    <cellStyle name="Normal 3 3 5 2 2 4 3 2" xfId="17704"/>
    <cellStyle name="Normal 3 3 5 2 2 4 4" xfId="17705"/>
    <cellStyle name="Normal 3 3 5 2 2 5" xfId="17706"/>
    <cellStyle name="Normal 3 3 5 2 2 5 2" xfId="17707"/>
    <cellStyle name="Normal 3 3 5 2 2 5 2 2" xfId="17708"/>
    <cellStyle name="Normal 3 3 5 2 2 5 3" xfId="17709"/>
    <cellStyle name="Normal 3 3 5 2 2 6" xfId="17710"/>
    <cellStyle name="Normal 3 3 5 2 2 6 2" xfId="17711"/>
    <cellStyle name="Normal 3 3 5 2 2 7" xfId="17712"/>
    <cellStyle name="Normal 3 3 5 2 3" xfId="17713"/>
    <cellStyle name="Normal 3 3 5 2 3 2" xfId="17714"/>
    <cellStyle name="Normal 3 3 5 2 3 2 2" xfId="17715"/>
    <cellStyle name="Normal 3 3 5 2 3 2 2 2" xfId="17716"/>
    <cellStyle name="Normal 3 3 5 2 3 2 2 2 2" xfId="17717"/>
    <cellStyle name="Normal 3 3 5 2 3 2 2 2 2 2" xfId="17718"/>
    <cellStyle name="Normal 3 3 5 2 3 2 2 2 3" xfId="17719"/>
    <cellStyle name="Normal 3 3 5 2 3 2 2 3" xfId="17720"/>
    <cellStyle name="Normal 3 3 5 2 3 2 2 3 2" xfId="17721"/>
    <cellStyle name="Normal 3 3 5 2 3 2 2 4" xfId="17722"/>
    <cellStyle name="Normal 3 3 5 2 3 2 3" xfId="17723"/>
    <cellStyle name="Normal 3 3 5 2 3 2 3 2" xfId="17724"/>
    <cellStyle name="Normal 3 3 5 2 3 2 3 2 2" xfId="17725"/>
    <cellStyle name="Normal 3 3 5 2 3 2 3 3" xfId="17726"/>
    <cellStyle name="Normal 3 3 5 2 3 2 4" xfId="17727"/>
    <cellStyle name="Normal 3 3 5 2 3 2 4 2" xfId="17728"/>
    <cellStyle name="Normal 3 3 5 2 3 2 5" xfId="17729"/>
    <cellStyle name="Normal 3 3 5 2 3 3" xfId="17730"/>
    <cellStyle name="Normal 3 3 5 2 3 3 2" xfId="17731"/>
    <cellStyle name="Normal 3 3 5 2 3 3 2 2" xfId="17732"/>
    <cellStyle name="Normal 3 3 5 2 3 3 2 2 2" xfId="17733"/>
    <cellStyle name="Normal 3 3 5 2 3 3 2 3" xfId="17734"/>
    <cellStyle name="Normal 3 3 5 2 3 3 3" xfId="17735"/>
    <cellStyle name="Normal 3 3 5 2 3 3 3 2" xfId="17736"/>
    <cellStyle name="Normal 3 3 5 2 3 3 4" xfId="17737"/>
    <cellStyle name="Normal 3 3 5 2 3 4" xfId="17738"/>
    <cellStyle name="Normal 3 3 5 2 3 4 2" xfId="17739"/>
    <cellStyle name="Normal 3 3 5 2 3 4 2 2" xfId="17740"/>
    <cellStyle name="Normal 3 3 5 2 3 4 3" xfId="17741"/>
    <cellStyle name="Normal 3 3 5 2 3 5" xfId="17742"/>
    <cellStyle name="Normal 3 3 5 2 3 5 2" xfId="17743"/>
    <cellStyle name="Normal 3 3 5 2 3 6" xfId="17744"/>
    <cellStyle name="Normal 3 3 5 2 4" xfId="17745"/>
    <cellStyle name="Normal 3 3 5 2 4 2" xfId="17746"/>
    <cellStyle name="Normal 3 3 5 2 4 2 2" xfId="17747"/>
    <cellStyle name="Normal 3 3 5 2 4 2 2 2" xfId="17748"/>
    <cellStyle name="Normal 3 3 5 2 4 2 2 2 2" xfId="17749"/>
    <cellStyle name="Normal 3 3 5 2 4 2 2 3" xfId="17750"/>
    <cellStyle name="Normal 3 3 5 2 4 2 3" xfId="17751"/>
    <cellStyle name="Normal 3 3 5 2 4 2 3 2" xfId="17752"/>
    <cellStyle name="Normal 3 3 5 2 4 2 4" xfId="17753"/>
    <cellStyle name="Normal 3 3 5 2 4 3" xfId="17754"/>
    <cellStyle name="Normal 3 3 5 2 4 3 2" xfId="17755"/>
    <cellStyle name="Normal 3 3 5 2 4 3 2 2" xfId="17756"/>
    <cellStyle name="Normal 3 3 5 2 4 3 3" xfId="17757"/>
    <cellStyle name="Normal 3 3 5 2 4 4" xfId="17758"/>
    <cellStyle name="Normal 3 3 5 2 4 4 2" xfId="17759"/>
    <cellStyle name="Normal 3 3 5 2 4 5" xfId="17760"/>
    <cellStyle name="Normal 3 3 5 2 5" xfId="17761"/>
    <cellStyle name="Normal 3 3 5 2 5 2" xfId="17762"/>
    <cellStyle name="Normal 3 3 5 2 5 2 2" xfId="17763"/>
    <cellStyle name="Normal 3 3 5 2 5 2 2 2" xfId="17764"/>
    <cellStyle name="Normal 3 3 5 2 5 2 3" xfId="17765"/>
    <cellStyle name="Normal 3 3 5 2 5 3" xfId="17766"/>
    <cellStyle name="Normal 3 3 5 2 5 3 2" xfId="17767"/>
    <cellStyle name="Normal 3 3 5 2 5 4" xfId="17768"/>
    <cellStyle name="Normal 3 3 5 2 6" xfId="17769"/>
    <cellStyle name="Normal 3 3 5 2 6 2" xfId="17770"/>
    <cellStyle name="Normal 3 3 5 2 6 2 2" xfId="17771"/>
    <cellStyle name="Normal 3 3 5 2 6 3" xfId="17772"/>
    <cellStyle name="Normal 3 3 5 2 7" xfId="17773"/>
    <cellStyle name="Normal 3 3 5 2 7 2" xfId="17774"/>
    <cellStyle name="Normal 3 3 5 2 8" xfId="17775"/>
    <cellStyle name="Normal 3 3 5 3" xfId="17776"/>
    <cellStyle name="Normal 3 3 5 3 2" xfId="17777"/>
    <cellStyle name="Normal 3 3 5 3 2 2" xfId="17778"/>
    <cellStyle name="Normal 3 3 5 3 2 2 2" xfId="17779"/>
    <cellStyle name="Normal 3 3 5 3 2 2 2 2" xfId="17780"/>
    <cellStyle name="Normal 3 3 5 3 2 2 2 2 2" xfId="17781"/>
    <cellStyle name="Normal 3 3 5 3 2 2 2 2 2 2" xfId="17782"/>
    <cellStyle name="Normal 3 3 5 3 2 2 2 2 3" xfId="17783"/>
    <cellStyle name="Normal 3 3 5 3 2 2 2 3" xfId="17784"/>
    <cellStyle name="Normal 3 3 5 3 2 2 2 3 2" xfId="17785"/>
    <cellStyle name="Normal 3 3 5 3 2 2 2 4" xfId="17786"/>
    <cellStyle name="Normal 3 3 5 3 2 2 3" xfId="17787"/>
    <cellStyle name="Normal 3 3 5 3 2 2 3 2" xfId="17788"/>
    <cellStyle name="Normal 3 3 5 3 2 2 3 2 2" xfId="17789"/>
    <cellStyle name="Normal 3 3 5 3 2 2 3 3" xfId="17790"/>
    <cellStyle name="Normal 3 3 5 3 2 2 4" xfId="17791"/>
    <cellStyle name="Normal 3 3 5 3 2 2 4 2" xfId="17792"/>
    <cellStyle name="Normal 3 3 5 3 2 2 5" xfId="17793"/>
    <cellStyle name="Normal 3 3 5 3 2 3" xfId="17794"/>
    <cellStyle name="Normal 3 3 5 3 2 3 2" xfId="17795"/>
    <cellStyle name="Normal 3 3 5 3 2 3 2 2" xfId="17796"/>
    <cellStyle name="Normal 3 3 5 3 2 3 2 2 2" xfId="17797"/>
    <cellStyle name="Normal 3 3 5 3 2 3 2 3" xfId="17798"/>
    <cellStyle name="Normal 3 3 5 3 2 3 3" xfId="17799"/>
    <cellStyle name="Normal 3 3 5 3 2 3 3 2" xfId="17800"/>
    <cellStyle name="Normal 3 3 5 3 2 3 4" xfId="17801"/>
    <cellStyle name="Normal 3 3 5 3 2 4" xfId="17802"/>
    <cellStyle name="Normal 3 3 5 3 2 4 2" xfId="17803"/>
    <cellStyle name="Normal 3 3 5 3 2 4 2 2" xfId="17804"/>
    <cellStyle name="Normal 3 3 5 3 2 4 3" xfId="17805"/>
    <cellStyle name="Normal 3 3 5 3 2 5" xfId="17806"/>
    <cellStyle name="Normal 3 3 5 3 2 5 2" xfId="17807"/>
    <cellStyle name="Normal 3 3 5 3 2 6" xfId="17808"/>
    <cellStyle name="Normal 3 3 5 3 3" xfId="17809"/>
    <cellStyle name="Normal 3 3 5 3 3 2" xfId="17810"/>
    <cellStyle name="Normal 3 3 5 3 3 2 2" xfId="17811"/>
    <cellStyle name="Normal 3 3 5 3 3 2 2 2" xfId="17812"/>
    <cellStyle name="Normal 3 3 5 3 3 2 2 2 2" xfId="17813"/>
    <cellStyle name="Normal 3 3 5 3 3 2 2 3" xfId="17814"/>
    <cellStyle name="Normal 3 3 5 3 3 2 3" xfId="17815"/>
    <cellStyle name="Normal 3 3 5 3 3 2 3 2" xfId="17816"/>
    <cellStyle name="Normal 3 3 5 3 3 2 4" xfId="17817"/>
    <cellStyle name="Normal 3 3 5 3 3 3" xfId="17818"/>
    <cellStyle name="Normal 3 3 5 3 3 3 2" xfId="17819"/>
    <cellStyle name="Normal 3 3 5 3 3 3 2 2" xfId="17820"/>
    <cellStyle name="Normal 3 3 5 3 3 3 3" xfId="17821"/>
    <cellStyle name="Normal 3 3 5 3 3 4" xfId="17822"/>
    <cellStyle name="Normal 3 3 5 3 3 4 2" xfId="17823"/>
    <cellStyle name="Normal 3 3 5 3 3 5" xfId="17824"/>
    <cellStyle name="Normal 3 3 5 3 4" xfId="17825"/>
    <cellStyle name="Normal 3 3 5 3 4 2" xfId="17826"/>
    <cellStyle name="Normal 3 3 5 3 4 2 2" xfId="17827"/>
    <cellStyle name="Normal 3 3 5 3 4 2 2 2" xfId="17828"/>
    <cellStyle name="Normal 3 3 5 3 4 2 3" xfId="17829"/>
    <cellStyle name="Normal 3 3 5 3 4 3" xfId="17830"/>
    <cellStyle name="Normal 3 3 5 3 4 3 2" xfId="17831"/>
    <cellStyle name="Normal 3 3 5 3 4 4" xfId="17832"/>
    <cellStyle name="Normal 3 3 5 3 5" xfId="17833"/>
    <cellStyle name="Normal 3 3 5 3 5 2" xfId="17834"/>
    <cellStyle name="Normal 3 3 5 3 5 2 2" xfId="17835"/>
    <cellStyle name="Normal 3 3 5 3 5 3" xfId="17836"/>
    <cellStyle name="Normal 3 3 5 3 6" xfId="17837"/>
    <cellStyle name="Normal 3 3 5 3 6 2" xfId="17838"/>
    <cellStyle name="Normal 3 3 5 3 7" xfId="17839"/>
    <cellStyle name="Normal 3 3 5 4" xfId="17840"/>
    <cellStyle name="Normal 3 3 5 4 2" xfId="17841"/>
    <cellStyle name="Normal 3 3 5 4 2 2" xfId="17842"/>
    <cellStyle name="Normal 3 3 5 4 2 2 2" xfId="17843"/>
    <cellStyle name="Normal 3 3 5 4 2 2 2 2" xfId="17844"/>
    <cellStyle name="Normal 3 3 5 4 2 2 2 2 2" xfId="17845"/>
    <cellStyle name="Normal 3 3 5 4 2 2 2 3" xfId="17846"/>
    <cellStyle name="Normal 3 3 5 4 2 2 3" xfId="17847"/>
    <cellStyle name="Normal 3 3 5 4 2 2 3 2" xfId="17848"/>
    <cellStyle name="Normal 3 3 5 4 2 2 4" xfId="17849"/>
    <cellStyle name="Normal 3 3 5 4 2 3" xfId="17850"/>
    <cellStyle name="Normal 3 3 5 4 2 3 2" xfId="17851"/>
    <cellStyle name="Normal 3 3 5 4 2 3 2 2" xfId="17852"/>
    <cellStyle name="Normal 3 3 5 4 2 3 3" xfId="17853"/>
    <cellStyle name="Normal 3 3 5 4 2 4" xfId="17854"/>
    <cellStyle name="Normal 3 3 5 4 2 4 2" xfId="17855"/>
    <cellStyle name="Normal 3 3 5 4 2 5" xfId="17856"/>
    <cellStyle name="Normal 3 3 5 4 3" xfId="17857"/>
    <cellStyle name="Normal 3 3 5 4 3 2" xfId="17858"/>
    <cellStyle name="Normal 3 3 5 4 3 2 2" xfId="17859"/>
    <cellStyle name="Normal 3 3 5 4 3 2 2 2" xfId="17860"/>
    <cellStyle name="Normal 3 3 5 4 3 2 3" xfId="17861"/>
    <cellStyle name="Normal 3 3 5 4 3 3" xfId="17862"/>
    <cellStyle name="Normal 3 3 5 4 3 3 2" xfId="17863"/>
    <cellStyle name="Normal 3 3 5 4 3 4" xfId="17864"/>
    <cellStyle name="Normal 3 3 5 4 4" xfId="17865"/>
    <cellStyle name="Normal 3 3 5 4 4 2" xfId="17866"/>
    <cellStyle name="Normal 3 3 5 4 4 2 2" xfId="17867"/>
    <cellStyle name="Normal 3 3 5 4 4 3" xfId="17868"/>
    <cellStyle name="Normal 3 3 5 4 5" xfId="17869"/>
    <cellStyle name="Normal 3 3 5 4 5 2" xfId="17870"/>
    <cellStyle name="Normal 3 3 5 4 6" xfId="17871"/>
    <cellStyle name="Normal 3 3 5 5" xfId="17872"/>
    <cellStyle name="Normal 3 3 5 5 2" xfId="17873"/>
    <cellStyle name="Normal 3 3 5 5 2 2" xfId="17874"/>
    <cellStyle name="Normal 3 3 5 5 2 2 2" xfId="17875"/>
    <cellStyle name="Normal 3 3 5 5 2 2 2 2" xfId="17876"/>
    <cellStyle name="Normal 3 3 5 5 2 2 3" xfId="17877"/>
    <cellStyle name="Normal 3 3 5 5 2 3" xfId="17878"/>
    <cellStyle name="Normal 3 3 5 5 2 3 2" xfId="17879"/>
    <cellStyle name="Normal 3 3 5 5 2 4" xfId="17880"/>
    <cellStyle name="Normal 3 3 5 5 3" xfId="17881"/>
    <cellStyle name="Normal 3 3 5 5 3 2" xfId="17882"/>
    <cellStyle name="Normal 3 3 5 5 3 2 2" xfId="17883"/>
    <cellStyle name="Normal 3 3 5 5 3 3" xfId="17884"/>
    <cellStyle name="Normal 3 3 5 5 4" xfId="17885"/>
    <cellStyle name="Normal 3 3 5 5 4 2" xfId="17886"/>
    <cellStyle name="Normal 3 3 5 5 5" xfId="17887"/>
    <cellStyle name="Normal 3 3 5 6" xfId="17888"/>
    <cellStyle name="Normal 3 3 5 6 2" xfId="17889"/>
    <cellStyle name="Normal 3 3 5 6 2 2" xfId="17890"/>
    <cellStyle name="Normal 3 3 5 6 2 2 2" xfId="17891"/>
    <cellStyle name="Normal 3 3 5 6 2 3" xfId="17892"/>
    <cellStyle name="Normal 3 3 5 6 3" xfId="17893"/>
    <cellStyle name="Normal 3 3 5 6 3 2" xfId="17894"/>
    <cellStyle name="Normal 3 3 5 6 4" xfId="17895"/>
    <cellStyle name="Normal 3 3 5 7" xfId="17896"/>
    <cellStyle name="Normal 3 3 5 7 2" xfId="17897"/>
    <cellStyle name="Normal 3 3 5 7 2 2" xfId="17898"/>
    <cellStyle name="Normal 3 3 5 7 3" xfId="17899"/>
    <cellStyle name="Normal 3 3 5 8" xfId="17900"/>
    <cellStyle name="Normal 3 3 5 8 2" xfId="17901"/>
    <cellStyle name="Normal 3 3 5 9" xfId="17902"/>
    <cellStyle name="Normal 3 3 6" xfId="2999"/>
    <cellStyle name="Normal 3 3 6 2" xfId="17904"/>
    <cellStyle name="Normal 3 3 6 2 2" xfId="17905"/>
    <cellStyle name="Normal 3 3 6 2 2 2" xfId="17906"/>
    <cellStyle name="Normal 3 3 6 2 2 2 2" xfId="17907"/>
    <cellStyle name="Normal 3 3 6 2 2 2 2 2" xfId="17908"/>
    <cellStyle name="Normal 3 3 6 2 2 2 2 2 2" xfId="17909"/>
    <cellStyle name="Normal 3 3 6 2 2 2 2 2 2 2" xfId="17910"/>
    <cellStyle name="Normal 3 3 6 2 2 2 2 2 3" xfId="17911"/>
    <cellStyle name="Normal 3 3 6 2 2 2 2 3" xfId="17912"/>
    <cellStyle name="Normal 3 3 6 2 2 2 2 3 2" xfId="17913"/>
    <cellStyle name="Normal 3 3 6 2 2 2 2 4" xfId="17914"/>
    <cellStyle name="Normal 3 3 6 2 2 2 3" xfId="17915"/>
    <cellStyle name="Normal 3 3 6 2 2 2 3 2" xfId="17916"/>
    <cellStyle name="Normal 3 3 6 2 2 2 3 2 2" xfId="17917"/>
    <cellStyle name="Normal 3 3 6 2 2 2 3 3" xfId="17918"/>
    <cellStyle name="Normal 3 3 6 2 2 2 4" xfId="17919"/>
    <cellStyle name="Normal 3 3 6 2 2 2 4 2" xfId="17920"/>
    <cellStyle name="Normal 3 3 6 2 2 2 5" xfId="17921"/>
    <cellStyle name="Normal 3 3 6 2 2 3" xfId="17922"/>
    <cellStyle name="Normal 3 3 6 2 2 3 2" xfId="17923"/>
    <cellStyle name="Normal 3 3 6 2 2 3 2 2" xfId="17924"/>
    <cellStyle name="Normal 3 3 6 2 2 3 2 2 2" xfId="17925"/>
    <cellStyle name="Normal 3 3 6 2 2 3 2 3" xfId="17926"/>
    <cellStyle name="Normal 3 3 6 2 2 3 3" xfId="17927"/>
    <cellStyle name="Normal 3 3 6 2 2 3 3 2" xfId="17928"/>
    <cellStyle name="Normal 3 3 6 2 2 3 4" xfId="17929"/>
    <cellStyle name="Normal 3 3 6 2 2 4" xfId="17930"/>
    <cellStyle name="Normal 3 3 6 2 2 4 2" xfId="17931"/>
    <cellStyle name="Normal 3 3 6 2 2 4 2 2" xfId="17932"/>
    <cellStyle name="Normal 3 3 6 2 2 4 3" xfId="17933"/>
    <cellStyle name="Normal 3 3 6 2 2 5" xfId="17934"/>
    <cellStyle name="Normal 3 3 6 2 2 5 2" xfId="17935"/>
    <cellStyle name="Normal 3 3 6 2 2 6" xfId="17936"/>
    <cellStyle name="Normal 3 3 6 2 3" xfId="17937"/>
    <cellStyle name="Normal 3 3 6 2 3 2" xfId="17938"/>
    <cellStyle name="Normal 3 3 6 2 3 2 2" xfId="17939"/>
    <cellStyle name="Normal 3 3 6 2 3 2 2 2" xfId="17940"/>
    <cellStyle name="Normal 3 3 6 2 3 2 2 2 2" xfId="17941"/>
    <cellStyle name="Normal 3 3 6 2 3 2 2 3" xfId="17942"/>
    <cellStyle name="Normal 3 3 6 2 3 2 3" xfId="17943"/>
    <cellStyle name="Normal 3 3 6 2 3 2 3 2" xfId="17944"/>
    <cellStyle name="Normal 3 3 6 2 3 2 4" xfId="17945"/>
    <cellStyle name="Normal 3 3 6 2 3 3" xfId="17946"/>
    <cellStyle name="Normal 3 3 6 2 3 3 2" xfId="17947"/>
    <cellStyle name="Normal 3 3 6 2 3 3 2 2" xfId="17948"/>
    <cellStyle name="Normal 3 3 6 2 3 3 3" xfId="17949"/>
    <cellStyle name="Normal 3 3 6 2 3 4" xfId="17950"/>
    <cellStyle name="Normal 3 3 6 2 3 4 2" xfId="17951"/>
    <cellStyle name="Normal 3 3 6 2 3 5" xfId="17952"/>
    <cellStyle name="Normal 3 3 6 2 4" xfId="17953"/>
    <cellStyle name="Normal 3 3 6 2 4 2" xfId="17954"/>
    <cellStyle name="Normal 3 3 6 2 4 2 2" xfId="17955"/>
    <cellStyle name="Normal 3 3 6 2 4 2 2 2" xfId="17956"/>
    <cellStyle name="Normal 3 3 6 2 4 2 3" xfId="17957"/>
    <cellStyle name="Normal 3 3 6 2 4 3" xfId="17958"/>
    <cellStyle name="Normal 3 3 6 2 4 3 2" xfId="17959"/>
    <cellStyle name="Normal 3 3 6 2 4 4" xfId="17960"/>
    <cellStyle name="Normal 3 3 6 2 5" xfId="17961"/>
    <cellStyle name="Normal 3 3 6 2 5 2" xfId="17962"/>
    <cellStyle name="Normal 3 3 6 2 5 2 2" xfId="17963"/>
    <cellStyle name="Normal 3 3 6 2 5 3" xfId="17964"/>
    <cellStyle name="Normal 3 3 6 2 6" xfId="17965"/>
    <cellStyle name="Normal 3 3 6 2 6 2" xfId="17966"/>
    <cellStyle name="Normal 3 3 6 2 7" xfId="17967"/>
    <cellStyle name="Normal 3 3 6 3" xfId="17968"/>
    <cellStyle name="Normal 3 3 6 3 2" xfId="17969"/>
    <cellStyle name="Normal 3 3 6 3 2 2" xfId="17970"/>
    <cellStyle name="Normal 3 3 6 3 2 2 2" xfId="17971"/>
    <cellStyle name="Normal 3 3 6 3 2 2 2 2" xfId="17972"/>
    <cellStyle name="Normal 3 3 6 3 2 2 2 2 2" xfId="17973"/>
    <cellStyle name="Normal 3 3 6 3 2 2 2 3" xfId="17974"/>
    <cellStyle name="Normal 3 3 6 3 2 2 3" xfId="17975"/>
    <cellStyle name="Normal 3 3 6 3 2 2 3 2" xfId="17976"/>
    <cellStyle name="Normal 3 3 6 3 2 2 4" xfId="17977"/>
    <cellStyle name="Normal 3 3 6 3 2 3" xfId="17978"/>
    <cellStyle name="Normal 3 3 6 3 2 3 2" xfId="17979"/>
    <cellStyle name="Normal 3 3 6 3 2 3 2 2" xfId="17980"/>
    <cellStyle name="Normal 3 3 6 3 2 3 3" xfId="17981"/>
    <cellStyle name="Normal 3 3 6 3 2 4" xfId="17982"/>
    <cellStyle name="Normal 3 3 6 3 2 4 2" xfId="17983"/>
    <cellStyle name="Normal 3 3 6 3 2 5" xfId="17984"/>
    <cellStyle name="Normal 3 3 6 3 3" xfId="17985"/>
    <cellStyle name="Normal 3 3 6 3 3 2" xfId="17986"/>
    <cellStyle name="Normal 3 3 6 3 3 2 2" xfId="17987"/>
    <cellStyle name="Normal 3 3 6 3 3 2 2 2" xfId="17988"/>
    <cellStyle name="Normal 3 3 6 3 3 2 3" xfId="17989"/>
    <cellStyle name="Normal 3 3 6 3 3 3" xfId="17990"/>
    <cellStyle name="Normal 3 3 6 3 3 3 2" xfId="17991"/>
    <cellStyle name="Normal 3 3 6 3 3 4" xfId="17992"/>
    <cellStyle name="Normal 3 3 6 3 4" xfId="17993"/>
    <cellStyle name="Normal 3 3 6 3 4 2" xfId="17994"/>
    <cellStyle name="Normal 3 3 6 3 4 2 2" xfId="17995"/>
    <cellStyle name="Normal 3 3 6 3 4 3" xfId="17996"/>
    <cellStyle name="Normal 3 3 6 3 5" xfId="17997"/>
    <cellStyle name="Normal 3 3 6 3 5 2" xfId="17998"/>
    <cellStyle name="Normal 3 3 6 3 6" xfId="17999"/>
    <cellStyle name="Normal 3 3 6 4" xfId="18000"/>
    <cellStyle name="Normal 3 3 6 4 2" xfId="18001"/>
    <cellStyle name="Normal 3 3 6 4 2 2" xfId="18002"/>
    <cellStyle name="Normal 3 3 6 4 2 2 2" xfId="18003"/>
    <cellStyle name="Normal 3 3 6 4 2 2 2 2" xfId="18004"/>
    <cellStyle name="Normal 3 3 6 4 2 2 3" xfId="18005"/>
    <cellStyle name="Normal 3 3 6 4 2 3" xfId="18006"/>
    <cellStyle name="Normal 3 3 6 4 2 3 2" xfId="18007"/>
    <cellStyle name="Normal 3 3 6 4 2 4" xfId="18008"/>
    <cellStyle name="Normal 3 3 6 4 3" xfId="18009"/>
    <cellStyle name="Normal 3 3 6 4 3 2" xfId="18010"/>
    <cellStyle name="Normal 3 3 6 4 3 2 2" xfId="18011"/>
    <cellStyle name="Normal 3 3 6 4 3 3" xfId="18012"/>
    <cellStyle name="Normal 3 3 6 4 4" xfId="18013"/>
    <cellStyle name="Normal 3 3 6 4 4 2" xfId="18014"/>
    <cellStyle name="Normal 3 3 6 4 5" xfId="18015"/>
    <cellStyle name="Normal 3 3 6 5" xfId="18016"/>
    <cellStyle name="Normal 3 3 6 5 2" xfId="18017"/>
    <cellStyle name="Normal 3 3 6 5 2 2" xfId="18018"/>
    <cellStyle name="Normal 3 3 6 5 2 2 2" xfId="18019"/>
    <cellStyle name="Normal 3 3 6 5 2 3" xfId="18020"/>
    <cellStyle name="Normal 3 3 6 5 3" xfId="18021"/>
    <cellStyle name="Normal 3 3 6 5 3 2" xfId="18022"/>
    <cellStyle name="Normal 3 3 6 5 4" xfId="18023"/>
    <cellStyle name="Normal 3 3 6 6" xfId="18024"/>
    <cellStyle name="Normal 3 3 6 6 2" xfId="18025"/>
    <cellStyle name="Normal 3 3 6 6 2 2" xfId="18026"/>
    <cellStyle name="Normal 3 3 6 6 3" xfId="18027"/>
    <cellStyle name="Normal 3 3 6 7" xfId="18028"/>
    <cellStyle name="Normal 3 3 6 7 2" xfId="18029"/>
    <cellStyle name="Normal 3 3 6 8" xfId="18030"/>
    <cellStyle name="Normal 3 3 6 9" xfId="17903"/>
    <cellStyle name="Normal 3 3 7" xfId="3086"/>
    <cellStyle name="Normal 3 3 7 2" xfId="18032"/>
    <cellStyle name="Normal 3 3 7 2 2" xfId="18033"/>
    <cellStyle name="Normal 3 3 7 2 2 2" xfId="18034"/>
    <cellStyle name="Normal 3 3 7 2 2 2 2" xfId="18035"/>
    <cellStyle name="Normal 3 3 7 2 2 2 2 2" xfId="18036"/>
    <cellStyle name="Normal 3 3 7 2 2 2 2 2 2" xfId="18037"/>
    <cellStyle name="Normal 3 3 7 2 2 2 2 3" xfId="18038"/>
    <cellStyle name="Normal 3 3 7 2 2 2 3" xfId="18039"/>
    <cellStyle name="Normal 3 3 7 2 2 2 3 2" xfId="18040"/>
    <cellStyle name="Normal 3 3 7 2 2 2 4" xfId="18041"/>
    <cellStyle name="Normal 3 3 7 2 2 3" xfId="18042"/>
    <cellStyle name="Normal 3 3 7 2 2 3 2" xfId="18043"/>
    <cellStyle name="Normal 3 3 7 2 2 3 2 2" xfId="18044"/>
    <cellStyle name="Normal 3 3 7 2 2 3 3" xfId="18045"/>
    <cellStyle name="Normal 3 3 7 2 2 4" xfId="18046"/>
    <cellStyle name="Normal 3 3 7 2 2 4 2" xfId="18047"/>
    <cellStyle name="Normal 3 3 7 2 2 5" xfId="18048"/>
    <cellStyle name="Normal 3 3 7 2 3" xfId="18049"/>
    <cellStyle name="Normal 3 3 7 2 3 2" xfId="18050"/>
    <cellStyle name="Normal 3 3 7 2 3 2 2" xfId="18051"/>
    <cellStyle name="Normal 3 3 7 2 3 2 2 2" xfId="18052"/>
    <cellStyle name="Normal 3 3 7 2 3 2 3" xfId="18053"/>
    <cellStyle name="Normal 3 3 7 2 3 3" xfId="18054"/>
    <cellStyle name="Normal 3 3 7 2 3 3 2" xfId="18055"/>
    <cellStyle name="Normal 3 3 7 2 3 4" xfId="18056"/>
    <cellStyle name="Normal 3 3 7 2 4" xfId="18057"/>
    <cellStyle name="Normal 3 3 7 2 4 2" xfId="18058"/>
    <cellStyle name="Normal 3 3 7 2 4 2 2" xfId="18059"/>
    <cellStyle name="Normal 3 3 7 2 4 3" xfId="18060"/>
    <cellStyle name="Normal 3 3 7 2 5" xfId="18061"/>
    <cellStyle name="Normal 3 3 7 2 5 2" xfId="18062"/>
    <cellStyle name="Normal 3 3 7 2 6" xfId="18063"/>
    <cellStyle name="Normal 3 3 7 3" xfId="18064"/>
    <cellStyle name="Normal 3 3 7 3 2" xfId="18065"/>
    <cellStyle name="Normal 3 3 7 3 2 2" xfId="18066"/>
    <cellStyle name="Normal 3 3 7 3 2 2 2" xfId="18067"/>
    <cellStyle name="Normal 3 3 7 3 2 2 2 2" xfId="18068"/>
    <cellStyle name="Normal 3 3 7 3 2 2 3" xfId="18069"/>
    <cellStyle name="Normal 3 3 7 3 2 3" xfId="18070"/>
    <cellStyle name="Normal 3 3 7 3 2 3 2" xfId="18071"/>
    <cellStyle name="Normal 3 3 7 3 2 4" xfId="18072"/>
    <cellStyle name="Normal 3 3 7 3 3" xfId="18073"/>
    <cellStyle name="Normal 3 3 7 3 3 2" xfId="18074"/>
    <cellStyle name="Normal 3 3 7 3 3 2 2" xfId="18075"/>
    <cellStyle name="Normal 3 3 7 3 3 3" xfId="18076"/>
    <cellStyle name="Normal 3 3 7 3 4" xfId="18077"/>
    <cellStyle name="Normal 3 3 7 3 4 2" xfId="18078"/>
    <cellStyle name="Normal 3 3 7 3 5" xfId="18079"/>
    <cellStyle name="Normal 3 3 7 4" xfId="18080"/>
    <cellStyle name="Normal 3 3 7 4 2" xfId="18081"/>
    <cellStyle name="Normal 3 3 7 4 2 2" xfId="18082"/>
    <cellStyle name="Normal 3 3 7 4 2 2 2" xfId="18083"/>
    <cellStyle name="Normal 3 3 7 4 2 3" xfId="18084"/>
    <cellStyle name="Normal 3 3 7 4 3" xfId="18085"/>
    <cellStyle name="Normal 3 3 7 4 3 2" xfId="18086"/>
    <cellStyle name="Normal 3 3 7 4 4" xfId="18087"/>
    <cellStyle name="Normal 3 3 7 5" xfId="18088"/>
    <cellStyle name="Normal 3 3 7 5 2" xfId="18089"/>
    <cellStyle name="Normal 3 3 7 5 2 2" xfId="18090"/>
    <cellStyle name="Normal 3 3 7 5 3" xfId="18091"/>
    <cellStyle name="Normal 3 3 7 6" xfId="18092"/>
    <cellStyle name="Normal 3 3 7 6 2" xfId="18093"/>
    <cellStyle name="Normal 3 3 7 7" xfId="18094"/>
    <cellStyle name="Normal 3 3 7 8" xfId="18031"/>
    <cellStyle name="Normal 3 3 8" xfId="3173"/>
    <cellStyle name="Normal 3 3 8 2" xfId="18096"/>
    <cellStyle name="Normal 3 3 8 2 2" xfId="18097"/>
    <cellStyle name="Normal 3 3 8 2 2 2" xfId="18098"/>
    <cellStyle name="Normal 3 3 8 2 2 2 2" xfId="18099"/>
    <cellStyle name="Normal 3 3 8 2 2 2 2 2" xfId="18100"/>
    <cellStyle name="Normal 3 3 8 2 2 2 3" xfId="18101"/>
    <cellStyle name="Normal 3 3 8 2 2 3" xfId="18102"/>
    <cellStyle name="Normal 3 3 8 2 2 3 2" xfId="18103"/>
    <cellStyle name="Normal 3 3 8 2 2 4" xfId="18104"/>
    <cellStyle name="Normal 3 3 8 2 3" xfId="18105"/>
    <cellStyle name="Normal 3 3 8 2 3 2" xfId="18106"/>
    <cellStyle name="Normal 3 3 8 2 3 2 2" xfId="18107"/>
    <cellStyle name="Normal 3 3 8 2 3 3" xfId="18108"/>
    <cellStyle name="Normal 3 3 8 2 4" xfId="18109"/>
    <cellStyle name="Normal 3 3 8 2 4 2" xfId="18110"/>
    <cellStyle name="Normal 3 3 8 2 5" xfId="18111"/>
    <cellStyle name="Normal 3 3 8 3" xfId="18112"/>
    <cellStyle name="Normal 3 3 8 3 2" xfId="18113"/>
    <cellStyle name="Normal 3 3 8 3 2 2" xfId="18114"/>
    <cellStyle name="Normal 3 3 8 3 2 2 2" xfId="18115"/>
    <cellStyle name="Normal 3 3 8 3 2 3" xfId="18116"/>
    <cellStyle name="Normal 3 3 8 3 3" xfId="18117"/>
    <cellStyle name="Normal 3 3 8 3 3 2" xfId="18118"/>
    <cellStyle name="Normal 3 3 8 3 4" xfId="18119"/>
    <cellStyle name="Normal 3 3 8 4" xfId="18120"/>
    <cellStyle name="Normal 3 3 8 4 2" xfId="18121"/>
    <cellStyle name="Normal 3 3 8 4 2 2" xfId="18122"/>
    <cellStyle name="Normal 3 3 8 4 3" xfId="18123"/>
    <cellStyle name="Normal 3 3 8 5" xfId="18124"/>
    <cellStyle name="Normal 3 3 8 5 2" xfId="18125"/>
    <cellStyle name="Normal 3 3 8 6" xfId="18126"/>
    <cellStyle name="Normal 3 3 8 7" xfId="18095"/>
    <cellStyle name="Normal 3 3 9" xfId="3255"/>
    <cellStyle name="Normal 3 3 9 2" xfId="18128"/>
    <cellStyle name="Normal 3 3 9 2 2" xfId="18129"/>
    <cellStyle name="Normal 3 3 9 2 2 2" xfId="18130"/>
    <cellStyle name="Normal 3 3 9 2 2 2 2" xfId="18131"/>
    <cellStyle name="Normal 3 3 9 2 2 3" xfId="18132"/>
    <cellStyle name="Normal 3 3 9 2 3" xfId="18133"/>
    <cellStyle name="Normal 3 3 9 2 3 2" xfId="18134"/>
    <cellStyle name="Normal 3 3 9 2 4" xfId="18135"/>
    <cellStyle name="Normal 3 3 9 3" xfId="18136"/>
    <cellStyle name="Normal 3 3 9 3 2" xfId="18137"/>
    <cellStyle name="Normal 3 3 9 3 2 2" xfId="18138"/>
    <cellStyle name="Normal 3 3 9 3 3" xfId="18139"/>
    <cellStyle name="Normal 3 3 9 4" xfId="18140"/>
    <cellStyle name="Normal 3 3 9 4 2" xfId="18141"/>
    <cellStyle name="Normal 3 3 9 5" xfId="18142"/>
    <cellStyle name="Normal 3 3 9 6" xfId="18127"/>
    <cellStyle name="Normal 3 4" xfId="212"/>
    <cellStyle name="Normal 3 4 10" xfId="18143"/>
    <cellStyle name="Normal 3 4 10 2" xfId="18144"/>
    <cellStyle name="Normal 3 4 10 2 2" xfId="18145"/>
    <cellStyle name="Normal 3 4 10 3" xfId="18146"/>
    <cellStyle name="Normal 3 4 11" xfId="18147"/>
    <cellStyle name="Normal 3 4 11 2" xfId="18148"/>
    <cellStyle name="Normal 3 4 12" xfId="18149"/>
    <cellStyle name="Normal 3 4 13" xfId="18150"/>
    <cellStyle name="Normal 3 4 2" xfId="816"/>
    <cellStyle name="Normal 3 4 2 10" xfId="18152"/>
    <cellStyle name="Normal 3 4 2 10 2" xfId="18153"/>
    <cellStyle name="Normal 3 4 2 11" xfId="18154"/>
    <cellStyle name="Normal 3 4 2 12" xfId="18151"/>
    <cellStyle name="Normal 3 4 2 2" xfId="18155"/>
    <cellStyle name="Normal 3 4 2 2 10" xfId="18156"/>
    <cellStyle name="Normal 3 4 2 2 2" xfId="18157"/>
    <cellStyle name="Normal 3 4 2 2 2 2" xfId="18158"/>
    <cellStyle name="Normal 3 4 2 2 2 2 2" xfId="18159"/>
    <cellStyle name="Normal 3 4 2 2 2 2 2 2" xfId="18160"/>
    <cellStyle name="Normal 3 4 2 2 2 2 2 2 2" xfId="18161"/>
    <cellStyle name="Normal 3 4 2 2 2 2 2 2 2 2" xfId="18162"/>
    <cellStyle name="Normal 3 4 2 2 2 2 2 2 2 2 2" xfId="18163"/>
    <cellStyle name="Normal 3 4 2 2 2 2 2 2 2 2 2 2" xfId="18164"/>
    <cellStyle name="Normal 3 4 2 2 2 2 2 2 2 2 2 2 2" xfId="18165"/>
    <cellStyle name="Normal 3 4 2 2 2 2 2 2 2 2 2 3" xfId="18166"/>
    <cellStyle name="Normal 3 4 2 2 2 2 2 2 2 2 3" xfId="18167"/>
    <cellStyle name="Normal 3 4 2 2 2 2 2 2 2 2 3 2" xfId="18168"/>
    <cellStyle name="Normal 3 4 2 2 2 2 2 2 2 2 4" xfId="18169"/>
    <cellStyle name="Normal 3 4 2 2 2 2 2 2 2 3" xfId="18170"/>
    <cellStyle name="Normal 3 4 2 2 2 2 2 2 2 3 2" xfId="18171"/>
    <cellStyle name="Normal 3 4 2 2 2 2 2 2 2 3 2 2" xfId="18172"/>
    <cellStyle name="Normal 3 4 2 2 2 2 2 2 2 3 3" xfId="18173"/>
    <cellStyle name="Normal 3 4 2 2 2 2 2 2 2 4" xfId="18174"/>
    <cellStyle name="Normal 3 4 2 2 2 2 2 2 2 4 2" xfId="18175"/>
    <cellStyle name="Normal 3 4 2 2 2 2 2 2 2 5" xfId="18176"/>
    <cellStyle name="Normal 3 4 2 2 2 2 2 2 3" xfId="18177"/>
    <cellStyle name="Normal 3 4 2 2 2 2 2 2 3 2" xfId="18178"/>
    <cellStyle name="Normal 3 4 2 2 2 2 2 2 3 2 2" xfId="18179"/>
    <cellStyle name="Normal 3 4 2 2 2 2 2 2 3 2 2 2" xfId="18180"/>
    <cellStyle name="Normal 3 4 2 2 2 2 2 2 3 2 3" xfId="18181"/>
    <cellStyle name="Normal 3 4 2 2 2 2 2 2 3 3" xfId="18182"/>
    <cellStyle name="Normal 3 4 2 2 2 2 2 2 3 3 2" xfId="18183"/>
    <cellStyle name="Normal 3 4 2 2 2 2 2 2 3 4" xfId="18184"/>
    <cellStyle name="Normal 3 4 2 2 2 2 2 2 4" xfId="18185"/>
    <cellStyle name="Normal 3 4 2 2 2 2 2 2 4 2" xfId="18186"/>
    <cellStyle name="Normal 3 4 2 2 2 2 2 2 4 2 2" xfId="18187"/>
    <cellStyle name="Normal 3 4 2 2 2 2 2 2 4 3" xfId="18188"/>
    <cellStyle name="Normal 3 4 2 2 2 2 2 2 5" xfId="18189"/>
    <cellStyle name="Normal 3 4 2 2 2 2 2 2 5 2" xfId="18190"/>
    <cellStyle name="Normal 3 4 2 2 2 2 2 2 6" xfId="18191"/>
    <cellStyle name="Normal 3 4 2 2 2 2 2 3" xfId="18192"/>
    <cellStyle name="Normal 3 4 2 2 2 2 2 3 2" xfId="18193"/>
    <cellStyle name="Normal 3 4 2 2 2 2 2 3 2 2" xfId="18194"/>
    <cellStyle name="Normal 3 4 2 2 2 2 2 3 2 2 2" xfId="18195"/>
    <cellStyle name="Normal 3 4 2 2 2 2 2 3 2 2 2 2" xfId="18196"/>
    <cellStyle name="Normal 3 4 2 2 2 2 2 3 2 2 3" xfId="18197"/>
    <cellStyle name="Normal 3 4 2 2 2 2 2 3 2 3" xfId="18198"/>
    <cellStyle name="Normal 3 4 2 2 2 2 2 3 2 3 2" xfId="18199"/>
    <cellStyle name="Normal 3 4 2 2 2 2 2 3 2 4" xfId="18200"/>
    <cellStyle name="Normal 3 4 2 2 2 2 2 3 3" xfId="18201"/>
    <cellStyle name="Normal 3 4 2 2 2 2 2 3 3 2" xfId="18202"/>
    <cellStyle name="Normal 3 4 2 2 2 2 2 3 3 2 2" xfId="18203"/>
    <cellStyle name="Normal 3 4 2 2 2 2 2 3 3 3" xfId="18204"/>
    <cellStyle name="Normal 3 4 2 2 2 2 2 3 4" xfId="18205"/>
    <cellStyle name="Normal 3 4 2 2 2 2 2 3 4 2" xfId="18206"/>
    <cellStyle name="Normal 3 4 2 2 2 2 2 3 5" xfId="18207"/>
    <cellStyle name="Normal 3 4 2 2 2 2 2 4" xfId="18208"/>
    <cellStyle name="Normal 3 4 2 2 2 2 2 4 2" xfId="18209"/>
    <cellStyle name="Normal 3 4 2 2 2 2 2 4 2 2" xfId="18210"/>
    <cellStyle name="Normal 3 4 2 2 2 2 2 4 2 2 2" xfId="18211"/>
    <cellStyle name="Normal 3 4 2 2 2 2 2 4 2 3" xfId="18212"/>
    <cellStyle name="Normal 3 4 2 2 2 2 2 4 3" xfId="18213"/>
    <cellStyle name="Normal 3 4 2 2 2 2 2 4 3 2" xfId="18214"/>
    <cellStyle name="Normal 3 4 2 2 2 2 2 4 4" xfId="18215"/>
    <cellStyle name="Normal 3 4 2 2 2 2 2 5" xfId="18216"/>
    <cellStyle name="Normal 3 4 2 2 2 2 2 5 2" xfId="18217"/>
    <cellStyle name="Normal 3 4 2 2 2 2 2 5 2 2" xfId="18218"/>
    <cellStyle name="Normal 3 4 2 2 2 2 2 5 3" xfId="18219"/>
    <cellStyle name="Normal 3 4 2 2 2 2 2 6" xfId="18220"/>
    <cellStyle name="Normal 3 4 2 2 2 2 2 6 2" xfId="18221"/>
    <cellStyle name="Normal 3 4 2 2 2 2 2 7" xfId="18222"/>
    <cellStyle name="Normal 3 4 2 2 2 2 3" xfId="18223"/>
    <cellStyle name="Normal 3 4 2 2 2 2 3 2" xfId="18224"/>
    <cellStyle name="Normal 3 4 2 2 2 2 3 2 2" xfId="18225"/>
    <cellStyle name="Normal 3 4 2 2 2 2 3 2 2 2" xfId="18226"/>
    <cellStyle name="Normal 3 4 2 2 2 2 3 2 2 2 2" xfId="18227"/>
    <cellStyle name="Normal 3 4 2 2 2 2 3 2 2 2 2 2" xfId="18228"/>
    <cellStyle name="Normal 3 4 2 2 2 2 3 2 2 2 3" xfId="18229"/>
    <cellStyle name="Normal 3 4 2 2 2 2 3 2 2 3" xfId="18230"/>
    <cellStyle name="Normal 3 4 2 2 2 2 3 2 2 3 2" xfId="18231"/>
    <cellStyle name="Normal 3 4 2 2 2 2 3 2 2 4" xfId="18232"/>
    <cellStyle name="Normal 3 4 2 2 2 2 3 2 3" xfId="18233"/>
    <cellStyle name="Normal 3 4 2 2 2 2 3 2 3 2" xfId="18234"/>
    <cellStyle name="Normal 3 4 2 2 2 2 3 2 3 2 2" xfId="18235"/>
    <cellStyle name="Normal 3 4 2 2 2 2 3 2 3 3" xfId="18236"/>
    <cellStyle name="Normal 3 4 2 2 2 2 3 2 4" xfId="18237"/>
    <cellStyle name="Normal 3 4 2 2 2 2 3 2 4 2" xfId="18238"/>
    <cellStyle name="Normal 3 4 2 2 2 2 3 2 5" xfId="18239"/>
    <cellStyle name="Normal 3 4 2 2 2 2 3 3" xfId="18240"/>
    <cellStyle name="Normal 3 4 2 2 2 2 3 3 2" xfId="18241"/>
    <cellStyle name="Normal 3 4 2 2 2 2 3 3 2 2" xfId="18242"/>
    <cellStyle name="Normal 3 4 2 2 2 2 3 3 2 2 2" xfId="18243"/>
    <cellStyle name="Normal 3 4 2 2 2 2 3 3 2 3" xfId="18244"/>
    <cellStyle name="Normal 3 4 2 2 2 2 3 3 3" xfId="18245"/>
    <cellStyle name="Normal 3 4 2 2 2 2 3 3 3 2" xfId="18246"/>
    <cellStyle name="Normal 3 4 2 2 2 2 3 3 4" xfId="18247"/>
    <cellStyle name="Normal 3 4 2 2 2 2 3 4" xfId="18248"/>
    <cellStyle name="Normal 3 4 2 2 2 2 3 4 2" xfId="18249"/>
    <cellStyle name="Normal 3 4 2 2 2 2 3 4 2 2" xfId="18250"/>
    <cellStyle name="Normal 3 4 2 2 2 2 3 4 3" xfId="18251"/>
    <cellStyle name="Normal 3 4 2 2 2 2 3 5" xfId="18252"/>
    <cellStyle name="Normal 3 4 2 2 2 2 3 5 2" xfId="18253"/>
    <cellStyle name="Normal 3 4 2 2 2 2 3 6" xfId="18254"/>
    <cellStyle name="Normal 3 4 2 2 2 2 4" xfId="18255"/>
    <cellStyle name="Normal 3 4 2 2 2 2 4 2" xfId="18256"/>
    <cellStyle name="Normal 3 4 2 2 2 2 4 2 2" xfId="18257"/>
    <cellStyle name="Normal 3 4 2 2 2 2 4 2 2 2" xfId="18258"/>
    <cellStyle name="Normal 3 4 2 2 2 2 4 2 2 2 2" xfId="18259"/>
    <cellStyle name="Normal 3 4 2 2 2 2 4 2 2 3" xfId="18260"/>
    <cellStyle name="Normal 3 4 2 2 2 2 4 2 3" xfId="18261"/>
    <cellStyle name="Normal 3 4 2 2 2 2 4 2 3 2" xfId="18262"/>
    <cellStyle name="Normal 3 4 2 2 2 2 4 2 4" xfId="18263"/>
    <cellStyle name="Normal 3 4 2 2 2 2 4 3" xfId="18264"/>
    <cellStyle name="Normal 3 4 2 2 2 2 4 3 2" xfId="18265"/>
    <cellStyle name="Normal 3 4 2 2 2 2 4 3 2 2" xfId="18266"/>
    <cellStyle name="Normal 3 4 2 2 2 2 4 3 3" xfId="18267"/>
    <cellStyle name="Normal 3 4 2 2 2 2 4 4" xfId="18268"/>
    <cellStyle name="Normal 3 4 2 2 2 2 4 4 2" xfId="18269"/>
    <cellStyle name="Normal 3 4 2 2 2 2 4 5" xfId="18270"/>
    <cellStyle name="Normal 3 4 2 2 2 2 5" xfId="18271"/>
    <cellStyle name="Normal 3 4 2 2 2 2 5 2" xfId="18272"/>
    <cellStyle name="Normal 3 4 2 2 2 2 5 2 2" xfId="18273"/>
    <cellStyle name="Normal 3 4 2 2 2 2 5 2 2 2" xfId="18274"/>
    <cellStyle name="Normal 3 4 2 2 2 2 5 2 3" xfId="18275"/>
    <cellStyle name="Normal 3 4 2 2 2 2 5 3" xfId="18276"/>
    <cellStyle name="Normal 3 4 2 2 2 2 5 3 2" xfId="18277"/>
    <cellStyle name="Normal 3 4 2 2 2 2 5 4" xfId="18278"/>
    <cellStyle name="Normal 3 4 2 2 2 2 6" xfId="18279"/>
    <cellStyle name="Normal 3 4 2 2 2 2 6 2" xfId="18280"/>
    <cellStyle name="Normal 3 4 2 2 2 2 6 2 2" xfId="18281"/>
    <cellStyle name="Normal 3 4 2 2 2 2 6 3" xfId="18282"/>
    <cellStyle name="Normal 3 4 2 2 2 2 7" xfId="18283"/>
    <cellStyle name="Normal 3 4 2 2 2 2 7 2" xfId="18284"/>
    <cellStyle name="Normal 3 4 2 2 2 2 8" xfId="18285"/>
    <cellStyle name="Normal 3 4 2 2 2 3" xfId="18286"/>
    <cellStyle name="Normal 3 4 2 2 2 3 2" xfId="18287"/>
    <cellStyle name="Normal 3 4 2 2 2 3 2 2" xfId="18288"/>
    <cellStyle name="Normal 3 4 2 2 2 3 2 2 2" xfId="18289"/>
    <cellStyle name="Normal 3 4 2 2 2 3 2 2 2 2" xfId="18290"/>
    <cellStyle name="Normal 3 4 2 2 2 3 2 2 2 2 2" xfId="18291"/>
    <cellStyle name="Normal 3 4 2 2 2 3 2 2 2 2 2 2" xfId="18292"/>
    <cellStyle name="Normal 3 4 2 2 2 3 2 2 2 2 3" xfId="18293"/>
    <cellStyle name="Normal 3 4 2 2 2 3 2 2 2 3" xfId="18294"/>
    <cellStyle name="Normal 3 4 2 2 2 3 2 2 2 3 2" xfId="18295"/>
    <cellStyle name="Normal 3 4 2 2 2 3 2 2 2 4" xfId="18296"/>
    <cellStyle name="Normal 3 4 2 2 2 3 2 2 3" xfId="18297"/>
    <cellStyle name="Normal 3 4 2 2 2 3 2 2 3 2" xfId="18298"/>
    <cellStyle name="Normal 3 4 2 2 2 3 2 2 3 2 2" xfId="18299"/>
    <cellStyle name="Normal 3 4 2 2 2 3 2 2 3 3" xfId="18300"/>
    <cellStyle name="Normal 3 4 2 2 2 3 2 2 4" xfId="18301"/>
    <cellStyle name="Normal 3 4 2 2 2 3 2 2 4 2" xfId="18302"/>
    <cellStyle name="Normal 3 4 2 2 2 3 2 2 5" xfId="18303"/>
    <cellStyle name="Normal 3 4 2 2 2 3 2 3" xfId="18304"/>
    <cellStyle name="Normal 3 4 2 2 2 3 2 3 2" xfId="18305"/>
    <cellStyle name="Normal 3 4 2 2 2 3 2 3 2 2" xfId="18306"/>
    <cellStyle name="Normal 3 4 2 2 2 3 2 3 2 2 2" xfId="18307"/>
    <cellStyle name="Normal 3 4 2 2 2 3 2 3 2 3" xfId="18308"/>
    <cellStyle name="Normal 3 4 2 2 2 3 2 3 3" xfId="18309"/>
    <cellStyle name="Normal 3 4 2 2 2 3 2 3 3 2" xfId="18310"/>
    <cellStyle name="Normal 3 4 2 2 2 3 2 3 4" xfId="18311"/>
    <cellStyle name="Normal 3 4 2 2 2 3 2 4" xfId="18312"/>
    <cellStyle name="Normal 3 4 2 2 2 3 2 4 2" xfId="18313"/>
    <cellStyle name="Normal 3 4 2 2 2 3 2 4 2 2" xfId="18314"/>
    <cellStyle name="Normal 3 4 2 2 2 3 2 4 3" xfId="18315"/>
    <cellStyle name="Normal 3 4 2 2 2 3 2 5" xfId="18316"/>
    <cellStyle name="Normal 3 4 2 2 2 3 2 5 2" xfId="18317"/>
    <cellStyle name="Normal 3 4 2 2 2 3 2 6" xfId="18318"/>
    <cellStyle name="Normal 3 4 2 2 2 3 3" xfId="18319"/>
    <cellStyle name="Normal 3 4 2 2 2 3 3 2" xfId="18320"/>
    <cellStyle name="Normal 3 4 2 2 2 3 3 2 2" xfId="18321"/>
    <cellStyle name="Normal 3 4 2 2 2 3 3 2 2 2" xfId="18322"/>
    <cellStyle name="Normal 3 4 2 2 2 3 3 2 2 2 2" xfId="18323"/>
    <cellStyle name="Normal 3 4 2 2 2 3 3 2 2 3" xfId="18324"/>
    <cellStyle name="Normal 3 4 2 2 2 3 3 2 3" xfId="18325"/>
    <cellStyle name="Normal 3 4 2 2 2 3 3 2 3 2" xfId="18326"/>
    <cellStyle name="Normal 3 4 2 2 2 3 3 2 4" xfId="18327"/>
    <cellStyle name="Normal 3 4 2 2 2 3 3 3" xfId="18328"/>
    <cellStyle name="Normal 3 4 2 2 2 3 3 3 2" xfId="18329"/>
    <cellStyle name="Normal 3 4 2 2 2 3 3 3 2 2" xfId="18330"/>
    <cellStyle name="Normal 3 4 2 2 2 3 3 3 3" xfId="18331"/>
    <cellStyle name="Normal 3 4 2 2 2 3 3 4" xfId="18332"/>
    <cellStyle name="Normal 3 4 2 2 2 3 3 4 2" xfId="18333"/>
    <cellStyle name="Normal 3 4 2 2 2 3 3 5" xfId="18334"/>
    <cellStyle name="Normal 3 4 2 2 2 3 4" xfId="18335"/>
    <cellStyle name="Normal 3 4 2 2 2 3 4 2" xfId="18336"/>
    <cellStyle name="Normal 3 4 2 2 2 3 4 2 2" xfId="18337"/>
    <cellStyle name="Normal 3 4 2 2 2 3 4 2 2 2" xfId="18338"/>
    <cellStyle name="Normal 3 4 2 2 2 3 4 2 3" xfId="18339"/>
    <cellStyle name="Normal 3 4 2 2 2 3 4 3" xfId="18340"/>
    <cellStyle name="Normal 3 4 2 2 2 3 4 3 2" xfId="18341"/>
    <cellStyle name="Normal 3 4 2 2 2 3 4 4" xfId="18342"/>
    <cellStyle name="Normal 3 4 2 2 2 3 5" xfId="18343"/>
    <cellStyle name="Normal 3 4 2 2 2 3 5 2" xfId="18344"/>
    <cellStyle name="Normal 3 4 2 2 2 3 5 2 2" xfId="18345"/>
    <cellStyle name="Normal 3 4 2 2 2 3 5 3" xfId="18346"/>
    <cellStyle name="Normal 3 4 2 2 2 3 6" xfId="18347"/>
    <cellStyle name="Normal 3 4 2 2 2 3 6 2" xfId="18348"/>
    <cellStyle name="Normal 3 4 2 2 2 3 7" xfId="18349"/>
    <cellStyle name="Normal 3 4 2 2 2 4" xfId="18350"/>
    <cellStyle name="Normal 3 4 2 2 2 4 2" xfId="18351"/>
    <cellStyle name="Normal 3 4 2 2 2 4 2 2" xfId="18352"/>
    <cellStyle name="Normal 3 4 2 2 2 4 2 2 2" xfId="18353"/>
    <cellStyle name="Normal 3 4 2 2 2 4 2 2 2 2" xfId="18354"/>
    <cellStyle name="Normal 3 4 2 2 2 4 2 2 2 2 2" xfId="18355"/>
    <cellStyle name="Normal 3 4 2 2 2 4 2 2 2 3" xfId="18356"/>
    <cellStyle name="Normal 3 4 2 2 2 4 2 2 3" xfId="18357"/>
    <cellStyle name="Normal 3 4 2 2 2 4 2 2 3 2" xfId="18358"/>
    <cellStyle name="Normal 3 4 2 2 2 4 2 2 4" xfId="18359"/>
    <cellStyle name="Normal 3 4 2 2 2 4 2 3" xfId="18360"/>
    <cellStyle name="Normal 3 4 2 2 2 4 2 3 2" xfId="18361"/>
    <cellStyle name="Normal 3 4 2 2 2 4 2 3 2 2" xfId="18362"/>
    <cellStyle name="Normal 3 4 2 2 2 4 2 3 3" xfId="18363"/>
    <cellStyle name="Normal 3 4 2 2 2 4 2 4" xfId="18364"/>
    <cellStyle name="Normal 3 4 2 2 2 4 2 4 2" xfId="18365"/>
    <cellStyle name="Normal 3 4 2 2 2 4 2 5" xfId="18366"/>
    <cellStyle name="Normal 3 4 2 2 2 4 3" xfId="18367"/>
    <cellStyle name="Normal 3 4 2 2 2 4 3 2" xfId="18368"/>
    <cellStyle name="Normal 3 4 2 2 2 4 3 2 2" xfId="18369"/>
    <cellStyle name="Normal 3 4 2 2 2 4 3 2 2 2" xfId="18370"/>
    <cellStyle name="Normal 3 4 2 2 2 4 3 2 3" xfId="18371"/>
    <cellStyle name="Normal 3 4 2 2 2 4 3 3" xfId="18372"/>
    <cellStyle name="Normal 3 4 2 2 2 4 3 3 2" xfId="18373"/>
    <cellStyle name="Normal 3 4 2 2 2 4 3 4" xfId="18374"/>
    <cellStyle name="Normal 3 4 2 2 2 4 4" xfId="18375"/>
    <cellStyle name="Normal 3 4 2 2 2 4 4 2" xfId="18376"/>
    <cellStyle name="Normal 3 4 2 2 2 4 4 2 2" xfId="18377"/>
    <cellStyle name="Normal 3 4 2 2 2 4 4 3" xfId="18378"/>
    <cellStyle name="Normal 3 4 2 2 2 4 5" xfId="18379"/>
    <cellStyle name="Normal 3 4 2 2 2 4 5 2" xfId="18380"/>
    <cellStyle name="Normal 3 4 2 2 2 4 6" xfId="18381"/>
    <cellStyle name="Normal 3 4 2 2 2 5" xfId="18382"/>
    <cellStyle name="Normal 3 4 2 2 2 5 2" xfId="18383"/>
    <cellStyle name="Normal 3 4 2 2 2 5 2 2" xfId="18384"/>
    <cellStyle name="Normal 3 4 2 2 2 5 2 2 2" xfId="18385"/>
    <cellStyle name="Normal 3 4 2 2 2 5 2 2 2 2" xfId="18386"/>
    <cellStyle name="Normal 3 4 2 2 2 5 2 2 3" xfId="18387"/>
    <cellStyle name="Normal 3 4 2 2 2 5 2 3" xfId="18388"/>
    <cellStyle name="Normal 3 4 2 2 2 5 2 3 2" xfId="18389"/>
    <cellStyle name="Normal 3 4 2 2 2 5 2 4" xfId="18390"/>
    <cellStyle name="Normal 3 4 2 2 2 5 3" xfId="18391"/>
    <cellStyle name="Normal 3 4 2 2 2 5 3 2" xfId="18392"/>
    <cellStyle name="Normal 3 4 2 2 2 5 3 2 2" xfId="18393"/>
    <cellStyle name="Normal 3 4 2 2 2 5 3 3" xfId="18394"/>
    <cellStyle name="Normal 3 4 2 2 2 5 4" xfId="18395"/>
    <cellStyle name="Normal 3 4 2 2 2 5 4 2" xfId="18396"/>
    <cellStyle name="Normal 3 4 2 2 2 5 5" xfId="18397"/>
    <cellStyle name="Normal 3 4 2 2 2 6" xfId="18398"/>
    <cellStyle name="Normal 3 4 2 2 2 6 2" xfId="18399"/>
    <cellStyle name="Normal 3 4 2 2 2 6 2 2" xfId="18400"/>
    <cellStyle name="Normal 3 4 2 2 2 6 2 2 2" xfId="18401"/>
    <cellStyle name="Normal 3 4 2 2 2 6 2 3" xfId="18402"/>
    <cellStyle name="Normal 3 4 2 2 2 6 3" xfId="18403"/>
    <cellStyle name="Normal 3 4 2 2 2 6 3 2" xfId="18404"/>
    <cellStyle name="Normal 3 4 2 2 2 6 4" xfId="18405"/>
    <cellStyle name="Normal 3 4 2 2 2 7" xfId="18406"/>
    <cellStyle name="Normal 3 4 2 2 2 7 2" xfId="18407"/>
    <cellStyle name="Normal 3 4 2 2 2 7 2 2" xfId="18408"/>
    <cellStyle name="Normal 3 4 2 2 2 7 3" xfId="18409"/>
    <cellStyle name="Normal 3 4 2 2 2 8" xfId="18410"/>
    <cellStyle name="Normal 3 4 2 2 2 8 2" xfId="18411"/>
    <cellStyle name="Normal 3 4 2 2 2 9" xfId="18412"/>
    <cellStyle name="Normal 3 4 2 2 3" xfId="18413"/>
    <cellStyle name="Normal 3 4 2 2 3 2" xfId="18414"/>
    <cellStyle name="Normal 3 4 2 2 3 2 2" xfId="18415"/>
    <cellStyle name="Normal 3 4 2 2 3 2 2 2" xfId="18416"/>
    <cellStyle name="Normal 3 4 2 2 3 2 2 2 2" xfId="18417"/>
    <cellStyle name="Normal 3 4 2 2 3 2 2 2 2 2" xfId="18418"/>
    <cellStyle name="Normal 3 4 2 2 3 2 2 2 2 2 2" xfId="18419"/>
    <cellStyle name="Normal 3 4 2 2 3 2 2 2 2 2 2 2" xfId="18420"/>
    <cellStyle name="Normal 3 4 2 2 3 2 2 2 2 2 3" xfId="18421"/>
    <cellStyle name="Normal 3 4 2 2 3 2 2 2 2 3" xfId="18422"/>
    <cellStyle name="Normal 3 4 2 2 3 2 2 2 2 3 2" xfId="18423"/>
    <cellStyle name="Normal 3 4 2 2 3 2 2 2 2 4" xfId="18424"/>
    <cellStyle name="Normal 3 4 2 2 3 2 2 2 3" xfId="18425"/>
    <cellStyle name="Normal 3 4 2 2 3 2 2 2 3 2" xfId="18426"/>
    <cellStyle name="Normal 3 4 2 2 3 2 2 2 3 2 2" xfId="18427"/>
    <cellStyle name="Normal 3 4 2 2 3 2 2 2 3 3" xfId="18428"/>
    <cellStyle name="Normal 3 4 2 2 3 2 2 2 4" xfId="18429"/>
    <cellStyle name="Normal 3 4 2 2 3 2 2 2 4 2" xfId="18430"/>
    <cellStyle name="Normal 3 4 2 2 3 2 2 2 5" xfId="18431"/>
    <cellStyle name="Normal 3 4 2 2 3 2 2 3" xfId="18432"/>
    <cellStyle name="Normal 3 4 2 2 3 2 2 3 2" xfId="18433"/>
    <cellStyle name="Normal 3 4 2 2 3 2 2 3 2 2" xfId="18434"/>
    <cellStyle name="Normal 3 4 2 2 3 2 2 3 2 2 2" xfId="18435"/>
    <cellStyle name="Normal 3 4 2 2 3 2 2 3 2 3" xfId="18436"/>
    <cellStyle name="Normal 3 4 2 2 3 2 2 3 3" xfId="18437"/>
    <cellStyle name="Normal 3 4 2 2 3 2 2 3 3 2" xfId="18438"/>
    <cellStyle name="Normal 3 4 2 2 3 2 2 3 4" xfId="18439"/>
    <cellStyle name="Normal 3 4 2 2 3 2 2 4" xfId="18440"/>
    <cellStyle name="Normal 3 4 2 2 3 2 2 4 2" xfId="18441"/>
    <cellStyle name="Normal 3 4 2 2 3 2 2 4 2 2" xfId="18442"/>
    <cellStyle name="Normal 3 4 2 2 3 2 2 4 3" xfId="18443"/>
    <cellStyle name="Normal 3 4 2 2 3 2 2 5" xfId="18444"/>
    <cellStyle name="Normal 3 4 2 2 3 2 2 5 2" xfId="18445"/>
    <cellStyle name="Normal 3 4 2 2 3 2 2 6" xfId="18446"/>
    <cellStyle name="Normal 3 4 2 2 3 2 3" xfId="18447"/>
    <cellStyle name="Normal 3 4 2 2 3 2 3 2" xfId="18448"/>
    <cellStyle name="Normal 3 4 2 2 3 2 3 2 2" xfId="18449"/>
    <cellStyle name="Normal 3 4 2 2 3 2 3 2 2 2" xfId="18450"/>
    <cellStyle name="Normal 3 4 2 2 3 2 3 2 2 2 2" xfId="18451"/>
    <cellStyle name="Normal 3 4 2 2 3 2 3 2 2 3" xfId="18452"/>
    <cellStyle name="Normal 3 4 2 2 3 2 3 2 3" xfId="18453"/>
    <cellStyle name="Normal 3 4 2 2 3 2 3 2 3 2" xfId="18454"/>
    <cellStyle name="Normal 3 4 2 2 3 2 3 2 4" xfId="18455"/>
    <cellStyle name="Normal 3 4 2 2 3 2 3 3" xfId="18456"/>
    <cellStyle name="Normal 3 4 2 2 3 2 3 3 2" xfId="18457"/>
    <cellStyle name="Normal 3 4 2 2 3 2 3 3 2 2" xfId="18458"/>
    <cellStyle name="Normal 3 4 2 2 3 2 3 3 3" xfId="18459"/>
    <cellStyle name="Normal 3 4 2 2 3 2 3 4" xfId="18460"/>
    <cellStyle name="Normal 3 4 2 2 3 2 3 4 2" xfId="18461"/>
    <cellStyle name="Normal 3 4 2 2 3 2 3 5" xfId="18462"/>
    <cellStyle name="Normal 3 4 2 2 3 2 4" xfId="18463"/>
    <cellStyle name="Normal 3 4 2 2 3 2 4 2" xfId="18464"/>
    <cellStyle name="Normal 3 4 2 2 3 2 4 2 2" xfId="18465"/>
    <cellStyle name="Normal 3 4 2 2 3 2 4 2 2 2" xfId="18466"/>
    <cellStyle name="Normal 3 4 2 2 3 2 4 2 3" xfId="18467"/>
    <cellStyle name="Normal 3 4 2 2 3 2 4 3" xfId="18468"/>
    <cellStyle name="Normal 3 4 2 2 3 2 4 3 2" xfId="18469"/>
    <cellStyle name="Normal 3 4 2 2 3 2 4 4" xfId="18470"/>
    <cellStyle name="Normal 3 4 2 2 3 2 5" xfId="18471"/>
    <cellStyle name="Normal 3 4 2 2 3 2 5 2" xfId="18472"/>
    <cellStyle name="Normal 3 4 2 2 3 2 5 2 2" xfId="18473"/>
    <cellStyle name="Normal 3 4 2 2 3 2 5 3" xfId="18474"/>
    <cellStyle name="Normal 3 4 2 2 3 2 6" xfId="18475"/>
    <cellStyle name="Normal 3 4 2 2 3 2 6 2" xfId="18476"/>
    <cellStyle name="Normal 3 4 2 2 3 2 7" xfId="18477"/>
    <cellStyle name="Normal 3 4 2 2 3 3" xfId="18478"/>
    <cellStyle name="Normal 3 4 2 2 3 3 2" xfId="18479"/>
    <cellStyle name="Normal 3 4 2 2 3 3 2 2" xfId="18480"/>
    <cellStyle name="Normal 3 4 2 2 3 3 2 2 2" xfId="18481"/>
    <cellStyle name="Normal 3 4 2 2 3 3 2 2 2 2" xfId="18482"/>
    <cellStyle name="Normal 3 4 2 2 3 3 2 2 2 2 2" xfId="18483"/>
    <cellStyle name="Normal 3 4 2 2 3 3 2 2 2 3" xfId="18484"/>
    <cellStyle name="Normal 3 4 2 2 3 3 2 2 3" xfId="18485"/>
    <cellStyle name="Normal 3 4 2 2 3 3 2 2 3 2" xfId="18486"/>
    <cellStyle name="Normal 3 4 2 2 3 3 2 2 4" xfId="18487"/>
    <cellStyle name="Normal 3 4 2 2 3 3 2 3" xfId="18488"/>
    <cellStyle name="Normal 3 4 2 2 3 3 2 3 2" xfId="18489"/>
    <cellStyle name="Normal 3 4 2 2 3 3 2 3 2 2" xfId="18490"/>
    <cellStyle name="Normal 3 4 2 2 3 3 2 3 3" xfId="18491"/>
    <cellStyle name="Normal 3 4 2 2 3 3 2 4" xfId="18492"/>
    <cellStyle name="Normal 3 4 2 2 3 3 2 4 2" xfId="18493"/>
    <cellStyle name="Normal 3 4 2 2 3 3 2 5" xfId="18494"/>
    <cellStyle name="Normal 3 4 2 2 3 3 3" xfId="18495"/>
    <cellStyle name="Normal 3 4 2 2 3 3 3 2" xfId="18496"/>
    <cellStyle name="Normal 3 4 2 2 3 3 3 2 2" xfId="18497"/>
    <cellStyle name="Normal 3 4 2 2 3 3 3 2 2 2" xfId="18498"/>
    <cellStyle name="Normal 3 4 2 2 3 3 3 2 3" xfId="18499"/>
    <cellStyle name="Normal 3 4 2 2 3 3 3 3" xfId="18500"/>
    <cellStyle name="Normal 3 4 2 2 3 3 3 3 2" xfId="18501"/>
    <cellStyle name="Normal 3 4 2 2 3 3 3 4" xfId="18502"/>
    <cellStyle name="Normal 3 4 2 2 3 3 4" xfId="18503"/>
    <cellStyle name="Normal 3 4 2 2 3 3 4 2" xfId="18504"/>
    <cellStyle name="Normal 3 4 2 2 3 3 4 2 2" xfId="18505"/>
    <cellStyle name="Normal 3 4 2 2 3 3 4 3" xfId="18506"/>
    <cellStyle name="Normal 3 4 2 2 3 3 5" xfId="18507"/>
    <cellStyle name="Normal 3 4 2 2 3 3 5 2" xfId="18508"/>
    <cellStyle name="Normal 3 4 2 2 3 3 6" xfId="18509"/>
    <cellStyle name="Normal 3 4 2 2 3 4" xfId="18510"/>
    <cellStyle name="Normal 3 4 2 2 3 4 2" xfId="18511"/>
    <cellStyle name="Normal 3 4 2 2 3 4 2 2" xfId="18512"/>
    <cellStyle name="Normal 3 4 2 2 3 4 2 2 2" xfId="18513"/>
    <cellStyle name="Normal 3 4 2 2 3 4 2 2 2 2" xfId="18514"/>
    <cellStyle name="Normal 3 4 2 2 3 4 2 2 3" xfId="18515"/>
    <cellStyle name="Normal 3 4 2 2 3 4 2 3" xfId="18516"/>
    <cellStyle name="Normal 3 4 2 2 3 4 2 3 2" xfId="18517"/>
    <cellStyle name="Normal 3 4 2 2 3 4 2 4" xfId="18518"/>
    <cellStyle name="Normal 3 4 2 2 3 4 3" xfId="18519"/>
    <cellStyle name="Normal 3 4 2 2 3 4 3 2" xfId="18520"/>
    <cellStyle name="Normal 3 4 2 2 3 4 3 2 2" xfId="18521"/>
    <cellStyle name="Normal 3 4 2 2 3 4 3 3" xfId="18522"/>
    <cellStyle name="Normal 3 4 2 2 3 4 4" xfId="18523"/>
    <cellStyle name="Normal 3 4 2 2 3 4 4 2" xfId="18524"/>
    <cellStyle name="Normal 3 4 2 2 3 4 5" xfId="18525"/>
    <cellStyle name="Normal 3 4 2 2 3 5" xfId="18526"/>
    <cellStyle name="Normal 3 4 2 2 3 5 2" xfId="18527"/>
    <cellStyle name="Normal 3 4 2 2 3 5 2 2" xfId="18528"/>
    <cellStyle name="Normal 3 4 2 2 3 5 2 2 2" xfId="18529"/>
    <cellStyle name="Normal 3 4 2 2 3 5 2 3" xfId="18530"/>
    <cellStyle name="Normal 3 4 2 2 3 5 3" xfId="18531"/>
    <cellStyle name="Normal 3 4 2 2 3 5 3 2" xfId="18532"/>
    <cellStyle name="Normal 3 4 2 2 3 5 4" xfId="18533"/>
    <cellStyle name="Normal 3 4 2 2 3 6" xfId="18534"/>
    <cellStyle name="Normal 3 4 2 2 3 6 2" xfId="18535"/>
    <cellStyle name="Normal 3 4 2 2 3 6 2 2" xfId="18536"/>
    <cellStyle name="Normal 3 4 2 2 3 6 3" xfId="18537"/>
    <cellStyle name="Normal 3 4 2 2 3 7" xfId="18538"/>
    <cellStyle name="Normal 3 4 2 2 3 7 2" xfId="18539"/>
    <cellStyle name="Normal 3 4 2 2 3 8" xfId="18540"/>
    <cellStyle name="Normal 3 4 2 2 4" xfId="18541"/>
    <cellStyle name="Normal 3 4 2 2 4 2" xfId="18542"/>
    <cellStyle name="Normal 3 4 2 2 4 2 2" xfId="18543"/>
    <cellStyle name="Normal 3 4 2 2 4 2 2 2" xfId="18544"/>
    <cellStyle name="Normal 3 4 2 2 4 2 2 2 2" xfId="18545"/>
    <cellStyle name="Normal 3 4 2 2 4 2 2 2 2 2" xfId="18546"/>
    <cellStyle name="Normal 3 4 2 2 4 2 2 2 2 2 2" xfId="18547"/>
    <cellStyle name="Normal 3 4 2 2 4 2 2 2 2 3" xfId="18548"/>
    <cellStyle name="Normal 3 4 2 2 4 2 2 2 3" xfId="18549"/>
    <cellStyle name="Normal 3 4 2 2 4 2 2 2 3 2" xfId="18550"/>
    <cellStyle name="Normal 3 4 2 2 4 2 2 2 4" xfId="18551"/>
    <cellStyle name="Normal 3 4 2 2 4 2 2 3" xfId="18552"/>
    <cellStyle name="Normal 3 4 2 2 4 2 2 3 2" xfId="18553"/>
    <cellStyle name="Normal 3 4 2 2 4 2 2 3 2 2" xfId="18554"/>
    <cellStyle name="Normal 3 4 2 2 4 2 2 3 3" xfId="18555"/>
    <cellStyle name="Normal 3 4 2 2 4 2 2 4" xfId="18556"/>
    <cellStyle name="Normal 3 4 2 2 4 2 2 4 2" xfId="18557"/>
    <cellStyle name="Normal 3 4 2 2 4 2 2 5" xfId="18558"/>
    <cellStyle name="Normal 3 4 2 2 4 2 3" xfId="18559"/>
    <cellStyle name="Normal 3 4 2 2 4 2 3 2" xfId="18560"/>
    <cellStyle name="Normal 3 4 2 2 4 2 3 2 2" xfId="18561"/>
    <cellStyle name="Normal 3 4 2 2 4 2 3 2 2 2" xfId="18562"/>
    <cellStyle name="Normal 3 4 2 2 4 2 3 2 3" xfId="18563"/>
    <cellStyle name="Normal 3 4 2 2 4 2 3 3" xfId="18564"/>
    <cellStyle name="Normal 3 4 2 2 4 2 3 3 2" xfId="18565"/>
    <cellStyle name="Normal 3 4 2 2 4 2 3 4" xfId="18566"/>
    <cellStyle name="Normal 3 4 2 2 4 2 4" xfId="18567"/>
    <cellStyle name="Normal 3 4 2 2 4 2 4 2" xfId="18568"/>
    <cellStyle name="Normal 3 4 2 2 4 2 4 2 2" xfId="18569"/>
    <cellStyle name="Normal 3 4 2 2 4 2 4 3" xfId="18570"/>
    <cellStyle name="Normal 3 4 2 2 4 2 5" xfId="18571"/>
    <cellStyle name="Normal 3 4 2 2 4 2 5 2" xfId="18572"/>
    <cellStyle name="Normal 3 4 2 2 4 2 6" xfId="18573"/>
    <cellStyle name="Normal 3 4 2 2 4 3" xfId="18574"/>
    <cellStyle name="Normal 3 4 2 2 4 3 2" xfId="18575"/>
    <cellStyle name="Normal 3 4 2 2 4 3 2 2" xfId="18576"/>
    <cellStyle name="Normal 3 4 2 2 4 3 2 2 2" xfId="18577"/>
    <cellStyle name="Normal 3 4 2 2 4 3 2 2 2 2" xfId="18578"/>
    <cellStyle name="Normal 3 4 2 2 4 3 2 2 3" xfId="18579"/>
    <cellStyle name="Normal 3 4 2 2 4 3 2 3" xfId="18580"/>
    <cellStyle name="Normal 3 4 2 2 4 3 2 3 2" xfId="18581"/>
    <cellStyle name="Normal 3 4 2 2 4 3 2 4" xfId="18582"/>
    <cellStyle name="Normal 3 4 2 2 4 3 3" xfId="18583"/>
    <cellStyle name="Normal 3 4 2 2 4 3 3 2" xfId="18584"/>
    <cellStyle name="Normal 3 4 2 2 4 3 3 2 2" xfId="18585"/>
    <cellStyle name="Normal 3 4 2 2 4 3 3 3" xfId="18586"/>
    <cellStyle name="Normal 3 4 2 2 4 3 4" xfId="18587"/>
    <cellStyle name="Normal 3 4 2 2 4 3 4 2" xfId="18588"/>
    <cellStyle name="Normal 3 4 2 2 4 3 5" xfId="18589"/>
    <cellStyle name="Normal 3 4 2 2 4 4" xfId="18590"/>
    <cellStyle name="Normal 3 4 2 2 4 4 2" xfId="18591"/>
    <cellStyle name="Normal 3 4 2 2 4 4 2 2" xfId="18592"/>
    <cellStyle name="Normal 3 4 2 2 4 4 2 2 2" xfId="18593"/>
    <cellStyle name="Normal 3 4 2 2 4 4 2 3" xfId="18594"/>
    <cellStyle name="Normal 3 4 2 2 4 4 3" xfId="18595"/>
    <cellStyle name="Normal 3 4 2 2 4 4 3 2" xfId="18596"/>
    <cellStyle name="Normal 3 4 2 2 4 4 4" xfId="18597"/>
    <cellStyle name="Normal 3 4 2 2 4 5" xfId="18598"/>
    <cellStyle name="Normal 3 4 2 2 4 5 2" xfId="18599"/>
    <cellStyle name="Normal 3 4 2 2 4 5 2 2" xfId="18600"/>
    <cellStyle name="Normal 3 4 2 2 4 5 3" xfId="18601"/>
    <cellStyle name="Normal 3 4 2 2 4 6" xfId="18602"/>
    <cellStyle name="Normal 3 4 2 2 4 6 2" xfId="18603"/>
    <cellStyle name="Normal 3 4 2 2 4 7" xfId="18604"/>
    <cellStyle name="Normal 3 4 2 2 5" xfId="18605"/>
    <cellStyle name="Normal 3 4 2 2 5 2" xfId="18606"/>
    <cellStyle name="Normal 3 4 2 2 5 2 2" xfId="18607"/>
    <cellStyle name="Normal 3 4 2 2 5 2 2 2" xfId="18608"/>
    <cellStyle name="Normal 3 4 2 2 5 2 2 2 2" xfId="18609"/>
    <cellStyle name="Normal 3 4 2 2 5 2 2 2 2 2" xfId="18610"/>
    <cellStyle name="Normal 3 4 2 2 5 2 2 2 3" xfId="18611"/>
    <cellStyle name="Normal 3 4 2 2 5 2 2 3" xfId="18612"/>
    <cellStyle name="Normal 3 4 2 2 5 2 2 3 2" xfId="18613"/>
    <cellStyle name="Normal 3 4 2 2 5 2 2 4" xfId="18614"/>
    <cellStyle name="Normal 3 4 2 2 5 2 3" xfId="18615"/>
    <cellStyle name="Normal 3 4 2 2 5 2 3 2" xfId="18616"/>
    <cellStyle name="Normal 3 4 2 2 5 2 3 2 2" xfId="18617"/>
    <cellStyle name="Normal 3 4 2 2 5 2 3 3" xfId="18618"/>
    <cellStyle name="Normal 3 4 2 2 5 2 4" xfId="18619"/>
    <cellStyle name="Normal 3 4 2 2 5 2 4 2" xfId="18620"/>
    <cellStyle name="Normal 3 4 2 2 5 2 5" xfId="18621"/>
    <cellStyle name="Normal 3 4 2 2 5 3" xfId="18622"/>
    <cellStyle name="Normal 3 4 2 2 5 3 2" xfId="18623"/>
    <cellStyle name="Normal 3 4 2 2 5 3 2 2" xfId="18624"/>
    <cellStyle name="Normal 3 4 2 2 5 3 2 2 2" xfId="18625"/>
    <cellStyle name="Normal 3 4 2 2 5 3 2 3" xfId="18626"/>
    <cellStyle name="Normal 3 4 2 2 5 3 3" xfId="18627"/>
    <cellStyle name="Normal 3 4 2 2 5 3 3 2" xfId="18628"/>
    <cellStyle name="Normal 3 4 2 2 5 3 4" xfId="18629"/>
    <cellStyle name="Normal 3 4 2 2 5 4" xfId="18630"/>
    <cellStyle name="Normal 3 4 2 2 5 4 2" xfId="18631"/>
    <cellStyle name="Normal 3 4 2 2 5 4 2 2" xfId="18632"/>
    <cellStyle name="Normal 3 4 2 2 5 4 3" xfId="18633"/>
    <cellStyle name="Normal 3 4 2 2 5 5" xfId="18634"/>
    <cellStyle name="Normal 3 4 2 2 5 5 2" xfId="18635"/>
    <cellStyle name="Normal 3 4 2 2 5 6" xfId="18636"/>
    <cellStyle name="Normal 3 4 2 2 6" xfId="18637"/>
    <cellStyle name="Normal 3 4 2 2 6 2" xfId="18638"/>
    <cellStyle name="Normal 3 4 2 2 6 2 2" xfId="18639"/>
    <cellStyle name="Normal 3 4 2 2 6 2 2 2" xfId="18640"/>
    <cellStyle name="Normal 3 4 2 2 6 2 2 2 2" xfId="18641"/>
    <cellStyle name="Normal 3 4 2 2 6 2 2 3" xfId="18642"/>
    <cellStyle name="Normal 3 4 2 2 6 2 3" xfId="18643"/>
    <cellStyle name="Normal 3 4 2 2 6 2 3 2" xfId="18644"/>
    <cellStyle name="Normal 3 4 2 2 6 2 4" xfId="18645"/>
    <cellStyle name="Normal 3 4 2 2 6 3" xfId="18646"/>
    <cellStyle name="Normal 3 4 2 2 6 3 2" xfId="18647"/>
    <cellStyle name="Normal 3 4 2 2 6 3 2 2" xfId="18648"/>
    <cellStyle name="Normal 3 4 2 2 6 3 3" xfId="18649"/>
    <cellStyle name="Normal 3 4 2 2 6 4" xfId="18650"/>
    <cellStyle name="Normal 3 4 2 2 6 4 2" xfId="18651"/>
    <cellStyle name="Normal 3 4 2 2 6 5" xfId="18652"/>
    <cellStyle name="Normal 3 4 2 2 7" xfId="18653"/>
    <cellStyle name="Normal 3 4 2 2 7 2" xfId="18654"/>
    <cellStyle name="Normal 3 4 2 2 7 2 2" xfId="18655"/>
    <cellStyle name="Normal 3 4 2 2 7 2 2 2" xfId="18656"/>
    <cellStyle name="Normal 3 4 2 2 7 2 3" xfId="18657"/>
    <cellStyle name="Normal 3 4 2 2 7 3" xfId="18658"/>
    <cellStyle name="Normal 3 4 2 2 7 3 2" xfId="18659"/>
    <cellStyle name="Normal 3 4 2 2 7 4" xfId="18660"/>
    <cellStyle name="Normal 3 4 2 2 8" xfId="18661"/>
    <cellStyle name="Normal 3 4 2 2 8 2" xfId="18662"/>
    <cellStyle name="Normal 3 4 2 2 8 2 2" xfId="18663"/>
    <cellStyle name="Normal 3 4 2 2 8 3" xfId="18664"/>
    <cellStyle name="Normal 3 4 2 2 9" xfId="18665"/>
    <cellStyle name="Normal 3 4 2 2 9 2" xfId="18666"/>
    <cellStyle name="Normal 3 4 2 3" xfId="18667"/>
    <cellStyle name="Normal 3 4 2 3 2" xfId="18668"/>
    <cellStyle name="Normal 3 4 2 3 2 2" xfId="18669"/>
    <cellStyle name="Normal 3 4 2 3 2 2 2" xfId="18670"/>
    <cellStyle name="Normal 3 4 2 3 2 2 2 2" xfId="18671"/>
    <cellStyle name="Normal 3 4 2 3 2 2 2 2 2" xfId="18672"/>
    <cellStyle name="Normal 3 4 2 3 2 2 2 2 2 2" xfId="18673"/>
    <cellStyle name="Normal 3 4 2 3 2 2 2 2 2 2 2" xfId="18674"/>
    <cellStyle name="Normal 3 4 2 3 2 2 2 2 2 2 2 2" xfId="18675"/>
    <cellStyle name="Normal 3 4 2 3 2 2 2 2 2 2 3" xfId="18676"/>
    <cellStyle name="Normal 3 4 2 3 2 2 2 2 2 3" xfId="18677"/>
    <cellStyle name="Normal 3 4 2 3 2 2 2 2 2 3 2" xfId="18678"/>
    <cellStyle name="Normal 3 4 2 3 2 2 2 2 2 4" xfId="18679"/>
    <cellStyle name="Normal 3 4 2 3 2 2 2 2 3" xfId="18680"/>
    <cellStyle name="Normal 3 4 2 3 2 2 2 2 3 2" xfId="18681"/>
    <cellStyle name="Normal 3 4 2 3 2 2 2 2 3 2 2" xfId="18682"/>
    <cellStyle name="Normal 3 4 2 3 2 2 2 2 3 3" xfId="18683"/>
    <cellStyle name="Normal 3 4 2 3 2 2 2 2 4" xfId="18684"/>
    <cellStyle name="Normal 3 4 2 3 2 2 2 2 4 2" xfId="18685"/>
    <cellStyle name="Normal 3 4 2 3 2 2 2 2 5" xfId="18686"/>
    <cellStyle name="Normal 3 4 2 3 2 2 2 3" xfId="18687"/>
    <cellStyle name="Normal 3 4 2 3 2 2 2 3 2" xfId="18688"/>
    <cellStyle name="Normal 3 4 2 3 2 2 2 3 2 2" xfId="18689"/>
    <cellStyle name="Normal 3 4 2 3 2 2 2 3 2 2 2" xfId="18690"/>
    <cellStyle name="Normal 3 4 2 3 2 2 2 3 2 3" xfId="18691"/>
    <cellStyle name="Normal 3 4 2 3 2 2 2 3 3" xfId="18692"/>
    <cellStyle name="Normal 3 4 2 3 2 2 2 3 3 2" xfId="18693"/>
    <cellStyle name="Normal 3 4 2 3 2 2 2 3 4" xfId="18694"/>
    <cellStyle name="Normal 3 4 2 3 2 2 2 4" xfId="18695"/>
    <cellStyle name="Normal 3 4 2 3 2 2 2 4 2" xfId="18696"/>
    <cellStyle name="Normal 3 4 2 3 2 2 2 4 2 2" xfId="18697"/>
    <cellStyle name="Normal 3 4 2 3 2 2 2 4 3" xfId="18698"/>
    <cellStyle name="Normal 3 4 2 3 2 2 2 5" xfId="18699"/>
    <cellStyle name="Normal 3 4 2 3 2 2 2 5 2" xfId="18700"/>
    <cellStyle name="Normal 3 4 2 3 2 2 2 6" xfId="18701"/>
    <cellStyle name="Normal 3 4 2 3 2 2 3" xfId="18702"/>
    <cellStyle name="Normal 3 4 2 3 2 2 3 2" xfId="18703"/>
    <cellStyle name="Normal 3 4 2 3 2 2 3 2 2" xfId="18704"/>
    <cellStyle name="Normal 3 4 2 3 2 2 3 2 2 2" xfId="18705"/>
    <cellStyle name="Normal 3 4 2 3 2 2 3 2 2 2 2" xfId="18706"/>
    <cellStyle name="Normal 3 4 2 3 2 2 3 2 2 3" xfId="18707"/>
    <cellStyle name="Normal 3 4 2 3 2 2 3 2 3" xfId="18708"/>
    <cellStyle name="Normal 3 4 2 3 2 2 3 2 3 2" xfId="18709"/>
    <cellStyle name="Normal 3 4 2 3 2 2 3 2 4" xfId="18710"/>
    <cellStyle name="Normal 3 4 2 3 2 2 3 3" xfId="18711"/>
    <cellStyle name="Normal 3 4 2 3 2 2 3 3 2" xfId="18712"/>
    <cellStyle name="Normal 3 4 2 3 2 2 3 3 2 2" xfId="18713"/>
    <cellStyle name="Normal 3 4 2 3 2 2 3 3 3" xfId="18714"/>
    <cellStyle name="Normal 3 4 2 3 2 2 3 4" xfId="18715"/>
    <cellStyle name="Normal 3 4 2 3 2 2 3 4 2" xfId="18716"/>
    <cellStyle name="Normal 3 4 2 3 2 2 3 5" xfId="18717"/>
    <cellStyle name="Normal 3 4 2 3 2 2 4" xfId="18718"/>
    <cellStyle name="Normal 3 4 2 3 2 2 4 2" xfId="18719"/>
    <cellStyle name="Normal 3 4 2 3 2 2 4 2 2" xfId="18720"/>
    <cellStyle name="Normal 3 4 2 3 2 2 4 2 2 2" xfId="18721"/>
    <cellStyle name="Normal 3 4 2 3 2 2 4 2 3" xfId="18722"/>
    <cellStyle name="Normal 3 4 2 3 2 2 4 3" xfId="18723"/>
    <cellStyle name="Normal 3 4 2 3 2 2 4 3 2" xfId="18724"/>
    <cellStyle name="Normal 3 4 2 3 2 2 4 4" xfId="18725"/>
    <cellStyle name="Normal 3 4 2 3 2 2 5" xfId="18726"/>
    <cellStyle name="Normal 3 4 2 3 2 2 5 2" xfId="18727"/>
    <cellStyle name="Normal 3 4 2 3 2 2 5 2 2" xfId="18728"/>
    <cellStyle name="Normal 3 4 2 3 2 2 5 3" xfId="18729"/>
    <cellStyle name="Normal 3 4 2 3 2 2 6" xfId="18730"/>
    <cellStyle name="Normal 3 4 2 3 2 2 6 2" xfId="18731"/>
    <cellStyle name="Normal 3 4 2 3 2 2 7" xfId="18732"/>
    <cellStyle name="Normal 3 4 2 3 2 3" xfId="18733"/>
    <cellStyle name="Normal 3 4 2 3 2 3 2" xfId="18734"/>
    <cellStyle name="Normal 3 4 2 3 2 3 2 2" xfId="18735"/>
    <cellStyle name="Normal 3 4 2 3 2 3 2 2 2" xfId="18736"/>
    <cellStyle name="Normal 3 4 2 3 2 3 2 2 2 2" xfId="18737"/>
    <cellStyle name="Normal 3 4 2 3 2 3 2 2 2 2 2" xfId="18738"/>
    <cellStyle name="Normal 3 4 2 3 2 3 2 2 2 3" xfId="18739"/>
    <cellStyle name="Normal 3 4 2 3 2 3 2 2 3" xfId="18740"/>
    <cellStyle name="Normal 3 4 2 3 2 3 2 2 3 2" xfId="18741"/>
    <cellStyle name="Normal 3 4 2 3 2 3 2 2 4" xfId="18742"/>
    <cellStyle name="Normal 3 4 2 3 2 3 2 3" xfId="18743"/>
    <cellStyle name="Normal 3 4 2 3 2 3 2 3 2" xfId="18744"/>
    <cellStyle name="Normal 3 4 2 3 2 3 2 3 2 2" xfId="18745"/>
    <cellStyle name="Normal 3 4 2 3 2 3 2 3 3" xfId="18746"/>
    <cellStyle name="Normal 3 4 2 3 2 3 2 4" xfId="18747"/>
    <cellStyle name="Normal 3 4 2 3 2 3 2 4 2" xfId="18748"/>
    <cellStyle name="Normal 3 4 2 3 2 3 2 5" xfId="18749"/>
    <cellStyle name="Normal 3 4 2 3 2 3 3" xfId="18750"/>
    <cellStyle name="Normal 3 4 2 3 2 3 3 2" xfId="18751"/>
    <cellStyle name="Normal 3 4 2 3 2 3 3 2 2" xfId="18752"/>
    <cellStyle name="Normal 3 4 2 3 2 3 3 2 2 2" xfId="18753"/>
    <cellStyle name="Normal 3 4 2 3 2 3 3 2 3" xfId="18754"/>
    <cellStyle name="Normal 3 4 2 3 2 3 3 3" xfId="18755"/>
    <cellStyle name="Normal 3 4 2 3 2 3 3 3 2" xfId="18756"/>
    <cellStyle name="Normal 3 4 2 3 2 3 3 4" xfId="18757"/>
    <cellStyle name="Normal 3 4 2 3 2 3 4" xfId="18758"/>
    <cellStyle name="Normal 3 4 2 3 2 3 4 2" xfId="18759"/>
    <cellStyle name="Normal 3 4 2 3 2 3 4 2 2" xfId="18760"/>
    <cellStyle name="Normal 3 4 2 3 2 3 4 3" xfId="18761"/>
    <cellStyle name="Normal 3 4 2 3 2 3 5" xfId="18762"/>
    <cellStyle name="Normal 3 4 2 3 2 3 5 2" xfId="18763"/>
    <cellStyle name="Normal 3 4 2 3 2 3 6" xfId="18764"/>
    <cellStyle name="Normal 3 4 2 3 2 4" xfId="18765"/>
    <cellStyle name="Normal 3 4 2 3 2 4 2" xfId="18766"/>
    <cellStyle name="Normal 3 4 2 3 2 4 2 2" xfId="18767"/>
    <cellStyle name="Normal 3 4 2 3 2 4 2 2 2" xfId="18768"/>
    <cellStyle name="Normal 3 4 2 3 2 4 2 2 2 2" xfId="18769"/>
    <cellStyle name="Normal 3 4 2 3 2 4 2 2 3" xfId="18770"/>
    <cellStyle name="Normal 3 4 2 3 2 4 2 3" xfId="18771"/>
    <cellStyle name="Normal 3 4 2 3 2 4 2 3 2" xfId="18772"/>
    <cellStyle name="Normal 3 4 2 3 2 4 2 4" xfId="18773"/>
    <cellStyle name="Normal 3 4 2 3 2 4 3" xfId="18774"/>
    <cellStyle name="Normal 3 4 2 3 2 4 3 2" xfId="18775"/>
    <cellStyle name="Normal 3 4 2 3 2 4 3 2 2" xfId="18776"/>
    <cellStyle name="Normal 3 4 2 3 2 4 3 3" xfId="18777"/>
    <cellStyle name="Normal 3 4 2 3 2 4 4" xfId="18778"/>
    <cellStyle name="Normal 3 4 2 3 2 4 4 2" xfId="18779"/>
    <cellStyle name="Normal 3 4 2 3 2 4 5" xfId="18780"/>
    <cellStyle name="Normal 3 4 2 3 2 5" xfId="18781"/>
    <cellStyle name="Normal 3 4 2 3 2 5 2" xfId="18782"/>
    <cellStyle name="Normal 3 4 2 3 2 5 2 2" xfId="18783"/>
    <cellStyle name="Normal 3 4 2 3 2 5 2 2 2" xfId="18784"/>
    <cellStyle name="Normal 3 4 2 3 2 5 2 3" xfId="18785"/>
    <cellStyle name="Normal 3 4 2 3 2 5 3" xfId="18786"/>
    <cellStyle name="Normal 3 4 2 3 2 5 3 2" xfId="18787"/>
    <cellStyle name="Normal 3 4 2 3 2 5 4" xfId="18788"/>
    <cellStyle name="Normal 3 4 2 3 2 6" xfId="18789"/>
    <cellStyle name="Normal 3 4 2 3 2 6 2" xfId="18790"/>
    <cellStyle name="Normal 3 4 2 3 2 6 2 2" xfId="18791"/>
    <cellStyle name="Normal 3 4 2 3 2 6 3" xfId="18792"/>
    <cellStyle name="Normal 3 4 2 3 2 7" xfId="18793"/>
    <cellStyle name="Normal 3 4 2 3 2 7 2" xfId="18794"/>
    <cellStyle name="Normal 3 4 2 3 2 8" xfId="18795"/>
    <cellStyle name="Normal 3 4 2 3 3" xfId="18796"/>
    <cellStyle name="Normal 3 4 2 3 3 2" xfId="18797"/>
    <cellStyle name="Normal 3 4 2 3 3 2 2" xfId="18798"/>
    <cellStyle name="Normal 3 4 2 3 3 2 2 2" xfId="18799"/>
    <cellStyle name="Normal 3 4 2 3 3 2 2 2 2" xfId="18800"/>
    <cellStyle name="Normal 3 4 2 3 3 2 2 2 2 2" xfId="18801"/>
    <cellStyle name="Normal 3 4 2 3 3 2 2 2 2 2 2" xfId="18802"/>
    <cellStyle name="Normal 3 4 2 3 3 2 2 2 2 3" xfId="18803"/>
    <cellStyle name="Normal 3 4 2 3 3 2 2 2 3" xfId="18804"/>
    <cellStyle name="Normal 3 4 2 3 3 2 2 2 3 2" xfId="18805"/>
    <cellStyle name="Normal 3 4 2 3 3 2 2 2 4" xfId="18806"/>
    <cellStyle name="Normal 3 4 2 3 3 2 2 3" xfId="18807"/>
    <cellStyle name="Normal 3 4 2 3 3 2 2 3 2" xfId="18808"/>
    <cellStyle name="Normal 3 4 2 3 3 2 2 3 2 2" xfId="18809"/>
    <cellStyle name="Normal 3 4 2 3 3 2 2 3 3" xfId="18810"/>
    <cellStyle name="Normal 3 4 2 3 3 2 2 4" xfId="18811"/>
    <cellStyle name="Normal 3 4 2 3 3 2 2 4 2" xfId="18812"/>
    <cellStyle name="Normal 3 4 2 3 3 2 2 5" xfId="18813"/>
    <cellStyle name="Normal 3 4 2 3 3 2 3" xfId="18814"/>
    <cellStyle name="Normal 3 4 2 3 3 2 3 2" xfId="18815"/>
    <cellStyle name="Normal 3 4 2 3 3 2 3 2 2" xfId="18816"/>
    <cellStyle name="Normal 3 4 2 3 3 2 3 2 2 2" xfId="18817"/>
    <cellStyle name="Normal 3 4 2 3 3 2 3 2 3" xfId="18818"/>
    <cellStyle name="Normal 3 4 2 3 3 2 3 3" xfId="18819"/>
    <cellStyle name="Normal 3 4 2 3 3 2 3 3 2" xfId="18820"/>
    <cellStyle name="Normal 3 4 2 3 3 2 3 4" xfId="18821"/>
    <cellStyle name="Normal 3 4 2 3 3 2 4" xfId="18822"/>
    <cellStyle name="Normal 3 4 2 3 3 2 4 2" xfId="18823"/>
    <cellStyle name="Normal 3 4 2 3 3 2 4 2 2" xfId="18824"/>
    <cellStyle name="Normal 3 4 2 3 3 2 4 3" xfId="18825"/>
    <cellStyle name="Normal 3 4 2 3 3 2 5" xfId="18826"/>
    <cellStyle name="Normal 3 4 2 3 3 2 5 2" xfId="18827"/>
    <cellStyle name="Normal 3 4 2 3 3 2 6" xfId="18828"/>
    <cellStyle name="Normal 3 4 2 3 3 3" xfId="18829"/>
    <cellStyle name="Normal 3 4 2 3 3 3 2" xfId="18830"/>
    <cellStyle name="Normal 3 4 2 3 3 3 2 2" xfId="18831"/>
    <cellStyle name="Normal 3 4 2 3 3 3 2 2 2" xfId="18832"/>
    <cellStyle name="Normal 3 4 2 3 3 3 2 2 2 2" xfId="18833"/>
    <cellStyle name="Normal 3 4 2 3 3 3 2 2 3" xfId="18834"/>
    <cellStyle name="Normal 3 4 2 3 3 3 2 3" xfId="18835"/>
    <cellStyle name="Normal 3 4 2 3 3 3 2 3 2" xfId="18836"/>
    <cellStyle name="Normal 3 4 2 3 3 3 2 4" xfId="18837"/>
    <cellStyle name="Normal 3 4 2 3 3 3 3" xfId="18838"/>
    <cellStyle name="Normal 3 4 2 3 3 3 3 2" xfId="18839"/>
    <cellStyle name="Normal 3 4 2 3 3 3 3 2 2" xfId="18840"/>
    <cellStyle name="Normal 3 4 2 3 3 3 3 3" xfId="18841"/>
    <cellStyle name="Normal 3 4 2 3 3 3 4" xfId="18842"/>
    <cellStyle name="Normal 3 4 2 3 3 3 4 2" xfId="18843"/>
    <cellStyle name="Normal 3 4 2 3 3 3 5" xfId="18844"/>
    <cellStyle name="Normal 3 4 2 3 3 4" xfId="18845"/>
    <cellStyle name="Normal 3 4 2 3 3 4 2" xfId="18846"/>
    <cellStyle name="Normal 3 4 2 3 3 4 2 2" xfId="18847"/>
    <cellStyle name="Normal 3 4 2 3 3 4 2 2 2" xfId="18848"/>
    <cellStyle name="Normal 3 4 2 3 3 4 2 3" xfId="18849"/>
    <cellStyle name="Normal 3 4 2 3 3 4 3" xfId="18850"/>
    <cellStyle name="Normal 3 4 2 3 3 4 3 2" xfId="18851"/>
    <cellStyle name="Normal 3 4 2 3 3 4 4" xfId="18852"/>
    <cellStyle name="Normal 3 4 2 3 3 5" xfId="18853"/>
    <cellStyle name="Normal 3 4 2 3 3 5 2" xfId="18854"/>
    <cellStyle name="Normal 3 4 2 3 3 5 2 2" xfId="18855"/>
    <cellStyle name="Normal 3 4 2 3 3 5 3" xfId="18856"/>
    <cellStyle name="Normal 3 4 2 3 3 6" xfId="18857"/>
    <cellStyle name="Normal 3 4 2 3 3 6 2" xfId="18858"/>
    <cellStyle name="Normal 3 4 2 3 3 7" xfId="18859"/>
    <cellStyle name="Normal 3 4 2 3 4" xfId="18860"/>
    <cellStyle name="Normal 3 4 2 3 4 2" xfId="18861"/>
    <cellStyle name="Normal 3 4 2 3 4 2 2" xfId="18862"/>
    <cellStyle name="Normal 3 4 2 3 4 2 2 2" xfId="18863"/>
    <cellStyle name="Normal 3 4 2 3 4 2 2 2 2" xfId="18864"/>
    <cellStyle name="Normal 3 4 2 3 4 2 2 2 2 2" xfId="18865"/>
    <cellStyle name="Normal 3 4 2 3 4 2 2 2 3" xfId="18866"/>
    <cellStyle name="Normal 3 4 2 3 4 2 2 3" xfId="18867"/>
    <cellStyle name="Normal 3 4 2 3 4 2 2 3 2" xfId="18868"/>
    <cellStyle name="Normal 3 4 2 3 4 2 2 4" xfId="18869"/>
    <cellStyle name="Normal 3 4 2 3 4 2 3" xfId="18870"/>
    <cellStyle name="Normal 3 4 2 3 4 2 3 2" xfId="18871"/>
    <cellStyle name="Normal 3 4 2 3 4 2 3 2 2" xfId="18872"/>
    <cellStyle name="Normal 3 4 2 3 4 2 3 3" xfId="18873"/>
    <cellStyle name="Normal 3 4 2 3 4 2 4" xfId="18874"/>
    <cellStyle name="Normal 3 4 2 3 4 2 4 2" xfId="18875"/>
    <cellStyle name="Normal 3 4 2 3 4 2 5" xfId="18876"/>
    <cellStyle name="Normal 3 4 2 3 4 3" xfId="18877"/>
    <cellStyle name="Normal 3 4 2 3 4 3 2" xfId="18878"/>
    <cellStyle name="Normal 3 4 2 3 4 3 2 2" xfId="18879"/>
    <cellStyle name="Normal 3 4 2 3 4 3 2 2 2" xfId="18880"/>
    <cellStyle name="Normal 3 4 2 3 4 3 2 3" xfId="18881"/>
    <cellStyle name="Normal 3 4 2 3 4 3 3" xfId="18882"/>
    <cellStyle name="Normal 3 4 2 3 4 3 3 2" xfId="18883"/>
    <cellStyle name="Normal 3 4 2 3 4 3 4" xfId="18884"/>
    <cellStyle name="Normal 3 4 2 3 4 4" xfId="18885"/>
    <cellStyle name="Normal 3 4 2 3 4 4 2" xfId="18886"/>
    <cellStyle name="Normal 3 4 2 3 4 4 2 2" xfId="18887"/>
    <cellStyle name="Normal 3 4 2 3 4 4 3" xfId="18888"/>
    <cellStyle name="Normal 3 4 2 3 4 5" xfId="18889"/>
    <cellStyle name="Normal 3 4 2 3 4 5 2" xfId="18890"/>
    <cellStyle name="Normal 3 4 2 3 4 6" xfId="18891"/>
    <cellStyle name="Normal 3 4 2 3 5" xfId="18892"/>
    <cellStyle name="Normal 3 4 2 3 5 2" xfId="18893"/>
    <cellStyle name="Normal 3 4 2 3 5 2 2" xfId="18894"/>
    <cellStyle name="Normal 3 4 2 3 5 2 2 2" xfId="18895"/>
    <cellStyle name="Normal 3 4 2 3 5 2 2 2 2" xfId="18896"/>
    <cellStyle name="Normal 3 4 2 3 5 2 2 3" xfId="18897"/>
    <cellStyle name="Normal 3 4 2 3 5 2 3" xfId="18898"/>
    <cellStyle name="Normal 3 4 2 3 5 2 3 2" xfId="18899"/>
    <cellStyle name="Normal 3 4 2 3 5 2 4" xfId="18900"/>
    <cellStyle name="Normal 3 4 2 3 5 3" xfId="18901"/>
    <cellStyle name="Normal 3 4 2 3 5 3 2" xfId="18902"/>
    <cellStyle name="Normal 3 4 2 3 5 3 2 2" xfId="18903"/>
    <cellStyle name="Normal 3 4 2 3 5 3 3" xfId="18904"/>
    <cellStyle name="Normal 3 4 2 3 5 4" xfId="18905"/>
    <cellStyle name="Normal 3 4 2 3 5 4 2" xfId="18906"/>
    <cellStyle name="Normal 3 4 2 3 5 5" xfId="18907"/>
    <cellStyle name="Normal 3 4 2 3 6" xfId="18908"/>
    <cellStyle name="Normal 3 4 2 3 6 2" xfId="18909"/>
    <cellStyle name="Normal 3 4 2 3 6 2 2" xfId="18910"/>
    <cellStyle name="Normal 3 4 2 3 6 2 2 2" xfId="18911"/>
    <cellStyle name="Normal 3 4 2 3 6 2 3" xfId="18912"/>
    <cellStyle name="Normal 3 4 2 3 6 3" xfId="18913"/>
    <cellStyle name="Normal 3 4 2 3 6 3 2" xfId="18914"/>
    <cellStyle name="Normal 3 4 2 3 6 4" xfId="18915"/>
    <cellStyle name="Normal 3 4 2 3 7" xfId="18916"/>
    <cellStyle name="Normal 3 4 2 3 7 2" xfId="18917"/>
    <cellStyle name="Normal 3 4 2 3 7 2 2" xfId="18918"/>
    <cellStyle name="Normal 3 4 2 3 7 3" xfId="18919"/>
    <cellStyle name="Normal 3 4 2 3 8" xfId="18920"/>
    <cellStyle name="Normal 3 4 2 3 8 2" xfId="18921"/>
    <cellStyle name="Normal 3 4 2 3 9" xfId="18922"/>
    <cellStyle name="Normal 3 4 2 4" xfId="18923"/>
    <cellStyle name="Normal 3 4 2 4 2" xfId="18924"/>
    <cellStyle name="Normal 3 4 2 4 2 2" xfId="18925"/>
    <cellStyle name="Normal 3 4 2 4 2 2 2" xfId="18926"/>
    <cellStyle name="Normal 3 4 2 4 2 2 2 2" xfId="18927"/>
    <cellStyle name="Normal 3 4 2 4 2 2 2 2 2" xfId="18928"/>
    <cellStyle name="Normal 3 4 2 4 2 2 2 2 2 2" xfId="18929"/>
    <cellStyle name="Normal 3 4 2 4 2 2 2 2 2 2 2" xfId="18930"/>
    <cellStyle name="Normal 3 4 2 4 2 2 2 2 2 3" xfId="18931"/>
    <cellStyle name="Normal 3 4 2 4 2 2 2 2 3" xfId="18932"/>
    <cellStyle name="Normal 3 4 2 4 2 2 2 2 3 2" xfId="18933"/>
    <cellStyle name="Normal 3 4 2 4 2 2 2 2 4" xfId="18934"/>
    <cellStyle name="Normal 3 4 2 4 2 2 2 3" xfId="18935"/>
    <cellStyle name="Normal 3 4 2 4 2 2 2 3 2" xfId="18936"/>
    <cellStyle name="Normal 3 4 2 4 2 2 2 3 2 2" xfId="18937"/>
    <cellStyle name="Normal 3 4 2 4 2 2 2 3 3" xfId="18938"/>
    <cellStyle name="Normal 3 4 2 4 2 2 2 4" xfId="18939"/>
    <cellStyle name="Normal 3 4 2 4 2 2 2 4 2" xfId="18940"/>
    <cellStyle name="Normal 3 4 2 4 2 2 2 5" xfId="18941"/>
    <cellStyle name="Normal 3 4 2 4 2 2 3" xfId="18942"/>
    <cellStyle name="Normal 3 4 2 4 2 2 3 2" xfId="18943"/>
    <cellStyle name="Normal 3 4 2 4 2 2 3 2 2" xfId="18944"/>
    <cellStyle name="Normal 3 4 2 4 2 2 3 2 2 2" xfId="18945"/>
    <cellStyle name="Normal 3 4 2 4 2 2 3 2 3" xfId="18946"/>
    <cellStyle name="Normal 3 4 2 4 2 2 3 3" xfId="18947"/>
    <cellStyle name="Normal 3 4 2 4 2 2 3 3 2" xfId="18948"/>
    <cellStyle name="Normal 3 4 2 4 2 2 3 4" xfId="18949"/>
    <cellStyle name="Normal 3 4 2 4 2 2 4" xfId="18950"/>
    <cellStyle name="Normal 3 4 2 4 2 2 4 2" xfId="18951"/>
    <cellStyle name="Normal 3 4 2 4 2 2 4 2 2" xfId="18952"/>
    <cellStyle name="Normal 3 4 2 4 2 2 4 3" xfId="18953"/>
    <cellStyle name="Normal 3 4 2 4 2 2 5" xfId="18954"/>
    <cellStyle name="Normal 3 4 2 4 2 2 5 2" xfId="18955"/>
    <cellStyle name="Normal 3 4 2 4 2 2 6" xfId="18956"/>
    <cellStyle name="Normal 3 4 2 4 2 3" xfId="18957"/>
    <cellStyle name="Normal 3 4 2 4 2 3 2" xfId="18958"/>
    <cellStyle name="Normal 3 4 2 4 2 3 2 2" xfId="18959"/>
    <cellStyle name="Normal 3 4 2 4 2 3 2 2 2" xfId="18960"/>
    <cellStyle name="Normal 3 4 2 4 2 3 2 2 2 2" xfId="18961"/>
    <cellStyle name="Normal 3 4 2 4 2 3 2 2 3" xfId="18962"/>
    <cellStyle name="Normal 3 4 2 4 2 3 2 3" xfId="18963"/>
    <cellStyle name="Normal 3 4 2 4 2 3 2 3 2" xfId="18964"/>
    <cellStyle name="Normal 3 4 2 4 2 3 2 4" xfId="18965"/>
    <cellStyle name="Normal 3 4 2 4 2 3 3" xfId="18966"/>
    <cellStyle name="Normal 3 4 2 4 2 3 3 2" xfId="18967"/>
    <cellStyle name="Normal 3 4 2 4 2 3 3 2 2" xfId="18968"/>
    <cellStyle name="Normal 3 4 2 4 2 3 3 3" xfId="18969"/>
    <cellStyle name="Normal 3 4 2 4 2 3 4" xfId="18970"/>
    <cellStyle name="Normal 3 4 2 4 2 3 4 2" xfId="18971"/>
    <cellStyle name="Normal 3 4 2 4 2 3 5" xfId="18972"/>
    <cellStyle name="Normal 3 4 2 4 2 4" xfId="18973"/>
    <cellStyle name="Normal 3 4 2 4 2 4 2" xfId="18974"/>
    <cellStyle name="Normal 3 4 2 4 2 4 2 2" xfId="18975"/>
    <cellStyle name="Normal 3 4 2 4 2 4 2 2 2" xfId="18976"/>
    <cellStyle name="Normal 3 4 2 4 2 4 2 3" xfId="18977"/>
    <cellStyle name="Normal 3 4 2 4 2 4 3" xfId="18978"/>
    <cellStyle name="Normal 3 4 2 4 2 4 3 2" xfId="18979"/>
    <cellStyle name="Normal 3 4 2 4 2 4 4" xfId="18980"/>
    <cellStyle name="Normal 3 4 2 4 2 5" xfId="18981"/>
    <cellStyle name="Normal 3 4 2 4 2 5 2" xfId="18982"/>
    <cellStyle name="Normal 3 4 2 4 2 5 2 2" xfId="18983"/>
    <cellStyle name="Normal 3 4 2 4 2 5 3" xfId="18984"/>
    <cellStyle name="Normal 3 4 2 4 2 6" xfId="18985"/>
    <cellStyle name="Normal 3 4 2 4 2 6 2" xfId="18986"/>
    <cellStyle name="Normal 3 4 2 4 2 7" xfId="18987"/>
    <cellStyle name="Normal 3 4 2 4 3" xfId="18988"/>
    <cellStyle name="Normal 3 4 2 4 3 2" xfId="18989"/>
    <cellStyle name="Normal 3 4 2 4 3 2 2" xfId="18990"/>
    <cellStyle name="Normal 3 4 2 4 3 2 2 2" xfId="18991"/>
    <cellStyle name="Normal 3 4 2 4 3 2 2 2 2" xfId="18992"/>
    <cellStyle name="Normal 3 4 2 4 3 2 2 2 2 2" xfId="18993"/>
    <cellStyle name="Normal 3 4 2 4 3 2 2 2 3" xfId="18994"/>
    <cellStyle name="Normal 3 4 2 4 3 2 2 3" xfId="18995"/>
    <cellStyle name="Normal 3 4 2 4 3 2 2 3 2" xfId="18996"/>
    <cellStyle name="Normal 3 4 2 4 3 2 2 4" xfId="18997"/>
    <cellStyle name="Normal 3 4 2 4 3 2 3" xfId="18998"/>
    <cellStyle name="Normal 3 4 2 4 3 2 3 2" xfId="18999"/>
    <cellStyle name="Normal 3 4 2 4 3 2 3 2 2" xfId="19000"/>
    <cellStyle name="Normal 3 4 2 4 3 2 3 3" xfId="19001"/>
    <cellStyle name="Normal 3 4 2 4 3 2 4" xfId="19002"/>
    <cellStyle name="Normal 3 4 2 4 3 2 4 2" xfId="19003"/>
    <cellStyle name="Normal 3 4 2 4 3 2 5" xfId="19004"/>
    <cellStyle name="Normal 3 4 2 4 3 3" xfId="19005"/>
    <cellStyle name="Normal 3 4 2 4 3 3 2" xfId="19006"/>
    <cellStyle name="Normal 3 4 2 4 3 3 2 2" xfId="19007"/>
    <cellStyle name="Normal 3 4 2 4 3 3 2 2 2" xfId="19008"/>
    <cellStyle name="Normal 3 4 2 4 3 3 2 3" xfId="19009"/>
    <cellStyle name="Normal 3 4 2 4 3 3 3" xfId="19010"/>
    <cellStyle name="Normal 3 4 2 4 3 3 3 2" xfId="19011"/>
    <cellStyle name="Normal 3 4 2 4 3 3 4" xfId="19012"/>
    <cellStyle name="Normal 3 4 2 4 3 4" xfId="19013"/>
    <cellStyle name="Normal 3 4 2 4 3 4 2" xfId="19014"/>
    <cellStyle name="Normal 3 4 2 4 3 4 2 2" xfId="19015"/>
    <cellStyle name="Normal 3 4 2 4 3 4 3" xfId="19016"/>
    <cellStyle name="Normal 3 4 2 4 3 5" xfId="19017"/>
    <cellStyle name="Normal 3 4 2 4 3 5 2" xfId="19018"/>
    <cellStyle name="Normal 3 4 2 4 3 6" xfId="19019"/>
    <cellStyle name="Normal 3 4 2 4 4" xfId="19020"/>
    <cellStyle name="Normal 3 4 2 4 4 2" xfId="19021"/>
    <cellStyle name="Normal 3 4 2 4 4 2 2" xfId="19022"/>
    <cellStyle name="Normal 3 4 2 4 4 2 2 2" xfId="19023"/>
    <cellStyle name="Normal 3 4 2 4 4 2 2 2 2" xfId="19024"/>
    <cellStyle name="Normal 3 4 2 4 4 2 2 3" xfId="19025"/>
    <cellStyle name="Normal 3 4 2 4 4 2 3" xfId="19026"/>
    <cellStyle name="Normal 3 4 2 4 4 2 3 2" xfId="19027"/>
    <cellStyle name="Normal 3 4 2 4 4 2 4" xfId="19028"/>
    <cellStyle name="Normal 3 4 2 4 4 3" xfId="19029"/>
    <cellStyle name="Normal 3 4 2 4 4 3 2" xfId="19030"/>
    <cellStyle name="Normal 3 4 2 4 4 3 2 2" xfId="19031"/>
    <cellStyle name="Normal 3 4 2 4 4 3 3" xfId="19032"/>
    <cellStyle name="Normal 3 4 2 4 4 4" xfId="19033"/>
    <cellStyle name="Normal 3 4 2 4 4 4 2" xfId="19034"/>
    <cellStyle name="Normal 3 4 2 4 4 5" xfId="19035"/>
    <cellStyle name="Normal 3 4 2 4 5" xfId="19036"/>
    <cellStyle name="Normal 3 4 2 4 5 2" xfId="19037"/>
    <cellStyle name="Normal 3 4 2 4 5 2 2" xfId="19038"/>
    <cellStyle name="Normal 3 4 2 4 5 2 2 2" xfId="19039"/>
    <cellStyle name="Normal 3 4 2 4 5 2 3" xfId="19040"/>
    <cellStyle name="Normal 3 4 2 4 5 3" xfId="19041"/>
    <cellStyle name="Normal 3 4 2 4 5 3 2" xfId="19042"/>
    <cellStyle name="Normal 3 4 2 4 5 4" xfId="19043"/>
    <cellStyle name="Normal 3 4 2 4 6" xfId="19044"/>
    <cellStyle name="Normal 3 4 2 4 6 2" xfId="19045"/>
    <cellStyle name="Normal 3 4 2 4 6 2 2" xfId="19046"/>
    <cellStyle name="Normal 3 4 2 4 6 3" xfId="19047"/>
    <cellStyle name="Normal 3 4 2 4 7" xfId="19048"/>
    <cellStyle name="Normal 3 4 2 4 7 2" xfId="19049"/>
    <cellStyle name="Normal 3 4 2 4 8" xfId="19050"/>
    <cellStyle name="Normal 3 4 2 5" xfId="19051"/>
    <cellStyle name="Normal 3 4 2 5 2" xfId="19052"/>
    <cellStyle name="Normal 3 4 2 5 2 2" xfId="19053"/>
    <cellStyle name="Normal 3 4 2 5 2 2 2" xfId="19054"/>
    <cellStyle name="Normal 3 4 2 5 2 2 2 2" xfId="19055"/>
    <cellStyle name="Normal 3 4 2 5 2 2 2 2 2" xfId="19056"/>
    <cellStyle name="Normal 3 4 2 5 2 2 2 2 2 2" xfId="19057"/>
    <cellStyle name="Normal 3 4 2 5 2 2 2 2 3" xfId="19058"/>
    <cellStyle name="Normal 3 4 2 5 2 2 2 3" xfId="19059"/>
    <cellStyle name="Normal 3 4 2 5 2 2 2 3 2" xfId="19060"/>
    <cellStyle name="Normal 3 4 2 5 2 2 2 4" xfId="19061"/>
    <cellStyle name="Normal 3 4 2 5 2 2 3" xfId="19062"/>
    <cellStyle name="Normal 3 4 2 5 2 2 3 2" xfId="19063"/>
    <cellStyle name="Normal 3 4 2 5 2 2 3 2 2" xfId="19064"/>
    <cellStyle name="Normal 3 4 2 5 2 2 3 3" xfId="19065"/>
    <cellStyle name="Normal 3 4 2 5 2 2 4" xfId="19066"/>
    <cellStyle name="Normal 3 4 2 5 2 2 4 2" xfId="19067"/>
    <cellStyle name="Normal 3 4 2 5 2 2 5" xfId="19068"/>
    <cellStyle name="Normal 3 4 2 5 2 3" xfId="19069"/>
    <cellStyle name="Normal 3 4 2 5 2 3 2" xfId="19070"/>
    <cellStyle name="Normal 3 4 2 5 2 3 2 2" xfId="19071"/>
    <cellStyle name="Normal 3 4 2 5 2 3 2 2 2" xfId="19072"/>
    <cellStyle name="Normal 3 4 2 5 2 3 2 3" xfId="19073"/>
    <cellStyle name="Normal 3 4 2 5 2 3 3" xfId="19074"/>
    <cellStyle name="Normal 3 4 2 5 2 3 3 2" xfId="19075"/>
    <cellStyle name="Normal 3 4 2 5 2 3 4" xfId="19076"/>
    <cellStyle name="Normal 3 4 2 5 2 4" xfId="19077"/>
    <cellStyle name="Normal 3 4 2 5 2 4 2" xfId="19078"/>
    <cellStyle name="Normal 3 4 2 5 2 4 2 2" xfId="19079"/>
    <cellStyle name="Normal 3 4 2 5 2 4 3" xfId="19080"/>
    <cellStyle name="Normal 3 4 2 5 2 5" xfId="19081"/>
    <cellStyle name="Normal 3 4 2 5 2 5 2" xfId="19082"/>
    <cellStyle name="Normal 3 4 2 5 2 6" xfId="19083"/>
    <cellStyle name="Normal 3 4 2 5 3" xfId="19084"/>
    <cellStyle name="Normal 3 4 2 5 3 2" xfId="19085"/>
    <cellStyle name="Normal 3 4 2 5 3 2 2" xfId="19086"/>
    <cellStyle name="Normal 3 4 2 5 3 2 2 2" xfId="19087"/>
    <cellStyle name="Normal 3 4 2 5 3 2 2 2 2" xfId="19088"/>
    <cellStyle name="Normal 3 4 2 5 3 2 2 3" xfId="19089"/>
    <cellStyle name="Normal 3 4 2 5 3 2 3" xfId="19090"/>
    <cellStyle name="Normal 3 4 2 5 3 2 3 2" xfId="19091"/>
    <cellStyle name="Normal 3 4 2 5 3 2 4" xfId="19092"/>
    <cellStyle name="Normal 3 4 2 5 3 3" xfId="19093"/>
    <cellStyle name="Normal 3 4 2 5 3 3 2" xfId="19094"/>
    <cellStyle name="Normal 3 4 2 5 3 3 2 2" xfId="19095"/>
    <cellStyle name="Normal 3 4 2 5 3 3 3" xfId="19096"/>
    <cellStyle name="Normal 3 4 2 5 3 4" xfId="19097"/>
    <cellStyle name="Normal 3 4 2 5 3 4 2" xfId="19098"/>
    <cellStyle name="Normal 3 4 2 5 3 5" xfId="19099"/>
    <cellStyle name="Normal 3 4 2 5 4" xfId="19100"/>
    <cellStyle name="Normal 3 4 2 5 4 2" xfId="19101"/>
    <cellStyle name="Normal 3 4 2 5 4 2 2" xfId="19102"/>
    <cellStyle name="Normal 3 4 2 5 4 2 2 2" xfId="19103"/>
    <cellStyle name="Normal 3 4 2 5 4 2 3" xfId="19104"/>
    <cellStyle name="Normal 3 4 2 5 4 3" xfId="19105"/>
    <cellStyle name="Normal 3 4 2 5 4 3 2" xfId="19106"/>
    <cellStyle name="Normal 3 4 2 5 4 4" xfId="19107"/>
    <cellStyle name="Normal 3 4 2 5 5" xfId="19108"/>
    <cellStyle name="Normal 3 4 2 5 5 2" xfId="19109"/>
    <cellStyle name="Normal 3 4 2 5 5 2 2" xfId="19110"/>
    <cellStyle name="Normal 3 4 2 5 5 3" xfId="19111"/>
    <cellStyle name="Normal 3 4 2 5 6" xfId="19112"/>
    <cellStyle name="Normal 3 4 2 5 6 2" xfId="19113"/>
    <cellStyle name="Normal 3 4 2 5 7" xfId="19114"/>
    <cellStyle name="Normal 3 4 2 6" xfId="19115"/>
    <cellStyle name="Normal 3 4 2 6 2" xfId="19116"/>
    <cellStyle name="Normal 3 4 2 6 2 2" xfId="19117"/>
    <cellStyle name="Normal 3 4 2 6 2 2 2" xfId="19118"/>
    <cellStyle name="Normal 3 4 2 6 2 2 2 2" xfId="19119"/>
    <cellStyle name="Normal 3 4 2 6 2 2 2 2 2" xfId="19120"/>
    <cellStyle name="Normal 3 4 2 6 2 2 2 3" xfId="19121"/>
    <cellStyle name="Normal 3 4 2 6 2 2 3" xfId="19122"/>
    <cellStyle name="Normal 3 4 2 6 2 2 3 2" xfId="19123"/>
    <cellStyle name="Normal 3 4 2 6 2 2 4" xfId="19124"/>
    <cellStyle name="Normal 3 4 2 6 2 3" xfId="19125"/>
    <cellStyle name="Normal 3 4 2 6 2 3 2" xfId="19126"/>
    <cellStyle name="Normal 3 4 2 6 2 3 2 2" xfId="19127"/>
    <cellStyle name="Normal 3 4 2 6 2 3 3" xfId="19128"/>
    <cellStyle name="Normal 3 4 2 6 2 4" xfId="19129"/>
    <cellStyle name="Normal 3 4 2 6 2 4 2" xfId="19130"/>
    <cellStyle name="Normal 3 4 2 6 2 5" xfId="19131"/>
    <cellStyle name="Normal 3 4 2 6 3" xfId="19132"/>
    <cellStyle name="Normal 3 4 2 6 3 2" xfId="19133"/>
    <cellStyle name="Normal 3 4 2 6 3 2 2" xfId="19134"/>
    <cellStyle name="Normal 3 4 2 6 3 2 2 2" xfId="19135"/>
    <cellStyle name="Normal 3 4 2 6 3 2 3" xfId="19136"/>
    <cellStyle name="Normal 3 4 2 6 3 3" xfId="19137"/>
    <cellStyle name="Normal 3 4 2 6 3 3 2" xfId="19138"/>
    <cellStyle name="Normal 3 4 2 6 3 4" xfId="19139"/>
    <cellStyle name="Normal 3 4 2 6 4" xfId="19140"/>
    <cellStyle name="Normal 3 4 2 6 4 2" xfId="19141"/>
    <cellStyle name="Normal 3 4 2 6 4 2 2" xfId="19142"/>
    <cellStyle name="Normal 3 4 2 6 4 3" xfId="19143"/>
    <cellStyle name="Normal 3 4 2 6 5" xfId="19144"/>
    <cellStyle name="Normal 3 4 2 6 5 2" xfId="19145"/>
    <cellStyle name="Normal 3 4 2 6 6" xfId="19146"/>
    <cellStyle name="Normal 3 4 2 7" xfId="19147"/>
    <cellStyle name="Normal 3 4 2 7 2" xfId="19148"/>
    <cellStyle name="Normal 3 4 2 7 2 2" xfId="19149"/>
    <cellStyle name="Normal 3 4 2 7 2 2 2" xfId="19150"/>
    <cellStyle name="Normal 3 4 2 7 2 2 2 2" xfId="19151"/>
    <cellStyle name="Normal 3 4 2 7 2 2 3" xfId="19152"/>
    <cellStyle name="Normal 3 4 2 7 2 3" xfId="19153"/>
    <cellStyle name="Normal 3 4 2 7 2 3 2" xfId="19154"/>
    <cellStyle name="Normal 3 4 2 7 2 4" xfId="19155"/>
    <cellStyle name="Normal 3 4 2 7 3" xfId="19156"/>
    <cellStyle name="Normal 3 4 2 7 3 2" xfId="19157"/>
    <cellStyle name="Normal 3 4 2 7 3 2 2" xfId="19158"/>
    <cellStyle name="Normal 3 4 2 7 3 3" xfId="19159"/>
    <cellStyle name="Normal 3 4 2 7 4" xfId="19160"/>
    <cellStyle name="Normal 3 4 2 7 4 2" xfId="19161"/>
    <cellStyle name="Normal 3 4 2 7 5" xfId="19162"/>
    <cellStyle name="Normal 3 4 2 8" xfId="19163"/>
    <cellStyle name="Normal 3 4 2 8 2" xfId="19164"/>
    <cellStyle name="Normal 3 4 2 8 2 2" xfId="19165"/>
    <cellStyle name="Normal 3 4 2 8 2 2 2" xfId="19166"/>
    <cellStyle name="Normal 3 4 2 8 2 3" xfId="19167"/>
    <cellStyle name="Normal 3 4 2 8 3" xfId="19168"/>
    <cellStyle name="Normal 3 4 2 8 3 2" xfId="19169"/>
    <cellStyle name="Normal 3 4 2 8 4" xfId="19170"/>
    <cellStyle name="Normal 3 4 2 9" xfId="19171"/>
    <cellStyle name="Normal 3 4 2 9 2" xfId="19172"/>
    <cellStyle name="Normal 3 4 2 9 2 2" xfId="19173"/>
    <cellStyle name="Normal 3 4 2 9 3" xfId="19174"/>
    <cellStyle name="Normal 3 4 3" xfId="817"/>
    <cellStyle name="Normal 3 4 3 10" xfId="19176"/>
    <cellStyle name="Normal 3 4 3 11" xfId="19175"/>
    <cellStyle name="Normal 3 4 3 2" xfId="19177"/>
    <cellStyle name="Normal 3 4 3 2 2" xfId="19178"/>
    <cellStyle name="Normal 3 4 3 2 2 2" xfId="19179"/>
    <cellStyle name="Normal 3 4 3 2 2 2 2" xfId="19180"/>
    <cellStyle name="Normal 3 4 3 2 2 2 2 2" xfId="19181"/>
    <cellStyle name="Normal 3 4 3 2 2 2 2 2 2" xfId="19182"/>
    <cellStyle name="Normal 3 4 3 2 2 2 2 2 2 2" xfId="19183"/>
    <cellStyle name="Normal 3 4 3 2 2 2 2 2 2 2 2" xfId="19184"/>
    <cellStyle name="Normal 3 4 3 2 2 2 2 2 2 2 2 2" xfId="19185"/>
    <cellStyle name="Normal 3 4 3 2 2 2 2 2 2 2 3" xfId="19186"/>
    <cellStyle name="Normal 3 4 3 2 2 2 2 2 2 3" xfId="19187"/>
    <cellStyle name="Normal 3 4 3 2 2 2 2 2 2 3 2" xfId="19188"/>
    <cellStyle name="Normal 3 4 3 2 2 2 2 2 2 4" xfId="19189"/>
    <cellStyle name="Normal 3 4 3 2 2 2 2 2 3" xfId="19190"/>
    <cellStyle name="Normal 3 4 3 2 2 2 2 2 3 2" xfId="19191"/>
    <cellStyle name="Normal 3 4 3 2 2 2 2 2 3 2 2" xfId="19192"/>
    <cellStyle name="Normal 3 4 3 2 2 2 2 2 3 3" xfId="19193"/>
    <cellStyle name="Normal 3 4 3 2 2 2 2 2 4" xfId="19194"/>
    <cellStyle name="Normal 3 4 3 2 2 2 2 2 4 2" xfId="19195"/>
    <cellStyle name="Normal 3 4 3 2 2 2 2 2 5" xfId="19196"/>
    <cellStyle name="Normal 3 4 3 2 2 2 2 3" xfId="19197"/>
    <cellStyle name="Normal 3 4 3 2 2 2 2 3 2" xfId="19198"/>
    <cellStyle name="Normal 3 4 3 2 2 2 2 3 2 2" xfId="19199"/>
    <cellStyle name="Normal 3 4 3 2 2 2 2 3 2 2 2" xfId="19200"/>
    <cellStyle name="Normal 3 4 3 2 2 2 2 3 2 3" xfId="19201"/>
    <cellStyle name="Normal 3 4 3 2 2 2 2 3 3" xfId="19202"/>
    <cellStyle name="Normal 3 4 3 2 2 2 2 3 3 2" xfId="19203"/>
    <cellStyle name="Normal 3 4 3 2 2 2 2 3 4" xfId="19204"/>
    <cellStyle name="Normal 3 4 3 2 2 2 2 4" xfId="19205"/>
    <cellStyle name="Normal 3 4 3 2 2 2 2 4 2" xfId="19206"/>
    <cellStyle name="Normal 3 4 3 2 2 2 2 4 2 2" xfId="19207"/>
    <cellStyle name="Normal 3 4 3 2 2 2 2 4 3" xfId="19208"/>
    <cellStyle name="Normal 3 4 3 2 2 2 2 5" xfId="19209"/>
    <cellStyle name="Normal 3 4 3 2 2 2 2 5 2" xfId="19210"/>
    <cellStyle name="Normal 3 4 3 2 2 2 2 6" xfId="19211"/>
    <cellStyle name="Normal 3 4 3 2 2 2 3" xfId="19212"/>
    <cellStyle name="Normal 3 4 3 2 2 2 3 2" xfId="19213"/>
    <cellStyle name="Normal 3 4 3 2 2 2 3 2 2" xfId="19214"/>
    <cellStyle name="Normal 3 4 3 2 2 2 3 2 2 2" xfId="19215"/>
    <cellStyle name="Normal 3 4 3 2 2 2 3 2 2 2 2" xfId="19216"/>
    <cellStyle name="Normal 3 4 3 2 2 2 3 2 2 3" xfId="19217"/>
    <cellStyle name="Normal 3 4 3 2 2 2 3 2 3" xfId="19218"/>
    <cellStyle name="Normal 3 4 3 2 2 2 3 2 3 2" xfId="19219"/>
    <cellStyle name="Normal 3 4 3 2 2 2 3 2 4" xfId="19220"/>
    <cellStyle name="Normal 3 4 3 2 2 2 3 3" xfId="19221"/>
    <cellStyle name="Normal 3 4 3 2 2 2 3 3 2" xfId="19222"/>
    <cellStyle name="Normal 3 4 3 2 2 2 3 3 2 2" xfId="19223"/>
    <cellStyle name="Normal 3 4 3 2 2 2 3 3 3" xfId="19224"/>
    <cellStyle name="Normal 3 4 3 2 2 2 3 4" xfId="19225"/>
    <cellStyle name="Normal 3 4 3 2 2 2 3 4 2" xfId="19226"/>
    <cellStyle name="Normal 3 4 3 2 2 2 3 5" xfId="19227"/>
    <cellStyle name="Normal 3 4 3 2 2 2 4" xfId="19228"/>
    <cellStyle name="Normal 3 4 3 2 2 2 4 2" xfId="19229"/>
    <cellStyle name="Normal 3 4 3 2 2 2 4 2 2" xfId="19230"/>
    <cellStyle name="Normal 3 4 3 2 2 2 4 2 2 2" xfId="19231"/>
    <cellStyle name="Normal 3 4 3 2 2 2 4 2 3" xfId="19232"/>
    <cellStyle name="Normal 3 4 3 2 2 2 4 3" xfId="19233"/>
    <cellStyle name="Normal 3 4 3 2 2 2 4 3 2" xfId="19234"/>
    <cellStyle name="Normal 3 4 3 2 2 2 4 4" xfId="19235"/>
    <cellStyle name="Normal 3 4 3 2 2 2 5" xfId="19236"/>
    <cellStyle name="Normal 3 4 3 2 2 2 5 2" xfId="19237"/>
    <cellStyle name="Normal 3 4 3 2 2 2 5 2 2" xfId="19238"/>
    <cellStyle name="Normal 3 4 3 2 2 2 5 3" xfId="19239"/>
    <cellStyle name="Normal 3 4 3 2 2 2 6" xfId="19240"/>
    <cellStyle name="Normal 3 4 3 2 2 2 6 2" xfId="19241"/>
    <cellStyle name="Normal 3 4 3 2 2 2 7" xfId="19242"/>
    <cellStyle name="Normal 3 4 3 2 2 3" xfId="19243"/>
    <cellStyle name="Normal 3 4 3 2 2 3 2" xfId="19244"/>
    <cellStyle name="Normal 3 4 3 2 2 3 2 2" xfId="19245"/>
    <cellStyle name="Normal 3 4 3 2 2 3 2 2 2" xfId="19246"/>
    <cellStyle name="Normal 3 4 3 2 2 3 2 2 2 2" xfId="19247"/>
    <cellStyle name="Normal 3 4 3 2 2 3 2 2 2 2 2" xfId="19248"/>
    <cellStyle name="Normal 3 4 3 2 2 3 2 2 2 3" xfId="19249"/>
    <cellStyle name="Normal 3 4 3 2 2 3 2 2 3" xfId="19250"/>
    <cellStyle name="Normal 3 4 3 2 2 3 2 2 3 2" xfId="19251"/>
    <cellStyle name="Normal 3 4 3 2 2 3 2 2 4" xfId="19252"/>
    <cellStyle name="Normal 3 4 3 2 2 3 2 3" xfId="19253"/>
    <cellStyle name="Normal 3 4 3 2 2 3 2 3 2" xfId="19254"/>
    <cellStyle name="Normal 3 4 3 2 2 3 2 3 2 2" xfId="19255"/>
    <cellStyle name="Normal 3 4 3 2 2 3 2 3 3" xfId="19256"/>
    <cellStyle name="Normal 3 4 3 2 2 3 2 4" xfId="19257"/>
    <cellStyle name="Normal 3 4 3 2 2 3 2 4 2" xfId="19258"/>
    <cellStyle name="Normal 3 4 3 2 2 3 2 5" xfId="19259"/>
    <cellStyle name="Normal 3 4 3 2 2 3 3" xfId="19260"/>
    <cellStyle name="Normal 3 4 3 2 2 3 3 2" xfId="19261"/>
    <cellStyle name="Normal 3 4 3 2 2 3 3 2 2" xfId="19262"/>
    <cellStyle name="Normal 3 4 3 2 2 3 3 2 2 2" xfId="19263"/>
    <cellStyle name="Normal 3 4 3 2 2 3 3 2 3" xfId="19264"/>
    <cellStyle name="Normal 3 4 3 2 2 3 3 3" xfId="19265"/>
    <cellStyle name="Normal 3 4 3 2 2 3 3 3 2" xfId="19266"/>
    <cellStyle name="Normal 3 4 3 2 2 3 3 4" xfId="19267"/>
    <cellStyle name="Normal 3 4 3 2 2 3 4" xfId="19268"/>
    <cellStyle name="Normal 3 4 3 2 2 3 4 2" xfId="19269"/>
    <cellStyle name="Normal 3 4 3 2 2 3 4 2 2" xfId="19270"/>
    <cellStyle name="Normal 3 4 3 2 2 3 4 3" xfId="19271"/>
    <cellStyle name="Normal 3 4 3 2 2 3 5" xfId="19272"/>
    <cellStyle name="Normal 3 4 3 2 2 3 5 2" xfId="19273"/>
    <cellStyle name="Normal 3 4 3 2 2 3 6" xfId="19274"/>
    <cellStyle name="Normal 3 4 3 2 2 4" xfId="19275"/>
    <cellStyle name="Normal 3 4 3 2 2 4 2" xfId="19276"/>
    <cellStyle name="Normal 3 4 3 2 2 4 2 2" xfId="19277"/>
    <cellStyle name="Normal 3 4 3 2 2 4 2 2 2" xfId="19278"/>
    <cellStyle name="Normal 3 4 3 2 2 4 2 2 2 2" xfId="19279"/>
    <cellStyle name="Normal 3 4 3 2 2 4 2 2 3" xfId="19280"/>
    <cellStyle name="Normal 3 4 3 2 2 4 2 3" xfId="19281"/>
    <cellStyle name="Normal 3 4 3 2 2 4 2 3 2" xfId="19282"/>
    <cellStyle name="Normal 3 4 3 2 2 4 2 4" xfId="19283"/>
    <cellStyle name="Normal 3 4 3 2 2 4 3" xfId="19284"/>
    <cellStyle name="Normal 3 4 3 2 2 4 3 2" xfId="19285"/>
    <cellStyle name="Normal 3 4 3 2 2 4 3 2 2" xfId="19286"/>
    <cellStyle name="Normal 3 4 3 2 2 4 3 3" xfId="19287"/>
    <cellStyle name="Normal 3 4 3 2 2 4 4" xfId="19288"/>
    <cellStyle name="Normal 3 4 3 2 2 4 4 2" xfId="19289"/>
    <cellStyle name="Normal 3 4 3 2 2 4 5" xfId="19290"/>
    <cellStyle name="Normal 3 4 3 2 2 5" xfId="19291"/>
    <cellStyle name="Normal 3 4 3 2 2 5 2" xfId="19292"/>
    <cellStyle name="Normal 3 4 3 2 2 5 2 2" xfId="19293"/>
    <cellStyle name="Normal 3 4 3 2 2 5 2 2 2" xfId="19294"/>
    <cellStyle name="Normal 3 4 3 2 2 5 2 3" xfId="19295"/>
    <cellStyle name="Normal 3 4 3 2 2 5 3" xfId="19296"/>
    <cellStyle name="Normal 3 4 3 2 2 5 3 2" xfId="19297"/>
    <cellStyle name="Normal 3 4 3 2 2 5 4" xfId="19298"/>
    <cellStyle name="Normal 3 4 3 2 2 6" xfId="19299"/>
    <cellStyle name="Normal 3 4 3 2 2 6 2" xfId="19300"/>
    <cellStyle name="Normal 3 4 3 2 2 6 2 2" xfId="19301"/>
    <cellStyle name="Normal 3 4 3 2 2 6 3" xfId="19302"/>
    <cellStyle name="Normal 3 4 3 2 2 7" xfId="19303"/>
    <cellStyle name="Normal 3 4 3 2 2 7 2" xfId="19304"/>
    <cellStyle name="Normal 3 4 3 2 2 8" xfId="19305"/>
    <cellStyle name="Normal 3 4 3 2 3" xfId="19306"/>
    <cellStyle name="Normal 3 4 3 2 3 2" xfId="19307"/>
    <cellStyle name="Normal 3 4 3 2 3 2 2" xfId="19308"/>
    <cellStyle name="Normal 3 4 3 2 3 2 2 2" xfId="19309"/>
    <cellStyle name="Normal 3 4 3 2 3 2 2 2 2" xfId="19310"/>
    <cellStyle name="Normal 3 4 3 2 3 2 2 2 2 2" xfId="19311"/>
    <cellStyle name="Normal 3 4 3 2 3 2 2 2 2 2 2" xfId="19312"/>
    <cellStyle name="Normal 3 4 3 2 3 2 2 2 2 3" xfId="19313"/>
    <cellStyle name="Normal 3 4 3 2 3 2 2 2 3" xfId="19314"/>
    <cellStyle name="Normal 3 4 3 2 3 2 2 2 3 2" xfId="19315"/>
    <cellStyle name="Normal 3 4 3 2 3 2 2 2 4" xfId="19316"/>
    <cellStyle name="Normal 3 4 3 2 3 2 2 3" xfId="19317"/>
    <cellStyle name="Normal 3 4 3 2 3 2 2 3 2" xfId="19318"/>
    <cellStyle name="Normal 3 4 3 2 3 2 2 3 2 2" xfId="19319"/>
    <cellStyle name="Normal 3 4 3 2 3 2 2 3 3" xfId="19320"/>
    <cellStyle name="Normal 3 4 3 2 3 2 2 4" xfId="19321"/>
    <cellStyle name="Normal 3 4 3 2 3 2 2 4 2" xfId="19322"/>
    <cellStyle name="Normal 3 4 3 2 3 2 2 5" xfId="19323"/>
    <cellStyle name="Normal 3 4 3 2 3 2 3" xfId="19324"/>
    <cellStyle name="Normal 3 4 3 2 3 2 3 2" xfId="19325"/>
    <cellStyle name="Normal 3 4 3 2 3 2 3 2 2" xfId="19326"/>
    <cellStyle name="Normal 3 4 3 2 3 2 3 2 2 2" xfId="19327"/>
    <cellStyle name="Normal 3 4 3 2 3 2 3 2 3" xfId="19328"/>
    <cellStyle name="Normal 3 4 3 2 3 2 3 3" xfId="19329"/>
    <cellStyle name="Normal 3 4 3 2 3 2 3 3 2" xfId="19330"/>
    <cellStyle name="Normal 3 4 3 2 3 2 3 4" xfId="19331"/>
    <cellStyle name="Normal 3 4 3 2 3 2 4" xfId="19332"/>
    <cellStyle name="Normal 3 4 3 2 3 2 4 2" xfId="19333"/>
    <cellStyle name="Normal 3 4 3 2 3 2 4 2 2" xfId="19334"/>
    <cellStyle name="Normal 3 4 3 2 3 2 4 3" xfId="19335"/>
    <cellStyle name="Normal 3 4 3 2 3 2 5" xfId="19336"/>
    <cellStyle name="Normal 3 4 3 2 3 2 5 2" xfId="19337"/>
    <cellStyle name="Normal 3 4 3 2 3 2 6" xfId="19338"/>
    <cellStyle name="Normal 3 4 3 2 3 3" xfId="19339"/>
    <cellStyle name="Normal 3 4 3 2 3 3 2" xfId="19340"/>
    <cellStyle name="Normal 3 4 3 2 3 3 2 2" xfId="19341"/>
    <cellStyle name="Normal 3 4 3 2 3 3 2 2 2" xfId="19342"/>
    <cellStyle name="Normal 3 4 3 2 3 3 2 2 2 2" xfId="19343"/>
    <cellStyle name="Normal 3 4 3 2 3 3 2 2 3" xfId="19344"/>
    <cellStyle name="Normal 3 4 3 2 3 3 2 3" xfId="19345"/>
    <cellStyle name="Normal 3 4 3 2 3 3 2 3 2" xfId="19346"/>
    <cellStyle name="Normal 3 4 3 2 3 3 2 4" xfId="19347"/>
    <cellStyle name="Normal 3 4 3 2 3 3 3" xfId="19348"/>
    <cellStyle name="Normal 3 4 3 2 3 3 3 2" xfId="19349"/>
    <cellStyle name="Normal 3 4 3 2 3 3 3 2 2" xfId="19350"/>
    <cellStyle name="Normal 3 4 3 2 3 3 3 3" xfId="19351"/>
    <cellStyle name="Normal 3 4 3 2 3 3 4" xfId="19352"/>
    <cellStyle name="Normal 3 4 3 2 3 3 4 2" xfId="19353"/>
    <cellStyle name="Normal 3 4 3 2 3 3 5" xfId="19354"/>
    <cellStyle name="Normal 3 4 3 2 3 4" xfId="19355"/>
    <cellStyle name="Normal 3 4 3 2 3 4 2" xfId="19356"/>
    <cellStyle name="Normal 3 4 3 2 3 4 2 2" xfId="19357"/>
    <cellStyle name="Normal 3 4 3 2 3 4 2 2 2" xfId="19358"/>
    <cellStyle name="Normal 3 4 3 2 3 4 2 3" xfId="19359"/>
    <cellStyle name="Normal 3 4 3 2 3 4 3" xfId="19360"/>
    <cellStyle name="Normal 3 4 3 2 3 4 3 2" xfId="19361"/>
    <cellStyle name="Normal 3 4 3 2 3 4 4" xfId="19362"/>
    <cellStyle name="Normal 3 4 3 2 3 5" xfId="19363"/>
    <cellStyle name="Normal 3 4 3 2 3 5 2" xfId="19364"/>
    <cellStyle name="Normal 3 4 3 2 3 5 2 2" xfId="19365"/>
    <cellStyle name="Normal 3 4 3 2 3 5 3" xfId="19366"/>
    <cellStyle name="Normal 3 4 3 2 3 6" xfId="19367"/>
    <cellStyle name="Normal 3 4 3 2 3 6 2" xfId="19368"/>
    <cellStyle name="Normal 3 4 3 2 3 7" xfId="19369"/>
    <cellStyle name="Normal 3 4 3 2 4" xfId="19370"/>
    <cellStyle name="Normal 3 4 3 2 4 2" xfId="19371"/>
    <cellStyle name="Normal 3 4 3 2 4 2 2" xfId="19372"/>
    <cellStyle name="Normal 3 4 3 2 4 2 2 2" xfId="19373"/>
    <cellStyle name="Normal 3 4 3 2 4 2 2 2 2" xfId="19374"/>
    <cellStyle name="Normal 3 4 3 2 4 2 2 2 2 2" xfId="19375"/>
    <cellStyle name="Normal 3 4 3 2 4 2 2 2 3" xfId="19376"/>
    <cellStyle name="Normal 3 4 3 2 4 2 2 3" xfId="19377"/>
    <cellStyle name="Normal 3 4 3 2 4 2 2 3 2" xfId="19378"/>
    <cellStyle name="Normal 3 4 3 2 4 2 2 4" xfId="19379"/>
    <cellStyle name="Normal 3 4 3 2 4 2 3" xfId="19380"/>
    <cellStyle name="Normal 3 4 3 2 4 2 3 2" xfId="19381"/>
    <cellStyle name="Normal 3 4 3 2 4 2 3 2 2" xfId="19382"/>
    <cellStyle name="Normal 3 4 3 2 4 2 3 3" xfId="19383"/>
    <cellStyle name="Normal 3 4 3 2 4 2 4" xfId="19384"/>
    <cellStyle name="Normal 3 4 3 2 4 2 4 2" xfId="19385"/>
    <cellStyle name="Normal 3 4 3 2 4 2 5" xfId="19386"/>
    <cellStyle name="Normal 3 4 3 2 4 3" xfId="19387"/>
    <cellStyle name="Normal 3 4 3 2 4 3 2" xfId="19388"/>
    <cellStyle name="Normal 3 4 3 2 4 3 2 2" xfId="19389"/>
    <cellStyle name="Normal 3 4 3 2 4 3 2 2 2" xfId="19390"/>
    <cellStyle name="Normal 3 4 3 2 4 3 2 3" xfId="19391"/>
    <cellStyle name="Normal 3 4 3 2 4 3 3" xfId="19392"/>
    <cellStyle name="Normal 3 4 3 2 4 3 3 2" xfId="19393"/>
    <cellStyle name="Normal 3 4 3 2 4 3 4" xfId="19394"/>
    <cellStyle name="Normal 3 4 3 2 4 4" xfId="19395"/>
    <cellStyle name="Normal 3 4 3 2 4 4 2" xfId="19396"/>
    <cellStyle name="Normal 3 4 3 2 4 4 2 2" xfId="19397"/>
    <cellStyle name="Normal 3 4 3 2 4 4 3" xfId="19398"/>
    <cellStyle name="Normal 3 4 3 2 4 5" xfId="19399"/>
    <cellStyle name="Normal 3 4 3 2 4 5 2" xfId="19400"/>
    <cellStyle name="Normal 3 4 3 2 4 6" xfId="19401"/>
    <cellStyle name="Normal 3 4 3 2 5" xfId="19402"/>
    <cellStyle name="Normal 3 4 3 2 5 2" xfId="19403"/>
    <cellStyle name="Normal 3 4 3 2 5 2 2" xfId="19404"/>
    <cellStyle name="Normal 3 4 3 2 5 2 2 2" xfId="19405"/>
    <cellStyle name="Normal 3 4 3 2 5 2 2 2 2" xfId="19406"/>
    <cellStyle name="Normal 3 4 3 2 5 2 2 3" xfId="19407"/>
    <cellStyle name="Normal 3 4 3 2 5 2 3" xfId="19408"/>
    <cellStyle name="Normal 3 4 3 2 5 2 3 2" xfId="19409"/>
    <cellStyle name="Normal 3 4 3 2 5 2 4" xfId="19410"/>
    <cellStyle name="Normal 3 4 3 2 5 3" xfId="19411"/>
    <cellStyle name="Normal 3 4 3 2 5 3 2" xfId="19412"/>
    <cellStyle name="Normal 3 4 3 2 5 3 2 2" xfId="19413"/>
    <cellStyle name="Normal 3 4 3 2 5 3 3" xfId="19414"/>
    <cellStyle name="Normal 3 4 3 2 5 4" xfId="19415"/>
    <cellStyle name="Normal 3 4 3 2 5 4 2" xfId="19416"/>
    <cellStyle name="Normal 3 4 3 2 5 5" xfId="19417"/>
    <cellStyle name="Normal 3 4 3 2 6" xfId="19418"/>
    <cellStyle name="Normal 3 4 3 2 6 2" xfId="19419"/>
    <cellStyle name="Normal 3 4 3 2 6 2 2" xfId="19420"/>
    <cellStyle name="Normal 3 4 3 2 6 2 2 2" xfId="19421"/>
    <cellStyle name="Normal 3 4 3 2 6 2 3" xfId="19422"/>
    <cellStyle name="Normal 3 4 3 2 6 3" xfId="19423"/>
    <cellStyle name="Normal 3 4 3 2 6 3 2" xfId="19424"/>
    <cellStyle name="Normal 3 4 3 2 6 4" xfId="19425"/>
    <cellStyle name="Normal 3 4 3 2 7" xfId="19426"/>
    <cellStyle name="Normal 3 4 3 2 7 2" xfId="19427"/>
    <cellStyle name="Normal 3 4 3 2 7 2 2" xfId="19428"/>
    <cellStyle name="Normal 3 4 3 2 7 3" xfId="19429"/>
    <cellStyle name="Normal 3 4 3 2 8" xfId="19430"/>
    <cellStyle name="Normal 3 4 3 2 8 2" xfId="19431"/>
    <cellStyle name="Normal 3 4 3 2 9" xfId="19432"/>
    <cellStyle name="Normal 3 4 3 3" xfId="19433"/>
    <cellStyle name="Normal 3 4 3 3 2" xfId="19434"/>
    <cellStyle name="Normal 3 4 3 3 2 2" xfId="19435"/>
    <cellStyle name="Normal 3 4 3 3 2 2 2" xfId="19436"/>
    <cellStyle name="Normal 3 4 3 3 2 2 2 2" xfId="19437"/>
    <cellStyle name="Normal 3 4 3 3 2 2 2 2 2" xfId="19438"/>
    <cellStyle name="Normal 3 4 3 3 2 2 2 2 2 2" xfId="19439"/>
    <cellStyle name="Normal 3 4 3 3 2 2 2 2 2 2 2" xfId="19440"/>
    <cellStyle name="Normal 3 4 3 3 2 2 2 2 2 3" xfId="19441"/>
    <cellStyle name="Normal 3 4 3 3 2 2 2 2 3" xfId="19442"/>
    <cellStyle name="Normal 3 4 3 3 2 2 2 2 3 2" xfId="19443"/>
    <cellStyle name="Normal 3 4 3 3 2 2 2 2 4" xfId="19444"/>
    <cellStyle name="Normal 3 4 3 3 2 2 2 3" xfId="19445"/>
    <cellStyle name="Normal 3 4 3 3 2 2 2 3 2" xfId="19446"/>
    <cellStyle name="Normal 3 4 3 3 2 2 2 3 2 2" xfId="19447"/>
    <cellStyle name="Normal 3 4 3 3 2 2 2 3 3" xfId="19448"/>
    <cellStyle name="Normal 3 4 3 3 2 2 2 4" xfId="19449"/>
    <cellStyle name="Normal 3 4 3 3 2 2 2 4 2" xfId="19450"/>
    <cellStyle name="Normal 3 4 3 3 2 2 2 5" xfId="19451"/>
    <cellStyle name="Normal 3 4 3 3 2 2 3" xfId="19452"/>
    <cellStyle name="Normal 3 4 3 3 2 2 3 2" xfId="19453"/>
    <cellStyle name="Normal 3 4 3 3 2 2 3 2 2" xfId="19454"/>
    <cellStyle name="Normal 3 4 3 3 2 2 3 2 2 2" xfId="19455"/>
    <cellStyle name="Normal 3 4 3 3 2 2 3 2 3" xfId="19456"/>
    <cellStyle name="Normal 3 4 3 3 2 2 3 3" xfId="19457"/>
    <cellStyle name="Normal 3 4 3 3 2 2 3 3 2" xfId="19458"/>
    <cellStyle name="Normal 3 4 3 3 2 2 3 4" xfId="19459"/>
    <cellStyle name="Normal 3 4 3 3 2 2 4" xfId="19460"/>
    <cellStyle name="Normal 3 4 3 3 2 2 4 2" xfId="19461"/>
    <cellStyle name="Normal 3 4 3 3 2 2 4 2 2" xfId="19462"/>
    <cellStyle name="Normal 3 4 3 3 2 2 4 3" xfId="19463"/>
    <cellStyle name="Normal 3 4 3 3 2 2 5" xfId="19464"/>
    <cellStyle name="Normal 3 4 3 3 2 2 5 2" xfId="19465"/>
    <cellStyle name="Normal 3 4 3 3 2 2 6" xfId="19466"/>
    <cellStyle name="Normal 3 4 3 3 2 3" xfId="19467"/>
    <cellStyle name="Normal 3 4 3 3 2 3 2" xfId="19468"/>
    <cellStyle name="Normal 3 4 3 3 2 3 2 2" xfId="19469"/>
    <cellStyle name="Normal 3 4 3 3 2 3 2 2 2" xfId="19470"/>
    <cellStyle name="Normal 3 4 3 3 2 3 2 2 2 2" xfId="19471"/>
    <cellStyle name="Normal 3 4 3 3 2 3 2 2 3" xfId="19472"/>
    <cellStyle name="Normal 3 4 3 3 2 3 2 3" xfId="19473"/>
    <cellStyle name="Normal 3 4 3 3 2 3 2 3 2" xfId="19474"/>
    <cellStyle name="Normal 3 4 3 3 2 3 2 4" xfId="19475"/>
    <cellStyle name="Normal 3 4 3 3 2 3 3" xfId="19476"/>
    <cellStyle name="Normal 3 4 3 3 2 3 3 2" xfId="19477"/>
    <cellStyle name="Normal 3 4 3 3 2 3 3 2 2" xfId="19478"/>
    <cellStyle name="Normal 3 4 3 3 2 3 3 3" xfId="19479"/>
    <cellStyle name="Normal 3 4 3 3 2 3 4" xfId="19480"/>
    <cellStyle name="Normal 3 4 3 3 2 3 4 2" xfId="19481"/>
    <cellStyle name="Normal 3 4 3 3 2 3 5" xfId="19482"/>
    <cellStyle name="Normal 3 4 3 3 2 4" xfId="19483"/>
    <cellStyle name="Normal 3 4 3 3 2 4 2" xfId="19484"/>
    <cellStyle name="Normal 3 4 3 3 2 4 2 2" xfId="19485"/>
    <cellStyle name="Normal 3 4 3 3 2 4 2 2 2" xfId="19486"/>
    <cellStyle name="Normal 3 4 3 3 2 4 2 3" xfId="19487"/>
    <cellStyle name="Normal 3 4 3 3 2 4 3" xfId="19488"/>
    <cellStyle name="Normal 3 4 3 3 2 4 3 2" xfId="19489"/>
    <cellStyle name="Normal 3 4 3 3 2 4 4" xfId="19490"/>
    <cellStyle name="Normal 3 4 3 3 2 5" xfId="19491"/>
    <cellStyle name="Normal 3 4 3 3 2 5 2" xfId="19492"/>
    <cellStyle name="Normal 3 4 3 3 2 5 2 2" xfId="19493"/>
    <cellStyle name="Normal 3 4 3 3 2 5 3" xfId="19494"/>
    <cellStyle name="Normal 3 4 3 3 2 6" xfId="19495"/>
    <cellStyle name="Normal 3 4 3 3 2 6 2" xfId="19496"/>
    <cellStyle name="Normal 3 4 3 3 2 7" xfId="19497"/>
    <cellStyle name="Normal 3 4 3 3 3" xfId="19498"/>
    <cellStyle name="Normal 3 4 3 3 3 2" xfId="19499"/>
    <cellStyle name="Normal 3 4 3 3 3 2 2" xfId="19500"/>
    <cellStyle name="Normal 3 4 3 3 3 2 2 2" xfId="19501"/>
    <cellStyle name="Normal 3 4 3 3 3 2 2 2 2" xfId="19502"/>
    <cellStyle name="Normal 3 4 3 3 3 2 2 2 2 2" xfId="19503"/>
    <cellStyle name="Normal 3 4 3 3 3 2 2 2 3" xfId="19504"/>
    <cellStyle name="Normal 3 4 3 3 3 2 2 3" xfId="19505"/>
    <cellStyle name="Normal 3 4 3 3 3 2 2 3 2" xfId="19506"/>
    <cellStyle name="Normal 3 4 3 3 3 2 2 4" xfId="19507"/>
    <cellStyle name="Normal 3 4 3 3 3 2 3" xfId="19508"/>
    <cellStyle name="Normal 3 4 3 3 3 2 3 2" xfId="19509"/>
    <cellStyle name="Normal 3 4 3 3 3 2 3 2 2" xfId="19510"/>
    <cellStyle name="Normal 3 4 3 3 3 2 3 3" xfId="19511"/>
    <cellStyle name="Normal 3 4 3 3 3 2 4" xfId="19512"/>
    <cellStyle name="Normal 3 4 3 3 3 2 4 2" xfId="19513"/>
    <cellStyle name="Normal 3 4 3 3 3 2 5" xfId="19514"/>
    <cellStyle name="Normal 3 4 3 3 3 3" xfId="19515"/>
    <cellStyle name="Normal 3 4 3 3 3 3 2" xfId="19516"/>
    <cellStyle name="Normal 3 4 3 3 3 3 2 2" xfId="19517"/>
    <cellStyle name="Normal 3 4 3 3 3 3 2 2 2" xfId="19518"/>
    <cellStyle name="Normal 3 4 3 3 3 3 2 3" xfId="19519"/>
    <cellStyle name="Normal 3 4 3 3 3 3 3" xfId="19520"/>
    <cellStyle name="Normal 3 4 3 3 3 3 3 2" xfId="19521"/>
    <cellStyle name="Normal 3 4 3 3 3 3 4" xfId="19522"/>
    <cellStyle name="Normal 3 4 3 3 3 4" xfId="19523"/>
    <cellStyle name="Normal 3 4 3 3 3 4 2" xfId="19524"/>
    <cellStyle name="Normal 3 4 3 3 3 4 2 2" xfId="19525"/>
    <cellStyle name="Normal 3 4 3 3 3 4 3" xfId="19526"/>
    <cellStyle name="Normal 3 4 3 3 3 5" xfId="19527"/>
    <cellStyle name="Normal 3 4 3 3 3 5 2" xfId="19528"/>
    <cellStyle name="Normal 3 4 3 3 3 6" xfId="19529"/>
    <cellStyle name="Normal 3 4 3 3 4" xfId="19530"/>
    <cellStyle name="Normal 3 4 3 3 4 2" xfId="19531"/>
    <cellStyle name="Normal 3 4 3 3 4 2 2" xfId="19532"/>
    <cellStyle name="Normal 3 4 3 3 4 2 2 2" xfId="19533"/>
    <cellStyle name="Normal 3 4 3 3 4 2 2 2 2" xfId="19534"/>
    <cellStyle name="Normal 3 4 3 3 4 2 2 3" xfId="19535"/>
    <cellStyle name="Normal 3 4 3 3 4 2 3" xfId="19536"/>
    <cellStyle name="Normal 3 4 3 3 4 2 3 2" xfId="19537"/>
    <cellStyle name="Normal 3 4 3 3 4 2 4" xfId="19538"/>
    <cellStyle name="Normal 3 4 3 3 4 3" xfId="19539"/>
    <cellStyle name="Normal 3 4 3 3 4 3 2" xfId="19540"/>
    <cellStyle name="Normal 3 4 3 3 4 3 2 2" xfId="19541"/>
    <cellStyle name="Normal 3 4 3 3 4 3 3" xfId="19542"/>
    <cellStyle name="Normal 3 4 3 3 4 4" xfId="19543"/>
    <cellStyle name="Normal 3 4 3 3 4 4 2" xfId="19544"/>
    <cellStyle name="Normal 3 4 3 3 4 5" xfId="19545"/>
    <cellStyle name="Normal 3 4 3 3 5" xfId="19546"/>
    <cellStyle name="Normal 3 4 3 3 5 2" xfId="19547"/>
    <cellStyle name="Normal 3 4 3 3 5 2 2" xfId="19548"/>
    <cellStyle name="Normal 3 4 3 3 5 2 2 2" xfId="19549"/>
    <cellStyle name="Normal 3 4 3 3 5 2 3" xfId="19550"/>
    <cellStyle name="Normal 3 4 3 3 5 3" xfId="19551"/>
    <cellStyle name="Normal 3 4 3 3 5 3 2" xfId="19552"/>
    <cellStyle name="Normal 3 4 3 3 5 4" xfId="19553"/>
    <cellStyle name="Normal 3 4 3 3 6" xfId="19554"/>
    <cellStyle name="Normal 3 4 3 3 6 2" xfId="19555"/>
    <cellStyle name="Normal 3 4 3 3 6 2 2" xfId="19556"/>
    <cellStyle name="Normal 3 4 3 3 6 3" xfId="19557"/>
    <cellStyle name="Normal 3 4 3 3 7" xfId="19558"/>
    <cellStyle name="Normal 3 4 3 3 7 2" xfId="19559"/>
    <cellStyle name="Normal 3 4 3 3 8" xfId="19560"/>
    <cellStyle name="Normal 3 4 3 4" xfId="19561"/>
    <cellStyle name="Normal 3 4 3 4 2" xfId="19562"/>
    <cellStyle name="Normal 3 4 3 4 2 2" xfId="19563"/>
    <cellStyle name="Normal 3 4 3 4 2 2 2" xfId="19564"/>
    <cellStyle name="Normal 3 4 3 4 2 2 2 2" xfId="19565"/>
    <cellStyle name="Normal 3 4 3 4 2 2 2 2 2" xfId="19566"/>
    <cellStyle name="Normal 3 4 3 4 2 2 2 2 2 2" xfId="19567"/>
    <cellStyle name="Normal 3 4 3 4 2 2 2 2 3" xfId="19568"/>
    <cellStyle name="Normal 3 4 3 4 2 2 2 3" xfId="19569"/>
    <cellStyle name="Normal 3 4 3 4 2 2 2 3 2" xfId="19570"/>
    <cellStyle name="Normal 3 4 3 4 2 2 2 4" xfId="19571"/>
    <cellStyle name="Normal 3 4 3 4 2 2 3" xfId="19572"/>
    <cellStyle name="Normal 3 4 3 4 2 2 3 2" xfId="19573"/>
    <cellStyle name="Normal 3 4 3 4 2 2 3 2 2" xfId="19574"/>
    <cellStyle name="Normal 3 4 3 4 2 2 3 3" xfId="19575"/>
    <cellStyle name="Normal 3 4 3 4 2 2 4" xfId="19576"/>
    <cellStyle name="Normal 3 4 3 4 2 2 4 2" xfId="19577"/>
    <cellStyle name="Normal 3 4 3 4 2 2 5" xfId="19578"/>
    <cellStyle name="Normal 3 4 3 4 2 3" xfId="19579"/>
    <cellStyle name="Normal 3 4 3 4 2 3 2" xfId="19580"/>
    <cellStyle name="Normal 3 4 3 4 2 3 2 2" xfId="19581"/>
    <cellStyle name="Normal 3 4 3 4 2 3 2 2 2" xfId="19582"/>
    <cellStyle name="Normal 3 4 3 4 2 3 2 3" xfId="19583"/>
    <cellStyle name="Normal 3 4 3 4 2 3 3" xfId="19584"/>
    <cellStyle name="Normal 3 4 3 4 2 3 3 2" xfId="19585"/>
    <cellStyle name="Normal 3 4 3 4 2 3 4" xfId="19586"/>
    <cellStyle name="Normal 3 4 3 4 2 4" xfId="19587"/>
    <cellStyle name="Normal 3 4 3 4 2 4 2" xfId="19588"/>
    <cellStyle name="Normal 3 4 3 4 2 4 2 2" xfId="19589"/>
    <cellStyle name="Normal 3 4 3 4 2 4 3" xfId="19590"/>
    <cellStyle name="Normal 3 4 3 4 2 5" xfId="19591"/>
    <cellStyle name="Normal 3 4 3 4 2 5 2" xfId="19592"/>
    <cellStyle name="Normal 3 4 3 4 2 6" xfId="19593"/>
    <cellStyle name="Normal 3 4 3 4 3" xfId="19594"/>
    <cellStyle name="Normal 3 4 3 4 3 2" xfId="19595"/>
    <cellStyle name="Normal 3 4 3 4 3 2 2" xfId="19596"/>
    <cellStyle name="Normal 3 4 3 4 3 2 2 2" xfId="19597"/>
    <cellStyle name="Normal 3 4 3 4 3 2 2 2 2" xfId="19598"/>
    <cellStyle name="Normal 3 4 3 4 3 2 2 3" xfId="19599"/>
    <cellStyle name="Normal 3 4 3 4 3 2 3" xfId="19600"/>
    <cellStyle name="Normal 3 4 3 4 3 2 3 2" xfId="19601"/>
    <cellStyle name="Normal 3 4 3 4 3 2 4" xfId="19602"/>
    <cellStyle name="Normal 3 4 3 4 3 3" xfId="19603"/>
    <cellStyle name="Normal 3 4 3 4 3 3 2" xfId="19604"/>
    <cellStyle name="Normal 3 4 3 4 3 3 2 2" xfId="19605"/>
    <cellStyle name="Normal 3 4 3 4 3 3 3" xfId="19606"/>
    <cellStyle name="Normal 3 4 3 4 3 4" xfId="19607"/>
    <cellStyle name="Normal 3 4 3 4 3 4 2" xfId="19608"/>
    <cellStyle name="Normal 3 4 3 4 3 5" xfId="19609"/>
    <cellStyle name="Normal 3 4 3 4 4" xfId="19610"/>
    <cellStyle name="Normal 3 4 3 4 4 2" xfId="19611"/>
    <cellStyle name="Normal 3 4 3 4 4 2 2" xfId="19612"/>
    <cellStyle name="Normal 3 4 3 4 4 2 2 2" xfId="19613"/>
    <cellStyle name="Normal 3 4 3 4 4 2 3" xfId="19614"/>
    <cellStyle name="Normal 3 4 3 4 4 3" xfId="19615"/>
    <cellStyle name="Normal 3 4 3 4 4 3 2" xfId="19616"/>
    <cellStyle name="Normal 3 4 3 4 4 4" xfId="19617"/>
    <cellStyle name="Normal 3 4 3 4 5" xfId="19618"/>
    <cellStyle name="Normal 3 4 3 4 5 2" xfId="19619"/>
    <cellStyle name="Normal 3 4 3 4 5 2 2" xfId="19620"/>
    <cellStyle name="Normal 3 4 3 4 5 3" xfId="19621"/>
    <cellStyle name="Normal 3 4 3 4 6" xfId="19622"/>
    <cellStyle name="Normal 3 4 3 4 6 2" xfId="19623"/>
    <cellStyle name="Normal 3 4 3 4 7" xfId="19624"/>
    <cellStyle name="Normal 3 4 3 5" xfId="19625"/>
    <cellStyle name="Normal 3 4 3 5 2" xfId="19626"/>
    <cellStyle name="Normal 3 4 3 5 2 2" xfId="19627"/>
    <cellStyle name="Normal 3 4 3 5 2 2 2" xfId="19628"/>
    <cellStyle name="Normal 3 4 3 5 2 2 2 2" xfId="19629"/>
    <cellStyle name="Normal 3 4 3 5 2 2 2 2 2" xfId="19630"/>
    <cellStyle name="Normal 3 4 3 5 2 2 2 3" xfId="19631"/>
    <cellStyle name="Normal 3 4 3 5 2 2 3" xfId="19632"/>
    <cellStyle name="Normal 3 4 3 5 2 2 3 2" xfId="19633"/>
    <cellStyle name="Normal 3 4 3 5 2 2 4" xfId="19634"/>
    <cellStyle name="Normal 3 4 3 5 2 3" xfId="19635"/>
    <cellStyle name="Normal 3 4 3 5 2 3 2" xfId="19636"/>
    <cellStyle name="Normal 3 4 3 5 2 3 2 2" xfId="19637"/>
    <cellStyle name="Normal 3 4 3 5 2 3 3" xfId="19638"/>
    <cellStyle name="Normal 3 4 3 5 2 4" xfId="19639"/>
    <cellStyle name="Normal 3 4 3 5 2 4 2" xfId="19640"/>
    <cellStyle name="Normal 3 4 3 5 2 5" xfId="19641"/>
    <cellStyle name="Normal 3 4 3 5 3" xfId="19642"/>
    <cellStyle name="Normal 3 4 3 5 3 2" xfId="19643"/>
    <cellStyle name="Normal 3 4 3 5 3 2 2" xfId="19644"/>
    <cellStyle name="Normal 3 4 3 5 3 2 2 2" xfId="19645"/>
    <cellStyle name="Normal 3 4 3 5 3 2 3" xfId="19646"/>
    <cellStyle name="Normal 3 4 3 5 3 3" xfId="19647"/>
    <cellStyle name="Normal 3 4 3 5 3 3 2" xfId="19648"/>
    <cellStyle name="Normal 3 4 3 5 3 4" xfId="19649"/>
    <cellStyle name="Normal 3 4 3 5 4" xfId="19650"/>
    <cellStyle name="Normal 3 4 3 5 4 2" xfId="19651"/>
    <cellStyle name="Normal 3 4 3 5 4 2 2" xfId="19652"/>
    <cellStyle name="Normal 3 4 3 5 4 3" xfId="19653"/>
    <cellStyle name="Normal 3 4 3 5 5" xfId="19654"/>
    <cellStyle name="Normal 3 4 3 5 5 2" xfId="19655"/>
    <cellStyle name="Normal 3 4 3 5 6" xfId="19656"/>
    <cellStyle name="Normal 3 4 3 6" xfId="19657"/>
    <cellStyle name="Normal 3 4 3 6 2" xfId="19658"/>
    <cellStyle name="Normal 3 4 3 6 2 2" xfId="19659"/>
    <cellStyle name="Normal 3 4 3 6 2 2 2" xfId="19660"/>
    <cellStyle name="Normal 3 4 3 6 2 2 2 2" xfId="19661"/>
    <cellStyle name="Normal 3 4 3 6 2 2 3" xfId="19662"/>
    <cellStyle name="Normal 3 4 3 6 2 3" xfId="19663"/>
    <cellStyle name="Normal 3 4 3 6 2 3 2" xfId="19664"/>
    <cellStyle name="Normal 3 4 3 6 2 4" xfId="19665"/>
    <cellStyle name="Normal 3 4 3 6 3" xfId="19666"/>
    <cellStyle name="Normal 3 4 3 6 3 2" xfId="19667"/>
    <cellStyle name="Normal 3 4 3 6 3 2 2" xfId="19668"/>
    <cellStyle name="Normal 3 4 3 6 3 3" xfId="19669"/>
    <cellStyle name="Normal 3 4 3 6 4" xfId="19670"/>
    <cellStyle name="Normal 3 4 3 6 4 2" xfId="19671"/>
    <cellStyle name="Normal 3 4 3 6 5" xfId="19672"/>
    <cellStyle name="Normal 3 4 3 7" xfId="19673"/>
    <cellStyle name="Normal 3 4 3 7 2" xfId="19674"/>
    <cellStyle name="Normal 3 4 3 7 2 2" xfId="19675"/>
    <cellStyle name="Normal 3 4 3 7 2 2 2" xfId="19676"/>
    <cellStyle name="Normal 3 4 3 7 2 3" xfId="19677"/>
    <cellStyle name="Normal 3 4 3 7 3" xfId="19678"/>
    <cellStyle name="Normal 3 4 3 7 3 2" xfId="19679"/>
    <cellStyle name="Normal 3 4 3 7 4" xfId="19680"/>
    <cellStyle name="Normal 3 4 3 8" xfId="19681"/>
    <cellStyle name="Normal 3 4 3 8 2" xfId="19682"/>
    <cellStyle name="Normal 3 4 3 8 2 2" xfId="19683"/>
    <cellStyle name="Normal 3 4 3 8 3" xfId="19684"/>
    <cellStyle name="Normal 3 4 3 9" xfId="19685"/>
    <cellStyle name="Normal 3 4 3 9 2" xfId="19686"/>
    <cellStyle name="Normal 3 4 4" xfId="818"/>
    <cellStyle name="Normal 3 4 4 10" xfId="19687"/>
    <cellStyle name="Normal 3 4 4 2" xfId="19688"/>
    <cellStyle name="Normal 3 4 4 2 2" xfId="19689"/>
    <cellStyle name="Normal 3 4 4 2 2 2" xfId="19690"/>
    <cellStyle name="Normal 3 4 4 2 2 2 2" xfId="19691"/>
    <cellStyle name="Normal 3 4 4 2 2 2 2 2" xfId="19692"/>
    <cellStyle name="Normal 3 4 4 2 2 2 2 2 2" xfId="19693"/>
    <cellStyle name="Normal 3 4 4 2 2 2 2 2 2 2" xfId="19694"/>
    <cellStyle name="Normal 3 4 4 2 2 2 2 2 2 2 2" xfId="19695"/>
    <cellStyle name="Normal 3 4 4 2 2 2 2 2 2 3" xfId="19696"/>
    <cellStyle name="Normal 3 4 4 2 2 2 2 2 3" xfId="19697"/>
    <cellStyle name="Normal 3 4 4 2 2 2 2 2 3 2" xfId="19698"/>
    <cellStyle name="Normal 3 4 4 2 2 2 2 2 4" xfId="19699"/>
    <cellStyle name="Normal 3 4 4 2 2 2 2 3" xfId="19700"/>
    <cellStyle name="Normal 3 4 4 2 2 2 2 3 2" xfId="19701"/>
    <cellStyle name="Normal 3 4 4 2 2 2 2 3 2 2" xfId="19702"/>
    <cellStyle name="Normal 3 4 4 2 2 2 2 3 3" xfId="19703"/>
    <cellStyle name="Normal 3 4 4 2 2 2 2 4" xfId="19704"/>
    <cellStyle name="Normal 3 4 4 2 2 2 2 4 2" xfId="19705"/>
    <cellStyle name="Normal 3 4 4 2 2 2 2 5" xfId="19706"/>
    <cellStyle name="Normal 3 4 4 2 2 2 3" xfId="19707"/>
    <cellStyle name="Normal 3 4 4 2 2 2 3 2" xfId="19708"/>
    <cellStyle name="Normal 3 4 4 2 2 2 3 2 2" xfId="19709"/>
    <cellStyle name="Normal 3 4 4 2 2 2 3 2 2 2" xfId="19710"/>
    <cellStyle name="Normal 3 4 4 2 2 2 3 2 3" xfId="19711"/>
    <cellStyle name="Normal 3 4 4 2 2 2 3 3" xfId="19712"/>
    <cellStyle name="Normal 3 4 4 2 2 2 3 3 2" xfId="19713"/>
    <cellStyle name="Normal 3 4 4 2 2 2 3 4" xfId="19714"/>
    <cellStyle name="Normal 3 4 4 2 2 2 4" xfId="19715"/>
    <cellStyle name="Normal 3 4 4 2 2 2 4 2" xfId="19716"/>
    <cellStyle name="Normal 3 4 4 2 2 2 4 2 2" xfId="19717"/>
    <cellStyle name="Normal 3 4 4 2 2 2 4 3" xfId="19718"/>
    <cellStyle name="Normal 3 4 4 2 2 2 5" xfId="19719"/>
    <cellStyle name="Normal 3 4 4 2 2 2 5 2" xfId="19720"/>
    <cellStyle name="Normal 3 4 4 2 2 2 6" xfId="19721"/>
    <cellStyle name="Normal 3 4 4 2 2 3" xfId="19722"/>
    <cellStyle name="Normal 3 4 4 2 2 3 2" xfId="19723"/>
    <cellStyle name="Normal 3 4 4 2 2 3 2 2" xfId="19724"/>
    <cellStyle name="Normal 3 4 4 2 2 3 2 2 2" xfId="19725"/>
    <cellStyle name="Normal 3 4 4 2 2 3 2 2 2 2" xfId="19726"/>
    <cellStyle name="Normal 3 4 4 2 2 3 2 2 3" xfId="19727"/>
    <cellStyle name="Normal 3 4 4 2 2 3 2 3" xfId="19728"/>
    <cellStyle name="Normal 3 4 4 2 2 3 2 3 2" xfId="19729"/>
    <cellStyle name="Normal 3 4 4 2 2 3 2 4" xfId="19730"/>
    <cellStyle name="Normal 3 4 4 2 2 3 3" xfId="19731"/>
    <cellStyle name="Normal 3 4 4 2 2 3 3 2" xfId="19732"/>
    <cellStyle name="Normal 3 4 4 2 2 3 3 2 2" xfId="19733"/>
    <cellStyle name="Normal 3 4 4 2 2 3 3 3" xfId="19734"/>
    <cellStyle name="Normal 3 4 4 2 2 3 4" xfId="19735"/>
    <cellStyle name="Normal 3 4 4 2 2 3 4 2" xfId="19736"/>
    <cellStyle name="Normal 3 4 4 2 2 3 5" xfId="19737"/>
    <cellStyle name="Normal 3 4 4 2 2 4" xfId="19738"/>
    <cellStyle name="Normal 3 4 4 2 2 4 2" xfId="19739"/>
    <cellStyle name="Normal 3 4 4 2 2 4 2 2" xfId="19740"/>
    <cellStyle name="Normal 3 4 4 2 2 4 2 2 2" xfId="19741"/>
    <cellStyle name="Normal 3 4 4 2 2 4 2 3" xfId="19742"/>
    <cellStyle name="Normal 3 4 4 2 2 4 3" xfId="19743"/>
    <cellStyle name="Normal 3 4 4 2 2 4 3 2" xfId="19744"/>
    <cellStyle name="Normal 3 4 4 2 2 4 4" xfId="19745"/>
    <cellStyle name="Normal 3 4 4 2 2 5" xfId="19746"/>
    <cellStyle name="Normal 3 4 4 2 2 5 2" xfId="19747"/>
    <cellStyle name="Normal 3 4 4 2 2 5 2 2" xfId="19748"/>
    <cellStyle name="Normal 3 4 4 2 2 5 3" xfId="19749"/>
    <cellStyle name="Normal 3 4 4 2 2 6" xfId="19750"/>
    <cellStyle name="Normal 3 4 4 2 2 6 2" xfId="19751"/>
    <cellStyle name="Normal 3 4 4 2 2 7" xfId="19752"/>
    <cellStyle name="Normal 3 4 4 2 3" xfId="19753"/>
    <cellStyle name="Normal 3 4 4 2 3 2" xfId="19754"/>
    <cellStyle name="Normal 3 4 4 2 3 2 2" xfId="19755"/>
    <cellStyle name="Normal 3 4 4 2 3 2 2 2" xfId="19756"/>
    <cellStyle name="Normal 3 4 4 2 3 2 2 2 2" xfId="19757"/>
    <cellStyle name="Normal 3 4 4 2 3 2 2 2 2 2" xfId="19758"/>
    <cellStyle name="Normal 3 4 4 2 3 2 2 2 3" xfId="19759"/>
    <cellStyle name="Normal 3 4 4 2 3 2 2 3" xfId="19760"/>
    <cellStyle name="Normal 3 4 4 2 3 2 2 3 2" xfId="19761"/>
    <cellStyle name="Normal 3 4 4 2 3 2 2 4" xfId="19762"/>
    <cellStyle name="Normal 3 4 4 2 3 2 3" xfId="19763"/>
    <cellStyle name="Normal 3 4 4 2 3 2 3 2" xfId="19764"/>
    <cellStyle name="Normal 3 4 4 2 3 2 3 2 2" xfId="19765"/>
    <cellStyle name="Normal 3 4 4 2 3 2 3 3" xfId="19766"/>
    <cellStyle name="Normal 3 4 4 2 3 2 4" xfId="19767"/>
    <cellStyle name="Normal 3 4 4 2 3 2 4 2" xfId="19768"/>
    <cellStyle name="Normal 3 4 4 2 3 2 5" xfId="19769"/>
    <cellStyle name="Normal 3 4 4 2 3 3" xfId="19770"/>
    <cellStyle name="Normal 3 4 4 2 3 3 2" xfId="19771"/>
    <cellStyle name="Normal 3 4 4 2 3 3 2 2" xfId="19772"/>
    <cellStyle name="Normal 3 4 4 2 3 3 2 2 2" xfId="19773"/>
    <cellStyle name="Normal 3 4 4 2 3 3 2 3" xfId="19774"/>
    <cellStyle name="Normal 3 4 4 2 3 3 3" xfId="19775"/>
    <cellStyle name="Normal 3 4 4 2 3 3 3 2" xfId="19776"/>
    <cellStyle name="Normal 3 4 4 2 3 3 4" xfId="19777"/>
    <cellStyle name="Normal 3 4 4 2 3 4" xfId="19778"/>
    <cellStyle name="Normal 3 4 4 2 3 4 2" xfId="19779"/>
    <cellStyle name="Normal 3 4 4 2 3 4 2 2" xfId="19780"/>
    <cellStyle name="Normal 3 4 4 2 3 4 3" xfId="19781"/>
    <cellStyle name="Normal 3 4 4 2 3 5" xfId="19782"/>
    <cellStyle name="Normal 3 4 4 2 3 5 2" xfId="19783"/>
    <cellStyle name="Normal 3 4 4 2 3 6" xfId="19784"/>
    <cellStyle name="Normal 3 4 4 2 4" xfId="19785"/>
    <cellStyle name="Normal 3 4 4 2 4 2" xfId="19786"/>
    <cellStyle name="Normal 3 4 4 2 4 2 2" xfId="19787"/>
    <cellStyle name="Normal 3 4 4 2 4 2 2 2" xfId="19788"/>
    <cellStyle name="Normal 3 4 4 2 4 2 2 2 2" xfId="19789"/>
    <cellStyle name="Normal 3 4 4 2 4 2 2 3" xfId="19790"/>
    <cellStyle name="Normal 3 4 4 2 4 2 3" xfId="19791"/>
    <cellStyle name="Normal 3 4 4 2 4 2 3 2" xfId="19792"/>
    <cellStyle name="Normal 3 4 4 2 4 2 4" xfId="19793"/>
    <cellStyle name="Normal 3 4 4 2 4 3" xfId="19794"/>
    <cellStyle name="Normal 3 4 4 2 4 3 2" xfId="19795"/>
    <cellStyle name="Normal 3 4 4 2 4 3 2 2" xfId="19796"/>
    <cellStyle name="Normal 3 4 4 2 4 3 3" xfId="19797"/>
    <cellStyle name="Normal 3 4 4 2 4 4" xfId="19798"/>
    <cellStyle name="Normal 3 4 4 2 4 4 2" xfId="19799"/>
    <cellStyle name="Normal 3 4 4 2 4 5" xfId="19800"/>
    <cellStyle name="Normal 3 4 4 2 5" xfId="19801"/>
    <cellStyle name="Normal 3 4 4 2 5 2" xfId="19802"/>
    <cellStyle name="Normal 3 4 4 2 5 2 2" xfId="19803"/>
    <cellStyle name="Normal 3 4 4 2 5 2 2 2" xfId="19804"/>
    <cellStyle name="Normal 3 4 4 2 5 2 3" xfId="19805"/>
    <cellStyle name="Normal 3 4 4 2 5 3" xfId="19806"/>
    <cellStyle name="Normal 3 4 4 2 5 3 2" xfId="19807"/>
    <cellStyle name="Normal 3 4 4 2 5 4" xfId="19808"/>
    <cellStyle name="Normal 3 4 4 2 6" xfId="19809"/>
    <cellStyle name="Normal 3 4 4 2 6 2" xfId="19810"/>
    <cellStyle name="Normal 3 4 4 2 6 2 2" xfId="19811"/>
    <cellStyle name="Normal 3 4 4 2 6 3" xfId="19812"/>
    <cellStyle name="Normal 3 4 4 2 7" xfId="19813"/>
    <cellStyle name="Normal 3 4 4 2 7 2" xfId="19814"/>
    <cellStyle name="Normal 3 4 4 2 8" xfId="19815"/>
    <cellStyle name="Normal 3 4 4 3" xfId="19816"/>
    <cellStyle name="Normal 3 4 4 3 2" xfId="19817"/>
    <cellStyle name="Normal 3 4 4 3 2 2" xfId="19818"/>
    <cellStyle name="Normal 3 4 4 3 2 2 2" xfId="19819"/>
    <cellStyle name="Normal 3 4 4 3 2 2 2 2" xfId="19820"/>
    <cellStyle name="Normal 3 4 4 3 2 2 2 2 2" xfId="19821"/>
    <cellStyle name="Normal 3 4 4 3 2 2 2 2 2 2" xfId="19822"/>
    <cellStyle name="Normal 3 4 4 3 2 2 2 2 3" xfId="19823"/>
    <cellStyle name="Normal 3 4 4 3 2 2 2 3" xfId="19824"/>
    <cellStyle name="Normal 3 4 4 3 2 2 2 3 2" xfId="19825"/>
    <cellStyle name="Normal 3 4 4 3 2 2 2 4" xfId="19826"/>
    <cellStyle name="Normal 3 4 4 3 2 2 3" xfId="19827"/>
    <cellStyle name="Normal 3 4 4 3 2 2 3 2" xfId="19828"/>
    <cellStyle name="Normal 3 4 4 3 2 2 3 2 2" xfId="19829"/>
    <cellStyle name="Normal 3 4 4 3 2 2 3 3" xfId="19830"/>
    <cellStyle name="Normal 3 4 4 3 2 2 4" xfId="19831"/>
    <cellStyle name="Normal 3 4 4 3 2 2 4 2" xfId="19832"/>
    <cellStyle name="Normal 3 4 4 3 2 2 5" xfId="19833"/>
    <cellStyle name="Normal 3 4 4 3 2 3" xfId="19834"/>
    <cellStyle name="Normal 3 4 4 3 2 3 2" xfId="19835"/>
    <cellStyle name="Normal 3 4 4 3 2 3 2 2" xfId="19836"/>
    <cellStyle name="Normal 3 4 4 3 2 3 2 2 2" xfId="19837"/>
    <cellStyle name="Normal 3 4 4 3 2 3 2 3" xfId="19838"/>
    <cellStyle name="Normal 3 4 4 3 2 3 3" xfId="19839"/>
    <cellStyle name="Normal 3 4 4 3 2 3 3 2" xfId="19840"/>
    <cellStyle name="Normal 3 4 4 3 2 3 4" xfId="19841"/>
    <cellStyle name="Normal 3 4 4 3 2 4" xfId="19842"/>
    <cellStyle name="Normal 3 4 4 3 2 4 2" xfId="19843"/>
    <cellStyle name="Normal 3 4 4 3 2 4 2 2" xfId="19844"/>
    <cellStyle name="Normal 3 4 4 3 2 4 3" xfId="19845"/>
    <cellStyle name="Normal 3 4 4 3 2 5" xfId="19846"/>
    <cellStyle name="Normal 3 4 4 3 2 5 2" xfId="19847"/>
    <cellStyle name="Normal 3 4 4 3 2 6" xfId="19848"/>
    <cellStyle name="Normal 3 4 4 3 3" xfId="19849"/>
    <cellStyle name="Normal 3 4 4 3 3 2" xfId="19850"/>
    <cellStyle name="Normal 3 4 4 3 3 2 2" xfId="19851"/>
    <cellStyle name="Normal 3 4 4 3 3 2 2 2" xfId="19852"/>
    <cellStyle name="Normal 3 4 4 3 3 2 2 2 2" xfId="19853"/>
    <cellStyle name="Normal 3 4 4 3 3 2 2 3" xfId="19854"/>
    <cellStyle name="Normal 3 4 4 3 3 2 3" xfId="19855"/>
    <cellStyle name="Normal 3 4 4 3 3 2 3 2" xfId="19856"/>
    <cellStyle name="Normal 3 4 4 3 3 2 4" xfId="19857"/>
    <cellStyle name="Normal 3 4 4 3 3 3" xfId="19858"/>
    <cellStyle name="Normal 3 4 4 3 3 3 2" xfId="19859"/>
    <cellStyle name="Normal 3 4 4 3 3 3 2 2" xfId="19860"/>
    <cellStyle name="Normal 3 4 4 3 3 3 3" xfId="19861"/>
    <cellStyle name="Normal 3 4 4 3 3 4" xfId="19862"/>
    <cellStyle name="Normal 3 4 4 3 3 4 2" xfId="19863"/>
    <cellStyle name="Normal 3 4 4 3 3 5" xfId="19864"/>
    <cellStyle name="Normal 3 4 4 3 4" xfId="19865"/>
    <cellStyle name="Normal 3 4 4 3 4 2" xfId="19866"/>
    <cellStyle name="Normal 3 4 4 3 4 2 2" xfId="19867"/>
    <cellStyle name="Normal 3 4 4 3 4 2 2 2" xfId="19868"/>
    <cellStyle name="Normal 3 4 4 3 4 2 3" xfId="19869"/>
    <cellStyle name="Normal 3 4 4 3 4 3" xfId="19870"/>
    <cellStyle name="Normal 3 4 4 3 4 3 2" xfId="19871"/>
    <cellStyle name="Normal 3 4 4 3 4 4" xfId="19872"/>
    <cellStyle name="Normal 3 4 4 3 5" xfId="19873"/>
    <cellStyle name="Normal 3 4 4 3 5 2" xfId="19874"/>
    <cellStyle name="Normal 3 4 4 3 5 2 2" xfId="19875"/>
    <cellStyle name="Normal 3 4 4 3 5 3" xfId="19876"/>
    <cellStyle name="Normal 3 4 4 3 6" xfId="19877"/>
    <cellStyle name="Normal 3 4 4 3 6 2" xfId="19878"/>
    <cellStyle name="Normal 3 4 4 3 7" xfId="19879"/>
    <cellStyle name="Normal 3 4 4 4" xfId="19880"/>
    <cellStyle name="Normal 3 4 4 4 2" xfId="19881"/>
    <cellStyle name="Normal 3 4 4 4 2 2" xfId="19882"/>
    <cellStyle name="Normal 3 4 4 4 2 2 2" xfId="19883"/>
    <cellStyle name="Normal 3 4 4 4 2 2 2 2" xfId="19884"/>
    <cellStyle name="Normal 3 4 4 4 2 2 2 2 2" xfId="19885"/>
    <cellStyle name="Normal 3 4 4 4 2 2 2 3" xfId="19886"/>
    <cellStyle name="Normal 3 4 4 4 2 2 3" xfId="19887"/>
    <cellStyle name="Normal 3 4 4 4 2 2 3 2" xfId="19888"/>
    <cellStyle name="Normal 3 4 4 4 2 2 4" xfId="19889"/>
    <cellStyle name="Normal 3 4 4 4 2 3" xfId="19890"/>
    <cellStyle name="Normal 3 4 4 4 2 3 2" xfId="19891"/>
    <cellStyle name="Normal 3 4 4 4 2 3 2 2" xfId="19892"/>
    <cellStyle name="Normal 3 4 4 4 2 3 3" xfId="19893"/>
    <cellStyle name="Normal 3 4 4 4 2 4" xfId="19894"/>
    <cellStyle name="Normal 3 4 4 4 2 4 2" xfId="19895"/>
    <cellStyle name="Normal 3 4 4 4 2 5" xfId="19896"/>
    <cellStyle name="Normal 3 4 4 4 3" xfId="19897"/>
    <cellStyle name="Normal 3 4 4 4 3 2" xfId="19898"/>
    <cellStyle name="Normal 3 4 4 4 3 2 2" xfId="19899"/>
    <cellStyle name="Normal 3 4 4 4 3 2 2 2" xfId="19900"/>
    <cellStyle name="Normal 3 4 4 4 3 2 3" xfId="19901"/>
    <cellStyle name="Normal 3 4 4 4 3 3" xfId="19902"/>
    <cellStyle name="Normal 3 4 4 4 3 3 2" xfId="19903"/>
    <cellStyle name="Normal 3 4 4 4 3 4" xfId="19904"/>
    <cellStyle name="Normal 3 4 4 4 4" xfId="19905"/>
    <cellStyle name="Normal 3 4 4 4 4 2" xfId="19906"/>
    <cellStyle name="Normal 3 4 4 4 4 2 2" xfId="19907"/>
    <cellStyle name="Normal 3 4 4 4 4 3" xfId="19908"/>
    <cellStyle name="Normal 3 4 4 4 5" xfId="19909"/>
    <cellStyle name="Normal 3 4 4 4 5 2" xfId="19910"/>
    <cellStyle name="Normal 3 4 4 4 6" xfId="19911"/>
    <cellStyle name="Normal 3 4 4 5" xfId="19912"/>
    <cellStyle name="Normal 3 4 4 5 2" xfId="19913"/>
    <cellStyle name="Normal 3 4 4 5 2 2" xfId="19914"/>
    <cellStyle name="Normal 3 4 4 5 2 2 2" xfId="19915"/>
    <cellStyle name="Normal 3 4 4 5 2 2 2 2" xfId="19916"/>
    <cellStyle name="Normal 3 4 4 5 2 2 3" xfId="19917"/>
    <cellStyle name="Normal 3 4 4 5 2 3" xfId="19918"/>
    <cellStyle name="Normal 3 4 4 5 2 3 2" xfId="19919"/>
    <cellStyle name="Normal 3 4 4 5 2 4" xfId="19920"/>
    <cellStyle name="Normal 3 4 4 5 3" xfId="19921"/>
    <cellStyle name="Normal 3 4 4 5 3 2" xfId="19922"/>
    <cellStyle name="Normal 3 4 4 5 3 2 2" xfId="19923"/>
    <cellStyle name="Normal 3 4 4 5 3 3" xfId="19924"/>
    <cellStyle name="Normal 3 4 4 5 4" xfId="19925"/>
    <cellStyle name="Normal 3 4 4 5 4 2" xfId="19926"/>
    <cellStyle name="Normal 3 4 4 5 5" xfId="19927"/>
    <cellStyle name="Normal 3 4 4 6" xfId="19928"/>
    <cellStyle name="Normal 3 4 4 6 2" xfId="19929"/>
    <cellStyle name="Normal 3 4 4 6 2 2" xfId="19930"/>
    <cellStyle name="Normal 3 4 4 6 2 2 2" xfId="19931"/>
    <cellStyle name="Normal 3 4 4 6 2 3" xfId="19932"/>
    <cellStyle name="Normal 3 4 4 6 3" xfId="19933"/>
    <cellStyle name="Normal 3 4 4 6 3 2" xfId="19934"/>
    <cellStyle name="Normal 3 4 4 6 4" xfId="19935"/>
    <cellStyle name="Normal 3 4 4 7" xfId="19936"/>
    <cellStyle name="Normal 3 4 4 7 2" xfId="19937"/>
    <cellStyle name="Normal 3 4 4 7 2 2" xfId="19938"/>
    <cellStyle name="Normal 3 4 4 7 3" xfId="19939"/>
    <cellStyle name="Normal 3 4 4 8" xfId="19940"/>
    <cellStyle name="Normal 3 4 4 8 2" xfId="19941"/>
    <cellStyle name="Normal 3 4 4 9" xfId="19942"/>
    <cellStyle name="Normal 3 4 5" xfId="19943"/>
    <cellStyle name="Normal 3 4 5 2" xfId="19944"/>
    <cellStyle name="Normal 3 4 5 2 2" xfId="19945"/>
    <cellStyle name="Normal 3 4 5 2 2 2" xfId="19946"/>
    <cellStyle name="Normal 3 4 5 2 2 2 2" xfId="19947"/>
    <cellStyle name="Normal 3 4 5 2 2 2 2 2" xfId="19948"/>
    <cellStyle name="Normal 3 4 5 2 2 2 2 2 2" xfId="19949"/>
    <cellStyle name="Normal 3 4 5 2 2 2 2 2 2 2" xfId="19950"/>
    <cellStyle name="Normal 3 4 5 2 2 2 2 2 3" xfId="19951"/>
    <cellStyle name="Normal 3 4 5 2 2 2 2 3" xfId="19952"/>
    <cellStyle name="Normal 3 4 5 2 2 2 2 3 2" xfId="19953"/>
    <cellStyle name="Normal 3 4 5 2 2 2 2 4" xfId="19954"/>
    <cellStyle name="Normal 3 4 5 2 2 2 3" xfId="19955"/>
    <cellStyle name="Normal 3 4 5 2 2 2 3 2" xfId="19956"/>
    <cellStyle name="Normal 3 4 5 2 2 2 3 2 2" xfId="19957"/>
    <cellStyle name="Normal 3 4 5 2 2 2 3 3" xfId="19958"/>
    <cellStyle name="Normal 3 4 5 2 2 2 4" xfId="19959"/>
    <cellStyle name="Normal 3 4 5 2 2 2 4 2" xfId="19960"/>
    <cellStyle name="Normal 3 4 5 2 2 2 5" xfId="19961"/>
    <cellStyle name="Normal 3 4 5 2 2 3" xfId="19962"/>
    <cellStyle name="Normal 3 4 5 2 2 3 2" xfId="19963"/>
    <cellStyle name="Normal 3 4 5 2 2 3 2 2" xfId="19964"/>
    <cellStyle name="Normal 3 4 5 2 2 3 2 2 2" xfId="19965"/>
    <cellStyle name="Normal 3 4 5 2 2 3 2 3" xfId="19966"/>
    <cellStyle name="Normal 3 4 5 2 2 3 3" xfId="19967"/>
    <cellStyle name="Normal 3 4 5 2 2 3 3 2" xfId="19968"/>
    <cellStyle name="Normal 3 4 5 2 2 3 4" xfId="19969"/>
    <cellStyle name="Normal 3 4 5 2 2 4" xfId="19970"/>
    <cellStyle name="Normal 3 4 5 2 2 4 2" xfId="19971"/>
    <cellStyle name="Normal 3 4 5 2 2 4 2 2" xfId="19972"/>
    <cellStyle name="Normal 3 4 5 2 2 4 3" xfId="19973"/>
    <cellStyle name="Normal 3 4 5 2 2 5" xfId="19974"/>
    <cellStyle name="Normal 3 4 5 2 2 5 2" xfId="19975"/>
    <cellStyle name="Normal 3 4 5 2 2 6" xfId="19976"/>
    <cellStyle name="Normal 3 4 5 2 3" xfId="19977"/>
    <cellStyle name="Normal 3 4 5 2 3 2" xfId="19978"/>
    <cellStyle name="Normal 3 4 5 2 3 2 2" xfId="19979"/>
    <cellStyle name="Normal 3 4 5 2 3 2 2 2" xfId="19980"/>
    <cellStyle name="Normal 3 4 5 2 3 2 2 2 2" xfId="19981"/>
    <cellStyle name="Normal 3 4 5 2 3 2 2 3" xfId="19982"/>
    <cellStyle name="Normal 3 4 5 2 3 2 3" xfId="19983"/>
    <cellStyle name="Normal 3 4 5 2 3 2 3 2" xfId="19984"/>
    <cellStyle name="Normal 3 4 5 2 3 2 4" xfId="19985"/>
    <cellStyle name="Normal 3 4 5 2 3 3" xfId="19986"/>
    <cellStyle name="Normal 3 4 5 2 3 3 2" xfId="19987"/>
    <cellStyle name="Normal 3 4 5 2 3 3 2 2" xfId="19988"/>
    <cellStyle name="Normal 3 4 5 2 3 3 3" xfId="19989"/>
    <cellStyle name="Normal 3 4 5 2 3 4" xfId="19990"/>
    <cellStyle name="Normal 3 4 5 2 3 4 2" xfId="19991"/>
    <cellStyle name="Normal 3 4 5 2 3 5" xfId="19992"/>
    <cellStyle name="Normal 3 4 5 2 4" xfId="19993"/>
    <cellStyle name="Normal 3 4 5 2 4 2" xfId="19994"/>
    <cellStyle name="Normal 3 4 5 2 4 2 2" xfId="19995"/>
    <cellStyle name="Normal 3 4 5 2 4 2 2 2" xfId="19996"/>
    <cellStyle name="Normal 3 4 5 2 4 2 3" xfId="19997"/>
    <cellStyle name="Normal 3 4 5 2 4 3" xfId="19998"/>
    <cellStyle name="Normal 3 4 5 2 4 3 2" xfId="19999"/>
    <cellStyle name="Normal 3 4 5 2 4 4" xfId="20000"/>
    <cellStyle name="Normal 3 4 5 2 5" xfId="20001"/>
    <cellStyle name="Normal 3 4 5 2 5 2" xfId="20002"/>
    <cellStyle name="Normal 3 4 5 2 5 2 2" xfId="20003"/>
    <cellStyle name="Normal 3 4 5 2 5 3" xfId="20004"/>
    <cellStyle name="Normal 3 4 5 2 6" xfId="20005"/>
    <cellStyle name="Normal 3 4 5 2 6 2" xfId="20006"/>
    <cellStyle name="Normal 3 4 5 2 7" xfId="20007"/>
    <cellStyle name="Normal 3 4 5 3" xfId="20008"/>
    <cellStyle name="Normal 3 4 5 3 2" xfId="20009"/>
    <cellStyle name="Normal 3 4 5 3 2 2" xfId="20010"/>
    <cellStyle name="Normal 3 4 5 3 2 2 2" xfId="20011"/>
    <cellStyle name="Normal 3 4 5 3 2 2 2 2" xfId="20012"/>
    <cellStyle name="Normal 3 4 5 3 2 2 2 2 2" xfId="20013"/>
    <cellStyle name="Normal 3 4 5 3 2 2 2 3" xfId="20014"/>
    <cellStyle name="Normal 3 4 5 3 2 2 3" xfId="20015"/>
    <cellStyle name="Normal 3 4 5 3 2 2 3 2" xfId="20016"/>
    <cellStyle name="Normal 3 4 5 3 2 2 4" xfId="20017"/>
    <cellStyle name="Normal 3 4 5 3 2 3" xfId="20018"/>
    <cellStyle name="Normal 3 4 5 3 2 3 2" xfId="20019"/>
    <cellStyle name="Normal 3 4 5 3 2 3 2 2" xfId="20020"/>
    <cellStyle name="Normal 3 4 5 3 2 3 3" xfId="20021"/>
    <cellStyle name="Normal 3 4 5 3 2 4" xfId="20022"/>
    <cellStyle name="Normal 3 4 5 3 2 4 2" xfId="20023"/>
    <cellStyle name="Normal 3 4 5 3 2 5" xfId="20024"/>
    <cellStyle name="Normal 3 4 5 3 3" xfId="20025"/>
    <cellStyle name="Normal 3 4 5 3 3 2" xfId="20026"/>
    <cellStyle name="Normal 3 4 5 3 3 2 2" xfId="20027"/>
    <cellStyle name="Normal 3 4 5 3 3 2 2 2" xfId="20028"/>
    <cellStyle name="Normal 3 4 5 3 3 2 3" xfId="20029"/>
    <cellStyle name="Normal 3 4 5 3 3 3" xfId="20030"/>
    <cellStyle name="Normal 3 4 5 3 3 3 2" xfId="20031"/>
    <cellStyle name="Normal 3 4 5 3 3 4" xfId="20032"/>
    <cellStyle name="Normal 3 4 5 3 4" xfId="20033"/>
    <cellStyle name="Normal 3 4 5 3 4 2" xfId="20034"/>
    <cellStyle name="Normal 3 4 5 3 4 2 2" xfId="20035"/>
    <cellStyle name="Normal 3 4 5 3 4 3" xfId="20036"/>
    <cellStyle name="Normal 3 4 5 3 5" xfId="20037"/>
    <cellStyle name="Normal 3 4 5 3 5 2" xfId="20038"/>
    <cellStyle name="Normal 3 4 5 3 6" xfId="20039"/>
    <cellStyle name="Normal 3 4 5 4" xfId="20040"/>
    <cellStyle name="Normal 3 4 5 4 2" xfId="20041"/>
    <cellStyle name="Normal 3 4 5 4 2 2" xfId="20042"/>
    <cellStyle name="Normal 3 4 5 4 2 2 2" xfId="20043"/>
    <cellStyle name="Normal 3 4 5 4 2 2 2 2" xfId="20044"/>
    <cellStyle name="Normal 3 4 5 4 2 2 3" xfId="20045"/>
    <cellStyle name="Normal 3 4 5 4 2 3" xfId="20046"/>
    <cellStyle name="Normal 3 4 5 4 2 3 2" xfId="20047"/>
    <cellStyle name="Normal 3 4 5 4 2 4" xfId="20048"/>
    <cellStyle name="Normal 3 4 5 4 3" xfId="20049"/>
    <cellStyle name="Normal 3 4 5 4 3 2" xfId="20050"/>
    <cellStyle name="Normal 3 4 5 4 3 2 2" xfId="20051"/>
    <cellStyle name="Normal 3 4 5 4 3 3" xfId="20052"/>
    <cellStyle name="Normal 3 4 5 4 4" xfId="20053"/>
    <cellStyle name="Normal 3 4 5 4 4 2" xfId="20054"/>
    <cellStyle name="Normal 3 4 5 4 5" xfId="20055"/>
    <cellStyle name="Normal 3 4 5 5" xfId="20056"/>
    <cellStyle name="Normal 3 4 5 5 2" xfId="20057"/>
    <cellStyle name="Normal 3 4 5 5 2 2" xfId="20058"/>
    <cellStyle name="Normal 3 4 5 5 2 2 2" xfId="20059"/>
    <cellStyle name="Normal 3 4 5 5 2 3" xfId="20060"/>
    <cellStyle name="Normal 3 4 5 5 3" xfId="20061"/>
    <cellStyle name="Normal 3 4 5 5 3 2" xfId="20062"/>
    <cellStyle name="Normal 3 4 5 5 4" xfId="20063"/>
    <cellStyle name="Normal 3 4 5 6" xfId="20064"/>
    <cellStyle name="Normal 3 4 5 6 2" xfId="20065"/>
    <cellStyle name="Normal 3 4 5 6 2 2" xfId="20066"/>
    <cellStyle name="Normal 3 4 5 6 3" xfId="20067"/>
    <cellStyle name="Normal 3 4 5 7" xfId="20068"/>
    <cellStyle name="Normal 3 4 5 7 2" xfId="20069"/>
    <cellStyle name="Normal 3 4 5 8" xfId="20070"/>
    <cellStyle name="Normal 3 4 6" xfId="20071"/>
    <cellStyle name="Normal 3 4 6 2" xfId="20072"/>
    <cellStyle name="Normal 3 4 6 2 2" xfId="20073"/>
    <cellStyle name="Normal 3 4 6 2 2 2" xfId="20074"/>
    <cellStyle name="Normal 3 4 6 2 2 2 2" xfId="20075"/>
    <cellStyle name="Normal 3 4 6 2 2 2 2 2" xfId="20076"/>
    <cellStyle name="Normal 3 4 6 2 2 2 2 2 2" xfId="20077"/>
    <cellStyle name="Normal 3 4 6 2 2 2 2 3" xfId="20078"/>
    <cellStyle name="Normal 3 4 6 2 2 2 3" xfId="20079"/>
    <cellStyle name="Normal 3 4 6 2 2 2 3 2" xfId="20080"/>
    <cellStyle name="Normal 3 4 6 2 2 2 4" xfId="20081"/>
    <cellStyle name="Normal 3 4 6 2 2 3" xfId="20082"/>
    <cellStyle name="Normal 3 4 6 2 2 3 2" xfId="20083"/>
    <cellStyle name="Normal 3 4 6 2 2 3 2 2" xfId="20084"/>
    <cellStyle name="Normal 3 4 6 2 2 3 3" xfId="20085"/>
    <cellStyle name="Normal 3 4 6 2 2 4" xfId="20086"/>
    <cellStyle name="Normal 3 4 6 2 2 4 2" xfId="20087"/>
    <cellStyle name="Normal 3 4 6 2 2 5" xfId="20088"/>
    <cellStyle name="Normal 3 4 6 2 3" xfId="20089"/>
    <cellStyle name="Normal 3 4 6 2 3 2" xfId="20090"/>
    <cellStyle name="Normal 3 4 6 2 3 2 2" xfId="20091"/>
    <cellStyle name="Normal 3 4 6 2 3 2 2 2" xfId="20092"/>
    <cellStyle name="Normal 3 4 6 2 3 2 3" xfId="20093"/>
    <cellStyle name="Normal 3 4 6 2 3 3" xfId="20094"/>
    <cellStyle name="Normal 3 4 6 2 3 3 2" xfId="20095"/>
    <cellStyle name="Normal 3 4 6 2 3 4" xfId="20096"/>
    <cellStyle name="Normal 3 4 6 2 4" xfId="20097"/>
    <cellStyle name="Normal 3 4 6 2 4 2" xfId="20098"/>
    <cellStyle name="Normal 3 4 6 2 4 2 2" xfId="20099"/>
    <cellStyle name="Normal 3 4 6 2 4 3" xfId="20100"/>
    <cellStyle name="Normal 3 4 6 2 5" xfId="20101"/>
    <cellStyle name="Normal 3 4 6 2 5 2" xfId="20102"/>
    <cellStyle name="Normal 3 4 6 2 6" xfId="20103"/>
    <cellStyle name="Normal 3 4 6 3" xfId="20104"/>
    <cellStyle name="Normal 3 4 6 3 2" xfId="20105"/>
    <cellStyle name="Normal 3 4 6 3 2 2" xfId="20106"/>
    <cellStyle name="Normal 3 4 6 3 2 2 2" xfId="20107"/>
    <cellStyle name="Normal 3 4 6 3 2 2 2 2" xfId="20108"/>
    <cellStyle name="Normal 3 4 6 3 2 2 3" xfId="20109"/>
    <cellStyle name="Normal 3 4 6 3 2 3" xfId="20110"/>
    <cellStyle name="Normal 3 4 6 3 2 3 2" xfId="20111"/>
    <cellStyle name="Normal 3 4 6 3 2 4" xfId="20112"/>
    <cellStyle name="Normal 3 4 6 3 3" xfId="20113"/>
    <cellStyle name="Normal 3 4 6 3 3 2" xfId="20114"/>
    <cellStyle name="Normal 3 4 6 3 3 2 2" xfId="20115"/>
    <cellStyle name="Normal 3 4 6 3 3 3" xfId="20116"/>
    <cellStyle name="Normal 3 4 6 3 4" xfId="20117"/>
    <cellStyle name="Normal 3 4 6 3 4 2" xfId="20118"/>
    <cellStyle name="Normal 3 4 6 3 5" xfId="20119"/>
    <cellStyle name="Normal 3 4 6 4" xfId="20120"/>
    <cellStyle name="Normal 3 4 6 4 2" xfId="20121"/>
    <cellStyle name="Normal 3 4 6 4 2 2" xfId="20122"/>
    <cellStyle name="Normal 3 4 6 4 2 2 2" xfId="20123"/>
    <cellStyle name="Normal 3 4 6 4 2 3" xfId="20124"/>
    <cellStyle name="Normal 3 4 6 4 3" xfId="20125"/>
    <cellStyle name="Normal 3 4 6 4 3 2" xfId="20126"/>
    <cellStyle name="Normal 3 4 6 4 4" xfId="20127"/>
    <cellStyle name="Normal 3 4 6 5" xfId="20128"/>
    <cellStyle name="Normal 3 4 6 5 2" xfId="20129"/>
    <cellStyle name="Normal 3 4 6 5 2 2" xfId="20130"/>
    <cellStyle name="Normal 3 4 6 5 3" xfId="20131"/>
    <cellStyle name="Normal 3 4 6 6" xfId="20132"/>
    <cellStyle name="Normal 3 4 6 6 2" xfId="20133"/>
    <cellStyle name="Normal 3 4 6 7" xfId="20134"/>
    <cellStyle name="Normal 3 4 7" xfId="20135"/>
    <cellStyle name="Normal 3 4 7 2" xfId="20136"/>
    <cellStyle name="Normal 3 4 7 2 2" xfId="20137"/>
    <cellStyle name="Normal 3 4 7 2 2 2" xfId="20138"/>
    <cellStyle name="Normal 3 4 7 2 2 2 2" xfId="20139"/>
    <cellStyle name="Normal 3 4 7 2 2 2 2 2" xfId="20140"/>
    <cellStyle name="Normal 3 4 7 2 2 2 3" xfId="20141"/>
    <cellStyle name="Normal 3 4 7 2 2 3" xfId="20142"/>
    <cellStyle name="Normal 3 4 7 2 2 3 2" xfId="20143"/>
    <cellStyle name="Normal 3 4 7 2 2 4" xfId="20144"/>
    <cellStyle name="Normal 3 4 7 2 3" xfId="20145"/>
    <cellStyle name="Normal 3 4 7 2 3 2" xfId="20146"/>
    <cellStyle name="Normal 3 4 7 2 3 2 2" xfId="20147"/>
    <cellStyle name="Normal 3 4 7 2 3 3" xfId="20148"/>
    <cellStyle name="Normal 3 4 7 2 4" xfId="20149"/>
    <cellStyle name="Normal 3 4 7 2 4 2" xfId="20150"/>
    <cellStyle name="Normal 3 4 7 2 5" xfId="20151"/>
    <cellStyle name="Normal 3 4 7 3" xfId="20152"/>
    <cellStyle name="Normal 3 4 7 3 2" xfId="20153"/>
    <cellStyle name="Normal 3 4 7 3 2 2" xfId="20154"/>
    <cellStyle name="Normal 3 4 7 3 2 2 2" xfId="20155"/>
    <cellStyle name="Normal 3 4 7 3 2 3" xfId="20156"/>
    <cellStyle name="Normal 3 4 7 3 3" xfId="20157"/>
    <cellStyle name="Normal 3 4 7 3 3 2" xfId="20158"/>
    <cellStyle name="Normal 3 4 7 3 4" xfId="20159"/>
    <cellStyle name="Normal 3 4 7 4" xfId="20160"/>
    <cellStyle name="Normal 3 4 7 4 2" xfId="20161"/>
    <cellStyle name="Normal 3 4 7 4 2 2" xfId="20162"/>
    <cellStyle name="Normal 3 4 7 4 3" xfId="20163"/>
    <cellStyle name="Normal 3 4 7 5" xfId="20164"/>
    <cellStyle name="Normal 3 4 7 5 2" xfId="20165"/>
    <cellStyle name="Normal 3 4 7 6" xfId="20166"/>
    <cellStyle name="Normal 3 4 8" xfId="20167"/>
    <cellStyle name="Normal 3 4 8 2" xfId="20168"/>
    <cellStyle name="Normal 3 4 8 2 2" xfId="20169"/>
    <cellStyle name="Normal 3 4 8 2 2 2" xfId="20170"/>
    <cellStyle name="Normal 3 4 8 2 2 2 2" xfId="20171"/>
    <cellStyle name="Normal 3 4 8 2 2 3" xfId="20172"/>
    <cellStyle name="Normal 3 4 8 2 3" xfId="20173"/>
    <cellStyle name="Normal 3 4 8 2 3 2" xfId="20174"/>
    <cellStyle name="Normal 3 4 8 2 4" xfId="20175"/>
    <cellStyle name="Normal 3 4 8 3" xfId="20176"/>
    <cellStyle name="Normal 3 4 8 3 2" xfId="20177"/>
    <cellStyle name="Normal 3 4 8 3 2 2" xfId="20178"/>
    <cellStyle name="Normal 3 4 8 3 3" xfId="20179"/>
    <cellStyle name="Normal 3 4 8 4" xfId="20180"/>
    <cellStyle name="Normal 3 4 8 4 2" xfId="20181"/>
    <cellStyle name="Normal 3 4 8 5" xfId="20182"/>
    <cellStyle name="Normal 3 4 9" xfId="20183"/>
    <cellStyle name="Normal 3 4 9 2" xfId="20184"/>
    <cellStyle name="Normal 3 4 9 2 2" xfId="20185"/>
    <cellStyle name="Normal 3 4 9 2 2 2" xfId="20186"/>
    <cellStyle name="Normal 3 4 9 2 3" xfId="20187"/>
    <cellStyle name="Normal 3 4 9 3" xfId="20188"/>
    <cellStyle name="Normal 3 4 9 3 2" xfId="20189"/>
    <cellStyle name="Normal 3 4 9 4" xfId="20190"/>
    <cellStyle name="Normal 3 5" xfId="213"/>
    <cellStyle name="Normal 3 5 10" xfId="20191"/>
    <cellStyle name="Normal 3 5 10 2" xfId="20192"/>
    <cellStyle name="Normal 3 5 11" xfId="20193"/>
    <cellStyle name="Normal 3 5 12" xfId="20194"/>
    <cellStyle name="Normal 3 5 2" xfId="20195"/>
    <cellStyle name="Normal 3 5 2 10" xfId="20196"/>
    <cellStyle name="Normal 3 5 2 2" xfId="20197"/>
    <cellStyle name="Normal 3 5 2 2 2" xfId="20198"/>
    <cellStyle name="Normal 3 5 2 2 2 2" xfId="20199"/>
    <cellStyle name="Normal 3 5 2 2 2 2 2" xfId="20200"/>
    <cellStyle name="Normal 3 5 2 2 2 2 2 2" xfId="20201"/>
    <cellStyle name="Normal 3 5 2 2 2 2 2 2 2" xfId="20202"/>
    <cellStyle name="Normal 3 5 2 2 2 2 2 2 2 2" xfId="20203"/>
    <cellStyle name="Normal 3 5 2 2 2 2 2 2 2 2 2" xfId="20204"/>
    <cellStyle name="Normal 3 5 2 2 2 2 2 2 2 2 2 2" xfId="20205"/>
    <cellStyle name="Normal 3 5 2 2 2 2 2 2 2 2 3" xfId="20206"/>
    <cellStyle name="Normal 3 5 2 2 2 2 2 2 2 3" xfId="20207"/>
    <cellStyle name="Normal 3 5 2 2 2 2 2 2 2 3 2" xfId="20208"/>
    <cellStyle name="Normal 3 5 2 2 2 2 2 2 2 4" xfId="20209"/>
    <cellStyle name="Normal 3 5 2 2 2 2 2 2 3" xfId="20210"/>
    <cellStyle name="Normal 3 5 2 2 2 2 2 2 3 2" xfId="20211"/>
    <cellStyle name="Normal 3 5 2 2 2 2 2 2 3 2 2" xfId="20212"/>
    <cellStyle name="Normal 3 5 2 2 2 2 2 2 3 3" xfId="20213"/>
    <cellStyle name="Normal 3 5 2 2 2 2 2 2 4" xfId="20214"/>
    <cellStyle name="Normal 3 5 2 2 2 2 2 2 4 2" xfId="20215"/>
    <cellStyle name="Normal 3 5 2 2 2 2 2 2 5" xfId="20216"/>
    <cellStyle name="Normal 3 5 2 2 2 2 2 3" xfId="20217"/>
    <cellStyle name="Normal 3 5 2 2 2 2 2 3 2" xfId="20218"/>
    <cellStyle name="Normal 3 5 2 2 2 2 2 3 2 2" xfId="20219"/>
    <cellStyle name="Normal 3 5 2 2 2 2 2 3 2 2 2" xfId="20220"/>
    <cellStyle name="Normal 3 5 2 2 2 2 2 3 2 3" xfId="20221"/>
    <cellStyle name="Normal 3 5 2 2 2 2 2 3 3" xfId="20222"/>
    <cellStyle name="Normal 3 5 2 2 2 2 2 3 3 2" xfId="20223"/>
    <cellStyle name="Normal 3 5 2 2 2 2 2 3 4" xfId="20224"/>
    <cellStyle name="Normal 3 5 2 2 2 2 2 4" xfId="20225"/>
    <cellStyle name="Normal 3 5 2 2 2 2 2 4 2" xfId="20226"/>
    <cellStyle name="Normal 3 5 2 2 2 2 2 4 2 2" xfId="20227"/>
    <cellStyle name="Normal 3 5 2 2 2 2 2 4 3" xfId="20228"/>
    <cellStyle name="Normal 3 5 2 2 2 2 2 5" xfId="20229"/>
    <cellStyle name="Normal 3 5 2 2 2 2 2 5 2" xfId="20230"/>
    <cellStyle name="Normal 3 5 2 2 2 2 2 6" xfId="20231"/>
    <cellStyle name="Normal 3 5 2 2 2 2 3" xfId="20232"/>
    <cellStyle name="Normal 3 5 2 2 2 2 3 2" xfId="20233"/>
    <cellStyle name="Normal 3 5 2 2 2 2 3 2 2" xfId="20234"/>
    <cellStyle name="Normal 3 5 2 2 2 2 3 2 2 2" xfId="20235"/>
    <cellStyle name="Normal 3 5 2 2 2 2 3 2 2 2 2" xfId="20236"/>
    <cellStyle name="Normal 3 5 2 2 2 2 3 2 2 3" xfId="20237"/>
    <cellStyle name="Normal 3 5 2 2 2 2 3 2 3" xfId="20238"/>
    <cellStyle name="Normal 3 5 2 2 2 2 3 2 3 2" xfId="20239"/>
    <cellStyle name="Normal 3 5 2 2 2 2 3 2 4" xfId="20240"/>
    <cellStyle name="Normal 3 5 2 2 2 2 3 3" xfId="20241"/>
    <cellStyle name="Normal 3 5 2 2 2 2 3 3 2" xfId="20242"/>
    <cellStyle name="Normal 3 5 2 2 2 2 3 3 2 2" xfId="20243"/>
    <cellStyle name="Normal 3 5 2 2 2 2 3 3 3" xfId="20244"/>
    <cellStyle name="Normal 3 5 2 2 2 2 3 4" xfId="20245"/>
    <cellStyle name="Normal 3 5 2 2 2 2 3 4 2" xfId="20246"/>
    <cellStyle name="Normal 3 5 2 2 2 2 3 5" xfId="20247"/>
    <cellStyle name="Normal 3 5 2 2 2 2 4" xfId="20248"/>
    <cellStyle name="Normal 3 5 2 2 2 2 4 2" xfId="20249"/>
    <cellStyle name="Normal 3 5 2 2 2 2 4 2 2" xfId="20250"/>
    <cellStyle name="Normal 3 5 2 2 2 2 4 2 2 2" xfId="20251"/>
    <cellStyle name="Normal 3 5 2 2 2 2 4 2 3" xfId="20252"/>
    <cellStyle name="Normal 3 5 2 2 2 2 4 3" xfId="20253"/>
    <cellStyle name="Normal 3 5 2 2 2 2 4 3 2" xfId="20254"/>
    <cellStyle name="Normal 3 5 2 2 2 2 4 4" xfId="20255"/>
    <cellStyle name="Normal 3 5 2 2 2 2 5" xfId="20256"/>
    <cellStyle name="Normal 3 5 2 2 2 2 5 2" xfId="20257"/>
    <cellStyle name="Normal 3 5 2 2 2 2 5 2 2" xfId="20258"/>
    <cellStyle name="Normal 3 5 2 2 2 2 5 3" xfId="20259"/>
    <cellStyle name="Normal 3 5 2 2 2 2 6" xfId="20260"/>
    <cellStyle name="Normal 3 5 2 2 2 2 6 2" xfId="20261"/>
    <cellStyle name="Normal 3 5 2 2 2 2 7" xfId="20262"/>
    <cellStyle name="Normal 3 5 2 2 2 3" xfId="20263"/>
    <cellStyle name="Normal 3 5 2 2 2 3 2" xfId="20264"/>
    <cellStyle name="Normal 3 5 2 2 2 3 2 2" xfId="20265"/>
    <cellStyle name="Normal 3 5 2 2 2 3 2 2 2" xfId="20266"/>
    <cellStyle name="Normal 3 5 2 2 2 3 2 2 2 2" xfId="20267"/>
    <cellStyle name="Normal 3 5 2 2 2 3 2 2 2 2 2" xfId="20268"/>
    <cellStyle name="Normal 3 5 2 2 2 3 2 2 2 3" xfId="20269"/>
    <cellStyle name="Normal 3 5 2 2 2 3 2 2 3" xfId="20270"/>
    <cellStyle name="Normal 3 5 2 2 2 3 2 2 3 2" xfId="20271"/>
    <cellStyle name="Normal 3 5 2 2 2 3 2 2 4" xfId="20272"/>
    <cellStyle name="Normal 3 5 2 2 2 3 2 3" xfId="20273"/>
    <cellStyle name="Normal 3 5 2 2 2 3 2 3 2" xfId="20274"/>
    <cellStyle name="Normal 3 5 2 2 2 3 2 3 2 2" xfId="20275"/>
    <cellStyle name="Normal 3 5 2 2 2 3 2 3 3" xfId="20276"/>
    <cellStyle name="Normal 3 5 2 2 2 3 2 4" xfId="20277"/>
    <cellStyle name="Normal 3 5 2 2 2 3 2 4 2" xfId="20278"/>
    <cellStyle name="Normal 3 5 2 2 2 3 2 5" xfId="20279"/>
    <cellStyle name="Normal 3 5 2 2 2 3 3" xfId="20280"/>
    <cellStyle name="Normal 3 5 2 2 2 3 3 2" xfId="20281"/>
    <cellStyle name="Normal 3 5 2 2 2 3 3 2 2" xfId="20282"/>
    <cellStyle name="Normal 3 5 2 2 2 3 3 2 2 2" xfId="20283"/>
    <cellStyle name="Normal 3 5 2 2 2 3 3 2 3" xfId="20284"/>
    <cellStyle name="Normal 3 5 2 2 2 3 3 3" xfId="20285"/>
    <cellStyle name="Normal 3 5 2 2 2 3 3 3 2" xfId="20286"/>
    <cellStyle name="Normal 3 5 2 2 2 3 3 4" xfId="20287"/>
    <cellStyle name="Normal 3 5 2 2 2 3 4" xfId="20288"/>
    <cellStyle name="Normal 3 5 2 2 2 3 4 2" xfId="20289"/>
    <cellStyle name="Normal 3 5 2 2 2 3 4 2 2" xfId="20290"/>
    <cellStyle name="Normal 3 5 2 2 2 3 4 3" xfId="20291"/>
    <cellStyle name="Normal 3 5 2 2 2 3 5" xfId="20292"/>
    <cellStyle name="Normal 3 5 2 2 2 3 5 2" xfId="20293"/>
    <cellStyle name="Normal 3 5 2 2 2 3 6" xfId="20294"/>
    <cellStyle name="Normal 3 5 2 2 2 4" xfId="20295"/>
    <cellStyle name="Normal 3 5 2 2 2 4 2" xfId="20296"/>
    <cellStyle name="Normal 3 5 2 2 2 4 2 2" xfId="20297"/>
    <cellStyle name="Normal 3 5 2 2 2 4 2 2 2" xfId="20298"/>
    <cellStyle name="Normal 3 5 2 2 2 4 2 2 2 2" xfId="20299"/>
    <cellStyle name="Normal 3 5 2 2 2 4 2 2 3" xfId="20300"/>
    <cellStyle name="Normal 3 5 2 2 2 4 2 3" xfId="20301"/>
    <cellStyle name="Normal 3 5 2 2 2 4 2 3 2" xfId="20302"/>
    <cellStyle name="Normal 3 5 2 2 2 4 2 4" xfId="20303"/>
    <cellStyle name="Normal 3 5 2 2 2 4 3" xfId="20304"/>
    <cellStyle name="Normal 3 5 2 2 2 4 3 2" xfId="20305"/>
    <cellStyle name="Normal 3 5 2 2 2 4 3 2 2" xfId="20306"/>
    <cellStyle name="Normal 3 5 2 2 2 4 3 3" xfId="20307"/>
    <cellStyle name="Normal 3 5 2 2 2 4 4" xfId="20308"/>
    <cellStyle name="Normal 3 5 2 2 2 4 4 2" xfId="20309"/>
    <cellStyle name="Normal 3 5 2 2 2 4 5" xfId="20310"/>
    <cellStyle name="Normal 3 5 2 2 2 5" xfId="20311"/>
    <cellStyle name="Normal 3 5 2 2 2 5 2" xfId="20312"/>
    <cellStyle name="Normal 3 5 2 2 2 5 2 2" xfId="20313"/>
    <cellStyle name="Normal 3 5 2 2 2 5 2 2 2" xfId="20314"/>
    <cellStyle name="Normal 3 5 2 2 2 5 2 3" xfId="20315"/>
    <cellStyle name="Normal 3 5 2 2 2 5 3" xfId="20316"/>
    <cellStyle name="Normal 3 5 2 2 2 5 3 2" xfId="20317"/>
    <cellStyle name="Normal 3 5 2 2 2 5 4" xfId="20318"/>
    <cellStyle name="Normal 3 5 2 2 2 6" xfId="20319"/>
    <cellStyle name="Normal 3 5 2 2 2 6 2" xfId="20320"/>
    <cellStyle name="Normal 3 5 2 2 2 6 2 2" xfId="20321"/>
    <cellStyle name="Normal 3 5 2 2 2 6 3" xfId="20322"/>
    <cellStyle name="Normal 3 5 2 2 2 7" xfId="20323"/>
    <cellStyle name="Normal 3 5 2 2 2 7 2" xfId="20324"/>
    <cellStyle name="Normal 3 5 2 2 2 8" xfId="20325"/>
    <cellStyle name="Normal 3 5 2 2 3" xfId="20326"/>
    <cellStyle name="Normal 3 5 2 2 3 2" xfId="20327"/>
    <cellStyle name="Normal 3 5 2 2 3 2 2" xfId="20328"/>
    <cellStyle name="Normal 3 5 2 2 3 2 2 2" xfId="20329"/>
    <cellStyle name="Normal 3 5 2 2 3 2 2 2 2" xfId="20330"/>
    <cellStyle name="Normal 3 5 2 2 3 2 2 2 2 2" xfId="20331"/>
    <cellStyle name="Normal 3 5 2 2 3 2 2 2 2 2 2" xfId="20332"/>
    <cellStyle name="Normal 3 5 2 2 3 2 2 2 2 3" xfId="20333"/>
    <cellStyle name="Normal 3 5 2 2 3 2 2 2 3" xfId="20334"/>
    <cellStyle name="Normal 3 5 2 2 3 2 2 2 3 2" xfId="20335"/>
    <cellStyle name="Normal 3 5 2 2 3 2 2 2 4" xfId="20336"/>
    <cellStyle name="Normal 3 5 2 2 3 2 2 3" xfId="20337"/>
    <cellStyle name="Normal 3 5 2 2 3 2 2 3 2" xfId="20338"/>
    <cellStyle name="Normal 3 5 2 2 3 2 2 3 2 2" xfId="20339"/>
    <cellStyle name="Normal 3 5 2 2 3 2 2 3 3" xfId="20340"/>
    <cellStyle name="Normal 3 5 2 2 3 2 2 4" xfId="20341"/>
    <cellStyle name="Normal 3 5 2 2 3 2 2 4 2" xfId="20342"/>
    <cellStyle name="Normal 3 5 2 2 3 2 2 5" xfId="20343"/>
    <cellStyle name="Normal 3 5 2 2 3 2 3" xfId="20344"/>
    <cellStyle name="Normal 3 5 2 2 3 2 3 2" xfId="20345"/>
    <cellStyle name="Normal 3 5 2 2 3 2 3 2 2" xfId="20346"/>
    <cellStyle name="Normal 3 5 2 2 3 2 3 2 2 2" xfId="20347"/>
    <cellStyle name="Normal 3 5 2 2 3 2 3 2 3" xfId="20348"/>
    <cellStyle name="Normal 3 5 2 2 3 2 3 3" xfId="20349"/>
    <cellStyle name="Normal 3 5 2 2 3 2 3 3 2" xfId="20350"/>
    <cellStyle name="Normal 3 5 2 2 3 2 3 4" xfId="20351"/>
    <cellStyle name="Normal 3 5 2 2 3 2 4" xfId="20352"/>
    <cellStyle name="Normal 3 5 2 2 3 2 4 2" xfId="20353"/>
    <cellStyle name="Normal 3 5 2 2 3 2 4 2 2" xfId="20354"/>
    <cellStyle name="Normal 3 5 2 2 3 2 4 3" xfId="20355"/>
    <cellStyle name="Normal 3 5 2 2 3 2 5" xfId="20356"/>
    <cellStyle name="Normal 3 5 2 2 3 2 5 2" xfId="20357"/>
    <cellStyle name="Normal 3 5 2 2 3 2 6" xfId="20358"/>
    <cellStyle name="Normal 3 5 2 2 3 3" xfId="20359"/>
    <cellStyle name="Normal 3 5 2 2 3 3 2" xfId="20360"/>
    <cellStyle name="Normal 3 5 2 2 3 3 2 2" xfId="20361"/>
    <cellStyle name="Normal 3 5 2 2 3 3 2 2 2" xfId="20362"/>
    <cellStyle name="Normal 3 5 2 2 3 3 2 2 2 2" xfId="20363"/>
    <cellStyle name="Normal 3 5 2 2 3 3 2 2 3" xfId="20364"/>
    <cellStyle name="Normal 3 5 2 2 3 3 2 3" xfId="20365"/>
    <cellStyle name="Normal 3 5 2 2 3 3 2 3 2" xfId="20366"/>
    <cellStyle name="Normal 3 5 2 2 3 3 2 4" xfId="20367"/>
    <cellStyle name="Normal 3 5 2 2 3 3 3" xfId="20368"/>
    <cellStyle name="Normal 3 5 2 2 3 3 3 2" xfId="20369"/>
    <cellStyle name="Normal 3 5 2 2 3 3 3 2 2" xfId="20370"/>
    <cellStyle name="Normal 3 5 2 2 3 3 3 3" xfId="20371"/>
    <cellStyle name="Normal 3 5 2 2 3 3 4" xfId="20372"/>
    <cellStyle name="Normal 3 5 2 2 3 3 4 2" xfId="20373"/>
    <cellStyle name="Normal 3 5 2 2 3 3 5" xfId="20374"/>
    <cellStyle name="Normal 3 5 2 2 3 4" xfId="20375"/>
    <cellStyle name="Normal 3 5 2 2 3 4 2" xfId="20376"/>
    <cellStyle name="Normal 3 5 2 2 3 4 2 2" xfId="20377"/>
    <cellStyle name="Normal 3 5 2 2 3 4 2 2 2" xfId="20378"/>
    <cellStyle name="Normal 3 5 2 2 3 4 2 3" xfId="20379"/>
    <cellStyle name="Normal 3 5 2 2 3 4 3" xfId="20380"/>
    <cellStyle name="Normal 3 5 2 2 3 4 3 2" xfId="20381"/>
    <cellStyle name="Normal 3 5 2 2 3 4 4" xfId="20382"/>
    <cellStyle name="Normal 3 5 2 2 3 5" xfId="20383"/>
    <cellStyle name="Normal 3 5 2 2 3 5 2" xfId="20384"/>
    <cellStyle name="Normal 3 5 2 2 3 5 2 2" xfId="20385"/>
    <cellStyle name="Normal 3 5 2 2 3 5 3" xfId="20386"/>
    <cellStyle name="Normal 3 5 2 2 3 6" xfId="20387"/>
    <cellStyle name="Normal 3 5 2 2 3 6 2" xfId="20388"/>
    <cellStyle name="Normal 3 5 2 2 3 7" xfId="20389"/>
    <cellStyle name="Normal 3 5 2 2 4" xfId="20390"/>
    <cellStyle name="Normal 3 5 2 2 4 2" xfId="20391"/>
    <cellStyle name="Normal 3 5 2 2 4 2 2" xfId="20392"/>
    <cellStyle name="Normal 3 5 2 2 4 2 2 2" xfId="20393"/>
    <cellStyle name="Normal 3 5 2 2 4 2 2 2 2" xfId="20394"/>
    <cellStyle name="Normal 3 5 2 2 4 2 2 2 2 2" xfId="20395"/>
    <cellStyle name="Normal 3 5 2 2 4 2 2 2 3" xfId="20396"/>
    <cellStyle name="Normal 3 5 2 2 4 2 2 3" xfId="20397"/>
    <cellStyle name="Normal 3 5 2 2 4 2 2 3 2" xfId="20398"/>
    <cellStyle name="Normal 3 5 2 2 4 2 2 4" xfId="20399"/>
    <cellStyle name="Normal 3 5 2 2 4 2 3" xfId="20400"/>
    <cellStyle name="Normal 3 5 2 2 4 2 3 2" xfId="20401"/>
    <cellStyle name="Normal 3 5 2 2 4 2 3 2 2" xfId="20402"/>
    <cellStyle name="Normal 3 5 2 2 4 2 3 3" xfId="20403"/>
    <cellStyle name="Normal 3 5 2 2 4 2 4" xfId="20404"/>
    <cellStyle name="Normal 3 5 2 2 4 2 4 2" xfId="20405"/>
    <cellStyle name="Normal 3 5 2 2 4 2 5" xfId="20406"/>
    <cellStyle name="Normal 3 5 2 2 4 3" xfId="20407"/>
    <cellStyle name="Normal 3 5 2 2 4 3 2" xfId="20408"/>
    <cellStyle name="Normal 3 5 2 2 4 3 2 2" xfId="20409"/>
    <cellStyle name="Normal 3 5 2 2 4 3 2 2 2" xfId="20410"/>
    <cellStyle name="Normal 3 5 2 2 4 3 2 3" xfId="20411"/>
    <cellStyle name="Normal 3 5 2 2 4 3 3" xfId="20412"/>
    <cellStyle name="Normal 3 5 2 2 4 3 3 2" xfId="20413"/>
    <cellStyle name="Normal 3 5 2 2 4 3 4" xfId="20414"/>
    <cellStyle name="Normal 3 5 2 2 4 4" xfId="20415"/>
    <cellStyle name="Normal 3 5 2 2 4 4 2" xfId="20416"/>
    <cellStyle name="Normal 3 5 2 2 4 4 2 2" xfId="20417"/>
    <cellStyle name="Normal 3 5 2 2 4 4 3" xfId="20418"/>
    <cellStyle name="Normal 3 5 2 2 4 5" xfId="20419"/>
    <cellStyle name="Normal 3 5 2 2 4 5 2" xfId="20420"/>
    <cellStyle name="Normal 3 5 2 2 4 6" xfId="20421"/>
    <cellStyle name="Normal 3 5 2 2 5" xfId="20422"/>
    <cellStyle name="Normal 3 5 2 2 5 2" xfId="20423"/>
    <cellStyle name="Normal 3 5 2 2 5 2 2" xfId="20424"/>
    <cellStyle name="Normal 3 5 2 2 5 2 2 2" xfId="20425"/>
    <cellStyle name="Normal 3 5 2 2 5 2 2 2 2" xfId="20426"/>
    <cellStyle name="Normal 3 5 2 2 5 2 2 3" xfId="20427"/>
    <cellStyle name="Normal 3 5 2 2 5 2 3" xfId="20428"/>
    <cellStyle name="Normal 3 5 2 2 5 2 3 2" xfId="20429"/>
    <cellStyle name="Normal 3 5 2 2 5 2 4" xfId="20430"/>
    <cellStyle name="Normal 3 5 2 2 5 3" xfId="20431"/>
    <cellStyle name="Normal 3 5 2 2 5 3 2" xfId="20432"/>
    <cellStyle name="Normal 3 5 2 2 5 3 2 2" xfId="20433"/>
    <cellStyle name="Normal 3 5 2 2 5 3 3" xfId="20434"/>
    <cellStyle name="Normal 3 5 2 2 5 4" xfId="20435"/>
    <cellStyle name="Normal 3 5 2 2 5 4 2" xfId="20436"/>
    <cellStyle name="Normal 3 5 2 2 5 5" xfId="20437"/>
    <cellStyle name="Normal 3 5 2 2 6" xfId="20438"/>
    <cellStyle name="Normal 3 5 2 2 6 2" xfId="20439"/>
    <cellStyle name="Normal 3 5 2 2 6 2 2" xfId="20440"/>
    <cellStyle name="Normal 3 5 2 2 6 2 2 2" xfId="20441"/>
    <cellStyle name="Normal 3 5 2 2 6 2 3" xfId="20442"/>
    <cellStyle name="Normal 3 5 2 2 6 3" xfId="20443"/>
    <cellStyle name="Normal 3 5 2 2 6 3 2" xfId="20444"/>
    <cellStyle name="Normal 3 5 2 2 6 4" xfId="20445"/>
    <cellStyle name="Normal 3 5 2 2 7" xfId="20446"/>
    <cellStyle name="Normal 3 5 2 2 7 2" xfId="20447"/>
    <cellStyle name="Normal 3 5 2 2 7 2 2" xfId="20448"/>
    <cellStyle name="Normal 3 5 2 2 7 3" xfId="20449"/>
    <cellStyle name="Normal 3 5 2 2 8" xfId="20450"/>
    <cellStyle name="Normal 3 5 2 2 8 2" xfId="20451"/>
    <cellStyle name="Normal 3 5 2 2 9" xfId="20452"/>
    <cellStyle name="Normal 3 5 2 3" xfId="20453"/>
    <cellStyle name="Normal 3 5 2 3 2" xfId="20454"/>
    <cellStyle name="Normal 3 5 2 3 2 2" xfId="20455"/>
    <cellStyle name="Normal 3 5 2 3 2 2 2" xfId="20456"/>
    <cellStyle name="Normal 3 5 2 3 2 2 2 2" xfId="20457"/>
    <cellStyle name="Normal 3 5 2 3 2 2 2 2 2" xfId="20458"/>
    <cellStyle name="Normal 3 5 2 3 2 2 2 2 2 2" xfId="20459"/>
    <cellStyle name="Normal 3 5 2 3 2 2 2 2 2 2 2" xfId="20460"/>
    <cellStyle name="Normal 3 5 2 3 2 2 2 2 2 3" xfId="20461"/>
    <cellStyle name="Normal 3 5 2 3 2 2 2 2 3" xfId="20462"/>
    <cellStyle name="Normal 3 5 2 3 2 2 2 2 3 2" xfId="20463"/>
    <cellStyle name="Normal 3 5 2 3 2 2 2 2 4" xfId="20464"/>
    <cellStyle name="Normal 3 5 2 3 2 2 2 3" xfId="20465"/>
    <cellStyle name="Normal 3 5 2 3 2 2 2 3 2" xfId="20466"/>
    <cellStyle name="Normal 3 5 2 3 2 2 2 3 2 2" xfId="20467"/>
    <cellStyle name="Normal 3 5 2 3 2 2 2 3 3" xfId="20468"/>
    <cellStyle name="Normal 3 5 2 3 2 2 2 4" xfId="20469"/>
    <cellStyle name="Normal 3 5 2 3 2 2 2 4 2" xfId="20470"/>
    <cellStyle name="Normal 3 5 2 3 2 2 2 5" xfId="20471"/>
    <cellStyle name="Normal 3 5 2 3 2 2 3" xfId="20472"/>
    <cellStyle name="Normal 3 5 2 3 2 2 3 2" xfId="20473"/>
    <cellStyle name="Normal 3 5 2 3 2 2 3 2 2" xfId="20474"/>
    <cellStyle name="Normal 3 5 2 3 2 2 3 2 2 2" xfId="20475"/>
    <cellStyle name="Normal 3 5 2 3 2 2 3 2 3" xfId="20476"/>
    <cellStyle name="Normal 3 5 2 3 2 2 3 3" xfId="20477"/>
    <cellStyle name="Normal 3 5 2 3 2 2 3 3 2" xfId="20478"/>
    <cellStyle name="Normal 3 5 2 3 2 2 3 4" xfId="20479"/>
    <cellStyle name="Normal 3 5 2 3 2 2 4" xfId="20480"/>
    <cellStyle name="Normal 3 5 2 3 2 2 4 2" xfId="20481"/>
    <cellStyle name="Normal 3 5 2 3 2 2 4 2 2" xfId="20482"/>
    <cellStyle name="Normal 3 5 2 3 2 2 4 3" xfId="20483"/>
    <cellStyle name="Normal 3 5 2 3 2 2 5" xfId="20484"/>
    <cellStyle name="Normal 3 5 2 3 2 2 5 2" xfId="20485"/>
    <cellStyle name="Normal 3 5 2 3 2 2 6" xfId="20486"/>
    <cellStyle name="Normal 3 5 2 3 2 3" xfId="20487"/>
    <cellStyle name="Normal 3 5 2 3 2 3 2" xfId="20488"/>
    <cellStyle name="Normal 3 5 2 3 2 3 2 2" xfId="20489"/>
    <cellStyle name="Normal 3 5 2 3 2 3 2 2 2" xfId="20490"/>
    <cellStyle name="Normal 3 5 2 3 2 3 2 2 2 2" xfId="20491"/>
    <cellStyle name="Normal 3 5 2 3 2 3 2 2 3" xfId="20492"/>
    <cellStyle name="Normal 3 5 2 3 2 3 2 3" xfId="20493"/>
    <cellStyle name="Normal 3 5 2 3 2 3 2 3 2" xfId="20494"/>
    <cellStyle name="Normal 3 5 2 3 2 3 2 4" xfId="20495"/>
    <cellStyle name="Normal 3 5 2 3 2 3 3" xfId="20496"/>
    <cellStyle name="Normal 3 5 2 3 2 3 3 2" xfId="20497"/>
    <cellStyle name="Normal 3 5 2 3 2 3 3 2 2" xfId="20498"/>
    <cellStyle name="Normal 3 5 2 3 2 3 3 3" xfId="20499"/>
    <cellStyle name="Normal 3 5 2 3 2 3 4" xfId="20500"/>
    <cellStyle name="Normal 3 5 2 3 2 3 4 2" xfId="20501"/>
    <cellStyle name="Normal 3 5 2 3 2 3 5" xfId="20502"/>
    <cellStyle name="Normal 3 5 2 3 2 4" xfId="20503"/>
    <cellStyle name="Normal 3 5 2 3 2 4 2" xfId="20504"/>
    <cellStyle name="Normal 3 5 2 3 2 4 2 2" xfId="20505"/>
    <cellStyle name="Normal 3 5 2 3 2 4 2 2 2" xfId="20506"/>
    <cellStyle name="Normal 3 5 2 3 2 4 2 3" xfId="20507"/>
    <cellStyle name="Normal 3 5 2 3 2 4 3" xfId="20508"/>
    <cellStyle name="Normal 3 5 2 3 2 4 3 2" xfId="20509"/>
    <cellStyle name="Normal 3 5 2 3 2 4 4" xfId="20510"/>
    <cellStyle name="Normal 3 5 2 3 2 5" xfId="20511"/>
    <cellStyle name="Normal 3 5 2 3 2 5 2" xfId="20512"/>
    <cellStyle name="Normal 3 5 2 3 2 5 2 2" xfId="20513"/>
    <cellStyle name="Normal 3 5 2 3 2 5 3" xfId="20514"/>
    <cellStyle name="Normal 3 5 2 3 2 6" xfId="20515"/>
    <cellStyle name="Normal 3 5 2 3 2 6 2" xfId="20516"/>
    <cellStyle name="Normal 3 5 2 3 2 7" xfId="20517"/>
    <cellStyle name="Normal 3 5 2 3 3" xfId="20518"/>
    <cellStyle name="Normal 3 5 2 3 3 2" xfId="20519"/>
    <cellStyle name="Normal 3 5 2 3 3 2 2" xfId="20520"/>
    <cellStyle name="Normal 3 5 2 3 3 2 2 2" xfId="20521"/>
    <cellStyle name="Normal 3 5 2 3 3 2 2 2 2" xfId="20522"/>
    <cellStyle name="Normal 3 5 2 3 3 2 2 2 2 2" xfId="20523"/>
    <cellStyle name="Normal 3 5 2 3 3 2 2 2 3" xfId="20524"/>
    <cellStyle name="Normal 3 5 2 3 3 2 2 3" xfId="20525"/>
    <cellStyle name="Normal 3 5 2 3 3 2 2 3 2" xfId="20526"/>
    <cellStyle name="Normal 3 5 2 3 3 2 2 4" xfId="20527"/>
    <cellStyle name="Normal 3 5 2 3 3 2 3" xfId="20528"/>
    <cellStyle name="Normal 3 5 2 3 3 2 3 2" xfId="20529"/>
    <cellStyle name="Normal 3 5 2 3 3 2 3 2 2" xfId="20530"/>
    <cellStyle name="Normal 3 5 2 3 3 2 3 3" xfId="20531"/>
    <cellStyle name="Normal 3 5 2 3 3 2 4" xfId="20532"/>
    <cellStyle name="Normal 3 5 2 3 3 2 4 2" xfId="20533"/>
    <cellStyle name="Normal 3 5 2 3 3 2 5" xfId="20534"/>
    <cellStyle name="Normal 3 5 2 3 3 3" xfId="20535"/>
    <cellStyle name="Normal 3 5 2 3 3 3 2" xfId="20536"/>
    <cellStyle name="Normal 3 5 2 3 3 3 2 2" xfId="20537"/>
    <cellStyle name="Normal 3 5 2 3 3 3 2 2 2" xfId="20538"/>
    <cellStyle name="Normal 3 5 2 3 3 3 2 3" xfId="20539"/>
    <cellStyle name="Normal 3 5 2 3 3 3 3" xfId="20540"/>
    <cellStyle name="Normal 3 5 2 3 3 3 3 2" xfId="20541"/>
    <cellStyle name="Normal 3 5 2 3 3 3 4" xfId="20542"/>
    <cellStyle name="Normal 3 5 2 3 3 4" xfId="20543"/>
    <cellStyle name="Normal 3 5 2 3 3 4 2" xfId="20544"/>
    <cellStyle name="Normal 3 5 2 3 3 4 2 2" xfId="20545"/>
    <cellStyle name="Normal 3 5 2 3 3 4 3" xfId="20546"/>
    <cellStyle name="Normal 3 5 2 3 3 5" xfId="20547"/>
    <cellStyle name="Normal 3 5 2 3 3 5 2" xfId="20548"/>
    <cellStyle name="Normal 3 5 2 3 3 6" xfId="20549"/>
    <cellStyle name="Normal 3 5 2 3 4" xfId="20550"/>
    <cellStyle name="Normal 3 5 2 3 4 2" xfId="20551"/>
    <cellStyle name="Normal 3 5 2 3 4 2 2" xfId="20552"/>
    <cellStyle name="Normal 3 5 2 3 4 2 2 2" xfId="20553"/>
    <cellStyle name="Normal 3 5 2 3 4 2 2 2 2" xfId="20554"/>
    <cellStyle name="Normal 3 5 2 3 4 2 2 3" xfId="20555"/>
    <cellStyle name="Normal 3 5 2 3 4 2 3" xfId="20556"/>
    <cellStyle name="Normal 3 5 2 3 4 2 3 2" xfId="20557"/>
    <cellStyle name="Normal 3 5 2 3 4 2 4" xfId="20558"/>
    <cellStyle name="Normal 3 5 2 3 4 3" xfId="20559"/>
    <cellStyle name="Normal 3 5 2 3 4 3 2" xfId="20560"/>
    <cellStyle name="Normal 3 5 2 3 4 3 2 2" xfId="20561"/>
    <cellStyle name="Normal 3 5 2 3 4 3 3" xfId="20562"/>
    <cellStyle name="Normal 3 5 2 3 4 4" xfId="20563"/>
    <cellStyle name="Normal 3 5 2 3 4 4 2" xfId="20564"/>
    <cellStyle name="Normal 3 5 2 3 4 5" xfId="20565"/>
    <cellStyle name="Normal 3 5 2 3 5" xfId="20566"/>
    <cellStyle name="Normal 3 5 2 3 5 2" xfId="20567"/>
    <cellStyle name="Normal 3 5 2 3 5 2 2" xfId="20568"/>
    <cellStyle name="Normal 3 5 2 3 5 2 2 2" xfId="20569"/>
    <cellStyle name="Normal 3 5 2 3 5 2 3" xfId="20570"/>
    <cellStyle name="Normal 3 5 2 3 5 3" xfId="20571"/>
    <cellStyle name="Normal 3 5 2 3 5 3 2" xfId="20572"/>
    <cellStyle name="Normal 3 5 2 3 5 4" xfId="20573"/>
    <cellStyle name="Normal 3 5 2 3 6" xfId="20574"/>
    <cellStyle name="Normal 3 5 2 3 6 2" xfId="20575"/>
    <cellStyle name="Normal 3 5 2 3 6 2 2" xfId="20576"/>
    <cellStyle name="Normal 3 5 2 3 6 3" xfId="20577"/>
    <cellStyle name="Normal 3 5 2 3 7" xfId="20578"/>
    <cellStyle name="Normal 3 5 2 3 7 2" xfId="20579"/>
    <cellStyle name="Normal 3 5 2 3 8" xfId="20580"/>
    <cellStyle name="Normal 3 5 2 4" xfId="20581"/>
    <cellStyle name="Normal 3 5 2 4 2" xfId="20582"/>
    <cellStyle name="Normal 3 5 2 4 2 2" xfId="20583"/>
    <cellStyle name="Normal 3 5 2 4 2 2 2" xfId="20584"/>
    <cellStyle name="Normal 3 5 2 4 2 2 2 2" xfId="20585"/>
    <cellStyle name="Normal 3 5 2 4 2 2 2 2 2" xfId="20586"/>
    <cellStyle name="Normal 3 5 2 4 2 2 2 2 2 2" xfId="20587"/>
    <cellStyle name="Normal 3 5 2 4 2 2 2 2 3" xfId="20588"/>
    <cellStyle name="Normal 3 5 2 4 2 2 2 3" xfId="20589"/>
    <cellStyle name="Normal 3 5 2 4 2 2 2 3 2" xfId="20590"/>
    <cellStyle name="Normal 3 5 2 4 2 2 2 4" xfId="20591"/>
    <cellStyle name="Normal 3 5 2 4 2 2 3" xfId="20592"/>
    <cellStyle name="Normal 3 5 2 4 2 2 3 2" xfId="20593"/>
    <cellStyle name="Normal 3 5 2 4 2 2 3 2 2" xfId="20594"/>
    <cellStyle name="Normal 3 5 2 4 2 2 3 3" xfId="20595"/>
    <cellStyle name="Normal 3 5 2 4 2 2 4" xfId="20596"/>
    <cellStyle name="Normal 3 5 2 4 2 2 4 2" xfId="20597"/>
    <cellStyle name="Normal 3 5 2 4 2 2 5" xfId="20598"/>
    <cellStyle name="Normal 3 5 2 4 2 3" xfId="20599"/>
    <cellStyle name="Normal 3 5 2 4 2 3 2" xfId="20600"/>
    <cellStyle name="Normal 3 5 2 4 2 3 2 2" xfId="20601"/>
    <cellStyle name="Normal 3 5 2 4 2 3 2 2 2" xfId="20602"/>
    <cellStyle name="Normal 3 5 2 4 2 3 2 3" xfId="20603"/>
    <cellStyle name="Normal 3 5 2 4 2 3 3" xfId="20604"/>
    <cellStyle name="Normal 3 5 2 4 2 3 3 2" xfId="20605"/>
    <cellStyle name="Normal 3 5 2 4 2 3 4" xfId="20606"/>
    <cellStyle name="Normal 3 5 2 4 2 4" xfId="20607"/>
    <cellStyle name="Normal 3 5 2 4 2 4 2" xfId="20608"/>
    <cellStyle name="Normal 3 5 2 4 2 4 2 2" xfId="20609"/>
    <cellStyle name="Normal 3 5 2 4 2 4 3" xfId="20610"/>
    <cellStyle name="Normal 3 5 2 4 2 5" xfId="20611"/>
    <cellStyle name="Normal 3 5 2 4 2 5 2" xfId="20612"/>
    <cellStyle name="Normal 3 5 2 4 2 6" xfId="20613"/>
    <cellStyle name="Normal 3 5 2 4 3" xfId="20614"/>
    <cellStyle name="Normal 3 5 2 4 3 2" xfId="20615"/>
    <cellStyle name="Normal 3 5 2 4 3 2 2" xfId="20616"/>
    <cellStyle name="Normal 3 5 2 4 3 2 2 2" xfId="20617"/>
    <cellStyle name="Normal 3 5 2 4 3 2 2 2 2" xfId="20618"/>
    <cellStyle name="Normal 3 5 2 4 3 2 2 3" xfId="20619"/>
    <cellStyle name="Normal 3 5 2 4 3 2 3" xfId="20620"/>
    <cellStyle name="Normal 3 5 2 4 3 2 3 2" xfId="20621"/>
    <cellStyle name="Normal 3 5 2 4 3 2 4" xfId="20622"/>
    <cellStyle name="Normal 3 5 2 4 3 3" xfId="20623"/>
    <cellStyle name="Normal 3 5 2 4 3 3 2" xfId="20624"/>
    <cellStyle name="Normal 3 5 2 4 3 3 2 2" xfId="20625"/>
    <cellStyle name="Normal 3 5 2 4 3 3 3" xfId="20626"/>
    <cellStyle name="Normal 3 5 2 4 3 4" xfId="20627"/>
    <cellStyle name="Normal 3 5 2 4 3 4 2" xfId="20628"/>
    <cellStyle name="Normal 3 5 2 4 3 5" xfId="20629"/>
    <cellStyle name="Normal 3 5 2 4 4" xfId="20630"/>
    <cellStyle name="Normal 3 5 2 4 4 2" xfId="20631"/>
    <cellStyle name="Normal 3 5 2 4 4 2 2" xfId="20632"/>
    <cellStyle name="Normal 3 5 2 4 4 2 2 2" xfId="20633"/>
    <cellStyle name="Normal 3 5 2 4 4 2 3" xfId="20634"/>
    <cellStyle name="Normal 3 5 2 4 4 3" xfId="20635"/>
    <cellStyle name="Normal 3 5 2 4 4 3 2" xfId="20636"/>
    <cellStyle name="Normal 3 5 2 4 4 4" xfId="20637"/>
    <cellStyle name="Normal 3 5 2 4 5" xfId="20638"/>
    <cellStyle name="Normal 3 5 2 4 5 2" xfId="20639"/>
    <cellStyle name="Normal 3 5 2 4 5 2 2" xfId="20640"/>
    <cellStyle name="Normal 3 5 2 4 5 3" xfId="20641"/>
    <cellStyle name="Normal 3 5 2 4 6" xfId="20642"/>
    <cellStyle name="Normal 3 5 2 4 6 2" xfId="20643"/>
    <cellStyle name="Normal 3 5 2 4 7" xfId="20644"/>
    <cellStyle name="Normal 3 5 2 5" xfId="20645"/>
    <cellStyle name="Normal 3 5 2 5 2" xfId="20646"/>
    <cellStyle name="Normal 3 5 2 5 2 2" xfId="20647"/>
    <cellStyle name="Normal 3 5 2 5 2 2 2" xfId="20648"/>
    <cellStyle name="Normal 3 5 2 5 2 2 2 2" xfId="20649"/>
    <cellStyle name="Normal 3 5 2 5 2 2 2 2 2" xfId="20650"/>
    <cellStyle name="Normal 3 5 2 5 2 2 2 3" xfId="20651"/>
    <cellStyle name="Normal 3 5 2 5 2 2 3" xfId="20652"/>
    <cellStyle name="Normal 3 5 2 5 2 2 3 2" xfId="20653"/>
    <cellStyle name="Normal 3 5 2 5 2 2 4" xfId="20654"/>
    <cellStyle name="Normal 3 5 2 5 2 3" xfId="20655"/>
    <cellStyle name="Normal 3 5 2 5 2 3 2" xfId="20656"/>
    <cellStyle name="Normal 3 5 2 5 2 3 2 2" xfId="20657"/>
    <cellStyle name="Normal 3 5 2 5 2 3 3" xfId="20658"/>
    <cellStyle name="Normal 3 5 2 5 2 4" xfId="20659"/>
    <cellStyle name="Normal 3 5 2 5 2 4 2" xfId="20660"/>
    <cellStyle name="Normal 3 5 2 5 2 5" xfId="20661"/>
    <cellStyle name="Normal 3 5 2 5 3" xfId="20662"/>
    <cellStyle name="Normal 3 5 2 5 3 2" xfId="20663"/>
    <cellStyle name="Normal 3 5 2 5 3 2 2" xfId="20664"/>
    <cellStyle name="Normal 3 5 2 5 3 2 2 2" xfId="20665"/>
    <cellStyle name="Normal 3 5 2 5 3 2 3" xfId="20666"/>
    <cellStyle name="Normal 3 5 2 5 3 3" xfId="20667"/>
    <cellStyle name="Normal 3 5 2 5 3 3 2" xfId="20668"/>
    <cellStyle name="Normal 3 5 2 5 3 4" xfId="20669"/>
    <cellStyle name="Normal 3 5 2 5 4" xfId="20670"/>
    <cellStyle name="Normal 3 5 2 5 4 2" xfId="20671"/>
    <cellStyle name="Normal 3 5 2 5 4 2 2" xfId="20672"/>
    <cellStyle name="Normal 3 5 2 5 4 3" xfId="20673"/>
    <cellStyle name="Normal 3 5 2 5 5" xfId="20674"/>
    <cellStyle name="Normal 3 5 2 5 5 2" xfId="20675"/>
    <cellStyle name="Normal 3 5 2 5 6" xfId="20676"/>
    <cellStyle name="Normal 3 5 2 6" xfId="20677"/>
    <cellStyle name="Normal 3 5 2 6 2" xfId="20678"/>
    <cellStyle name="Normal 3 5 2 6 2 2" xfId="20679"/>
    <cellStyle name="Normal 3 5 2 6 2 2 2" xfId="20680"/>
    <cellStyle name="Normal 3 5 2 6 2 2 2 2" xfId="20681"/>
    <cellStyle name="Normal 3 5 2 6 2 2 3" xfId="20682"/>
    <cellStyle name="Normal 3 5 2 6 2 3" xfId="20683"/>
    <cellStyle name="Normal 3 5 2 6 2 3 2" xfId="20684"/>
    <cellStyle name="Normal 3 5 2 6 2 4" xfId="20685"/>
    <cellStyle name="Normal 3 5 2 6 3" xfId="20686"/>
    <cellStyle name="Normal 3 5 2 6 3 2" xfId="20687"/>
    <cellStyle name="Normal 3 5 2 6 3 2 2" xfId="20688"/>
    <cellStyle name="Normal 3 5 2 6 3 3" xfId="20689"/>
    <cellStyle name="Normal 3 5 2 6 4" xfId="20690"/>
    <cellStyle name="Normal 3 5 2 6 4 2" xfId="20691"/>
    <cellStyle name="Normal 3 5 2 6 5" xfId="20692"/>
    <cellStyle name="Normal 3 5 2 7" xfId="20693"/>
    <cellStyle name="Normal 3 5 2 7 2" xfId="20694"/>
    <cellStyle name="Normal 3 5 2 7 2 2" xfId="20695"/>
    <cellStyle name="Normal 3 5 2 7 2 2 2" xfId="20696"/>
    <cellStyle name="Normal 3 5 2 7 2 3" xfId="20697"/>
    <cellStyle name="Normal 3 5 2 7 3" xfId="20698"/>
    <cellStyle name="Normal 3 5 2 7 3 2" xfId="20699"/>
    <cellStyle name="Normal 3 5 2 7 4" xfId="20700"/>
    <cellStyle name="Normal 3 5 2 8" xfId="20701"/>
    <cellStyle name="Normal 3 5 2 8 2" xfId="20702"/>
    <cellStyle name="Normal 3 5 2 8 2 2" xfId="20703"/>
    <cellStyle name="Normal 3 5 2 8 3" xfId="20704"/>
    <cellStyle name="Normal 3 5 2 9" xfId="20705"/>
    <cellStyle name="Normal 3 5 2 9 2" xfId="20706"/>
    <cellStyle name="Normal 3 5 3" xfId="20707"/>
    <cellStyle name="Normal 3 5 3 2" xfId="20708"/>
    <cellStyle name="Normal 3 5 3 2 2" xfId="20709"/>
    <cellStyle name="Normal 3 5 3 2 2 2" xfId="20710"/>
    <cellStyle name="Normal 3 5 3 2 2 2 2" xfId="20711"/>
    <cellStyle name="Normal 3 5 3 2 2 2 2 2" xfId="20712"/>
    <cellStyle name="Normal 3 5 3 2 2 2 2 2 2" xfId="20713"/>
    <cellStyle name="Normal 3 5 3 2 2 2 2 2 2 2" xfId="20714"/>
    <cellStyle name="Normal 3 5 3 2 2 2 2 2 2 2 2" xfId="20715"/>
    <cellStyle name="Normal 3 5 3 2 2 2 2 2 2 3" xfId="20716"/>
    <cellStyle name="Normal 3 5 3 2 2 2 2 2 3" xfId="20717"/>
    <cellStyle name="Normal 3 5 3 2 2 2 2 2 3 2" xfId="20718"/>
    <cellStyle name="Normal 3 5 3 2 2 2 2 2 4" xfId="20719"/>
    <cellStyle name="Normal 3 5 3 2 2 2 2 3" xfId="20720"/>
    <cellStyle name="Normal 3 5 3 2 2 2 2 3 2" xfId="20721"/>
    <cellStyle name="Normal 3 5 3 2 2 2 2 3 2 2" xfId="20722"/>
    <cellStyle name="Normal 3 5 3 2 2 2 2 3 3" xfId="20723"/>
    <cellStyle name="Normal 3 5 3 2 2 2 2 4" xfId="20724"/>
    <cellStyle name="Normal 3 5 3 2 2 2 2 4 2" xfId="20725"/>
    <cellStyle name="Normal 3 5 3 2 2 2 2 5" xfId="20726"/>
    <cellStyle name="Normal 3 5 3 2 2 2 3" xfId="20727"/>
    <cellStyle name="Normal 3 5 3 2 2 2 3 2" xfId="20728"/>
    <cellStyle name="Normal 3 5 3 2 2 2 3 2 2" xfId="20729"/>
    <cellStyle name="Normal 3 5 3 2 2 2 3 2 2 2" xfId="20730"/>
    <cellStyle name="Normal 3 5 3 2 2 2 3 2 3" xfId="20731"/>
    <cellStyle name="Normal 3 5 3 2 2 2 3 3" xfId="20732"/>
    <cellStyle name="Normal 3 5 3 2 2 2 3 3 2" xfId="20733"/>
    <cellStyle name="Normal 3 5 3 2 2 2 3 4" xfId="20734"/>
    <cellStyle name="Normal 3 5 3 2 2 2 4" xfId="20735"/>
    <cellStyle name="Normal 3 5 3 2 2 2 4 2" xfId="20736"/>
    <cellStyle name="Normal 3 5 3 2 2 2 4 2 2" xfId="20737"/>
    <cellStyle name="Normal 3 5 3 2 2 2 4 3" xfId="20738"/>
    <cellStyle name="Normal 3 5 3 2 2 2 5" xfId="20739"/>
    <cellStyle name="Normal 3 5 3 2 2 2 5 2" xfId="20740"/>
    <cellStyle name="Normal 3 5 3 2 2 2 6" xfId="20741"/>
    <cellStyle name="Normal 3 5 3 2 2 3" xfId="20742"/>
    <cellStyle name="Normal 3 5 3 2 2 3 2" xfId="20743"/>
    <cellStyle name="Normal 3 5 3 2 2 3 2 2" xfId="20744"/>
    <cellStyle name="Normal 3 5 3 2 2 3 2 2 2" xfId="20745"/>
    <cellStyle name="Normal 3 5 3 2 2 3 2 2 2 2" xfId="20746"/>
    <cellStyle name="Normal 3 5 3 2 2 3 2 2 3" xfId="20747"/>
    <cellStyle name="Normal 3 5 3 2 2 3 2 3" xfId="20748"/>
    <cellStyle name="Normal 3 5 3 2 2 3 2 3 2" xfId="20749"/>
    <cellStyle name="Normal 3 5 3 2 2 3 2 4" xfId="20750"/>
    <cellStyle name="Normal 3 5 3 2 2 3 3" xfId="20751"/>
    <cellStyle name="Normal 3 5 3 2 2 3 3 2" xfId="20752"/>
    <cellStyle name="Normal 3 5 3 2 2 3 3 2 2" xfId="20753"/>
    <cellStyle name="Normal 3 5 3 2 2 3 3 3" xfId="20754"/>
    <cellStyle name="Normal 3 5 3 2 2 3 4" xfId="20755"/>
    <cellStyle name="Normal 3 5 3 2 2 3 4 2" xfId="20756"/>
    <cellStyle name="Normal 3 5 3 2 2 3 5" xfId="20757"/>
    <cellStyle name="Normal 3 5 3 2 2 4" xfId="20758"/>
    <cellStyle name="Normal 3 5 3 2 2 4 2" xfId="20759"/>
    <cellStyle name="Normal 3 5 3 2 2 4 2 2" xfId="20760"/>
    <cellStyle name="Normal 3 5 3 2 2 4 2 2 2" xfId="20761"/>
    <cellStyle name="Normal 3 5 3 2 2 4 2 3" xfId="20762"/>
    <cellStyle name="Normal 3 5 3 2 2 4 3" xfId="20763"/>
    <cellStyle name="Normal 3 5 3 2 2 4 3 2" xfId="20764"/>
    <cellStyle name="Normal 3 5 3 2 2 4 4" xfId="20765"/>
    <cellStyle name="Normal 3 5 3 2 2 5" xfId="20766"/>
    <cellStyle name="Normal 3 5 3 2 2 5 2" xfId="20767"/>
    <cellStyle name="Normal 3 5 3 2 2 5 2 2" xfId="20768"/>
    <cellStyle name="Normal 3 5 3 2 2 5 3" xfId="20769"/>
    <cellStyle name="Normal 3 5 3 2 2 6" xfId="20770"/>
    <cellStyle name="Normal 3 5 3 2 2 6 2" xfId="20771"/>
    <cellStyle name="Normal 3 5 3 2 2 7" xfId="20772"/>
    <cellStyle name="Normal 3 5 3 2 3" xfId="20773"/>
    <cellStyle name="Normal 3 5 3 2 3 2" xfId="20774"/>
    <cellStyle name="Normal 3 5 3 2 3 2 2" xfId="20775"/>
    <cellStyle name="Normal 3 5 3 2 3 2 2 2" xfId="20776"/>
    <cellStyle name="Normal 3 5 3 2 3 2 2 2 2" xfId="20777"/>
    <cellStyle name="Normal 3 5 3 2 3 2 2 2 2 2" xfId="20778"/>
    <cellStyle name="Normal 3 5 3 2 3 2 2 2 3" xfId="20779"/>
    <cellStyle name="Normal 3 5 3 2 3 2 2 3" xfId="20780"/>
    <cellStyle name="Normal 3 5 3 2 3 2 2 3 2" xfId="20781"/>
    <cellStyle name="Normal 3 5 3 2 3 2 2 4" xfId="20782"/>
    <cellStyle name="Normal 3 5 3 2 3 2 3" xfId="20783"/>
    <cellStyle name="Normal 3 5 3 2 3 2 3 2" xfId="20784"/>
    <cellStyle name="Normal 3 5 3 2 3 2 3 2 2" xfId="20785"/>
    <cellStyle name="Normal 3 5 3 2 3 2 3 3" xfId="20786"/>
    <cellStyle name="Normal 3 5 3 2 3 2 4" xfId="20787"/>
    <cellStyle name="Normal 3 5 3 2 3 2 4 2" xfId="20788"/>
    <cellStyle name="Normal 3 5 3 2 3 2 5" xfId="20789"/>
    <cellStyle name="Normal 3 5 3 2 3 3" xfId="20790"/>
    <cellStyle name="Normal 3 5 3 2 3 3 2" xfId="20791"/>
    <cellStyle name="Normal 3 5 3 2 3 3 2 2" xfId="20792"/>
    <cellStyle name="Normal 3 5 3 2 3 3 2 2 2" xfId="20793"/>
    <cellStyle name="Normal 3 5 3 2 3 3 2 3" xfId="20794"/>
    <cellStyle name="Normal 3 5 3 2 3 3 3" xfId="20795"/>
    <cellStyle name="Normal 3 5 3 2 3 3 3 2" xfId="20796"/>
    <cellStyle name="Normal 3 5 3 2 3 3 4" xfId="20797"/>
    <cellStyle name="Normal 3 5 3 2 3 4" xfId="20798"/>
    <cellStyle name="Normal 3 5 3 2 3 4 2" xfId="20799"/>
    <cellStyle name="Normal 3 5 3 2 3 4 2 2" xfId="20800"/>
    <cellStyle name="Normal 3 5 3 2 3 4 3" xfId="20801"/>
    <cellStyle name="Normal 3 5 3 2 3 5" xfId="20802"/>
    <cellStyle name="Normal 3 5 3 2 3 5 2" xfId="20803"/>
    <cellStyle name="Normal 3 5 3 2 3 6" xfId="20804"/>
    <cellStyle name="Normal 3 5 3 2 4" xfId="20805"/>
    <cellStyle name="Normal 3 5 3 2 4 2" xfId="20806"/>
    <cellStyle name="Normal 3 5 3 2 4 2 2" xfId="20807"/>
    <cellStyle name="Normal 3 5 3 2 4 2 2 2" xfId="20808"/>
    <cellStyle name="Normal 3 5 3 2 4 2 2 2 2" xfId="20809"/>
    <cellStyle name="Normal 3 5 3 2 4 2 2 3" xfId="20810"/>
    <cellStyle name="Normal 3 5 3 2 4 2 3" xfId="20811"/>
    <cellStyle name="Normal 3 5 3 2 4 2 3 2" xfId="20812"/>
    <cellStyle name="Normal 3 5 3 2 4 2 4" xfId="20813"/>
    <cellStyle name="Normal 3 5 3 2 4 3" xfId="20814"/>
    <cellStyle name="Normal 3 5 3 2 4 3 2" xfId="20815"/>
    <cellStyle name="Normal 3 5 3 2 4 3 2 2" xfId="20816"/>
    <cellStyle name="Normal 3 5 3 2 4 3 3" xfId="20817"/>
    <cellStyle name="Normal 3 5 3 2 4 4" xfId="20818"/>
    <cellStyle name="Normal 3 5 3 2 4 4 2" xfId="20819"/>
    <cellStyle name="Normal 3 5 3 2 4 5" xfId="20820"/>
    <cellStyle name="Normal 3 5 3 2 5" xfId="20821"/>
    <cellStyle name="Normal 3 5 3 2 5 2" xfId="20822"/>
    <cellStyle name="Normal 3 5 3 2 5 2 2" xfId="20823"/>
    <cellStyle name="Normal 3 5 3 2 5 2 2 2" xfId="20824"/>
    <cellStyle name="Normal 3 5 3 2 5 2 3" xfId="20825"/>
    <cellStyle name="Normal 3 5 3 2 5 3" xfId="20826"/>
    <cellStyle name="Normal 3 5 3 2 5 3 2" xfId="20827"/>
    <cellStyle name="Normal 3 5 3 2 5 4" xfId="20828"/>
    <cellStyle name="Normal 3 5 3 2 6" xfId="20829"/>
    <cellStyle name="Normal 3 5 3 2 6 2" xfId="20830"/>
    <cellStyle name="Normal 3 5 3 2 6 2 2" xfId="20831"/>
    <cellStyle name="Normal 3 5 3 2 6 3" xfId="20832"/>
    <cellStyle name="Normal 3 5 3 2 7" xfId="20833"/>
    <cellStyle name="Normal 3 5 3 2 7 2" xfId="20834"/>
    <cellStyle name="Normal 3 5 3 2 8" xfId="20835"/>
    <cellStyle name="Normal 3 5 3 3" xfId="20836"/>
    <cellStyle name="Normal 3 5 3 3 2" xfId="20837"/>
    <cellStyle name="Normal 3 5 3 3 2 2" xfId="20838"/>
    <cellStyle name="Normal 3 5 3 3 2 2 2" xfId="20839"/>
    <cellStyle name="Normal 3 5 3 3 2 2 2 2" xfId="20840"/>
    <cellStyle name="Normal 3 5 3 3 2 2 2 2 2" xfId="20841"/>
    <cellStyle name="Normal 3 5 3 3 2 2 2 2 2 2" xfId="20842"/>
    <cellStyle name="Normal 3 5 3 3 2 2 2 2 3" xfId="20843"/>
    <cellStyle name="Normal 3 5 3 3 2 2 2 3" xfId="20844"/>
    <cellStyle name="Normal 3 5 3 3 2 2 2 3 2" xfId="20845"/>
    <cellStyle name="Normal 3 5 3 3 2 2 2 4" xfId="20846"/>
    <cellStyle name="Normal 3 5 3 3 2 2 3" xfId="20847"/>
    <cellStyle name="Normal 3 5 3 3 2 2 3 2" xfId="20848"/>
    <cellStyle name="Normal 3 5 3 3 2 2 3 2 2" xfId="20849"/>
    <cellStyle name="Normal 3 5 3 3 2 2 3 3" xfId="20850"/>
    <cellStyle name="Normal 3 5 3 3 2 2 4" xfId="20851"/>
    <cellStyle name="Normal 3 5 3 3 2 2 4 2" xfId="20852"/>
    <cellStyle name="Normal 3 5 3 3 2 2 5" xfId="20853"/>
    <cellStyle name="Normal 3 5 3 3 2 3" xfId="20854"/>
    <cellStyle name="Normal 3 5 3 3 2 3 2" xfId="20855"/>
    <cellStyle name="Normal 3 5 3 3 2 3 2 2" xfId="20856"/>
    <cellStyle name="Normal 3 5 3 3 2 3 2 2 2" xfId="20857"/>
    <cellStyle name="Normal 3 5 3 3 2 3 2 3" xfId="20858"/>
    <cellStyle name="Normal 3 5 3 3 2 3 3" xfId="20859"/>
    <cellStyle name="Normal 3 5 3 3 2 3 3 2" xfId="20860"/>
    <cellStyle name="Normal 3 5 3 3 2 3 4" xfId="20861"/>
    <cellStyle name="Normal 3 5 3 3 2 4" xfId="20862"/>
    <cellStyle name="Normal 3 5 3 3 2 4 2" xfId="20863"/>
    <cellStyle name="Normal 3 5 3 3 2 4 2 2" xfId="20864"/>
    <cellStyle name="Normal 3 5 3 3 2 4 3" xfId="20865"/>
    <cellStyle name="Normal 3 5 3 3 2 5" xfId="20866"/>
    <cellStyle name="Normal 3 5 3 3 2 5 2" xfId="20867"/>
    <cellStyle name="Normal 3 5 3 3 2 6" xfId="20868"/>
    <cellStyle name="Normal 3 5 3 3 3" xfId="20869"/>
    <cellStyle name="Normal 3 5 3 3 3 2" xfId="20870"/>
    <cellStyle name="Normal 3 5 3 3 3 2 2" xfId="20871"/>
    <cellStyle name="Normal 3 5 3 3 3 2 2 2" xfId="20872"/>
    <cellStyle name="Normal 3 5 3 3 3 2 2 2 2" xfId="20873"/>
    <cellStyle name="Normal 3 5 3 3 3 2 2 3" xfId="20874"/>
    <cellStyle name="Normal 3 5 3 3 3 2 3" xfId="20875"/>
    <cellStyle name="Normal 3 5 3 3 3 2 3 2" xfId="20876"/>
    <cellStyle name="Normal 3 5 3 3 3 2 4" xfId="20877"/>
    <cellStyle name="Normal 3 5 3 3 3 3" xfId="20878"/>
    <cellStyle name="Normal 3 5 3 3 3 3 2" xfId="20879"/>
    <cellStyle name="Normal 3 5 3 3 3 3 2 2" xfId="20880"/>
    <cellStyle name="Normal 3 5 3 3 3 3 3" xfId="20881"/>
    <cellStyle name="Normal 3 5 3 3 3 4" xfId="20882"/>
    <cellStyle name="Normal 3 5 3 3 3 4 2" xfId="20883"/>
    <cellStyle name="Normal 3 5 3 3 3 5" xfId="20884"/>
    <cellStyle name="Normal 3 5 3 3 4" xfId="20885"/>
    <cellStyle name="Normal 3 5 3 3 4 2" xfId="20886"/>
    <cellStyle name="Normal 3 5 3 3 4 2 2" xfId="20887"/>
    <cellStyle name="Normal 3 5 3 3 4 2 2 2" xfId="20888"/>
    <cellStyle name="Normal 3 5 3 3 4 2 3" xfId="20889"/>
    <cellStyle name="Normal 3 5 3 3 4 3" xfId="20890"/>
    <cellStyle name="Normal 3 5 3 3 4 3 2" xfId="20891"/>
    <cellStyle name="Normal 3 5 3 3 4 4" xfId="20892"/>
    <cellStyle name="Normal 3 5 3 3 5" xfId="20893"/>
    <cellStyle name="Normal 3 5 3 3 5 2" xfId="20894"/>
    <cellStyle name="Normal 3 5 3 3 5 2 2" xfId="20895"/>
    <cellStyle name="Normal 3 5 3 3 5 3" xfId="20896"/>
    <cellStyle name="Normal 3 5 3 3 6" xfId="20897"/>
    <cellStyle name="Normal 3 5 3 3 6 2" xfId="20898"/>
    <cellStyle name="Normal 3 5 3 3 7" xfId="20899"/>
    <cellStyle name="Normal 3 5 3 4" xfId="20900"/>
    <cellStyle name="Normal 3 5 3 4 2" xfId="20901"/>
    <cellStyle name="Normal 3 5 3 4 2 2" xfId="20902"/>
    <cellStyle name="Normal 3 5 3 4 2 2 2" xfId="20903"/>
    <cellStyle name="Normal 3 5 3 4 2 2 2 2" xfId="20904"/>
    <cellStyle name="Normal 3 5 3 4 2 2 2 2 2" xfId="20905"/>
    <cellStyle name="Normal 3 5 3 4 2 2 2 3" xfId="20906"/>
    <cellStyle name="Normal 3 5 3 4 2 2 3" xfId="20907"/>
    <cellStyle name="Normal 3 5 3 4 2 2 3 2" xfId="20908"/>
    <cellStyle name="Normal 3 5 3 4 2 2 4" xfId="20909"/>
    <cellStyle name="Normal 3 5 3 4 2 3" xfId="20910"/>
    <cellStyle name="Normal 3 5 3 4 2 3 2" xfId="20911"/>
    <cellStyle name="Normal 3 5 3 4 2 3 2 2" xfId="20912"/>
    <cellStyle name="Normal 3 5 3 4 2 3 3" xfId="20913"/>
    <cellStyle name="Normal 3 5 3 4 2 4" xfId="20914"/>
    <cellStyle name="Normal 3 5 3 4 2 4 2" xfId="20915"/>
    <cellStyle name="Normal 3 5 3 4 2 5" xfId="20916"/>
    <cellStyle name="Normal 3 5 3 4 3" xfId="20917"/>
    <cellStyle name="Normal 3 5 3 4 3 2" xfId="20918"/>
    <cellStyle name="Normal 3 5 3 4 3 2 2" xfId="20919"/>
    <cellStyle name="Normal 3 5 3 4 3 2 2 2" xfId="20920"/>
    <cellStyle name="Normal 3 5 3 4 3 2 3" xfId="20921"/>
    <cellStyle name="Normal 3 5 3 4 3 3" xfId="20922"/>
    <cellStyle name="Normal 3 5 3 4 3 3 2" xfId="20923"/>
    <cellStyle name="Normal 3 5 3 4 3 4" xfId="20924"/>
    <cellStyle name="Normal 3 5 3 4 4" xfId="20925"/>
    <cellStyle name="Normal 3 5 3 4 4 2" xfId="20926"/>
    <cellStyle name="Normal 3 5 3 4 4 2 2" xfId="20927"/>
    <cellStyle name="Normal 3 5 3 4 4 3" xfId="20928"/>
    <cellStyle name="Normal 3 5 3 4 5" xfId="20929"/>
    <cellStyle name="Normal 3 5 3 4 5 2" xfId="20930"/>
    <cellStyle name="Normal 3 5 3 4 6" xfId="20931"/>
    <cellStyle name="Normal 3 5 3 5" xfId="20932"/>
    <cellStyle name="Normal 3 5 3 5 2" xfId="20933"/>
    <cellStyle name="Normal 3 5 3 5 2 2" xfId="20934"/>
    <cellStyle name="Normal 3 5 3 5 2 2 2" xfId="20935"/>
    <cellStyle name="Normal 3 5 3 5 2 2 2 2" xfId="20936"/>
    <cellStyle name="Normal 3 5 3 5 2 2 3" xfId="20937"/>
    <cellStyle name="Normal 3 5 3 5 2 3" xfId="20938"/>
    <cellStyle name="Normal 3 5 3 5 2 3 2" xfId="20939"/>
    <cellStyle name="Normal 3 5 3 5 2 4" xfId="20940"/>
    <cellStyle name="Normal 3 5 3 5 3" xfId="20941"/>
    <cellStyle name="Normal 3 5 3 5 3 2" xfId="20942"/>
    <cellStyle name="Normal 3 5 3 5 3 2 2" xfId="20943"/>
    <cellStyle name="Normal 3 5 3 5 3 3" xfId="20944"/>
    <cellStyle name="Normal 3 5 3 5 4" xfId="20945"/>
    <cellStyle name="Normal 3 5 3 5 4 2" xfId="20946"/>
    <cellStyle name="Normal 3 5 3 5 5" xfId="20947"/>
    <cellStyle name="Normal 3 5 3 6" xfId="20948"/>
    <cellStyle name="Normal 3 5 3 6 2" xfId="20949"/>
    <cellStyle name="Normal 3 5 3 6 2 2" xfId="20950"/>
    <cellStyle name="Normal 3 5 3 6 2 2 2" xfId="20951"/>
    <cellStyle name="Normal 3 5 3 6 2 3" xfId="20952"/>
    <cellStyle name="Normal 3 5 3 6 3" xfId="20953"/>
    <cellStyle name="Normal 3 5 3 6 3 2" xfId="20954"/>
    <cellStyle name="Normal 3 5 3 6 4" xfId="20955"/>
    <cellStyle name="Normal 3 5 3 7" xfId="20956"/>
    <cellStyle name="Normal 3 5 3 7 2" xfId="20957"/>
    <cellStyle name="Normal 3 5 3 7 2 2" xfId="20958"/>
    <cellStyle name="Normal 3 5 3 7 3" xfId="20959"/>
    <cellStyle name="Normal 3 5 3 8" xfId="20960"/>
    <cellStyle name="Normal 3 5 3 8 2" xfId="20961"/>
    <cellStyle name="Normal 3 5 3 9" xfId="20962"/>
    <cellStyle name="Normal 3 5 4" xfId="20963"/>
    <cellStyle name="Normal 3 5 4 2" xfId="20964"/>
    <cellStyle name="Normal 3 5 4 2 2" xfId="20965"/>
    <cellStyle name="Normal 3 5 4 2 2 2" xfId="20966"/>
    <cellStyle name="Normal 3 5 4 2 2 2 2" xfId="20967"/>
    <cellStyle name="Normal 3 5 4 2 2 2 2 2" xfId="20968"/>
    <cellStyle name="Normal 3 5 4 2 2 2 2 2 2" xfId="20969"/>
    <cellStyle name="Normal 3 5 4 2 2 2 2 2 2 2" xfId="20970"/>
    <cellStyle name="Normal 3 5 4 2 2 2 2 2 3" xfId="20971"/>
    <cellStyle name="Normal 3 5 4 2 2 2 2 3" xfId="20972"/>
    <cellStyle name="Normal 3 5 4 2 2 2 2 3 2" xfId="20973"/>
    <cellStyle name="Normal 3 5 4 2 2 2 2 4" xfId="20974"/>
    <cellStyle name="Normal 3 5 4 2 2 2 3" xfId="20975"/>
    <cellStyle name="Normal 3 5 4 2 2 2 3 2" xfId="20976"/>
    <cellStyle name="Normal 3 5 4 2 2 2 3 2 2" xfId="20977"/>
    <cellStyle name="Normal 3 5 4 2 2 2 3 3" xfId="20978"/>
    <cellStyle name="Normal 3 5 4 2 2 2 4" xfId="20979"/>
    <cellStyle name="Normal 3 5 4 2 2 2 4 2" xfId="20980"/>
    <cellStyle name="Normal 3 5 4 2 2 2 5" xfId="20981"/>
    <cellStyle name="Normal 3 5 4 2 2 3" xfId="20982"/>
    <cellStyle name="Normal 3 5 4 2 2 3 2" xfId="20983"/>
    <cellStyle name="Normal 3 5 4 2 2 3 2 2" xfId="20984"/>
    <cellStyle name="Normal 3 5 4 2 2 3 2 2 2" xfId="20985"/>
    <cellStyle name="Normal 3 5 4 2 2 3 2 3" xfId="20986"/>
    <cellStyle name="Normal 3 5 4 2 2 3 3" xfId="20987"/>
    <cellStyle name="Normal 3 5 4 2 2 3 3 2" xfId="20988"/>
    <cellStyle name="Normal 3 5 4 2 2 3 4" xfId="20989"/>
    <cellStyle name="Normal 3 5 4 2 2 4" xfId="20990"/>
    <cellStyle name="Normal 3 5 4 2 2 4 2" xfId="20991"/>
    <cellStyle name="Normal 3 5 4 2 2 4 2 2" xfId="20992"/>
    <cellStyle name="Normal 3 5 4 2 2 4 3" xfId="20993"/>
    <cellStyle name="Normal 3 5 4 2 2 5" xfId="20994"/>
    <cellStyle name="Normal 3 5 4 2 2 5 2" xfId="20995"/>
    <cellStyle name="Normal 3 5 4 2 2 6" xfId="20996"/>
    <cellStyle name="Normal 3 5 4 2 3" xfId="20997"/>
    <cellStyle name="Normal 3 5 4 2 3 2" xfId="20998"/>
    <cellStyle name="Normal 3 5 4 2 3 2 2" xfId="20999"/>
    <cellStyle name="Normal 3 5 4 2 3 2 2 2" xfId="21000"/>
    <cellStyle name="Normal 3 5 4 2 3 2 2 2 2" xfId="21001"/>
    <cellStyle name="Normal 3 5 4 2 3 2 2 3" xfId="21002"/>
    <cellStyle name="Normal 3 5 4 2 3 2 3" xfId="21003"/>
    <cellStyle name="Normal 3 5 4 2 3 2 3 2" xfId="21004"/>
    <cellStyle name="Normal 3 5 4 2 3 2 4" xfId="21005"/>
    <cellStyle name="Normal 3 5 4 2 3 3" xfId="21006"/>
    <cellStyle name="Normal 3 5 4 2 3 3 2" xfId="21007"/>
    <cellStyle name="Normal 3 5 4 2 3 3 2 2" xfId="21008"/>
    <cellStyle name="Normal 3 5 4 2 3 3 3" xfId="21009"/>
    <cellStyle name="Normal 3 5 4 2 3 4" xfId="21010"/>
    <cellStyle name="Normal 3 5 4 2 3 4 2" xfId="21011"/>
    <cellStyle name="Normal 3 5 4 2 3 5" xfId="21012"/>
    <cellStyle name="Normal 3 5 4 2 4" xfId="21013"/>
    <cellStyle name="Normal 3 5 4 2 4 2" xfId="21014"/>
    <cellStyle name="Normal 3 5 4 2 4 2 2" xfId="21015"/>
    <cellStyle name="Normal 3 5 4 2 4 2 2 2" xfId="21016"/>
    <cellStyle name="Normal 3 5 4 2 4 2 3" xfId="21017"/>
    <cellStyle name="Normal 3 5 4 2 4 3" xfId="21018"/>
    <cellStyle name="Normal 3 5 4 2 4 3 2" xfId="21019"/>
    <cellStyle name="Normal 3 5 4 2 4 4" xfId="21020"/>
    <cellStyle name="Normal 3 5 4 2 5" xfId="21021"/>
    <cellStyle name="Normal 3 5 4 2 5 2" xfId="21022"/>
    <cellStyle name="Normal 3 5 4 2 5 2 2" xfId="21023"/>
    <cellStyle name="Normal 3 5 4 2 5 3" xfId="21024"/>
    <cellStyle name="Normal 3 5 4 2 6" xfId="21025"/>
    <cellStyle name="Normal 3 5 4 2 6 2" xfId="21026"/>
    <cellStyle name="Normal 3 5 4 2 7" xfId="21027"/>
    <cellStyle name="Normal 3 5 4 3" xfId="21028"/>
    <cellStyle name="Normal 3 5 4 3 2" xfId="21029"/>
    <cellStyle name="Normal 3 5 4 3 2 2" xfId="21030"/>
    <cellStyle name="Normal 3 5 4 3 2 2 2" xfId="21031"/>
    <cellStyle name="Normal 3 5 4 3 2 2 2 2" xfId="21032"/>
    <cellStyle name="Normal 3 5 4 3 2 2 2 2 2" xfId="21033"/>
    <cellStyle name="Normal 3 5 4 3 2 2 2 3" xfId="21034"/>
    <cellStyle name="Normal 3 5 4 3 2 2 3" xfId="21035"/>
    <cellStyle name="Normal 3 5 4 3 2 2 3 2" xfId="21036"/>
    <cellStyle name="Normal 3 5 4 3 2 2 4" xfId="21037"/>
    <cellStyle name="Normal 3 5 4 3 2 3" xfId="21038"/>
    <cellStyle name="Normal 3 5 4 3 2 3 2" xfId="21039"/>
    <cellStyle name="Normal 3 5 4 3 2 3 2 2" xfId="21040"/>
    <cellStyle name="Normal 3 5 4 3 2 3 3" xfId="21041"/>
    <cellStyle name="Normal 3 5 4 3 2 4" xfId="21042"/>
    <cellStyle name="Normal 3 5 4 3 2 4 2" xfId="21043"/>
    <cellStyle name="Normal 3 5 4 3 2 5" xfId="21044"/>
    <cellStyle name="Normal 3 5 4 3 3" xfId="21045"/>
    <cellStyle name="Normal 3 5 4 3 3 2" xfId="21046"/>
    <cellStyle name="Normal 3 5 4 3 3 2 2" xfId="21047"/>
    <cellStyle name="Normal 3 5 4 3 3 2 2 2" xfId="21048"/>
    <cellStyle name="Normal 3 5 4 3 3 2 3" xfId="21049"/>
    <cellStyle name="Normal 3 5 4 3 3 3" xfId="21050"/>
    <cellStyle name="Normal 3 5 4 3 3 3 2" xfId="21051"/>
    <cellStyle name="Normal 3 5 4 3 3 4" xfId="21052"/>
    <cellStyle name="Normal 3 5 4 3 4" xfId="21053"/>
    <cellStyle name="Normal 3 5 4 3 4 2" xfId="21054"/>
    <cellStyle name="Normal 3 5 4 3 4 2 2" xfId="21055"/>
    <cellStyle name="Normal 3 5 4 3 4 3" xfId="21056"/>
    <cellStyle name="Normal 3 5 4 3 5" xfId="21057"/>
    <cellStyle name="Normal 3 5 4 3 5 2" xfId="21058"/>
    <cellStyle name="Normal 3 5 4 3 6" xfId="21059"/>
    <cellStyle name="Normal 3 5 4 4" xfId="21060"/>
    <cellStyle name="Normal 3 5 4 4 2" xfId="21061"/>
    <cellStyle name="Normal 3 5 4 4 2 2" xfId="21062"/>
    <cellStyle name="Normal 3 5 4 4 2 2 2" xfId="21063"/>
    <cellStyle name="Normal 3 5 4 4 2 2 2 2" xfId="21064"/>
    <cellStyle name="Normal 3 5 4 4 2 2 3" xfId="21065"/>
    <cellStyle name="Normal 3 5 4 4 2 3" xfId="21066"/>
    <cellStyle name="Normal 3 5 4 4 2 3 2" xfId="21067"/>
    <cellStyle name="Normal 3 5 4 4 2 4" xfId="21068"/>
    <cellStyle name="Normal 3 5 4 4 3" xfId="21069"/>
    <cellStyle name="Normal 3 5 4 4 3 2" xfId="21070"/>
    <cellStyle name="Normal 3 5 4 4 3 2 2" xfId="21071"/>
    <cellStyle name="Normal 3 5 4 4 3 3" xfId="21072"/>
    <cellStyle name="Normal 3 5 4 4 4" xfId="21073"/>
    <cellStyle name="Normal 3 5 4 4 4 2" xfId="21074"/>
    <cellStyle name="Normal 3 5 4 4 5" xfId="21075"/>
    <cellStyle name="Normal 3 5 4 5" xfId="21076"/>
    <cellStyle name="Normal 3 5 4 5 2" xfId="21077"/>
    <cellStyle name="Normal 3 5 4 5 2 2" xfId="21078"/>
    <cellStyle name="Normal 3 5 4 5 2 2 2" xfId="21079"/>
    <cellStyle name="Normal 3 5 4 5 2 3" xfId="21080"/>
    <cellStyle name="Normal 3 5 4 5 3" xfId="21081"/>
    <cellStyle name="Normal 3 5 4 5 3 2" xfId="21082"/>
    <cellStyle name="Normal 3 5 4 5 4" xfId="21083"/>
    <cellStyle name="Normal 3 5 4 6" xfId="21084"/>
    <cellStyle name="Normal 3 5 4 6 2" xfId="21085"/>
    <cellStyle name="Normal 3 5 4 6 2 2" xfId="21086"/>
    <cellStyle name="Normal 3 5 4 6 3" xfId="21087"/>
    <cellStyle name="Normal 3 5 4 7" xfId="21088"/>
    <cellStyle name="Normal 3 5 4 7 2" xfId="21089"/>
    <cellStyle name="Normal 3 5 4 8" xfId="21090"/>
    <cellStyle name="Normal 3 5 5" xfId="21091"/>
    <cellStyle name="Normal 3 5 5 2" xfId="21092"/>
    <cellStyle name="Normal 3 5 5 2 2" xfId="21093"/>
    <cellStyle name="Normal 3 5 5 2 2 2" xfId="21094"/>
    <cellStyle name="Normal 3 5 5 2 2 2 2" xfId="21095"/>
    <cellStyle name="Normal 3 5 5 2 2 2 2 2" xfId="21096"/>
    <cellStyle name="Normal 3 5 5 2 2 2 2 2 2" xfId="21097"/>
    <cellStyle name="Normal 3 5 5 2 2 2 2 3" xfId="21098"/>
    <cellStyle name="Normal 3 5 5 2 2 2 3" xfId="21099"/>
    <cellStyle name="Normal 3 5 5 2 2 2 3 2" xfId="21100"/>
    <cellStyle name="Normal 3 5 5 2 2 2 4" xfId="21101"/>
    <cellStyle name="Normal 3 5 5 2 2 3" xfId="21102"/>
    <cellStyle name="Normal 3 5 5 2 2 3 2" xfId="21103"/>
    <cellStyle name="Normal 3 5 5 2 2 3 2 2" xfId="21104"/>
    <cellStyle name="Normal 3 5 5 2 2 3 3" xfId="21105"/>
    <cellStyle name="Normal 3 5 5 2 2 4" xfId="21106"/>
    <cellStyle name="Normal 3 5 5 2 2 4 2" xfId="21107"/>
    <cellStyle name="Normal 3 5 5 2 2 5" xfId="21108"/>
    <cellStyle name="Normal 3 5 5 2 3" xfId="21109"/>
    <cellStyle name="Normal 3 5 5 2 3 2" xfId="21110"/>
    <cellStyle name="Normal 3 5 5 2 3 2 2" xfId="21111"/>
    <cellStyle name="Normal 3 5 5 2 3 2 2 2" xfId="21112"/>
    <cellStyle name="Normal 3 5 5 2 3 2 3" xfId="21113"/>
    <cellStyle name="Normal 3 5 5 2 3 3" xfId="21114"/>
    <cellStyle name="Normal 3 5 5 2 3 3 2" xfId="21115"/>
    <cellStyle name="Normal 3 5 5 2 3 4" xfId="21116"/>
    <cellStyle name="Normal 3 5 5 2 4" xfId="21117"/>
    <cellStyle name="Normal 3 5 5 2 4 2" xfId="21118"/>
    <cellStyle name="Normal 3 5 5 2 4 2 2" xfId="21119"/>
    <cellStyle name="Normal 3 5 5 2 4 3" xfId="21120"/>
    <cellStyle name="Normal 3 5 5 2 5" xfId="21121"/>
    <cellStyle name="Normal 3 5 5 2 5 2" xfId="21122"/>
    <cellStyle name="Normal 3 5 5 2 6" xfId="21123"/>
    <cellStyle name="Normal 3 5 5 3" xfId="21124"/>
    <cellStyle name="Normal 3 5 5 3 2" xfId="21125"/>
    <cellStyle name="Normal 3 5 5 3 2 2" xfId="21126"/>
    <cellStyle name="Normal 3 5 5 3 2 2 2" xfId="21127"/>
    <cellStyle name="Normal 3 5 5 3 2 2 2 2" xfId="21128"/>
    <cellStyle name="Normal 3 5 5 3 2 2 3" xfId="21129"/>
    <cellStyle name="Normal 3 5 5 3 2 3" xfId="21130"/>
    <cellStyle name="Normal 3 5 5 3 2 3 2" xfId="21131"/>
    <cellStyle name="Normal 3 5 5 3 2 4" xfId="21132"/>
    <cellStyle name="Normal 3 5 5 3 3" xfId="21133"/>
    <cellStyle name="Normal 3 5 5 3 3 2" xfId="21134"/>
    <cellStyle name="Normal 3 5 5 3 3 2 2" xfId="21135"/>
    <cellStyle name="Normal 3 5 5 3 3 3" xfId="21136"/>
    <cellStyle name="Normal 3 5 5 3 4" xfId="21137"/>
    <cellStyle name="Normal 3 5 5 3 4 2" xfId="21138"/>
    <cellStyle name="Normal 3 5 5 3 5" xfId="21139"/>
    <cellStyle name="Normal 3 5 5 4" xfId="21140"/>
    <cellStyle name="Normal 3 5 5 4 2" xfId="21141"/>
    <cellStyle name="Normal 3 5 5 4 2 2" xfId="21142"/>
    <cellStyle name="Normal 3 5 5 4 2 2 2" xfId="21143"/>
    <cellStyle name="Normal 3 5 5 4 2 3" xfId="21144"/>
    <cellStyle name="Normal 3 5 5 4 3" xfId="21145"/>
    <cellStyle name="Normal 3 5 5 4 3 2" xfId="21146"/>
    <cellStyle name="Normal 3 5 5 4 4" xfId="21147"/>
    <cellStyle name="Normal 3 5 5 5" xfId="21148"/>
    <cellStyle name="Normal 3 5 5 5 2" xfId="21149"/>
    <cellStyle name="Normal 3 5 5 5 2 2" xfId="21150"/>
    <cellStyle name="Normal 3 5 5 5 3" xfId="21151"/>
    <cellStyle name="Normal 3 5 5 6" xfId="21152"/>
    <cellStyle name="Normal 3 5 5 6 2" xfId="21153"/>
    <cellStyle name="Normal 3 5 5 7" xfId="21154"/>
    <cellStyle name="Normal 3 5 6" xfId="21155"/>
    <cellStyle name="Normal 3 5 6 2" xfId="21156"/>
    <cellStyle name="Normal 3 5 6 2 2" xfId="21157"/>
    <cellStyle name="Normal 3 5 6 2 2 2" xfId="21158"/>
    <cellStyle name="Normal 3 5 6 2 2 2 2" xfId="21159"/>
    <cellStyle name="Normal 3 5 6 2 2 2 2 2" xfId="21160"/>
    <cellStyle name="Normal 3 5 6 2 2 2 3" xfId="21161"/>
    <cellStyle name="Normal 3 5 6 2 2 3" xfId="21162"/>
    <cellStyle name="Normal 3 5 6 2 2 3 2" xfId="21163"/>
    <cellStyle name="Normal 3 5 6 2 2 4" xfId="21164"/>
    <cellStyle name="Normal 3 5 6 2 3" xfId="21165"/>
    <cellStyle name="Normal 3 5 6 2 3 2" xfId="21166"/>
    <cellStyle name="Normal 3 5 6 2 3 2 2" xfId="21167"/>
    <cellStyle name="Normal 3 5 6 2 3 3" xfId="21168"/>
    <cellStyle name="Normal 3 5 6 2 4" xfId="21169"/>
    <cellStyle name="Normal 3 5 6 2 4 2" xfId="21170"/>
    <cellStyle name="Normal 3 5 6 2 5" xfId="21171"/>
    <cellStyle name="Normal 3 5 6 3" xfId="21172"/>
    <cellStyle name="Normal 3 5 6 3 2" xfId="21173"/>
    <cellStyle name="Normal 3 5 6 3 2 2" xfId="21174"/>
    <cellStyle name="Normal 3 5 6 3 2 2 2" xfId="21175"/>
    <cellStyle name="Normal 3 5 6 3 2 3" xfId="21176"/>
    <cellStyle name="Normal 3 5 6 3 3" xfId="21177"/>
    <cellStyle name="Normal 3 5 6 3 3 2" xfId="21178"/>
    <cellStyle name="Normal 3 5 6 3 4" xfId="21179"/>
    <cellStyle name="Normal 3 5 6 4" xfId="21180"/>
    <cellStyle name="Normal 3 5 6 4 2" xfId="21181"/>
    <cellStyle name="Normal 3 5 6 4 2 2" xfId="21182"/>
    <cellStyle name="Normal 3 5 6 4 3" xfId="21183"/>
    <cellStyle name="Normal 3 5 6 5" xfId="21184"/>
    <cellStyle name="Normal 3 5 6 5 2" xfId="21185"/>
    <cellStyle name="Normal 3 5 6 6" xfId="21186"/>
    <cellStyle name="Normal 3 5 7" xfId="21187"/>
    <cellStyle name="Normal 3 5 7 2" xfId="21188"/>
    <cellStyle name="Normal 3 5 7 2 2" xfId="21189"/>
    <cellStyle name="Normal 3 5 7 2 2 2" xfId="21190"/>
    <cellStyle name="Normal 3 5 7 2 2 2 2" xfId="21191"/>
    <cellStyle name="Normal 3 5 7 2 2 3" xfId="21192"/>
    <cellStyle name="Normal 3 5 7 2 3" xfId="21193"/>
    <cellStyle name="Normal 3 5 7 2 3 2" xfId="21194"/>
    <cellStyle name="Normal 3 5 7 2 4" xfId="21195"/>
    <cellStyle name="Normal 3 5 7 3" xfId="21196"/>
    <cellStyle name="Normal 3 5 7 3 2" xfId="21197"/>
    <cellStyle name="Normal 3 5 7 3 2 2" xfId="21198"/>
    <cellStyle name="Normal 3 5 7 3 3" xfId="21199"/>
    <cellStyle name="Normal 3 5 7 4" xfId="21200"/>
    <cellStyle name="Normal 3 5 7 4 2" xfId="21201"/>
    <cellStyle name="Normal 3 5 7 5" xfId="21202"/>
    <cellStyle name="Normal 3 5 8" xfId="21203"/>
    <cellStyle name="Normal 3 5 8 2" xfId="21204"/>
    <cellStyle name="Normal 3 5 8 2 2" xfId="21205"/>
    <cellStyle name="Normal 3 5 8 2 2 2" xfId="21206"/>
    <cellStyle name="Normal 3 5 8 2 3" xfId="21207"/>
    <cellStyle name="Normal 3 5 8 3" xfId="21208"/>
    <cellStyle name="Normal 3 5 8 3 2" xfId="21209"/>
    <cellStyle name="Normal 3 5 8 4" xfId="21210"/>
    <cellStyle name="Normal 3 5 9" xfId="21211"/>
    <cellStyle name="Normal 3 5 9 2" xfId="21212"/>
    <cellStyle name="Normal 3 5 9 2 2" xfId="21213"/>
    <cellStyle name="Normal 3 5 9 3" xfId="21214"/>
    <cellStyle name="Normal 3 6" xfId="9"/>
    <cellStyle name="Normal 3 6 10" xfId="21215"/>
    <cellStyle name="Normal 3 6 2" xfId="819"/>
    <cellStyle name="Normal 3 6 2 10" xfId="21216"/>
    <cellStyle name="Normal 3 6 2 2" xfId="21217"/>
    <cellStyle name="Normal 3 6 2 2 2" xfId="21218"/>
    <cellStyle name="Normal 3 6 2 2 2 2" xfId="21219"/>
    <cellStyle name="Normal 3 6 2 2 2 2 2" xfId="21220"/>
    <cellStyle name="Normal 3 6 2 2 2 2 2 2" xfId="21221"/>
    <cellStyle name="Normal 3 6 2 2 2 2 2 2 2" xfId="21222"/>
    <cellStyle name="Normal 3 6 2 2 2 2 2 2 2 2" xfId="21223"/>
    <cellStyle name="Normal 3 6 2 2 2 2 2 2 2 2 2" xfId="21224"/>
    <cellStyle name="Normal 3 6 2 2 2 2 2 2 2 3" xfId="21225"/>
    <cellStyle name="Normal 3 6 2 2 2 2 2 2 3" xfId="21226"/>
    <cellStyle name="Normal 3 6 2 2 2 2 2 2 3 2" xfId="21227"/>
    <cellStyle name="Normal 3 6 2 2 2 2 2 2 4" xfId="21228"/>
    <cellStyle name="Normal 3 6 2 2 2 2 2 3" xfId="21229"/>
    <cellStyle name="Normal 3 6 2 2 2 2 2 3 2" xfId="21230"/>
    <cellStyle name="Normal 3 6 2 2 2 2 2 3 2 2" xfId="21231"/>
    <cellStyle name="Normal 3 6 2 2 2 2 2 3 3" xfId="21232"/>
    <cellStyle name="Normal 3 6 2 2 2 2 2 4" xfId="21233"/>
    <cellStyle name="Normal 3 6 2 2 2 2 2 4 2" xfId="21234"/>
    <cellStyle name="Normal 3 6 2 2 2 2 2 5" xfId="21235"/>
    <cellStyle name="Normal 3 6 2 2 2 2 3" xfId="21236"/>
    <cellStyle name="Normal 3 6 2 2 2 2 3 2" xfId="21237"/>
    <cellStyle name="Normal 3 6 2 2 2 2 3 2 2" xfId="21238"/>
    <cellStyle name="Normal 3 6 2 2 2 2 3 2 2 2" xfId="21239"/>
    <cellStyle name="Normal 3 6 2 2 2 2 3 2 3" xfId="21240"/>
    <cellStyle name="Normal 3 6 2 2 2 2 3 3" xfId="21241"/>
    <cellStyle name="Normal 3 6 2 2 2 2 3 3 2" xfId="21242"/>
    <cellStyle name="Normal 3 6 2 2 2 2 3 4" xfId="21243"/>
    <cellStyle name="Normal 3 6 2 2 2 2 4" xfId="21244"/>
    <cellStyle name="Normal 3 6 2 2 2 2 4 2" xfId="21245"/>
    <cellStyle name="Normal 3 6 2 2 2 2 4 2 2" xfId="21246"/>
    <cellStyle name="Normal 3 6 2 2 2 2 4 3" xfId="21247"/>
    <cellStyle name="Normal 3 6 2 2 2 2 5" xfId="21248"/>
    <cellStyle name="Normal 3 6 2 2 2 2 5 2" xfId="21249"/>
    <cellStyle name="Normal 3 6 2 2 2 2 6" xfId="21250"/>
    <cellStyle name="Normal 3 6 2 2 2 3" xfId="21251"/>
    <cellStyle name="Normal 3 6 2 2 2 3 2" xfId="21252"/>
    <cellStyle name="Normal 3 6 2 2 2 3 2 2" xfId="21253"/>
    <cellStyle name="Normal 3 6 2 2 2 3 2 2 2" xfId="21254"/>
    <cellStyle name="Normal 3 6 2 2 2 3 2 2 2 2" xfId="21255"/>
    <cellStyle name="Normal 3 6 2 2 2 3 2 2 3" xfId="21256"/>
    <cellStyle name="Normal 3 6 2 2 2 3 2 3" xfId="21257"/>
    <cellStyle name="Normal 3 6 2 2 2 3 2 3 2" xfId="21258"/>
    <cellStyle name="Normal 3 6 2 2 2 3 2 4" xfId="21259"/>
    <cellStyle name="Normal 3 6 2 2 2 3 3" xfId="21260"/>
    <cellStyle name="Normal 3 6 2 2 2 3 3 2" xfId="21261"/>
    <cellStyle name="Normal 3 6 2 2 2 3 3 2 2" xfId="21262"/>
    <cellStyle name="Normal 3 6 2 2 2 3 3 3" xfId="21263"/>
    <cellStyle name="Normal 3 6 2 2 2 3 4" xfId="21264"/>
    <cellStyle name="Normal 3 6 2 2 2 3 4 2" xfId="21265"/>
    <cellStyle name="Normal 3 6 2 2 2 3 5" xfId="21266"/>
    <cellStyle name="Normal 3 6 2 2 2 4" xfId="21267"/>
    <cellStyle name="Normal 3 6 2 2 2 4 2" xfId="21268"/>
    <cellStyle name="Normal 3 6 2 2 2 4 2 2" xfId="21269"/>
    <cellStyle name="Normal 3 6 2 2 2 4 2 2 2" xfId="21270"/>
    <cellStyle name="Normal 3 6 2 2 2 4 2 3" xfId="21271"/>
    <cellStyle name="Normal 3 6 2 2 2 4 3" xfId="21272"/>
    <cellStyle name="Normal 3 6 2 2 2 4 3 2" xfId="21273"/>
    <cellStyle name="Normal 3 6 2 2 2 4 4" xfId="21274"/>
    <cellStyle name="Normal 3 6 2 2 2 5" xfId="21275"/>
    <cellStyle name="Normal 3 6 2 2 2 5 2" xfId="21276"/>
    <cellStyle name="Normal 3 6 2 2 2 5 2 2" xfId="21277"/>
    <cellStyle name="Normal 3 6 2 2 2 5 3" xfId="21278"/>
    <cellStyle name="Normal 3 6 2 2 2 6" xfId="21279"/>
    <cellStyle name="Normal 3 6 2 2 2 6 2" xfId="21280"/>
    <cellStyle name="Normal 3 6 2 2 2 7" xfId="21281"/>
    <cellStyle name="Normal 3 6 2 2 3" xfId="21282"/>
    <cellStyle name="Normal 3 6 2 2 3 2" xfId="21283"/>
    <cellStyle name="Normal 3 6 2 2 3 2 2" xfId="21284"/>
    <cellStyle name="Normal 3 6 2 2 3 2 2 2" xfId="21285"/>
    <cellStyle name="Normal 3 6 2 2 3 2 2 2 2" xfId="21286"/>
    <cellStyle name="Normal 3 6 2 2 3 2 2 2 2 2" xfId="21287"/>
    <cellStyle name="Normal 3 6 2 2 3 2 2 2 3" xfId="21288"/>
    <cellStyle name="Normal 3 6 2 2 3 2 2 3" xfId="21289"/>
    <cellStyle name="Normal 3 6 2 2 3 2 2 3 2" xfId="21290"/>
    <cellStyle name="Normal 3 6 2 2 3 2 2 4" xfId="21291"/>
    <cellStyle name="Normal 3 6 2 2 3 2 3" xfId="21292"/>
    <cellStyle name="Normal 3 6 2 2 3 2 3 2" xfId="21293"/>
    <cellStyle name="Normal 3 6 2 2 3 2 3 2 2" xfId="21294"/>
    <cellStyle name="Normal 3 6 2 2 3 2 3 3" xfId="21295"/>
    <cellStyle name="Normal 3 6 2 2 3 2 4" xfId="21296"/>
    <cellStyle name="Normal 3 6 2 2 3 2 4 2" xfId="21297"/>
    <cellStyle name="Normal 3 6 2 2 3 2 5" xfId="21298"/>
    <cellStyle name="Normal 3 6 2 2 3 3" xfId="21299"/>
    <cellStyle name="Normal 3 6 2 2 3 3 2" xfId="21300"/>
    <cellStyle name="Normal 3 6 2 2 3 3 2 2" xfId="21301"/>
    <cellStyle name="Normal 3 6 2 2 3 3 2 2 2" xfId="21302"/>
    <cellStyle name="Normal 3 6 2 2 3 3 2 3" xfId="21303"/>
    <cellStyle name="Normal 3 6 2 2 3 3 3" xfId="21304"/>
    <cellStyle name="Normal 3 6 2 2 3 3 3 2" xfId="21305"/>
    <cellStyle name="Normal 3 6 2 2 3 3 4" xfId="21306"/>
    <cellStyle name="Normal 3 6 2 2 3 4" xfId="21307"/>
    <cellStyle name="Normal 3 6 2 2 3 4 2" xfId="21308"/>
    <cellStyle name="Normal 3 6 2 2 3 4 2 2" xfId="21309"/>
    <cellStyle name="Normal 3 6 2 2 3 4 3" xfId="21310"/>
    <cellStyle name="Normal 3 6 2 2 3 5" xfId="21311"/>
    <cellStyle name="Normal 3 6 2 2 3 5 2" xfId="21312"/>
    <cellStyle name="Normal 3 6 2 2 3 6" xfId="21313"/>
    <cellStyle name="Normal 3 6 2 2 4" xfId="21314"/>
    <cellStyle name="Normal 3 6 2 2 4 2" xfId="21315"/>
    <cellStyle name="Normal 3 6 2 2 4 2 2" xfId="21316"/>
    <cellStyle name="Normal 3 6 2 2 4 2 2 2" xfId="21317"/>
    <cellStyle name="Normal 3 6 2 2 4 2 2 2 2" xfId="21318"/>
    <cellStyle name="Normal 3 6 2 2 4 2 2 3" xfId="21319"/>
    <cellStyle name="Normal 3 6 2 2 4 2 3" xfId="21320"/>
    <cellStyle name="Normal 3 6 2 2 4 2 3 2" xfId="21321"/>
    <cellStyle name="Normal 3 6 2 2 4 2 4" xfId="21322"/>
    <cellStyle name="Normal 3 6 2 2 4 3" xfId="21323"/>
    <cellStyle name="Normal 3 6 2 2 4 3 2" xfId="21324"/>
    <cellStyle name="Normal 3 6 2 2 4 3 2 2" xfId="21325"/>
    <cellStyle name="Normal 3 6 2 2 4 3 3" xfId="21326"/>
    <cellStyle name="Normal 3 6 2 2 4 4" xfId="21327"/>
    <cellStyle name="Normal 3 6 2 2 4 4 2" xfId="21328"/>
    <cellStyle name="Normal 3 6 2 2 4 5" xfId="21329"/>
    <cellStyle name="Normal 3 6 2 2 5" xfId="21330"/>
    <cellStyle name="Normal 3 6 2 2 5 2" xfId="21331"/>
    <cellStyle name="Normal 3 6 2 2 5 2 2" xfId="21332"/>
    <cellStyle name="Normal 3 6 2 2 5 2 2 2" xfId="21333"/>
    <cellStyle name="Normal 3 6 2 2 5 2 3" xfId="21334"/>
    <cellStyle name="Normal 3 6 2 2 5 3" xfId="21335"/>
    <cellStyle name="Normal 3 6 2 2 5 3 2" xfId="21336"/>
    <cellStyle name="Normal 3 6 2 2 5 4" xfId="21337"/>
    <cellStyle name="Normal 3 6 2 2 6" xfId="21338"/>
    <cellStyle name="Normal 3 6 2 2 6 2" xfId="21339"/>
    <cellStyle name="Normal 3 6 2 2 6 2 2" xfId="21340"/>
    <cellStyle name="Normal 3 6 2 2 6 3" xfId="21341"/>
    <cellStyle name="Normal 3 6 2 2 7" xfId="21342"/>
    <cellStyle name="Normal 3 6 2 2 7 2" xfId="21343"/>
    <cellStyle name="Normal 3 6 2 2 8" xfId="21344"/>
    <cellStyle name="Normal 3 6 2 3" xfId="21345"/>
    <cellStyle name="Normal 3 6 2 3 2" xfId="21346"/>
    <cellStyle name="Normal 3 6 2 3 2 2" xfId="21347"/>
    <cellStyle name="Normal 3 6 2 3 2 2 2" xfId="21348"/>
    <cellStyle name="Normal 3 6 2 3 2 2 2 2" xfId="21349"/>
    <cellStyle name="Normal 3 6 2 3 2 2 2 2 2" xfId="21350"/>
    <cellStyle name="Normal 3 6 2 3 2 2 2 2 2 2" xfId="21351"/>
    <cellStyle name="Normal 3 6 2 3 2 2 2 2 3" xfId="21352"/>
    <cellStyle name="Normal 3 6 2 3 2 2 2 3" xfId="21353"/>
    <cellStyle name="Normal 3 6 2 3 2 2 2 3 2" xfId="21354"/>
    <cellStyle name="Normal 3 6 2 3 2 2 2 4" xfId="21355"/>
    <cellStyle name="Normal 3 6 2 3 2 2 3" xfId="21356"/>
    <cellStyle name="Normal 3 6 2 3 2 2 3 2" xfId="21357"/>
    <cellStyle name="Normal 3 6 2 3 2 2 3 2 2" xfId="21358"/>
    <cellStyle name="Normal 3 6 2 3 2 2 3 3" xfId="21359"/>
    <cellStyle name="Normal 3 6 2 3 2 2 4" xfId="21360"/>
    <cellStyle name="Normal 3 6 2 3 2 2 4 2" xfId="21361"/>
    <cellStyle name="Normal 3 6 2 3 2 2 5" xfId="21362"/>
    <cellStyle name="Normal 3 6 2 3 2 3" xfId="21363"/>
    <cellStyle name="Normal 3 6 2 3 2 3 2" xfId="21364"/>
    <cellStyle name="Normal 3 6 2 3 2 3 2 2" xfId="21365"/>
    <cellStyle name="Normal 3 6 2 3 2 3 2 2 2" xfId="21366"/>
    <cellStyle name="Normal 3 6 2 3 2 3 2 3" xfId="21367"/>
    <cellStyle name="Normal 3 6 2 3 2 3 3" xfId="21368"/>
    <cellStyle name="Normal 3 6 2 3 2 3 3 2" xfId="21369"/>
    <cellStyle name="Normal 3 6 2 3 2 3 4" xfId="21370"/>
    <cellStyle name="Normal 3 6 2 3 2 4" xfId="21371"/>
    <cellStyle name="Normal 3 6 2 3 2 4 2" xfId="21372"/>
    <cellStyle name="Normal 3 6 2 3 2 4 2 2" xfId="21373"/>
    <cellStyle name="Normal 3 6 2 3 2 4 3" xfId="21374"/>
    <cellStyle name="Normal 3 6 2 3 2 5" xfId="21375"/>
    <cellStyle name="Normal 3 6 2 3 2 5 2" xfId="21376"/>
    <cellStyle name="Normal 3 6 2 3 2 6" xfId="21377"/>
    <cellStyle name="Normal 3 6 2 3 3" xfId="21378"/>
    <cellStyle name="Normal 3 6 2 3 3 2" xfId="21379"/>
    <cellStyle name="Normal 3 6 2 3 3 2 2" xfId="21380"/>
    <cellStyle name="Normal 3 6 2 3 3 2 2 2" xfId="21381"/>
    <cellStyle name="Normal 3 6 2 3 3 2 2 2 2" xfId="21382"/>
    <cellStyle name="Normal 3 6 2 3 3 2 2 3" xfId="21383"/>
    <cellStyle name="Normal 3 6 2 3 3 2 3" xfId="21384"/>
    <cellStyle name="Normal 3 6 2 3 3 2 3 2" xfId="21385"/>
    <cellStyle name="Normal 3 6 2 3 3 2 4" xfId="21386"/>
    <cellStyle name="Normal 3 6 2 3 3 3" xfId="21387"/>
    <cellStyle name="Normal 3 6 2 3 3 3 2" xfId="21388"/>
    <cellStyle name="Normal 3 6 2 3 3 3 2 2" xfId="21389"/>
    <cellStyle name="Normal 3 6 2 3 3 3 3" xfId="21390"/>
    <cellStyle name="Normal 3 6 2 3 3 4" xfId="21391"/>
    <cellStyle name="Normal 3 6 2 3 3 4 2" xfId="21392"/>
    <cellStyle name="Normal 3 6 2 3 3 5" xfId="21393"/>
    <cellStyle name="Normal 3 6 2 3 4" xfId="21394"/>
    <cellStyle name="Normal 3 6 2 3 4 2" xfId="21395"/>
    <cellStyle name="Normal 3 6 2 3 4 2 2" xfId="21396"/>
    <cellStyle name="Normal 3 6 2 3 4 2 2 2" xfId="21397"/>
    <cellStyle name="Normal 3 6 2 3 4 2 3" xfId="21398"/>
    <cellStyle name="Normal 3 6 2 3 4 3" xfId="21399"/>
    <cellStyle name="Normal 3 6 2 3 4 3 2" xfId="21400"/>
    <cellStyle name="Normal 3 6 2 3 4 4" xfId="21401"/>
    <cellStyle name="Normal 3 6 2 3 5" xfId="21402"/>
    <cellStyle name="Normal 3 6 2 3 5 2" xfId="21403"/>
    <cellStyle name="Normal 3 6 2 3 5 2 2" xfId="21404"/>
    <cellStyle name="Normal 3 6 2 3 5 3" xfId="21405"/>
    <cellStyle name="Normal 3 6 2 3 6" xfId="21406"/>
    <cellStyle name="Normal 3 6 2 3 6 2" xfId="21407"/>
    <cellStyle name="Normal 3 6 2 3 7" xfId="21408"/>
    <cellStyle name="Normal 3 6 2 4" xfId="21409"/>
    <cellStyle name="Normal 3 6 2 4 2" xfId="21410"/>
    <cellStyle name="Normal 3 6 2 4 2 2" xfId="21411"/>
    <cellStyle name="Normal 3 6 2 4 2 2 2" xfId="21412"/>
    <cellStyle name="Normal 3 6 2 4 2 2 2 2" xfId="21413"/>
    <cellStyle name="Normal 3 6 2 4 2 2 2 2 2" xfId="21414"/>
    <cellStyle name="Normal 3 6 2 4 2 2 2 3" xfId="21415"/>
    <cellStyle name="Normal 3 6 2 4 2 2 3" xfId="21416"/>
    <cellStyle name="Normal 3 6 2 4 2 2 3 2" xfId="21417"/>
    <cellStyle name="Normal 3 6 2 4 2 2 4" xfId="21418"/>
    <cellStyle name="Normal 3 6 2 4 2 3" xfId="21419"/>
    <cellStyle name="Normal 3 6 2 4 2 3 2" xfId="21420"/>
    <cellStyle name="Normal 3 6 2 4 2 3 2 2" xfId="21421"/>
    <cellStyle name="Normal 3 6 2 4 2 3 3" xfId="21422"/>
    <cellStyle name="Normal 3 6 2 4 2 4" xfId="21423"/>
    <cellStyle name="Normal 3 6 2 4 2 4 2" xfId="21424"/>
    <cellStyle name="Normal 3 6 2 4 2 5" xfId="21425"/>
    <cellStyle name="Normal 3 6 2 4 3" xfId="21426"/>
    <cellStyle name="Normal 3 6 2 4 3 2" xfId="21427"/>
    <cellStyle name="Normal 3 6 2 4 3 2 2" xfId="21428"/>
    <cellStyle name="Normal 3 6 2 4 3 2 2 2" xfId="21429"/>
    <cellStyle name="Normal 3 6 2 4 3 2 3" xfId="21430"/>
    <cellStyle name="Normal 3 6 2 4 3 3" xfId="21431"/>
    <cellStyle name="Normal 3 6 2 4 3 3 2" xfId="21432"/>
    <cellStyle name="Normal 3 6 2 4 3 4" xfId="21433"/>
    <cellStyle name="Normal 3 6 2 4 4" xfId="21434"/>
    <cellStyle name="Normal 3 6 2 4 4 2" xfId="21435"/>
    <cellStyle name="Normal 3 6 2 4 4 2 2" xfId="21436"/>
    <cellStyle name="Normal 3 6 2 4 4 3" xfId="21437"/>
    <cellStyle name="Normal 3 6 2 4 5" xfId="21438"/>
    <cellStyle name="Normal 3 6 2 4 5 2" xfId="21439"/>
    <cellStyle name="Normal 3 6 2 4 6" xfId="21440"/>
    <cellStyle name="Normal 3 6 2 5" xfId="21441"/>
    <cellStyle name="Normal 3 6 2 5 2" xfId="21442"/>
    <cellStyle name="Normal 3 6 2 5 2 2" xfId="21443"/>
    <cellStyle name="Normal 3 6 2 5 2 2 2" xfId="21444"/>
    <cellStyle name="Normal 3 6 2 5 2 2 2 2" xfId="21445"/>
    <cellStyle name="Normal 3 6 2 5 2 2 3" xfId="21446"/>
    <cellStyle name="Normal 3 6 2 5 2 3" xfId="21447"/>
    <cellStyle name="Normal 3 6 2 5 2 3 2" xfId="21448"/>
    <cellStyle name="Normal 3 6 2 5 2 4" xfId="21449"/>
    <cellStyle name="Normal 3 6 2 5 3" xfId="21450"/>
    <cellStyle name="Normal 3 6 2 5 3 2" xfId="21451"/>
    <cellStyle name="Normal 3 6 2 5 3 2 2" xfId="21452"/>
    <cellStyle name="Normal 3 6 2 5 3 3" xfId="21453"/>
    <cellStyle name="Normal 3 6 2 5 4" xfId="21454"/>
    <cellStyle name="Normal 3 6 2 5 4 2" xfId="21455"/>
    <cellStyle name="Normal 3 6 2 5 5" xfId="21456"/>
    <cellStyle name="Normal 3 6 2 6" xfId="21457"/>
    <cellStyle name="Normal 3 6 2 6 2" xfId="21458"/>
    <cellStyle name="Normal 3 6 2 6 2 2" xfId="21459"/>
    <cellStyle name="Normal 3 6 2 6 2 2 2" xfId="21460"/>
    <cellStyle name="Normal 3 6 2 6 2 3" xfId="21461"/>
    <cellStyle name="Normal 3 6 2 6 3" xfId="21462"/>
    <cellStyle name="Normal 3 6 2 6 3 2" xfId="21463"/>
    <cellStyle name="Normal 3 6 2 6 4" xfId="21464"/>
    <cellStyle name="Normal 3 6 2 7" xfId="21465"/>
    <cellStyle name="Normal 3 6 2 7 2" xfId="21466"/>
    <cellStyle name="Normal 3 6 2 7 2 2" xfId="21467"/>
    <cellStyle name="Normal 3 6 2 7 3" xfId="21468"/>
    <cellStyle name="Normal 3 6 2 8" xfId="21469"/>
    <cellStyle name="Normal 3 6 2 8 2" xfId="21470"/>
    <cellStyle name="Normal 3 6 2 9" xfId="21471"/>
    <cellStyle name="Normal 3 6 3" xfId="21472"/>
    <cellStyle name="Normal 3 6 3 2" xfId="21473"/>
    <cellStyle name="Normal 3 6 3 2 2" xfId="21474"/>
    <cellStyle name="Normal 3 6 3 2 2 2" xfId="21475"/>
    <cellStyle name="Normal 3 6 3 2 2 2 2" xfId="21476"/>
    <cellStyle name="Normal 3 6 3 2 2 2 2 2" xfId="21477"/>
    <cellStyle name="Normal 3 6 3 2 2 2 2 2 2" xfId="21478"/>
    <cellStyle name="Normal 3 6 3 2 2 2 2 2 2 2" xfId="21479"/>
    <cellStyle name="Normal 3 6 3 2 2 2 2 2 3" xfId="21480"/>
    <cellStyle name="Normal 3 6 3 2 2 2 2 3" xfId="21481"/>
    <cellStyle name="Normal 3 6 3 2 2 2 2 3 2" xfId="21482"/>
    <cellStyle name="Normal 3 6 3 2 2 2 2 4" xfId="21483"/>
    <cellStyle name="Normal 3 6 3 2 2 2 3" xfId="21484"/>
    <cellStyle name="Normal 3 6 3 2 2 2 3 2" xfId="21485"/>
    <cellStyle name="Normal 3 6 3 2 2 2 3 2 2" xfId="21486"/>
    <cellStyle name="Normal 3 6 3 2 2 2 3 3" xfId="21487"/>
    <cellStyle name="Normal 3 6 3 2 2 2 4" xfId="21488"/>
    <cellStyle name="Normal 3 6 3 2 2 2 4 2" xfId="21489"/>
    <cellStyle name="Normal 3 6 3 2 2 2 5" xfId="21490"/>
    <cellStyle name="Normal 3 6 3 2 2 3" xfId="21491"/>
    <cellStyle name="Normal 3 6 3 2 2 3 2" xfId="21492"/>
    <cellStyle name="Normal 3 6 3 2 2 3 2 2" xfId="21493"/>
    <cellStyle name="Normal 3 6 3 2 2 3 2 2 2" xfId="21494"/>
    <cellStyle name="Normal 3 6 3 2 2 3 2 3" xfId="21495"/>
    <cellStyle name="Normal 3 6 3 2 2 3 3" xfId="21496"/>
    <cellStyle name="Normal 3 6 3 2 2 3 3 2" xfId="21497"/>
    <cellStyle name="Normal 3 6 3 2 2 3 4" xfId="21498"/>
    <cellStyle name="Normal 3 6 3 2 2 4" xfId="21499"/>
    <cellStyle name="Normal 3 6 3 2 2 4 2" xfId="21500"/>
    <cellStyle name="Normal 3 6 3 2 2 4 2 2" xfId="21501"/>
    <cellStyle name="Normal 3 6 3 2 2 4 3" xfId="21502"/>
    <cellStyle name="Normal 3 6 3 2 2 5" xfId="21503"/>
    <cellStyle name="Normal 3 6 3 2 2 5 2" xfId="21504"/>
    <cellStyle name="Normal 3 6 3 2 2 6" xfId="21505"/>
    <cellStyle name="Normal 3 6 3 2 3" xfId="21506"/>
    <cellStyle name="Normal 3 6 3 2 3 2" xfId="21507"/>
    <cellStyle name="Normal 3 6 3 2 3 2 2" xfId="21508"/>
    <cellStyle name="Normal 3 6 3 2 3 2 2 2" xfId="21509"/>
    <cellStyle name="Normal 3 6 3 2 3 2 2 2 2" xfId="21510"/>
    <cellStyle name="Normal 3 6 3 2 3 2 2 3" xfId="21511"/>
    <cellStyle name="Normal 3 6 3 2 3 2 3" xfId="21512"/>
    <cellStyle name="Normal 3 6 3 2 3 2 3 2" xfId="21513"/>
    <cellStyle name="Normal 3 6 3 2 3 2 4" xfId="21514"/>
    <cellStyle name="Normal 3 6 3 2 3 3" xfId="21515"/>
    <cellStyle name="Normal 3 6 3 2 3 3 2" xfId="21516"/>
    <cellStyle name="Normal 3 6 3 2 3 3 2 2" xfId="21517"/>
    <cellStyle name="Normal 3 6 3 2 3 3 3" xfId="21518"/>
    <cellStyle name="Normal 3 6 3 2 3 4" xfId="21519"/>
    <cellStyle name="Normal 3 6 3 2 3 4 2" xfId="21520"/>
    <cellStyle name="Normal 3 6 3 2 3 5" xfId="21521"/>
    <cellStyle name="Normal 3 6 3 2 4" xfId="21522"/>
    <cellStyle name="Normal 3 6 3 2 4 2" xfId="21523"/>
    <cellStyle name="Normal 3 6 3 2 4 2 2" xfId="21524"/>
    <cellStyle name="Normal 3 6 3 2 4 2 2 2" xfId="21525"/>
    <cellStyle name="Normal 3 6 3 2 4 2 3" xfId="21526"/>
    <cellStyle name="Normal 3 6 3 2 4 3" xfId="21527"/>
    <cellStyle name="Normal 3 6 3 2 4 3 2" xfId="21528"/>
    <cellStyle name="Normal 3 6 3 2 4 4" xfId="21529"/>
    <cellStyle name="Normal 3 6 3 2 5" xfId="21530"/>
    <cellStyle name="Normal 3 6 3 2 5 2" xfId="21531"/>
    <cellStyle name="Normal 3 6 3 2 5 2 2" xfId="21532"/>
    <cellStyle name="Normal 3 6 3 2 5 3" xfId="21533"/>
    <cellStyle name="Normal 3 6 3 2 6" xfId="21534"/>
    <cellStyle name="Normal 3 6 3 2 6 2" xfId="21535"/>
    <cellStyle name="Normal 3 6 3 2 7" xfId="21536"/>
    <cellStyle name="Normal 3 6 3 3" xfId="21537"/>
    <cellStyle name="Normal 3 6 3 3 2" xfId="21538"/>
    <cellStyle name="Normal 3 6 3 3 2 2" xfId="21539"/>
    <cellStyle name="Normal 3 6 3 3 2 2 2" xfId="21540"/>
    <cellStyle name="Normal 3 6 3 3 2 2 2 2" xfId="21541"/>
    <cellStyle name="Normal 3 6 3 3 2 2 2 2 2" xfId="21542"/>
    <cellStyle name="Normal 3 6 3 3 2 2 2 3" xfId="21543"/>
    <cellStyle name="Normal 3 6 3 3 2 2 3" xfId="21544"/>
    <cellStyle name="Normal 3 6 3 3 2 2 3 2" xfId="21545"/>
    <cellStyle name="Normal 3 6 3 3 2 2 4" xfId="21546"/>
    <cellStyle name="Normal 3 6 3 3 2 3" xfId="21547"/>
    <cellStyle name="Normal 3 6 3 3 2 3 2" xfId="21548"/>
    <cellStyle name="Normal 3 6 3 3 2 3 2 2" xfId="21549"/>
    <cellStyle name="Normal 3 6 3 3 2 3 3" xfId="21550"/>
    <cellStyle name="Normal 3 6 3 3 2 4" xfId="21551"/>
    <cellStyle name="Normal 3 6 3 3 2 4 2" xfId="21552"/>
    <cellStyle name="Normal 3 6 3 3 2 5" xfId="21553"/>
    <cellStyle name="Normal 3 6 3 3 3" xfId="21554"/>
    <cellStyle name="Normal 3 6 3 3 3 2" xfId="21555"/>
    <cellStyle name="Normal 3 6 3 3 3 2 2" xfId="21556"/>
    <cellStyle name="Normal 3 6 3 3 3 2 2 2" xfId="21557"/>
    <cellStyle name="Normal 3 6 3 3 3 2 3" xfId="21558"/>
    <cellStyle name="Normal 3 6 3 3 3 3" xfId="21559"/>
    <cellStyle name="Normal 3 6 3 3 3 3 2" xfId="21560"/>
    <cellStyle name="Normal 3 6 3 3 3 4" xfId="21561"/>
    <cellStyle name="Normal 3 6 3 3 4" xfId="21562"/>
    <cellStyle name="Normal 3 6 3 3 4 2" xfId="21563"/>
    <cellStyle name="Normal 3 6 3 3 4 2 2" xfId="21564"/>
    <cellStyle name="Normal 3 6 3 3 4 3" xfId="21565"/>
    <cellStyle name="Normal 3 6 3 3 5" xfId="21566"/>
    <cellStyle name="Normal 3 6 3 3 5 2" xfId="21567"/>
    <cellStyle name="Normal 3 6 3 3 6" xfId="21568"/>
    <cellStyle name="Normal 3 6 3 4" xfId="21569"/>
    <cellStyle name="Normal 3 6 3 4 2" xfId="21570"/>
    <cellStyle name="Normal 3 6 3 4 2 2" xfId="21571"/>
    <cellStyle name="Normal 3 6 3 4 2 2 2" xfId="21572"/>
    <cellStyle name="Normal 3 6 3 4 2 2 2 2" xfId="21573"/>
    <cellStyle name="Normal 3 6 3 4 2 2 3" xfId="21574"/>
    <cellStyle name="Normal 3 6 3 4 2 3" xfId="21575"/>
    <cellStyle name="Normal 3 6 3 4 2 3 2" xfId="21576"/>
    <cellStyle name="Normal 3 6 3 4 2 4" xfId="21577"/>
    <cellStyle name="Normal 3 6 3 4 3" xfId="21578"/>
    <cellStyle name="Normal 3 6 3 4 3 2" xfId="21579"/>
    <cellStyle name="Normal 3 6 3 4 3 2 2" xfId="21580"/>
    <cellStyle name="Normal 3 6 3 4 3 3" xfId="21581"/>
    <cellStyle name="Normal 3 6 3 4 4" xfId="21582"/>
    <cellStyle name="Normal 3 6 3 4 4 2" xfId="21583"/>
    <cellStyle name="Normal 3 6 3 4 5" xfId="21584"/>
    <cellStyle name="Normal 3 6 3 5" xfId="21585"/>
    <cellStyle name="Normal 3 6 3 5 2" xfId="21586"/>
    <cellStyle name="Normal 3 6 3 5 2 2" xfId="21587"/>
    <cellStyle name="Normal 3 6 3 5 2 2 2" xfId="21588"/>
    <cellStyle name="Normal 3 6 3 5 2 3" xfId="21589"/>
    <cellStyle name="Normal 3 6 3 5 3" xfId="21590"/>
    <cellStyle name="Normal 3 6 3 5 3 2" xfId="21591"/>
    <cellStyle name="Normal 3 6 3 5 4" xfId="21592"/>
    <cellStyle name="Normal 3 6 3 6" xfId="21593"/>
    <cellStyle name="Normal 3 6 3 6 2" xfId="21594"/>
    <cellStyle name="Normal 3 6 3 6 2 2" xfId="21595"/>
    <cellStyle name="Normal 3 6 3 6 3" xfId="21596"/>
    <cellStyle name="Normal 3 6 3 7" xfId="21597"/>
    <cellStyle name="Normal 3 6 3 7 2" xfId="21598"/>
    <cellStyle name="Normal 3 6 3 8" xfId="21599"/>
    <cellStyle name="Normal 3 6 4" xfId="21600"/>
    <cellStyle name="Normal 3 6 4 2" xfId="21601"/>
    <cellStyle name="Normal 3 6 4 2 2" xfId="21602"/>
    <cellStyle name="Normal 3 6 4 2 2 2" xfId="21603"/>
    <cellStyle name="Normal 3 6 4 2 2 2 2" xfId="21604"/>
    <cellStyle name="Normal 3 6 4 2 2 2 2 2" xfId="21605"/>
    <cellStyle name="Normal 3 6 4 2 2 2 2 2 2" xfId="21606"/>
    <cellStyle name="Normal 3 6 4 2 2 2 2 3" xfId="21607"/>
    <cellStyle name="Normal 3 6 4 2 2 2 3" xfId="21608"/>
    <cellStyle name="Normal 3 6 4 2 2 2 3 2" xfId="21609"/>
    <cellStyle name="Normal 3 6 4 2 2 2 4" xfId="21610"/>
    <cellStyle name="Normal 3 6 4 2 2 3" xfId="21611"/>
    <cellStyle name="Normal 3 6 4 2 2 3 2" xfId="21612"/>
    <cellStyle name="Normal 3 6 4 2 2 3 2 2" xfId="21613"/>
    <cellStyle name="Normal 3 6 4 2 2 3 3" xfId="21614"/>
    <cellStyle name="Normal 3 6 4 2 2 4" xfId="21615"/>
    <cellStyle name="Normal 3 6 4 2 2 4 2" xfId="21616"/>
    <cellStyle name="Normal 3 6 4 2 2 5" xfId="21617"/>
    <cellStyle name="Normal 3 6 4 2 3" xfId="21618"/>
    <cellStyle name="Normal 3 6 4 2 3 2" xfId="21619"/>
    <cellStyle name="Normal 3 6 4 2 3 2 2" xfId="21620"/>
    <cellStyle name="Normal 3 6 4 2 3 2 2 2" xfId="21621"/>
    <cellStyle name="Normal 3 6 4 2 3 2 3" xfId="21622"/>
    <cellStyle name="Normal 3 6 4 2 3 3" xfId="21623"/>
    <cellStyle name="Normal 3 6 4 2 3 3 2" xfId="21624"/>
    <cellStyle name="Normal 3 6 4 2 3 4" xfId="21625"/>
    <cellStyle name="Normal 3 6 4 2 4" xfId="21626"/>
    <cellStyle name="Normal 3 6 4 2 4 2" xfId="21627"/>
    <cellStyle name="Normal 3 6 4 2 4 2 2" xfId="21628"/>
    <cellStyle name="Normal 3 6 4 2 4 3" xfId="21629"/>
    <cellStyle name="Normal 3 6 4 2 5" xfId="21630"/>
    <cellStyle name="Normal 3 6 4 2 5 2" xfId="21631"/>
    <cellStyle name="Normal 3 6 4 2 6" xfId="21632"/>
    <cellStyle name="Normal 3 6 4 3" xfId="21633"/>
    <cellStyle name="Normal 3 6 4 3 2" xfId="21634"/>
    <cellStyle name="Normal 3 6 4 3 2 2" xfId="21635"/>
    <cellStyle name="Normal 3 6 4 3 2 2 2" xfId="21636"/>
    <cellStyle name="Normal 3 6 4 3 2 2 2 2" xfId="21637"/>
    <cellStyle name="Normal 3 6 4 3 2 2 3" xfId="21638"/>
    <cellStyle name="Normal 3 6 4 3 2 3" xfId="21639"/>
    <cellStyle name="Normal 3 6 4 3 2 3 2" xfId="21640"/>
    <cellStyle name="Normal 3 6 4 3 2 4" xfId="21641"/>
    <cellStyle name="Normal 3 6 4 3 3" xfId="21642"/>
    <cellStyle name="Normal 3 6 4 3 3 2" xfId="21643"/>
    <cellStyle name="Normal 3 6 4 3 3 2 2" xfId="21644"/>
    <cellStyle name="Normal 3 6 4 3 3 3" xfId="21645"/>
    <cellStyle name="Normal 3 6 4 3 4" xfId="21646"/>
    <cellStyle name="Normal 3 6 4 3 4 2" xfId="21647"/>
    <cellStyle name="Normal 3 6 4 3 5" xfId="21648"/>
    <cellStyle name="Normal 3 6 4 4" xfId="21649"/>
    <cellStyle name="Normal 3 6 4 4 2" xfId="21650"/>
    <cellStyle name="Normal 3 6 4 4 2 2" xfId="21651"/>
    <cellStyle name="Normal 3 6 4 4 2 2 2" xfId="21652"/>
    <cellStyle name="Normal 3 6 4 4 2 3" xfId="21653"/>
    <cellStyle name="Normal 3 6 4 4 3" xfId="21654"/>
    <cellStyle name="Normal 3 6 4 4 3 2" xfId="21655"/>
    <cellStyle name="Normal 3 6 4 4 4" xfId="21656"/>
    <cellStyle name="Normal 3 6 4 5" xfId="21657"/>
    <cellStyle name="Normal 3 6 4 5 2" xfId="21658"/>
    <cellStyle name="Normal 3 6 4 5 2 2" xfId="21659"/>
    <cellStyle name="Normal 3 6 4 5 3" xfId="21660"/>
    <cellStyle name="Normal 3 6 4 6" xfId="21661"/>
    <cellStyle name="Normal 3 6 4 6 2" xfId="21662"/>
    <cellStyle name="Normal 3 6 4 7" xfId="21663"/>
    <cellStyle name="Normal 3 6 5" xfId="21664"/>
    <cellStyle name="Normal 3 6 5 2" xfId="21665"/>
    <cellStyle name="Normal 3 6 5 2 2" xfId="21666"/>
    <cellStyle name="Normal 3 6 5 2 2 2" xfId="21667"/>
    <cellStyle name="Normal 3 6 5 2 2 2 2" xfId="21668"/>
    <cellStyle name="Normal 3 6 5 2 2 2 2 2" xfId="21669"/>
    <cellStyle name="Normal 3 6 5 2 2 2 3" xfId="21670"/>
    <cellStyle name="Normal 3 6 5 2 2 3" xfId="21671"/>
    <cellStyle name="Normal 3 6 5 2 2 3 2" xfId="21672"/>
    <cellStyle name="Normal 3 6 5 2 2 4" xfId="21673"/>
    <cellStyle name="Normal 3 6 5 2 3" xfId="21674"/>
    <cellStyle name="Normal 3 6 5 2 3 2" xfId="21675"/>
    <cellStyle name="Normal 3 6 5 2 3 2 2" xfId="21676"/>
    <cellStyle name="Normal 3 6 5 2 3 3" xfId="21677"/>
    <cellStyle name="Normal 3 6 5 2 4" xfId="21678"/>
    <cellStyle name="Normal 3 6 5 2 4 2" xfId="21679"/>
    <cellStyle name="Normal 3 6 5 2 5" xfId="21680"/>
    <cellStyle name="Normal 3 6 5 3" xfId="21681"/>
    <cellStyle name="Normal 3 6 5 3 2" xfId="21682"/>
    <cellStyle name="Normal 3 6 5 3 2 2" xfId="21683"/>
    <cellStyle name="Normal 3 6 5 3 2 2 2" xfId="21684"/>
    <cellStyle name="Normal 3 6 5 3 2 3" xfId="21685"/>
    <cellStyle name="Normal 3 6 5 3 3" xfId="21686"/>
    <cellStyle name="Normal 3 6 5 3 3 2" xfId="21687"/>
    <cellStyle name="Normal 3 6 5 3 4" xfId="21688"/>
    <cellStyle name="Normal 3 6 5 4" xfId="21689"/>
    <cellStyle name="Normal 3 6 5 4 2" xfId="21690"/>
    <cellStyle name="Normal 3 6 5 4 2 2" xfId="21691"/>
    <cellStyle name="Normal 3 6 5 4 3" xfId="21692"/>
    <cellStyle name="Normal 3 6 5 5" xfId="21693"/>
    <cellStyle name="Normal 3 6 5 5 2" xfId="21694"/>
    <cellStyle name="Normal 3 6 5 6" xfId="21695"/>
    <cellStyle name="Normal 3 6 6" xfId="21696"/>
    <cellStyle name="Normal 3 6 6 2" xfId="21697"/>
    <cellStyle name="Normal 3 6 6 2 2" xfId="21698"/>
    <cellStyle name="Normal 3 6 6 2 2 2" xfId="21699"/>
    <cellStyle name="Normal 3 6 6 2 2 2 2" xfId="21700"/>
    <cellStyle name="Normal 3 6 6 2 2 3" xfId="21701"/>
    <cellStyle name="Normal 3 6 6 2 3" xfId="21702"/>
    <cellStyle name="Normal 3 6 6 2 3 2" xfId="21703"/>
    <cellStyle name="Normal 3 6 6 2 4" xfId="21704"/>
    <cellStyle name="Normal 3 6 6 3" xfId="21705"/>
    <cellStyle name="Normal 3 6 6 3 2" xfId="21706"/>
    <cellStyle name="Normal 3 6 6 3 2 2" xfId="21707"/>
    <cellStyle name="Normal 3 6 6 3 3" xfId="21708"/>
    <cellStyle name="Normal 3 6 6 4" xfId="21709"/>
    <cellStyle name="Normal 3 6 6 4 2" xfId="21710"/>
    <cellStyle name="Normal 3 6 6 5" xfId="21711"/>
    <cellStyle name="Normal 3 6 7" xfId="21712"/>
    <cellStyle name="Normal 3 6 7 2" xfId="21713"/>
    <cellStyle name="Normal 3 6 7 2 2" xfId="21714"/>
    <cellStyle name="Normal 3 6 7 2 2 2" xfId="21715"/>
    <cellStyle name="Normal 3 6 7 2 3" xfId="21716"/>
    <cellStyle name="Normal 3 6 7 3" xfId="21717"/>
    <cellStyle name="Normal 3 6 7 3 2" xfId="21718"/>
    <cellStyle name="Normal 3 6 7 4" xfId="21719"/>
    <cellStyle name="Normal 3 6 8" xfId="21720"/>
    <cellStyle name="Normal 3 6 8 2" xfId="21721"/>
    <cellStyle name="Normal 3 6 8 2 2" xfId="21722"/>
    <cellStyle name="Normal 3 6 8 3" xfId="21723"/>
    <cellStyle name="Normal 3 6 9" xfId="21724"/>
    <cellStyle name="Normal 3 6 9 2" xfId="21725"/>
    <cellStyle name="Normal 3 7" xfId="214"/>
    <cellStyle name="Normal 3 7 10" xfId="21726"/>
    <cellStyle name="Normal 3 7 2" xfId="21727"/>
    <cellStyle name="Normal 3 7 2 2" xfId="21728"/>
    <cellStyle name="Normal 3 7 2 2 2" xfId="21729"/>
    <cellStyle name="Normal 3 7 2 2 2 2" xfId="21730"/>
    <cellStyle name="Normal 3 7 2 2 2 2 2" xfId="21731"/>
    <cellStyle name="Normal 3 7 2 2 2 2 2 2" xfId="21732"/>
    <cellStyle name="Normal 3 7 2 2 2 2 2 2 2" xfId="21733"/>
    <cellStyle name="Normal 3 7 2 2 2 2 2 2 2 2" xfId="21734"/>
    <cellStyle name="Normal 3 7 2 2 2 2 2 2 3" xfId="21735"/>
    <cellStyle name="Normal 3 7 2 2 2 2 2 3" xfId="21736"/>
    <cellStyle name="Normal 3 7 2 2 2 2 2 3 2" xfId="21737"/>
    <cellStyle name="Normal 3 7 2 2 2 2 2 4" xfId="21738"/>
    <cellStyle name="Normal 3 7 2 2 2 2 3" xfId="21739"/>
    <cellStyle name="Normal 3 7 2 2 2 2 3 2" xfId="21740"/>
    <cellStyle name="Normal 3 7 2 2 2 2 3 2 2" xfId="21741"/>
    <cellStyle name="Normal 3 7 2 2 2 2 3 3" xfId="21742"/>
    <cellStyle name="Normal 3 7 2 2 2 2 4" xfId="21743"/>
    <cellStyle name="Normal 3 7 2 2 2 2 4 2" xfId="21744"/>
    <cellStyle name="Normal 3 7 2 2 2 2 5" xfId="21745"/>
    <cellStyle name="Normal 3 7 2 2 2 3" xfId="21746"/>
    <cellStyle name="Normal 3 7 2 2 2 3 2" xfId="21747"/>
    <cellStyle name="Normal 3 7 2 2 2 3 2 2" xfId="21748"/>
    <cellStyle name="Normal 3 7 2 2 2 3 2 2 2" xfId="21749"/>
    <cellStyle name="Normal 3 7 2 2 2 3 2 3" xfId="21750"/>
    <cellStyle name="Normal 3 7 2 2 2 3 3" xfId="21751"/>
    <cellStyle name="Normal 3 7 2 2 2 3 3 2" xfId="21752"/>
    <cellStyle name="Normal 3 7 2 2 2 3 4" xfId="21753"/>
    <cellStyle name="Normal 3 7 2 2 2 4" xfId="21754"/>
    <cellStyle name="Normal 3 7 2 2 2 4 2" xfId="21755"/>
    <cellStyle name="Normal 3 7 2 2 2 4 2 2" xfId="21756"/>
    <cellStyle name="Normal 3 7 2 2 2 4 3" xfId="21757"/>
    <cellStyle name="Normal 3 7 2 2 2 5" xfId="21758"/>
    <cellStyle name="Normal 3 7 2 2 2 5 2" xfId="21759"/>
    <cellStyle name="Normal 3 7 2 2 2 6" xfId="21760"/>
    <cellStyle name="Normal 3 7 2 2 3" xfId="21761"/>
    <cellStyle name="Normal 3 7 2 2 3 2" xfId="21762"/>
    <cellStyle name="Normal 3 7 2 2 3 2 2" xfId="21763"/>
    <cellStyle name="Normal 3 7 2 2 3 2 2 2" xfId="21764"/>
    <cellStyle name="Normal 3 7 2 2 3 2 2 2 2" xfId="21765"/>
    <cellStyle name="Normal 3 7 2 2 3 2 2 3" xfId="21766"/>
    <cellStyle name="Normal 3 7 2 2 3 2 3" xfId="21767"/>
    <cellStyle name="Normal 3 7 2 2 3 2 3 2" xfId="21768"/>
    <cellStyle name="Normal 3 7 2 2 3 2 4" xfId="21769"/>
    <cellStyle name="Normal 3 7 2 2 3 3" xfId="21770"/>
    <cellStyle name="Normal 3 7 2 2 3 3 2" xfId="21771"/>
    <cellStyle name="Normal 3 7 2 2 3 3 2 2" xfId="21772"/>
    <cellStyle name="Normal 3 7 2 2 3 3 3" xfId="21773"/>
    <cellStyle name="Normal 3 7 2 2 3 4" xfId="21774"/>
    <cellStyle name="Normal 3 7 2 2 3 4 2" xfId="21775"/>
    <cellStyle name="Normal 3 7 2 2 3 5" xfId="21776"/>
    <cellStyle name="Normal 3 7 2 2 4" xfId="21777"/>
    <cellStyle name="Normal 3 7 2 2 4 2" xfId="21778"/>
    <cellStyle name="Normal 3 7 2 2 4 2 2" xfId="21779"/>
    <cellStyle name="Normal 3 7 2 2 4 2 2 2" xfId="21780"/>
    <cellStyle name="Normal 3 7 2 2 4 2 3" xfId="21781"/>
    <cellStyle name="Normal 3 7 2 2 4 3" xfId="21782"/>
    <cellStyle name="Normal 3 7 2 2 4 3 2" xfId="21783"/>
    <cellStyle name="Normal 3 7 2 2 4 4" xfId="21784"/>
    <cellStyle name="Normal 3 7 2 2 5" xfId="21785"/>
    <cellStyle name="Normal 3 7 2 2 5 2" xfId="21786"/>
    <cellStyle name="Normal 3 7 2 2 5 2 2" xfId="21787"/>
    <cellStyle name="Normal 3 7 2 2 5 3" xfId="21788"/>
    <cellStyle name="Normal 3 7 2 2 6" xfId="21789"/>
    <cellStyle name="Normal 3 7 2 2 6 2" xfId="21790"/>
    <cellStyle name="Normal 3 7 2 2 7" xfId="21791"/>
    <cellStyle name="Normal 3 7 2 3" xfId="21792"/>
    <cellStyle name="Normal 3 7 2 3 2" xfId="21793"/>
    <cellStyle name="Normal 3 7 2 3 2 2" xfId="21794"/>
    <cellStyle name="Normal 3 7 2 3 2 2 2" xfId="21795"/>
    <cellStyle name="Normal 3 7 2 3 2 2 2 2" xfId="21796"/>
    <cellStyle name="Normal 3 7 2 3 2 2 2 2 2" xfId="21797"/>
    <cellStyle name="Normal 3 7 2 3 2 2 2 3" xfId="21798"/>
    <cellStyle name="Normal 3 7 2 3 2 2 3" xfId="21799"/>
    <cellStyle name="Normal 3 7 2 3 2 2 3 2" xfId="21800"/>
    <cellStyle name="Normal 3 7 2 3 2 2 4" xfId="21801"/>
    <cellStyle name="Normal 3 7 2 3 2 3" xfId="21802"/>
    <cellStyle name="Normal 3 7 2 3 2 3 2" xfId="21803"/>
    <cellStyle name="Normal 3 7 2 3 2 3 2 2" xfId="21804"/>
    <cellStyle name="Normal 3 7 2 3 2 3 3" xfId="21805"/>
    <cellStyle name="Normal 3 7 2 3 2 4" xfId="21806"/>
    <cellStyle name="Normal 3 7 2 3 2 4 2" xfId="21807"/>
    <cellStyle name="Normal 3 7 2 3 2 5" xfId="21808"/>
    <cellStyle name="Normal 3 7 2 3 3" xfId="21809"/>
    <cellStyle name="Normal 3 7 2 3 3 2" xfId="21810"/>
    <cellStyle name="Normal 3 7 2 3 3 2 2" xfId="21811"/>
    <cellStyle name="Normal 3 7 2 3 3 2 2 2" xfId="21812"/>
    <cellStyle name="Normal 3 7 2 3 3 2 3" xfId="21813"/>
    <cellStyle name="Normal 3 7 2 3 3 3" xfId="21814"/>
    <cellStyle name="Normal 3 7 2 3 3 3 2" xfId="21815"/>
    <cellStyle name="Normal 3 7 2 3 3 4" xfId="21816"/>
    <cellStyle name="Normal 3 7 2 3 4" xfId="21817"/>
    <cellStyle name="Normal 3 7 2 3 4 2" xfId="21818"/>
    <cellStyle name="Normal 3 7 2 3 4 2 2" xfId="21819"/>
    <cellStyle name="Normal 3 7 2 3 4 3" xfId="21820"/>
    <cellStyle name="Normal 3 7 2 3 5" xfId="21821"/>
    <cellStyle name="Normal 3 7 2 3 5 2" xfId="21822"/>
    <cellStyle name="Normal 3 7 2 3 6" xfId="21823"/>
    <cellStyle name="Normal 3 7 2 4" xfId="21824"/>
    <cellStyle name="Normal 3 7 2 4 2" xfId="21825"/>
    <cellStyle name="Normal 3 7 2 4 2 2" xfId="21826"/>
    <cellStyle name="Normal 3 7 2 4 2 2 2" xfId="21827"/>
    <cellStyle name="Normal 3 7 2 4 2 2 2 2" xfId="21828"/>
    <cellStyle name="Normal 3 7 2 4 2 2 3" xfId="21829"/>
    <cellStyle name="Normal 3 7 2 4 2 3" xfId="21830"/>
    <cellStyle name="Normal 3 7 2 4 2 3 2" xfId="21831"/>
    <cellStyle name="Normal 3 7 2 4 2 4" xfId="21832"/>
    <cellStyle name="Normal 3 7 2 4 3" xfId="21833"/>
    <cellStyle name="Normal 3 7 2 4 3 2" xfId="21834"/>
    <cellStyle name="Normal 3 7 2 4 3 2 2" xfId="21835"/>
    <cellStyle name="Normal 3 7 2 4 3 3" xfId="21836"/>
    <cellStyle name="Normal 3 7 2 4 4" xfId="21837"/>
    <cellStyle name="Normal 3 7 2 4 4 2" xfId="21838"/>
    <cellStyle name="Normal 3 7 2 4 5" xfId="21839"/>
    <cellStyle name="Normal 3 7 2 5" xfId="21840"/>
    <cellStyle name="Normal 3 7 2 5 2" xfId="21841"/>
    <cellStyle name="Normal 3 7 2 5 2 2" xfId="21842"/>
    <cellStyle name="Normal 3 7 2 5 2 2 2" xfId="21843"/>
    <cellStyle name="Normal 3 7 2 5 2 3" xfId="21844"/>
    <cellStyle name="Normal 3 7 2 5 3" xfId="21845"/>
    <cellStyle name="Normal 3 7 2 5 3 2" xfId="21846"/>
    <cellStyle name="Normal 3 7 2 5 4" xfId="21847"/>
    <cellStyle name="Normal 3 7 2 6" xfId="21848"/>
    <cellStyle name="Normal 3 7 2 6 2" xfId="21849"/>
    <cellStyle name="Normal 3 7 2 6 2 2" xfId="21850"/>
    <cellStyle name="Normal 3 7 2 6 3" xfId="21851"/>
    <cellStyle name="Normal 3 7 2 7" xfId="21852"/>
    <cellStyle name="Normal 3 7 2 7 2" xfId="21853"/>
    <cellStyle name="Normal 3 7 2 8" xfId="21854"/>
    <cellStyle name="Normal 3 7 2 9" xfId="21855"/>
    <cellStyle name="Normal 3 7 3" xfId="21856"/>
    <cellStyle name="Normal 3 7 3 2" xfId="21857"/>
    <cellStyle name="Normal 3 7 3 2 2" xfId="21858"/>
    <cellStyle name="Normal 3 7 3 2 2 2" xfId="21859"/>
    <cellStyle name="Normal 3 7 3 2 2 2 2" xfId="21860"/>
    <cellStyle name="Normal 3 7 3 2 2 2 2 2" xfId="21861"/>
    <cellStyle name="Normal 3 7 3 2 2 2 2 2 2" xfId="21862"/>
    <cellStyle name="Normal 3 7 3 2 2 2 2 3" xfId="21863"/>
    <cellStyle name="Normal 3 7 3 2 2 2 3" xfId="21864"/>
    <cellStyle name="Normal 3 7 3 2 2 2 3 2" xfId="21865"/>
    <cellStyle name="Normal 3 7 3 2 2 2 4" xfId="21866"/>
    <cellStyle name="Normal 3 7 3 2 2 3" xfId="21867"/>
    <cellStyle name="Normal 3 7 3 2 2 3 2" xfId="21868"/>
    <cellStyle name="Normal 3 7 3 2 2 3 2 2" xfId="21869"/>
    <cellStyle name="Normal 3 7 3 2 2 3 3" xfId="21870"/>
    <cellStyle name="Normal 3 7 3 2 2 4" xfId="21871"/>
    <cellStyle name="Normal 3 7 3 2 2 4 2" xfId="21872"/>
    <cellStyle name="Normal 3 7 3 2 2 5" xfId="21873"/>
    <cellStyle name="Normal 3 7 3 2 3" xfId="21874"/>
    <cellStyle name="Normal 3 7 3 2 3 2" xfId="21875"/>
    <cellStyle name="Normal 3 7 3 2 3 2 2" xfId="21876"/>
    <cellStyle name="Normal 3 7 3 2 3 2 2 2" xfId="21877"/>
    <cellStyle name="Normal 3 7 3 2 3 2 3" xfId="21878"/>
    <cellStyle name="Normal 3 7 3 2 3 3" xfId="21879"/>
    <cellStyle name="Normal 3 7 3 2 3 3 2" xfId="21880"/>
    <cellStyle name="Normal 3 7 3 2 3 4" xfId="21881"/>
    <cellStyle name="Normal 3 7 3 2 4" xfId="21882"/>
    <cellStyle name="Normal 3 7 3 2 4 2" xfId="21883"/>
    <cellStyle name="Normal 3 7 3 2 4 2 2" xfId="21884"/>
    <cellStyle name="Normal 3 7 3 2 4 3" xfId="21885"/>
    <cellStyle name="Normal 3 7 3 2 5" xfId="21886"/>
    <cellStyle name="Normal 3 7 3 2 5 2" xfId="21887"/>
    <cellStyle name="Normal 3 7 3 2 6" xfId="21888"/>
    <cellStyle name="Normal 3 7 3 3" xfId="21889"/>
    <cellStyle name="Normal 3 7 3 3 2" xfId="21890"/>
    <cellStyle name="Normal 3 7 3 3 2 2" xfId="21891"/>
    <cellStyle name="Normal 3 7 3 3 2 2 2" xfId="21892"/>
    <cellStyle name="Normal 3 7 3 3 2 2 2 2" xfId="21893"/>
    <cellStyle name="Normal 3 7 3 3 2 2 3" xfId="21894"/>
    <cellStyle name="Normal 3 7 3 3 2 3" xfId="21895"/>
    <cellStyle name="Normal 3 7 3 3 2 3 2" xfId="21896"/>
    <cellStyle name="Normal 3 7 3 3 2 4" xfId="21897"/>
    <cellStyle name="Normal 3 7 3 3 3" xfId="21898"/>
    <cellStyle name="Normal 3 7 3 3 3 2" xfId="21899"/>
    <cellStyle name="Normal 3 7 3 3 3 2 2" xfId="21900"/>
    <cellStyle name="Normal 3 7 3 3 3 3" xfId="21901"/>
    <cellStyle name="Normal 3 7 3 3 4" xfId="21902"/>
    <cellStyle name="Normal 3 7 3 3 4 2" xfId="21903"/>
    <cellStyle name="Normal 3 7 3 3 5" xfId="21904"/>
    <cellStyle name="Normal 3 7 3 4" xfId="21905"/>
    <cellStyle name="Normal 3 7 3 4 2" xfId="21906"/>
    <cellStyle name="Normal 3 7 3 4 2 2" xfId="21907"/>
    <cellStyle name="Normal 3 7 3 4 2 2 2" xfId="21908"/>
    <cellStyle name="Normal 3 7 3 4 2 3" xfId="21909"/>
    <cellStyle name="Normal 3 7 3 4 3" xfId="21910"/>
    <cellStyle name="Normal 3 7 3 4 3 2" xfId="21911"/>
    <cellStyle name="Normal 3 7 3 4 4" xfId="21912"/>
    <cellStyle name="Normal 3 7 3 5" xfId="21913"/>
    <cellStyle name="Normal 3 7 3 5 2" xfId="21914"/>
    <cellStyle name="Normal 3 7 3 5 2 2" xfId="21915"/>
    <cellStyle name="Normal 3 7 3 5 3" xfId="21916"/>
    <cellStyle name="Normal 3 7 3 6" xfId="21917"/>
    <cellStyle name="Normal 3 7 3 6 2" xfId="21918"/>
    <cellStyle name="Normal 3 7 3 7" xfId="21919"/>
    <cellStyle name="Normal 3 7 4" xfId="21920"/>
    <cellStyle name="Normal 3 7 4 2" xfId="21921"/>
    <cellStyle name="Normal 3 7 4 2 2" xfId="21922"/>
    <cellStyle name="Normal 3 7 4 2 2 2" xfId="21923"/>
    <cellStyle name="Normal 3 7 4 2 2 2 2" xfId="21924"/>
    <cellStyle name="Normal 3 7 4 2 2 2 2 2" xfId="21925"/>
    <cellStyle name="Normal 3 7 4 2 2 2 3" xfId="21926"/>
    <cellStyle name="Normal 3 7 4 2 2 3" xfId="21927"/>
    <cellStyle name="Normal 3 7 4 2 2 3 2" xfId="21928"/>
    <cellStyle name="Normal 3 7 4 2 2 4" xfId="21929"/>
    <cellStyle name="Normal 3 7 4 2 3" xfId="21930"/>
    <cellStyle name="Normal 3 7 4 2 3 2" xfId="21931"/>
    <cellStyle name="Normal 3 7 4 2 3 2 2" xfId="21932"/>
    <cellStyle name="Normal 3 7 4 2 3 3" xfId="21933"/>
    <cellStyle name="Normal 3 7 4 2 4" xfId="21934"/>
    <cellStyle name="Normal 3 7 4 2 4 2" xfId="21935"/>
    <cellStyle name="Normal 3 7 4 2 5" xfId="21936"/>
    <cellStyle name="Normal 3 7 4 3" xfId="21937"/>
    <cellStyle name="Normal 3 7 4 3 2" xfId="21938"/>
    <cellStyle name="Normal 3 7 4 3 2 2" xfId="21939"/>
    <cellStyle name="Normal 3 7 4 3 2 2 2" xfId="21940"/>
    <cellStyle name="Normal 3 7 4 3 2 3" xfId="21941"/>
    <cellStyle name="Normal 3 7 4 3 3" xfId="21942"/>
    <cellStyle name="Normal 3 7 4 3 3 2" xfId="21943"/>
    <cellStyle name="Normal 3 7 4 3 4" xfId="21944"/>
    <cellStyle name="Normal 3 7 4 4" xfId="21945"/>
    <cellStyle name="Normal 3 7 4 4 2" xfId="21946"/>
    <cellStyle name="Normal 3 7 4 4 2 2" xfId="21947"/>
    <cellStyle name="Normal 3 7 4 4 3" xfId="21948"/>
    <cellStyle name="Normal 3 7 4 5" xfId="21949"/>
    <cellStyle name="Normal 3 7 4 5 2" xfId="21950"/>
    <cellStyle name="Normal 3 7 4 6" xfId="21951"/>
    <cellStyle name="Normal 3 7 5" xfId="21952"/>
    <cellStyle name="Normal 3 7 5 2" xfId="21953"/>
    <cellStyle name="Normal 3 7 5 2 2" xfId="21954"/>
    <cellStyle name="Normal 3 7 5 2 2 2" xfId="21955"/>
    <cellStyle name="Normal 3 7 5 2 2 2 2" xfId="21956"/>
    <cellStyle name="Normal 3 7 5 2 2 3" xfId="21957"/>
    <cellStyle name="Normal 3 7 5 2 3" xfId="21958"/>
    <cellStyle name="Normal 3 7 5 2 3 2" xfId="21959"/>
    <cellStyle name="Normal 3 7 5 2 4" xfId="21960"/>
    <cellStyle name="Normal 3 7 5 3" xfId="21961"/>
    <cellStyle name="Normal 3 7 5 3 2" xfId="21962"/>
    <cellStyle name="Normal 3 7 5 3 2 2" xfId="21963"/>
    <cellStyle name="Normal 3 7 5 3 3" xfId="21964"/>
    <cellStyle name="Normal 3 7 5 4" xfId="21965"/>
    <cellStyle name="Normal 3 7 5 4 2" xfId="21966"/>
    <cellStyle name="Normal 3 7 5 5" xfId="21967"/>
    <cellStyle name="Normal 3 7 6" xfId="21968"/>
    <cellStyle name="Normal 3 7 6 2" xfId="21969"/>
    <cellStyle name="Normal 3 7 6 2 2" xfId="21970"/>
    <cellStyle name="Normal 3 7 6 2 2 2" xfId="21971"/>
    <cellStyle name="Normal 3 7 6 2 3" xfId="21972"/>
    <cellStyle name="Normal 3 7 6 3" xfId="21973"/>
    <cellStyle name="Normal 3 7 6 3 2" xfId="21974"/>
    <cellStyle name="Normal 3 7 6 4" xfId="21975"/>
    <cellStyle name="Normal 3 7 7" xfId="21976"/>
    <cellStyle name="Normal 3 7 7 2" xfId="21977"/>
    <cellStyle name="Normal 3 7 7 2 2" xfId="21978"/>
    <cellStyle name="Normal 3 7 7 3" xfId="21979"/>
    <cellStyle name="Normal 3 7 8" xfId="21980"/>
    <cellStyle name="Normal 3 7 8 2" xfId="21981"/>
    <cellStyle name="Normal 3 7 9" xfId="21982"/>
    <cellStyle name="Normal 3 8" xfId="356"/>
    <cellStyle name="Normal 3 8 10" xfId="21983"/>
    <cellStyle name="Normal 3 8 2" xfId="215"/>
    <cellStyle name="Normal 3 8 2 2" xfId="21984"/>
    <cellStyle name="Normal 3 8 2 2 2" xfId="21985"/>
    <cellStyle name="Normal 3 8 2 2 2 2" xfId="21986"/>
    <cellStyle name="Normal 3 8 2 2 2 2 2" xfId="21987"/>
    <cellStyle name="Normal 3 8 2 2 2 2 2 2" xfId="21988"/>
    <cellStyle name="Normal 3 8 2 2 2 2 2 2 2" xfId="21989"/>
    <cellStyle name="Normal 3 8 2 2 2 2 2 3" xfId="21990"/>
    <cellStyle name="Normal 3 8 2 2 2 2 3" xfId="21991"/>
    <cellStyle name="Normal 3 8 2 2 2 2 3 2" xfId="21992"/>
    <cellStyle name="Normal 3 8 2 2 2 2 4" xfId="21993"/>
    <cellStyle name="Normal 3 8 2 2 2 3" xfId="21994"/>
    <cellStyle name="Normal 3 8 2 2 2 3 2" xfId="21995"/>
    <cellStyle name="Normal 3 8 2 2 2 3 2 2" xfId="21996"/>
    <cellStyle name="Normal 3 8 2 2 2 3 3" xfId="21997"/>
    <cellStyle name="Normal 3 8 2 2 2 4" xfId="21998"/>
    <cellStyle name="Normal 3 8 2 2 2 4 2" xfId="21999"/>
    <cellStyle name="Normal 3 8 2 2 2 5" xfId="22000"/>
    <cellStyle name="Normal 3 8 2 2 3" xfId="22001"/>
    <cellStyle name="Normal 3 8 2 2 3 2" xfId="22002"/>
    <cellStyle name="Normal 3 8 2 2 3 2 2" xfId="22003"/>
    <cellStyle name="Normal 3 8 2 2 3 2 2 2" xfId="22004"/>
    <cellStyle name="Normal 3 8 2 2 3 2 3" xfId="22005"/>
    <cellStyle name="Normal 3 8 2 2 3 3" xfId="22006"/>
    <cellStyle name="Normal 3 8 2 2 3 3 2" xfId="22007"/>
    <cellStyle name="Normal 3 8 2 2 3 4" xfId="22008"/>
    <cellStyle name="Normal 3 8 2 2 4" xfId="22009"/>
    <cellStyle name="Normal 3 8 2 2 4 2" xfId="22010"/>
    <cellStyle name="Normal 3 8 2 2 4 2 2" xfId="22011"/>
    <cellStyle name="Normal 3 8 2 2 4 3" xfId="22012"/>
    <cellStyle name="Normal 3 8 2 2 5" xfId="22013"/>
    <cellStyle name="Normal 3 8 2 2 5 2" xfId="22014"/>
    <cellStyle name="Normal 3 8 2 2 6" xfId="22015"/>
    <cellStyle name="Normal 3 8 2 3" xfId="22016"/>
    <cellStyle name="Normal 3 8 2 3 2" xfId="22017"/>
    <cellStyle name="Normal 3 8 2 3 2 2" xfId="22018"/>
    <cellStyle name="Normal 3 8 2 3 2 2 2" xfId="22019"/>
    <cellStyle name="Normal 3 8 2 3 2 2 2 2" xfId="22020"/>
    <cellStyle name="Normal 3 8 2 3 2 2 3" xfId="22021"/>
    <cellStyle name="Normal 3 8 2 3 2 3" xfId="22022"/>
    <cellStyle name="Normal 3 8 2 3 2 3 2" xfId="22023"/>
    <cellStyle name="Normal 3 8 2 3 2 4" xfId="22024"/>
    <cellStyle name="Normal 3 8 2 3 3" xfId="22025"/>
    <cellStyle name="Normal 3 8 2 3 3 2" xfId="22026"/>
    <cellStyle name="Normal 3 8 2 3 3 2 2" xfId="22027"/>
    <cellStyle name="Normal 3 8 2 3 3 3" xfId="22028"/>
    <cellStyle name="Normal 3 8 2 3 4" xfId="22029"/>
    <cellStyle name="Normal 3 8 2 3 4 2" xfId="22030"/>
    <cellStyle name="Normal 3 8 2 3 5" xfId="22031"/>
    <cellStyle name="Normal 3 8 2 4" xfId="22032"/>
    <cellStyle name="Normal 3 8 2 4 2" xfId="22033"/>
    <cellStyle name="Normal 3 8 2 4 2 2" xfId="22034"/>
    <cellStyle name="Normal 3 8 2 4 2 2 2" xfId="22035"/>
    <cellStyle name="Normal 3 8 2 4 2 3" xfId="22036"/>
    <cellStyle name="Normal 3 8 2 4 3" xfId="22037"/>
    <cellStyle name="Normal 3 8 2 4 3 2" xfId="22038"/>
    <cellStyle name="Normal 3 8 2 4 4" xfId="22039"/>
    <cellStyle name="Normal 3 8 2 5" xfId="22040"/>
    <cellStyle name="Normal 3 8 2 5 2" xfId="22041"/>
    <cellStyle name="Normal 3 8 2 5 2 2" xfId="22042"/>
    <cellStyle name="Normal 3 8 2 5 3" xfId="22043"/>
    <cellStyle name="Normal 3 8 2 6" xfId="22044"/>
    <cellStyle name="Normal 3 8 2 6 2" xfId="22045"/>
    <cellStyle name="Normal 3 8 2 7" xfId="22046"/>
    <cellStyle name="Normal 3 8 2 8" xfId="22047"/>
    <cellStyle name="Normal 3 8 3" xfId="22048"/>
    <cellStyle name="Normal 3 8 3 2" xfId="22049"/>
    <cellStyle name="Normal 3 8 3 2 2" xfId="22050"/>
    <cellStyle name="Normal 3 8 3 2 2 2" xfId="22051"/>
    <cellStyle name="Normal 3 8 3 2 2 2 2" xfId="22052"/>
    <cellStyle name="Normal 3 8 3 2 2 2 2 2" xfId="22053"/>
    <cellStyle name="Normal 3 8 3 2 2 2 3" xfId="22054"/>
    <cellStyle name="Normal 3 8 3 2 2 3" xfId="22055"/>
    <cellStyle name="Normal 3 8 3 2 2 3 2" xfId="22056"/>
    <cellStyle name="Normal 3 8 3 2 2 4" xfId="22057"/>
    <cellStyle name="Normal 3 8 3 2 3" xfId="22058"/>
    <cellStyle name="Normal 3 8 3 2 3 2" xfId="22059"/>
    <cellStyle name="Normal 3 8 3 2 3 2 2" xfId="22060"/>
    <cellStyle name="Normal 3 8 3 2 3 3" xfId="22061"/>
    <cellStyle name="Normal 3 8 3 2 4" xfId="22062"/>
    <cellStyle name="Normal 3 8 3 2 4 2" xfId="22063"/>
    <cellStyle name="Normal 3 8 3 2 5" xfId="22064"/>
    <cellStyle name="Normal 3 8 3 3" xfId="22065"/>
    <cellStyle name="Normal 3 8 3 3 2" xfId="22066"/>
    <cellStyle name="Normal 3 8 3 3 2 2" xfId="22067"/>
    <cellStyle name="Normal 3 8 3 3 2 2 2" xfId="22068"/>
    <cellStyle name="Normal 3 8 3 3 2 3" xfId="22069"/>
    <cellStyle name="Normal 3 8 3 3 3" xfId="22070"/>
    <cellStyle name="Normal 3 8 3 3 3 2" xfId="22071"/>
    <cellStyle name="Normal 3 8 3 3 4" xfId="22072"/>
    <cellStyle name="Normal 3 8 3 4" xfId="22073"/>
    <cellStyle name="Normal 3 8 3 4 2" xfId="22074"/>
    <cellStyle name="Normal 3 8 3 4 2 2" xfId="22075"/>
    <cellStyle name="Normal 3 8 3 4 3" xfId="22076"/>
    <cellStyle name="Normal 3 8 3 5" xfId="22077"/>
    <cellStyle name="Normal 3 8 3 5 2" xfId="22078"/>
    <cellStyle name="Normal 3 8 3 6" xfId="22079"/>
    <cellStyle name="Normal 3 8 4" xfId="22080"/>
    <cellStyle name="Normal 3 8 4 2" xfId="22081"/>
    <cellStyle name="Normal 3 8 4 2 2" xfId="22082"/>
    <cellStyle name="Normal 3 8 4 2 2 2" xfId="22083"/>
    <cellStyle name="Normal 3 8 4 2 2 2 2" xfId="22084"/>
    <cellStyle name="Normal 3 8 4 2 2 3" xfId="22085"/>
    <cellStyle name="Normal 3 8 4 2 3" xfId="22086"/>
    <cellStyle name="Normal 3 8 4 2 3 2" xfId="22087"/>
    <cellStyle name="Normal 3 8 4 2 4" xfId="22088"/>
    <cellStyle name="Normal 3 8 4 3" xfId="22089"/>
    <cellStyle name="Normal 3 8 4 3 2" xfId="22090"/>
    <cellStyle name="Normal 3 8 4 3 2 2" xfId="22091"/>
    <cellStyle name="Normal 3 8 4 3 3" xfId="22092"/>
    <cellStyle name="Normal 3 8 4 4" xfId="22093"/>
    <cellStyle name="Normal 3 8 4 4 2" xfId="22094"/>
    <cellStyle name="Normal 3 8 4 5" xfId="22095"/>
    <cellStyle name="Normal 3 8 5" xfId="22096"/>
    <cellStyle name="Normal 3 8 5 2" xfId="22097"/>
    <cellStyle name="Normal 3 8 5 2 2" xfId="22098"/>
    <cellStyle name="Normal 3 8 5 2 2 2" xfId="22099"/>
    <cellStyle name="Normal 3 8 5 2 3" xfId="22100"/>
    <cellStyle name="Normal 3 8 5 3" xfId="22101"/>
    <cellStyle name="Normal 3 8 5 3 2" xfId="22102"/>
    <cellStyle name="Normal 3 8 5 4" xfId="22103"/>
    <cellStyle name="Normal 3 8 6" xfId="22104"/>
    <cellStyle name="Normal 3 8 6 2" xfId="22105"/>
    <cellStyle name="Normal 3 8 6 2 2" xfId="22106"/>
    <cellStyle name="Normal 3 8 6 3" xfId="22107"/>
    <cellStyle name="Normal 3 8 7" xfId="22108"/>
    <cellStyle name="Normal 3 8 7 2" xfId="22109"/>
    <cellStyle name="Normal 3 8 8" xfId="22110"/>
    <cellStyle name="Normal 3 8 9" xfId="22111"/>
    <cellStyle name="Normal 3 9" xfId="820"/>
    <cellStyle name="Normal 3 9 2" xfId="821"/>
    <cellStyle name="Normal 3 9 2 2" xfId="22112"/>
    <cellStyle name="Normal 3 9 2 2 2" xfId="22113"/>
    <cellStyle name="Normal 3 9 2 2 2 2" xfId="22114"/>
    <cellStyle name="Normal 3 9 2 2 2 2 2" xfId="22115"/>
    <cellStyle name="Normal 3 9 2 2 2 2 2 2" xfId="22116"/>
    <cellStyle name="Normal 3 9 2 2 2 2 3" xfId="22117"/>
    <cellStyle name="Normal 3 9 2 2 2 3" xfId="22118"/>
    <cellStyle name="Normal 3 9 2 2 2 3 2" xfId="22119"/>
    <cellStyle name="Normal 3 9 2 2 2 4" xfId="22120"/>
    <cellStyle name="Normal 3 9 2 2 3" xfId="22121"/>
    <cellStyle name="Normal 3 9 2 2 3 2" xfId="22122"/>
    <cellStyle name="Normal 3 9 2 2 3 2 2" xfId="22123"/>
    <cellStyle name="Normal 3 9 2 2 3 3" xfId="22124"/>
    <cellStyle name="Normal 3 9 2 2 4" xfId="22125"/>
    <cellStyle name="Normal 3 9 2 2 4 2" xfId="22126"/>
    <cellStyle name="Normal 3 9 2 2 5" xfId="22127"/>
    <cellStyle name="Normal 3 9 2 3" xfId="22128"/>
    <cellStyle name="Normal 3 9 2 3 2" xfId="22129"/>
    <cellStyle name="Normal 3 9 2 3 2 2" xfId="22130"/>
    <cellStyle name="Normal 3 9 2 3 2 2 2" xfId="22131"/>
    <cellStyle name="Normal 3 9 2 3 2 3" xfId="22132"/>
    <cellStyle name="Normal 3 9 2 3 3" xfId="22133"/>
    <cellStyle name="Normal 3 9 2 3 3 2" xfId="22134"/>
    <cellStyle name="Normal 3 9 2 3 4" xfId="22135"/>
    <cellStyle name="Normal 3 9 2 4" xfId="22136"/>
    <cellStyle name="Normal 3 9 2 4 2" xfId="22137"/>
    <cellStyle name="Normal 3 9 2 4 2 2" xfId="22138"/>
    <cellStyle name="Normal 3 9 2 4 3" xfId="22139"/>
    <cellStyle name="Normal 3 9 2 5" xfId="22140"/>
    <cellStyle name="Normal 3 9 2 5 2" xfId="22141"/>
    <cellStyle name="Normal 3 9 2 6" xfId="22142"/>
    <cellStyle name="Normal 3 9 3" xfId="22143"/>
    <cellStyle name="Normal 3 9 3 2" xfId="22144"/>
    <cellStyle name="Normal 3 9 3 2 2" xfId="22145"/>
    <cellStyle name="Normal 3 9 3 2 2 2" xfId="22146"/>
    <cellStyle name="Normal 3 9 3 2 2 2 2" xfId="22147"/>
    <cellStyle name="Normal 3 9 3 2 2 3" xfId="22148"/>
    <cellStyle name="Normal 3 9 3 2 3" xfId="22149"/>
    <cellStyle name="Normal 3 9 3 2 3 2" xfId="22150"/>
    <cellStyle name="Normal 3 9 3 2 4" xfId="22151"/>
    <cellStyle name="Normal 3 9 3 3" xfId="22152"/>
    <cellStyle name="Normal 3 9 3 3 2" xfId="22153"/>
    <cellStyle name="Normal 3 9 3 3 2 2" xfId="22154"/>
    <cellStyle name="Normal 3 9 3 3 3" xfId="22155"/>
    <cellStyle name="Normal 3 9 3 4" xfId="22156"/>
    <cellStyle name="Normal 3 9 3 4 2" xfId="22157"/>
    <cellStyle name="Normal 3 9 3 5" xfId="22158"/>
    <cellStyle name="Normal 3 9 4" xfId="22159"/>
    <cellStyle name="Normal 3 9 4 2" xfId="22160"/>
    <cellStyle name="Normal 3 9 4 2 2" xfId="22161"/>
    <cellStyle name="Normal 3 9 4 2 2 2" xfId="22162"/>
    <cellStyle name="Normal 3 9 4 2 3" xfId="22163"/>
    <cellStyle name="Normal 3 9 4 3" xfId="22164"/>
    <cellStyle name="Normal 3 9 4 3 2" xfId="22165"/>
    <cellStyle name="Normal 3 9 4 4" xfId="22166"/>
    <cellStyle name="Normal 3 9 5" xfId="22167"/>
    <cellStyle name="Normal 3 9 5 2" xfId="22168"/>
    <cellStyle name="Normal 3 9 5 2 2" xfId="22169"/>
    <cellStyle name="Normal 3 9 5 3" xfId="22170"/>
    <cellStyle name="Normal 3 9 6" xfId="22171"/>
    <cellStyle name="Normal 3 9 6 2" xfId="22172"/>
    <cellStyle name="Normal 3 9 7" xfId="22173"/>
    <cellStyle name="Normal 3_9.1 &amp; 9.2" xfId="216"/>
    <cellStyle name="Normal 30" xfId="45"/>
    <cellStyle name="Normal 30 2" xfId="217"/>
    <cellStyle name="Normal 30 2 2" xfId="22174"/>
    <cellStyle name="Normal 30 2 2 2" xfId="22175"/>
    <cellStyle name="Normal 30 2 2 2 2" xfId="22176"/>
    <cellStyle name="Normal 30 2 2 2 2 2" xfId="22177"/>
    <cellStyle name="Normal 30 2 2 2 2 2 2" xfId="22178"/>
    <cellStyle name="Normal 30 2 2 2 2 3" xfId="22179"/>
    <cellStyle name="Normal 30 2 2 2 3" xfId="22180"/>
    <cellStyle name="Normal 30 2 2 2 3 2" xfId="22181"/>
    <cellStyle name="Normal 30 2 2 2 4" xfId="22182"/>
    <cellStyle name="Normal 30 2 2 3" xfId="22183"/>
    <cellStyle name="Normal 30 2 2 3 2" xfId="22184"/>
    <cellStyle name="Normal 30 2 2 3 2 2" xfId="22185"/>
    <cellStyle name="Normal 30 2 2 3 3" xfId="22186"/>
    <cellStyle name="Normal 30 2 2 4" xfId="22187"/>
    <cellStyle name="Normal 30 2 2 4 2" xfId="22188"/>
    <cellStyle name="Normal 30 2 2 5" xfId="22189"/>
    <cellStyle name="Normal 30 2 3" xfId="22190"/>
    <cellStyle name="Normal 30 2 3 2" xfId="22191"/>
    <cellStyle name="Normal 30 2 3 2 2" xfId="22192"/>
    <cellStyle name="Normal 30 2 3 2 2 2" xfId="22193"/>
    <cellStyle name="Normal 30 2 3 2 3" xfId="22194"/>
    <cellStyle name="Normal 30 2 3 3" xfId="22195"/>
    <cellStyle name="Normal 30 2 3 3 2" xfId="22196"/>
    <cellStyle name="Normal 30 2 3 4" xfId="22197"/>
    <cellStyle name="Normal 30 2 4" xfId="22198"/>
    <cellStyle name="Normal 30 2 4 2" xfId="22199"/>
    <cellStyle name="Normal 30 2 4 2 2" xfId="22200"/>
    <cellStyle name="Normal 30 2 4 3" xfId="22201"/>
    <cellStyle name="Normal 30 2 5" xfId="22202"/>
    <cellStyle name="Normal 30 2 5 2" xfId="22203"/>
    <cellStyle name="Normal 30 2 6" xfId="22204"/>
    <cellStyle name="Normal 30 2 7" xfId="22205"/>
    <cellStyle name="Normal 30 3" xfId="22206"/>
    <cellStyle name="Normal 30 3 2" xfId="22207"/>
    <cellStyle name="Normal 30 3 2 2" xfId="22208"/>
    <cellStyle name="Normal 30 3 2 2 2" xfId="22209"/>
    <cellStyle name="Normal 30 3 2 2 2 2" xfId="22210"/>
    <cellStyle name="Normal 30 3 2 2 3" xfId="22211"/>
    <cellStyle name="Normal 30 3 2 3" xfId="22212"/>
    <cellStyle name="Normal 30 3 2 3 2" xfId="22213"/>
    <cellStyle name="Normal 30 3 2 4" xfId="22214"/>
    <cellStyle name="Normal 30 3 3" xfId="22215"/>
    <cellStyle name="Normal 30 3 3 2" xfId="22216"/>
    <cellStyle name="Normal 30 3 3 2 2" xfId="22217"/>
    <cellStyle name="Normal 30 3 3 3" xfId="22218"/>
    <cellStyle name="Normal 30 3 4" xfId="22219"/>
    <cellStyle name="Normal 30 3 4 2" xfId="22220"/>
    <cellStyle name="Normal 30 3 5" xfId="22221"/>
    <cellStyle name="Normal 30 3 6" xfId="22222"/>
    <cellStyle name="Normal 30 4" xfId="22223"/>
    <cellStyle name="Normal 30 4 2" xfId="22224"/>
    <cellStyle name="Normal 30 4 2 2" xfId="22225"/>
    <cellStyle name="Normal 30 4 2 2 2" xfId="22226"/>
    <cellStyle name="Normal 30 4 2 3" xfId="22227"/>
    <cellStyle name="Normal 30 4 3" xfId="22228"/>
    <cellStyle name="Normal 30 4 3 2" xfId="22229"/>
    <cellStyle name="Normal 30 4 4" xfId="22230"/>
    <cellStyle name="Normal 30 5" xfId="22231"/>
    <cellStyle name="Normal 30 5 2" xfId="22232"/>
    <cellStyle name="Normal 30 5 2 2" xfId="22233"/>
    <cellStyle name="Normal 30 5 3" xfId="22234"/>
    <cellStyle name="Normal 30 6" xfId="22235"/>
    <cellStyle name="Normal 30 6 2" xfId="22236"/>
    <cellStyle name="Normal 30 7" xfId="22237"/>
    <cellStyle name="Normal 30 8" xfId="22238"/>
    <cellStyle name="Normal 30 9" xfId="44891"/>
    <cellStyle name="Normal 31" xfId="44"/>
    <cellStyle name="Normal 31 2" xfId="22239"/>
    <cellStyle name="Normal 31 3" xfId="22240"/>
    <cellStyle name="Normal 31 3 2" xfId="22241"/>
    <cellStyle name="Normal 31 4" xfId="44892"/>
    <cellStyle name="Normal 32" xfId="218"/>
    <cellStyle name="Normal 32 10" xfId="822"/>
    <cellStyle name="Normal 32 11" xfId="823"/>
    <cellStyle name="Normal 32 12" xfId="824"/>
    <cellStyle name="Normal 32 13" xfId="1263"/>
    <cellStyle name="Normal 32 14" xfId="1264"/>
    <cellStyle name="Normal 32 15" xfId="1432"/>
    <cellStyle name="Normal 32 16" xfId="1533"/>
    <cellStyle name="Normal 32 17" xfId="1675"/>
    <cellStyle name="Normal 32 18" xfId="1733"/>
    <cellStyle name="Normal 32 19" xfId="1845"/>
    <cellStyle name="Normal 32 2" xfId="7"/>
    <cellStyle name="Normal 32 2 2" xfId="825"/>
    <cellStyle name="Normal 32 2 2 2" xfId="22242"/>
    <cellStyle name="Normal 32 2 2 2 2" xfId="22243"/>
    <cellStyle name="Normal 32 2 2 2 2 2" xfId="22244"/>
    <cellStyle name="Normal 32 2 2 2 3" xfId="22245"/>
    <cellStyle name="Normal 32 2 2 3" xfId="22246"/>
    <cellStyle name="Normal 32 2 2 3 2" xfId="22247"/>
    <cellStyle name="Normal 32 2 2 4" xfId="22248"/>
    <cellStyle name="Normal 32 2 2 5" xfId="22249"/>
    <cellStyle name="Normal 32 2 3" xfId="22250"/>
    <cellStyle name="Normal 32 2 3 2" xfId="22251"/>
    <cellStyle name="Normal 32 2 3 2 2" xfId="22252"/>
    <cellStyle name="Normal 32 2 3 3" xfId="22253"/>
    <cellStyle name="Normal 32 2 4" xfId="22254"/>
    <cellStyle name="Normal 32 2 4 2" xfId="22255"/>
    <cellStyle name="Normal 32 2 5" xfId="22256"/>
    <cellStyle name="Normal 32 2 6" xfId="22257"/>
    <cellStyle name="Normal 32 20" xfId="1835"/>
    <cellStyle name="Normal 32 21" xfId="2099"/>
    <cellStyle name="Normal 32 22" xfId="2071"/>
    <cellStyle name="Normal 32 23" xfId="2208"/>
    <cellStyle name="Normal 32 24" xfId="2171"/>
    <cellStyle name="Normal 32 25" xfId="2028"/>
    <cellStyle name="Normal 32 26" xfId="2521"/>
    <cellStyle name="Normal 32 27" xfId="2615"/>
    <cellStyle name="Normal 32 28" xfId="2561"/>
    <cellStyle name="Normal 32 29" xfId="2511"/>
    <cellStyle name="Normal 32 3" xfId="826"/>
    <cellStyle name="Normal 32 3 10" xfId="2148"/>
    <cellStyle name="Normal 32 3 11" xfId="2367"/>
    <cellStyle name="Normal 32 3 12" xfId="2350"/>
    <cellStyle name="Normal 32 3 13" xfId="2411"/>
    <cellStyle name="Normal 32 3 14" xfId="2346"/>
    <cellStyle name="Normal 32 3 15" xfId="2379"/>
    <cellStyle name="Normal 32 3 16" xfId="2343"/>
    <cellStyle name="Normal 32 3 17" xfId="2388"/>
    <cellStyle name="Normal 32 3 18" xfId="2398"/>
    <cellStyle name="Normal 32 3 2" xfId="1574"/>
    <cellStyle name="Normal 32 3 2 10" xfId="2144"/>
    <cellStyle name="Normal 32 3 2 2" xfId="1676"/>
    <cellStyle name="Normal 32 3 2 2 2" xfId="22259"/>
    <cellStyle name="Normal 32 3 2 2 3" xfId="22258"/>
    <cellStyle name="Normal 32 3 2 3" xfId="1732"/>
    <cellStyle name="Normal 32 3 2 3 2" xfId="22260"/>
    <cellStyle name="Normal 32 3 2 4" xfId="1846"/>
    <cellStyle name="Normal 32 3 2 5" xfId="1882"/>
    <cellStyle name="Normal 32 3 2 6" xfId="2100"/>
    <cellStyle name="Normal 32 3 2 7" xfId="2161"/>
    <cellStyle name="Normal 32 3 2 8" xfId="2034"/>
    <cellStyle name="Normal 32 3 2 9" xfId="1784"/>
    <cellStyle name="Normal 32 3 3" xfId="1704"/>
    <cellStyle name="Normal 32 3 3 2" xfId="22261"/>
    <cellStyle name="Normal 32 3 4" xfId="1645"/>
    <cellStyle name="Normal 32 3 5" xfId="1875"/>
    <cellStyle name="Normal 32 3 6" xfId="1886"/>
    <cellStyle name="Normal 32 3 7" xfId="2146"/>
    <cellStyle name="Normal 32 3 8" xfId="2046"/>
    <cellStyle name="Normal 32 3 9" xfId="1809"/>
    <cellStyle name="Normal 32 30" xfId="2693"/>
    <cellStyle name="Normal 32 31" xfId="2891"/>
    <cellStyle name="Normal 32 32" xfId="3006"/>
    <cellStyle name="Normal 32 33" xfId="3093"/>
    <cellStyle name="Normal 32 34" xfId="3180"/>
    <cellStyle name="Normal 32 35" xfId="3262"/>
    <cellStyle name="Normal 32 36" xfId="3339"/>
    <cellStyle name="Normal 32 37" xfId="3409"/>
    <cellStyle name="Normal 32 38" xfId="3462"/>
    <cellStyle name="Normal 32 39" xfId="3482"/>
    <cellStyle name="Normal 32 4" xfId="827"/>
    <cellStyle name="Normal 32 4 2" xfId="22263"/>
    <cellStyle name="Normal 32 4 2 2" xfId="22264"/>
    <cellStyle name="Normal 32 4 3" xfId="22265"/>
    <cellStyle name="Normal 32 4 4" xfId="22262"/>
    <cellStyle name="Normal 32 40" xfId="3543"/>
    <cellStyle name="Normal 32 41" xfId="3540"/>
    <cellStyle name="Normal 32 42" xfId="3601"/>
    <cellStyle name="Normal 32 43" xfId="3664"/>
    <cellStyle name="Normal 32 5" xfId="828"/>
    <cellStyle name="Normal 32 5 2" xfId="22267"/>
    <cellStyle name="Normal 32 5 3" xfId="22266"/>
    <cellStyle name="Normal 32 6" xfId="829"/>
    <cellStyle name="Normal 32 6 2" xfId="22268"/>
    <cellStyle name="Normal 32 7" xfId="830"/>
    <cellStyle name="Normal 32 8" xfId="831"/>
    <cellStyle name="Normal 32 9" xfId="832"/>
    <cellStyle name="Normal 33" xfId="219"/>
    <cellStyle name="Normal 33 10" xfId="833"/>
    <cellStyle name="Normal 33 11" xfId="834"/>
    <cellStyle name="Normal 33 12" xfId="835"/>
    <cellStyle name="Normal 33 13" xfId="836"/>
    <cellStyle name="Normal 33 13 2" xfId="1266"/>
    <cellStyle name="Normal 33 13 3" xfId="1473"/>
    <cellStyle name="Normal 33 14" xfId="1267"/>
    <cellStyle name="Normal 33 15" xfId="1433"/>
    <cellStyle name="Normal 33 16" xfId="1534"/>
    <cellStyle name="Normal 33 17" xfId="1591"/>
    <cellStyle name="Normal 33 18" xfId="1604"/>
    <cellStyle name="Normal 33 19" xfId="1717"/>
    <cellStyle name="Normal 33 2" xfId="220"/>
    <cellStyle name="Normal 33 2 10" xfId="3484"/>
    <cellStyle name="Normal 33 2 11" xfId="837"/>
    <cellStyle name="Normal 33 2 2" xfId="2893"/>
    <cellStyle name="Normal 33 2 3" xfId="3008"/>
    <cellStyle name="Normal 33 2 4" xfId="3095"/>
    <cellStyle name="Normal 33 2 5" xfId="3182"/>
    <cellStyle name="Normal 33 2 6" xfId="3264"/>
    <cellStyle name="Normal 33 2 7" xfId="3341"/>
    <cellStyle name="Normal 33 2 8" xfId="3411"/>
    <cellStyle name="Normal 33 2 9" xfId="3464"/>
    <cellStyle name="Normal 33 20" xfId="1874"/>
    <cellStyle name="Normal 33 21" xfId="1945"/>
    <cellStyle name="Normal 33 22" xfId="2143"/>
    <cellStyle name="Normal 33 23" xfId="2185"/>
    <cellStyle name="Normal 33 24" xfId="2187"/>
    <cellStyle name="Normal 33 25" xfId="2159"/>
    <cellStyle name="Normal 33 26" xfId="2333"/>
    <cellStyle name="Normal 33 27" xfId="2392"/>
    <cellStyle name="Normal 33 28" xfId="2351"/>
    <cellStyle name="Normal 33 29" xfId="2386"/>
    <cellStyle name="Normal 33 3" xfId="838"/>
    <cellStyle name="Normal 33 3 2" xfId="22270"/>
    <cellStyle name="Normal 33 3 3" xfId="22271"/>
    <cellStyle name="Normal 33 3 4" xfId="22269"/>
    <cellStyle name="Normal 33 30" xfId="2391"/>
    <cellStyle name="Normal 33 31" xfId="2342"/>
    <cellStyle name="Normal 33 32" xfId="2413"/>
    <cellStyle name="Normal 33 33" xfId="2469"/>
    <cellStyle name="Normal 33 34" xfId="2525"/>
    <cellStyle name="Normal 33 35" xfId="2674"/>
    <cellStyle name="Normal 33 36" xfId="2643"/>
    <cellStyle name="Normal 33 37" xfId="2695"/>
    <cellStyle name="Normal 33 38" xfId="2572"/>
    <cellStyle name="Normal 33 39" xfId="2892"/>
    <cellStyle name="Normal 33 4" xfId="839"/>
    <cellStyle name="Normal 33 40" xfId="3007"/>
    <cellStyle name="Normal 33 41" xfId="3094"/>
    <cellStyle name="Normal 33 42" xfId="3181"/>
    <cellStyle name="Normal 33 43" xfId="3263"/>
    <cellStyle name="Normal 33 44" xfId="3340"/>
    <cellStyle name="Normal 33 45" xfId="3410"/>
    <cellStyle name="Normal 33 46" xfId="3463"/>
    <cellStyle name="Normal 33 47" xfId="3483"/>
    <cellStyle name="Normal 33 48" xfId="3544"/>
    <cellStyle name="Normal 33 49" xfId="3539"/>
    <cellStyle name="Normal 33 5" xfId="840"/>
    <cellStyle name="Normal 33 50" xfId="3602"/>
    <cellStyle name="Normal 33 51" xfId="3674"/>
    <cellStyle name="Normal 33 6" xfId="841"/>
    <cellStyle name="Normal 33 7" xfId="842"/>
    <cellStyle name="Normal 33 8" xfId="843"/>
    <cellStyle name="Normal 33 9" xfId="844"/>
    <cellStyle name="Normal 34" xfId="221"/>
    <cellStyle name="Normal 34 10" xfId="845"/>
    <cellStyle name="Normal 34 11" xfId="846"/>
    <cellStyle name="Normal 34 12" xfId="847"/>
    <cellStyle name="Normal 34 13" xfId="1269"/>
    <cellStyle name="Normal 34 2" xfId="222"/>
    <cellStyle name="Normal 34 2 10" xfId="3485"/>
    <cellStyle name="Normal 34 2 11" xfId="848"/>
    <cellStyle name="Normal 34 2 2" xfId="2895"/>
    <cellStyle name="Normal 34 2 2 2" xfId="22273"/>
    <cellStyle name="Normal 34 2 2 2 2" xfId="22274"/>
    <cellStyle name="Normal 34 2 2 2 2 2" xfId="22275"/>
    <cellStyle name="Normal 34 2 2 2 3" xfId="22276"/>
    <cellStyle name="Normal 34 2 2 3" xfId="22277"/>
    <cellStyle name="Normal 34 2 2 3 2" xfId="22278"/>
    <cellStyle name="Normal 34 2 2 4" xfId="22279"/>
    <cellStyle name="Normal 34 2 2 5" xfId="22272"/>
    <cellStyle name="Normal 34 2 3" xfId="3010"/>
    <cellStyle name="Normal 34 2 3 2" xfId="22281"/>
    <cellStyle name="Normal 34 2 3 2 2" xfId="22282"/>
    <cellStyle name="Normal 34 2 3 3" xfId="22283"/>
    <cellStyle name="Normal 34 2 3 4" xfId="22280"/>
    <cellStyle name="Normal 34 2 4" xfId="3097"/>
    <cellStyle name="Normal 34 2 4 2" xfId="22285"/>
    <cellStyle name="Normal 34 2 4 3" xfId="22284"/>
    <cellStyle name="Normal 34 2 5" xfId="3184"/>
    <cellStyle name="Normal 34 2 5 2" xfId="22286"/>
    <cellStyle name="Normal 34 2 6" xfId="3266"/>
    <cellStyle name="Normal 34 2 6 2" xfId="22287"/>
    <cellStyle name="Normal 34 2 7" xfId="3343"/>
    <cellStyle name="Normal 34 2 8" xfId="3413"/>
    <cellStyle name="Normal 34 2 9" xfId="3465"/>
    <cellStyle name="Normal 34 3" xfId="223"/>
    <cellStyle name="Normal 34 3 10" xfId="3466"/>
    <cellStyle name="Normal 34 3 11" xfId="3486"/>
    <cellStyle name="Normal 34 3 12" xfId="849"/>
    <cellStyle name="Normal 34 3 2" xfId="1572"/>
    <cellStyle name="Normal 34 3 2 2" xfId="22288"/>
    <cellStyle name="Normal 34 3 2 2 2" xfId="22289"/>
    <cellStyle name="Normal 34 3 2 3" xfId="22290"/>
    <cellStyle name="Normal 34 3 2 4" xfId="22291"/>
    <cellStyle name="Normal 34 3 3" xfId="2896"/>
    <cellStyle name="Normal 34 3 3 2" xfId="22293"/>
    <cellStyle name="Normal 34 3 3 3" xfId="22292"/>
    <cellStyle name="Normal 34 3 4" xfId="3011"/>
    <cellStyle name="Normal 34 3 4 2" xfId="22294"/>
    <cellStyle name="Normal 34 3 5" xfId="3098"/>
    <cellStyle name="Normal 34 3 5 2" xfId="22295"/>
    <cellStyle name="Normal 34 3 6" xfId="3185"/>
    <cellStyle name="Normal 34 3 7" xfId="3267"/>
    <cellStyle name="Normal 34 3 8" xfId="3344"/>
    <cellStyle name="Normal 34 3 9" xfId="3414"/>
    <cellStyle name="Normal 34 4" xfId="224"/>
    <cellStyle name="Normal 34 4 10" xfId="3487"/>
    <cellStyle name="Normal 34 4 11" xfId="850"/>
    <cellStyle name="Normal 34 4 2" xfId="2897"/>
    <cellStyle name="Normal 34 4 2 2" xfId="22297"/>
    <cellStyle name="Normal 34 4 2 3" xfId="22296"/>
    <cellStyle name="Normal 34 4 3" xfId="3012"/>
    <cellStyle name="Normal 34 4 3 2" xfId="22298"/>
    <cellStyle name="Normal 34 4 4" xfId="3099"/>
    <cellStyle name="Normal 34 4 4 2" xfId="22299"/>
    <cellStyle name="Normal 34 4 5" xfId="3186"/>
    <cellStyle name="Normal 34 4 6" xfId="3268"/>
    <cellStyle name="Normal 34 4 7" xfId="3345"/>
    <cellStyle name="Normal 34 4 8" xfId="3415"/>
    <cellStyle name="Normal 34 4 9" xfId="3467"/>
    <cellStyle name="Normal 34 5" xfId="851"/>
    <cellStyle name="Normal 34 5 2" xfId="22300"/>
    <cellStyle name="Normal 34 6" xfId="852"/>
    <cellStyle name="Normal 34 7" xfId="853"/>
    <cellStyle name="Normal 34 8" xfId="854"/>
    <cellStyle name="Normal 34 9" xfId="855"/>
    <cellStyle name="Normal 35" xfId="225"/>
    <cellStyle name="Normal 35 2" xfId="856"/>
    <cellStyle name="Normal 35 2 10" xfId="2070"/>
    <cellStyle name="Normal 35 2 11" xfId="1954"/>
    <cellStyle name="Normal 35 2 12" xfId="1878"/>
    <cellStyle name="Normal 35 2 13" xfId="2279"/>
    <cellStyle name="Normal 35 2 14" xfId="2526"/>
    <cellStyle name="Normal 35 2 15" xfId="2655"/>
    <cellStyle name="Normal 35 2 16" xfId="2588"/>
    <cellStyle name="Normal 35 2 17" xfId="2618"/>
    <cellStyle name="Normal 35 2 18" xfId="2601"/>
    <cellStyle name="Normal 35 2 19" xfId="3545"/>
    <cellStyle name="Normal 35 2 2" xfId="1271"/>
    <cellStyle name="Normal 35 2 20" xfId="3538"/>
    <cellStyle name="Normal 35 2 21" xfId="3603"/>
    <cellStyle name="Normal 35 2 22" xfId="3657"/>
    <cellStyle name="Normal 35 2 3" xfId="1434"/>
    <cellStyle name="Normal 35 2 4" xfId="1535"/>
    <cellStyle name="Normal 35 2 5" xfId="1677"/>
    <cellStyle name="Normal 35 2 6" xfId="1664"/>
    <cellStyle name="Normal 35 2 7" xfId="1847"/>
    <cellStyle name="Normal 35 2 8" xfId="1834"/>
    <cellStyle name="Normal 35 2 9" xfId="2106"/>
    <cellStyle name="Normal 35 3" xfId="22301"/>
    <cellStyle name="Normal 35 3 2" xfId="22302"/>
    <cellStyle name="Normal 36" xfId="226"/>
    <cellStyle name="Normal 36 2" xfId="857"/>
    <cellStyle name="Normal 36 2 10" xfId="297"/>
    <cellStyle name="Normal 36 2 11" xfId="1955"/>
    <cellStyle name="Normal 36 2 12" xfId="2238"/>
    <cellStyle name="Normal 36 2 13" xfId="1994"/>
    <cellStyle name="Normal 36 2 14" xfId="2527"/>
    <cellStyle name="Normal 36 2 15" xfId="2678"/>
    <cellStyle name="Normal 36 2 16" xfId="2563"/>
    <cellStyle name="Normal 36 2 17" xfId="2636"/>
    <cellStyle name="Normal 36 2 18" xfId="2622"/>
    <cellStyle name="Normal 36 2 19" xfId="3546"/>
    <cellStyle name="Normal 36 2 2" xfId="1272"/>
    <cellStyle name="Normal 36 2 2 2" xfId="22304"/>
    <cellStyle name="Normal 36 2 2 2 2" xfId="22305"/>
    <cellStyle name="Normal 36 2 2 3" xfId="22306"/>
    <cellStyle name="Normal 36 2 2 4" xfId="22303"/>
    <cellStyle name="Normal 36 2 20" xfId="3537"/>
    <cellStyle name="Normal 36 2 21" xfId="3604"/>
    <cellStyle name="Normal 36 2 22" xfId="3665"/>
    <cellStyle name="Normal 36 2 3" xfId="1435"/>
    <cellStyle name="Normal 36 2 3 2" xfId="22308"/>
    <cellStyle name="Normal 36 2 3 3" xfId="22307"/>
    <cellStyle name="Normal 36 2 4" xfId="1536"/>
    <cellStyle name="Normal 36 2 4 2" xfId="22309"/>
    <cellStyle name="Normal 36 2 5" xfId="1678"/>
    <cellStyle name="Normal 36 2 5 2" xfId="22310"/>
    <cellStyle name="Normal 36 2 6" xfId="1731"/>
    <cellStyle name="Normal 36 2 7" xfId="1848"/>
    <cellStyle name="Normal 36 2 8" xfId="1833"/>
    <cellStyle name="Normal 36 2 9" xfId="2107"/>
    <cellStyle name="Normal 36 3" xfId="22311"/>
    <cellStyle name="Normal 36 3 2" xfId="22312"/>
    <cellStyle name="Normal 36 3 2 2" xfId="22313"/>
    <cellStyle name="Normal 36 3 3" xfId="22314"/>
    <cellStyle name="Normal 36 4" xfId="22315"/>
    <cellStyle name="Normal 36 4 2" xfId="22316"/>
    <cellStyle name="Normal 36 5" xfId="22317"/>
    <cellStyle name="Normal 36 6" xfId="22318"/>
    <cellStyle name="Normal 37" xfId="227"/>
    <cellStyle name="Normal 37 2" xfId="858"/>
    <cellStyle name="Normal 37 2 10" xfId="2069"/>
    <cellStyle name="Normal 37 2 11" xfId="2080"/>
    <cellStyle name="Normal 37 2 12" xfId="2079"/>
    <cellStyle name="Normal 37 2 13" xfId="2205"/>
    <cellStyle name="Normal 37 2 14" xfId="2528"/>
    <cellStyle name="Normal 37 2 15" xfId="2675"/>
    <cellStyle name="Normal 37 2 16" xfId="2686"/>
    <cellStyle name="Normal 37 2 17" xfId="2628"/>
    <cellStyle name="Normal 37 2 18" xfId="2492"/>
    <cellStyle name="Normal 37 2 19" xfId="3547"/>
    <cellStyle name="Normal 37 2 2" xfId="1273"/>
    <cellStyle name="Normal 37 2 2 2" xfId="22320"/>
    <cellStyle name="Normal 37 2 2 3" xfId="22319"/>
    <cellStyle name="Normal 37 2 20" xfId="3536"/>
    <cellStyle name="Normal 37 2 21" xfId="3605"/>
    <cellStyle name="Normal 37 2 22" xfId="3666"/>
    <cellStyle name="Normal 37 2 3" xfId="1436"/>
    <cellStyle name="Normal 37 2 3 2" xfId="22321"/>
    <cellStyle name="Normal 37 2 4" xfId="1537"/>
    <cellStyle name="Normal 37 2 4 2" xfId="22322"/>
    <cellStyle name="Normal 37 2 5" xfId="1679"/>
    <cellStyle name="Normal 37 2 6" xfId="1730"/>
    <cellStyle name="Normal 37 2 7" xfId="1849"/>
    <cellStyle name="Normal 37 2 8" xfId="1832"/>
    <cellStyle name="Normal 37 2 9" xfId="2108"/>
    <cellStyle name="Normal 37 3" xfId="22323"/>
    <cellStyle name="Normal 37 3 2" xfId="22324"/>
    <cellStyle name="Normal 37 4" xfId="22325"/>
    <cellStyle name="Normal 37 5" xfId="22326"/>
    <cellStyle name="Normal 38" xfId="228"/>
    <cellStyle name="Normal 38 2" xfId="859"/>
    <cellStyle name="Normal 38 2 10" xfId="2068"/>
    <cellStyle name="Normal 38 2 11" xfId="2081"/>
    <cellStyle name="Normal 38 2 12" xfId="2078"/>
    <cellStyle name="Normal 38 2 13" xfId="2206"/>
    <cellStyle name="Normal 38 2 14" xfId="2529"/>
    <cellStyle name="Normal 38 2 15" xfId="2648"/>
    <cellStyle name="Normal 38 2 16" xfId="2499"/>
    <cellStyle name="Normal 38 2 17" xfId="2694"/>
    <cellStyle name="Normal 38 2 18" xfId="2698"/>
    <cellStyle name="Normal 38 2 19" xfId="3549"/>
    <cellStyle name="Normal 38 2 2" xfId="1274"/>
    <cellStyle name="Normal 38 2 20" xfId="3535"/>
    <cellStyle name="Normal 38 2 21" xfId="3606"/>
    <cellStyle name="Normal 38 2 22" xfId="3639"/>
    <cellStyle name="Normal 38 2 3" xfId="1437"/>
    <cellStyle name="Normal 38 2 4" xfId="1538"/>
    <cellStyle name="Normal 38 2 5" xfId="1680"/>
    <cellStyle name="Normal 38 2 6" xfId="1729"/>
    <cellStyle name="Normal 38 2 7" xfId="1850"/>
    <cellStyle name="Normal 38 2 8" xfId="1831"/>
    <cellStyle name="Normal 38 2 9" xfId="2109"/>
    <cellStyle name="Normal 39" xfId="229"/>
    <cellStyle name="Normal 39 2" xfId="860"/>
    <cellStyle name="Normal 39 2 2" xfId="22327"/>
    <cellStyle name="Normal 39 3" xfId="22328"/>
    <cellStyle name="Normal 4" xfId="230"/>
    <cellStyle name="Normal 4 10" xfId="17"/>
    <cellStyle name="Normal 4 10 2" xfId="22329"/>
    <cellStyle name="Normal 4 10 2 2" xfId="22330"/>
    <cellStyle name="Normal 4 10 2 2 2" xfId="22331"/>
    <cellStyle name="Normal 4 10 2 2 2 2" xfId="22332"/>
    <cellStyle name="Normal 4 10 2 2 3" xfId="22333"/>
    <cellStyle name="Normal 4 10 2 3" xfId="22334"/>
    <cellStyle name="Normal 4 10 2 3 2" xfId="22335"/>
    <cellStyle name="Normal 4 10 2 4" xfId="22336"/>
    <cellStyle name="Normal 4 10 3" xfId="22337"/>
    <cellStyle name="Normal 4 10 3 2" xfId="22338"/>
    <cellStyle name="Normal 4 10 3 2 2" xfId="22339"/>
    <cellStyle name="Normal 4 10 3 3" xfId="22340"/>
    <cellStyle name="Normal 4 10 4" xfId="22341"/>
    <cellStyle name="Normal 4 10 4 2" xfId="22342"/>
    <cellStyle name="Normal 4 10 5" xfId="22343"/>
    <cellStyle name="Normal 4 10 6" xfId="22344"/>
    <cellStyle name="Normal 4 11" xfId="231"/>
    <cellStyle name="Normal 4 11 2" xfId="22345"/>
    <cellStyle name="Normal 4 11 2 2" xfId="22346"/>
    <cellStyle name="Normal 4 11 2 2 2" xfId="22347"/>
    <cellStyle name="Normal 4 11 2 3" xfId="22348"/>
    <cellStyle name="Normal 4 11 3" xfId="22349"/>
    <cellStyle name="Normal 4 11 3 2" xfId="22350"/>
    <cellStyle name="Normal 4 11 4" xfId="22351"/>
    <cellStyle name="Normal 4 11 5" xfId="22352"/>
    <cellStyle name="Normal 4 12" xfId="232"/>
    <cellStyle name="Normal 4 12 2" xfId="22353"/>
    <cellStyle name="Normal 4 12 2 2" xfId="22354"/>
    <cellStyle name="Normal 4 12 3" xfId="22355"/>
    <cellStyle name="Normal 4 12 4" xfId="22356"/>
    <cellStyle name="Normal 4 13" xfId="233"/>
    <cellStyle name="Normal 4 13 2" xfId="22357"/>
    <cellStyle name="Normal 4 13 3" xfId="22358"/>
    <cellStyle name="Normal 4 14" xfId="234"/>
    <cellStyle name="Normal 4 14 2" xfId="22359"/>
    <cellStyle name="Normal 4 15" xfId="235"/>
    <cellStyle name="Normal 4 16" xfId="236"/>
    <cellStyle name="Normal 4 17" xfId="237"/>
    <cellStyle name="Normal 4 18" xfId="238"/>
    <cellStyle name="Normal 4 19" xfId="239"/>
    <cellStyle name="Normal 4 2" xfId="240"/>
    <cellStyle name="Normal 4 2 10" xfId="22360"/>
    <cellStyle name="Normal 4 2 10 2" xfId="22361"/>
    <cellStyle name="Normal 4 2 10 2 2" xfId="22362"/>
    <cellStyle name="Normal 4 2 10 2 2 2" xfId="22363"/>
    <cellStyle name="Normal 4 2 10 2 3" xfId="22364"/>
    <cellStyle name="Normal 4 2 10 3" xfId="22365"/>
    <cellStyle name="Normal 4 2 10 3 2" xfId="22366"/>
    <cellStyle name="Normal 4 2 10 4" xfId="22367"/>
    <cellStyle name="Normal 4 2 11" xfId="22368"/>
    <cellStyle name="Normal 4 2 11 2" xfId="22369"/>
    <cellStyle name="Normal 4 2 11 2 2" xfId="22370"/>
    <cellStyle name="Normal 4 2 11 3" xfId="22371"/>
    <cellStyle name="Normal 4 2 12" xfId="22372"/>
    <cellStyle name="Normal 4 2 12 2" xfId="22373"/>
    <cellStyle name="Normal 4 2 13" xfId="22374"/>
    <cellStyle name="Normal 4 2 14" xfId="22375"/>
    <cellStyle name="Normal 4 2 2" xfId="861"/>
    <cellStyle name="Normal 4 2 2 10" xfId="22376"/>
    <cellStyle name="Normal 4 2 2 10 2" xfId="22377"/>
    <cellStyle name="Normal 4 2 2 10 2 2" xfId="22378"/>
    <cellStyle name="Normal 4 2 2 10 3" xfId="22379"/>
    <cellStyle name="Normal 4 2 2 11" xfId="22380"/>
    <cellStyle name="Normal 4 2 2 11 2" xfId="22381"/>
    <cellStyle name="Normal 4 2 2 12" xfId="22382"/>
    <cellStyle name="Normal 4 2 2 2" xfId="22383"/>
    <cellStyle name="Normal 4 2 2 2 10" xfId="22384"/>
    <cellStyle name="Normal 4 2 2 2 10 2" xfId="22385"/>
    <cellStyle name="Normal 4 2 2 2 11" xfId="22386"/>
    <cellStyle name="Normal 4 2 2 2 2" xfId="22387"/>
    <cellStyle name="Normal 4 2 2 2 2 10" xfId="22388"/>
    <cellStyle name="Normal 4 2 2 2 2 2" xfId="22389"/>
    <cellStyle name="Normal 4 2 2 2 2 2 2" xfId="22390"/>
    <cellStyle name="Normal 4 2 2 2 2 2 2 2" xfId="22391"/>
    <cellStyle name="Normal 4 2 2 2 2 2 2 2 2" xfId="22392"/>
    <cellStyle name="Normal 4 2 2 2 2 2 2 2 2 2" xfId="22393"/>
    <cellStyle name="Normal 4 2 2 2 2 2 2 2 2 2 2" xfId="22394"/>
    <cellStyle name="Normal 4 2 2 2 2 2 2 2 2 2 2 2" xfId="22395"/>
    <cellStyle name="Normal 4 2 2 2 2 2 2 2 2 2 2 2 2" xfId="22396"/>
    <cellStyle name="Normal 4 2 2 2 2 2 2 2 2 2 2 2 2 2" xfId="22397"/>
    <cellStyle name="Normal 4 2 2 2 2 2 2 2 2 2 2 2 3" xfId="22398"/>
    <cellStyle name="Normal 4 2 2 2 2 2 2 2 2 2 2 3" xfId="22399"/>
    <cellStyle name="Normal 4 2 2 2 2 2 2 2 2 2 2 3 2" xfId="22400"/>
    <cellStyle name="Normal 4 2 2 2 2 2 2 2 2 2 2 4" xfId="22401"/>
    <cellStyle name="Normal 4 2 2 2 2 2 2 2 2 2 3" xfId="22402"/>
    <cellStyle name="Normal 4 2 2 2 2 2 2 2 2 2 3 2" xfId="22403"/>
    <cellStyle name="Normal 4 2 2 2 2 2 2 2 2 2 3 2 2" xfId="22404"/>
    <cellStyle name="Normal 4 2 2 2 2 2 2 2 2 2 3 3" xfId="22405"/>
    <cellStyle name="Normal 4 2 2 2 2 2 2 2 2 2 4" xfId="22406"/>
    <cellStyle name="Normal 4 2 2 2 2 2 2 2 2 2 4 2" xfId="22407"/>
    <cellStyle name="Normal 4 2 2 2 2 2 2 2 2 2 5" xfId="22408"/>
    <cellStyle name="Normal 4 2 2 2 2 2 2 2 2 3" xfId="22409"/>
    <cellStyle name="Normal 4 2 2 2 2 2 2 2 2 3 2" xfId="22410"/>
    <cellStyle name="Normal 4 2 2 2 2 2 2 2 2 3 2 2" xfId="22411"/>
    <cellStyle name="Normal 4 2 2 2 2 2 2 2 2 3 2 2 2" xfId="22412"/>
    <cellStyle name="Normal 4 2 2 2 2 2 2 2 2 3 2 3" xfId="22413"/>
    <cellStyle name="Normal 4 2 2 2 2 2 2 2 2 3 3" xfId="22414"/>
    <cellStyle name="Normal 4 2 2 2 2 2 2 2 2 3 3 2" xfId="22415"/>
    <cellStyle name="Normal 4 2 2 2 2 2 2 2 2 3 4" xfId="22416"/>
    <cellStyle name="Normal 4 2 2 2 2 2 2 2 2 4" xfId="22417"/>
    <cellStyle name="Normal 4 2 2 2 2 2 2 2 2 4 2" xfId="22418"/>
    <cellStyle name="Normal 4 2 2 2 2 2 2 2 2 4 2 2" xfId="22419"/>
    <cellStyle name="Normal 4 2 2 2 2 2 2 2 2 4 3" xfId="22420"/>
    <cellStyle name="Normal 4 2 2 2 2 2 2 2 2 5" xfId="22421"/>
    <cellStyle name="Normal 4 2 2 2 2 2 2 2 2 5 2" xfId="22422"/>
    <cellStyle name="Normal 4 2 2 2 2 2 2 2 2 6" xfId="22423"/>
    <cellStyle name="Normal 4 2 2 2 2 2 2 2 3" xfId="22424"/>
    <cellStyle name="Normal 4 2 2 2 2 2 2 2 3 2" xfId="22425"/>
    <cellStyle name="Normal 4 2 2 2 2 2 2 2 3 2 2" xfId="22426"/>
    <cellStyle name="Normal 4 2 2 2 2 2 2 2 3 2 2 2" xfId="22427"/>
    <cellStyle name="Normal 4 2 2 2 2 2 2 2 3 2 2 2 2" xfId="22428"/>
    <cellStyle name="Normal 4 2 2 2 2 2 2 2 3 2 2 3" xfId="22429"/>
    <cellStyle name="Normal 4 2 2 2 2 2 2 2 3 2 3" xfId="22430"/>
    <cellStyle name="Normal 4 2 2 2 2 2 2 2 3 2 3 2" xfId="22431"/>
    <cellStyle name="Normal 4 2 2 2 2 2 2 2 3 2 4" xfId="22432"/>
    <cellStyle name="Normal 4 2 2 2 2 2 2 2 3 3" xfId="22433"/>
    <cellStyle name="Normal 4 2 2 2 2 2 2 2 3 3 2" xfId="22434"/>
    <cellStyle name="Normal 4 2 2 2 2 2 2 2 3 3 2 2" xfId="22435"/>
    <cellStyle name="Normal 4 2 2 2 2 2 2 2 3 3 3" xfId="22436"/>
    <cellStyle name="Normal 4 2 2 2 2 2 2 2 3 4" xfId="22437"/>
    <cellStyle name="Normal 4 2 2 2 2 2 2 2 3 4 2" xfId="22438"/>
    <cellStyle name="Normal 4 2 2 2 2 2 2 2 3 5" xfId="22439"/>
    <cellStyle name="Normal 4 2 2 2 2 2 2 2 4" xfId="22440"/>
    <cellStyle name="Normal 4 2 2 2 2 2 2 2 4 2" xfId="22441"/>
    <cellStyle name="Normal 4 2 2 2 2 2 2 2 4 2 2" xfId="22442"/>
    <cellStyle name="Normal 4 2 2 2 2 2 2 2 4 2 2 2" xfId="22443"/>
    <cellStyle name="Normal 4 2 2 2 2 2 2 2 4 2 3" xfId="22444"/>
    <cellStyle name="Normal 4 2 2 2 2 2 2 2 4 3" xfId="22445"/>
    <cellStyle name="Normal 4 2 2 2 2 2 2 2 4 3 2" xfId="22446"/>
    <cellStyle name="Normal 4 2 2 2 2 2 2 2 4 4" xfId="22447"/>
    <cellStyle name="Normal 4 2 2 2 2 2 2 2 5" xfId="22448"/>
    <cellStyle name="Normal 4 2 2 2 2 2 2 2 5 2" xfId="22449"/>
    <cellStyle name="Normal 4 2 2 2 2 2 2 2 5 2 2" xfId="22450"/>
    <cellStyle name="Normal 4 2 2 2 2 2 2 2 5 3" xfId="22451"/>
    <cellStyle name="Normal 4 2 2 2 2 2 2 2 6" xfId="22452"/>
    <cellStyle name="Normal 4 2 2 2 2 2 2 2 6 2" xfId="22453"/>
    <cellStyle name="Normal 4 2 2 2 2 2 2 2 7" xfId="22454"/>
    <cellStyle name="Normal 4 2 2 2 2 2 2 3" xfId="22455"/>
    <cellStyle name="Normal 4 2 2 2 2 2 2 3 2" xfId="22456"/>
    <cellStyle name="Normal 4 2 2 2 2 2 2 3 2 2" xfId="22457"/>
    <cellStyle name="Normal 4 2 2 2 2 2 2 3 2 2 2" xfId="22458"/>
    <cellStyle name="Normal 4 2 2 2 2 2 2 3 2 2 2 2" xfId="22459"/>
    <cellStyle name="Normal 4 2 2 2 2 2 2 3 2 2 2 2 2" xfId="22460"/>
    <cellStyle name="Normal 4 2 2 2 2 2 2 3 2 2 2 3" xfId="22461"/>
    <cellStyle name="Normal 4 2 2 2 2 2 2 3 2 2 3" xfId="22462"/>
    <cellStyle name="Normal 4 2 2 2 2 2 2 3 2 2 3 2" xfId="22463"/>
    <cellStyle name="Normal 4 2 2 2 2 2 2 3 2 2 4" xfId="22464"/>
    <cellStyle name="Normal 4 2 2 2 2 2 2 3 2 3" xfId="22465"/>
    <cellStyle name="Normal 4 2 2 2 2 2 2 3 2 3 2" xfId="22466"/>
    <cellStyle name="Normal 4 2 2 2 2 2 2 3 2 3 2 2" xfId="22467"/>
    <cellStyle name="Normal 4 2 2 2 2 2 2 3 2 3 3" xfId="22468"/>
    <cellStyle name="Normal 4 2 2 2 2 2 2 3 2 4" xfId="22469"/>
    <cellStyle name="Normal 4 2 2 2 2 2 2 3 2 4 2" xfId="22470"/>
    <cellStyle name="Normal 4 2 2 2 2 2 2 3 2 5" xfId="22471"/>
    <cellStyle name="Normal 4 2 2 2 2 2 2 3 3" xfId="22472"/>
    <cellStyle name="Normal 4 2 2 2 2 2 2 3 3 2" xfId="22473"/>
    <cellStyle name="Normal 4 2 2 2 2 2 2 3 3 2 2" xfId="22474"/>
    <cellStyle name="Normal 4 2 2 2 2 2 2 3 3 2 2 2" xfId="22475"/>
    <cellStyle name="Normal 4 2 2 2 2 2 2 3 3 2 3" xfId="22476"/>
    <cellStyle name="Normal 4 2 2 2 2 2 2 3 3 3" xfId="22477"/>
    <cellStyle name="Normal 4 2 2 2 2 2 2 3 3 3 2" xfId="22478"/>
    <cellStyle name="Normal 4 2 2 2 2 2 2 3 3 4" xfId="22479"/>
    <cellStyle name="Normal 4 2 2 2 2 2 2 3 4" xfId="22480"/>
    <cellStyle name="Normal 4 2 2 2 2 2 2 3 4 2" xfId="22481"/>
    <cellStyle name="Normal 4 2 2 2 2 2 2 3 4 2 2" xfId="22482"/>
    <cellStyle name="Normal 4 2 2 2 2 2 2 3 4 3" xfId="22483"/>
    <cellStyle name="Normal 4 2 2 2 2 2 2 3 5" xfId="22484"/>
    <cellStyle name="Normal 4 2 2 2 2 2 2 3 5 2" xfId="22485"/>
    <cellStyle name="Normal 4 2 2 2 2 2 2 3 6" xfId="22486"/>
    <cellStyle name="Normal 4 2 2 2 2 2 2 4" xfId="22487"/>
    <cellStyle name="Normal 4 2 2 2 2 2 2 4 2" xfId="22488"/>
    <cellStyle name="Normal 4 2 2 2 2 2 2 4 2 2" xfId="22489"/>
    <cellStyle name="Normal 4 2 2 2 2 2 2 4 2 2 2" xfId="22490"/>
    <cellStyle name="Normal 4 2 2 2 2 2 2 4 2 2 2 2" xfId="22491"/>
    <cellStyle name="Normal 4 2 2 2 2 2 2 4 2 2 3" xfId="22492"/>
    <cellStyle name="Normal 4 2 2 2 2 2 2 4 2 3" xfId="22493"/>
    <cellStyle name="Normal 4 2 2 2 2 2 2 4 2 3 2" xfId="22494"/>
    <cellStyle name="Normal 4 2 2 2 2 2 2 4 2 4" xfId="22495"/>
    <cellStyle name="Normal 4 2 2 2 2 2 2 4 3" xfId="22496"/>
    <cellStyle name="Normal 4 2 2 2 2 2 2 4 3 2" xfId="22497"/>
    <cellStyle name="Normal 4 2 2 2 2 2 2 4 3 2 2" xfId="22498"/>
    <cellStyle name="Normal 4 2 2 2 2 2 2 4 3 3" xfId="22499"/>
    <cellStyle name="Normal 4 2 2 2 2 2 2 4 4" xfId="22500"/>
    <cellStyle name="Normal 4 2 2 2 2 2 2 4 4 2" xfId="22501"/>
    <cellStyle name="Normal 4 2 2 2 2 2 2 4 5" xfId="22502"/>
    <cellStyle name="Normal 4 2 2 2 2 2 2 5" xfId="22503"/>
    <cellStyle name="Normal 4 2 2 2 2 2 2 5 2" xfId="22504"/>
    <cellStyle name="Normal 4 2 2 2 2 2 2 5 2 2" xfId="22505"/>
    <cellStyle name="Normal 4 2 2 2 2 2 2 5 2 2 2" xfId="22506"/>
    <cellStyle name="Normal 4 2 2 2 2 2 2 5 2 3" xfId="22507"/>
    <cellStyle name="Normal 4 2 2 2 2 2 2 5 3" xfId="22508"/>
    <cellStyle name="Normal 4 2 2 2 2 2 2 5 3 2" xfId="22509"/>
    <cellStyle name="Normal 4 2 2 2 2 2 2 5 4" xfId="22510"/>
    <cellStyle name="Normal 4 2 2 2 2 2 2 6" xfId="22511"/>
    <cellStyle name="Normal 4 2 2 2 2 2 2 6 2" xfId="22512"/>
    <cellStyle name="Normal 4 2 2 2 2 2 2 6 2 2" xfId="22513"/>
    <cellStyle name="Normal 4 2 2 2 2 2 2 6 3" xfId="22514"/>
    <cellStyle name="Normal 4 2 2 2 2 2 2 7" xfId="22515"/>
    <cellStyle name="Normal 4 2 2 2 2 2 2 7 2" xfId="22516"/>
    <cellStyle name="Normal 4 2 2 2 2 2 2 8" xfId="22517"/>
    <cellStyle name="Normal 4 2 2 2 2 2 3" xfId="22518"/>
    <cellStyle name="Normal 4 2 2 2 2 2 3 2" xfId="22519"/>
    <cellStyle name="Normal 4 2 2 2 2 2 3 2 2" xfId="22520"/>
    <cellStyle name="Normal 4 2 2 2 2 2 3 2 2 2" xfId="22521"/>
    <cellStyle name="Normal 4 2 2 2 2 2 3 2 2 2 2" xfId="22522"/>
    <cellStyle name="Normal 4 2 2 2 2 2 3 2 2 2 2 2" xfId="22523"/>
    <cellStyle name="Normal 4 2 2 2 2 2 3 2 2 2 2 2 2" xfId="22524"/>
    <cellStyle name="Normal 4 2 2 2 2 2 3 2 2 2 2 3" xfId="22525"/>
    <cellStyle name="Normal 4 2 2 2 2 2 3 2 2 2 3" xfId="22526"/>
    <cellStyle name="Normal 4 2 2 2 2 2 3 2 2 2 3 2" xfId="22527"/>
    <cellStyle name="Normal 4 2 2 2 2 2 3 2 2 2 4" xfId="22528"/>
    <cellStyle name="Normal 4 2 2 2 2 2 3 2 2 3" xfId="22529"/>
    <cellStyle name="Normal 4 2 2 2 2 2 3 2 2 3 2" xfId="22530"/>
    <cellStyle name="Normal 4 2 2 2 2 2 3 2 2 3 2 2" xfId="22531"/>
    <cellStyle name="Normal 4 2 2 2 2 2 3 2 2 3 3" xfId="22532"/>
    <cellStyle name="Normal 4 2 2 2 2 2 3 2 2 4" xfId="22533"/>
    <cellStyle name="Normal 4 2 2 2 2 2 3 2 2 4 2" xfId="22534"/>
    <cellStyle name="Normal 4 2 2 2 2 2 3 2 2 5" xfId="22535"/>
    <cellStyle name="Normal 4 2 2 2 2 2 3 2 3" xfId="22536"/>
    <cellStyle name="Normal 4 2 2 2 2 2 3 2 3 2" xfId="22537"/>
    <cellStyle name="Normal 4 2 2 2 2 2 3 2 3 2 2" xfId="22538"/>
    <cellStyle name="Normal 4 2 2 2 2 2 3 2 3 2 2 2" xfId="22539"/>
    <cellStyle name="Normal 4 2 2 2 2 2 3 2 3 2 3" xfId="22540"/>
    <cellStyle name="Normal 4 2 2 2 2 2 3 2 3 3" xfId="22541"/>
    <cellStyle name="Normal 4 2 2 2 2 2 3 2 3 3 2" xfId="22542"/>
    <cellStyle name="Normal 4 2 2 2 2 2 3 2 3 4" xfId="22543"/>
    <cellStyle name="Normal 4 2 2 2 2 2 3 2 4" xfId="22544"/>
    <cellStyle name="Normal 4 2 2 2 2 2 3 2 4 2" xfId="22545"/>
    <cellStyle name="Normal 4 2 2 2 2 2 3 2 4 2 2" xfId="22546"/>
    <cellStyle name="Normal 4 2 2 2 2 2 3 2 4 3" xfId="22547"/>
    <cellStyle name="Normal 4 2 2 2 2 2 3 2 5" xfId="22548"/>
    <cellStyle name="Normal 4 2 2 2 2 2 3 2 5 2" xfId="22549"/>
    <cellStyle name="Normal 4 2 2 2 2 2 3 2 6" xfId="22550"/>
    <cellStyle name="Normal 4 2 2 2 2 2 3 3" xfId="22551"/>
    <cellStyle name="Normal 4 2 2 2 2 2 3 3 2" xfId="22552"/>
    <cellStyle name="Normal 4 2 2 2 2 2 3 3 2 2" xfId="22553"/>
    <cellStyle name="Normal 4 2 2 2 2 2 3 3 2 2 2" xfId="22554"/>
    <cellStyle name="Normal 4 2 2 2 2 2 3 3 2 2 2 2" xfId="22555"/>
    <cellStyle name="Normal 4 2 2 2 2 2 3 3 2 2 3" xfId="22556"/>
    <cellStyle name="Normal 4 2 2 2 2 2 3 3 2 3" xfId="22557"/>
    <cellStyle name="Normal 4 2 2 2 2 2 3 3 2 3 2" xfId="22558"/>
    <cellStyle name="Normal 4 2 2 2 2 2 3 3 2 4" xfId="22559"/>
    <cellStyle name="Normal 4 2 2 2 2 2 3 3 3" xfId="22560"/>
    <cellStyle name="Normal 4 2 2 2 2 2 3 3 3 2" xfId="22561"/>
    <cellStyle name="Normal 4 2 2 2 2 2 3 3 3 2 2" xfId="22562"/>
    <cellStyle name="Normal 4 2 2 2 2 2 3 3 3 3" xfId="22563"/>
    <cellStyle name="Normal 4 2 2 2 2 2 3 3 4" xfId="22564"/>
    <cellStyle name="Normal 4 2 2 2 2 2 3 3 4 2" xfId="22565"/>
    <cellStyle name="Normal 4 2 2 2 2 2 3 3 5" xfId="22566"/>
    <cellStyle name="Normal 4 2 2 2 2 2 3 4" xfId="22567"/>
    <cellStyle name="Normal 4 2 2 2 2 2 3 4 2" xfId="22568"/>
    <cellStyle name="Normal 4 2 2 2 2 2 3 4 2 2" xfId="22569"/>
    <cellStyle name="Normal 4 2 2 2 2 2 3 4 2 2 2" xfId="22570"/>
    <cellStyle name="Normal 4 2 2 2 2 2 3 4 2 3" xfId="22571"/>
    <cellStyle name="Normal 4 2 2 2 2 2 3 4 3" xfId="22572"/>
    <cellStyle name="Normal 4 2 2 2 2 2 3 4 3 2" xfId="22573"/>
    <cellStyle name="Normal 4 2 2 2 2 2 3 4 4" xfId="22574"/>
    <cellStyle name="Normal 4 2 2 2 2 2 3 5" xfId="22575"/>
    <cellStyle name="Normal 4 2 2 2 2 2 3 5 2" xfId="22576"/>
    <cellStyle name="Normal 4 2 2 2 2 2 3 5 2 2" xfId="22577"/>
    <cellStyle name="Normal 4 2 2 2 2 2 3 5 3" xfId="22578"/>
    <cellStyle name="Normal 4 2 2 2 2 2 3 6" xfId="22579"/>
    <cellStyle name="Normal 4 2 2 2 2 2 3 6 2" xfId="22580"/>
    <cellStyle name="Normal 4 2 2 2 2 2 3 7" xfId="22581"/>
    <cellStyle name="Normal 4 2 2 2 2 2 4" xfId="22582"/>
    <cellStyle name="Normal 4 2 2 2 2 2 4 2" xfId="22583"/>
    <cellStyle name="Normal 4 2 2 2 2 2 4 2 2" xfId="22584"/>
    <cellStyle name="Normal 4 2 2 2 2 2 4 2 2 2" xfId="22585"/>
    <cellStyle name="Normal 4 2 2 2 2 2 4 2 2 2 2" xfId="22586"/>
    <cellStyle name="Normal 4 2 2 2 2 2 4 2 2 2 2 2" xfId="22587"/>
    <cellStyle name="Normal 4 2 2 2 2 2 4 2 2 2 3" xfId="22588"/>
    <cellStyle name="Normal 4 2 2 2 2 2 4 2 2 3" xfId="22589"/>
    <cellStyle name="Normal 4 2 2 2 2 2 4 2 2 3 2" xfId="22590"/>
    <cellStyle name="Normal 4 2 2 2 2 2 4 2 2 4" xfId="22591"/>
    <cellStyle name="Normal 4 2 2 2 2 2 4 2 3" xfId="22592"/>
    <cellStyle name="Normal 4 2 2 2 2 2 4 2 3 2" xfId="22593"/>
    <cellStyle name="Normal 4 2 2 2 2 2 4 2 3 2 2" xfId="22594"/>
    <cellStyle name="Normal 4 2 2 2 2 2 4 2 3 3" xfId="22595"/>
    <cellStyle name="Normal 4 2 2 2 2 2 4 2 4" xfId="22596"/>
    <cellStyle name="Normal 4 2 2 2 2 2 4 2 4 2" xfId="22597"/>
    <cellStyle name="Normal 4 2 2 2 2 2 4 2 5" xfId="22598"/>
    <cellStyle name="Normal 4 2 2 2 2 2 4 3" xfId="22599"/>
    <cellStyle name="Normal 4 2 2 2 2 2 4 3 2" xfId="22600"/>
    <cellStyle name="Normal 4 2 2 2 2 2 4 3 2 2" xfId="22601"/>
    <cellStyle name="Normal 4 2 2 2 2 2 4 3 2 2 2" xfId="22602"/>
    <cellStyle name="Normal 4 2 2 2 2 2 4 3 2 3" xfId="22603"/>
    <cellStyle name="Normal 4 2 2 2 2 2 4 3 3" xfId="22604"/>
    <cellStyle name="Normal 4 2 2 2 2 2 4 3 3 2" xfId="22605"/>
    <cellStyle name="Normal 4 2 2 2 2 2 4 3 4" xfId="22606"/>
    <cellStyle name="Normal 4 2 2 2 2 2 4 4" xfId="22607"/>
    <cellStyle name="Normal 4 2 2 2 2 2 4 4 2" xfId="22608"/>
    <cellStyle name="Normal 4 2 2 2 2 2 4 4 2 2" xfId="22609"/>
    <cellStyle name="Normal 4 2 2 2 2 2 4 4 3" xfId="22610"/>
    <cellStyle name="Normal 4 2 2 2 2 2 4 5" xfId="22611"/>
    <cellStyle name="Normal 4 2 2 2 2 2 4 5 2" xfId="22612"/>
    <cellStyle name="Normal 4 2 2 2 2 2 4 6" xfId="22613"/>
    <cellStyle name="Normal 4 2 2 2 2 2 5" xfId="22614"/>
    <cellStyle name="Normal 4 2 2 2 2 2 5 2" xfId="22615"/>
    <cellStyle name="Normal 4 2 2 2 2 2 5 2 2" xfId="22616"/>
    <cellStyle name="Normal 4 2 2 2 2 2 5 2 2 2" xfId="22617"/>
    <cellStyle name="Normal 4 2 2 2 2 2 5 2 2 2 2" xfId="22618"/>
    <cellStyle name="Normal 4 2 2 2 2 2 5 2 2 3" xfId="22619"/>
    <cellStyle name="Normal 4 2 2 2 2 2 5 2 3" xfId="22620"/>
    <cellStyle name="Normal 4 2 2 2 2 2 5 2 3 2" xfId="22621"/>
    <cellStyle name="Normal 4 2 2 2 2 2 5 2 4" xfId="22622"/>
    <cellStyle name="Normal 4 2 2 2 2 2 5 3" xfId="22623"/>
    <cellStyle name="Normal 4 2 2 2 2 2 5 3 2" xfId="22624"/>
    <cellStyle name="Normal 4 2 2 2 2 2 5 3 2 2" xfId="22625"/>
    <cellStyle name="Normal 4 2 2 2 2 2 5 3 3" xfId="22626"/>
    <cellStyle name="Normal 4 2 2 2 2 2 5 4" xfId="22627"/>
    <cellStyle name="Normal 4 2 2 2 2 2 5 4 2" xfId="22628"/>
    <cellStyle name="Normal 4 2 2 2 2 2 5 5" xfId="22629"/>
    <cellStyle name="Normal 4 2 2 2 2 2 6" xfId="22630"/>
    <cellStyle name="Normal 4 2 2 2 2 2 6 2" xfId="22631"/>
    <cellStyle name="Normal 4 2 2 2 2 2 6 2 2" xfId="22632"/>
    <cellStyle name="Normal 4 2 2 2 2 2 6 2 2 2" xfId="22633"/>
    <cellStyle name="Normal 4 2 2 2 2 2 6 2 3" xfId="22634"/>
    <cellStyle name="Normal 4 2 2 2 2 2 6 3" xfId="22635"/>
    <cellStyle name="Normal 4 2 2 2 2 2 6 3 2" xfId="22636"/>
    <cellStyle name="Normal 4 2 2 2 2 2 6 4" xfId="22637"/>
    <cellStyle name="Normal 4 2 2 2 2 2 7" xfId="22638"/>
    <cellStyle name="Normal 4 2 2 2 2 2 7 2" xfId="22639"/>
    <cellStyle name="Normal 4 2 2 2 2 2 7 2 2" xfId="22640"/>
    <cellStyle name="Normal 4 2 2 2 2 2 7 3" xfId="22641"/>
    <cellStyle name="Normal 4 2 2 2 2 2 8" xfId="22642"/>
    <cellStyle name="Normal 4 2 2 2 2 2 8 2" xfId="22643"/>
    <cellStyle name="Normal 4 2 2 2 2 2 9" xfId="22644"/>
    <cellStyle name="Normal 4 2 2 2 2 3" xfId="22645"/>
    <cellStyle name="Normal 4 2 2 2 2 3 2" xfId="22646"/>
    <cellStyle name="Normal 4 2 2 2 2 3 2 2" xfId="22647"/>
    <cellStyle name="Normal 4 2 2 2 2 3 2 2 2" xfId="22648"/>
    <cellStyle name="Normal 4 2 2 2 2 3 2 2 2 2" xfId="22649"/>
    <cellStyle name="Normal 4 2 2 2 2 3 2 2 2 2 2" xfId="22650"/>
    <cellStyle name="Normal 4 2 2 2 2 3 2 2 2 2 2 2" xfId="22651"/>
    <cellStyle name="Normal 4 2 2 2 2 3 2 2 2 2 2 2 2" xfId="22652"/>
    <cellStyle name="Normal 4 2 2 2 2 3 2 2 2 2 2 3" xfId="22653"/>
    <cellStyle name="Normal 4 2 2 2 2 3 2 2 2 2 3" xfId="22654"/>
    <cellStyle name="Normal 4 2 2 2 2 3 2 2 2 2 3 2" xfId="22655"/>
    <cellStyle name="Normal 4 2 2 2 2 3 2 2 2 2 4" xfId="22656"/>
    <cellStyle name="Normal 4 2 2 2 2 3 2 2 2 3" xfId="22657"/>
    <cellStyle name="Normal 4 2 2 2 2 3 2 2 2 3 2" xfId="22658"/>
    <cellStyle name="Normal 4 2 2 2 2 3 2 2 2 3 2 2" xfId="22659"/>
    <cellStyle name="Normal 4 2 2 2 2 3 2 2 2 3 3" xfId="22660"/>
    <cellStyle name="Normal 4 2 2 2 2 3 2 2 2 4" xfId="22661"/>
    <cellStyle name="Normal 4 2 2 2 2 3 2 2 2 4 2" xfId="22662"/>
    <cellStyle name="Normal 4 2 2 2 2 3 2 2 2 5" xfId="22663"/>
    <cellStyle name="Normal 4 2 2 2 2 3 2 2 3" xfId="22664"/>
    <cellStyle name="Normal 4 2 2 2 2 3 2 2 3 2" xfId="22665"/>
    <cellStyle name="Normal 4 2 2 2 2 3 2 2 3 2 2" xfId="22666"/>
    <cellStyle name="Normal 4 2 2 2 2 3 2 2 3 2 2 2" xfId="22667"/>
    <cellStyle name="Normal 4 2 2 2 2 3 2 2 3 2 3" xfId="22668"/>
    <cellStyle name="Normal 4 2 2 2 2 3 2 2 3 3" xfId="22669"/>
    <cellStyle name="Normal 4 2 2 2 2 3 2 2 3 3 2" xfId="22670"/>
    <cellStyle name="Normal 4 2 2 2 2 3 2 2 3 4" xfId="22671"/>
    <cellStyle name="Normal 4 2 2 2 2 3 2 2 4" xfId="22672"/>
    <cellStyle name="Normal 4 2 2 2 2 3 2 2 4 2" xfId="22673"/>
    <cellStyle name="Normal 4 2 2 2 2 3 2 2 4 2 2" xfId="22674"/>
    <cellStyle name="Normal 4 2 2 2 2 3 2 2 4 3" xfId="22675"/>
    <cellStyle name="Normal 4 2 2 2 2 3 2 2 5" xfId="22676"/>
    <cellStyle name="Normal 4 2 2 2 2 3 2 2 5 2" xfId="22677"/>
    <cellStyle name="Normal 4 2 2 2 2 3 2 2 6" xfId="22678"/>
    <cellStyle name="Normal 4 2 2 2 2 3 2 3" xfId="22679"/>
    <cellStyle name="Normal 4 2 2 2 2 3 2 3 2" xfId="22680"/>
    <cellStyle name="Normal 4 2 2 2 2 3 2 3 2 2" xfId="22681"/>
    <cellStyle name="Normal 4 2 2 2 2 3 2 3 2 2 2" xfId="22682"/>
    <cellStyle name="Normal 4 2 2 2 2 3 2 3 2 2 2 2" xfId="22683"/>
    <cellStyle name="Normal 4 2 2 2 2 3 2 3 2 2 3" xfId="22684"/>
    <cellStyle name="Normal 4 2 2 2 2 3 2 3 2 3" xfId="22685"/>
    <cellStyle name="Normal 4 2 2 2 2 3 2 3 2 3 2" xfId="22686"/>
    <cellStyle name="Normal 4 2 2 2 2 3 2 3 2 4" xfId="22687"/>
    <cellStyle name="Normal 4 2 2 2 2 3 2 3 3" xfId="22688"/>
    <cellStyle name="Normal 4 2 2 2 2 3 2 3 3 2" xfId="22689"/>
    <cellStyle name="Normal 4 2 2 2 2 3 2 3 3 2 2" xfId="22690"/>
    <cellStyle name="Normal 4 2 2 2 2 3 2 3 3 3" xfId="22691"/>
    <cellStyle name="Normal 4 2 2 2 2 3 2 3 4" xfId="22692"/>
    <cellStyle name="Normal 4 2 2 2 2 3 2 3 4 2" xfId="22693"/>
    <cellStyle name="Normal 4 2 2 2 2 3 2 3 5" xfId="22694"/>
    <cellStyle name="Normal 4 2 2 2 2 3 2 4" xfId="22695"/>
    <cellStyle name="Normal 4 2 2 2 2 3 2 4 2" xfId="22696"/>
    <cellStyle name="Normal 4 2 2 2 2 3 2 4 2 2" xfId="22697"/>
    <cellStyle name="Normal 4 2 2 2 2 3 2 4 2 2 2" xfId="22698"/>
    <cellStyle name="Normal 4 2 2 2 2 3 2 4 2 3" xfId="22699"/>
    <cellStyle name="Normal 4 2 2 2 2 3 2 4 3" xfId="22700"/>
    <cellStyle name="Normal 4 2 2 2 2 3 2 4 3 2" xfId="22701"/>
    <cellStyle name="Normal 4 2 2 2 2 3 2 4 4" xfId="22702"/>
    <cellStyle name="Normal 4 2 2 2 2 3 2 5" xfId="22703"/>
    <cellStyle name="Normal 4 2 2 2 2 3 2 5 2" xfId="22704"/>
    <cellStyle name="Normal 4 2 2 2 2 3 2 5 2 2" xfId="22705"/>
    <cellStyle name="Normal 4 2 2 2 2 3 2 5 3" xfId="22706"/>
    <cellStyle name="Normal 4 2 2 2 2 3 2 6" xfId="22707"/>
    <cellStyle name="Normal 4 2 2 2 2 3 2 6 2" xfId="22708"/>
    <cellStyle name="Normal 4 2 2 2 2 3 2 7" xfId="22709"/>
    <cellStyle name="Normal 4 2 2 2 2 3 3" xfId="22710"/>
    <cellStyle name="Normal 4 2 2 2 2 3 3 2" xfId="22711"/>
    <cellStyle name="Normal 4 2 2 2 2 3 3 2 2" xfId="22712"/>
    <cellStyle name="Normal 4 2 2 2 2 3 3 2 2 2" xfId="22713"/>
    <cellStyle name="Normal 4 2 2 2 2 3 3 2 2 2 2" xfId="22714"/>
    <cellStyle name="Normal 4 2 2 2 2 3 3 2 2 2 2 2" xfId="22715"/>
    <cellStyle name="Normal 4 2 2 2 2 3 3 2 2 2 3" xfId="22716"/>
    <cellStyle name="Normal 4 2 2 2 2 3 3 2 2 3" xfId="22717"/>
    <cellStyle name="Normal 4 2 2 2 2 3 3 2 2 3 2" xfId="22718"/>
    <cellStyle name="Normal 4 2 2 2 2 3 3 2 2 4" xfId="22719"/>
    <cellStyle name="Normal 4 2 2 2 2 3 3 2 3" xfId="22720"/>
    <cellStyle name="Normal 4 2 2 2 2 3 3 2 3 2" xfId="22721"/>
    <cellStyle name="Normal 4 2 2 2 2 3 3 2 3 2 2" xfId="22722"/>
    <cellStyle name="Normal 4 2 2 2 2 3 3 2 3 3" xfId="22723"/>
    <cellStyle name="Normal 4 2 2 2 2 3 3 2 4" xfId="22724"/>
    <cellStyle name="Normal 4 2 2 2 2 3 3 2 4 2" xfId="22725"/>
    <cellStyle name="Normal 4 2 2 2 2 3 3 2 5" xfId="22726"/>
    <cellStyle name="Normal 4 2 2 2 2 3 3 3" xfId="22727"/>
    <cellStyle name="Normal 4 2 2 2 2 3 3 3 2" xfId="22728"/>
    <cellStyle name="Normal 4 2 2 2 2 3 3 3 2 2" xfId="22729"/>
    <cellStyle name="Normal 4 2 2 2 2 3 3 3 2 2 2" xfId="22730"/>
    <cellStyle name="Normal 4 2 2 2 2 3 3 3 2 3" xfId="22731"/>
    <cellStyle name="Normal 4 2 2 2 2 3 3 3 3" xfId="22732"/>
    <cellStyle name="Normal 4 2 2 2 2 3 3 3 3 2" xfId="22733"/>
    <cellStyle name="Normal 4 2 2 2 2 3 3 3 4" xfId="22734"/>
    <cellStyle name="Normal 4 2 2 2 2 3 3 4" xfId="22735"/>
    <cellStyle name="Normal 4 2 2 2 2 3 3 4 2" xfId="22736"/>
    <cellStyle name="Normal 4 2 2 2 2 3 3 4 2 2" xfId="22737"/>
    <cellStyle name="Normal 4 2 2 2 2 3 3 4 3" xfId="22738"/>
    <cellStyle name="Normal 4 2 2 2 2 3 3 5" xfId="22739"/>
    <cellStyle name="Normal 4 2 2 2 2 3 3 5 2" xfId="22740"/>
    <cellStyle name="Normal 4 2 2 2 2 3 3 6" xfId="22741"/>
    <cellStyle name="Normal 4 2 2 2 2 3 4" xfId="22742"/>
    <cellStyle name="Normal 4 2 2 2 2 3 4 2" xfId="22743"/>
    <cellStyle name="Normal 4 2 2 2 2 3 4 2 2" xfId="22744"/>
    <cellStyle name="Normal 4 2 2 2 2 3 4 2 2 2" xfId="22745"/>
    <cellStyle name="Normal 4 2 2 2 2 3 4 2 2 2 2" xfId="22746"/>
    <cellStyle name="Normal 4 2 2 2 2 3 4 2 2 3" xfId="22747"/>
    <cellStyle name="Normal 4 2 2 2 2 3 4 2 3" xfId="22748"/>
    <cellStyle name="Normal 4 2 2 2 2 3 4 2 3 2" xfId="22749"/>
    <cellStyle name="Normal 4 2 2 2 2 3 4 2 4" xfId="22750"/>
    <cellStyle name="Normal 4 2 2 2 2 3 4 3" xfId="22751"/>
    <cellStyle name="Normal 4 2 2 2 2 3 4 3 2" xfId="22752"/>
    <cellStyle name="Normal 4 2 2 2 2 3 4 3 2 2" xfId="22753"/>
    <cellStyle name="Normal 4 2 2 2 2 3 4 3 3" xfId="22754"/>
    <cellStyle name="Normal 4 2 2 2 2 3 4 4" xfId="22755"/>
    <cellStyle name="Normal 4 2 2 2 2 3 4 4 2" xfId="22756"/>
    <cellStyle name="Normal 4 2 2 2 2 3 4 5" xfId="22757"/>
    <cellStyle name="Normal 4 2 2 2 2 3 5" xfId="22758"/>
    <cellStyle name="Normal 4 2 2 2 2 3 5 2" xfId="22759"/>
    <cellStyle name="Normal 4 2 2 2 2 3 5 2 2" xfId="22760"/>
    <cellStyle name="Normal 4 2 2 2 2 3 5 2 2 2" xfId="22761"/>
    <cellStyle name="Normal 4 2 2 2 2 3 5 2 3" xfId="22762"/>
    <cellStyle name="Normal 4 2 2 2 2 3 5 3" xfId="22763"/>
    <cellStyle name="Normal 4 2 2 2 2 3 5 3 2" xfId="22764"/>
    <cellStyle name="Normal 4 2 2 2 2 3 5 4" xfId="22765"/>
    <cellStyle name="Normal 4 2 2 2 2 3 6" xfId="22766"/>
    <cellStyle name="Normal 4 2 2 2 2 3 6 2" xfId="22767"/>
    <cellStyle name="Normal 4 2 2 2 2 3 6 2 2" xfId="22768"/>
    <cellStyle name="Normal 4 2 2 2 2 3 6 3" xfId="22769"/>
    <cellStyle name="Normal 4 2 2 2 2 3 7" xfId="22770"/>
    <cellStyle name="Normal 4 2 2 2 2 3 7 2" xfId="22771"/>
    <cellStyle name="Normal 4 2 2 2 2 3 8" xfId="22772"/>
    <cellStyle name="Normal 4 2 2 2 2 4" xfId="22773"/>
    <cellStyle name="Normal 4 2 2 2 2 4 2" xfId="22774"/>
    <cellStyle name="Normal 4 2 2 2 2 4 2 2" xfId="22775"/>
    <cellStyle name="Normal 4 2 2 2 2 4 2 2 2" xfId="22776"/>
    <cellStyle name="Normal 4 2 2 2 2 4 2 2 2 2" xfId="22777"/>
    <cellStyle name="Normal 4 2 2 2 2 4 2 2 2 2 2" xfId="22778"/>
    <cellStyle name="Normal 4 2 2 2 2 4 2 2 2 2 2 2" xfId="22779"/>
    <cellStyle name="Normal 4 2 2 2 2 4 2 2 2 2 3" xfId="22780"/>
    <cellStyle name="Normal 4 2 2 2 2 4 2 2 2 3" xfId="22781"/>
    <cellStyle name="Normal 4 2 2 2 2 4 2 2 2 3 2" xfId="22782"/>
    <cellStyle name="Normal 4 2 2 2 2 4 2 2 2 4" xfId="22783"/>
    <cellStyle name="Normal 4 2 2 2 2 4 2 2 3" xfId="22784"/>
    <cellStyle name="Normal 4 2 2 2 2 4 2 2 3 2" xfId="22785"/>
    <cellStyle name="Normal 4 2 2 2 2 4 2 2 3 2 2" xfId="22786"/>
    <cellStyle name="Normal 4 2 2 2 2 4 2 2 3 3" xfId="22787"/>
    <cellStyle name="Normal 4 2 2 2 2 4 2 2 4" xfId="22788"/>
    <cellStyle name="Normal 4 2 2 2 2 4 2 2 4 2" xfId="22789"/>
    <cellStyle name="Normal 4 2 2 2 2 4 2 2 5" xfId="22790"/>
    <cellStyle name="Normal 4 2 2 2 2 4 2 3" xfId="22791"/>
    <cellStyle name="Normal 4 2 2 2 2 4 2 3 2" xfId="22792"/>
    <cellStyle name="Normal 4 2 2 2 2 4 2 3 2 2" xfId="22793"/>
    <cellStyle name="Normal 4 2 2 2 2 4 2 3 2 2 2" xfId="22794"/>
    <cellStyle name="Normal 4 2 2 2 2 4 2 3 2 3" xfId="22795"/>
    <cellStyle name="Normal 4 2 2 2 2 4 2 3 3" xfId="22796"/>
    <cellStyle name="Normal 4 2 2 2 2 4 2 3 3 2" xfId="22797"/>
    <cellStyle name="Normal 4 2 2 2 2 4 2 3 4" xfId="22798"/>
    <cellStyle name="Normal 4 2 2 2 2 4 2 4" xfId="22799"/>
    <cellStyle name="Normal 4 2 2 2 2 4 2 4 2" xfId="22800"/>
    <cellStyle name="Normal 4 2 2 2 2 4 2 4 2 2" xfId="22801"/>
    <cellStyle name="Normal 4 2 2 2 2 4 2 4 3" xfId="22802"/>
    <cellStyle name="Normal 4 2 2 2 2 4 2 5" xfId="22803"/>
    <cellStyle name="Normal 4 2 2 2 2 4 2 5 2" xfId="22804"/>
    <cellStyle name="Normal 4 2 2 2 2 4 2 6" xfId="22805"/>
    <cellStyle name="Normal 4 2 2 2 2 4 3" xfId="22806"/>
    <cellStyle name="Normal 4 2 2 2 2 4 3 2" xfId="22807"/>
    <cellStyle name="Normal 4 2 2 2 2 4 3 2 2" xfId="22808"/>
    <cellStyle name="Normal 4 2 2 2 2 4 3 2 2 2" xfId="22809"/>
    <cellStyle name="Normal 4 2 2 2 2 4 3 2 2 2 2" xfId="22810"/>
    <cellStyle name="Normal 4 2 2 2 2 4 3 2 2 3" xfId="22811"/>
    <cellStyle name="Normal 4 2 2 2 2 4 3 2 3" xfId="22812"/>
    <cellStyle name="Normal 4 2 2 2 2 4 3 2 3 2" xfId="22813"/>
    <cellStyle name="Normal 4 2 2 2 2 4 3 2 4" xfId="22814"/>
    <cellStyle name="Normal 4 2 2 2 2 4 3 3" xfId="22815"/>
    <cellStyle name="Normal 4 2 2 2 2 4 3 3 2" xfId="22816"/>
    <cellStyle name="Normal 4 2 2 2 2 4 3 3 2 2" xfId="22817"/>
    <cellStyle name="Normal 4 2 2 2 2 4 3 3 3" xfId="22818"/>
    <cellStyle name="Normal 4 2 2 2 2 4 3 4" xfId="22819"/>
    <cellStyle name="Normal 4 2 2 2 2 4 3 4 2" xfId="22820"/>
    <cellStyle name="Normal 4 2 2 2 2 4 3 5" xfId="22821"/>
    <cellStyle name="Normal 4 2 2 2 2 4 4" xfId="22822"/>
    <cellStyle name="Normal 4 2 2 2 2 4 4 2" xfId="22823"/>
    <cellStyle name="Normal 4 2 2 2 2 4 4 2 2" xfId="22824"/>
    <cellStyle name="Normal 4 2 2 2 2 4 4 2 2 2" xfId="22825"/>
    <cellStyle name="Normal 4 2 2 2 2 4 4 2 3" xfId="22826"/>
    <cellStyle name="Normal 4 2 2 2 2 4 4 3" xfId="22827"/>
    <cellStyle name="Normal 4 2 2 2 2 4 4 3 2" xfId="22828"/>
    <cellStyle name="Normal 4 2 2 2 2 4 4 4" xfId="22829"/>
    <cellStyle name="Normal 4 2 2 2 2 4 5" xfId="22830"/>
    <cellStyle name="Normal 4 2 2 2 2 4 5 2" xfId="22831"/>
    <cellStyle name="Normal 4 2 2 2 2 4 5 2 2" xfId="22832"/>
    <cellStyle name="Normal 4 2 2 2 2 4 5 3" xfId="22833"/>
    <cellStyle name="Normal 4 2 2 2 2 4 6" xfId="22834"/>
    <cellStyle name="Normal 4 2 2 2 2 4 6 2" xfId="22835"/>
    <cellStyle name="Normal 4 2 2 2 2 4 7" xfId="22836"/>
    <cellStyle name="Normal 4 2 2 2 2 5" xfId="22837"/>
    <cellStyle name="Normal 4 2 2 2 2 5 2" xfId="22838"/>
    <cellStyle name="Normal 4 2 2 2 2 5 2 2" xfId="22839"/>
    <cellStyle name="Normal 4 2 2 2 2 5 2 2 2" xfId="22840"/>
    <cellStyle name="Normal 4 2 2 2 2 5 2 2 2 2" xfId="22841"/>
    <cellStyle name="Normal 4 2 2 2 2 5 2 2 2 2 2" xfId="22842"/>
    <cellStyle name="Normal 4 2 2 2 2 5 2 2 2 3" xfId="22843"/>
    <cellStyle name="Normal 4 2 2 2 2 5 2 2 3" xfId="22844"/>
    <cellStyle name="Normal 4 2 2 2 2 5 2 2 3 2" xfId="22845"/>
    <cellStyle name="Normal 4 2 2 2 2 5 2 2 4" xfId="22846"/>
    <cellStyle name="Normal 4 2 2 2 2 5 2 3" xfId="22847"/>
    <cellStyle name="Normal 4 2 2 2 2 5 2 3 2" xfId="22848"/>
    <cellStyle name="Normal 4 2 2 2 2 5 2 3 2 2" xfId="22849"/>
    <cellStyle name="Normal 4 2 2 2 2 5 2 3 3" xfId="22850"/>
    <cellStyle name="Normal 4 2 2 2 2 5 2 4" xfId="22851"/>
    <cellStyle name="Normal 4 2 2 2 2 5 2 4 2" xfId="22852"/>
    <cellStyle name="Normal 4 2 2 2 2 5 2 5" xfId="22853"/>
    <cellStyle name="Normal 4 2 2 2 2 5 3" xfId="22854"/>
    <cellStyle name="Normal 4 2 2 2 2 5 3 2" xfId="22855"/>
    <cellStyle name="Normal 4 2 2 2 2 5 3 2 2" xfId="22856"/>
    <cellStyle name="Normal 4 2 2 2 2 5 3 2 2 2" xfId="22857"/>
    <cellStyle name="Normal 4 2 2 2 2 5 3 2 3" xfId="22858"/>
    <cellStyle name="Normal 4 2 2 2 2 5 3 3" xfId="22859"/>
    <cellStyle name="Normal 4 2 2 2 2 5 3 3 2" xfId="22860"/>
    <cellStyle name="Normal 4 2 2 2 2 5 3 4" xfId="22861"/>
    <cellStyle name="Normal 4 2 2 2 2 5 4" xfId="22862"/>
    <cellStyle name="Normal 4 2 2 2 2 5 4 2" xfId="22863"/>
    <cellStyle name="Normal 4 2 2 2 2 5 4 2 2" xfId="22864"/>
    <cellStyle name="Normal 4 2 2 2 2 5 4 3" xfId="22865"/>
    <cellStyle name="Normal 4 2 2 2 2 5 5" xfId="22866"/>
    <cellStyle name="Normal 4 2 2 2 2 5 5 2" xfId="22867"/>
    <cellStyle name="Normal 4 2 2 2 2 5 6" xfId="22868"/>
    <cellStyle name="Normal 4 2 2 2 2 6" xfId="22869"/>
    <cellStyle name="Normal 4 2 2 2 2 6 2" xfId="22870"/>
    <cellStyle name="Normal 4 2 2 2 2 6 2 2" xfId="22871"/>
    <cellStyle name="Normal 4 2 2 2 2 6 2 2 2" xfId="22872"/>
    <cellStyle name="Normal 4 2 2 2 2 6 2 2 2 2" xfId="22873"/>
    <cellStyle name="Normal 4 2 2 2 2 6 2 2 3" xfId="22874"/>
    <cellStyle name="Normal 4 2 2 2 2 6 2 3" xfId="22875"/>
    <cellStyle name="Normal 4 2 2 2 2 6 2 3 2" xfId="22876"/>
    <cellStyle name="Normal 4 2 2 2 2 6 2 4" xfId="22877"/>
    <cellStyle name="Normal 4 2 2 2 2 6 3" xfId="22878"/>
    <cellStyle name="Normal 4 2 2 2 2 6 3 2" xfId="22879"/>
    <cellStyle name="Normal 4 2 2 2 2 6 3 2 2" xfId="22880"/>
    <cellStyle name="Normal 4 2 2 2 2 6 3 3" xfId="22881"/>
    <cellStyle name="Normal 4 2 2 2 2 6 4" xfId="22882"/>
    <cellStyle name="Normal 4 2 2 2 2 6 4 2" xfId="22883"/>
    <cellStyle name="Normal 4 2 2 2 2 6 5" xfId="22884"/>
    <cellStyle name="Normal 4 2 2 2 2 7" xfId="22885"/>
    <cellStyle name="Normal 4 2 2 2 2 7 2" xfId="22886"/>
    <cellStyle name="Normal 4 2 2 2 2 7 2 2" xfId="22887"/>
    <cellStyle name="Normal 4 2 2 2 2 7 2 2 2" xfId="22888"/>
    <cellStyle name="Normal 4 2 2 2 2 7 2 3" xfId="22889"/>
    <cellStyle name="Normal 4 2 2 2 2 7 3" xfId="22890"/>
    <cellStyle name="Normal 4 2 2 2 2 7 3 2" xfId="22891"/>
    <cellStyle name="Normal 4 2 2 2 2 7 4" xfId="22892"/>
    <cellStyle name="Normal 4 2 2 2 2 8" xfId="22893"/>
    <cellStyle name="Normal 4 2 2 2 2 8 2" xfId="22894"/>
    <cellStyle name="Normal 4 2 2 2 2 8 2 2" xfId="22895"/>
    <cellStyle name="Normal 4 2 2 2 2 8 3" xfId="22896"/>
    <cellStyle name="Normal 4 2 2 2 2 9" xfId="22897"/>
    <cellStyle name="Normal 4 2 2 2 2 9 2" xfId="22898"/>
    <cellStyle name="Normal 4 2 2 2 3" xfId="22899"/>
    <cellStyle name="Normal 4 2 2 2 3 2" xfId="22900"/>
    <cellStyle name="Normal 4 2 2 2 3 2 2" xfId="22901"/>
    <cellStyle name="Normal 4 2 2 2 3 2 2 2" xfId="22902"/>
    <cellStyle name="Normal 4 2 2 2 3 2 2 2 2" xfId="22903"/>
    <cellStyle name="Normal 4 2 2 2 3 2 2 2 2 2" xfId="22904"/>
    <cellStyle name="Normal 4 2 2 2 3 2 2 2 2 2 2" xfId="22905"/>
    <cellStyle name="Normal 4 2 2 2 3 2 2 2 2 2 2 2" xfId="22906"/>
    <cellStyle name="Normal 4 2 2 2 3 2 2 2 2 2 2 2 2" xfId="22907"/>
    <cellStyle name="Normal 4 2 2 2 3 2 2 2 2 2 2 3" xfId="22908"/>
    <cellStyle name="Normal 4 2 2 2 3 2 2 2 2 2 3" xfId="22909"/>
    <cellStyle name="Normal 4 2 2 2 3 2 2 2 2 2 3 2" xfId="22910"/>
    <cellStyle name="Normal 4 2 2 2 3 2 2 2 2 2 4" xfId="22911"/>
    <cellStyle name="Normal 4 2 2 2 3 2 2 2 2 3" xfId="22912"/>
    <cellStyle name="Normal 4 2 2 2 3 2 2 2 2 3 2" xfId="22913"/>
    <cellStyle name="Normal 4 2 2 2 3 2 2 2 2 3 2 2" xfId="22914"/>
    <cellStyle name="Normal 4 2 2 2 3 2 2 2 2 3 3" xfId="22915"/>
    <cellStyle name="Normal 4 2 2 2 3 2 2 2 2 4" xfId="22916"/>
    <cellStyle name="Normal 4 2 2 2 3 2 2 2 2 4 2" xfId="22917"/>
    <cellStyle name="Normal 4 2 2 2 3 2 2 2 2 5" xfId="22918"/>
    <cellStyle name="Normal 4 2 2 2 3 2 2 2 3" xfId="22919"/>
    <cellStyle name="Normal 4 2 2 2 3 2 2 2 3 2" xfId="22920"/>
    <cellStyle name="Normal 4 2 2 2 3 2 2 2 3 2 2" xfId="22921"/>
    <cellStyle name="Normal 4 2 2 2 3 2 2 2 3 2 2 2" xfId="22922"/>
    <cellStyle name="Normal 4 2 2 2 3 2 2 2 3 2 3" xfId="22923"/>
    <cellStyle name="Normal 4 2 2 2 3 2 2 2 3 3" xfId="22924"/>
    <cellStyle name="Normal 4 2 2 2 3 2 2 2 3 3 2" xfId="22925"/>
    <cellStyle name="Normal 4 2 2 2 3 2 2 2 3 4" xfId="22926"/>
    <cellStyle name="Normal 4 2 2 2 3 2 2 2 4" xfId="22927"/>
    <cellStyle name="Normal 4 2 2 2 3 2 2 2 4 2" xfId="22928"/>
    <cellStyle name="Normal 4 2 2 2 3 2 2 2 4 2 2" xfId="22929"/>
    <cellStyle name="Normal 4 2 2 2 3 2 2 2 4 3" xfId="22930"/>
    <cellStyle name="Normal 4 2 2 2 3 2 2 2 5" xfId="22931"/>
    <cellStyle name="Normal 4 2 2 2 3 2 2 2 5 2" xfId="22932"/>
    <cellStyle name="Normal 4 2 2 2 3 2 2 2 6" xfId="22933"/>
    <cellStyle name="Normal 4 2 2 2 3 2 2 3" xfId="22934"/>
    <cellStyle name="Normal 4 2 2 2 3 2 2 3 2" xfId="22935"/>
    <cellStyle name="Normal 4 2 2 2 3 2 2 3 2 2" xfId="22936"/>
    <cellStyle name="Normal 4 2 2 2 3 2 2 3 2 2 2" xfId="22937"/>
    <cellStyle name="Normal 4 2 2 2 3 2 2 3 2 2 2 2" xfId="22938"/>
    <cellStyle name="Normal 4 2 2 2 3 2 2 3 2 2 3" xfId="22939"/>
    <cellStyle name="Normal 4 2 2 2 3 2 2 3 2 3" xfId="22940"/>
    <cellStyle name="Normal 4 2 2 2 3 2 2 3 2 3 2" xfId="22941"/>
    <cellStyle name="Normal 4 2 2 2 3 2 2 3 2 4" xfId="22942"/>
    <cellStyle name="Normal 4 2 2 2 3 2 2 3 3" xfId="22943"/>
    <cellStyle name="Normal 4 2 2 2 3 2 2 3 3 2" xfId="22944"/>
    <cellStyle name="Normal 4 2 2 2 3 2 2 3 3 2 2" xfId="22945"/>
    <cellStyle name="Normal 4 2 2 2 3 2 2 3 3 3" xfId="22946"/>
    <cellStyle name="Normal 4 2 2 2 3 2 2 3 4" xfId="22947"/>
    <cellStyle name="Normal 4 2 2 2 3 2 2 3 4 2" xfId="22948"/>
    <cellStyle name="Normal 4 2 2 2 3 2 2 3 5" xfId="22949"/>
    <cellStyle name="Normal 4 2 2 2 3 2 2 4" xfId="22950"/>
    <cellStyle name="Normal 4 2 2 2 3 2 2 4 2" xfId="22951"/>
    <cellStyle name="Normal 4 2 2 2 3 2 2 4 2 2" xfId="22952"/>
    <cellStyle name="Normal 4 2 2 2 3 2 2 4 2 2 2" xfId="22953"/>
    <cellStyle name="Normal 4 2 2 2 3 2 2 4 2 3" xfId="22954"/>
    <cellStyle name="Normal 4 2 2 2 3 2 2 4 3" xfId="22955"/>
    <cellStyle name="Normal 4 2 2 2 3 2 2 4 3 2" xfId="22956"/>
    <cellStyle name="Normal 4 2 2 2 3 2 2 4 4" xfId="22957"/>
    <cellStyle name="Normal 4 2 2 2 3 2 2 5" xfId="22958"/>
    <cellStyle name="Normal 4 2 2 2 3 2 2 5 2" xfId="22959"/>
    <cellStyle name="Normal 4 2 2 2 3 2 2 5 2 2" xfId="22960"/>
    <cellStyle name="Normal 4 2 2 2 3 2 2 5 3" xfId="22961"/>
    <cellStyle name="Normal 4 2 2 2 3 2 2 6" xfId="22962"/>
    <cellStyle name="Normal 4 2 2 2 3 2 2 6 2" xfId="22963"/>
    <cellStyle name="Normal 4 2 2 2 3 2 2 7" xfId="22964"/>
    <cellStyle name="Normal 4 2 2 2 3 2 3" xfId="22965"/>
    <cellStyle name="Normal 4 2 2 2 3 2 3 2" xfId="22966"/>
    <cellStyle name="Normal 4 2 2 2 3 2 3 2 2" xfId="22967"/>
    <cellStyle name="Normal 4 2 2 2 3 2 3 2 2 2" xfId="22968"/>
    <cellStyle name="Normal 4 2 2 2 3 2 3 2 2 2 2" xfId="22969"/>
    <cellStyle name="Normal 4 2 2 2 3 2 3 2 2 2 2 2" xfId="22970"/>
    <cellStyle name="Normal 4 2 2 2 3 2 3 2 2 2 3" xfId="22971"/>
    <cellStyle name="Normal 4 2 2 2 3 2 3 2 2 3" xfId="22972"/>
    <cellStyle name="Normal 4 2 2 2 3 2 3 2 2 3 2" xfId="22973"/>
    <cellStyle name="Normal 4 2 2 2 3 2 3 2 2 4" xfId="22974"/>
    <cellStyle name="Normal 4 2 2 2 3 2 3 2 3" xfId="22975"/>
    <cellStyle name="Normal 4 2 2 2 3 2 3 2 3 2" xfId="22976"/>
    <cellStyle name="Normal 4 2 2 2 3 2 3 2 3 2 2" xfId="22977"/>
    <cellStyle name="Normal 4 2 2 2 3 2 3 2 3 3" xfId="22978"/>
    <cellStyle name="Normal 4 2 2 2 3 2 3 2 4" xfId="22979"/>
    <cellStyle name="Normal 4 2 2 2 3 2 3 2 4 2" xfId="22980"/>
    <cellStyle name="Normal 4 2 2 2 3 2 3 2 5" xfId="22981"/>
    <cellStyle name="Normal 4 2 2 2 3 2 3 3" xfId="22982"/>
    <cellStyle name="Normal 4 2 2 2 3 2 3 3 2" xfId="22983"/>
    <cellStyle name="Normal 4 2 2 2 3 2 3 3 2 2" xfId="22984"/>
    <cellStyle name="Normal 4 2 2 2 3 2 3 3 2 2 2" xfId="22985"/>
    <cellStyle name="Normal 4 2 2 2 3 2 3 3 2 3" xfId="22986"/>
    <cellStyle name="Normal 4 2 2 2 3 2 3 3 3" xfId="22987"/>
    <cellStyle name="Normal 4 2 2 2 3 2 3 3 3 2" xfId="22988"/>
    <cellStyle name="Normal 4 2 2 2 3 2 3 3 4" xfId="22989"/>
    <cellStyle name="Normal 4 2 2 2 3 2 3 4" xfId="22990"/>
    <cellStyle name="Normal 4 2 2 2 3 2 3 4 2" xfId="22991"/>
    <cellStyle name="Normal 4 2 2 2 3 2 3 4 2 2" xfId="22992"/>
    <cellStyle name="Normal 4 2 2 2 3 2 3 4 3" xfId="22993"/>
    <cellStyle name="Normal 4 2 2 2 3 2 3 5" xfId="22994"/>
    <cellStyle name="Normal 4 2 2 2 3 2 3 5 2" xfId="22995"/>
    <cellStyle name="Normal 4 2 2 2 3 2 3 6" xfId="22996"/>
    <cellStyle name="Normal 4 2 2 2 3 2 4" xfId="22997"/>
    <cellStyle name="Normal 4 2 2 2 3 2 4 2" xfId="22998"/>
    <cellStyle name="Normal 4 2 2 2 3 2 4 2 2" xfId="22999"/>
    <cellStyle name="Normal 4 2 2 2 3 2 4 2 2 2" xfId="23000"/>
    <cellStyle name="Normal 4 2 2 2 3 2 4 2 2 2 2" xfId="23001"/>
    <cellStyle name="Normal 4 2 2 2 3 2 4 2 2 3" xfId="23002"/>
    <cellStyle name="Normal 4 2 2 2 3 2 4 2 3" xfId="23003"/>
    <cellStyle name="Normal 4 2 2 2 3 2 4 2 3 2" xfId="23004"/>
    <cellStyle name="Normal 4 2 2 2 3 2 4 2 4" xfId="23005"/>
    <cellStyle name="Normal 4 2 2 2 3 2 4 3" xfId="23006"/>
    <cellStyle name="Normal 4 2 2 2 3 2 4 3 2" xfId="23007"/>
    <cellStyle name="Normal 4 2 2 2 3 2 4 3 2 2" xfId="23008"/>
    <cellStyle name="Normal 4 2 2 2 3 2 4 3 3" xfId="23009"/>
    <cellStyle name="Normal 4 2 2 2 3 2 4 4" xfId="23010"/>
    <cellStyle name="Normal 4 2 2 2 3 2 4 4 2" xfId="23011"/>
    <cellStyle name="Normal 4 2 2 2 3 2 4 5" xfId="23012"/>
    <cellStyle name="Normal 4 2 2 2 3 2 5" xfId="23013"/>
    <cellStyle name="Normal 4 2 2 2 3 2 5 2" xfId="23014"/>
    <cellStyle name="Normal 4 2 2 2 3 2 5 2 2" xfId="23015"/>
    <cellStyle name="Normal 4 2 2 2 3 2 5 2 2 2" xfId="23016"/>
    <cellStyle name="Normal 4 2 2 2 3 2 5 2 3" xfId="23017"/>
    <cellStyle name="Normal 4 2 2 2 3 2 5 3" xfId="23018"/>
    <cellStyle name="Normal 4 2 2 2 3 2 5 3 2" xfId="23019"/>
    <cellStyle name="Normal 4 2 2 2 3 2 5 4" xfId="23020"/>
    <cellStyle name="Normal 4 2 2 2 3 2 6" xfId="23021"/>
    <cellStyle name="Normal 4 2 2 2 3 2 6 2" xfId="23022"/>
    <cellStyle name="Normal 4 2 2 2 3 2 6 2 2" xfId="23023"/>
    <cellStyle name="Normal 4 2 2 2 3 2 6 3" xfId="23024"/>
    <cellStyle name="Normal 4 2 2 2 3 2 7" xfId="23025"/>
    <cellStyle name="Normal 4 2 2 2 3 2 7 2" xfId="23026"/>
    <cellStyle name="Normal 4 2 2 2 3 2 8" xfId="23027"/>
    <cellStyle name="Normal 4 2 2 2 3 3" xfId="23028"/>
    <cellStyle name="Normal 4 2 2 2 3 3 2" xfId="23029"/>
    <cellStyle name="Normal 4 2 2 2 3 3 2 2" xfId="23030"/>
    <cellStyle name="Normal 4 2 2 2 3 3 2 2 2" xfId="23031"/>
    <cellStyle name="Normal 4 2 2 2 3 3 2 2 2 2" xfId="23032"/>
    <cellStyle name="Normal 4 2 2 2 3 3 2 2 2 2 2" xfId="23033"/>
    <cellStyle name="Normal 4 2 2 2 3 3 2 2 2 2 2 2" xfId="23034"/>
    <cellStyle name="Normal 4 2 2 2 3 3 2 2 2 2 3" xfId="23035"/>
    <cellStyle name="Normal 4 2 2 2 3 3 2 2 2 3" xfId="23036"/>
    <cellStyle name="Normal 4 2 2 2 3 3 2 2 2 3 2" xfId="23037"/>
    <cellStyle name="Normal 4 2 2 2 3 3 2 2 2 4" xfId="23038"/>
    <cellStyle name="Normal 4 2 2 2 3 3 2 2 3" xfId="23039"/>
    <cellStyle name="Normal 4 2 2 2 3 3 2 2 3 2" xfId="23040"/>
    <cellStyle name="Normal 4 2 2 2 3 3 2 2 3 2 2" xfId="23041"/>
    <cellStyle name="Normal 4 2 2 2 3 3 2 2 3 3" xfId="23042"/>
    <cellStyle name="Normal 4 2 2 2 3 3 2 2 4" xfId="23043"/>
    <cellStyle name="Normal 4 2 2 2 3 3 2 2 4 2" xfId="23044"/>
    <cellStyle name="Normal 4 2 2 2 3 3 2 2 5" xfId="23045"/>
    <cellStyle name="Normal 4 2 2 2 3 3 2 3" xfId="23046"/>
    <cellStyle name="Normal 4 2 2 2 3 3 2 3 2" xfId="23047"/>
    <cellStyle name="Normal 4 2 2 2 3 3 2 3 2 2" xfId="23048"/>
    <cellStyle name="Normal 4 2 2 2 3 3 2 3 2 2 2" xfId="23049"/>
    <cellStyle name="Normal 4 2 2 2 3 3 2 3 2 3" xfId="23050"/>
    <cellStyle name="Normal 4 2 2 2 3 3 2 3 3" xfId="23051"/>
    <cellStyle name="Normal 4 2 2 2 3 3 2 3 3 2" xfId="23052"/>
    <cellStyle name="Normal 4 2 2 2 3 3 2 3 4" xfId="23053"/>
    <cellStyle name="Normal 4 2 2 2 3 3 2 4" xfId="23054"/>
    <cellStyle name="Normal 4 2 2 2 3 3 2 4 2" xfId="23055"/>
    <cellStyle name="Normal 4 2 2 2 3 3 2 4 2 2" xfId="23056"/>
    <cellStyle name="Normal 4 2 2 2 3 3 2 4 3" xfId="23057"/>
    <cellStyle name="Normal 4 2 2 2 3 3 2 5" xfId="23058"/>
    <cellStyle name="Normal 4 2 2 2 3 3 2 5 2" xfId="23059"/>
    <cellStyle name="Normal 4 2 2 2 3 3 2 6" xfId="23060"/>
    <cellStyle name="Normal 4 2 2 2 3 3 3" xfId="23061"/>
    <cellStyle name="Normal 4 2 2 2 3 3 3 2" xfId="23062"/>
    <cellStyle name="Normal 4 2 2 2 3 3 3 2 2" xfId="23063"/>
    <cellStyle name="Normal 4 2 2 2 3 3 3 2 2 2" xfId="23064"/>
    <cellStyle name="Normal 4 2 2 2 3 3 3 2 2 2 2" xfId="23065"/>
    <cellStyle name="Normal 4 2 2 2 3 3 3 2 2 3" xfId="23066"/>
    <cellStyle name="Normal 4 2 2 2 3 3 3 2 3" xfId="23067"/>
    <cellStyle name="Normal 4 2 2 2 3 3 3 2 3 2" xfId="23068"/>
    <cellStyle name="Normal 4 2 2 2 3 3 3 2 4" xfId="23069"/>
    <cellStyle name="Normal 4 2 2 2 3 3 3 3" xfId="23070"/>
    <cellStyle name="Normal 4 2 2 2 3 3 3 3 2" xfId="23071"/>
    <cellStyle name="Normal 4 2 2 2 3 3 3 3 2 2" xfId="23072"/>
    <cellStyle name="Normal 4 2 2 2 3 3 3 3 3" xfId="23073"/>
    <cellStyle name="Normal 4 2 2 2 3 3 3 4" xfId="23074"/>
    <cellStyle name="Normal 4 2 2 2 3 3 3 4 2" xfId="23075"/>
    <cellStyle name="Normal 4 2 2 2 3 3 3 5" xfId="23076"/>
    <cellStyle name="Normal 4 2 2 2 3 3 4" xfId="23077"/>
    <cellStyle name="Normal 4 2 2 2 3 3 4 2" xfId="23078"/>
    <cellStyle name="Normal 4 2 2 2 3 3 4 2 2" xfId="23079"/>
    <cellStyle name="Normal 4 2 2 2 3 3 4 2 2 2" xfId="23080"/>
    <cellStyle name="Normal 4 2 2 2 3 3 4 2 3" xfId="23081"/>
    <cellStyle name="Normal 4 2 2 2 3 3 4 3" xfId="23082"/>
    <cellStyle name="Normal 4 2 2 2 3 3 4 3 2" xfId="23083"/>
    <cellStyle name="Normal 4 2 2 2 3 3 4 4" xfId="23084"/>
    <cellStyle name="Normal 4 2 2 2 3 3 5" xfId="23085"/>
    <cellStyle name="Normal 4 2 2 2 3 3 5 2" xfId="23086"/>
    <cellStyle name="Normal 4 2 2 2 3 3 5 2 2" xfId="23087"/>
    <cellStyle name="Normal 4 2 2 2 3 3 5 3" xfId="23088"/>
    <cellStyle name="Normal 4 2 2 2 3 3 6" xfId="23089"/>
    <cellStyle name="Normal 4 2 2 2 3 3 6 2" xfId="23090"/>
    <cellStyle name="Normal 4 2 2 2 3 3 7" xfId="23091"/>
    <cellStyle name="Normal 4 2 2 2 3 4" xfId="23092"/>
    <cellStyle name="Normal 4 2 2 2 3 4 2" xfId="23093"/>
    <cellStyle name="Normal 4 2 2 2 3 4 2 2" xfId="23094"/>
    <cellStyle name="Normal 4 2 2 2 3 4 2 2 2" xfId="23095"/>
    <cellStyle name="Normal 4 2 2 2 3 4 2 2 2 2" xfId="23096"/>
    <cellStyle name="Normal 4 2 2 2 3 4 2 2 2 2 2" xfId="23097"/>
    <cellStyle name="Normal 4 2 2 2 3 4 2 2 2 3" xfId="23098"/>
    <cellStyle name="Normal 4 2 2 2 3 4 2 2 3" xfId="23099"/>
    <cellStyle name="Normal 4 2 2 2 3 4 2 2 3 2" xfId="23100"/>
    <cellStyle name="Normal 4 2 2 2 3 4 2 2 4" xfId="23101"/>
    <cellStyle name="Normal 4 2 2 2 3 4 2 3" xfId="23102"/>
    <cellStyle name="Normal 4 2 2 2 3 4 2 3 2" xfId="23103"/>
    <cellStyle name="Normal 4 2 2 2 3 4 2 3 2 2" xfId="23104"/>
    <cellStyle name="Normal 4 2 2 2 3 4 2 3 3" xfId="23105"/>
    <cellStyle name="Normal 4 2 2 2 3 4 2 4" xfId="23106"/>
    <cellStyle name="Normal 4 2 2 2 3 4 2 4 2" xfId="23107"/>
    <cellStyle name="Normal 4 2 2 2 3 4 2 5" xfId="23108"/>
    <cellStyle name="Normal 4 2 2 2 3 4 3" xfId="23109"/>
    <cellStyle name="Normal 4 2 2 2 3 4 3 2" xfId="23110"/>
    <cellStyle name="Normal 4 2 2 2 3 4 3 2 2" xfId="23111"/>
    <cellStyle name="Normal 4 2 2 2 3 4 3 2 2 2" xfId="23112"/>
    <cellStyle name="Normal 4 2 2 2 3 4 3 2 3" xfId="23113"/>
    <cellStyle name="Normal 4 2 2 2 3 4 3 3" xfId="23114"/>
    <cellStyle name="Normal 4 2 2 2 3 4 3 3 2" xfId="23115"/>
    <cellStyle name="Normal 4 2 2 2 3 4 3 4" xfId="23116"/>
    <cellStyle name="Normal 4 2 2 2 3 4 4" xfId="23117"/>
    <cellStyle name="Normal 4 2 2 2 3 4 4 2" xfId="23118"/>
    <cellStyle name="Normal 4 2 2 2 3 4 4 2 2" xfId="23119"/>
    <cellStyle name="Normal 4 2 2 2 3 4 4 3" xfId="23120"/>
    <cellStyle name="Normal 4 2 2 2 3 4 5" xfId="23121"/>
    <cellStyle name="Normal 4 2 2 2 3 4 5 2" xfId="23122"/>
    <cellStyle name="Normal 4 2 2 2 3 4 6" xfId="23123"/>
    <cellStyle name="Normal 4 2 2 2 3 5" xfId="23124"/>
    <cellStyle name="Normal 4 2 2 2 3 5 2" xfId="23125"/>
    <cellStyle name="Normal 4 2 2 2 3 5 2 2" xfId="23126"/>
    <cellStyle name="Normal 4 2 2 2 3 5 2 2 2" xfId="23127"/>
    <cellStyle name="Normal 4 2 2 2 3 5 2 2 2 2" xfId="23128"/>
    <cellStyle name="Normal 4 2 2 2 3 5 2 2 3" xfId="23129"/>
    <cellStyle name="Normal 4 2 2 2 3 5 2 3" xfId="23130"/>
    <cellStyle name="Normal 4 2 2 2 3 5 2 3 2" xfId="23131"/>
    <cellStyle name="Normal 4 2 2 2 3 5 2 4" xfId="23132"/>
    <cellStyle name="Normal 4 2 2 2 3 5 3" xfId="23133"/>
    <cellStyle name="Normal 4 2 2 2 3 5 3 2" xfId="23134"/>
    <cellStyle name="Normal 4 2 2 2 3 5 3 2 2" xfId="23135"/>
    <cellStyle name="Normal 4 2 2 2 3 5 3 3" xfId="23136"/>
    <cellStyle name="Normal 4 2 2 2 3 5 4" xfId="23137"/>
    <cellStyle name="Normal 4 2 2 2 3 5 4 2" xfId="23138"/>
    <cellStyle name="Normal 4 2 2 2 3 5 5" xfId="23139"/>
    <cellStyle name="Normal 4 2 2 2 3 6" xfId="23140"/>
    <cellStyle name="Normal 4 2 2 2 3 6 2" xfId="23141"/>
    <cellStyle name="Normal 4 2 2 2 3 6 2 2" xfId="23142"/>
    <cellStyle name="Normal 4 2 2 2 3 6 2 2 2" xfId="23143"/>
    <cellStyle name="Normal 4 2 2 2 3 6 2 3" xfId="23144"/>
    <cellStyle name="Normal 4 2 2 2 3 6 3" xfId="23145"/>
    <cellStyle name="Normal 4 2 2 2 3 6 3 2" xfId="23146"/>
    <cellStyle name="Normal 4 2 2 2 3 6 4" xfId="23147"/>
    <cellStyle name="Normal 4 2 2 2 3 7" xfId="23148"/>
    <cellStyle name="Normal 4 2 2 2 3 7 2" xfId="23149"/>
    <cellStyle name="Normal 4 2 2 2 3 7 2 2" xfId="23150"/>
    <cellStyle name="Normal 4 2 2 2 3 7 3" xfId="23151"/>
    <cellStyle name="Normal 4 2 2 2 3 8" xfId="23152"/>
    <cellStyle name="Normal 4 2 2 2 3 8 2" xfId="23153"/>
    <cellStyle name="Normal 4 2 2 2 3 9" xfId="23154"/>
    <cellStyle name="Normal 4 2 2 2 4" xfId="23155"/>
    <cellStyle name="Normal 4 2 2 2 4 2" xfId="23156"/>
    <cellStyle name="Normal 4 2 2 2 4 2 2" xfId="23157"/>
    <cellStyle name="Normal 4 2 2 2 4 2 2 2" xfId="23158"/>
    <cellStyle name="Normal 4 2 2 2 4 2 2 2 2" xfId="23159"/>
    <cellStyle name="Normal 4 2 2 2 4 2 2 2 2 2" xfId="23160"/>
    <cellStyle name="Normal 4 2 2 2 4 2 2 2 2 2 2" xfId="23161"/>
    <cellStyle name="Normal 4 2 2 2 4 2 2 2 2 2 2 2" xfId="23162"/>
    <cellStyle name="Normal 4 2 2 2 4 2 2 2 2 2 3" xfId="23163"/>
    <cellStyle name="Normal 4 2 2 2 4 2 2 2 2 3" xfId="23164"/>
    <cellStyle name="Normal 4 2 2 2 4 2 2 2 2 3 2" xfId="23165"/>
    <cellStyle name="Normal 4 2 2 2 4 2 2 2 2 4" xfId="23166"/>
    <cellStyle name="Normal 4 2 2 2 4 2 2 2 3" xfId="23167"/>
    <cellStyle name="Normal 4 2 2 2 4 2 2 2 3 2" xfId="23168"/>
    <cellStyle name="Normal 4 2 2 2 4 2 2 2 3 2 2" xfId="23169"/>
    <cellStyle name="Normal 4 2 2 2 4 2 2 2 3 3" xfId="23170"/>
    <cellStyle name="Normal 4 2 2 2 4 2 2 2 4" xfId="23171"/>
    <cellStyle name="Normal 4 2 2 2 4 2 2 2 4 2" xfId="23172"/>
    <cellStyle name="Normal 4 2 2 2 4 2 2 2 5" xfId="23173"/>
    <cellStyle name="Normal 4 2 2 2 4 2 2 3" xfId="23174"/>
    <cellStyle name="Normal 4 2 2 2 4 2 2 3 2" xfId="23175"/>
    <cellStyle name="Normal 4 2 2 2 4 2 2 3 2 2" xfId="23176"/>
    <cellStyle name="Normal 4 2 2 2 4 2 2 3 2 2 2" xfId="23177"/>
    <cellStyle name="Normal 4 2 2 2 4 2 2 3 2 3" xfId="23178"/>
    <cellStyle name="Normal 4 2 2 2 4 2 2 3 3" xfId="23179"/>
    <cellStyle name="Normal 4 2 2 2 4 2 2 3 3 2" xfId="23180"/>
    <cellStyle name="Normal 4 2 2 2 4 2 2 3 4" xfId="23181"/>
    <cellStyle name="Normal 4 2 2 2 4 2 2 4" xfId="23182"/>
    <cellStyle name="Normal 4 2 2 2 4 2 2 4 2" xfId="23183"/>
    <cellStyle name="Normal 4 2 2 2 4 2 2 4 2 2" xfId="23184"/>
    <cellStyle name="Normal 4 2 2 2 4 2 2 4 3" xfId="23185"/>
    <cellStyle name="Normal 4 2 2 2 4 2 2 5" xfId="23186"/>
    <cellStyle name="Normal 4 2 2 2 4 2 2 5 2" xfId="23187"/>
    <cellStyle name="Normal 4 2 2 2 4 2 2 6" xfId="23188"/>
    <cellStyle name="Normal 4 2 2 2 4 2 3" xfId="23189"/>
    <cellStyle name="Normal 4 2 2 2 4 2 3 2" xfId="23190"/>
    <cellStyle name="Normal 4 2 2 2 4 2 3 2 2" xfId="23191"/>
    <cellStyle name="Normal 4 2 2 2 4 2 3 2 2 2" xfId="23192"/>
    <cellStyle name="Normal 4 2 2 2 4 2 3 2 2 2 2" xfId="23193"/>
    <cellStyle name="Normal 4 2 2 2 4 2 3 2 2 3" xfId="23194"/>
    <cellStyle name="Normal 4 2 2 2 4 2 3 2 3" xfId="23195"/>
    <cellStyle name="Normal 4 2 2 2 4 2 3 2 3 2" xfId="23196"/>
    <cellStyle name="Normal 4 2 2 2 4 2 3 2 4" xfId="23197"/>
    <cellStyle name="Normal 4 2 2 2 4 2 3 3" xfId="23198"/>
    <cellStyle name="Normal 4 2 2 2 4 2 3 3 2" xfId="23199"/>
    <cellStyle name="Normal 4 2 2 2 4 2 3 3 2 2" xfId="23200"/>
    <cellStyle name="Normal 4 2 2 2 4 2 3 3 3" xfId="23201"/>
    <cellStyle name="Normal 4 2 2 2 4 2 3 4" xfId="23202"/>
    <cellStyle name="Normal 4 2 2 2 4 2 3 4 2" xfId="23203"/>
    <cellStyle name="Normal 4 2 2 2 4 2 3 5" xfId="23204"/>
    <cellStyle name="Normal 4 2 2 2 4 2 4" xfId="23205"/>
    <cellStyle name="Normal 4 2 2 2 4 2 4 2" xfId="23206"/>
    <cellStyle name="Normal 4 2 2 2 4 2 4 2 2" xfId="23207"/>
    <cellStyle name="Normal 4 2 2 2 4 2 4 2 2 2" xfId="23208"/>
    <cellStyle name="Normal 4 2 2 2 4 2 4 2 3" xfId="23209"/>
    <cellStyle name="Normal 4 2 2 2 4 2 4 3" xfId="23210"/>
    <cellStyle name="Normal 4 2 2 2 4 2 4 3 2" xfId="23211"/>
    <cellStyle name="Normal 4 2 2 2 4 2 4 4" xfId="23212"/>
    <cellStyle name="Normal 4 2 2 2 4 2 5" xfId="23213"/>
    <cellStyle name="Normal 4 2 2 2 4 2 5 2" xfId="23214"/>
    <cellStyle name="Normal 4 2 2 2 4 2 5 2 2" xfId="23215"/>
    <cellStyle name="Normal 4 2 2 2 4 2 5 3" xfId="23216"/>
    <cellStyle name="Normal 4 2 2 2 4 2 6" xfId="23217"/>
    <cellStyle name="Normal 4 2 2 2 4 2 6 2" xfId="23218"/>
    <cellStyle name="Normal 4 2 2 2 4 2 7" xfId="23219"/>
    <cellStyle name="Normal 4 2 2 2 4 3" xfId="23220"/>
    <cellStyle name="Normal 4 2 2 2 4 3 2" xfId="23221"/>
    <cellStyle name="Normal 4 2 2 2 4 3 2 2" xfId="23222"/>
    <cellStyle name="Normal 4 2 2 2 4 3 2 2 2" xfId="23223"/>
    <cellStyle name="Normal 4 2 2 2 4 3 2 2 2 2" xfId="23224"/>
    <cellStyle name="Normal 4 2 2 2 4 3 2 2 2 2 2" xfId="23225"/>
    <cellStyle name="Normal 4 2 2 2 4 3 2 2 2 3" xfId="23226"/>
    <cellStyle name="Normal 4 2 2 2 4 3 2 2 3" xfId="23227"/>
    <cellStyle name="Normal 4 2 2 2 4 3 2 2 3 2" xfId="23228"/>
    <cellStyle name="Normal 4 2 2 2 4 3 2 2 4" xfId="23229"/>
    <cellStyle name="Normal 4 2 2 2 4 3 2 3" xfId="23230"/>
    <cellStyle name="Normal 4 2 2 2 4 3 2 3 2" xfId="23231"/>
    <cellStyle name="Normal 4 2 2 2 4 3 2 3 2 2" xfId="23232"/>
    <cellStyle name="Normal 4 2 2 2 4 3 2 3 3" xfId="23233"/>
    <cellStyle name="Normal 4 2 2 2 4 3 2 4" xfId="23234"/>
    <cellStyle name="Normal 4 2 2 2 4 3 2 4 2" xfId="23235"/>
    <cellStyle name="Normal 4 2 2 2 4 3 2 5" xfId="23236"/>
    <cellStyle name="Normal 4 2 2 2 4 3 3" xfId="23237"/>
    <cellStyle name="Normal 4 2 2 2 4 3 3 2" xfId="23238"/>
    <cellStyle name="Normal 4 2 2 2 4 3 3 2 2" xfId="23239"/>
    <cellStyle name="Normal 4 2 2 2 4 3 3 2 2 2" xfId="23240"/>
    <cellStyle name="Normal 4 2 2 2 4 3 3 2 3" xfId="23241"/>
    <cellStyle name="Normal 4 2 2 2 4 3 3 3" xfId="23242"/>
    <cellStyle name="Normal 4 2 2 2 4 3 3 3 2" xfId="23243"/>
    <cellStyle name="Normal 4 2 2 2 4 3 3 4" xfId="23244"/>
    <cellStyle name="Normal 4 2 2 2 4 3 4" xfId="23245"/>
    <cellStyle name="Normal 4 2 2 2 4 3 4 2" xfId="23246"/>
    <cellStyle name="Normal 4 2 2 2 4 3 4 2 2" xfId="23247"/>
    <cellStyle name="Normal 4 2 2 2 4 3 4 3" xfId="23248"/>
    <cellStyle name="Normal 4 2 2 2 4 3 5" xfId="23249"/>
    <cellStyle name="Normal 4 2 2 2 4 3 5 2" xfId="23250"/>
    <cellStyle name="Normal 4 2 2 2 4 3 6" xfId="23251"/>
    <cellStyle name="Normal 4 2 2 2 4 4" xfId="23252"/>
    <cellStyle name="Normal 4 2 2 2 4 4 2" xfId="23253"/>
    <cellStyle name="Normal 4 2 2 2 4 4 2 2" xfId="23254"/>
    <cellStyle name="Normal 4 2 2 2 4 4 2 2 2" xfId="23255"/>
    <cellStyle name="Normal 4 2 2 2 4 4 2 2 2 2" xfId="23256"/>
    <cellStyle name="Normal 4 2 2 2 4 4 2 2 3" xfId="23257"/>
    <cellStyle name="Normal 4 2 2 2 4 4 2 3" xfId="23258"/>
    <cellStyle name="Normal 4 2 2 2 4 4 2 3 2" xfId="23259"/>
    <cellStyle name="Normal 4 2 2 2 4 4 2 4" xfId="23260"/>
    <cellStyle name="Normal 4 2 2 2 4 4 3" xfId="23261"/>
    <cellStyle name="Normal 4 2 2 2 4 4 3 2" xfId="23262"/>
    <cellStyle name="Normal 4 2 2 2 4 4 3 2 2" xfId="23263"/>
    <cellStyle name="Normal 4 2 2 2 4 4 3 3" xfId="23264"/>
    <cellStyle name="Normal 4 2 2 2 4 4 4" xfId="23265"/>
    <cellStyle name="Normal 4 2 2 2 4 4 4 2" xfId="23266"/>
    <cellStyle name="Normal 4 2 2 2 4 4 5" xfId="23267"/>
    <cellStyle name="Normal 4 2 2 2 4 5" xfId="23268"/>
    <cellStyle name="Normal 4 2 2 2 4 5 2" xfId="23269"/>
    <cellStyle name="Normal 4 2 2 2 4 5 2 2" xfId="23270"/>
    <cellStyle name="Normal 4 2 2 2 4 5 2 2 2" xfId="23271"/>
    <cellStyle name="Normal 4 2 2 2 4 5 2 3" xfId="23272"/>
    <cellStyle name="Normal 4 2 2 2 4 5 3" xfId="23273"/>
    <cellStyle name="Normal 4 2 2 2 4 5 3 2" xfId="23274"/>
    <cellStyle name="Normal 4 2 2 2 4 5 4" xfId="23275"/>
    <cellStyle name="Normal 4 2 2 2 4 6" xfId="23276"/>
    <cellStyle name="Normal 4 2 2 2 4 6 2" xfId="23277"/>
    <cellStyle name="Normal 4 2 2 2 4 6 2 2" xfId="23278"/>
    <cellStyle name="Normal 4 2 2 2 4 6 3" xfId="23279"/>
    <cellStyle name="Normal 4 2 2 2 4 7" xfId="23280"/>
    <cellStyle name="Normal 4 2 2 2 4 7 2" xfId="23281"/>
    <cellStyle name="Normal 4 2 2 2 4 8" xfId="23282"/>
    <cellStyle name="Normal 4 2 2 2 5" xfId="23283"/>
    <cellStyle name="Normal 4 2 2 2 5 2" xfId="23284"/>
    <cellStyle name="Normal 4 2 2 2 5 2 2" xfId="23285"/>
    <cellStyle name="Normal 4 2 2 2 5 2 2 2" xfId="23286"/>
    <cellStyle name="Normal 4 2 2 2 5 2 2 2 2" xfId="23287"/>
    <cellStyle name="Normal 4 2 2 2 5 2 2 2 2 2" xfId="23288"/>
    <cellStyle name="Normal 4 2 2 2 5 2 2 2 2 2 2" xfId="23289"/>
    <cellStyle name="Normal 4 2 2 2 5 2 2 2 2 3" xfId="23290"/>
    <cellStyle name="Normal 4 2 2 2 5 2 2 2 3" xfId="23291"/>
    <cellStyle name="Normal 4 2 2 2 5 2 2 2 3 2" xfId="23292"/>
    <cellStyle name="Normal 4 2 2 2 5 2 2 2 4" xfId="23293"/>
    <cellStyle name="Normal 4 2 2 2 5 2 2 3" xfId="23294"/>
    <cellStyle name="Normal 4 2 2 2 5 2 2 3 2" xfId="23295"/>
    <cellStyle name="Normal 4 2 2 2 5 2 2 3 2 2" xfId="23296"/>
    <cellStyle name="Normal 4 2 2 2 5 2 2 3 3" xfId="23297"/>
    <cellStyle name="Normal 4 2 2 2 5 2 2 4" xfId="23298"/>
    <cellStyle name="Normal 4 2 2 2 5 2 2 4 2" xfId="23299"/>
    <cellStyle name="Normal 4 2 2 2 5 2 2 5" xfId="23300"/>
    <cellStyle name="Normal 4 2 2 2 5 2 3" xfId="23301"/>
    <cellStyle name="Normal 4 2 2 2 5 2 3 2" xfId="23302"/>
    <cellStyle name="Normal 4 2 2 2 5 2 3 2 2" xfId="23303"/>
    <cellStyle name="Normal 4 2 2 2 5 2 3 2 2 2" xfId="23304"/>
    <cellStyle name="Normal 4 2 2 2 5 2 3 2 3" xfId="23305"/>
    <cellStyle name="Normal 4 2 2 2 5 2 3 3" xfId="23306"/>
    <cellStyle name="Normal 4 2 2 2 5 2 3 3 2" xfId="23307"/>
    <cellStyle name="Normal 4 2 2 2 5 2 3 4" xfId="23308"/>
    <cellStyle name="Normal 4 2 2 2 5 2 4" xfId="23309"/>
    <cellStyle name="Normal 4 2 2 2 5 2 4 2" xfId="23310"/>
    <cellStyle name="Normal 4 2 2 2 5 2 4 2 2" xfId="23311"/>
    <cellStyle name="Normal 4 2 2 2 5 2 4 3" xfId="23312"/>
    <cellStyle name="Normal 4 2 2 2 5 2 5" xfId="23313"/>
    <cellStyle name="Normal 4 2 2 2 5 2 5 2" xfId="23314"/>
    <cellStyle name="Normal 4 2 2 2 5 2 6" xfId="23315"/>
    <cellStyle name="Normal 4 2 2 2 5 3" xfId="23316"/>
    <cellStyle name="Normal 4 2 2 2 5 3 2" xfId="23317"/>
    <cellStyle name="Normal 4 2 2 2 5 3 2 2" xfId="23318"/>
    <cellStyle name="Normal 4 2 2 2 5 3 2 2 2" xfId="23319"/>
    <cellStyle name="Normal 4 2 2 2 5 3 2 2 2 2" xfId="23320"/>
    <cellStyle name="Normal 4 2 2 2 5 3 2 2 3" xfId="23321"/>
    <cellStyle name="Normal 4 2 2 2 5 3 2 3" xfId="23322"/>
    <cellStyle name="Normal 4 2 2 2 5 3 2 3 2" xfId="23323"/>
    <cellStyle name="Normal 4 2 2 2 5 3 2 4" xfId="23324"/>
    <cellStyle name="Normal 4 2 2 2 5 3 3" xfId="23325"/>
    <cellStyle name="Normal 4 2 2 2 5 3 3 2" xfId="23326"/>
    <cellStyle name="Normal 4 2 2 2 5 3 3 2 2" xfId="23327"/>
    <cellStyle name="Normal 4 2 2 2 5 3 3 3" xfId="23328"/>
    <cellStyle name="Normal 4 2 2 2 5 3 4" xfId="23329"/>
    <cellStyle name="Normal 4 2 2 2 5 3 4 2" xfId="23330"/>
    <cellStyle name="Normal 4 2 2 2 5 3 5" xfId="23331"/>
    <cellStyle name="Normal 4 2 2 2 5 4" xfId="23332"/>
    <cellStyle name="Normal 4 2 2 2 5 4 2" xfId="23333"/>
    <cellStyle name="Normal 4 2 2 2 5 4 2 2" xfId="23334"/>
    <cellStyle name="Normal 4 2 2 2 5 4 2 2 2" xfId="23335"/>
    <cellStyle name="Normal 4 2 2 2 5 4 2 3" xfId="23336"/>
    <cellStyle name="Normal 4 2 2 2 5 4 3" xfId="23337"/>
    <cellStyle name="Normal 4 2 2 2 5 4 3 2" xfId="23338"/>
    <cellStyle name="Normal 4 2 2 2 5 4 4" xfId="23339"/>
    <cellStyle name="Normal 4 2 2 2 5 5" xfId="23340"/>
    <cellStyle name="Normal 4 2 2 2 5 5 2" xfId="23341"/>
    <cellStyle name="Normal 4 2 2 2 5 5 2 2" xfId="23342"/>
    <cellStyle name="Normal 4 2 2 2 5 5 3" xfId="23343"/>
    <cellStyle name="Normal 4 2 2 2 5 6" xfId="23344"/>
    <cellStyle name="Normal 4 2 2 2 5 6 2" xfId="23345"/>
    <cellStyle name="Normal 4 2 2 2 5 7" xfId="23346"/>
    <cellStyle name="Normal 4 2 2 2 6" xfId="23347"/>
    <cellStyle name="Normal 4 2 2 2 6 2" xfId="23348"/>
    <cellStyle name="Normal 4 2 2 2 6 2 2" xfId="23349"/>
    <cellStyle name="Normal 4 2 2 2 6 2 2 2" xfId="23350"/>
    <cellStyle name="Normal 4 2 2 2 6 2 2 2 2" xfId="23351"/>
    <cellStyle name="Normal 4 2 2 2 6 2 2 2 2 2" xfId="23352"/>
    <cellStyle name="Normal 4 2 2 2 6 2 2 2 3" xfId="23353"/>
    <cellStyle name="Normal 4 2 2 2 6 2 2 3" xfId="23354"/>
    <cellStyle name="Normal 4 2 2 2 6 2 2 3 2" xfId="23355"/>
    <cellStyle name="Normal 4 2 2 2 6 2 2 4" xfId="23356"/>
    <cellStyle name="Normal 4 2 2 2 6 2 3" xfId="23357"/>
    <cellStyle name="Normal 4 2 2 2 6 2 3 2" xfId="23358"/>
    <cellStyle name="Normal 4 2 2 2 6 2 3 2 2" xfId="23359"/>
    <cellStyle name="Normal 4 2 2 2 6 2 3 3" xfId="23360"/>
    <cellStyle name="Normal 4 2 2 2 6 2 4" xfId="23361"/>
    <cellStyle name="Normal 4 2 2 2 6 2 4 2" xfId="23362"/>
    <cellStyle name="Normal 4 2 2 2 6 2 5" xfId="23363"/>
    <cellStyle name="Normal 4 2 2 2 6 3" xfId="23364"/>
    <cellStyle name="Normal 4 2 2 2 6 3 2" xfId="23365"/>
    <cellStyle name="Normal 4 2 2 2 6 3 2 2" xfId="23366"/>
    <cellStyle name="Normal 4 2 2 2 6 3 2 2 2" xfId="23367"/>
    <cellStyle name="Normal 4 2 2 2 6 3 2 3" xfId="23368"/>
    <cellStyle name="Normal 4 2 2 2 6 3 3" xfId="23369"/>
    <cellStyle name="Normal 4 2 2 2 6 3 3 2" xfId="23370"/>
    <cellStyle name="Normal 4 2 2 2 6 3 4" xfId="23371"/>
    <cellStyle name="Normal 4 2 2 2 6 4" xfId="23372"/>
    <cellStyle name="Normal 4 2 2 2 6 4 2" xfId="23373"/>
    <cellStyle name="Normal 4 2 2 2 6 4 2 2" xfId="23374"/>
    <cellStyle name="Normal 4 2 2 2 6 4 3" xfId="23375"/>
    <cellStyle name="Normal 4 2 2 2 6 5" xfId="23376"/>
    <cellStyle name="Normal 4 2 2 2 6 5 2" xfId="23377"/>
    <cellStyle name="Normal 4 2 2 2 6 6" xfId="23378"/>
    <cellStyle name="Normal 4 2 2 2 7" xfId="23379"/>
    <cellStyle name="Normal 4 2 2 2 7 2" xfId="23380"/>
    <cellStyle name="Normal 4 2 2 2 7 2 2" xfId="23381"/>
    <cellStyle name="Normal 4 2 2 2 7 2 2 2" xfId="23382"/>
    <cellStyle name="Normal 4 2 2 2 7 2 2 2 2" xfId="23383"/>
    <cellStyle name="Normal 4 2 2 2 7 2 2 3" xfId="23384"/>
    <cellStyle name="Normal 4 2 2 2 7 2 3" xfId="23385"/>
    <cellStyle name="Normal 4 2 2 2 7 2 3 2" xfId="23386"/>
    <cellStyle name="Normal 4 2 2 2 7 2 4" xfId="23387"/>
    <cellStyle name="Normal 4 2 2 2 7 3" xfId="23388"/>
    <cellStyle name="Normal 4 2 2 2 7 3 2" xfId="23389"/>
    <cellStyle name="Normal 4 2 2 2 7 3 2 2" xfId="23390"/>
    <cellStyle name="Normal 4 2 2 2 7 3 3" xfId="23391"/>
    <cellStyle name="Normal 4 2 2 2 7 4" xfId="23392"/>
    <cellStyle name="Normal 4 2 2 2 7 4 2" xfId="23393"/>
    <cellStyle name="Normal 4 2 2 2 7 5" xfId="23394"/>
    <cellStyle name="Normal 4 2 2 2 8" xfId="23395"/>
    <cellStyle name="Normal 4 2 2 2 8 2" xfId="23396"/>
    <cellStyle name="Normal 4 2 2 2 8 2 2" xfId="23397"/>
    <cellStyle name="Normal 4 2 2 2 8 2 2 2" xfId="23398"/>
    <cellStyle name="Normal 4 2 2 2 8 2 3" xfId="23399"/>
    <cellStyle name="Normal 4 2 2 2 8 3" xfId="23400"/>
    <cellStyle name="Normal 4 2 2 2 8 3 2" xfId="23401"/>
    <cellStyle name="Normal 4 2 2 2 8 4" xfId="23402"/>
    <cellStyle name="Normal 4 2 2 2 9" xfId="23403"/>
    <cellStyle name="Normal 4 2 2 2 9 2" xfId="23404"/>
    <cellStyle name="Normal 4 2 2 2 9 2 2" xfId="23405"/>
    <cellStyle name="Normal 4 2 2 2 9 3" xfId="23406"/>
    <cellStyle name="Normal 4 2 2 3" xfId="23407"/>
    <cellStyle name="Normal 4 2 2 3 10" xfId="23408"/>
    <cellStyle name="Normal 4 2 2 3 2" xfId="23409"/>
    <cellStyle name="Normal 4 2 2 3 2 2" xfId="23410"/>
    <cellStyle name="Normal 4 2 2 3 2 2 2" xfId="23411"/>
    <cellStyle name="Normal 4 2 2 3 2 2 2 2" xfId="23412"/>
    <cellStyle name="Normal 4 2 2 3 2 2 2 2 2" xfId="23413"/>
    <cellStyle name="Normal 4 2 2 3 2 2 2 2 2 2" xfId="23414"/>
    <cellStyle name="Normal 4 2 2 3 2 2 2 2 2 2 2" xfId="23415"/>
    <cellStyle name="Normal 4 2 2 3 2 2 2 2 2 2 2 2" xfId="23416"/>
    <cellStyle name="Normal 4 2 2 3 2 2 2 2 2 2 2 2 2" xfId="23417"/>
    <cellStyle name="Normal 4 2 2 3 2 2 2 2 2 2 2 3" xfId="23418"/>
    <cellStyle name="Normal 4 2 2 3 2 2 2 2 2 2 3" xfId="23419"/>
    <cellStyle name="Normal 4 2 2 3 2 2 2 2 2 2 3 2" xfId="23420"/>
    <cellStyle name="Normal 4 2 2 3 2 2 2 2 2 2 4" xfId="23421"/>
    <cellStyle name="Normal 4 2 2 3 2 2 2 2 2 3" xfId="23422"/>
    <cellStyle name="Normal 4 2 2 3 2 2 2 2 2 3 2" xfId="23423"/>
    <cellStyle name="Normal 4 2 2 3 2 2 2 2 2 3 2 2" xfId="23424"/>
    <cellStyle name="Normal 4 2 2 3 2 2 2 2 2 3 3" xfId="23425"/>
    <cellStyle name="Normal 4 2 2 3 2 2 2 2 2 4" xfId="23426"/>
    <cellStyle name="Normal 4 2 2 3 2 2 2 2 2 4 2" xfId="23427"/>
    <cellStyle name="Normal 4 2 2 3 2 2 2 2 2 5" xfId="23428"/>
    <cellStyle name="Normal 4 2 2 3 2 2 2 2 3" xfId="23429"/>
    <cellStyle name="Normal 4 2 2 3 2 2 2 2 3 2" xfId="23430"/>
    <cellStyle name="Normal 4 2 2 3 2 2 2 2 3 2 2" xfId="23431"/>
    <cellStyle name="Normal 4 2 2 3 2 2 2 2 3 2 2 2" xfId="23432"/>
    <cellStyle name="Normal 4 2 2 3 2 2 2 2 3 2 3" xfId="23433"/>
    <cellStyle name="Normal 4 2 2 3 2 2 2 2 3 3" xfId="23434"/>
    <cellStyle name="Normal 4 2 2 3 2 2 2 2 3 3 2" xfId="23435"/>
    <cellStyle name="Normal 4 2 2 3 2 2 2 2 3 4" xfId="23436"/>
    <cellStyle name="Normal 4 2 2 3 2 2 2 2 4" xfId="23437"/>
    <cellStyle name="Normal 4 2 2 3 2 2 2 2 4 2" xfId="23438"/>
    <cellStyle name="Normal 4 2 2 3 2 2 2 2 4 2 2" xfId="23439"/>
    <cellStyle name="Normal 4 2 2 3 2 2 2 2 4 3" xfId="23440"/>
    <cellStyle name="Normal 4 2 2 3 2 2 2 2 5" xfId="23441"/>
    <cellStyle name="Normal 4 2 2 3 2 2 2 2 5 2" xfId="23442"/>
    <cellStyle name="Normal 4 2 2 3 2 2 2 2 6" xfId="23443"/>
    <cellStyle name="Normal 4 2 2 3 2 2 2 3" xfId="23444"/>
    <cellStyle name="Normal 4 2 2 3 2 2 2 3 2" xfId="23445"/>
    <cellStyle name="Normal 4 2 2 3 2 2 2 3 2 2" xfId="23446"/>
    <cellStyle name="Normal 4 2 2 3 2 2 2 3 2 2 2" xfId="23447"/>
    <cellStyle name="Normal 4 2 2 3 2 2 2 3 2 2 2 2" xfId="23448"/>
    <cellStyle name="Normal 4 2 2 3 2 2 2 3 2 2 3" xfId="23449"/>
    <cellStyle name="Normal 4 2 2 3 2 2 2 3 2 3" xfId="23450"/>
    <cellStyle name="Normal 4 2 2 3 2 2 2 3 2 3 2" xfId="23451"/>
    <cellStyle name="Normal 4 2 2 3 2 2 2 3 2 4" xfId="23452"/>
    <cellStyle name="Normal 4 2 2 3 2 2 2 3 3" xfId="23453"/>
    <cellStyle name="Normal 4 2 2 3 2 2 2 3 3 2" xfId="23454"/>
    <cellStyle name="Normal 4 2 2 3 2 2 2 3 3 2 2" xfId="23455"/>
    <cellStyle name="Normal 4 2 2 3 2 2 2 3 3 3" xfId="23456"/>
    <cellStyle name="Normal 4 2 2 3 2 2 2 3 4" xfId="23457"/>
    <cellStyle name="Normal 4 2 2 3 2 2 2 3 4 2" xfId="23458"/>
    <cellStyle name="Normal 4 2 2 3 2 2 2 3 5" xfId="23459"/>
    <cellStyle name="Normal 4 2 2 3 2 2 2 4" xfId="23460"/>
    <cellStyle name="Normal 4 2 2 3 2 2 2 4 2" xfId="23461"/>
    <cellStyle name="Normal 4 2 2 3 2 2 2 4 2 2" xfId="23462"/>
    <cellStyle name="Normal 4 2 2 3 2 2 2 4 2 2 2" xfId="23463"/>
    <cellStyle name="Normal 4 2 2 3 2 2 2 4 2 3" xfId="23464"/>
    <cellStyle name="Normal 4 2 2 3 2 2 2 4 3" xfId="23465"/>
    <cellStyle name="Normal 4 2 2 3 2 2 2 4 3 2" xfId="23466"/>
    <cellStyle name="Normal 4 2 2 3 2 2 2 4 4" xfId="23467"/>
    <cellStyle name="Normal 4 2 2 3 2 2 2 5" xfId="23468"/>
    <cellStyle name="Normal 4 2 2 3 2 2 2 5 2" xfId="23469"/>
    <cellStyle name="Normal 4 2 2 3 2 2 2 5 2 2" xfId="23470"/>
    <cellStyle name="Normal 4 2 2 3 2 2 2 5 3" xfId="23471"/>
    <cellStyle name="Normal 4 2 2 3 2 2 2 6" xfId="23472"/>
    <cellStyle name="Normal 4 2 2 3 2 2 2 6 2" xfId="23473"/>
    <cellStyle name="Normal 4 2 2 3 2 2 2 7" xfId="23474"/>
    <cellStyle name="Normal 4 2 2 3 2 2 3" xfId="23475"/>
    <cellStyle name="Normal 4 2 2 3 2 2 3 2" xfId="23476"/>
    <cellStyle name="Normal 4 2 2 3 2 2 3 2 2" xfId="23477"/>
    <cellStyle name="Normal 4 2 2 3 2 2 3 2 2 2" xfId="23478"/>
    <cellStyle name="Normal 4 2 2 3 2 2 3 2 2 2 2" xfId="23479"/>
    <cellStyle name="Normal 4 2 2 3 2 2 3 2 2 2 2 2" xfId="23480"/>
    <cellStyle name="Normal 4 2 2 3 2 2 3 2 2 2 3" xfId="23481"/>
    <cellStyle name="Normal 4 2 2 3 2 2 3 2 2 3" xfId="23482"/>
    <cellStyle name="Normal 4 2 2 3 2 2 3 2 2 3 2" xfId="23483"/>
    <cellStyle name="Normal 4 2 2 3 2 2 3 2 2 4" xfId="23484"/>
    <cellStyle name="Normal 4 2 2 3 2 2 3 2 3" xfId="23485"/>
    <cellStyle name="Normal 4 2 2 3 2 2 3 2 3 2" xfId="23486"/>
    <cellStyle name="Normal 4 2 2 3 2 2 3 2 3 2 2" xfId="23487"/>
    <cellStyle name="Normal 4 2 2 3 2 2 3 2 3 3" xfId="23488"/>
    <cellStyle name="Normal 4 2 2 3 2 2 3 2 4" xfId="23489"/>
    <cellStyle name="Normal 4 2 2 3 2 2 3 2 4 2" xfId="23490"/>
    <cellStyle name="Normal 4 2 2 3 2 2 3 2 5" xfId="23491"/>
    <cellStyle name="Normal 4 2 2 3 2 2 3 3" xfId="23492"/>
    <cellStyle name="Normal 4 2 2 3 2 2 3 3 2" xfId="23493"/>
    <cellStyle name="Normal 4 2 2 3 2 2 3 3 2 2" xfId="23494"/>
    <cellStyle name="Normal 4 2 2 3 2 2 3 3 2 2 2" xfId="23495"/>
    <cellStyle name="Normal 4 2 2 3 2 2 3 3 2 3" xfId="23496"/>
    <cellStyle name="Normal 4 2 2 3 2 2 3 3 3" xfId="23497"/>
    <cellStyle name="Normal 4 2 2 3 2 2 3 3 3 2" xfId="23498"/>
    <cellStyle name="Normal 4 2 2 3 2 2 3 3 4" xfId="23499"/>
    <cellStyle name="Normal 4 2 2 3 2 2 3 4" xfId="23500"/>
    <cellStyle name="Normal 4 2 2 3 2 2 3 4 2" xfId="23501"/>
    <cellStyle name="Normal 4 2 2 3 2 2 3 4 2 2" xfId="23502"/>
    <cellStyle name="Normal 4 2 2 3 2 2 3 4 3" xfId="23503"/>
    <cellStyle name="Normal 4 2 2 3 2 2 3 5" xfId="23504"/>
    <cellStyle name="Normal 4 2 2 3 2 2 3 5 2" xfId="23505"/>
    <cellStyle name="Normal 4 2 2 3 2 2 3 6" xfId="23506"/>
    <cellStyle name="Normal 4 2 2 3 2 2 4" xfId="23507"/>
    <cellStyle name="Normal 4 2 2 3 2 2 4 2" xfId="23508"/>
    <cellStyle name="Normal 4 2 2 3 2 2 4 2 2" xfId="23509"/>
    <cellStyle name="Normal 4 2 2 3 2 2 4 2 2 2" xfId="23510"/>
    <cellStyle name="Normal 4 2 2 3 2 2 4 2 2 2 2" xfId="23511"/>
    <cellStyle name="Normal 4 2 2 3 2 2 4 2 2 3" xfId="23512"/>
    <cellStyle name="Normal 4 2 2 3 2 2 4 2 3" xfId="23513"/>
    <cellStyle name="Normal 4 2 2 3 2 2 4 2 3 2" xfId="23514"/>
    <cellStyle name="Normal 4 2 2 3 2 2 4 2 4" xfId="23515"/>
    <cellStyle name="Normal 4 2 2 3 2 2 4 3" xfId="23516"/>
    <cellStyle name="Normal 4 2 2 3 2 2 4 3 2" xfId="23517"/>
    <cellStyle name="Normal 4 2 2 3 2 2 4 3 2 2" xfId="23518"/>
    <cellStyle name="Normal 4 2 2 3 2 2 4 3 3" xfId="23519"/>
    <cellStyle name="Normal 4 2 2 3 2 2 4 4" xfId="23520"/>
    <cellStyle name="Normal 4 2 2 3 2 2 4 4 2" xfId="23521"/>
    <cellStyle name="Normal 4 2 2 3 2 2 4 5" xfId="23522"/>
    <cellStyle name="Normal 4 2 2 3 2 2 5" xfId="23523"/>
    <cellStyle name="Normal 4 2 2 3 2 2 5 2" xfId="23524"/>
    <cellStyle name="Normal 4 2 2 3 2 2 5 2 2" xfId="23525"/>
    <cellStyle name="Normal 4 2 2 3 2 2 5 2 2 2" xfId="23526"/>
    <cellStyle name="Normal 4 2 2 3 2 2 5 2 3" xfId="23527"/>
    <cellStyle name="Normal 4 2 2 3 2 2 5 3" xfId="23528"/>
    <cellStyle name="Normal 4 2 2 3 2 2 5 3 2" xfId="23529"/>
    <cellStyle name="Normal 4 2 2 3 2 2 5 4" xfId="23530"/>
    <cellStyle name="Normal 4 2 2 3 2 2 6" xfId="23531"/>
    <cellStyle name="Normal 4 2 2 3 2 2 6 2" xfId="23532"/>
    <cellStyle name="Normal 4 2 2 3 2 2 6 2 2" xfId="23533"/>
    <cellStyle name="Normal 4 2 2 3 2 2 6 3" xfId="23534"/>
    <cellStyle name="Normal 4 2 2 3 2 2 7" xfId="23535"/>
    <cellStyle name="Normal 4 2 2 3 2 2 7 2" xfId="23536"/>
    <cellStyle name="Normal 4 2 2 3 2 2 8" xfId="23537"/>
    <cellStyle name="Normal 4 2 2 3 2 3" xfId="23538"/>
    <cellStyle name="Normal 4 2 2 3 2 3 2" xfId="23539"/>
    <cellStyle name="Normal 4 2 2 3 2 3 2 2" xfId="23540"/>
    <cellStyle name="Normal 4 2 2 3 2 3 2 2 2" xfId="23541"/>
    <cellStyle name="Normal 4 2 2 3 2 3 2 2 2 2" xfId="23542"/>
    <cellStyle name="Normal 4 2 2 3 2 3 2 2 2 2 2" xfId="23543"/>
    <cellStyle name="Normal 4 2 2 3 2 3 2 2 2 2 2 2" xfId="23544"/>
    <cellStyle name="Normal 4 2 2 3 2 3 2 2 2 2 3" xfId="23545"/>
    <cellStyle name="Normal 4 2 2 3 2 3 2 2 2 3" xfId="23546"/>
    <cellStyle name="Normal 4 2 2 3 2 3 2 2 2 3 2" xfId="23547"/>
    <cellStyle name="Normal 4 2 2 3 2 3 2 2 2 4" xfId="23548"/>
    <cellStyle name="Normal 4 2 2 3 2 3 2 2 3" xfId="23549"/>
    <cellStyle name="Normal 4 2 2 3 2 3 2 2 3 2" xfId="23550"/>
    <cellStyle name="Normal 4 2 2 3 2 3 2 2 3 2 2" xfId="23551"/>
    <cellStyle name="Normal 4 2 2 3 2 3 2 2 3 3" xfId="23552"/>
    <cellStyle name="Normal 4 2 2 3 2 3 2 2 4" xfId="23553"/>
    <cellStyle name="Normal 4 2 2 3 2 3 2 2 4 2" xfId="23554"/>
    <cellStyle name="Normal 4 2 2 3 2 3 2 2 5" xfId="23555"/>
    <cellStyle name="Normal 4 2 2 3 2 3 2 3" xfId="23556"/>
    <cellStyle name="Normal 4 2 2 3 2 3 2 3 2" xfId="23557"/>
    <cellStyle name="Normal 4 2 2 3 2 3 2 3 2 2" xfId="23558"/>
    <cellStyle name="Normal 4 2 2 3 2 3 2 3 2 2 2" xfId="23559"/>
    <cellStyle name="Normal 4 2 2 3 2 3 2 3 2 3" xfId="23560"/>
    <cellStyle name="Normal 4 2 2 3 2 3 2 3 3" xfId="23561"/>
    <cellStyle name="Normal 4 2 2 3 2 3 2 3 3 2" xfId="23562"/>
    <cellStyle name="Normal 4 2 2 3 2 3 2 3 4" xfId="23563"/>
    <cellStyle name="Normal 4 2 2 3 2 3 2 4" xfId="23564"/>
    <cellStyle name="Normal 4 2 2 3 2 3 2 4 2" xfId="23565"/>
    <cellStyle name="Normal 4 2 2 3 2 3 2 4 2 2" xfId="23566"/>
    <cellStyle name="Normal 4 2 2 3 2 3 2 4 3" xfId="23567"/>
    <cellStyle name="Normal 4 2 2 3 2 3 2 5" xfId="23568"/>
    <cellStyle name="Normal 4 2 2 3 2 3 2 5 2" xfId="23569"/>
    <cellStyle name="Normal 4 2 2 3 2 3 2 6" xfId="23570"/>
    <cellStyle name="Normal 4 2 2 3 2 3 3" xfId="23571"/>
    <cellStyle name="Normal 4 2 2 3 2 3 3 2" xfId="23572"/>
    <cellStyle name="Normal 4 2 2 3 2 3 3 2 2" xfId="23573"/>
    <cellStyle name="Normal 4 2 2 3 2 3 3 2 2 2" xfId="23574"/>
    <cellStyle name="Normal 4 2 2 3 2 3 3 2 2 2 2" xfId="23575"/>
    <cellStyle name="Normal 4 2 2 3 2 3 3 2 2 3" xfId="23576"/>
    <cellStyle name="Normal 4 2 2 3 2 3 3 2 3" xfId="23577"/>
    <cellStyle name="Normal 4 2 2 3 2 3 3 2 3 2" xfId="23578"/>
    <cellStyle name="Normal 4 2 2 3 2 3 3 2 4" xfId="23579"/>
    <cellStyle name="Normal 4 2 2 3 2 3 3 3" xfId="23580"/>
    <cellStyle name="Normal 4 2 2 3 2 3 3 3 2" xfId="23581"/>
    <cellStyle name="Normal 4 2 2 3 2 3 3 3 2 2" xfId="23582"/>
    <cellStyle name="Normal 4 2 2 3 2 3 3 3 3" xfId="23583"/>
    <cellStyle name="Normal 4 2 2 3 2 3 3 4" xfId="23584"/>
    <cellStyle name="Normal 4 2 2 3 2 3 3 4 2" xfId="23585"/>
    <cellStyle name="Normal 4 2 2 3 2 3 3 5" xfId="23586"/>
    <cellStyle name="Normal 4 2 2 3 2 3 4" xfId="23587"/>
    <cellStyle name="Normal 4 2 2 3 2 3 4 2" xfId="23588"/>
    <cellStyle name="Normal 4 2 2 3 2 3 4 2 2" xfId="23589"/>
    <cellStyle name="Normal 4 2 2 3 2 3 4 2 2 2" xfId="23590"/>
    <cellStyle name="Normal 4 2 2 3 2 3 4 2 3" xfId="23591"/>
    <cellStyle name="Normal 4 2 2 3 2 3 4 3" xfId="23592"/>
    <cellStyle name="Normal 4 2 2 3 2 3 4 3 2" xfId="23593"/>
    <cellStyle name="Normal 4 2 2 3 2 3 4 4" xfId="23594"/>
    <cellStyle name="Normal 4 2 2 3 2 3 5" xfId="23595"/>
    <cellStyle name="Normal 4 2 2 3 2 3 5 2" xfId="23596"/>
    <cellStyle name="Normal 4 2 2 3 2 3 5 2 2" xfId="23597"/>
    <cellStyle name="Normal 4 2 2 3 2 3 5 3" xfId="23598"/>
    <cellStyle name="Normal 4 2 2 3 2 3 6" xfId="23599"/>
    <cellStyle name="Normal 4 2 2 3 2 3 6 2" xfId="23600"/>
    <cellStyle name="Normal 4 2 2 3 2 3 7" xfId="23601"/>
    <cellStyle name="Normal 4 2 2 3 2 4" xfId="23602"/>
    <cellStyle name="Normal 4 2 2 3 2 4 2" xfId="23603"/>
    <cellStyle name="Normal 4 2 2 3 2 4 2 2" xfId="23604"/>
    <cellStyle name="Normal 4 2 2 3 2 4 2 2 2" xfId="23605"/>
    <cellStyle name="Normal 4 2 2 3 2 4 2 2 2 2" xfId="23606"/>
    <cellStyle name="Normal 4 2 2 3 2 4 2 2 2 2 2" xfId="23607"/>
    <cellStyle name="Normal 4 2 2 3 2 4 2 2 2 3" xfId="23608"/>
    <cellStyle name="Normal 4 2 2 3 2 4 2 2 3" xfId="23609"/>
    <cellStyle name="Normal 4 2 2 3 2 4 2 2 3 2" xfId="23610"/>
    <cellStyle name="Normal 4 2 2 3 2 4 2 2 4" xfId="23611"/>
    <cellStyle name="Normal 4 2 2 3 2 4 2 3" xfId="23612"/>
    <cellStyle name="Normal 4 2 2 3 2 4 2 3 2" xfId="23613"/>
    <cellStyle name="Normal 4 2 2 3 2 4 2 3 2 2" xfId="23614"/>
    <cellStyle name="Normal 4 2 2 3 2 4 2 3 3" xfId="23615"/>
    <cellStyle name="Normal 4 2 2 3 2 4 2 4" xfId="23616"/>
    <cellStyle name="Normal 4 2 2 3 2 4 2 4 2" xfId="23617"/>
    <cellStyle name="Normal 4 2 2 3 2 4 2 5" xfId="23618"/>
    <cellStyle name="Normal 4 2 2 3 2 4 3" xfId="23619"/>
    <cellStyle name="Normal 4 2 2 3 2 4 3 2" xfId="23620"/>
    <cellStyle name="Normal 4 2 2 3 2 4 3 2 2" xfId="23621"/>
    <cellStyle name="Normal 4 2 2 3 2 4 3 2 2 2" xfId="23622"/>
    <cellStyle name="Normal 4 2 2 3 2 4 3 2 3" xfId="23623"/>
    <cellStyle name="Normal 4 2 2 3 2 4 3 3" xfId="23624"/>
    <cellStyle name="Normal 4 2 2 3 2 4 3 3 2" xfId="23625"/>
    <cellStyle name="Normal 4 2 2 3 2 4 3 4" xfId="23626"/>
    <cellStyle name="Normal 4 2 2 3 2 4 4" xfId="23627"/>
    <cellStyle name="Normal 4 2 2 3 2 4 4 2" xfId="23628"/>
    <cellStyle name="Normal 4 2 2 3 2 4 4 2 2" xfId="23629"/>
    <cellStyle name="Normal 4 2 2 3 2 4 4 3" xfId="23630"/>
    <cellStyle name="Normal 4 2 2 3 2 4 5" xfId="23631"/>
    <cellStyle name="Normal 4 2 2 3 2 4 5 2" xfId="23632"/>
    <cellStyle name="Normal 4 2 2 3 2 4 6" xfId="23633"/>
    <cellStyle name="Normal 4 2 2 3 2 5" xfId="23634"/>
    <cellStyle name="Normal 4 2 2 3 2 5 2" xfId="23635"/>
    <cellStyle name="Normal 4 2 2 3 2 5 2 2" xfId="23636"/>
    <cellStyle name="Normal 4 2 2 3 2 5 2 2 2" xfId="23637"/>
    <cellStyle name="Normal 4 2 2 3 2 5 2 2 2 2" xfId="23638"/>
    <cellStyle name="Normal 4 2 2 3 2 5 2 2 3" xfId="23639"/>
    <cellStyle name="Normal 4 2 2 3 2 5 2 3" xfId="23640"/>
    <cellStyle name="Normal 4 2 2 3 2 5 2 3 2" xfId="23641"/>
    <cellStyle name="Normal 4 2 2 3 2 5 2 4" xfId="23642"/>
    <cellStyle name="Normal 4 2 2 3 2 5 3" xfId="23643"/>
    <cellStyle name="Normal 4 2 2 3 2 5 3 2" xfId="23644"/>
    <cellStyle name="Normal 4 2 2 3 2 5 3 2 2" xfId="23645"/>
    <cellStyle name="Normal 4 2 2 3 2 5 3 3" xfId="23646"/>
    <cellStyle name="Normal 4 2 2 3 2 5 4" xfId="23647"/>
    <cellStyle name="Normal 4 2 2 3 2 5 4 2" xfId="23648"/>
    <cellStyle name="Normal 4 2 2 3 2 5 5" xfId="23649"/>
    <cellStyle name="Normal 4 2 2 3 2 6" xfId="23650"/>
    <cellStyle name="Normal 4 2 2 3 2 6 2" xfId="23651"/>
    <cellStyle name="Normal 4 2 2 3 2 6 2 2" xfId="23652"/>
    <cellStyle name="Normal 4 2 2 3 2 6 2 2 2" xfId="23653"/>
    <cellStyle name="Normal 4 2 2 3 2 6 2 3" xfId="23654"/>
    <cellStyle name="Normal 4 2 2 3 2 6 3" xfId="23655"/>
    <cellStyle name="Normal 4 2 2 3 2 6 3 2" xfId="23656"/>
    <cellStyle name="Normal 4 2 2 3 2 6 4" xfId="23657"/>
    <cellStyle name="Normal 4 2 2 3 2 7" xfId="23658"/>
    <cellStyle name="Normal 4 2 2 3 2 7 2" xfId="23659"/>
    <cellStyle name="Normal 4 2 2 3 2 7 2 2" xfId="23660"/>
    <cellStyle name="Normal 4 2 2 3 2 7 3" xfId="23661"/>
    <cellStyle name="Normal 4 2 2 3 2 8" xfId="23662"/>
    <cellStyle name="Normal 4 2 2 3 2 8 2" xfId="23663"/>
    <cellStyle name="Normal 4 2 2 3 2 9" xfId="23664"/>
    <cellStyle name="Normal 4 2 2 3 3" xfId="23665"/>
    <cellStyle name="Normal 4 2 2 3 3 2" xfId="23666"/>
    <cellStyle name="Normal 4 2 2 3 3 2 2" xfId="23667"/>
    <cellStyle name="Normal 4 2 2 3 3 2 2 2" xfId="23668"/>
    <cellStyle name="Normal 4 2 2 3 3 2 2 2 2" xfId="23669"/>
    <cellStyle name="Normal 4 2 2 3 3 2 2 2 2 2" xfId="23670"/>
    <cellStyle name="Normal 4 2 2 3 3 2 2 2 2 2 2" xfId="23671"/>
    <cellStyle name="Normal 4 2 2 3 3 2 2 2 2 2 2 2" xfId="23672"/>
    <cellStyle name="Normal 4 2 2 3 3 2 2 2 2 2 3" xfId="23673"/>
    <cellStyle name="Normal 4 2 2 3 3 2 2 2 2 3" xfId="23674"/>
    <cellStyle name="Normal 4 2 2 3 3 2 2 2 2 3 2" xfId="23675"/>
    <cellStyle name="Normal 4 2 2 3 3 2 2 2 2 4" xfId="23676"/>
    <cellStyle name="Normal 4 2 2 3 3 2 2 2 3" xfId="23677"/>
    <cellStyle name="Normal 4 2 2 3 3 2 2 2 3 2" xfId="23678"/>
    <cellStyle name="Normal 4 2 2 3 3 2 2 2 3 2 2" xfId="23679"/>
    <cellStyle name="Normal 4 2 2 3 3 2 2 2 3 3" xfId="23680"/>
    <cellStyle name="Normal 4 2 2 3 3 2 2 2 4" xfId="23681"/>
    <cellStyle name="Normal 4 2 2 3 3 2 2 2 4 2" xfId="23682"/>
    <cellStyle name="Normal 4 2 2 3 3 2 2 2 5" xfId="23683"/>
    <cellStyle name="Normal 4 2 2 3 3 2 2 3" xfId="23684"/>
    <cellStyle name="Normal 4 2 2 3 3 2 2 3 2" xfId="23685"/>
    <cellStyle name="Normal 4 2 2 3 3 2 2 3 2 2" xfId="23686"/>
    <cellStyle name="Normal 4 2 2 3 3 2 2 3 2 2 2" xfId="23687"/>
    <cellStyle name="Normal 4 2 2 3 3 2 2 3 2 3" xfId="23688"/>
    <cellStyle name="Normal 4 2 2 3 3 2 2 3 3" xfId="23689"/>
    <cellStyle name="Normal 4 2 2 3 3 2 2 3 3 2" xfId="23690"/>
    <cellStyle name="Normal 4 2 2 3 3 2 2 3 4" xfId="23691"/>
    <cellStyle name="Normal 4 2 2 3 3 2 2 4" xfId="23692"/>
    <cellStyle name="Normal 4 2 2 3 3 2 2 4 2" xfId="23693"/>
    <cellStyle name="Normal 4 2 2 3 3 2 2 4 2 2" xfId="23694"/>
    <cellStyle name="Normal 4 2 2 3 3 2 2 4 3" xfId="23695"/>
    <cellStyle name="Normal 4 2 2 3 3 2 2 5" xfId="23696"/>
    <cellStyle name="Normal 4 2 2 3 3 2 2 5 2" xfId="23697"/>
    <cellStyle name="Normal 4 2 2 3 3 2 2 6" xfId="23698"/>
    <cellStyle name="Normal 4 2 2 3 3 2 3" xfId="23699"/>
    <cellStyle name="Normal 4 2 2 3 3 2 3 2" xfId="23700"/>
    <cellStyle name="Normal 4 2 2 3 3 2 3 2 2" xfId="23701"/>
    <cellStyle name="Normal 4 2 2 3 3 2 3 2 2 2" xfId="23702"/>
    <cellStyle name="Normal 4 2 2 3 3 2 3 2 2 2 2" xfId="23703"/>
    <cellStyle name="Normal 4 2 2 3 3 2 3 2 2 3" xfId="23704"/>
    <cellStyle name="Normal 4 2 2 3 3 2 3 2 3" xfId="23705"/>
    <cellStyle name="Normal 4 2 2 3 3 2 3 2 3 2" xfId="23706"/>
    <cellStyle name="Normal 4 2 2 3 3 2 3 2 4" xfId="23707"/>
    <cellStyle name="Normal 4 2 2 3 3 2 3 3" xfId="23708"/>
    <cellStyle name="Normal 4 2 2 3 3 2 3 3 2" xfId="23709"/>
    <cellStyle name="Normal 4 2 2 3 3 2 3 3 2 2" xfId="23710"/>
    <cellStyle name="Normal 4 2 2 3 3 2 3 3 3" xfId="23711"/>
    <cellStyle name="Normal 4 2 2 3 3 2 3 4" xfId="23712"/>
    <cellStyle name="Normal 4 2 2 3 3 2 3 4 2" xfId="23713"/>
    <cellStyle name="Normal 4 2 2 3 3 2 3 5" xfId="23714"/>
    <cellStyle name="Normal 4 2 2 3 3 2 4" xfId="23715"/>
    <cellStyle name="Normal 4 2 2 3 3 2 4 2" xfId="23716"/>
    <cellStyle name="Normal 4 2 2 3 3 2 4 2 2" xfId="23717"/>
    <cellStyle name="Normal 4 2 2 3 3 2 4 2 2 2" xfId="23718"/>
    <cellStyle name="Normal 4 2 2 3 3 2 4 2 3" xfId="23719"/>
    <cellStyle name="Normal 4 2 2 3 3 2 4 3" xfId="23720"/>
    <cellStyle name="Normal 4 2 2 3 3 2 4 3 2" xfId="23721"/>
    <cellStyle name="Normal 4 2 2 3 3 2 4 4" xfId="23722"/>
    <cellStyle name="Normal 4 2 2 3 3 2 5" xfId="23723"/>
    <cellStyle name="Normal 4 2 2 3 3 2 5 2" xfId="23724"/>
    <cellStyle name="Normal 4 2 2 3 3 2 5 2 2" xfId="23725"/>
    <cellStyle name="Normal 4 2 2 3 3 2 5 3" xfId="23726"/>
    <cellStyle name="Normal 4 2 2 3 3 2 6" xfId="23727"/>
    <cellStyle name="Normal 4 2 2 3 3 2 6 2" xfId="23728"/>
    <cellStyle name="Normal 4 2 2 3 3 2 7" xfId="23729"/>
    <cellStyle name="Normal 4 2 2 3 3 3" xfId="23730"/>
    <cellStyle name="Normal 4 2 2 3 3 3 2" xfId="23731"/>
    <cellStyle name="Normal 4 2 2 3 3 3 2 2" xfId="23732"/>
    <cellStyle name="Normal 4 2 2 3 3 3 2 2 2" xfId="23733"/>
    <cellStyle name="Normal 4 2 2 3 3 3 2 2 2 2" xfId="23734"/>
    <cellStyle name="Normal 4 2 2 3 3 3 2 2 2 2 2" xfId="23735"/>
    <cellStyle name="Normal 4 2 2 3 3 3 2 2 2 3" xfId="23736"/>
    <cellStyle name="Normal 4 2 2 3 3 3 2 2 3" xfId="23737"/>
    <cellStyle name="Normal 4 2 2 3 3 3 2 2 3 2" xfId="23738"/>
    <cellStyle name="Normal 4 2 2 3 3 3 2 2 4" xfId="23739"/>
    <cellStyle name="Normal 4 2 2 3 3 3 2 3" xfId="23740"/>
    <cellStyle name="Normal 4 2 2 3 3 3 2 3 2" xfId="23741"/>
    <cellStyle name="Normal 4 2 2 3 3 3 2 3 2 2" xfId="23742"/>
    <cellStyle name="Normal 4 2 2 3 3 3 2 3 3" xfId="23743"/>
    <cellStyle name="Normal 4 2 2 3 3 3 2 4" xfId="23744"/>
    <cellStyle name="Normal 4 2 2 3 3 3 2 4 2" xfId="23745"/>
    <cellStyle name="Normal 4 2 2 3 3 3 2 5" xfId="23746"/>
    <cellStyle name="Normal 4 2 2 3 3 3 3" xfId="23747"/>
    <cellStyle name="Normal 4 2 2 3 3 3 3 2" xfId="23748"/>
    <cellStyle name="Normal 4 2 2 3 3 3 3 2 2" xfId="23749"/>
    <cellStyle name="Normal 4 2 2 3 3 3 3 2 2 2" xfId="23750"/>
    <cellStyle name="Normal 4 2 2 3 3 3 3 2 3" xfId="23751"/>
    <cellStyle name="Normal 4 2 2 3 3 3 3 3" xfId="23752"/>
    <cellStyle name="Normal 4 2 2 3 3 3 3 3 2" xfId="23753"/>
    <cellStyle name="Normal 4 2 2 3 3 3 3 4" xfId="23754"/>
    <cellStyle name="Normal 4 2 2 3 3 3 4" xfId="23755"/>
    <cellStyle name="Normal 4 2 2 3 3 3 4 2" xfId="23756"/>
    <cellStyle name="Normal 4 2 2 3 3 3 4 2 2" xfId="23757"/>
    <cellStyle name="Normal 4 2 2 3 3 3 4 3" xfId="23758"/>
    <cellStyle name="Normal 4 2 2 3 3 3 5" xfId="23759"/>
    <cellStyle name="Normal 4 2 2 3 3 3 5 2" xfId="23760"/>
    <cellStyle name="Normal 4 2 2 3 3 3 6" xfId="23761"/>
    <cellStyle name="Normal 4 2 2 3 3 4" xfId="23762"/>
    <cellStyle name="Normal 4 2 2 3 3 4 2" xfId="23763"/>
    <cellStyle name="Normal 4 2 2 3 3 4 2 2" xfId="23764"/>
    <cellStyle name="Normal 4 2 2 3 3 4 2 2 2" xfId="23765"/>
    <cellStyle name="Normal 4 2 2 3 3 4 2 2 2 2" xfId="23766"/>
    <cellStyle name="Normal 4 2 2 3 3 4 2 2 3" xfId="23767"/>
    <cellStyle name="Normal 4 2 2 3 3 4 2 3" xfId="23768"/>
    <cellStyle name="Normal 4 2 2 3 3 4 2 3 2" xfId="23769"/>
    <cellStyle name="Normal 4 2 2 3 3 4 2 4" xfId="23770"/>
    <cellStyle name="Normal 4 2 2 3 3 4 3" xfId="23771"/>
    <cellStyle name="Normal 4 2 2 3 3 4 3 2" xfId="23772"/>
    <cellStyle name="Normal 4 2 2 3 3 4 3 2 2" xfId="23773"/>
    <cellStyle name="Normal 4 2 2 3 3 4 3 3" xfId="23774"/>
    <cellStyle name="Normal 4 2 2 3 3 4 4" xfId="23775"/>
    <cellStyle name="Normal 4 2 2 3 3 4 4 2" xfId="23776"/>
    <cellStyle name="Normal 4 2 2 3 3 4 5" xfId="23777"/>
    <cellStyle name="Normal 4 2 2 3 3 5" xfId="23778"/>
    <cellStyle name="Normal 4 2 2 3 3 5 2" xfId="23779"/>
    <cellStyle name="Normal 4 2 2 3 3 5 2 2" xfId="23780"/>
    <cellStyle name="Normal 4 2 2 3 3 5 2 2 2" xfId="23781"/>
    <cellStyle name="Normal 4 2 2 3 3 5 2 3" xfId="23782"/>
    <cellStyle name="Normal 4 2 2 3 3 5 3" xfId="23783"/>
    <cellStyle name="Normal 4 2 2 3 3 5 3 2" xfId="23784"/>
    <cellStyle name="Normal 4 2 2 3 3 5 4" xfId="23785"/>
    <cellStyle name="Normal 4 2 2 3 3 6" xfId="23786"/>
    <cellStyle name="Normal 4 2 2 3 3 6 2" xfId="23787"/>
    <cellStyle name="Normal 4 2 2 3 3 6 2 2" xfId="23788"/>
    <cellStyle name="Normal 4 2 2 3 3 6 3" xfId="23789"/>
    <cellStyle name="Normal 4 2 2 3 3 7" xfId="23790"/>
    <cellStyle name="Normal 4 2 2 3 3 7 2" xfId="23791"/>
    <cellStyle name="Normal 4 2 2 3 3 8" xfId="23792"/>
    <cellStyle name="Normal 4 2 2 3 4" xfId="23793"/>
    <cellStyle name="Normal 4 2 2 3 4 2" xfId="23794"/>
    <cellStyle name="Normal 4 2 2 3 4 2 2" xfId="23795"/>
    <cellStyle name="Normal 4 2 2 3 4 2 2 2" xfId="23796"/>
    <cellStyle name="Normal 4 2 2 3 4 2 2 2 2" xfId="23797"/>
    <cellStyle name="Normal 4 2 2 3 4 2 2 2 2 2" xfId="23798"/>
    <cellStyle name="Normal 4 2 2 3 4 2 2 2 2 2 2" xfId="23799"/>
    <cellStyle name="Normal 4 2 2 3 4 2 2 2 2 3" xfId="23800"/>
    <cellStyle name="Normal 4 2 2 3 4 2 2 2 3" xfId="23801"/>
    <cellStyle name="Normal 4 2 2 3 4 2 2 2 3 2" xfId="23802"/>
    <cellStyle name="Normal 4 2 2 3 4 2 2 2 4" xfId="23803"/>
    <cellStyle name="Normal 4 2 2 3 4 2 2 3" xfId="23804"/>
    <cellStyle name="Normal 4 2 2 3 4 2 2 3 2" xfId="23805"/>
    <cellStyle name="Normal 4 2 2 3 4 2 2 3 2 2" xfId="23806"/>
    <cellStyle name="Normal 4 2 2 3 4 2 2 3 3" xfId="23807"/>
    <cellStyle name="Normal 4 2 2 3 4 2 2 4" xfId="23808"/>
    <cellStyle name="Normal 4 2 2 3 4 2 2 4 2" xfId="23809"/>
    <cellStyle name="Normal 4 2 2 3 4 2 2 5" xfId="23810"/>
    <cellStyle name="Normal 4 2 2 3 4 2 3" xfId="23811"/>
    <cellStyle name="Normal 4 2 2 3 4 2 3 2" xfId="23812"/>
    <cellStyle name="Normal 4 2 2 3 4 2 3 2 2" xfId="23813"/>
    <cellStyle name="Normal 4 2 2 3 4 2 3 2 2 2" xfId="23814"/>
    <cellStyle name="Normal 4 2 2 3 4 2 3 2 3" xfId="23815"/>
    <cellStyle name="Normal 4 2 2 3 4 2 3 3" xfId="23816"/>
    <cellStyle name="Normal 4 2 2 3 4 2 3 3 2" xfId="23817"/>
    <cellStyle name="Normal 4 2 2 3 4 2 3 4" xfId="23818"/>
    <cellStyle name="Normal 4 2 2 3 4 2 4" xfId="23819"/>
    <cellStyle name="Normal 4 2 2 3 4 2 4 2" xfId="23820"/>
    <cellStyle name="Normal 4 2 2 3 4 2 4 2 2" xfId="23821"/>
    <cellStyle name="Normal 4 2 2 3 4 2 4 3" xfId="23822"/>
    <cellStyle name="Normal 4 2 2 3 4 2 5" xfId="23823"/>
    <cellStyle name="Normal 4 2 2 3 4 2 5 2" xfId="23824"/>
    <cellStyle name="Normal 4 2 2 3 4 2 6" xfId="23825"/>
    <cellStyle name="Normal 4 2 2 3 4 3" xfId="23826"/>
    <cellStyle name="Normal 4 2 2 3 4 3 2" xfId="23827"/>
    <cellStyle name="Normal 4 2 2 3 4 3 2 2" xfId="23828"/>
    <cellStyle name="Normal 4 2 2 3 4 3 2 2 2" xfId="23829"/>
    <cellStyle name="Normal 4 2 2 3 4 3 2 2 2 2" xfId="23830"/>
    <cellStyle name="Normal 4 2 2 3 4 3 2 2 3" xfId="23831"/>
    <cellStyle name="Normal 4 2 2 3 4 3 2 3" xfId="23832"/>
    <cellStyle name="Normal 4 2 2 3 4 3 2 3 2" xfId="23833"/>
    <cellStyle name="Normal 4 2 2 3 4 3 2 4" xfId="23834"/>
    <cellStyle name="Normal 4 2 2 3 4 3 3" xfId="23835"/>
    <cellStyle name="Normal 4 2 2 3 4 3 3 2" xfId="23836"/>
    <cellStyle name="Normal 4 2 2 3 4 3 3 2 2" xfId="23837"/>
    <cellStyle name="Normal 4 2 2 3 4 3 3 3" xfId="23838"/>
    <cellStyle name="Normal 4 2 2 3 4 3 4" xfId="23839"/>
    <cellStyle name="Normal 4 2 2 3 4 3 4 2" xfId="23840"/>
    <cellStyle name="Normal 4 2 2 3 4 3 5" xfId="23841"/>
    <cellStyle name="Normal 4 2 2 3 4 4" xfId="23842"/>
    <cellStyle name="Normal 4 2 2 3 4 4 2" xfId="23843"/>
    <cellStyle name="Normal 4 2 2 3 4 4 2 2" xfId="23844"/>
    <cellStyle name="Normal 4 2 2 3 4 4 2 2 2" xfId="23845"/>
    <cellStyle name="Normal 4 2 2 3 4 4 2 3" xfId="23846"/>
    <cellStyle name="Normal 4 2 2 3 4 4 3" xfId="23847"/>
    <cellStyle name="Normal 4 2 2 3 4 4 3 2" xfId="23848"/>
    <cellStyle name="Normal 4 2 2 3 4 4 4" xfId="23849"/>
    <cellStyle name="Normal 4 2 2 3 4 5" xfId="23850"/>
    <cellStyle name="Normal 4 2 2 3 4 5 2" xfId="23851"/>
    <cellStyle name="Normal 4 2 2 3 4 5 2 2" xfId="23852"/>
    <cellStyle name="Normal 4 2 2 3 4 5 3" xfId="23853"/>
    <cellStyle name="Normal 4 2 2 3 4 6" xfId="23854"/>
    <cellStyle name="Normal 4 2 2 3 4 6 2" xfId="23855"/>
    <cellStyle name="Normal 4 2 2 3 4 7" xfId="23856"/>
    <cellStyle name="Normal 4 2 2 3 5" xfId="23857"/>
    <cellStyle name="Normal 4 2 2 3 5 2" xfId="23858"/>
    <cellStyle name="Normal 4 2 2 3 5 2 2" xfId="23859"/>
    <cellStyle name="Normal 4 2 2 3 5 2 2 2" xfId="23860"/>
    <cellStyle name="Normal 4 2 2 3 5 2 2 2 2" xfId="23861"/>
    <cellStyle name="Normal 4 2 2 3 5 2 2 2 2 2" xfId="23862"/>
    <cellStyle name="Normal 4 2 2 3 5 2 2 2 3" xfId="23863"/>
    <cellStyle name="Normal 4 2 2 3 5 2 2 3" xfId="23864"/>
    <cellStyle name="Normal 4 2 2 3 5 2 2 3 2" xfId="23865"/>
    <cellStyle name="Normal 4 2 2 3 5 2 2 4" xfId="23866"/>
    <cellStyle name="Normal 4 2 2 3 5 2 3" xfId="23867"/>
    <cellStyle name="Normal 4 2 2 3 5 2 3 2" xfId="23868"/>
    <cellStyle name="Normal 4 2 2 3 5 2 3 2 2" xfId="23869"/>
    <cellStyle name="Normal 4 2 2 3 5 2 3 3" xfId="23870"/>
    <cellStyle name="Normal 4 2 2 3 5 2 4" xfId="23871"/>
    <cellStyle name="Normal 4 2 2 3 5 2 4 2" xfId="23872"/>
    <cellStyle name="Normal 4 2 2 3 5 2 5" xfId="23873"/>
    <cellStyle name="Normal 4 2 2 3 5 3" xfId="23874"/>
    <cellStyle name="Normal 4 2 2 3 5 3 2" xfId="23875"/>
    <cellStyle name="Normal 4 2 2 3 5 3 2 2" xfId="23876"/>
    <cellStyle name="Normal 4 2 2 3 5 3 2 2 2" xfId="23877"/>
    <cellStyle name="Normal 4 2 2 3 5 3 2 3" xfId="23878"/>
    <cellStyle name="Normal 4 2 2 3 5 3 3" xfId="23879"/>
    <cellStyle name="Normal 4 2 2 3 5 3 3 2" xfId="23880"/>
    <cellStyle name="Normal 4 2 2 3 5 3 4" xfId="23881"/>
    <cellStyle name="Normal 4 2 2 3 5 4" xfId="23882"/>
    <cellStyle name="Normal 4 2 2 3 5 4 2" xfId="23883"/>
    <cellStyle name="Normal 4 2 2 3 5 4 2 2" xfId="23884"/>
    <cellStyle name="Normal 4 2 2 3 5 4 3" xfId="23885"/>
    <cellStyle name="Normal 4 2 2 3 5 5" xfId="23886"/>
    <cellStyle name="Normal 4 2 2 3 5 5 2" xfId="23887"/>
    <cellStyle name="Normal 4 2 2 3 5 6" xfId="23888"/>
    <cellStyle name="Normal 4 2 2 3 6" xfId="23889"/>
    <cellStyle name="Normal 4 2 2 3 6 2" xfId="23890"/>
    <cellStyle name="Normal 4 2 2 3 6 2 2" xfId="23891"/>
    <cellStyle name="Normal 4 2 2 3 6 2 2 2" xfId="23892"/>
    <cellStyle name="Normal 4 2 2 3 6 2 2 2 2" xfId="23893"/>
    <cellStyle name="Normal 4 2 2 3 6 2 2 3" xfId="23894"/>
    <cellStyle name="Normal 4 2 2 3 6 2 3" xfId="23895"/>
    <cellStyle name="Normal 4 2 2 3 6 2 3 2" xfId="23896"/>
    <cellStyle name="Normal 4 2 2 3 6 2 4" xfId="23897"/>
    <cellStyle name="Normal 4 2 2 3 6 3" xfId="23898"/>
    <cellStyle name="Normal 4 2 2 3 6 3 2" xfId="23899"/>
    <cellStyle name="Normal 4 2 2 3 6 3 2 2" xfId="23900"/>
    <cellStyle name="Normal 4 2 2 3 6 3 3" xfId="23901"/>
    <cellStyle name="Normal 4 2 2 3 6 4" xfId="23902"/>
    <cellStyle name="Normal 4 2 2 3 6 4 2" xfId="23903"/>
    <cellStyle name="Normal 4 2 2 3 6 5" xfId="23904"/>
    <cellStyle name="Normal 4 2 2 3 7" xfId="23905"/>
    <cellStyle name="Normal 4 2 2 3 7 2" xfId="23906"/>
    <cellStyle name="Normal 4 2 2 3 7 2 2" xfId="23907"/>
    <cellStyle name="Normal 4 2 2 3 7 2 2 2" xfId="23908"/>
    <cellStyle name="Normal 4 2 2 3 7 2 3" xfId="23909"/>
    <cellStyle name="Normal 4 2 2 3 7 3" xfId="23910"/>
    <cellStyle name="Normal 4 2 2 3 7 3 2" xfId="23911"/>
    <cellStyle name="Normal 4 2 2 3 7 4" xfId="23912"/>
    <cellStyle name="Normal 4 2 2 3 8" xfId="23913"/>
    <cellStyle name="Normal 4 2 2 3 8 2" xfId="23914"/>
    <cellStyle name="Normal 4 2 2 3 8 2 2" xfId="23915"/>
    <cellStyle name="Normal 4 2 2 3 8 3" xfId="23916"/>
    <cellStyle name="Normal 4 2 2 3 9" xfId="23917"/>
    <cellStyle name="Normal 4 2 2 3 9 2" xfId="23918"/>
    <cellStyle name="Normal 4 2 2 4" xfId="23919"/>
    <cellStyle name="Normal 4 2 2 4 2" xfId="23920"/>
    <cellStyle name="Normal 4 2 2 4 2 2" xfId="23921"/>
    <cellStyle name="Normal 4 2 2 4 2 2 2" xfId="23922"/>
    <cellStyle name="Normal 4 2 2 4 2 2 2 2" xfId="23923"/>
    <cellStyle name="Normal 4 2 2 4 2 2 2 2 2" xfId="23924"/>
    <cellStyle name="Normal 4 2 2 4 2 2 2 2 2 2" xfId="23925"/>
    <cellStyle name="Normal 4 2 2 4 2 2 2 2 2 2 2" xfId="23926"/>
    <cellStyle name="Normal 4 2 2 4 2 2 2 2 2 2 2 2" xfId="23927"/>
    <cellStyle name="Normal 4 2 2 4 2 2 2 2 2 2 3" xfId="23928"/>
    <cellStyle name="Normal 4 2 2 4 2 2 2 2 2 3" xfId="23929"/>
    <cellStyle name="Normal 4 2 2 4 2 2 2 2 2 3 2" xfId="23930"/>
    <cellStyle name="Normal 4 2 2 4 2 2 2 2 2 4" xfId="23931"/>
    <cellStyle name="Normal 4 2 2 4 2 2 2 2 3" xfId="23932"/>
    <cellStyle name="Normal 4 2 2 4 2 2 2 2 3 2" xfId="23933"/>
    <cellStyle name="Normal 4 2 2 4 2 2 2 2 3 2 2" xfId="23934"/>
    <cellStyle name="Normal 4 2 2 4 2 2 2 2 3 3" xfId="23935"/>
    <cellStyle name="Normal 4 2 2 4 2 2 2 2 4" xfId="23936"/>
    <cellStyle name="Normal 4 2 2 4 2 2 2 2 4 2" xfId="23937"/>
    <cellStyle name="Normal 4 2 2 4 2 2 2 2 5" xfId="23938"/>
    <cellStyle name="Normal 4 2 2 4 2 2 2 3" xfId="23939"/>
    <cellStyle name="Normal 4 2 2 4 2 2 2 3 2" xfId="23940"/>
    <cellStyle name="Normal 4 2 2 4 2 2 2 3 2 2" xfId="23941"/>
    <cellStyle name="Normal 4 2 2 4 2 2 2 3 2 2 2" xfId="23942"/>
    <cellStyle name="Normal 4 2 2 4 2 2 2 3 2 3" xfId="23943"/>
    <cellStyle name="Normal 4 2 2 4 2 2 2 3 3" xfId="23944"/>
    <cellStyle name="Normal 4 2 2 4 2 2 2 3 3 2" xfId="23945"/>
    <cellStyle name="Normal 4 2 2 4 2 2 2 3 4" xfId="23946"/>
    <cellStyle name="Normal 4 2 2 4 2 2 2 4" xfId="23947"/>
    <cellStyle name="Normal 4 2 2 4 2 2 2 4 2" xfId="23948"/>
    <cellStyle name="Normal 4 2 2 4 2 2 2 4 2 2" xfId="23949"/>
    <cellStyle name="Normal 4 2 2 4 2 2 2 4 3" xfId="23950"/>
    <cellStyle name="Normal 4 2 2 4 2 2 2 5" xfId="23951"/>
    <cellStyle name="Normal 4 2 2 4 2 2 2 5 2" xfId="23952"/>
    <cellStyle name="Normal 4 2 2 4 2 2 2 6" xfId="23953"/>
    <cellStyle name="Normal 4 2 2 4 2 2 3" xfId="23954"/>
    <cellStyle name="Normal 4 2 2 4 2 2 3 2" xfId="23955"/>
    <cellStyle name="Normal 4 2 2 4 2 2 3 2 2" xfId="23956"/>
    <cellStyle name="Normal 4 2 2 4 2 2 3 2 2 2" xfId="23957"/>
    <cellStyle name="Normal 4 2 2 4 2 2 3 2 2 2 2" xfId="23958"/>
    <cellStyle name="Normal 4 2 2 4 2 2 3 2 2 3" xfId="23959"/>
    <cellStyle name="Normal 4 2 2 4 2 2 3 2 3" xfId="23960"/>
    <cellStyle name="Normal 4 2 2 4 2 2 3 2 3 2" xfId="23961"/>
    <cellStyle name="Normal 4 2 2 4 2 2 3 2 4" xfId="23962"/>
    <cellStyle name="Normal 4 2 2 4 2 2 3 3" xfId="23963"/>
    <cellStyle name="Normal 4 2 2 4 2 2 3 3 2" xfId="23964"/>
    <cellStyle name="Normal 4 2 2 4 2 2 3 3 2 2" xfId="23965"/>
    <cellStyle name="Normal 4 2 2 4 2 2 3 3 3" xfId="23966"/>
    <cellStyle name="Normal 4 2 2 4 2 2 3 4" xfId="23967"/>
    <cellStyle name="Normal 4 2 2 4 2 2 3 4 2" xfId="23968"/>
    <cellStyle name="Normal 4 2 2 4 2 2 3 5" xfId="23969"/>
    <cellStyle name="Normal 4 2 2 4 2 2 4" xfId="23970"/>
    <cellStyle name="Normal 4 2 2 4 2 2 4 2" xfId="23971"/>
    <cellStyle name="Normal 4 2 2 4 2 2 4 2 2" xfId="23972"/>
    <cellStyle name="Normal 4 2 2 4 2 2 4 2 2 2" xfId="23973"/>
    <cellStyle name="Normal 4 2 2 4 2 2 4 2 3" xfId="23974"/>
    <cellStyle name="Normal 4 2 2 4 2 2 4 3" xfId="23975"/>
    <cellStyle name="Normal 4 2 2 4 2 2 4 3 2" xfId="23976"/>
    <cellStyle name="Normal 4 2 2 4 2 2 4 4" xfId="23977"/>
    <cellStyle name="Normal 4 2 2 4 2 2 5" xfId="23978"/>
    <cellStyle name="Normal 4 2 2 4 2 2 5 2" xfId="23979"/>
    <cellStyle name="Normal 4 2 2 4 2 2 5 2 2" xfId="23980"/>
    <cellStyle name="Normal 4 2 2 4 2 2 5 3" xfId="23981"/>
    <cellStyle name="Normal 4 2 2 4 2 2 6" xfId="23982"/>
    <cellStyle name="Normal 4 2 2 4 2 2 6 2" xfId="23983"/>
    <cellStyle name="Normal 4 2 2 4 2 2 7" xfId="23984"/>
    <cellStyle name="Normal 4 2 2 4 2 3" xfId="23985"/>
    <cellStyle name="Normal 4 2 2 4 2 3 2" xfId="23986"/>
    <cellStyle name="Normal 4 2 2 4 2 3 2 2" xfId="23987"/>
    <cellStyle name="Normal 4 2 2 4 2 3 2 2 2" xfId="23988"/>
    <cellStyle name="Normal 4 2 2 4 2 3 2 2 2 2" xfId="23989"/>
    <cellStyle name="Normal 4 2 2 4 2 3 2 2 2 2 2" xfId="23990"/>
    <cellStyle name="Normal 4 2 2 4 2 3 2 2 2 3" xfId="23991"/>
    <cellStyle name="Normal 4 2 2 4 2 3 2 2 3" xfId="23992"/>
    <cellStyle name="Normal 4 2 2 4 2 3 2 2 3 2" xfId="23993"/>
    <cellStyle name="Normal 4 2 2 4 2 3 2 2 4" xfId="23994"/>
    <cellStyle name="Normal 4 2 2 4 2 3 2 3" xfId="23995"/>
    <cellStyle name="Normal 4 2 2 4 2 3 2 3 2" xfId="23996"/>
    <cellStyle name="Normal 4 2 2 4 2 3 2 3 2 2" xfId="23997"/>
    <cellStyle name="Normal 4 2 2 4 2 3 2 3 3" xfId="23998"/>
    <cellStyle name="Normal 4 2 2 4 2 3 2 4" xfId="23999"/>
    <cellStyle name="Normal 4 2 2 4 2 3 2 4 2" xfId="24000"/>
    <cellStyle name="Normal 4 2 2 4 2 3 2 5" xfId="24001"/>
    <cellStyle name="Normal 4 2 2 4 2 3 3" xfId="24002"/>
    <cellStyle name="Normal 4 2 2 4 2 3 3 2" xfId="24003"/>
    <cellStyle name="Normal 4 2 2 4 2 3 3 2 2" xfId="24004"/>
    <cellStyle name="Normal 4 2 2 4 2 3 3 2 2 2" xfId="24005"/>
    <cellStyle name="Normal 4 2 2 4 2 3 3 2 3" xfId="24006"/>
    <cellStyle name="Normal 4 2 2 4 2 3 3 3" xfId="24007"/>
    <cellStyle name="Normal 4 2 2 4 2 3 3 3 2" xfId="24008"/>
    <cellStyle name="Normal 4 2 2 4 2 3 3 4" xfId="24009"/>
    <cellStyle name="Normal 4 2 2 4 2 3 4" xfId="24010"/>
    <cellStyle name="Normal 4 2 2 4 2 3 4 2" xfId="24011"/>
    <cellStyle name="Normal 4 2 2 4 2 3 4 2 2" xfId="24012"/>
    <cellStyle name="Normal 4 2 2 4 2 3 4 3" xfId="24013"/>
    <cellStyle name="Normal 4 2 2 4 2 3 5" xfId="24014"/>
    <cellStyle name="Normal 4 2 2 4 2 3 5 2" xfId="24015"/>
    <cellStyle name="Normal 4 2 2 4 2 3 6" xfId="24016"/>
    <cellStyle name="Normal 4 2 2 4 2 4" xfId="24017"/>
    <cellStyle name="Normal 4 2 2 4 2 4 2" xfId="24018"/>
    <cellStyle name="Normal 4 2 2 4 2 4 2 2" xfId="24019"/>
    <cellStyle name="Normal 4 2 2 4 2 4 2 2 2" xfId="24020"/>
    <cellStyle name="Normal 4 2 2 4 2 4 2 2 2 2" xfId="24021"/>
    <cellStyle name="Normal 4 2 2 4 2 4 2 2 3" xfId="24022"/>
    <cellStyle name="Normal 4 2 2 4 2 4 2 3" xfId="24023"/>
    <cellStyle name="Normal 4 2 2 4 2 4 2 3 2" xfId="24024"/>
    <cellStyle name="Normal 4 2 2 4 2 4 2 4" xfId="24025"/>
    <cellStyle name="Normal 4 2 2 4 2 4 3" xfId="24026"/>
    <cellStyle name="Normal 4 2 2 4 2 4 3 2" xfId="24027"/>
    <cellStyle name="Normal 4 2 2 4 2 4 3 2 2" xfId="24028"/>
    <cellStyle name="Normal 4 2 2 4 2 4 3 3" xfId="24029"/>
    <cellStyle name="Normal 4 2 2 4 2 4 4" xfId="24030"/>
    <cellStyle name="Normal 4 2 2 4 2 4 4 2" xfId="24031"/>
    <cellStyle name="Normal 4 2 2 4 2 4 5" xfId="24032"/>
    <cellStyle name="Normal 4 2 2 4 2 5" xfId="24033"/>
    <cellStyle name="Normal 4 2 2 4 2 5 2" xfId="24034"/>
    <cellStyle name="Normal 4 2 2 4 2 5 2 2" xfId="24035"/>
    <cellStyle name="Normal 4 2 2 4 2 5 2 2 2" xfId="24036"/>
    <cellStyle name="Normal 4 2 2 4 2 5 2 3" xfId="24037"/>
    <cellStyle name="Normal 4 2 2 4 2 5 3" xfId="24038"/>
    <cellStyle name="Normal 4 2 2 4 2 5 3 2" xfId="24039"/>
    <cellStyle name="Normal 4 2 2 4 2 5 4" xfId="24040"/>
    <cellStyle name="Normal 4 2 2 4 2 6" xfId="24041"/>
    <cellStyle name="Normal 4 2 2 4 2 6 2" xfId="24042"/>
    <cellStyle name="Normal 4 2 2 4 2 6 2 2" xfId="24043"/>
    <cellStyle name="Normal 4 2 2 4 2 6 3" xfId="24044"/>
    <cellStyle name="Normal 4 2 2 4 2 7" xfId="24045"/>
    <cellStyle name="Normal 4 2 2 4 2 7 2" xfId="24046"/>
    <cellStyle name="Normal 4 2 2 4 2 8" xfId="24047"/>
    <cellStyle name="Normal 4 2 2 4 3" xfId="24048"/>
    <cellStyle name="Normal 4 2 2 4 3 2" xfId="24049"/>
    <cellStyle name="Normal 4 2 2 4 3 2 2" xfId="24050"/>
    <cellStyle name="Normal 4 2 2 4 3 2 2 2" xfId="24051"/>
    <cellStyle name="Normal 4 2 2 4 3 2 2 2 2" xfId="24052"/>
    <cellStyle name="Normal 4 2 2 4 3 2 2 2 2 2" xfId="24053"/>
    <cellStyle name="Normal 4 2 2 4 3 2 2 2 2 2 2" xfId="24054"/>
    <cellStyle name="Normal 4 2 2 4 3 2 2 2 2 3" xfId="24055"/>
    <cellStyle name="Normal 4 2 2 4 3 2 2 2 3" xfId="24056"/>
    <cellStyle name="Normal 4 2 2 4 3 2 2 2 3 2" xfId="24057"/>
    <cellStyle name="Normal 4 2 2 4 3 2 2 2 4" xfId="24058"/>
    <cellStyle name="Normal 4 2 2 4 3 2 2 3" xfId="24059"/>
    <cellStyle name="Normal 4 2 2 4 3 2 2 3 2" xfId="24060"/>
    <cellStyle name="Normal 4 2 2 4 3 2 2 3 2 2" xfId="24061"/>
    <cellStyle name="Normal 4 2 2 4 3 2 2 3 3" xfId="24062"/>
    <cellStyle name="Normal 4 2 2 4 3 2 2 4" xfId="24063"/>
    <cellStyle name="Normal 4 2 2 4 3 2 2 4 2" xfId="24064"/>
    <cellStyle name="Normal 4 2 2 4 3 2 2 5" xfId="24065"/>
    <cellStyle name="Normal 4 2 2 4 3 2 3" xfId="24066"/>
    <cellStyle name="Normal 4 2 2 4 3 2 3 2" xfId="24067"/>
    <cellStyle name="Normal 4 2 2 4 3 2 3 2 2" xfId="24068"/>
    <cellStyle name="Normal 4 2 2 4 3 2 3 2 2 2" xfId="24069"/>
    <cellStyle name="Normal 4 2 2 4 3 2 3 2 3" xfId="24070"/>
    <cellStyle name="Normal 4 2 2 4 3 2 3 3" xfId="24071"/>
    <cellStyle name="Normal 4 2 2 4 3 2 3 3 2" xfId="24072"/>
    <cellStyle name="Normal 4 2 2 4 3 2 3 4" xfId="24073"/>
    <cellStyle name="Normal 4 2 2 4 3 2 4" xfId="24074"/>
    <cellStyle name="Normal 4 2 2 4 3 2 4 2" xfId="24075"/>
    <cellStyle name="Normal 4 2 2 4 3 2 4 2 2" xfId="24076"/>
    <cellStyle name="Normal 4 2 2 4 3 2 4 3" xfId="24077"/>
    <cellStyle name="Normal 4 2 2 4 3 2 5" xfId="24078"/>
    <cellStyle name="Normal 4 2 2 4 3 2 5 2" xfId="24079"/>
    <cellStyle name="Normal 4 2 2 4 3 2 6" xfId="24080"/>
    <cellStyle name="Normal 4 2 2 4 3 3" xfId="24081"/>
    <cellStyle name="Normal 4 2 2 4 3 3 2" xfId="24082"/>
    <cellStyle name="Normal 4 2 2 4 3 3 2 2" xfId="24083"/>
    <cellStyle name="Normal 4 2 2 4 3 3 2 2 2" xfId="24084"/>
    <cellStyle name="Normal 4 2 2 4 3 3 2 2 2 2" xfId="24085"/>
    <cellStyle name="Normal 4 2 2 4 3 3 2 2 3" xfId="24086"/>
    <cellStyle name="Normal 4 2 2 4 3 3 2 3" xfId="24087"/>
    <cellStyle name="Normal 4 2 2 4 3 3 2 3 2" xfId="24088"/>
    <cellStyle name="Normal 4 2 2 4 3 3 2 4" xfId="24089"/>
    <cellStyle name="Normal 4 2 2 4 3 3 3" xfId="24090"/>
    <cellStyle name="Normal 4 2 2 4 3 3 3 2" xfId="24091"/>
    <cellStyle name="Normal 4 2 2 4 3 3 3 2 2" xfId="24092"/>
    <cellStyle name="Normal 4 2 2 4 3 3 3 3" xfId="24093"/>
    <cellStyle name="Normal 4 2 2 4 3 3 4" xfId="24094"/>
    <cellStyle name="Normal 4 2 2 4 3 3 4 2" xfId="24095"/>
    <cellStyle name="Normal 4 2 2 4 3 3 5" xfId="24096"/>
    <cellStyle name="Normal 4 2 2 4 3 4" xfId="24097"/>
    <cellStyle name="Normal 4 2 2 4 3 4 2" xfId="24098"/>
    <cellStyle name="Normal 4 2 2 4 3 4 2 2" xfId="24099"/>
    <cellStyle name="Normal 4 2 2 4 3 4 2 2 2" xfId="24100"/>
    <cellStyle name="Normal 4 2 2 4 3 4 2 3" xfId="24101"/>
    <cellStyle name="Normal 4 2 2 4 3 4 3" xfId="24102"/>
    <cellStyle name="Normal 4 2 2 4 3 4 3 2" xfId="24103"/>
    <cellStyle name="Normal 4 2 2 4 3 4 4" xfId="24104"/>
    <cellStyle name="Normal 4 2 2 4 3 5" xfId="24105"/>
    <cellStyle name="Normal 4 2 2 4 3 5 2" xfId="24106"/>
    <cellStyle name="Normal 4 2 2 4 3 5 2 2" xfId="24107"/>
    <cellStyle name="Normal 4 2 2 4 3 5 3" xfId="24108"/>
    <cellStyle name="Normal 4 2 2 4 3 6" xfId="24109"/>
    <cellStyle name="Normal 4 2 2 4 3 6 2" xfId="24110"/>
    <cellStyle name="Normal 4 2 2 4 3 7" xfId="24111"/>
    <cellStyle name="Normal 4 2 2 4 4" xfId="24112"/>
    <cellStyle name="Normal 4 2 2 4 4 2" xfId="24113"/>
    <cellStyle name="Normal 4 2 2 4 4 2 2" xfId="24114"/>
    <cellStyle name="Normal 4 2 2 4 4 2 2 2" xfId="24115"/>
    <cellStyle name="Normal 4 2 2 4 4 2 2 2 2" xfId="24116"/>
    <cellStyle name="Normal 4 2 2 4 4 2 2 2 2 2" xfId="24117"/>
    <cellStyle name="Normal 4 2 2 4 4 2 2 2 3" xfId="24118"/>
    <cellStyle name="Normal 4 2 2 4 4 2 2 3" xfId="24119"/>
    <cellStyle name="Normal 4 2 2 4 4 2 2 3 2" xfId="24120"/>
    <cellStyle name="Normal 4 2 2 4 4 2 2 4" xfId="24121"/>
    <cellStyle name="Normal 4 2 2 4 4 2 3" xfId="24122"/>
    <cellStyle name="Normal 4 2 2 4 4 2 3 2" xfId="24123"/>
    <cellStyle name="Normal 4 2 2 4 4 2 3 2 2" xfId="24124"/>
    <cellStyle name="Normal 4 2 2 4 4 2 3 3" xfId="24125"/>
    <cellStyle name="Normal 4 2 2 4 4 2 4" xfId="24126"/>
    <cellStyle name="Normal 4 2 2 4 4 2 4 2" xfId="24127"/>
    <cellStyle name="Normal 4 2 2 4 4 2 5" xfId="24128"/>
    <cellStyle name="Normal 4 2 2 4 4 3" xfId="24129"/>
    <cellStyle name="Normal 4 2 2 4 4 3 2" xfId="24130"/>
    <cellStyle name="Normal 4 2 2 4 4 3 2 2" xfId="24131"/>
    <cellStyle name="Normal 4 2 2 4 4 3 2 2 2" xfId="24132"/>
    <cellStyle name="Normal 4 2 2 4 4 3 2 3" xfId="24133"/>
    <cellStyle name="Normal 4 2 2 4 4 3 3" xfId="24134"/>
    <cellStyle name="Normal 4 2 2 4 4 3 3 2" xfId="24135"/>
    <cellStyle name="Normal 4 2 2 4 4 3 4" xfId="24136"/>
    <cellStyle name="Normal 4 2 2 4 4 4" xfId="24137"/>
    <cellStyle name="Normal 4 2 2 4 4 4 2" xfId="24138"/>
    <cellStyle name="Normal 4 2 2 4 4 4 2 2" xfId="24139"/>
    <cellStyle name="Normal 4 2 2 4 4 4 3" xfId="24140"/>
    <cellStyle name="Normal 4 2 2 4 4 5" xfId="24141"/>
    <cellStyle name="Normal 4 2 2 4 4 5 2" xfId="24142"/>
    <cellStyle name="Normal 4 2 2 4 4 6" xfId="24143"/>
    <cellStyle name="Normal 4 2 2 4 5" xfId="24144"/>
    <cellStyle name="Normal 4 2 2 4 5 2" xfId="24145"/>
    <cellStyle name="Normal 4 2 2 4 5 2 2" xfId="24146"/>
    <cellStyle name="Normal 4 2 2 4 5 2 2 2" xfId="24147"/>
    <cellStyle name="Normal 4 2 2 4 5 2 2 2 2" xfId="24148"/>
    <cellStyle name="Normal 4 2 2 4 5 2 2 3" xfId="24149"/>
    <cellStyle name="Normal 4 2 2 4 5 2 3" xfId="24150"/>
    <cellStyle name="Normal 4 2 2 4 5 2 3 2" xfId="24151"/>
    <cellStyle name="Normal 4 2 2 4 5 2 4" xfId="24152"/>
    <cellStyle name="Normal 4 2 2 4 5 3" xfId="24153"/>
    <cellStyle name="Normal 4 2 2 4 5 3 2" xfId="24154"/>
    <cellStyle name="Normal 4 2 2 4 5 3 2 2" xfId="24155"/>
    <cellStyle name="Normal 4 2 2 4 5 3 3" xfId="24156"/>
    <cellStyle name="Normal 4 2 2 4 5 4" xfId="24157"/>
    <cellStyle name="Normal 4 2 2 4 5 4 2" xfId="24158"/>
    <cellStyle name="Normal 4 2 2 4 5 5" xfId="24159"/>
    <cellStyle name="Normal 4 2 2 4 6" xfId="24160"/>
    <cellStyle name="Normal 4 2 2 4 6 2" xfId="24161"/>
    <cellStyle name="Normal 4 2 2 4 6 2 2" xfId="24162"/>
    <cellStyle name="Normal 4 2 2 4 6 2 2 2" xfId="24163"/>
    <cellStyle name="Normal 4 2 2 4 6 2 3" xfId="24164"/>
    <cellStyle name="Normal 4 2 2 4 6 3" xfId="24165"/>
    <cellStyle name="Normal 4 2 2 4 6 3 2" xfId="24166"/>
    <cellStyle name="Normal 4 2 2 4 6 4" xfId="24167"/>
    <cellStyle name="Normal 4 2 2 4 7" xfId="24168"/>
    <cellStyle name="Normal 4 2 2 4 7 2" xfId="24169"/>
    <cellStyle name="Normal 4 2 2 4 7 2 2" xfId="24170"/>
    <cellStyle name="Normal 4 2 2 4 7 3" xfId="24171"/>
    <cellStyle name="Normal 4 2 2 4 8" xfId="24172"/>
    <cellStyle name="Normal 4 2 2 4 8 2" xfId="24173"/>
    <cellStyle name="Normal 4 2 2 4 9" xfId="24174"/>
    <cellStyle name="Normal 4 2 2 5" xfId="24175"/>
    <cellStyle name="Normal 4 2 2 5 2" xfId="24176"/>
    <cellStyle name="Normal 4 2 2 5 2 2" xfId="24177"/>
    <cellStyle name="Normal 4 2 2 5 2 2 2" xfId="24178"/>
    <cellStyle name="Normal 4 2 2 5 2 2 2 2" xfId="24179"/>
    <cellStyle name="Normal 4 2 2 5 2 2 2 2 2" xfId="24180"/>
    <cellStyle name="Normal 4 2 2 5 2 2 2 2 2 2" xfId="24181"/>
    <cellStyle name="Normal 4 2 2 5 2 2 2 2 2 2 2" xfId="24182"/>
    <cellStyle name="Normal 4 2 2 5 2 2 2 2 2 3" xfId="24183"/>
    <cellStyle name="Normal 4 2 2 5 2 2 2 2 3" xfId="24184"/>
    <cellStyle name="Normal 4 2 2 5 2 2 2 2 3 2" xfId="24185"/>
    <cellStyle name="Normal 4 2 2 5 2 2 2 2 4" xfId="24186"/>
    <cellStyle name="Normal 4 2 2 5 2 2 2 3" xfId="24187"/>
    <cellStyle name="Normal 4 2 2 5 2 2 2 3 2" xfId="24188"/>
    <cellStyle name="Normal 4 2 2 5 2 2 2 3 2 2" xfId="24189"/>
    <cellStyle name="Normal 4 2 2 5 2 2 2 3 3" xfId="24190"/>
    <cellStyle name="Normal 4 2 2 5 2 2 2 4" xfId="24191"/>
    <cellStyle name="Normal 4 2 2 5 2 2 2 4 2" xfId="24192"/>
    <cellStyle name="Normal 4 2 2 5 2 2 2 5" xfId="24193"/>
    <cellStyle name="Normal 4 2 2 5 2 2 3" xfId="24194"/>
    <cellStyle name="Normal 4 2 2 5 2 2 3 2" xfId="24195"/>
    <cellStyle name="Normal 4 2 2 5 2 2 3 2 2" xfId="24196"/>
    <cellStyle name="Normal 4 2 2 5 2 2 3 2 2 2" xfId="24197"/>
    <cellStyle name="Normal 4 2 2 5 2 2 3 2 3" xfId="24198"/>
    <cellStyle name="Normal 4 2 2 5 2 2 3 3" xfId="24199"/>
    <cellStyle name="Normal 4 2 2 5 2 2 3 3 2" xfId="24200"/>
    <cellStyle name="Normal 4 2 2 5 2 2 3 4" xfId="24201"/>
    <cellStyle name="Normal 4 2 2 5 2 2 4" xfId="24202"/>
    <cellStyle name="Normal 4 2 2 5 2 2 4 2" xfId="24203"/>
    <cellStyle name="Normal 4 2 2 5 2 2 4 2 2" xfId="24204"/>
    <cellStyle name="Normal 4 2 2 5 2 2 4 3" xfId="24205"/>
    <cellStyle name="Normal 4 2 2 5 2 2 5" xfId="24206"/>
    <cellStyle name="Normal 4 2 2 5 2 2 5 2" xfId="24207"/>
    <cellStyle name="Normal 4 2 2 5 2 2 6" xfId="24208"/>
    <cellStyle name="Normal 4 2 2 5 2 3" xfId="24209"/>
    <cellStyle name="Normal 4 2 2 5 2 3 2" xfId="24210"/>
    <cellStyle name="Normal 4 2 2 5 2 3 2 2" xfId="24211"/>
    <cellStyle name="Normal 4 2 2 5 2 3 2 2 2" xfId="24212"/>
    <cellStyle name="Normal 4 2 2 5 2 3 2 2 2 2" xfId="24213"/>
    <cellStyle name="Normal 4 2 2 5 2 3 2 2 3" xfId="24214"/>
    <cellStyle name="Normal 4 2 2 5 2 3 2 3" xfId="24215"/>
    <cellStyle name="Normal 4 2 2 5 2 3 2 3 2" xfId="24216"/>
    <cellStyle name="Normal 4 2 2 5 2 3 2 4" xfId="24217"/>
    <cellStyle name="Normal 4 2 2 5 2 3 3" xfId="24218"/>
    <cellStyle name="Normal 4 2 2 5 2 3 3 2" xfId="24219"/>
    <cellStyle name="Normal 4 2 2 5 2 3 3 2 2" xfId="24220"/>
    <cellStyle name="Normal 4 2 2 5 2 3 3 3" xfId="24221"/>
    <cellStyle name="Normal 4 2 2 5 2 3 4" xfId="24222"/>
    <cellStyle name="Normal 4 2 2 5 2 3 4 2" xfId="24223"/>
    <cellStyle name="Normal 4 2 2 5 2 3 5" xfId="24224"/>
    <cellStyle name="Normal 4 2 2 5 2 4" xfId="24225"/>
    <cellStyle name="Normal 4 2 2 5 2 4 2" xfId="24226"/>
    <cellStyle name="Normal 4 2 2 5 2 4 2 2" xfId="24227"/>
    <cellStyle name="Normal 4 2 2 5 2 4 2 2 2" xfId="24228"/>
    <cellStyle name="Normal 4 2 2 5 2 4 2 3" xfId="24229"/>
    <cellStyle name="Normal 4 2 2 5 2 4 3" xfId="24230"/>
    <cellStyle name="Normal 4 2 2 5 2 4 3 2" xfId="24231"/>
    <cellStyle name="Normal 4 2 2 5 2 4 4" xfId="24232"/>
    <cellStyle name="Normal 4 2 2 5 2 5" xfId="24233"/>
    <cellStyle name="Normal 4 2 2 5 2 5 2" xfId="24234"/>
    <cellStyle name="Normal 4 2 2 5 2 5 2 2" xfId="24235"/>
    <cellStyle name="Normal 4 2 2 5 2 5 3" xfId="24236"/>
    <cellStyle name="Normal 4 2 2 5 2 6" xfId="24237"/>
    <cellStyle name="Normal 4 2 2 5 2 6 2" xfId="24238"/>
    <cellStyle name="Normal 4 2 2 5 2 7" xfId="24239"/>
    <cellStyle name="Normal 4 2 2 5 3" xfId="24240"/>
    <cellStyle name="Normal 4 2 2 5 3 2" xfId="24241"/>
    <cellStyle name="Normal 4 2 2 5 3 2 2" xfId="24242"/>
    <cellStyle name="Normal 4 2 2 5 3 2 2 2" xfId="24243"/>
    <cellStyle name="Normal 4 2 2 5 3 2 2 2 2" xfId="24244"/>
    <cellStyle name="Normal 4 2 2 5 3 2 2 2 2 2" xfId="24245"/>
    <cellStyle name="Normal 4 2 2 5 3 2 2 2 3" xfId="24246"/>
    <cellStyle name="Normal 4 2 2 5 3 2 2 3" xfId="24247"/>
    <cellStyle name="Normal 4 2 2 5 3 2 2 3 2" xfId="24248"/>
    <cellStyle name="Normal 4 2 2 5 3 2 2 4" xfId="24249"/>
    <cellStyle name="Normal 4 2 2 5 3 2 3" xfId="24250"/>
    <cellStyle name="Normal 4 2 2 5 3 2 3 2" xfId="24251"/>
    <cellStyle name="Normal 4 2 2 5 3 2 3 2 2" xfId="24252"/>
    <cellStyle name="Normal 4 2 2 5 3 2 3 3" xfId="24253"/>
    <cellStyle name="Normal 4 2 2 5 3 2 4" xfId="24254"/>
    <cellStyle name="Normal 4 2 2 5 3 2 4 2" xfId="24255"/>
    <cellStyle name="Normal 4 2 2 5 3 2 5" xfId="24256"/>
    <cellStyle name="Normal 4 2 2 5 3 3" xfId="24257"/>
    <cellStyle name="Normal 4 2 2 5 3 3 2" xfId="24258"/>
    <cellStyle name="Normal 4 2 2 5 3 3 2 2" xfId="24259"/>
    <cellStyle name="Normal 4 2 2 5 3 3 2 2 2" xfId="24260"/>
    <cellStyle name="Normal 4 2 2 5 3 3 2 3" xfId="24261"/>
    <cellStyle name="Normal 4 2 2 5 3 3 3" xfId="24262"/>
    <cellStyle name="Normal 4 2 2 5 3 3 3 2" xfId="24263"/>
    <cellStyle name="Normal 4 2 2 5 3 3 4" xfId="24264"/>
    <cellStyle name="Normal 4 2 2 5 3 4" xfId="24265"/>
    <cellStyle name="Normal 4 2 2 5 3 4 2" xfId="24266"/>
    <cellStyle name="Normal 4 2 2 5 3 4 2 2" xfId="24267"/>
    <cellStyle name="Normal 4 2 2 5 3 4 3" xfId="24268"/>
    <cellStyle name="Normal 4 2 2 5 3 5" xfId="24269"/>
    <cellStyle name="Normal 4 2 2 5 3 5 2" xfId="24270"/>
    <cellStyle name="Normal 4 2 2 5 3 6" xfId="24271"/>
    <cellStyle name="Normal 4 2 2 5 4" xfId="24272"/>
    <cellStyle name="Normal 4 2 2 5 4 2" xfId="24273"/>
    <cellStyle name="Normal 4 2 2 5 4 2 2" xfId="24274"/>
    <cellStyle name="Normal 4 2 2 5 4 2 2 2" xfId="24275"/>
    <cellStyle name="Normal 4 2 2 5 4 2 2 2 2" xfId="24276"/>
    <cellStyle name="Normal 4 2 2 5 4 2 2 3" xfId="24277"/>
    <cellStyle name="Normal 4 2 2 5 4 2 3" xfId="24278"/>
    <cellStyle name="Normal 4 2 2 5 4 2 3 2" xfId="24279"/>
    <cellStyle name="Normal 4 2 2 5 4 2 4" xfId="24280"/>
    <cellStyle name="Normal 4 2 2 5 4 3" xfId="24281"/>
    <cellStyle name="Normal 4 2 2 5 4 3 2" xfId="24282"/>
    <cellStyle name="Normal 4 2 2 5 4 3 2 2" xfId="24283"/>
    <cellStyle name="Normal 4 2 2 5 4 3 3" xfId="24284"/>
    <cellStyle name="Normal 4 2 2 5 4 4" xfId="24285"/>
    <cellStyle name="Normal 4 2 2 5 4 4 2" xfId="24286"/>
    <cellStyle name="Normal 4 2 2 5 4 5" xfId="24287"/>
    <cellStyle name="Normal 4 2 2 5 5" xfId="24288"/>
    <cellStyle name="Normal 4 2 2 5 5 2" xfId="24289"/>
    <cellStyle name="Normal 4 2 2 5 5 2 2" xfId="24290"/>
    <cellStyle name="Normal 4 2 2 5 5 2 2 2" xfId="24291"/>
    <cellStyle name="Normal 4 2 2 5 5 2 3" xfId="24292"/>
    <cellStyle name="Normal 4 2 2 5 5 3" xfId="24293"/>
    <cellStyle name="Normal 4 2 2 5 5 3 2" xfId="24294"/>
    <cellStyle name="Normal 4 2 2 5 5 4" xfId="24295"/>
    <cellStyle name="Normal 4 2 2 5 6" xfId="24296"/>
    <cellStyle name="Normal 4 2 2 5 6 2" xfId="24297"/>
    <cellStyle name="Normal 4 2 2 5 6 2 2" xfId="24298"/>
    <cellStyle name="Normal 4 2 2 5 6 3" xfId="24299"/>
    <cellStyle name="Normal 4 2 2 5 7" xfId="24300"/>
    <cellStyle name="Normal 4 2 2 5 7 2" xfId="24301"/>
    <cellStyle name="Normal 4 2 2 5 8" xfId="24302"/>
    <cellStyle name="Normal 4 2 2 6" xfId="24303"/>
    <cellStyle name="Normal 4 2 2 6 2" xfId="24304"/>
    <cellStyle name="Normal 4 2 2 6 2 2" xfId="24305"/>
    <cellStyle name="Normal 4 2 2 6 2 2 2" xfId="24306"/>
    <cellStyle name="Normal 4 2 2 6 2 2 2 2" xfId="24307"/>
    <cellStyle name="Normal 4 2 2 6 2 2 2 2 2" xfId="24308"/>
    <cellStyle name="Normal 4 2 2 6 2 2 2 2 2 2" xfId="24309"/>
    <cellStyle name="Normal 4 2 2 6 2 2 2 2 3" xfId="24310"/>
    <cellStyle name="Normal 4 2 2 6 2 2 2 3" xfId="24311"/>
    <cellStyle name="Normal 4 2 2 6 2 2 2 3 2" xfId="24312"/>
    <cellStyle name="Normal 4 2 2 6 2 2 2 4" xfId="24313"/>
    <cellStyle name="Normal 4 2 2 6 2 2 3" xfId="24314"/>
    <cellStyle name="Normal 4 2 2 6 2 2 3 2" xfId="24315"/>
    <cellStyle name="Normal 4 2 2 6 2 2 3 2 2" xfId="24316"/>
    <cellStyle name="Normal 4 2 2 6 2 2 3 3" xfId="24317"/>
    <cellStyle name="Normal 4 2 2 6 2 2 4" xfId="24318"/>
    <cellStyle name="Normal 4 2 2 6 2 2 4 2" xfId="24319"/>
    <cellStyle name="Normal 4 2 2 6 2 2 5" xfId="24320"/>
    <cellStyle name="Normal 4 2 2 6 2 3" xfId="24321"/>
    <cellStyle name="Normal 4 2 2 6 2 3 2" xfId="24322"/>
    <cellStyle name="Normal 4 2 2 6 2 3 2 2" xfId="24323"/>
    <cellStyle name="Normal 4 2 2 6 2 3 2 2 2" xfId="24324"/>
    <cellStyle name="Normal 4 2 2 6 2 3 2 3" xfId="24325"/>
    <cellStyle name="Normal 4 2 2 6 2 3 3" xfId="24326"/>
    <cellStyle name="Normal 4 2 2 6 2 3 3 2" xfId="24327"/>
    <cellStyle name="Normal 4 2 2 6 2 3 4" xfId="24328"/>
    <cellStyle name="Normal 4 2 2 6 2 4" xfId="24329"/>
    <cellStyle name="Normal 4 2 2 6 2 4 2" xfId="24330"/>
    <cellStyle name="Normal 4 2 2 6 2 4 2 2" xfId="24331"/>
    <cellStyle name="Normal 4 2 2 6 2 4 3" xfId="24332"/>
    <cellStyle name="Normal 4 2 2 6 2 5" xfId="24333"/>
    <cellStyle name="Normal 4 2 2 6 2 5 2" xfId="24334"/>
    <cellStyle name="Normal 4 2 2 6 2 6" xfId="24335"/>
    <cellStyle name="Normal 4 2 2 6 3" xfId="24336"/>
    <cellStyle name="Normal 4 2 2 6 3 2" xfId="24337"/>
    <cellStyle name="Normal 4 2 2 6 3 2 2" xfId="24338"/>
    <cellStyle name="Normal 4 2 2 6 3 2 2 2" xfId="24339"/>
    <cellStyle name="Normal 4 2 2 6 3 2 2 2 2" xfId="24340"/>
    <cellStyle name="Normal 4 2 2 6 3 2 2 3" xfId="24341"/>
    <cellStyle name="Normal 4 2 2 6 3 2 3" xfId="24342"/>
    <cellStyle name="Normal 4 2 2 6 3 2 3 2" xfId="24343"/>
    <cellStyle name="Normal 4 2 2 6 3 2 4" xfId="24344"/>
    <cellStyle name="Normal 4 2 2 6 3 3" xfId="24345"/>
    <cellStyle name="Normal 4 2 2 6 3 3 2" xfId="24346"/>
    <cellStyle name="Normal 4 2 2 6 3 3 2 2" xfId="24347"/>
    <cellStyle name="Normal 4 2 2 6 3 3 3" xfId="24348"/>
    <cellStyle name="Normal 4 2 2 6 3 4" xfId="24349"/>
    <cellStyle name="Normal 4 2 2 6 3 4 2" xfId="24350"/>
    <cellStyle name="Normal 4 2 2 6 3 5" xfId="24351"/>
    <cellStyle name="Normal 4 2 2 6 4" xfId="24352"/>
    <cellStyle name="Normal 4 2 2 6 4 2" xfId="24353"/>
    <cellStyle name="Normal 4 2 2 6 4 2 2" xfId="24354"/>
    <cellStyle name="Normal 4 2 2 6 4 2 2 2" xfId="24355"/>
    <cellStyle name="Normal 4 2 2 6 4 2 3" xfId="24356"/>
    <cellStyle name="Normal 4 2 2 6 4 3" xfId="24357"/>
    <cellStyle name="Normal 4 2 2 6 4 3 2" xfId="24358"/>
    <cellStyle name="Normal 4 2 2 6 4 4" xfId="24359"/>
    <cellStyle name="Normal 4 2 2 6 5" xfId="24360"/>
    <cellStyle name="Normal 4 2 2 6 5 2" xfId="24361"/>
    <cellStyle name="Normal 4 2 2 6 5 2 2" xfId="24362"/>
    <cellStyle name="Normal 4 2 2 6 5 3" xfId="24363"/>
    <cellStyle name="Normal 4 2 2 6 6" xfId="24364"/>
    <cellStyle name="Normal 4 2 2 6 6 2" xfId="24365"/>
    <cellStyle name="Normal 4 2 2 6 7" xfId="24366"/>
    <cellStyle name="Normal 4 2 2 7" xfId="24367"/>
    <cellStyle name="Normal 4 2 2 7 2" xfId="24368"/>
    <cellStyle name="Normal 4 2 2 7 2 2" xfId="24369"/>
    <cellStyle name="Normal 4 2 2 7 2 2 2" xfId="24370"/>
    <cellStyle name="Normal 4 2 2 7 2 2 2 2" xfId="24371"/>
    <cellStyle name="Normal 4 2 2 7 2 2 2 2 2" xfId="24372"/>
    <cellStyle name="Normal 4 2 2 7 2 2 2 3" xfId="24373"/>
    <cellStyle name="Normal 4 2 2 7 2 2 3" xfId="24374"/>
    <cellStyle name="Normal 4 2 2 7 2 2 3 2" xfId="24375"/>
    <cellStyle name="Normal 4 2 2 7 2 2 4" xfId="24376"/>
    <cellStyle name="Normal 4 2 2 7 2 3" xfId="24377"/>
    <cellStyle name="Normal 4 2 2 7 2 3 2" xfId="24378"/>
    <cellStyle name="Normal 4 2 2 7 2 3 2 2" xfId="24379"/>
    <cellStyle name="Normal 4 2 2 7 2 3 3" xfId="24380"/>
    <cellStyle name="Normal 4 2 2 7 2 4" xfId="24381"/>
    <cellStyle name="Normal 4 2 2 7 2 4 2" xfId="24382"/>
    <cellStyle name="Normal 4 2 2 7 2 5" xfId="24383"/>
    <cellStyle name="Normal 4 2 2 7 3" xfId="24384"/>
    <cellStyle name="Normal 4 2 2 7 3 2" xfId="24385"/>
    <cellStyle name="Normal 4 2 2 7 3 2 2" xfId="24386"/>
    <cellStyle name="Normal 4 2 2 7 3 2 2 2" xfId="24387"/>
    <cellStyle name="Normal 4 2 2 7 3 2 3" xfId="24388"/>
    <cellStyle name="Normal 4 2 2 7 3 3" xfId="24389"/>
    <cellStyle name="Normal 4 2 2 7 3 3 2" xfId="24390"/>
    <cellStyle name="Normal 4 2 2 7 3 4" xfId="24391"/>
    <cellStyle name="Normal 4 2 2 7 4" xfId="24392"/>
    <cellStyle name="Normal 4 2 2 7 4 2" xfId="24393"/>
    <cellStyle name="Normal 4 2 2 7 4 2 2" xfId="24394"/>
    <cellStyle name="Normal 4 2 2 7 4 3" xfId="24395"/>
    <cellStyle name="Normal 4 2 2 7 5" xfId="24396"/>
    <cellStyle name="Normal 4 2 2 7 5 2" xfId="24397"/>
    <cellStyle name="Normal 4 2 2 7 6" xfId="24398"/>
    <cellStyle name="Normal 4 2 2 8" xfId="24399"/>
    <cellStyle name="Normal 4 2 2 8 2" xfId="24400"/>
    <cellStyle name="Normal 4 2 2 8 2 2" xfId="24401"/>
    <cellStyle name="Normal 4 2 2 8 2 2 2" xfId="24402"/>
    <cellStyle name="Normal 4 2 2 8 2 2 2 2" xfId="24403"/>
    <cellStyle name="Normal 4 2 2 8 2 2 3" xfId="24404"/>
    <cellStyle name="Normal 4 2 2 8 2 3" xfId="24405"/>
    <cellStyle name="Normal 4 2 2 8 2 3 2" xfId="24406"/>
    <cellStyle name="Normal 4 2 2 8 2 4" xfId="24407"/>
    <cellStyle name="Normal 4 2 2 8 3" xfId="24408"/>
    <cellStyle name="Normal 4 2 2 8 3 2" xfId="24409"/>
    <cellStyle name="Normal 4 2 2 8 3 2 2" xfId="24410"/>
    <cellStyle name="Normal 4 2 2 8 3 3" xfId="24411"/>
    <cellStyle name="Normal 4 2 2 8 4" xfId="24412"/>
    <cellStyle name="Normal 4 2 2 8 4 2" xfId="24413"/>
    <cellStyle name="Normal 4 2 2 8 5" xfId="24414"/>
    <cellStyle name="Normal 4 2 2 9" xfId="24415"/>
    <cellStyle name="Normal 4 2 2 9 2" xfId="24416"/>
    <cellStyle name="Normal 4 2 2 9 2 2" xfId="24417"/>
    <cellStyle name="Normal 4 2 2 9 2 2 2" xfId="24418"/>
    <cellStyle name="Normal 4 2 2 9 2 3" xfId="24419"/>
    <cellStyle name="Normal 4 2 2 9 3" xfId="24420"/>
    <cellStyle name="Normal 4 2 2 9 3 2" xfId="24421"/>
    <cellStyle name="Normal 4 2 2 9 4" xfId="24422"/>
    <cellStyle name="Normal 4 2 3" xfId="24423"/>
    <cellStyle name="Normal 4 2 3 10" xfId="24424"/>
    <cellStyle name="Normal 4 2 3 10 2" xfId="24425"/>
    <cellStyle name="Normal 4 2 3 11" xfId="24426"/>
    <cellStyle name="Normal 4 2 3 2" xfId="24427"/>
    <cellStyle name="Normal 4 2 3 2 10" xfId="24428"/>
    <cellStyle name="Normal 4 2 3 2 2" xfId="24429"/>
    <cellStyle name="Normal 4 2 3 2 2 2" xfId="24430"/>
    <cellStyle name="Normal 4 2 3 2 2 2 2" xfId="24431"/>
    <cellStyle name="Normal 4 2 3 2 2 2 2 2" xfId="24432"/>
    <cellStyle name="Normal 4 2 3 2 2 2 2 2 2" xfId="24433"/>
    <cellStyle name="Normal 4 2 3 2 2 2 2 2 2 2" xfId="24434"/>
    <cellStyle name="Normal 4 2 3 2 2 2 2 2 2 2 2" xfId="24435"/>
    <cellStyle name="Normal 4 2 3 2 2 2 2 2 2 2 2 2" xfId="24436"/>
    <cellStyle name="Normal 4 2 3 2 2 2 2 2 2 2 2 2 2" xfId="24437"/>
    <cellStyle name="Normal 4 2 3 2 2 2 2 2 2 2 2 3" xfId="24438"/>
    <cellStyle name="Normal 4 2 3 2 2 2 2 2 2 2 3" xfId="24439"/>
    <cellStyle name="Normal 4 2 3 2 2 2 2 2 2 2 3 2" xfId="24440"/>
    <cellStyle name="Normal 4 2 3 2 2 2 2 2 2 2 4" xfId="24441"/>
    <cellStyle name="Normal 4 2 3 2 2 2 2 2 2 3" xfId="24442"/>
    <cellStyle name="Normal 4 2 3 2 2 2 2 2 2 3 2" xfId="24443"/>
    <cellStyle name="Normal 4 2 3 2 2 2 2 2 2 3 2 2" xfId="24444"/>
    <cellStyle name="Normal 4 2 3 2 2 2 2 2 2 3 3" xfId="24445"/>
    <cellStyle name="Normal 4 2 3 2 2 2 2 2 2 4" xfId="24446"/>
    <cellStyle name="Normal 4 2 3 2 2 2 2 2 2 4 2" xfId="24447"/>
    <cellStyle name="Normal 4 2 3 2 2 2 2 2 2 5" xfId="24448"/>
    <cellStyle name="Normal 4 2 3 2 2 2 2 2 3" xfId="24449"/>
    <cellStyle name="Normal 4 2 3 2 2 2 2 2 3 2" xfId="24450"/>
    <cellStyle name="Normal 4 2 3 2 2 2 2 2 3 2 2" xfId="24451"/>
    <cellStyle name="Normal 4 2 3 2 2 2 2 2 3 2 2 2" xfId="24452"/>
    <cellStyle name="Normal 4 2 3 2 2 2 2 2 3 2 3" xfId="24453"/>
    <cellStyle name="Normal 4 2 3 2 2 2 2 2 3 3" xfId="24454"/>
    <cellStyle name="Normal 4 2 3 2 2 2 2 2 3 3 2" xfId="24455"/>
    <cellStyle name="Normal 4 2 3 2 2 2 2 2 3 4" xfId="24456"/>
    <cellStyle name="Normal 4 2 3 2 2 2 2 2 4" xfId="24457"/>
    <cellStyle name="Normal 4 2 3 2 2 2 2 2 4 2" xfId="24458"/>
    <cellStyle name="Normal 4 2 3 2 2 2 2 2 4 2 2" xfId="24459"/>
    <cellStyle name="Normal 4 2 3 2 2 2 2 2 4 3" xfId="24460"/>
    <cellStyle name="Normal 4 2 3 2 2 2 2 2 5" xfId="24461"/>
    <cellStyle name="Normal 4 2 3 2 2 2 2 2 5 2" xfId="24462"/>
    <cellStyle name="Normal 4 2 3 2 2 2 2 2 6" xfId="24463"/>
    <cellStyle name="Normal 4 2 3 2 2 2 2 3" xfId="24464"/>
    <cellStyle name="Normal 4 2 3 2 2 2 2 3 2" xfId="24465"/>
    <cellStyle name="Normal 4 2 3 2 2 2 2 3 2 2" xfId="24466"/>
    <cellStyle name="Normal 4 2 3 2 2 2 2 3 2 2 2" xfId="24467"/>
    <cellStyle name="Normal 4 2 3 2 2 2 2 3 2 2 2 2" xfId="24468"/>
    <cellStyle name="Normal 4 2 3 2 2 2 2 3 2 2 3" xfId="24469"/>
    <cellStyle name="Normal 4 2 3 2 2 2 2 3 2 3" xfId="24470"/>
    <cellStyle name="Normal 4 2 3 2 2 2 2 3 2 3 2" xfId="24471"/>
    <cellStyle name="Normal 4 2 3 2 2 2 2 3 2 4" xfId="24472"/>
    <cellStyle name="Normal 4 2 3 2 2 2 2 3 3" xfId="24473"/>
    <cellStyle name="Normal 4 2 3 2 2 2 2 3 3 2" xfId="24474"/>
    <cellStyle name="Normal 4 2 3 2 2 2 2 3 3 2 2" xfId="24475"/>
    <cellStyle name="Normal 4 2 3 2 2 2 2 3 3 3" xfId="24476"/>
    <cellStyle name="Normal 4 2 3 2 2 2 2 3 4" xfId="24477"/>
    <cellStyle name="Normal 4 2 3 2 2 2 2 3 4 2" xfId="24478"/>
    <cellStyle name="Normal 4 2 3 2 2 2 2 3 5" xfId="24479"/>
    <cellStyle name="Normal 4 2 3 2 2 2 2 4" xfId="24480"/>
    <cellStyle name="Normal 4 2 3 2 2 2 2 4 2" xfId="24481"/>
    <cellStyle name="Normal 4 2 3 2 2 2 2 4 2 2" xfId="24482"/>
    <cellStyle name="Normal 4 2 3 2 2 2 2 4 2 2 2" xfId="24483"/>
    <cellStyle name="Normal 4 2 3 2 2 2 2 4 2 3" xfId="24484"/>
    <cellStyle name="Normal 4 2 3 2 2 2 2 4 3" xfId="24485"/>
    <cellStyle name="Normal 4 2 3 2 2 2 2 4 3 2" xfId="24486"/>
    <cellStyle name="Normal 4 2 3 2 2 2 2 4 4" xfId="24487"/>
    <cellStyle name="Normal 4 2 3 2 2 2 2 5" xfId="24488"/>
    <cellStyle name="Normal 4 2 3 2 2 2 2 5 2" xfId="24489"/>
    <cellStyle name="Normal 4 2 3 2 2 2 2 5 2 2" xfId="24490"/>
    <cellStyle name="Normal 4 2 3 2 2 2 2 5 3" xfId="24491"/>
    <cellStyle name="Normal 4 2 3 2 2 2 2 6" xfId="24492"/>
    <cellStyle name="Normal 4 2 3 2 2 2 2 6 2" xfId="24493"/>
    <cellStyle name="Normal 4 2 3 2 2 2 2 7" xfId="24494"/>
    <cellStyle name="Normal 4 2 3 2 2 2 3" xfId="24495"/>
    <cellStyle name="Normal 4 2 3 2 2 2 3 2" xfId="24496"/>
    <cellStyle name="Normal 4 2 3 2 2 2 3 2 2" xfId="24497"/>
    <cellStyle name="Normal 4 2 3 2 2 2 3 2 2 2" xfId="24498"/>
    <cellStyle name="Normal 4 2 3 2 2 2 3 2 2 2 2" xfId="24499"/>
    <cellStyle name="Normal 4 2 3 2 2 2 3 2 2 2 2 2" xfId="24500"/>
    <cellStyle name="Normal 4 2 3 2 2 2 3 2 2 2 3" xfId="24501"/>
    <cellStyle name="Normal 4 2 3 2 2 2 3 2 2 3" xfId="24502"/>
    <cellStyle name="Normal 4 2 3 2 2 2 3 2 2 3 2" xfId="24503"/>
    <cellStyle name="Normal 4 2 3 2 2 2 3 2 2 4" xfId="24504"/>
    <cellStyle name="Normal 4 2 3 2 2 2 3 2 3" xfId="24505"/>
    <cellStyle name="Normal 4 2 3 2 2 2 3 2 3 2" xfId="24506"/>
    <cellStyle name="Normal 4 2 3 2 2 2 3 2 3 2 2" xfId="24507"/>
    <cellStyle name="Normal 4 2 3 2 2 2 3 2 3 3" xfId="24508"/>
    <cellStyle name="Normal 4 2 3 2 2 2 3 2 4" xfId="24509"/>
    <cellStyle name="Normal 4 2 3 2 2 2 3 2 4 2" xfId="24510"/>
    <cellStyle name="Normal 4 2 3 2 2 2 3 2 5" xfId="24511"/>
    <cellStyle name="Normal 4 2 3 2 2 2 3 3" xfId="24512"/>
    <cellStyle name="Normal 4 2 3 2 2 2 3 3 2" xfId="24513"/>
    <cellStyle name="Normal 4 2 3 2 2 2 3 3 2 2" xfId="24514"/>
    <cellStyle name="Normal 4 2 3 2 2 2 3 3 2 2 2" xfId="24515"/>
    <cellStyle name="Normal 4 2 3 2 2 2 3 3 2 3" xfId="24516"/>
    <cellStyle name="Normal 4 2 3 2 2 2 3 3 3" xfId="24517"/>
    <cellStyle name="Normal 4 2 3 2 2 2 3 3 3 2" xfId="24518"/>
    <cellStyle name="Normal 4 2 3 2 2 2 3 3 4" xfId="24519"/>
    <cellStyle name="Normal 4 2 3 2 2 2 3 4" xfId="24520"/>
    <cellStyle name="Normal 4 2 3 2 2 2 3 4 2" xfId="24521"/>
    <cellStyle name="Normal 4 2 3 2 2 2 3 4 2 2" xfId="24522"/>
    <cellStyle name="Normal 4 2 3 2 2 2 3 4 3" xfId="24523"/>
    <cellStyle name="Normal 4 2 3 2 2 2 3 5" xfId="24524"/>
    <cellStyle name="Normal 4 2 3 2 2 2 3 5 2" xfId="24525"/>
    <cellStyle name="Normal 4 2 3 2 2 2 3 6" xfId="24526"/>
    <cellStyle name="Normal 4 2 3 2 2 2 4" xfId="24527"/>
    <cellStyle name="Normal 4 2 3 2 2 2 4 2" xfId="24528"/>
    <cellStyle name="Normal 4 2 3 2 2 2 4 2 2" xfId="24529"/>
    <cellStyle name="Normal 4 2 3 2 2 2 4 2 2 2" xfId="24530"/>
    <cellStyle name="Normal 4 2 3 2 2 2 4 2 2 2 2" xfId="24531"/>
    <cellStyle name="Normal 4 2 3 2 2 2 4 2 2 3" xfId="24532"/>
    <cellStyle name="Normal 4 2 3 2 2 2 4 2 3" xfId="24533"/>
    <cellStyle name="Normal 4 2 3 2 2 2 4 2 3 2" xfId="24534"/>
    <cellStyle name="Normal 4 2 3 2 2 2 4 2 4" xfId="24535"/>
    <cellStyle name="Normal 4 2 3 2 2 2 4 3" xfId="24536"/>
    <cellStyle name="Normal 4 2 3 2 2 2 4 3 2" xfId="24537"/>
    <cellStyle name="Normal 4 2 3 2 2 2 4 3 2 2" xfId="24538"/>
    <cellStyle name="Normal 4 2 3 2 2 2 4 3 3" xfId="24539"/>
    <cellStyle name="Normal 4 2 3 2 2 2 4 4" xfId="24540"/>
    <cellStyle name="Normal 4 2 3 2 2 2 4 4 2" xfId="24541"/>
    <cellStyle name="Normal 4 2 3 2 2 2 4 5" xfId="24542"/>
    <cellStyle name="Normal 4 2 3 2 2 2 5" xfId="24543"/>
    <cellStyle name="Normal 4 2 3 2 2 2 5 2" xfId="24544"/>
    <cellStyle name="Normal 4 2 3 2 2 2 5 2 2" xfId="24545"/>
    <cellStyle name="Normal 4 2 3 2 2 2 5 2 2 2" xfId="24546"/>
    <cellStyle name="Normal 4 2 3 2 2 2 5 2 3" xfId="24547"/>
    <cellStyle name="Normal 4 2 3 2 2 2 5 3" xfId="24548"/>
    <cellStyle name="Normal 4 2 3 2 2 2 5 3 2" xfId="24549"/>
    <cellStyle name="Normal 4 2 3 2 2 2 5 4" xfId="24550"/>
    <cellStyle name="Normal 4 2 3 2 2 2 6" xfId="24551"/>
    <cellStyle name="Normal 4 2 3 2 2 2 6 2" xfId="24552"/>
    <cellStyle name="Normal 4 2 3 2 2 2 6 2 2" xfId="24553"/>
    <cellStyle name="Normal 4 2 3 2 2 2 6 3" xfId="24554"/>
    <cellStyle name="Normal 4 2 3 2 2 2 7" xfId="24555"/>
    <cellStyle name="Normal 4 2 3 2 2 2 7 2" xfId="24556"/>
    <cellStyle name="Normal 4 2 3 2 2 2 8" xfId="24557"/>
    <cellStyle name="Normal 4 2 3 2 2 3" xfId="24558"/>
    <cellStyle name="Normal 4 2 3 2 2 3 2" xfId="24559"/>
    <cellStyle name="Normal 4 2 3 2 2 3 2 2" xfId="24560"/>
    <cellStyle name="Normal 4 2 3 2 2 3 2 2 2" xfId="24561"/>
    <cellStyle name="Normal 4 2 3 2 2 3 2 2 2 2" xfId="24562"/>
    <cellStyle name="Normal 4 2 3 2 2 3 2 2 2 2 2" xfId="24563"/>
    <cellStyle name="Normal 4 2 3 2 2 3 2 2 2 2 2 2" xfId="24564"/>
    <cellStyle name="Normal 4 2 3 2 2 3 2 2 2 2 3" xfId="24565"/>
    <cellStyle name="Normal 4 2 3 2 2 3 2 2 2 3" xfId="24566"/>
    <cellStyle name="Normal 4 2 3 2 2 3 2 2 2 3 2" xfId="24567"/>
    <cellStyle name="Normal 4 2 3 2 2 3 2 2 2 4" xfId="24568"/>
    <cellStyle name="Normal 4 2 3 2 2 3 2 2 3" xfId="24569"/>
    <cellStyle name="Normal 4 2 3 2 2 3 2 2 3 2" xfId="24570"/>
    <cellStyle name="Normal 4 2 3 2 2 3 2 2 3 2 2" xfId="24571"/>
    <cellStyle name="Normal 4 2 3 2 2 3 2 2 3 3" xfId="24572"/>
    <cellStyle name="Normal 4 2 3 2 2 3 2 2 4" xfId="24573"/>
    <cellStyle name="Normal 4 2 3 2 2 3 2 2 4 2" xfId="24574"/>
    <cellStyle name="Normal 4 2 3 2 2 3 2 2 5" xfId="24575"/>
    <cellStyle name="Normal 4 2 3 2 2 3 2 3" xfId="24576"/>
    <cellStyle name="Normal 4 2 3 2 2 3 2 3 2" xfId="24577"/>
    <cellStyle name="Normal 4 2 3 2 2 3 2 3 2 2" xfId="24578"/>
    <cellStyle name="Normal 4 2 3 2 2 3 2 3 2 2 2" xfId="24579"/>
    <cellStyle name="Normal 4 2 3 2 2 3 2 3 2 3" xfId="24580"/>
    <cellStyle name="Normal 4 2 3 2 2 3 2 3 3" xfId="24581"/>
    <cellStyle name="Normal 4 2 3 2 2 3 2 3 3 2" xfId="24582"/>
    <cellStyle name="Normal 4 2 3 2 2 3 2 3 4" xfId="24583"/>
    <cellStyle name="Normal 4 2 3 2 2 3 2 4" xfId="24584"/>
    <cellStyle name="Normal 4 2 3 2 2 3 2 4 2" xfId="24585"/>
    <cellStyle name="Normal 4 2 3 2 2 3 2 4 2 2" xfId="24586"/>
    <cellStyle name="Normal 4 2 3 2 2 3 2 4 3" xfId="24587"/>
    <cellStyle name="Normal 4 2 3 2 2 3 2 5" xfId="24588"/>
    <cellStyle name="Normal 4 2 3 2 2 3 2 5 2" xfId="24589"/>
    <cellStyle name="Normal 4 2 3 2 2 3 2 6" xfId="24590"/>
    <cellStyle name="Normal 4 2 3 2 2 3 3" xfId="24591"/>
    <cellStyle name="Normal 4 2 3 2 2 3 3 2" xfId="24592"/>
    <cellStyle name="Normal 4 2 3 2 2 3 3 2 2" xfId="24593"/>
    <cellStyle name="Normal 4 2 3 2 2 3 3 2 2 2" xfId="24594"/>
    <cellStyle name="Normal 4 2 3 2 2 3 3 2 2 2 2" xfId="24595"/>
    <cellStyle name="Normal 4 2 3 2 2 3 3 2 2 3" xfId="24596"/>
    <cellStyle name="Normal 4 2 3 2 2 3 3 2 3" xfId="24597"/>
    <cellStyle name="Normal 4 2 3 2 2 3 3 2 3 2" xfId="24598"/>
    <cellStyle name="Normal 4 2 3 2 2 3 3 2 4" xfId="24599"/>
    <cellStyle name="Normal 4 2 3 2 2 3 3 3" xfId="24600"/>
    <cellStyle name="Normal 4 2 3 2 2 3 3 3 2" xfId="24601"/>
    <cellStyle name="Normal 4 2 3 2 2 3 3 3 2 2" xfId="24602"/>
    <cellStyle name="Normal 4 2 3 2 2 3 3 3 3" xfId="24603"/>
    <cellStyle name="Normal 4 2 3 2 2 3 3 4" xfId="24604"/>
    <cellStyle name="Normal 4 2 3 2 2 3 3 4 2" xfId="24605"/>
    <cellStyle name="Normal 4 2 3 2 2 3 3 5" xfId="24606"/>
    <cellStyle name="Normal 4 2 3 2 2 3 4" xfId="24607"/>
    <cellStyle name="Normal 4 2 3 2 2 3 4 2" xfId="24608"/>
    <cellStyle name="Normal 4 2 3 2 2 3 4 2 2" xfId="24609"/>
    <cellStyle name="Normal 4 2 3 2 2 3 4 2 2 2" xfId="24610"/>
    <cellStyle name="Normal 4 2 3 2 2 3 4 2 3" xfId="24611"/>
    <cellStyle name="Normal 4 2 3 2 2 3 4 3" xfId="24612"/>
    <cellStyle name="Normal 4 2 3 2 2 3 4 3 2" xfId="24613"/>
    <cellStyle name="Normal 4 2 3 2 2 3 4 4" xfId="24614"/>
    <cellStyle name="Normal 4 2 3 2 2 3 5" xfId="24615"/>
    <cellStyle name="Normal 4 2 3 2 2 3 5 2" xfId="24616"/>
    <cellStyle name="Normal 4 2 3 2 2 3 5 2 2" xfId="24617"/>
    <cellStyle name="Normal 4 2 3 2 2 3 5 3" xfId="24618"/>
    <cellStyle name="Normal 4 2 3 2 2 3 6" xfId="24619"/>
    <cellStyle name="Normal 4 2 3 2 2 3 6 2" xfId="24620"/>
    <cellStyle name="Normal 4 2 3 2 2 3 7" xfId="24621"/>
    <cellStyle name="Normal 4 2 3 2 2 4" xfId="24622"/>
    <cellStyle name="Normal 4 2 3 2 2 4 2" xfId="24623"/>
    <cellStyle name="Normal 4 2 3 2 2 4 2 2" xfId="24624"/>
    <cellStyle name="Normal 4 2 3 2 2 4 2 2 2" xfId="24625"/>
    <cellStyle name="Normal 4 2 3 2 2 4 2 2 2 2" xfId="24626"/>
    <cellStyle name="Normal 4 2 3 2 2 4 2 2 2 2 2" xfId="24627"/>
    <cellStyle name="Normal 4 2 3 2 2 4 2 2 2 3" xfId="24628"/>
    <cellStyle name="Normal 4 2 3 2 2 4 2 2 3" xfId="24629"/>
    <cellStyle name="Normal 4 2 3 2 2 4 2 2 3 2" xfId="24630"/>
    <cellStyle name="Normal 4 2 3 2 2 4 2 2 4" xfId="24631"/>
    <cellStyle name="Normal 4 2 3 2 2 4 2 3" xfId="24632"/>
    <cellStyle name="Normal 4 2 3 2 2 4 2 3 2" xfId="24633"/>
    <cellStyle name="Normal 4 2 3 2 2 4 2 3 2 2" xfId="24634"/>
    <cellStyle name="Normal 4 2 3 2 2 4 2 3 3" xfId="24635"/>
    <cellStyle name="Normal 4 2 3 2 2 4 2 4" xfId="24636"/>
    <cellStyle name="Normal 4 2 3 2 2 4 2 4 2" xfId="24637"/>
    <cellStyle name="Normal 4 2 3 2 2 4 2 5" xfId="24638"/>
    <cellStyle name="Normal 4 2 3 2 2 4 3" xfId="24639"/>
    <cellStyle name="Normal 4 2 3 2 2 4 3 2" xfId="24640"/>
    <cellStyle name="Normal 4 2 3 2 2 4 3 2 2" xfId="24641"/>
    <cellStyle name="Normal 4 2 3 2 2 4 3 2 2 2" xfId="24642"/>
    <cellStyle name="Normal 4 2 3 2 2 4 3 2 3" xfId="24643"/>
    <cellStyle name="Normal 4 2 3 2 2 4 3 3" xfId="24644"/>
    <cellStyle name="Normal 4 2 3 2 2 4 3 3 2" xfId="24645"/>
    <cellStyle name="Normal 4 2 3 2 2 4 3 4" xfId="24646"/>
    <cellStyle name="Normal 4 2 3 2 2 4 4" xfId="24647"/>
    <cellStyle name="Normal 4 2 3 2 2 4 4 2" xfId="24648"/>
    <cellStyle name="Normal 4 2 3 2 2 4 4 2 2" xfId="24649"/>
    <cellStyle name="Normal 4 2 3 2 2 4 4 3" xfId="24650"/>
    <cellStyle name="Normal 4 2 3 2 2 4 5" xfId="24651"/>
    <cellStyle name="Normal 4 2 3 2 2 4 5 2" xfId="24652"/>
    <cellStyle name="Normal 4 2 3 2 2 4 6" xfId="24653"/>
    <cellStyle name="Normal 4 2 3 2 2 5" xfId="24654"/>
    <cellStyle name="Normal 4 2 3 2 2 5 2" xfId="24655"/>
    <cellStyle name="Normal 4 2 3 2 2 5 2 2" xfId="24656"/>
    <cellStyle name="Normal 4 2 3 2 2 5 2 2 2" xfId="24657"/>
    <cellStyle name="Normal 4 2 3 2 2 5 2 2 2 2" xfId="24658"/>
    <cellStyle name="Normal 4 2 3 2 2 5 2 2 3" xfId="24659"/>
    <cellStyle name="Normal 4 2 3 2 2 5 2 3" xfId="24660"/>
    <cellStyle name="Normal 4 2 3 2 2 5 2 3 2" xfId="24661"/>
    <cellStyle name="Normal 4 2 3 2 2 5 2 4" xfId="24662"/>
    <cellStyle name="Normal 4 2 3 2 2 5 3" xfId="24663"/>
    <cellStyle name="Normal 4 2 3 2 2 5 3 2" xfId="24664"/>
    <cellStyle name="Normal 4 2 3 2 2 5 3 2 2" xfId="24665"/>
    <cellStyle name="Normal 4 2 3 2 2 5 3 3" xfId="24666"/>
    <cellStyle name="Normal 4 2 3 2 2 5 4" xfId="24667"/>
    <cellStyle name="Normal 4 2 3 2 2 5 4 2" xfId="24668"/>
    <cellStyle name="Normal 4 2 3 2 2 5 5" xfId="24669"/>
    <cellStyle name="Normal 4 2 3 2 2 6" xfId="24670"/>
    <cellStyle name="Normal 4 2 3 2 2 6 2" xfId="24671"/>
    <cellStyle name="Normal 4 2 3 2 2 6 2 2" xfId="24672"/>
    <cellStyle name="Normal 4 2 3 2 2 6 2 2 2" xfId="24673"/>
    <cellStyle name="Normal 4 2 3 2 2 6 2 3" xfId="24674"/>
    <cellStyle name="Normal 4 2 3 2 2 6 3" xfId="24675"/>
    <cellStyle name="Normal 4 2 3 2 2 6 3 2" xfId="24676"/>
    <cellStyle name="Normal 4 2 3 2 2 6 4" xfId="24677"/>
    <cellStyle name="Normal 4 2 3 2 2 7" xfId="24678"/>
    <cellStyle name="Normal 4 2 3 2 2 7 2" xfId="24679"/>
    <cellStyle name="Normal 4 2 3 2 2 7 2 2" xfId="24680"/>
    <cellStyle name="Normal 4 2 3 2 2 7 3" xfId="24681"/>
    <cellStyle name="Normal 4 2 3 2 2 8" xfId="24682"/>
    <cellStyle name="Normal 4 2 3 2 2 8 2" xfId="24683"/>
    <cellStyle name="Normal 4 2 3 2 2 9" xfId="24684"/>
    <cellStyle name="Normal 4 2 3 2 3" xfId="24685"/>
    <cellStyle name="Normal 4 2 3 2 3 2" xfId="24686"/>
    <cellStyle name="Normal 4 2 3 2 3 2 2" xfId="24687"/>
    <cellStyle name="Normal 4 2 3 2 3 2 2 2" xfId="24688"/>
    <cellStyle name="Normal 4 2 3 2 3 2 2 2 2" xfId="24689"/>
    <cellStyle name="Normal 4 2 3 2 3 2 2 2 2 2" xfId="24690"/>
    <cellStyle name="Normal 4 2 3 2 3 2 2 2 2 2 2" xfId="24691"/>
    <cellStyle name="Normal 4 2 3 2 3 2 2 2 2 2 2 2" xfId="24692"/>
    <cellStyle name="Normal 4 2 3 2 3 2 2 2 2 2 3" xfId="24693"/>
    <cellStyle name="Normal 4 2 3 2 3 2 2 2 2 3" xfId="24694"/>
    <cellStyle name="Normal 4 2 3 2 3 2 2 2 2 3 2" xfId="24695"/>
    <cellStyle name="Normal 4 2 3 2 3 2 2 2 2 4" xfId="24696"/>
    <cellStyle name="Normal 4 2 3 2 3 2 2 2 3" xfId="24697"/>
    <cellStyle name="Normal 4 2 3 2 3 2 2 2 3 2" xfId="24698"/>
    <cellStyle name="Normal 4 2 3 2 3 2 2 2 3 2 2" xfId="24699"/>
    <cellStyle name="Normal 4 2 3 2 3 2 2 2 3 3" xfId="24700"/>
    <cellStyle name="Normal 4 2 3 2 3 2 2 2 4" xfId="24701"/>
    <cellStyle name="Normal 4 2 3 2 3 2 2 2 4 2" xfId="24702"/>
    <cellStyle name="Normal 4 2 3 2 3 2 2 2 5" xfId="24703"/>
    <cellStyle name="Normal 4 2 3 2 3 2 2 3" xfId="24704"/>
    <cellStyle name="Normal 4 2 3 2 3 2 2 3 2" xfId="24705"/>
    <cellStyle name="Normal 4 2 3 2 3 2 2 3 2 2" xfId="24706"/>
    <cellStyle name="Normal 4 2 3 2 3 2 2 3 2 2 2" xfId="24707"/>
    <cellStyle name="Normal 4 2 3 2 3 2 2 3 2 3" xfId="24708"/>
    <cellStyle name="Normal 4 2 3 2 3 2 2 3 3" xfId="24709"/>
    <cellStyle name="Normal 4 2 3 2 3 2 2 3 3 2" xfId="24710"/>
    <cellStyle name="Normal 4 2 3 2 3 2 2 3 4" xfId="24711"/>
    <cellStyle name="Normal 4 2 3 2 3 2 2 4" xfId="24712"/>
    <cellStyle name="Normal 4 2 3 2 3 2 2 4 2" xfId="24713"/>
    <cellStyle name="Normal 4 2 3 2 3 2 2 4 2 2" xfId="24714"/>
    <cellStyle name="Normal 4 2 3 2 3 2 2 4 3" xfId="24715"/>
    <cellStyle name="Normal 4 2 3 2 3 2 2 5" xfId="24716"/>
    <cellStyle name="Normal 4 2 3 2 3 2 2 5 2" xfId="24717"/>
    <cellStyle name="Normal 4 2 3 2 3 2 2 6" xfId="24718"/>
    <cellStyle name="Normal 4 2 3 2 3 2 3" xfId="24719"/>
    <cellStyle name="Normal 4 2 3 2 3 2 3 2" xfId="24720"/>
    <cellStyle name="Normal 4 2 3 2 3 2 3 2 2" xfId="24721"/>
    <cellStyle name="Normal 4 2 3 2 3 2 3 2 2 2" xfId="24722"/>
    <cellStyle name="Normal 4 2 3 2 3 2 3 2 2 2 2" xfId="24723"/>
    <cellStyle name="Normal 4 2 3 2 3 2 3 2 2 3" xfId="24724"/>
    <cellStyle name="Normal 4 2 3 2 3 2 3 2 3" xfId="24725"/>
    <cellStyle name="Normal 4 2 3 2 3 2 3 2 3 2" xfId="24726"/>
    <cellStyle name="Normal 4 2 3 2 3 2 3 2 4" xfId="24727"/>
    <cellStyle name="Normal 4 2 3 2 3 2 3 3" xfId="24728"/>
    <cellStyle name="Normal 4 2 3 2 3 2 3 3 2" xfId="24729"/>
    <cellStyle name="Normal 4 2 3 2 3 2 3 3 2 2" xfId="24730"/>
    <cellStyle name="Normal 4 2 3 2 3 2 3 3 3" xfId="24731"/>
    <cellStyle name="Normal 4 2 3 2 3 2 3 4" xfId="24732"/>
    <cellStyle name="Normal 4 2 3 2 3 2 3 4 2" xfId="24733"/>
    <cellStyle name="Normal 4 2 3 2 3 2 3 5" xfId="24734"/>
    <cellStyle name="Normal 4 2 3 2 3 2 4" xfId="24735"/>
    <cellStyle name="Normal 4 2 3 2 3 2 4 2" xfId="24736"/>
    <cellStyle name="Normal 4 2 3 2 3 2 4 2 2" xfId="24737"/>
    <cellStyle name="Normal 4 2 3 2 3 2 4 2 2 2" xfId="24738"/>
    <cellStyle name="Normal 4 2 3 2 3 2 4 2 3" xfId="24739"/>
    <cellStyle name="Normal 4 2 3 2 3 2 4 3" xfId="24740"/>
    <cellStyle name="Normal 4 2 3 2 3 2 4 3 2" xfId="24741"/>
    <cellStyle name="Normal 4 2 3 2 3 2 4 4" xfId="24742"/>
    <cellStyle name="Normal 4 2 3 2 3 2 5" xfId="24743"/>
    <cellStyle name="Normal 4 2 3 2 3 2 5 2" xfId="24744"/>
    <cellStyle name="Normal 4 2 3 2 3 2 5 2 2" xfId="24745"/>
    <cellStyle name="Normal 4 2 3 2 3 2 5 3" xfId="24746"/>
    <cellStyle name="Normal 4 2 3 2 3 2 6" xfId="24747"/>
    <cellStyle name="Normal 4 2 3 2 3 2 6 2" xfId="24748"/>
    <cellStyle name="Normal 4 2 3 2 3 2 7" xfId="24749"/>
    <cellStyle name="Normal 4 2 3 2 3 3" xfId="24750"/>
    <cellStyle name="Normal 4 2 3 2 3 3 2" xfId="24751"/>
    <cellStyle name="Normal 4 2 3 2 3 3 2 2" xfId="24752"/>
    <cellStyle name="Normal 4 2 3 2 3 3 2 2 2" xfId="24753"/>
    <cellStyle name="Normal 4 2 3 2 3 3 2 2 2 2" xfId="24754"/>
    <cellStyle name="Normal 4 2 3 2 3 3 2 2 2 2 2" xfId="24755"/>
    <cellStyle name="Normal 4 2 3 2 3 3 2 2 2 3" xfId="24756"/>
    <cellStyle name="Normal 4 2 3 2 3 3 2 2 3" xfId="24757"/>
    <cellStyle name="Normal 4 2 3 2 3 3 2 2 3 2" xfId="24758"/>
    <cellStyle name="Normal 4 2 3 2 3 3 2 2 4" xfId="24759"/>
    <cellStyle name="Normal 4 2 3 2 3 3 2 3" xfId="24760"/>
    <cellStyle name="Normal 4 2 3 2 3 3 2 3 2" xfId="24761"/>
    <cellStyle name="Normal 4 2 3 2 3 3 2 3 2 2" xfId="24762"/>
    <cellStyle name="Normal 4 2 3 2 3 3 2 3 3" xfId="24763"/>
    <cellStyle name="Normal 4 2 3 2 3 3 2 4" xfId="24764"/>
    <cellStyle name="Normal 4 2 3 2 3 3 2 4 2" xfId="24765"/>
    <cellStyle name="Normal 4 2 3 2 3 3 2 5" xfId="24766"/>
    <cellStyle name="Normal 4 2 3 2 3 3 3" xfId="24767"/>
    <cellStyle name="Normal 4 2 3 2 3 3 3 2" xfId="24768"/>
    <cellStyle name="Normal 4 2 3 2 3 3 3 2 2" xfId="24769"/>
    <cellStyle name="Normal 4 2 3 2 3 3 3 2 2 2" xfId="24770"/>
    <cellStyle name="Normal 4 2 3 2 3 3 3 2 3" xfId="24771"/>
    <cellStyle name="Normal 4 2 3 2 3 3 3 3" xfId="24772"/>
    <cellStyle name="Normal 4 2 3 2 3 3 3 3 2" xfId="24773"/>
    <cellStyle name="Normal 4 2 3 2 3 3 3 4" xfId="24774"/>
    <cellStyle name="Normal 4 2 3 2 3 3 4" xfId="24775"/>
    <cellStyle name="Normal 4 2 3 2 3 3 4 2" xfId="24776"/>
    <cellStyle name="Normal 4 2 3 2 3 3 4 2 2" xfId="24777"/>
    <cellStyle name="Normal 4 2 3 2 3 3 4 3" xfId="24778"/>
    <cellStyle name="Normal 4 2 3 2 3 3 5" xfId="24779"/>
    <cellStyle name="Normal 4 2 3 2 3 3 5 2" xfId="24780"/>
    <cellStyle name="Normal 4 2 3 2 3 3 6" xfId="24781"/>
    <cellStyle name="Normal 4 2 3 2 3 4" xfId="24782"/>
    <cellStyle name="Normal 4 2 3 2 3 4 2" xfId="24783"/>
    <cellStyle name="Normal 4 2 3 2 3 4 2 2" xfId="24784"/>
    <cellStyle name="Normal 4 2 3 2 3 4 2 2 2" xfId="24785"/>
    <cellStyle name="Normal 4 2 3 2 3 4 2 2 2 2" xfId="24786"/>
    <cellStyle name="Normal 4 2 3 2 3 4 2 2 3" xfId="24787"/>
    <cellStyle name="Normal 4 2 3 2 3 4 2 3" xfId="24788"/>
    <cellStyle name="Normal 4 2 3 2 3 4 2 3 2" xfId="24789"/>
    <cellStyle name="Normal 4 2 3 2 3 4 2 4" xfId="24790"/>
    <cellStyle name="Normal 4 2 3 2 3 4 3" xfId="24791"/>
    <cellStyle name="Normal 4 2 3 2 3 4 3 2" xfId="24792"/>
    <cellStyle name="Normal 4 2 3 2 3 4 3 2 2" xfId="24793"/>
    <cellStyle name="Normal 4 2 3 2 3 4 3 3" xfId="24794"/>
    <cellStyle name="Normal 4 2 3 2 3 4 4" xfId="24795"/>
    <cellStyle name="Normal 4 2 3 2 3 4 4 2" xfId="24796"/>
    <cellStyle name="Normal 4 2 3 2 3 4 5" xfId="24797"/>
    <cellStyle name="Normal 4 2 3 2 3 5" xfId="24798"/>
    <cellStyle name="Normal 4 2 3 2 3 5 2" xfId="24799"/>
    <cellStyle name="Normal 4 2 3 2 3 5 2 2" xfId="24800"/>
    <cellStyle name="Normal 4 2 3 2 3 5 2 2 2" xfId="24801"/>
    <cellStyle name="Normal 4 2 3 2 3 5 2 3" xfId="24802"/>
    <cellStyle name="Normal 4 2 3 2 3 5 3" xfId="24803"/>
    <cellStyle name="Normal 4 2 3 2 3 5 3 2" xfId="24804"/>
    <cellStyle name="Normal 4 2 3 2 3 5 4" xfId="24805"/>
    <cellStyle name="Normal 4 2 3 2 3 6" xfId="24806"/>
    <cellStyle name="Normal 4 2 3 2 3 6 2" xfId="24807"/>
    <cellStyle name="Normal 4 2 3 2 3 6 2 2" xfId="24808"/>
    <cellStyle name="Normal 4 2 3 2 3 6 3" xfId="24809"/>
    <cellStyle name="Normal 4 2 3 2 3 7" xfId="24810"/>
    <cellStyle name="Normal 4 2 3 2 3 7 2" xfId="24811"/>
    <cellStyle name="Normal 4 2 3 2 3 8" xfId="24812"/>
    <cellStyle name="Normal 4 2 3 2 4" xfId="24813"/>
    <cellStyle name="Normal 4 2 3 2 4 2" xfId="24814"/>
    <cellStyle name="Normal 4 2 3 2 4 2 2" xfId="24815"/>
    <cellStyle name="Normal 4 2 3 2 4 2 2 2" xfId="24816"/>
    <cellStyle name="Normal 4 2 3 2 4 2 2 2 2" xfId="24817"/>
    <cellStyle name="Normal 4 2 3 2 4 2 2 2 2 2" xfId="24818"/>
    <cellStyle name="Normal 4 2 3 2 4 2 2 2 2 2 2" xfId="24819"/>
    <cellStyle name="Normal 4 2 3 2 4 2 2 2 2 3" xfId="24820"/>
    <cellStyle name="Normal 4 2 3 2 4 2 2 2 3" xfId="24821"/>
    <cellStyle name="Normal 4 2 3 2 4 2 2 2 3 2" xfId="24822"/>
    <cellStyle name="Normal 4 2 3 2 4 2 2 2 4" xfId="24823"/>
    <cellStyle name="Normal 4 2 3 2 4 2 2 3" xfId="24824"/>
    <cellStyle name="Normal 4 2 3 2 4 2 2 3 2" xfId="24825"/>
    <cellStyle name="Normal 4 2 3 2 4 2 2 3 2 2" xfId="24826"/>
    <cellStyle name="Normal 4 2 3 2 4 2 2 3 3" xfId="24827"/>
    <cellStyle name="Normal 4 2 3 2 4 2 2 4" xfId="24828"/>
    <cellStyle name="Normal 4 2 3 2 4 2 2 4 2" xfId="24829"/>
    <cellStyle name="Normal 4 2 3 2 4 2 2 5" xfId="24830"/>
    <cellStyle name="Normal 4 2 3 2 4 2 3" xfId="24831"/>
    <cellStyle name="Normal 4 2 3 2 4 2 3 2" xfId="24832"/>
    <cellStyle name="Normal 4 2 3 2 4 2 3 2 2" xfId="24833"/>
    <cellStyle name="Normal 4 2 3 2 4 2 3 2 2 2" xfId="24834"/>
    <cellStyle name="Normal 4 2 3 2 4 2 3 2 3" xfId="24835"/>
    <cellStyle name="Normal 4 2 3 2 4 2 3 3" xfId="24836"/>
    <cellStyle name="Normal 4 2 3 2 4 2 3 3 2" xfId="24837"/>
    <cellStyle name="Normal 4 2 3 2 4 2 3 4" xfId="24838"/>
    <cellStyle name="Normal 4 2 3 2 4 2 4" xfId="24839"/>
    <cellStyle name="Normal 4 2 3 2 4 2 4 2" xfId="24840"/>
    <cellStyle name="Normal 4 2 3 2 4 2 4 2 2" xfId="24841"/>
    <cellStyle name="Normal 4 2 3 2 4 2 4 3" xfId="24842"/>
    <cellStyle name="Normal 4 2 3 2 4 2 5" xfId="24843"/>
    <cellStyle name="Normal 4 2 3 2 4 2 5 2" xfId="24844"/>
    <cellStyle name="Normal 4 2 3 2 4 2 6" xfId="24845"/>
    <cellStyle name="Normal 4 2 3 2 4 3" xfId="24846"/>
    <cellStyle name="Normal 4 2 3 2 4 3 2" xfId="24847"/>
    <cellStyle name="Normal 4 2 3 2 4 3 2 2" xfId="24848"/>
    <cellStyle name="Normal 4 2 3 2 4 3 2 2 2" xfId="24849"/>
    <cellStyle name="Normal 4 2 3 2 4 3 2 2 2 2" xfId="24850"/>
    <cellStyle name="Normal 4 2 3 2 4 3 2 2 3" xfId="24851"/>
    <cellStyle name="Normal 4 2 3 2 4 3 2 3" xfId="24852"/>
    <cellStyle name="Normal 4 2 3 2 4 3 2 3 2" xfId="24853"/>
    <cellStyle name="Normal 4 2 3 2 4 3 2 4" xfId="24854"/>
    <cellStyle name="Normal 4 2 3 2 4 3 3" xfId="24855"/>
    <cellStyle name="Normal 4 2 3 2 4 3 3 2" xfId="24856"/>
    <cellStyle name="Normal 4 2 3 2 4 3 3 2 2" xfId="24857"/>
    <cellStyle name="Normal 4 2 3 2 4 3 3 3" xfId="24858"/>
    <cellStyle name="Normal 4 2 3 2 4 3 4" xfId="24859"/>
    <cellStyle name="Normal 4 2 3 2 4 3 4 2" xfId="24860"/>
    <cellStyle name="Normal 4 2 3 2 4 3 5" xfId="24861"/>
    <cellStyle name="Normal 4 2 3 2 4 4" xfId="24862"/>
    <cellStyle name="Normal 4 2 3 2 4 4 2" xfId="24863"/>
    <cellStyle name="Normal 4 2 3 2 4 4 2 2" xfId="24864"/>
    <cellStyle name="Normal 4 2 3 2 4 4 2 2 2" xfId="24865"/>
    <cellStyle name="Normal 4 2 3 2 4 4 2 3" xfId="24866"/>
    <cellStyle name="Normal 4 2 3 2 4 4 3" xfId="24867"/>
    <cellStyle name="Normal 4 2 3 2 4 4 3 2" xfId="24868"/>
    <cellStyle name="Normal 4 2 3 2 4 4 4" xfId="24869"/>
    <cellStyle name="Normal 4 2 3 2 4 5" xfId="24870"/>
    <cellStyle name="Normal 4 2 3 2 4 5 2" xfId="24871"/>
    <cellStyle name="Normal 4 2 3 2 4 5 2 2" xfId="24872"/>
    <cellStyle name="Normal 4 2 3 2 4 5 3" xfId="24873"/>
    <cellStyle name="Normal 4 2 3 2 4 6" xfId="24874"/>
    <cellStyle name="Normal 4 2 3 2 4 6 2" xfId="24875"/>
    <cellStyle name="Normal 4 2 3 2 4 7" xfId="24876"/>
    <cellStyle name="Normal 4 2 3 2 5" xfId="24877"/>
    <cellStyle name="Normal 4 2 3 2 5 2" xfId="24878"/>
    <cellStyle name="Normal 4 2 3 2 5 2 2" xfId="24879"/>
    <cellStyle name="Normal 4 2 3 2 5 2 2 2" xfId="24880"/>
    <cellStyle name="Normal 4 2 3 2 5 2 2 2 2" xfId="24881"/>
    <cellStyle name="Normal 4 2 3 2 5 2 2 2 2 2" xfId="24882"/>
    <cellStyle name="Normal 4 2 3 2 5 2 2 2 3" xfId="24883"/>
    <cellStyle name="Normal 4 2 3 2 5 2 2 3" xfId="24884"/>
    <cellStyle name="Normal 4 2 3 2 5 2 2 3 2" xfId="24885"/>
    <cellStyle name="Normal 4 2 3 2 5 2 2 4" xfId="24886"/>
    <cellStyle name="Normal 4 2 3 2 5 2 3" xfId="24887"/>
    <cellStyle name="Normal 4 2 3 2 5 2 3 2" xfId="24888"/>
    <cellStyle name="Normal 4 2 3 2 5 2 3 2 2" xfId="24889"/>
    <cellStyle name="Normal 4 2 3 2 5 2 3 3" xfId="24890"/>
    <cellStyle name="Normal 4 2 3 2 5 2 4" xfId="24891"/>
    <cellStyle name="Normal 4 2 3 2 5 2 4 2" xfId="24892"/>
    <cellStyle name="Normal 4 2 3 2 5 2 5" xfId="24893"/>
    <cellStyle name="Normal 4 2 3 2 5 3" xfId="24894"/>
    <cellStyle name="Normal 4 2 3 2 5 3 2" xfId="24895"/>
    <cellStyle name="Normal 4 2 3 2 5 3 2 2" xfId="24896"/>
    <cellStyle name="Normal 4 2 3 2 5 3 2 2 2" xfId="24897"/>
    <cellStyle name="Normal 4 2 3 2 5 3 2 3" xfId="24898"/>
    <cellStyle name="Normal 4 2 3 2 5 3 3" xfId="24899"/>
    <cellStyle name="Normal 4 2 3 2 5 3 3 2" xfId="24900"/>
    <cellStyle name="Normal 4 2 3 2 5 3 4" xfId="24901"/>
    <cellStyle name="Normal 4 2 3 2 5 4" xfId="24902"/>
    <cellStyle name="Normal 4 2 3 2 5 4 2" xfId="24903"/>
    <cellStyle name="Normal 4 2 3 2 5 4 2 2" xfId="24904"/>
    <cellStyle name="Normal 4 2 3 2 5 4 3" xfId="24905"/>
    <cellStyle name="Normal 4 2 3 2 5 5" xfId="24906"/>
    <cellStyle name="Normal 4 2 3 2 5 5 2" xfId="24907"/>
    <cellStyle name="Normal 4 2 3 2 5 6" xfId="24908"/>
    <cellStyle name="Normal 4 2 3 2 6" xfId="24909"/>
    <cellStyle name="Normal 4 2 3 2 6 2" xfId="24910"/>
    <cellStyle name="Normal 4 2 3 2 6 2 2" xfId="24911"/>
    <cellStyle name="Normal 4 2 3 2 6 2 2 2" xfId="24912"/>
    <cellStyle name="Normal 4 2 3 2 6 2 2 2 2" xfId="24913"/>
    <cellStyle name="Normal 4 2 3 2 6 2 2 3" xfId="24914"/>
    <cellStyle name="Normal 4 2 3 2 6 2 3" xfId="24915"/>
    <cellStyle name="Normal 4 2 3 2 6 2 3 2" xfId="24916"/>
    <cellStyle name="Normal 4 2 3 2 6 2 4" xfId="24917"/>
    <cellStyle name="Normal 4 2 3 2 6 3" xfId="24918"/>
    <cellStyle name="Normal 4 2 3 2 6 3 2" xfId="24919"/>
    <cellStyle name="Normal 4 2 3 2 6 3 2 2" xfId="24920"/>
    <cellStyle name="Normal 4 2 3 2 6 3 3" xfId="24921"/>
    <cellStyle name="Normal 4 2 3 2 6 4" xfId="24922"/>
    <cellStyle name="Normal 4 2 3 2 6 4 2" xfId="24923"/>
    <cellStyle name="Normal 4 2 3 2 6 5" xfId="24924"/>
    <cellStyle name="Normal 4 2 3 2 7" xfId="24925"/>
    <cellStyle name="Normal 4 2 3 2 7 2" xfId="24926"/>
    <cellStyle name="Normal 4 2 3 2 7 2 2" xfId="24927"/>
    <cellStyle name="Normal 4 2 3 2 7 2 2 2" xfId="24928"/>
    <cellStyle name="Normal 4 2 3 2 7 2 3" xfId="24929"/>
    <cellStyle name="Normal 4 2 3 2 7 3" xfId="24930"/>
    <cellStyle name="Normal 4 2 3 2 7 3 2" xfId="24931"/>
    <cellStyle name="Normal 4 2 3 2 7 4" xfId="24932"/>
    <cellStyle name="Normal 4 2 3 2 8" xfId="24933"/>
    <cellStyle name="Normal 4 2 3 2 8 2" xfId="24934"/>
    <cellStyle name="Normal 4 2 3 2 8 2 2" xfId="24935"/>
    <cellStyle name="Normal 4 2 3 2 8 3" xfId="24936"/>
    <cellStyle name="Normal 4 2 3 2 9" xfId="24937"/>
    <cellStyle name="Normal 4 2 3 2 9 2" xfId="24938"/>
    <cellStyle name="Normal 4 2 3 3" xfId="24939"/>
    <cellStyle name="Normal 4 2 3 3 2" xfId="24940"/>
    <cellStyle name="Normal 4 2 3 3 2 2" xfId="24941"/>
    <cellStyle name="Normal 4 2 3 3 2 2 2" xfId="24942"/>
    <cellStyle name="Normal 4 2 3 3 2 2 2 2" xfId="24943"/>
    <cellStyle name="Normal 4 2 3 3 2 2 2 2 2" xfId="24944"/>
    <cellStyle name="Normal 4 2 3 3 2 2 2 2 2 2" xfId="24945"/>
    <cellStyle name="Normal 4 2 3 3 2 2 2 2 2 2 2" xfId="24946"/>
    <cellStyle name="Normal 4 2 3 3 2 2 2 2 2 2 2 2" xfId="24947"/>
    <cellStyle name="Normal 4 2 3 3 2 2 2 2 2 2 3" xfId="24948"/>
    <cellStyle name="Normal 4 2 3 3 2 2 2 2 2 3" xfId="24949"/>
    <cellStyle name="Normal 4 2 3 3 2 2 2 2 2 3 2" xfId="24950"/>
    <cellStyle name="Normal 4 2 3 3 2 2 2 2 2 4" xfId="24951"/>
    <cellStyle name="Normal 4 2 3 3 2 2 2 2 3" xfId="24952"/>
    <cellStyle name="Normal 4 2 3 3 2 2 2 2 3 2" xfId="24953"/>
    <cellStyle name="Normal 4 2 3 3 2 2 2 2 3 2 2" xfId="24954"/>
    <cellStyle name="Normal 4 2 3 3 2 2 2 2 3 3" xfId="24955"/>
    <cellStyle name="Normal 4 2 3 3 2 2 2 2 4" xfId="24956"/>
    <cellStyle name="Normal 4 2 3 3 2 2 2 2 4 2" xfId="24957"/>
    <cellStyle name="Normal 4 2 3 3 2 2 2 2 5" xfId="24958"/>
    <cellStyle name="Normal 4 2 3 3 2 2 2 3" xfId="24959"/>
    <cellStyle name="Normal 4 2 3 3 2 2 2 3 2" xfId="24960"/>
    <cellStyle name="Normal 4 2 3 3 2 2 2 3 2 2" xfId="24961"/>
    <cellStyle name="Normal 4 2 3 3 2 2 2 3 2 2 2" xfId="24962"/>
    <cellStyle name="Normal 4 2 3 3 2 2 2 3 2 3" xfId="24963"/>
    <cellStyle name="Normal 4 2 3 3 2 2 2 3 3" xfId="24964"/>
    <cellStyle name="Normal 4 2 3 3 2 2 2 3 3 2" xfId="24965"/>
    <cellStyle name="Normal 4 2 3 3 2 2 2 3 4" xfId="24966"/>
    <cellStyle name="Normal 4 2 3 3 2 2 2 4" xfId="24967"/>
    <cellStyle name="Normal 4 2 3 3 2 2 2 4 2" xfId="24968"/>
    <cellStyle name="Normal 4 2 3 3 2 2 2 4 2 2" xfId="24969"/>
    <cellStyle name="Normal 4 2 3 3 2 2 2 4 3" xfId="24970"/>
    <cellStyle name="Normal 4 2 3 3 2 2 2 5" xfId="24971"/>
    <cellStyle name="Normal 4 2 3 3 2 2 2 5 2" xfId="24972"/>
    <cellStyle name="Normal 4 2 3 3 2 2 2 6" xfId="24973"/>
    <cellStyle name="Normal 4 2 3 3 2 2 3" xfId="24974"/>
    <cellStyle name="Normal 4 2 3 3 2 2 3 2" xfId="24975"/>
    <cellStyle name="Normal 4 2 3 3 2 2 3 2 2" xfId="24976"/>
    <cellStyle name="Normal 4 2 3 3 2 2 3 2 2 2" xfId="24977"/>
    <cellStyle name="Normal 4 2 3 3 2 2 3 2 2 2 2" xfId="24978"/>
    <cellStyle name="Normal 4 2 3 3 2 2 3 2 2 3" xfId="24979"/>
    <cellStyle name="Normal 4 2 3 3 2 2 3 2 3" xfId="24980"/>
    <cellStyle name="Normal 4 2 3 3 2 2 3 2 3 2" xfId="24981"/>
    <cellStyle name="Normal 4 2 3 3 2 2 3 2 4" xfId="24982"/>
    <cellStyle name="Normal 4 2 3 3 2 2 3 3" xfId="24983"/>
    <cellStyle name="Normal 4 2 3 3 2 2 3 3 2" xfId="24984"/>
    <cellStyle name="Normal 4 2 3 3 2 2 3 3 2 2" xfId="24985"/>
    <cellStyle name="Normal 4 2 3 3 2 2 3 3 3" xfId="24986"/>
    <cellStyle name="Normal 4 2 3 3 2 2 3 4" xfId="24987"/>
    <cellStyle name="Normal 4 2 3 3 2 2 3 4 2" xfId="24988"/>
    <cellStyle name="Normal 4 2 3 3 2 2 3 5" xfId="24989"/>
    <cellStyle name="Normal 4 2 3 3 2 2 4" xfId="24990"/>
    <cellStyle name="Normal 4 2 3 3 2 2 4 2" xfId="24991"/>
    <cellStyle name="Normal 4 2 3 3 2 2 4 2 2" xfId="24992"/>
    <cellStyle name="Normal 4 2 3 3 2 2 4 2 2 2" xfId="24993"/>
    <cellStyle name="Normal 4 2 3 3 2 2 4 2 3" xfId="24994"/>
    <cellStyle name="Normal 4 2 3 3 2 2 4 3" xfId="24995"/>
    <cellStyle name="Normal 4 2 3 3 2 2 4 3 2" xfId="24996"/>
    <cellStyle name="Normal 4 2 3 3 2 2 4 4" xfId="24997"/>
    <cellStyle name="Normal 4 2 3 3 2 2 5" xfId="24998"/>
    <cellStyle name="Normal 4 2 3 3 2 2 5 2" xfId="24999"/>
    <cellStyle name="Normal 4 2 3 3 2 2 5 2 2" xfId="25000"/>
    <cellStyle name="Normal 4 2 3 3 2 2 5 3" xfId="25001"/>
    <cellStyle name="Normal 4 2 3 3 2 2 6" xfId="25002"/>
    <cellStyle name="Normal 4 2 3 3 2 2 6 2" xfId="25003"/>
    <cellStyle name="Normal 4 2 3 3 2 2 7" xfId="25004"/>
    <cellStyle name="Normal 4 2 3 3 2 3" xfId="25005"/>
    <cellStyle name="Normal 4 2 3 3 2 3 2" xfId="25006"/>
    <cellStyle name="Normal 4 2 3 3 2 3 2 2" xfId="25007"/>
    <cellStyle name="Normal 4 2 3 3 2 3 2 2 2" xfId="25008"/>
    <cellStyle name="Normal 4 2 3 3 2 3 2 2 2 2" xfId="25009"/>
    <cellStyle name="Normal 4 2 3 3 2 3 2 2 2 2 2" xfId="25010"/>
    <cellStyle name="Normal 4 2 3 3 2 3 2 2 2 3" xfId="25011"/>
    <cellStyle name="Normal 4 2 3 3 2 3 2 2 3" xfId="25012"/>
    <cellStyle name="Normal 4 2 3 3 2 3 2 2 3 2" xfId="25013"/>
    <cellStyle name="Normal 4 2 3 3 2 3 2 2 4" xfId="25014"/>
    <cellStyle name="Normal 4 2 3 3 2 3 2 3" xfId="25015"/>
    <cellStyle name="Normal 4 2 3 3 2 3 2 3 2" xfId="25016"/>
    <cellStyle name="Normal 4 2 3 3 2 3 2 3 2 2" xfId="25017"/>
    <cellStyle name="Normal 4 2 3 3 2 3 2 3 3" xfId="25018"/>
    <cellStyle name="Normal 4 2 3 3 2 3 2 4" xfId="25019"/>
    <cellStyle name="Normal 4 2 3 3 2 3 2 4 2" xfId="25020"/>
    <cellStyle name="Normal 4 2 3 3 2 3 2 5" xfId="25021"/>
    <cellStyle name="Normal 4 2 3 3 2 3 3" xfId="25022"/>
    <cellStyle name="Normal 4 2 3 3 2 3 3 2" xfId="25023"/>
    <cellStyle name="Normal 4 2 3 3 2 3 3 2 2" xfId="25024"/>
    <cellStyle name="Normal 4 2 3 3 2 3 3 2 2 2" xfId="25025"/>
    <cellStyle name="Normal 4 2 3 3 2 3 3 2 3" xfId="25026"/>
    <cellStyle name="Normal 4 2 3 3 2 3 3 3" xfId="25027"/>
    <cellStyle name="Normal 4 2 3 3 2 3 3 3 2" xfId="25028"/>
    <cellStyle name="Normal 4 2 3 3 2 3 3 4" xfId="25029"/>
    <cellStyle name="Normal 4 2 3 3 2 3 4" xfId="25030"/>
    <cellStyle name="Normal 4 2 3 3 2 3 4 2" xfId="25031"/>
    <cellStyle name="Normal 4 2 3 3 2 3 4 2 2" xfId="25032"/>
    <cellStyle name="Normal 4 2 3 3 2 3 4 3" xfId="25033"/>
    <cellStyle name="Normal 4 2 3 3 2 3 5" xfId="25034"/>
    <cellStyle name="Normal 4 2 3 3 2 3 5 2" xfId="25035"/>
    <cellStyle name="Normal 4 2 3 3 2 3 6" xfId="25036"/>
    <cellStyle name="Normal 4 2 3 3 2 4" xfId="25037"/>
    <cellStyle name="Normal 4 2 3 3 2 4 2" xfId="25038"/>
    <cellStyle name="Normal 4 2 3 3 2 4 2 2" xfId="25039"/>
    <cellStyle name="Normal 4 2 3 3 2 4 2 2 2" xfId="25040"/>
    <cellStyle name="Normal 4 2 3 3 2 4 2 2 2 2" xfId="25041"/>
    <cellStyle name="Normal 4 2 3 3 2 4 2 2 3" xfId="25042"/>
    <cellStyle name="Normal 4 2 3 3 2 4 2 3" xfId="25043"/>
    <cellStyle name="Normal 4 2 3 3 2 4 2 3 2" xfId="25044"/>
    <cellStyle name="Normal 4 2 3 3 2 4 2 4" xfId="25045"/>
    <cellStyle name="Normal 4 2 3 3 2 4 3" xfId="25046"/>
    <cellStyle name="Normal 4 2 3 3 2 4 3 2" xfId="25047"/>
    <cellStyle name="Normal 4 2 3 3 2 4 3 2 2" xfId="25048"/>
    <cellStyle name="Normal 4 2 3 3 2 4 3 3" xfId="25049"/>
    <cellStyle name="Normal 4 2 3 3 2 4 4" xfId="25050"/>
    <cellStyle name="Normal 4 2 3 3 2 4 4 2" xfId="25051"/>
    <cellStyle name="Normal 4 2 3 3 2 4 5" xfId="25052"/>
    <cellStyle name="Normal 4 2 3 3 2 5" xfId="25053"/>
    <cellStyle name="Normal 4 2 3 3 2 5 2" xfId="25054"/>
    <cellStyle name="Normal 4 2 3 3 2 5 2 2" xfId="25055"/>
    <cellStyle name="Normal 4 2 3 3 2 5 2 2 2" xfId="25056"/>
    <cellStyle name="Normal 4 2 3 3 2 5 2 3" xfId="25057"/>
    <cellStyle name="Normal 4 2 3 3 2 5 3" xfId="25058"/>
    <cellStyle name="Normal 4 2 3 3 2 5 3 2" xfId="25059"/>
    <cellStyle name="Normal 4 2 3 3 2 5 4" xfId="25060"/>
    <cellStyle name="Normal 4 2 3 3 2 6" xfId="25061"/>
    <cellStyle name="Normal 4 2 3 3 2 6 2" xfId="25062"/>
    <cellStyle name="Normal 4 2 3 3 2 6 2 2" xfId="25063"/>
    <cellStyle name="Normal 4 2 3 3 2 6 3" xfId="25064"/>
    <cellStyle name="Normal 4 2 3 3 2 7" xfId="25065"/>
    <cellStyle name="Normal 4 2 3 3 2 7 2" xfId="25066"/>
    <cellStyle name="Normal 4 2 3 3 2 8" xfId="25067"/>
    <cellStyle name="Normal 4 2 3 3 3" xfId="25068"/>
    <cellStyle name="Normal 4 2 3 3 3 2" xfId="25069"/>
    <cellStyle name="Normal 4 2 3 3 3 2 2" xfId="25070"/>
    <cellStyle name="Normal 4 2 3 3 3 2 2 2" xfId="25071"/>
    <cellStyle name="Normal 4 2 3 3 3 2 2 2 2" xfId="25072"/>
    <cellStyle name="Normal 4 2 3 3 3 2 2 2 2 2" xfId="25073"/>
    <cellStyle name="Normal 4 2 3 3 3 2 2 2 2 2 2" xfId="25074"/>
    <cellStyle name="Normal 4 2 3 3 3 2 2 2 2 3" xfId="25075"/>
    <cellStyle name="Normal 4 2 3 3 3 2 2 2 3" xfId="25076"/>
    <cellStyle name="Normal 4 2 3 3 3 2 2 2 3 2" xfId="25077"/>
    <cellStyle name="Normal 4 2 3 3 3 2 2 2 4" xfId="25078"/>
    <cellStyle name="Normal 4 2 3 3 3 2 2 3" xfId="25079"/>
    <cellStyle name="Normal 4 2 3 3 3 2 2 3 2" xfId="25080"/>
    <cellStyle name="Normal 4 2 3 3 3 2 2 3 2 2" xfId="25081"/>
    <cellStyle name="Normal 4 2 3 3 3 2 2 3 3" xfId="25082"/>
    <cellStyle name="Normal 4 2 3 3 3 2 2 4" xfId="25083"/>
    <cellStyle name="Normal 4 2 3 3 3 2 2 4 2" xfId="25084"/>
    <cellStyle name="Normal 4 2 3 3 3 2 2 5" xfId="25085"/>
    <cellStyle name="Normal 4 2 3 3 3 2 3" xfId="25086"/>
    <cellStyle name="Normal 4 2 3 3 3 2 3 2" xfId="25087"/>
    <cellStyle name="Normal 4 2 3 3 3 2 3 2 2" xfId="25088"/>
    <cellStyle name="Normal 4 2 3 3 3 2 3 2 2 2" xfId="25089"/>
    <cellStyle name="Normal 4 2 3 3 3 2 3 2 3" xfId="25090"/>
    <cellStyle name="Normal 4 2 3 3 3 2 3 3" xfId="25091"/>
    <cellStyle name="Normal 4 2 3 3 3 2 3 3 2" xfId="25092"/>
    <cellStyle name="Normal 4 2 3 3 3 2 3 4" xfId="25093"/>
    <cellStyle name="Normal 4 2 3 3 3 2 4" xfId="25094"/>
    <cellStyle name="Normal 4 2 3 3 3 2 4 2" xfId="25095"/>
    <cellStyle name="Normal 4 2 3 3 3 2 4 2 2" xfId="25096"/>
    <cellStyle name="Normal 4 2 3 3 3 2 4 3" xfId="25097"/>
    <cellStyle name="Normal 4 2 3 3 3 2 5" xfId="25098"/>
    <cellStyle name="Normal 4 2 3 3 3 2 5 2" xfId="25099"/>
    <cellStyle name="Normal 4 2 3 3 3 2 6" xfId="25100"/>
    <cellStyle name="Normal 4 2 3 3 3 3" xfId="25101"/>
    <cellStyle name="Normal 4 2 3 3 3 3 2" xfId="25102"/>
    <cellStyle name="Normal 4 2 3 3 3 3 2 2" xfId="25103"/>
    <cellStyle name="Normal 4 2 3 3 3 3 2 2 2" xfId="25104"/>
    <cellStyle name="Normal 4 2 3 3 3 3 2 2 2 2" xfId="25105"/>
    <cellStyle name="Normal 4 2 3 3 3 3 2 2 3" xfId="25106"/>
    <cellStyle name="Normal 4 2 3 3 3 3 2 3" xfId="25107"/>
    <cellStyle name="Normal 4 2 3 3 3 3 2 3 2" xfId="25108"/>
    <cellStyle name="Normal 4 2 3 3 3 3 2 4" xfId="25109"/>
    <cellStyle name="Normal 4 2 3 3 3 3 3" xfId="25110"/>
    <cellStyle name="Normal 4 2 3 3 3 3 3 2" xfId="25111"/>
    <cellStyle name="Normal 4 2 3 3 3 3 3 2 2" xfId="25112"/>
    <cellStyle name="Normal 4 2 3 3 3 3 3 3" xfId="25113"/>
    <cellStyle name="Normal 4 2 3 3 3 3 4" xfId="25114"/>
    <cellStyle name="Normal 4 2 3 3 3 3 4 2" xfId="25115"/>
    <cellStyle name="Normal 4 2 3 3 3 3 5" xfId="25116"/>
    <cellStyle name="Normal 4 2 3 3 3 4" xfId="25117"/>
    <cellStyle name="Normal 4 2 3 3 3 4 2" xfId="25118"/>
    <cellStyle name="Normal 4 2 3 3 3 4 2 2" xfId="25119"/>
    <cellStyle name="Normal 4 2 3 3 3 4 2 2 2" xfId="25120"/>
    <cellStyle name="Normal 4 2 3 3 3 4 2 3" xfId="25121"/>
    <cellStyle name="Normal 4 2 3 3 3 4 3" xfId="25122"/>
    <cellStyle name="Normal 4 2 3 3 3 4 3 2" xfId="25123"/>
    <cellStyle name="Normal 4 2 3 3 3 4 4" xfId="25124"/>
    <cellStyle name="Normal 4 2 3 3 3 5" xfId="25125"/>
    <cellStyle name="Normal 4 2 3 3 3 5 2" xfId="25126"/>
    <cellStyle name="Normal 4 2 3 3 3 5 2 2" xfId="25127"/>
    <cellStyle name="Normal 4 2 3 3 3 5 3" xfId="25128"/>
    <cellStyle name="Normal 4 2 3 3 3 6" xfId="25129"/>
    <cellStyle name="Normal 4 2 3 3 3 6 2" xfId="25130"/>
    <cellStyle name="Normal 4 2 3 3 3 7" xfId="25131"/>
    <cellStyle name="Normal 4 2 3 3 4" xfId="25132"/>
    <cellStyle name="Normal 4 2 3 3 4 2" xfId="25133"/>
    <cellStyle name="Normal 4 2 3 3 4 2 2" xfId="25134"/>
    <cellStyle name="Normal 4 2 3 3 4 2 2 2" xfId="25135"/>
    <cellStyle name="Normal 4 2 3 3 4 2 2 2 2" xfId="25136"/>
    <cellStyle name="Normal 4 2 3 3 4 2 2 2 2 2" xfId="25137"/>
    <cellStyle name="Normal 4 2 3 3 4 2 2 2 3" xfId="25138"/>
    <cellStyle name="Normal 4 2 3 3 4 2 2 3" xfId="25139"/>
    <cellStyle name="Normal 4 2 3 3 4 2 2 3 2" xfId="25140"/>
    <cellStyle name="Normal 4 2 3 3 4 2 2 4" xfId="25141"/>
    <cellStyle name="Normal 4 2 3 3 4 2 3" xfId="25142"/>
    <cellStyle name="Normal 4 2 3 3 4 2 3 2" xfId="25143"/>
    <cellStyle name="Normal 4 2 3 3 4 2 3 2 2" xfId="25144"/>
    <cellStyle name="Normal 4 2 3 3 4 2 3 3" xfId="25145"/>
    <cellStyle name="Normal 4 2 3 3 4 2 4" xfId="25146"/>
    <cellStyle name="Normal 4 2 3 3 4 2 4 2" xfId="25147"/>
    <cellStyle name="Normal 4 2 3 3 4 2 5" xfId="25148"/>
    <cellStyle name="Normal 4 2 3 3 4 3" xfId="25149"/>
    <cellStyle name="Normal 4 2 3 3 4 3 2" xfId="25150"/>
    <cellStyle name="Normal 4 2 3 3 4 3 2 2" xfId="25151"/>
    <cellStyle name="Normal 4 2 3 3 4 3 2 2 2" xfId="25152"/>
    <cellStyle name="Normal 4 2 3 3 4 3 2 3" xfId="25153"/>
    <cellStyle name="Normal 4 2 3 3 4 3 3" xfId="25154"/>
    <cellStyle name="Normal 4 2 3 3 4 3 3 2" xfId="25155"/>
    <cellStyle name="Normal 4 2 3 3 4 3 4" xfId="25156"/>
    <cellStyle name="Normal 4 2 3 3 4 4" xfId="25157"/>
    <cellStyle name="Normal 4 2 3 3 4 4 2" xfId="25158"/>
    <cellStyle name="Normal 4 2 3 3 4 4 2 2" xfId="25159"/>
    <cellStyle name="Normal 4 2 3 3 4 4 3" xfId="25160"/>
    <cellStyle name="Normal 4 2 3 3 4 5" xfId="25161"/>
    <cellStyle name="Normal 4 2 3 3 4 5 2" xfId="25162"/>
    <cellStyle name="Normal 4 2 3 3 4 6" xfId="25163"/>
    <cellStyle name="Normal 4 2 3 3 5" xfId="25164"/>
    <cellStyle name="Normal 4 2 3 3 5 2" xfId="25165"/>
    <cellStyle name="Normal 4 2 3 3 5 2 2" xfId="25166"/>
    <cellStyle name="Normal 4 2 3 3 5 2 2 2" xfId="25167"/>
    <cellStyle name="Normal 4 2 3 3 5 2 2 2 2" xfId="25168"/>
    <cellStyle name="Normal 4 2 3 3 5 2 2 3" xfId="25169"/>
    <cellStyle name="Normal 4 2 3 3 5 2 3" xfId="25170"/>
    <cellStyle name="Normal 4 2 3 3 5 2 3 2" xfId="25171"/>
    <cellStyle name="Normal 4 2 3 3 5 2 4" xfId="25172"/>
    <cellStyle name="Normal 4 2 3 3 5 3" xfId="25173"/>
    <cellStyle name="Normal 4 2 3 3 5 3 2" xfId="25174"/>
    <cellStyle name="Normal 4 2 3 3 5 3 2 2" xfId="25175"/>
    <cellStyle name="Normal 4 2 3 3 5 3 3" xfId="25176"/>
    <cellStyle name="Normal 4 2 3 3 5 4" xfId="25177"/>
    <cellStyle name="Normal 4 2 3 3 5 4 2" xfId="25178"/>
    <cellStyle name="Normal 4 2 3 3 5 5" xfId="25179"/>
    <cellStyle name="Normal 4 2 3 3 6" xfId="25180"/>
    <cellStyle name="Normal 4 2 3 3 6 2" xfId="25181"/>
    <cellStyle name="Normal 4 2 3 3 6 2 2" xfId="25182"/>
    <cellStyle name="Normal 4 2 3 3 6 2 2 2" xfId="25183"/>
    <cellStyle name="Normal 4 2 3 3 6 2 3" xfId="25184"/>
    <cellStyle name="Normal 4 2 3 3 6 3" xfId="25185"/>
    <cellStyle name="Normal 4 2 3 3 6 3 2" xfId="25186"/>
    <cellStyle name="Normal 4 2 3 3 6 4" xfId="25187"/>
    <cellStyle name="Normal 4 2 3 3 7" xfId="25188"/>
    <cellStyle name="Normal 4 2 3 3 7 2" xfId="25189"/>
    <cellStyle name="Normal 4 2 3 3 7 2 2" xfId="25190"/>
    <cellStyle name="Normal 4 2 3 3 7 3" xfId="25191"/>
    <cellStyle name="Normal 4 2 3 3 8" xfId="25192"/>
    <cellStyle name="Normal 4 2 3 3 8 2" xfId="25193"/>
    <cellStyle name="Normal 4 2 3 3 9" xfId="25194"/>
    <cellStyle name="Normal 4 2 3 4" xfId="25195"/>
    <cellStyle name="Normal 4 2 3 4 2" xfId="25196"/>
    <cellStyle name="Normal 4 2 3 4 2 2" xfId="25197"/>
    <cellStyle name="Normal 4 2 3 4 2 2 2" xfId="25198"/>
    <cellStyle name="Normal 4 2 3 4 2 2 2 2" xfId="25199"/>
    <cellStyle name="Normal 4 2 3 4 2 2 2 2 2" xfId="25200"/>
    <cellStyle name="Normal 4 2 3 4 2 2 2 2 2 2" xfId="25201"/>
    <cellStyle name="Normal 4 2 3 4 2 2 2 2 2 2 2" xfId="25202"/>
    <cellStyle name="Normal 4 2 3 4 2 2 2 2 2 3" xfId="25203"/>
    <cellStyle name="Normal 4 2 3 4 2 2 2 2 3" xfId="25204"/>
    <cellStyle name="Normal 4 2 3 4 2 2 2 2 3 2" xfId="25205"/>
    <cellStyle name="Normal 4 2 3 4 2 2 2 2 4" xfId="25206"/>
    <cellStyle name="Normal 4 2 3 4 2 2 2 3" xfId="25207"/>
    <cellStyle name="Normal 4 2 3 4 2 2 2 3 2" xfId="25208"/>
    <cellStyle name="Normal 4 2 3 4 2 2 2 3 2 2" xfId="25209"/>
    <cellStyle name="Normal 4 2 3 4 2 2 2 3 3" xfId="25210"/>
    <cellStyle name="Normal 4 2 3 4 2 2 2 4" xfId="25211"/>
    <cellStyle name="Normal 4 2 3 4 2 2 2 4 2" xfId="25212"/>
    <cellStyle name="Normal 4 2 3 4 2 2 2 5" xfId="25213"/>
    <cellStyle name="Normal 4 2 3 4 2 2 3" xfId="25214"/>
    <cellStyle name="Normal 4 2 3 4 2 2 3 2" xfId="25215"/>
    <cellStyle name="Normal 4 2 3 4 2 2 3 2 2" xfId="25216"/>
    <cellStyle name="Normal 4 2 3 4 2 2 3 2 2 2" xfId="25217"/>
    <cellStyle name="Normal 4 2 3 4 2 2 3 2 3" xfId="25218"/>
    <cellStyle name="Normal 4 2 3 4 2 2 3 3" xfId="25219"/>
    <cellStyle name="Normal 4 2 3 4 2 2 3 3 2" xfId="25220"/>
    <cellStyle name="Normal 4 2 3 4 2 2 3 4" xfId="25221"/>
    <cellStyle name="Normal 4 2 3 4 2 2 4" xfId="25222"/>
    <cellStyle name="Normal 4 2 3 4 2 2 4 2" xfId="25223"/>
    <cellStyle name="Normal 4 2 3 4 2 2 4 2 2" xfId="25224"/>
    <cellStyle name="Normal 4 2 3 4 2 2 4 3" xfId="25225"/>
    <cellStyle name="Normal 4 2 3 4 2 2 5" xfId="25226"/>
    <cellStyle name="Normal 4 2 3 4 2 2 5 2" xfId="25227"/>
    <cellStyle name="Normal 4 2 3 4 2 2 6" xfId="25228"/>
    <cellStyle name="Normal 4 2 3 4 2 3" xfId="25229"/>
    <cellStyle name="Normal 4 2 3 4 2 3 2" xfId="25230"/>
    <cellStyle name="Normal 4 2 3 4 2 3 2 2" xfId="25231"/>
    <cellStyle name="Normal 4 2 3 4 2 3 2 2 2" xfId="25232"/>
    <cellStyle name="Normal 4 2 3 4 2 3 2 2 2 2" xfId="25233"/>
    <cellStyle name="Normal 4 2 3 4 2 3 2 2 3" xfId="25234"/>
    <cellStyle name="Normal 4 2 3 4 2 3 2 3" xfId="25235"/>
    <cellStyle name="Normal 4 2 3 4 2 3 2 3 2" xfId="25236"/>
    <cellStyle name="Normal 4 2 3 4 2 3 2 4" xfId="25237"/>
    <cellStyle name="Normal 4 2 3 4 2 3 3" xfId="25238"/>
    <cellStyle name="Normal 4 2 3 4 2 3 3 2" xfId="25239"/>
    <cellStyle name="Normal 4 2 3 4 2 3 3 2 2" xfId="25240"/>
    <cellStyle name="Normal 4 2 3 4 2 3 3 3" xfId="25241"/>
    <cellStyle name="Normal 4 2 3 4 2 3 4" xfId="25242"/>
    <cellStyle name="Normal 4 2 3 4 2 3 4 2" xfId="25243"/>
    <cellStyle name="Normal 4 2 3 4 2 3 5" xfId="25244"/>
    <cellStyle name="Normal 4 2 3 4 2 4" xfId="25245"/>
    <cellStyle name="Normal 4 2 3 4 2 4 2" xfId="25246"/>
    <cellStyle name="Normal 4 2 3 4 2 4 2 2" xfId="25247"/>
    <cellStyle name="Normal 4 2 3 4 2 4 2 2 2" xfId="25248"/>
    <cellStyle name="Normal 4 2 3 4 2 4 2 3" xfId="25249"/>
    <cellStyle name="Normal 4 2 3 4 2 4 3" xfId="25250"/>
    <cellStyle name="Normal 4 2 3 4 2 4 3 2" xfId="25251"/>
    <cellStyle name="Normal 4 2 3 4 2 4 4" xfId="25252"/>
    <cellStyle name="Normal 4 2 3 4 2 5" xfId="25253"/>
    <cellStyle name="Normal 4 2 3 4 2 5 2" xfId="25254"/>
    <cellStyle name="Normal 4 2 3 4 2 5 2 2" xfId="25255"/>
    <cellStyle name="Normal 4 2 3 4 2 5 3" xfId="25256"/>
    <cellStyle name="Normal 4 2 3 4 2 6" xfId="25257"/>
    <cellStyle name="Normal 4 2 3 4 2 6 2" xfId="25258"/>
    <cellStyle name="Normal 4 2 3 4 2 7" xfId="25259"/>
    <cellStyle name="Normal 4 2 3 4 3" xfId="25260"/>
    <cellStyle name="Normal 4 2 3 4 3 2" xfId="25261"/>
    <cellStyle name="Normal 4 2 3 4 3 2 2" xfId="25262"/>
    <cellStyle name="Normal 4 2 3 4 3 2 2 2" xfId="25263"/>
    <cellStyle name="Normal 4 2 3 4 3 2 2 2 2" xfId="25264"/>
    <cellStyle name="Normal 4 2 3 4 3 2 2 2 2 2" xfId="25265"/>
    <cellStyle name="Normal 4 2 3 4 3 2 2 2 3" xfId="25266"/>
    <cellStyle name="Normal 4 2 3 4 3 2 2 3" xfId="25267"/>
    <cellStyle name="Normal 4 2 3 4 3 2 2 3 2" xfId="25268"/>
    <cellStyle name="Normal 4 2 3 4 3 2 2 4" xfId="25269"/>
    <cellStyle name="Normal 4 2 3 4 3 2 3" xfId="25270"/>
    <cellStyle name="Normal 4 2 3 4 3 2 3 2" xfId="25271"/>
    <cellStyle name="Normal 4 2 3 4 3 2 3 2 2" xfId="25272"/>
    <cellStyle name="Normal 4 2 3 4 3 2 3 3" xfId="25273"/>
    <cellStyle name="Normal 4 2 3 4 3 2 4" xfId="25274"/>
    <cellStyle name="Normal 4 2 3 4 3 2 4 2" xfId="25275"/>
    <cellStyle name="Normal 4 2 3 4 3 2 5" xfId="25276"/>
    <cellStyle name="Normal 4 2 3 4 3 3" xfId="25277"/>
    <cellStyle name="Normal 4 2 3 4 3 3 2" xfId="25278"/>
    <cellStyle name="Normal 4 2 3 4 3 3 2 2" xfId="25279"/>
    <cellStyle name="Normal 4 2 3 4 3 3 2 2 2" xfId="25280"/>
    <cellStyle name="Normal 4 2 3 4 3 3 2 3" xfId="25281"/>
    <cellStyle name="Normal 4 2 3 4 3 3 3" xfId="25282"/>
    <cellStyle name="Normal 4 2 3 4 3 3 3 2" xfId="25283"/>
    <cellStyle name="Normal 4 2 3 4 3 3 4" xfId="25284"/>
    <cellStyle name="Normal 4 2 3 4 3 4" xfId="25285"/>
    <cellStyle name="Normal 4 2 3 4 3 4 2" xfId="25286"/>
    <cellStyle name="Normal 4 2 3 4 3 4 2 2" xfId="25287"/>
    <cellStyle name="Normal 4 2 3 4 3 4 3" xfId="25288"/>
    <cellStyle name="Normal 4 2 3 4 3 5" xfId="25289"/>
    <cellStyle name="Normal 4 2 3 4 3 5 2" xfId="25290"/>
    <cellStyle name="Normal 4 2 3 4 3 6" xfId="25291"/>
    <cellStyle name="Normal 4 2 3 4 4" xfId="25292"/>
    <cellStyle name="Normal 4 2 3 4 4 2" xfId="25293"/>
    <cellStyle name="Normal 4 2 3 4 4 2 2" xfId="25294"/>
    <cellStyle name="Normal 4 2 3 4 4 2 2 2" xfId="25295"/>
    <cellStyle name="Normal 4 2 3 4 4 2 2 2 2" xfId="25296"/>
    <cellStyle name="Normal 4 2 3 4 4 2 2 3" xfId="25297"/>
    <cellStyle name="Normal 4 2 3 4 4 2 3" xfId="25298"/>
    <cellStyle name="Normal 4 2 3 4 4 2 3 2" xfId="25299"/>
    <cellStyle name="Normal 4 2 3 4 4 2 4" xfId="25300"/>
    <cellStyle name="Normal 4 2 3 4 4 3" xfId="25301"/>
    <cellStyle name="Normal 4 2 3 4 4 3 2" xfId="25302"/>
    <cellStyle name="Normal 4 2 3 4 4 3 2 2" xfId="25303"/>
    <cellStyle name="Normal 4 2 3 4 4 3 3" xfId="25304"/>
    <cellStyle name="Normal 4 2 3 4 4 4" xfId="25305"/>
    <cellStyle name="Normal 4 2 3 4 4 4 2" xfId="25306"/>
    <cellStyle name="Normal 4 2 3 4 4 5" xfId="25307"/>
    <cellStyle name="Normal 4 2 3 4 5" xfId="25308"/>
    <cellStyle name="Normal 4 2 3 4 5 2" xfId="25309"/>
    <cellStyle name="Normal 4 2 3 4 5 2 2" xfId="25310"/>
    <cellStyle name="Normal 4 2 3 4 5 2 2 2" xfId="25311"/>
    <cellStyle name="Normal 4 2 3 4 5 2 3" xfId="25312"/>
    <cellStyle name="Normal 4 2 3 4 5 3" xfId="25313"/>
    <cellStyle name="Normal 4 2 3 4 5 3 2" xfId="25314"/>
    <cellStyle name="Normal 4 2 3 4 5 4" xfId="25315"/>
    <cellStyle name="Normal 4 2 3 4 6" xfId="25316"/>
    <cellStyle name="Normal 4 2 3 4 6 2" xfId="25317"/>
    <cellStyle name="Normal 4 2 3 4 6 2 2" xfId="25318"/>
    <cellStyle name="Normal 4 2 3 4 6 3" xfId="25319"/>
    <cellStyle name="Normal 4 2 3 4 7" xfId="25320"/>
    <cellStyle name="Normal 4 2 3 4 7 2" xfId="25321"/>
    <cellStyle name="Normal 4 2 3 4 8" xfId="25322"/>
    <cellStyle name="Normal 4 2 3 5" xfId="25323"/>
    <cellStyle name="Normal 4 2 3 5 2" xfId="25324"/>
    <cellStyle name="Normal 4 2 3 5 2 2" xfId="25325"/>
    <cellStyle name="Normal 4 2 3 5 2 2 2" xfId="25326"/>
    <cellStyle name="Normal 4 2 3 5 2 2 2 2" xfId="25327"/>
    <cellStyle name="Normal 4 2 3 5 2 2 2 2 2" xfId="25328"/>
    <cellStyle name="Normal 4 2 3 5 2 2 2 2 2 2" xfId="25329"/>
    <cellStyle name="Normal 4 2 3 5 2 2 2 2 3" xfId="25330"/>
    <cellStyle name="Normal 4 2 3 5 2 2 2 3" xfId="25331"/>
    <cellStyle name="Normal 4 2 3 5 2 2 2 3 2" xfId="25332"/>
    <cellStyle name="Normal 4 2 3 5 2 2 2 4" xfId="25333"/>
    <cellStyle name="Normal 4 2 3 5 2 2 3" xfId="25334"/>
    <cellStyle name="Normal 4 2 3 5 2 2 3 2" xfId="25335"/>
    <cellStyle name="Normal 4 2 3 5 2 2 3 2 2" xfId="25336"/>
    <cellStyle name="Normal 4 2 3 5 2 2 3 3" xfId="25337"/>
    <cellStyle name="Normal 4 2 3 5 2 2 4" xfId="25338"/>
    <cellStyle name="Normal 4 2 3 5 2 2 4 2" xfId="25339"/>
    <cellStyle name="Normal 4 2 3 5 2 2 5" xfId="25340"/>
    <cellStyle name="Normal 4 2 3 5 2 3" xfId="25341"/>
    <cellStyle name="Normal 4 2 3 5 2 3 2" xfId="25342"/>
    <cellStyle name="Normal 4 2 3 5 2 3 2 2" xfId="25343"/>
    <cellStyle name="Normal 4 2 3 5 2 3 2 2 2" xfId="25344"/>
    <cellStyle name="Normal 4 2 3 5 2 3 2 3" xfId="25345"/>
    <cellStyle name="Normal 4 2 3 5 2 3 3" xfId="25346"/>
    <cellStyle name="Normal 4 2 3 5 2 3 3 2" xfId="25347"/>
    <cellStyle name="Normal 4 2 3 5 2 3 4" xfId="25348"/>
    <cellStyle name="Normal 4 2 3 5 2 4" xfId="25349"/>
    <cellStyle name="Normal 4 2 3 5 2 4 2" xfId="25350"/>
    <cellStyle name="Normal 4 2 3 5 2 4 2 2" xfId="25351"/>
    <cellStyle name="Normal 4 2 3 5 2 4 3" xfId="25352"/>
    <cellStyle name="Normal 4 2 3 5 2 5" xfId="25353"/>
    <cellStyle name="Normal 4 2 3 5 2 5 2" xfId="25354"/>
    <cellStyle name="Normal 4 2 3 5 2 6" xfId="25355"/>
    <cellStyle name="Normal 4 2 3 5 3" xfId="25356"/>
    <cellStyle name="Normal 4 2 3 5 3 2" xfId="25357"/>
    <cellStyle name="Normal 4 2 3 5 3 2 2" xfId="25358"/>
    <cellStyle name="Normal 4 2 3 5 3 2 2 2" xfId="25359"/>
    <cellStyle name="Normal 4 2 3 5 3 2 2 2 2" xfId="25360"/>
    <cellStyle name="Normal 4 2 3 5 3 2 2 3" xfId="25361"/>
    <cellStyle name="Normal 4 2 3 5 3 2 3" xfId="25362"/>
    <cellStyle name="Normal 4 2 3 5 3 2 3 2" xfId="25363"/>
    <cellStyle name="Normal 4 2 3 5 3 2 4" xfId="25364"/>
    <cellStyle name="Normal 4 2 3 5 3 3" xfId="25365"/>
    <cellStyle name="Normal 4 2 3 5 3 3 2" xfId="25366"/>
    <cellStyle name="Normal 4 2 3 5 3 3 2 2" xfId="25367"/>
    <cellStyle name="Normal 4 2 3 5 3 3 3" xfId="25368"/>
    <cellStyle name="Normal 4 2 3 5 3 4" xfId="25369"/>
    <cellStyle name="Normal 4 2 3 5 3 4 2" xfId="25370"/>
    <cellStyle name="Normal 4 2 3 5 3 5" xfId="25371"/>
    <cellStyle name="Normal 4 2 3 5 4" xfId="25372"/>
    <cellStyle name="Normal 4 2 3 5 4 2" xfId="25373"/>
    <cellStyle name="Normal 4 2 3 5 4 2 2" xfId="25374"/>
    <cellStyle name="Normal 4 2 3 5 4 2 2 2" xfId="25375"/>
    <cellStyle name="Normal 4 2 3 5 4 2 3" xfId="25376"/>
    <cellStyle name="Normal 4 2 3 5 4 3" xfId="25377"/>
    <cellStyle name="Normal 4 2 3 5 4 3 2" xfId="25378"/>
    <cellStyle name="Normal 4 2 3 5 4 4" xfId="25379"/>
    <cellStyle name="Normal 4 2 3 5 5" xfId="25380"/>
    <cellStyle name="Normal 4 2 3 5 5 2" xfId="25381"/>
    <cellStyle name="Normal 4 2 3 5 5 2 2" xfId="25382"/>
    <cellStyle name="Normal 4 2 3 5 5 3" xfId="25383"/>
    <cellStyle name="Normal 4 2 3 5 6" xfId="25384"/>
    <cellStyle name="Normal 4 2 3 5 6 2" xfId="25385"/>
    <cellStyle name="Normal 4 2 3 5 7" xfId="25386"/>
    <cellStyle name="Normal 4 2 3 6" xfId="25387"/>
    <cellStyle name="Normal 4 2 3 6 2" xfId="25388"/>
    <cellStyle name="Normal 4 2 3 6 2 2" xfId="25389"/>
    <cellStyle name="Normal 4 2 3 6 2 2 2" xfId="25390"/>
    <cellStyle name="Normal 4 2 3 6 2 2 2 2" xfId="25391"/>
    <cellStyle name="Normal 4 2 3 6 2 2 2 2 2" xfId="25392"/>
    <cellStyle name="Normal 4 2 3 6 2 2 2 3" xfId="25393"/>
    <cellStyle name="Normal 4 2 3 6 2 2 3" xfId="25394"/>
    <cellStyle name="Normal 4 2 3 6 2 2 3 2" xfId="25395"/>
    <cellStyle name="Normal 4 2 3 6 2 2 4" xfId="25396"/>
    <cellStyle name="Normal 4 2 3 6 2 3" xfId="25397"/>
    <cellStyle name="Normal 4 2 3 6 2 3 2" xfId="25398"/>
    <cellStyle name="Normal 4 2 3 6 2 3 2 2" xfId="25399"/>
    <cellStyle name="Normal 4 2 3 6 2 3 3" xfId="25400"/>
    <cellStyle name="Normal 4 2 3 6 2 4" xfId="25401"/>
    <cellStyle name="Normal 4 2 3 6 2 4 2" xfId="25402"/>
    <cellStyle name="Normal 4 2 3 6 2 5" xfId="25403"/>
    <cellStyle name="Normal 4 2 3 6 3" xfId="25404"/>
    <cellStyle name="Normal 4 2 3 6 3 2" xfId="25405"/>
    <cellStyle name="Normal 4 2 3 6 3 2 2" xfId="25406"/>
    <cellStyle name="Normal 4 2 3 6 3 2 2 2" xfId="25407"/>
    <cellStyle name="Normal 4 2 3 6 3 2 3" xfId="25408"/>
    <cellStyle name="Normal 4 2 3 6 3 3" xfId="25409"/>
    <cellStyle name="Normal 4 2 3 6 3 3 2" xfId="25410"/>
    <cellStyle name="Normal 4 2 3 6 3 4" xfId="25411"/>
    <cellStyle name="Normal 4 2 3 6 4" xfId="25412"/>
    <cellStyle name="Normal 4 2 3 6 4 2" xfId="25413"/>
    <cellStyle name="Normal 4 2 3 6 4 2 2" xfId="25414"/>
    <cellStyle name="Normal 4 2 3 6 4 3" xfId="25415"/>
    <cellStyle name="Normal 4 2 3 6 5" xfId="25416"/>
    <cellStyle name="Normal 4 2 3 6 5 2" xfId="25417"/>
    <cellStyle name="Normal 4 2 3 6 6" xfId="25418"/>
    <cellStyle name="Normal 4 2 3 7" xfId="25419"/>
    <cellStyle name="Normal 4 2 3 7 2" xfId="25420"/>
    <cellStyle name="Normal 4 2 3 7 2 2" xfId="25421"/>
    <cellStyle name="Normal 4 2 3 7 2 2 2" xfId="25422"/>
    <cellStyle name="Normal 4 2 3 7 2 2 2 2" xfId="25423"/>
    <cellStyle name="Normal 4 2 3 7 2 2 3" xfId="25424"/>
    <cellStyle name="Normal 4 2 3 7 2 3" xfId="25425"/>
    <cellStyle name="Normal 4 2 3 7 2 3 2" xfId="25426"/>
    <cellStyle name="Normal 4 2 3 7 2 4" xfId="25427"/>
    <cellStyle name="Normal 4 2 3 7 3" xfId="25428"/>
    <cellStyle name="Normal 4 2 3 7 3 2" xfId="25429"/>
    <cellStyle name="Normal 4 2 3 7 3 2 2" xfId="25430"/>
    <cellStyle name="Normal 4 2 3 7 3 3" xfId="25431"/>
    <cellStyle name="Normal 4 2 3 7 4" xfId="25432"/>
    <cellStyle name="Normal 4 2 3 7 4 2" xfId="25433"/>
    <cellStyle name="Normal 4 2 3 7 5" xfId="25434"/>
    <cellStyle name="Normal 4 2 3 8" xfId="25435"/>
    <cellStyle name="Normal 4 2 3 8 2" xfId="25436"/>
    <cellStyle name="Normal 4 2 3 8 2 2" xfId="25437"/>
    <cellStyle name="Normal 4 2 3 8 2 2 2" xfId="25438"/>
    <cellStyle name="Normal 4 2 3 8 2 3" xfId="25439"/>
    <cellStyle name="Normal 4 2 3 8 3" xfId="25440"/>
    <cellStyle name="Normal 4 2 3 8 3 2" xfId="25441"/>
    <cellStyle name="Normal 4 2 3 8 4" xfId="25442"/>
    <cellStyle name="Normal 4 2 3 9" xfId="25443"/>
    <cellStyle name="Normal 4 2 3 9 2" xfId="25444"/>
    <cellStyle name="Normal 4 2 3 9 2 2" xfId="25445"/>
    <cellStyle name="Normal 4 2 3 9 3" xfId="25446"/>
    <cellStyle name="Normal 4 2 4" xfId="25447"/>
    <cellStyle name="Normal 4 2 4 10" xfId="25448"/>
    <cellStyle name="Normal 4 2 4 2" xfId="25449"/>
    <cellStyle name="Normal 4 2 4 2 2" xfId="25450"/>
    <cellStyle name="Normal 4 2 4 2 2 2" xfId="25451"/>
    <cellStyle name="Normal 4 2 4 2 2 2 2" xfId="25452"/>
    <cellStyle name="Normal 4 2 4 2 2 2 2 2" xfId="25453"/>
    <cellStyle name="Normal 4 2 4 2 2 2 2 2 2" xfId="25454"/>
    <cellStyle name="Normal 4 2 4 2 2 2 2 2 2 2" xfId="25455"/>
    <cellStyle name="Normal 4 2 4 2 2 2 2 2 2 2 2" xfId="25456"/>
    <cellStyle name="Normal 4 2 4 2 2 2 2 2 2 2 2 2" xfId="25457"/>
    <cellStyle name="Normal 4 2 4 2 2 2 2 2 2 2 3" xfId="25458"/>
    <cellStyle name="Normal 4 2 4 2 2 2 2 2 2 3" xfId="25459"/>
    <cellStyle name="Normal 4 2 4 2 2 2 2 2 2 3 2" xfId="25460"/>
    <cellStyle name="Normal 4 2 4 2 2 2 2 2 2 4" xfId="25461"/>
    <cellStyle name="Normal 4 2 4 2 2 2 2 2 3" xfId="25462"/>
    <cellStyle name="Normal 4 2 4 2 2 2 2 2 3 2" xfId="25463"/>
    <cellStyle name="Normal 4 2 4 2 2 2 2 2 3 2 2" xfId="25464"/>
    <cellStyle name="Normal 4 2 4 2 2 2 2 2 3 3" xfId="25465"/>
    <cellStyle name="Normal 4 2 4 2 2 2 2 2 4" xfId="25466"/>
    <cellStyle name="Normal 4 2 4 2 2 2 2 2 4 2" xfId="25467"/>
    <cellStyle name="Normal 4 2 4 2 2 2 2 2 5" xfId="25468"/>
    <cellStyle name="Normal 4 2 4 2 2 2 2 3" xfId="25469"/>
    <cellStyle name="Normal 4 2 4 2 2 2 2 3 2" xfId="25470"/>
    <cellStyle name="Normal 4 2 4 2 2 2 2 3 2 2" xfId="25471"/>
    <cellStyle name="Normal 4 2 4 2 2 2 2 3 2 2 2" xfId="25472"/>
    <cellStyle name="Normal 4 2 4 2 2 2 2 3 2 3" xfId="25473"/>
    <cellStyle name="Normal 4 2 4 2 2 2 2 3 3" xfId="25474"/>
    <cellStyle name="Normal 4 2 4 2 2 2 2 3 3 2" xfId="25475"/>
    <cellStyle name="Normal 4 2 4 2 2 2 2 3 4" xfId="25476"/>
    <cellStyle name="Normal 4 2 4 2 2 2 2 4" xfId="25477"/>
    <cellStyle name="Normal 4 2 4 2 2 2 2 4 2" xfId="25478"/>
    <cellStyle name="Normal 4 2 4 2 2 2 2 4 2 2" xfId="25479"/>
    <cellStyle name="Normal 4 2 4 2 2 2 2 4 3" xfId="25480"/>
    <cellStyle name="Normal 4 2 4 2 2 2 2 5" xfId="25481"/>
    <cellStyle name="Normal 4 2 4 2 2 2 2 5 2" xfId="25482"/>
    <cellStyle name="Normal 4 2 4 2 2 2 2 6" xfId="25483"/>
    <cellStyle name="Normal 4 2 4 2 2 2 3" xfId="25484"/>
    <cellStyle name="Normal 4 2 4 2 2 2 3 2" xfId="25485"/>
    <cellStyle name="Normal 4 2 4 2 2 2 3 2 2" xfId="25486"/>
    <cellStyle name="Normal 4 2 4 2 2 2 3 2 2 2" xfId="25487"/>
    <cellStyle name="Normal 4 2 4 2 2 2 3 2 2 2 2" xfId="25488"/>
    <cellStyle name="Normal 4 2 4 2 2 2 3 2 2 3" xfId="25489"/>
    <cellStyle name="Normal 4 2 4 2 2 2 3 2 3" xfId="25490"/>
    <cellStyle name="Normal 4 2 4 2 2 2 3 2 3 2" xfId="25491"/>
    <cellStyle name="Normal 4 2 4 2 2 2 3 2 4" xfId="25492"/>
    <cellStyle name="Normal 4 2 4 2 2 2 3 3" xfId="25493"/>
    <cellStyle name="Normal 4 2 4 2 2 2 3 3 2" xfId="25494"/>
    <cellStyle name="Normal 4 2 4 2 2 2 3 3 2 2" xfId="25495"/>
    <cellStyle name="Normal 4 2 4 2 2 2 3 3 3" xfId="25496"/>
    <cellStyle name="Normal 4 2 4 2 2 2 3 4" xfId="25497"/>
    <cellStyle name="Normal 4 2 4 2 2 2 3 4 2" xfId="25498"/>
    <cellStyle name="Normal 4 2 4 2 2 2 3 5" xfId="25499"/>
    <cellStyle name="Normal 4 2 4 2 2 2 4" xfId="25500"/>
    <cellStyle name="Normal 4 2 4 2 2 2 4 2" xfId="25501"/>
    <cellStyle name="Normal 4 2 4 2 2 2 4 2 2" xfId="25502"/>
    <cellStyle name="Normal 4 2 4 2 2 2 4 2 2 2" xfId="25503"/>
    <cellStyle name="Normal 4 2 4 2 2 2 4 2 3" xfId="25504"/>
    <cellStyle name="Normal 4 2 4 2 2 2 4 3" xfId="25505"/>
    <cellStyle name="Normal 4 2 4 2 2 2 4 3 2" xfId="25506"/>
    <cellStyle name="Normal 4 2 4 2 2 2 4 4" xfId="25507"/>
    <cellStyle name="Normal 4 2 4 2 2 2 5" xfId="25508"/>
    <cellStyle name="Normal 4 2 4 2 2 2 5 2" xfId="25509"/>
    <cellStyle name="Normal 4 2 4 2 2 2 5 2 2" xfId="25510"/>
    <cellStyle name="Normal 4 2 4 2 2 2 5 3" xfId="25511"/>
    <cellStyle name="Normal 4 2 4 2 2 2 6" xfId="25512"/>
    <cellStyle name="Normal 4 2 4 2 2 2 6 2" xfId="25513"/>
    <cellStyle name="Normal 4 2 4 2 2 2 7" xfId="25514"/>
    <cellStyle name="Normal 4 2 4 2 2 3" xfId="25515"/>
    <cellStyle name="Normal 4 2 4 2 2 3 2" xfId="25516"/>
    <cellStyle name="Normal 4 2 4 2 2 3 2 2" xfId="25517"/>
    <cellStyle name="Normal 4 2 4 2 2 3 2 2 2" xfId="25518"/>
    <cellStyle name="Normal 4 2 4 2 2 3 2 2 2 2" xfId="25519"/>
    <cellStyle name="Normal 4 2 4 2 2 3 2 2 2 2 2" xfId="25520"/>
    <cellStyle name="Normal 4 2 4 2 2 3 2 2 2 3" xfId="25521"/>
    <cellStyle name="Normal 4 2 4 2 2 3 2 2 3" xfId="25522"/>
    <cellStyle name="Normal 4 2 4 2 2 3 2 2 3 2" xfId="25523"/>
    <cellStyle name="Normal 4 2 4 2 2 3 2 2 4" xfId="25524"/>
    <cellStyle name="Normal 4 2 4 2 2 3 2 3" xfId="25525"/>
    <cellStyle name="Normal 4 2 4 2 2 3 2 3 2" xfId="25526"/>
    <cellStyle name="Normal 4 2 4 2 2 3 2 3 2 2" xfId="25527"/>
    <cellStyle name="Normal 4 2 4 2 2 3 2 3 3" xfId="25528"/>
    <cellStyle name="Normal 4 2 4 2 2 3 2 4" xfId="25529"/>
    <cellStyle name="Normal 4 2 4 2 2 3 2 4 2" xfId="25530"/>
    <cellStyle name="Normal 4 2 4 2 2 3 2 5" xfId="25531"/>
    <cellStyle name="Normal 4 2 4 2 2 3 3" xfId="25532"/>
    <cellStyle name="Normal 4 2 4 2 2 3 3 2" xfId="25533"/>
    <cellStyle name="Normal 4 2 4 2 2 3 3 2 2" xfId="25534"/>
    <cellStyle name="Normal 4 2 4 2 2 3 3 2 2 2" xfId="25535"/>
    <cellStyle name="Normal 4 2 4 2 2 3 3 2 3" xfId="25536"/>
    <cellStyle name="Normal 4 2 4 2 2 3 3 3" xfId="25537"/>
    <cellStyle name="Normal 4 2 4 2 2 3 3 3 2" xfId="25538"/>
    <cellStyle name="Normal 4 2 4 2 2 3 3 4" xfId="25539"/>
    <cellStyle name="Normal 4 2 4 2 2 3 4" xfId="25540"/>
    <cellStyle name="Normal 4 2 4 2 2 3 4 2" xfId="25541"/>
    <cellStyle name="Normal 4 2 4 2 2 3 4 2 2" xfId="25542"/>
    <cellStyle name="Normal 4 2 4 2 2 3 4 3" xfId="25543"/>
    <cellStyle name="Normal 4 2 4 2 2 3 5" xfId="25544"/>
    <cellStyle name="Normal 4 2 4 2 2 3 5 2" xfId="25545"/>
    <cellStyle name="Normal 4 2 4 2 2 3 6" xfId="25546"/>
    <cellStyle name="Normal 4 2 4 2 2 4" xfId="25547"/>
    <cellStyle name="Normal 4 2 4 2 2 4 2" xfId="25548"/>
    <cellStyle name="Normal 4 2 4 2 2 4 2 2" xfId="25549"/>
    <cellStyle name="Normal 4 2 4 2 2 4 2 2 2" xfId="25550"/>
    <cellStyle name="Normal 4 2 4 2 2 4 2 2 2 2" xfId="25551"/>
    <cellStyle name="Normal 4 2 4 2 2 4 2 2 3" xfId="25552"/>
    <cellStyle name="Normal 4 2 4 2 2 4 2 3" xfId="25553"/>
    <cellStyle name="Normal 4 2 4 2 2 4 2 3 2" xfId="25554"/>
    <cellStyle name="Normal 4 2 4 2 2 4 2 4" xfId="25555"/>
    <cellStyle name="Normal 4 2 4 2 2 4 3" xfId="25556"/>
    <cellStyle name="Normal 4 2 4 2 2 4 3 2" xfId="25557"/>
    <cellStyle name="Normal 4 2 4 2 2 4 3 2 2" xfId="25558"/>
    <cellStyle name="Normal 4 2 4 2 2 4 3 3" xfId="25559"/>
    <cellStyle name="Normal 4 2 4 2 2 4 4" xfId="25560"/>
    <cellStyle name="Normal 4 2 4 2 2 4 4 2" xfId="25561"/>
    <cellStyle name="Normal 4 2 4 2 2 4 5" xfId="25562"/>
    <cellStyle name="Normal 4 2 4 2 2 5" xfId="25563"/>
    <cellStyle name="Normal 4 2 4 2 2 5 2" xfId="25564"/>
    <cellStyle name="Normal 4 2 4 2 2 5 2 2" xfId="25565"/>
    <cellStyle name="Normal 4 2 4 2 2 5 2 2 2" xfId="25566"/>
    <cellStyle name="Normal 4 2 4 2 2 5 2 3" xfId="25567"/>
    <cellStyle name="Normal 4 2 4 2 2 5 3" xfId="25568"/>
    <cellStyle name="Normal 4 2 4 2 2 5 3 2" xfId="25569"/>
    <cellStyle name="Normal 4 2 4 2 2 5 4" xfId="25570"/>
    <cellStyle name="Normal 4 2 4 2 2 6" xfId="25571"/>
    <cellStyle name="Normal 4 2 4 2 2 6 2" xfId="25572"/>
    <cellStyle name="Normal 4 2 4 2 2 6 2 2" xfId="25573"/>
    <cellStyle name="Normal 4 2 4 2 2 6 3" xfId="25574"/>
    <cellStyle name="Normal 4 2 4 2 2 7" xfId="25575"/>
    <cellStyle name="Normal 4 2 4 2 2 7 2" xfId="25576"/>
    <cellStyle name="Normal 4 2 4 2 2 8" xfId="25577"/>
    <cellStyle name="Normal 4 2 4 2 3" xfId="25578"/>
    <cellStyle name="Normal 4 2 4 2 3 2" xfId="25579"/>
    <cellStyle name="Normal 4 2 4 2 3 2 2" xfId="25580"/>
    <cellStyle name="Normal 4 2 4 2 3 2 2 2" xfId="25581"/>
    <cellStyle name="Normal 4 2 4 2 3 2 2 2 2" xfId="25582"/>
    <cellStyle name="Normal 4 2 4 2 3 2 2 2 2 2" xfId="25583"/>
    <cellStyle name="Normal 4 2 4 2 3 2 2 2 2 2 2" xfId="25584"/>
    <cellStyle name="Normal 4 2 4 2 3 2 2 2 2 3" xfId="25585"/>
    <cellStyle name="Normal 4 2 4 2 3 2 2 2 3" xfId="25586"/>
    <cellStyle name="Normal 4 2 4 2 3 2 2 2 3 2" xfId="25587"/>
    <cellStyle name="Normal 4 2 4 2 3 2 2 2 4" xfId="25588"/>
    <cellStyle name="Normal 4 2 4 2 3 2 2 3" xfId="25589"/>
    <cellStyle name="Normal 4 2 4 2 3 2 2 3 2" xfId="25590"/>
    <cellStyle name="Normal 4 2 4 2 3 2 2 3 2 2" xfId="25591"/>
    <cellStyle name="Normal 4 2 4 2 3 2 2 3 3" xfId="25592"/>
    <cellStyle name="Normal 4 2 4 2 3 2 2 4" xfId="25593"/>
    <cellStyle name="Normal 4 2 4 2 3 2 2 4 2" xfId="25594"/>
    <cellStyle name="Normal 4 2 4 2 3 2 2 5" xfId="25595"/>
    <cellStyle name="Normal 4 2 4 2 3 2 3" xfId="25596"/>
    <cellStyle name="Normal 4 2 4 2 3 2 3 2" xfId="25597"/>
    <cellStyle name="Normal 4 2 4 2 3 2 3 2 2" xfId="25598"/>
    <cellStyle name="Normal 4 2 4 2 3 2 3 2 2 2" xfId="25599"/>
    <cellStyle name="Normal 4 2 4 2 3 2 3 2 3" xfId="25600"/>
    <cellStyle name="Normal 4 2 4 2 3 2 3 3" xfId="25601"/>
    <cellStyle name="Normal 4 2 4 2 3 2 3 3 2" xfId="25602"/>
    <cellStyle name="Normal 4 2 4 2 3 2 3 4" xfId="25603"/>
    <cellStyle name="Normal 4 2 4 2 3 2 4" xfId="25604"/>
    <cellStyle name="Normal 4 2 4 2 3 2 4 2" xfId="25605"/>
    <cellStyle name="Normal 4 2 4 2 3 2 4 2 2" xfId="25606"/>
    <cellStyle name="Normal 4 2 4 2 3 2 4 3" xfId="25607"/>
    <cellStyle name="Normal 4 2 4 2 3 2 5" xfId="25608"/>
    <cellStyle name="Normal 4 2 4 2 3 2 5 2" xfId="25609"/>
    <cellStyle name="Normal 4 2 4 2 3 2 6" xfId="25610"/>
    <cellStyle name="Normal 4 2 4 2 3 3" xfId="25611"/>
    <cellStyle name="Normal 4 2 4 2 3 3 2" xfId="25612"/>
    <cellStyle name="Normal 4 2 4 2 3 3 2 2" xfId="25613"/>
    <cellStyle name="Normal 4 2 4 2 3 3 2 2 2" xfId="25614"/>
    <cellStyle name="Normal 4 2 4 2 3 3 2 2 2 2" xfId="25615"/>
    <cellStyle name="Normal 4 2 4 2 3 3 2 2 3" xfId="25616"/>
    <cellStyle name="Normal 4 2 4 2 3 3 2 3" xfId="25617"/>
    <cellStyle name="Normal 4 2 4 2 3 3 2 3 2" xfId="25618"/>
    <cellStyle name="Normal 4 2 4 2 3 3 2 4" xfId="25619"/>
    <cellStyle name="Normal 4 2 4 2 3 3 3" xfId="25620"/>
    <cellStyle name="Normal 4 2 4 2 3 3 3 2" xfId="25621"/>
    <cellStyle name="Normal 4 2 4 2 3 3 3 2 2" xfId="25622"/>
    <cellStyle name="Normal 4 2 4 2 3 3 3 3" xfId="25623"/>
    <cellStyle name="Normal 4 2 4 2 3 3 4" xfId="25624"/>
    <cellStyle name="Normal 4 2 4 2 3 3 4 2" xfId="25625"/>
    <cellStyle name="Normal 4 2 4 2 3 3 5" xfId="25626"/>
    <cellStyle name="Normal 4 2 4 2 3 4" xfId="25627"/>
    <cellStyle name="Normal 4 2 4 2 3 4 2" xfId="25628"/>
    <cellStyle name="Normal 4 2 4 2 3 4 2 2" xfId="25629"/>
    <cellStyle name="Normal 4 2 4 2 3 4 2 2 2" xfId="25630"/>
    <cellStyle name="Normal 4 2 4 2 3 4 2 3" xfId="25631"/>
    <cellStyle name="Normal 4 2 4 2 3 4 3" xfId="25632"/>
    <cellStyle name="Normal 4 2 4 2 3 4 3 2" xfId="25633"/>
    <cellStyle name="Normal 4 2 4 2 3 4 4" xfId="25634"/>
    <cellStyle name="Normal 4 2 4 2 3 5" xfId="25635"/>
    <cellStyle name="Normal 4 2 4 2 3 5 2" xfId="25636"/>
    <cellStyle name="Normal 4 2 4 2 3 5 2 2" xfId="25637"/>
    <cellStyle name="Normal 4 2 4 2 3 5 3" xfId="25638"/>
    <cellStyle name="Normal 4 2 4 2 3 6" xfId="25639"/>
    <cellStyle name="Normal 4 2 4 2 3 6 2" xfId="25640"/>
    <cellStyle name="Normal 4 2 4 2 3 7" xfId="25641"/>
    <cellStyle name="Normal 4 2 4 2 4" xfId="25642"/>
    <cellStyle name="Normal 4 2 4 2 4 2" xfId="25643"/>
    <cellStyle name="Normal 4 2 4 2 4 2 2" xfId="25644"/>
    <cellStyle name="Normal 4 2 4 2 4 2 2 2" xfId="25645"/>
    <cellStyle name="Normal 4 2 4 2 4 2 2 2 2" xfId="25646"/>
    <cellStyle name="Normal 4 2 4 2 4 2 2 2 2 2" xfId="25647"/>
    <cellStyle name="Normal 4 2 4 2 4 2 2 2 3" xfId="25648"/>
    <cellStyle name="Normal 4 2 4 2 4 2 2 3" xfId="25649"/>
    <cellStyle name="Normal 4 2 4 2 4 2 2 3 2" xfId="25650"/>
    <cellStyle name="Normal 4 2 4 2 4 2 2 4" xfId="25651"/>
    <cellStyle name="Normal 4 2 4 2 4 2 3" xfId="25652"/>
    <cellStyle name="Normal 4 2 4 2 4 2 3 2" xfId="25653"/>
    <cellStyle name="Normal 4 2 4 2 4 2 3 2 2" xfId="25654"/>
    <cellStyle name="Normal 4 2 4 2 4 2 3 3" xfId="25655"/>
    <cellStyle name="Normal 4 2 4 2 4 2 4" xfId="25656"/>
    <cellStyle name="Normal 4 2 4 2 4 2 4 2" xfId="25657"/>
    <cellStyle name="Normal 4 2 4 2 4 2 5" xfId="25658"/>
    <cellStyle name="Normal 4 2 4 2 4 3" xfId="25659"/>
    <cellStyle name="Normal 4 2 4 2 4 3 2" xfId="25660"/>
    <cellStyle name="Normal 4 2 4 2 4 3 2 2" xfId="25661"/>
    <cellStyle name="Normal 4 2 4 2 4 3 2 2 2" xfId="25662"/>
    <cellStyle name="Normal 4 2 4 2 4 3 2 3" xfId="25663"/>
    <cellStyle name="Normal 4 2 4 2 4 3 3" xfId="25664"/>
    <cellStyle name="Normal 4 2 4 2 4 3 3 2" xfId="25665"/>
    <cellStyle name="Normal 4 2 4 2 4 3 4" xfId="25666"/>
    <cellStyle name="Normal 4 2 4 2 4 4" xfId="25667"/>
    <cellStyle name="Normal 4 2 4 2 4 4 2" xfId="25668"/>
    <cellStyle name="Normal 4 2 4 2 4 4 2 2" xfId="25669"/>
    <cellStyle name="Normal 4 2 4 2 4 4 3" xfId="25670"/>
    <cellStyle name="Normal 4 2 4 2 4 5" xfId="25671"/>
    <cellStyle name="Normal 4 2 4 2 4 5 2" xfId="25672"/>
    <cellStyle name="Normal 4 2 4 2 4 6" xfId="25673"/>
    <cellStyle name="Normal 4 2 4 2 5" xfId="25674"/>
    <cellStyle name="Normal 4 2 4 2 5 2" xfId="25675"/>
    <cellStyle name="Normal 4 2 4 2 5 2 2" xfId="25676"/>
    <cellStyle name="Normal 4 2 4 2 5 2 2 2" xfId="25677"/>
    <cellStyle name="Normal 4 2 4 2 5 2 2 2 2" xfId="25678"/>
    <cellStyle name="Normal 4 2 4 2 5 2 2 3" xfId="25679"/>
    <cellStyle name="Normal 4 2 4 2 5 2 3" xfId="25680"/>
    <cellStyle name="Normal 4 2 4 2 5 2 3 2" xfId="25681"/>
    <cellStyle name="Normal 4 2 4 2 5 2 4" xfId="25682"/>
    <cellStyle name="Normal 4 2 4 2 5 3" xfId="25683"/>
    <cellStyle name="Normal 4 2 4 2 5 3 2" xfId="25684"/>
    <cellStyle name="Normal 4 2 4 2 5 3 2 2" xfId="25685"/>
    <cellStyle name="Normal 4 2 4 2 5 3 3" xfId="25686"/>
    <cellStyle name="Normal 4 2 4 2 5 4" xfId="25687"/>
    <cellStyle name="Normal 4 2 4 2 5 4 2" xfId="25688"/>
    <cellStyle name="Normal 4 2 4 2 5 5" xfId="25689"/>
    <cellStyle name="Normal 4 2 4 2 6" xfId="25690"/>
    <cellStyle name="Normal 4 2 4 2 6 2" xfId="25691"/>
    <cellStyle name="Normal 4 2 4 2 6 2 2" xfId="25692"/>
    <cellStyle name="Normal 4 2 4 2 6 2 2 2" xfId="25693"/>
    <cellStyle name="Normal 4 2 4 2 6 2 3" xfId="25694"/>
    <cellStyle name="Normal 4 2 4 2 6 3" xfId="25695"/>
    <cellStyle name="Normal 4 2 4 2 6 3 2" xfId="25696"/>
    <cellStyle name="Normal 4 2 4 2 6 4" xfId="25697"/>
    <cellStyle name="Normal 4 2 4 2 7" xfId="25698"/>
    <cellStyle name="Normal 4 2 4 2 7 2" xfId="25699"/>
    <cellStyle name="Normal 4 2 4 2 7 2 2" xfId="25700"/>
    <cellStyle name="Normal 4 2 4 2 7 3" xfId="25701"/>
    <cellStyle name="Normal 4 2 4 2 8" xfId="25702"/>
    <cellStyle name="Normal 4 2 4 2 8 2" xfId="25703"/>
    <cellStyle name="Normal 4 2 4 2 9" xfId="25704"/>
    <cellStyle name="Normal 4 2 4 3" xfId="25705"/>
    <cellStyle name="Normal 4 2 4 3 2" xfId="25706"/>
    <cellStyle name="Normal 4 2 4 3 2 2" xfId="25707"/>
    <cellStyle name="Normal 4 2 4 3 2 2 2" xfId="25708"/>
    <cellStyle name="Normal 4 2 4 3 2 2 2 2" xfId="25709"/>
    <cellStyle name="Normal 4 2 4 3 2 2 2 2 2" xfId="25710"/>
    <cellStyle name="Normal 4 2 4 3 2 2 2 2 2 2" xfId="25711"/>
    <cellStyle name="Normal 4 2 4 3 2 2 2 2 2 2 2" xfId="25712"/>
    <cellStyle name="Normal 4 2 4 3 2 2 2 2 2 3" xfId="25713"/>
    <cellStyle name="Normal 4 2 4 3 2 2 2 2 3" xfId="25714"/>
    <cellStyle name="Normal 4 2 4 3 2 2 2 2 3 2" xfId="25715"/>
    <cellStyle name="Normal 4 2 4 3 2 2 2 2 4" xfId="25716"/>
    <cellStyle name="Normal 4 2 4 3 2 2 2 3" xfId="25717"/>
    <cellStyle name="Normal 4 2 4 3 2 2 2 3 2" xfId="25718"/>
    <cellStyle name="Normal 4 2 4 3 2 2 2 3 2 2" xfId="25719"/>
    <cellStyle name="Normal 4 2 4 3 2 2 2 3 3" xfId="25720"/>
    <cellStyle name="Normal 4 2 4 3 2 2 2 4" xfId="25721"/>
    <cellStyle name="Normal 4 2 4 3 2 2 2 4 2" xfId="25722"/>
    <cellStyle name="Normal 4 2 4 3 2 2 2 5" xfId="25723"/>
    <cellStyle name="Normal 4 2 4 3 2 2 3" xfId="25724"/>
    <cellStyle name="Normal 4 2 4 3 2 2 3 2" xfId="25725"/>
    <cellStyle name="Normal 4 2 4 3 2 2 3 2 2" xfId="25726"/>
    <cellStyle name="Normal 4 2 4 3 2 2 3 2 2 2" xfId="25727"/>
    <cellStyle name="Normal 4 2 4 3 2 2 3 2 3" xfId="25728"/>
    <cellStyle name="Normal 4 2 4 3 2 2 3 3" xfId="25729"/>
    <cellStyle name="Normal 4 2 4 3 2 2 3 3 2" xfId="25730"/>
    <cellStyle name="Normal 4 2 4 3 2 2 3 4" xfId="25731"/>
    <cellStyle name="Normal 4 2 4 3 2 2 4" xfId="25732"/>
    <cellStyle name="Normal 4 2 4 3 2 2 4 2" xfId="25733"/>
    <cellStyle name="Normal 4 2 4 3 2 2 4 2 2" xfId="25734"/>
    <cellStyle name="Normal 4 2 4 3 2 2 4 3" xfId="25735"/>
    <cellStyle name="Normal 4 2 4 3 2 2 5" xfId="25736"/>
    <cellStyle name="Normal 4 2 4 3 2 2 5 2" xfId="25737"/>
    <cellStyle name="Normal 4 2 4 3 2 2 6" xfId="25738"/>
    <cellStyle name="Normal 4 2 4 3 2 3" xfId="25739"/>
    <cellStyle name="Normal 4 2 4 3 2 3 2" xfId="25740"/>
    <cellStyle name="Normal 4 2 4 3 2 3 2 2" xfId="25741"/>
    <cellStyle name="Normal 4 2 4 3 2 3 2 2 2" xfId="25742"/>
    <cellStyle name="Normal 4 2 4 3 2 3 2 2 2 2" xfId="25743"/>
    <cellStyle name="Normal 4 2 4 3 2 3 2 2 3" xfId="25744"/>
    <cellStyle name="Normal 4 2 4 3 2 3 2 3" xfId="25745"/>
    <cellStyle name="Normal 4 2 4 3 2 3 2 3 2" xfId="25746"/>
    <cellStyle name="Normal 4 2 4 3 2 3 2 4" xfId="25747"/>
    <cellStyle name="Normal 4 2 4 3 2 3 3" xfId="25748"/>
    <cellStyle name="Normal 4 2 4 3 2 3 3 2" xfId="25749"/>
    <cellStyle name="Normal 4 2 4 3 2 3 3 2 2" xfId="25750"/>
    <cellStyle name="Normal 4 2 4 3 2 3 3 3" xfId="25751"/>
    <cellStyle name="Normal 4 2 4 3 2 3 4" xfId="25752"/>
    <cellStyle name="Normal 4 2 4 3 2 3 4 2" xfId="25753"/>
    <cellStyle name="Normal 4 2 4 3 2 3 5" xfId="25754"/>
    <cellStyle name="Normal 4 2 4 3 2 4" xfId="25755"/>
    <cellStyle name="Normal 4 2 4 3 2 4 2" xfId="25756"/>
    <cellStyle name="Normal 4 2 4 3 2 4 2 2" xfId="25757"/>
    <cellStyle name="Normal 4 2 4 3 2 4 2 2 2" xfId="25758"/>
    <cellStyle name="Normal 4 2 4 3 2 4 2 3" xfId="25759"/>
    <cellStyle name="Normal 4 2 4 3 2 4 3" xfId="25760"/>
    <cellStyle name="Normal 4 2 4 3 2 4 3 2" xfId="25761"/>
    <cellStyle name="Normal 4 2 4 3 2 4 4" xfId="25762"/>
    <cellStyle name="Normal 4 2 4 3 2 5" xfId="25763"/>
    <cellStyle name="Normal 4 2 4 3 2 5 2" xfId="25764"/>
    <cellStyle name="Normal 4 2 4 3 2 5 2 2" xfId="25765"/>
    <cellStyle name="Normal 4 2 4 3 2 5 3" xfId="25766"/>
    <cellStyle name="Normal 4 2 4 3 2 6" xfId="25767"/>
    <cellStyle name="Normal 4 2 4 3 2 6 2" xfId="25768"/>
    <cellStyle name="Normal 4 2 4 3 2 7" xfId="25769"/>
    <cellStyle name="Normal 4 2 4 3 3" xfId="25770"/>
    <cellStyle name="Normal 4 2 4 3 3 2" xfId="25771"/>
    <cellStyle name="Normal 4 2 4 3 3 2 2" xfId="25772"/>
    <cellStyle name="Normal 4 2 4 3 3 2 2 2" xfId="25773"/>
    <cellStyle name="Normal 4 2 4 3 3 2 2 2 2" xfId="25774"/>
    <cellStyle name="Normal 4 2 4 3 3 2 2 2 2 2" xfId="25775"/>
    <cellStyle name="Normal 4 2 4 3 3 2 2 2 3" xfId="25776"/>
    <cellStyle name="Normal 4 2 4 3 3 2 2 3" xfId="25777"/>
    <cellStyle name="Normal 4 2 4 3 3 2 2 3 2" xfId="25778"/>
    <cellStyle name="Normal 4 2 4 3 3 2 2 4" xfId="25779"/>
    <cellStyle name="Normal 4 2 4 3 3 2 3" xfId="25780"/>
    <cellStyle name="Normal 4 2 4 3 3 2 3 2" xfId="25781"/>
    <cellStyle name="Normal 4 2 4 3 3 2 3 2 2" xfId="25782"/>
    <cellStyle name="Normal 4 2 4 3 3 2 3 3" xfId="25783"/>
    <cellStyle name="Normal 4 2 4 3 3 2 4" xfId="25784"/>
    <cellStyle name="Normal 4 2 4 3 3 2 4 2" xfId="25785"/>
    <cellStyle name="Normal 4 2 4 3 3 2 5" xfId="25786"/>
    <cellStyle name="Normal 4 2 4 3 3 3" xfId="25787"/>
    <cellStyle name="Normal 4 2 4 3 3 3 2" xfId="25788"/>
    <cellStyle name="Normal 4 2 4 3 3 3 2 2" xfId="25789"/>
    <cellStyle name="Normal 4 2 4 3 3 3 2 2 2" xfId="25790"/>
    <cellStyle name="Normal 4 2 4 3 3 3 2 3" xfId="25791"/>
    <cellStyle name="Normal 4 2 4 3 3 3 3" xfId="25792"/>
    <cellStyle name="Normal 4 2 4 3 3 3 3 2" xfId="25793"/>
    <cellStyle name="Normal 4 2 4 3 3 3 4" xfId="25794"/>
    <cellStyle name="Normal 4 2 4 3 3 4" xfId="25795"/>
    <cellStyle name="Normal 4 2 4 3 3 4 2" xfId="25796"/>
    <cellStyle name="Normal 4 2 4 3 3 4 2 2" xfId="25797"/>
    <cellStyle name="Normal 4 2 4 3 3 4 3" xfId="25798"/>
    <cellStyle name="Normal 4 2 4 3 3 5" xfId="25799"/>
    <cellStyle name="Normal 4 2 4 3 3 5 2" xfId="25800"/>
    <cellStyle name="Normal 4 2 4 3 3 6" xfId="25801"/>
    <cellStyle name="Normal 4 2 4 3 4" xfId="25802"/>
    <cellStyle name="Normal 4 2 4 3 4 2" xfId="25803"/>
    <cellStyle name="Normal 4 2 4 3 4 2 2" xfId="25804"/>
    <cellStyle name="Normal 4 2 4 3 4 2 2 2" xfId="25805"/>
    <cellStyle name="Normal 4 2 4 3 4 2 2 2 2" xfId="25806"/>
    <cellStyle name="Normal 4 2 4 3 4 2 2 3" xfId="25807"/>
    <cellStyle name="Normal 4 2 4 3 4 2 3" xfId="25808"/>
    <cellStyle name="Normal 4 2 4 3 4 2 3 2" xfId="25809"/>
    <cellStyle name="Normal 4 2 4 3 4 2 4" xfId="25810"/>
    <cellStyle name="Normal 4 2 4 3 4 3" xfId="25811"/>
    <cellStyle name="Normal 4 2 4 3 4 3 2" xfId="25812"/>
    <cellStyle name="Normal 4 2 4 3 4 3 2 2" xfId="25813"/>
    <cellStyle name="Normal 4 2 4 3 4 3 3" xfId="25814"/>
    <cellStyle name="Normal 4 2 4 3 4 4" xfId="25815"/>
    <cellStyle name="Normal 4 2 4 3 4 4 2" xfId="25816"/>
    <cellStyle name="Normal 4 2 4 3 4 5" xfId="25817"/>
    <cellStyle name="Normal 4 2 4 3 5" xfId="25818"/>
    <cellStyle name="Normal 4 2 4 3 5 2" xfId="25819"/>
    <cellStyle name="Normal 4 2 4 3 5 2 2" xfId="25820"/>
    <cellStyle name="Normal 4 2 4 3 5 2 2 2" xfId="25821"/>
    <cellStyle name="Normal 4 2 4 3 5 2 3" xfId="25822"/>
    <cellStyle name="Normal 4 2 4 3 5 3" xfId="25823"/>
    <cellStyle name="Normal 4 2 4 3 5 3 2" xfId="25824"/>
    <cellStyle name="Normal 4 2 4 3 5 4" xfId="25825"/>
    <cellStyle name="Normal 4 2 4 3 6" xfId="25826"/>
    <cellStyle name="Normal 4 2 4 3 6 2" xfId="25827"/>
    <cellStyle name="Normal 4 2 4 3 6 2 2" xfId="25828"/>
    <cellStyle name="Normal 4 2 4 3 6 3" xfId="25829"/>
    <cellStyle name="Normal 4 2 4 3 7" xfId="25830"/>
    <cellStyle name="Normal 4 2 4 3 7 2" xfId="25831"/>
    <cellStyle name="Normal 4 2 4 3 8" xfId="25832"/>
    <cellStyle name="Normal 4 2 4 4" xfId="25833"/>
    <cellStyle name="Normal 4 2 4 4 2" xfId="25834"/>
    <cellStyle name="Normal 4 2 4 4 2 2" xfId="25835"/>
    <cellStyle name="Normal 4 2 4 4 2 2 2" xfId="25836"/>
    <cellStyle name="Normal 4 2 4 4 2 2 2 2" xfId="25837"/>
    <cellStyle name="Normal 4 2 4 4 2 2 2 2 2" xfId="25838"/>
    <cellStyle name="Normal 4 2 4 4 2 2 2 2 2 2" xfId="25839"/>
    <cellStyle name="Normal 4 2 4 4 2 2 2 2 3" xfId="25840"/>
    <cellStyle name="Normal 4 2 4 4 2 2 2 3" xfId="25841"/>
    <cellStyle name="Normal 4 2 4 4 2 2 2 3 2" xfId="25842"/>
    <cellStyle name="Normal 4 2 4 4 2 2 2 4" xfId="25843"/>
    <cellStyle name="Normal 4 2 4 4 2 2 3" xfId="25844"/>
    <cellStyle name="Normal 4 2 4 4 2 2 3 2" xfId="25845"/>
    <cellStyle name="Normal 4 2 4 4 2 2 3 2 2" xfId="25846"/>
    <cellStyle name="Normal 4 2 4 4 2 2 3 3" xfId="25847"/>
    <cellStyle name="Normal 4 2 4 4 2 2 4" xfId="25848"/>
    <cellStyle name="Normal 4 2 4 4 2 2 4 2" xfId="25849"/>
    <cellStyle name="Normal 4 2 4 4 2 2 5" xfId="25850"/>
    <cellStyle name="Normal 4 2 4 4 2 3" xfId="25851"/>
    <cellStyle name="Normal 4 2 4 4 2 3 2" xfId="25852"/>
    <cellStyle name="Normal 4 2 4 4 2 3 2 2" xfId="25853"/>
    <cellStyle name="Normal 4 2 4 4 2 3 2 2 2" xfId="25854"/>
    <cellStyle name="Normal 4 2 4 4 2 3 2 3" xfId="25855"/>
    <cellStyle name="Normal 4 2 4 4 2 3 3" xfId="25856"/>
    <cellStyle name="Normal 4 2 4 4 2 3 3 2" xfId="25857"/>
    <cellStyle name="Normal 4 2 4 4 2 3 4" xfId="25858"/>
    <cellStyle name="Normal 4 2 4 4 2 4" xfId="25859"/>
    <cellStyle name="Normal 4 2 4 4 2 4 2" xfId="25860"/>
    <cellStyle name="Normal 4 2 4 4 2 4 2 2" xfId="25861"/>
    <cellStyle name="Normal 4 2 4 4 2 4 3" xfId="25862"/>
    <cellStyle name="Normal 4 2 4 4 2 5" xfId="25863"/>
    <cellStyle name="Normal 4 2 4 4 2 5 2" xfId="25864"/>
    <cellStyle name="Normal 4 2 4 4 2 6" xfId="25865"/>
    <cellStyle name="Normal 4 2 4 4 3" xfId="25866"/>
    <cellStyle name="Normal 4 2 4 4 3 2" xfId="25867"/>
    <cellStyle name="Normal 4 2 4 4 3 2 2" xfId="25868"/>
    <cellStyle name="Normal 4 2 4 4 3 2 2 2" xfId="25869"/>
    <cellStyle name="Normal 4 2 4 4 3 2 2 2 2" xfId="25870"/>
    <cellStyle name="Normal 4 2 4 4 3 2 2 3" xfId="25871"/>
    <cellStyle name="Normal 4 2 4 4 3 2 3" xfId="25872"/>
    <cellStyle name="Normal 4 2 4 4 3 2 3 2" xfId="25873"/>
    <cellStyle name="Normal 4 2 4 4 3 2 4" xfId="25874"/>
    <cellStyle name="Normal 4 2 4 4 3 3" xfId="25875"/>
    <cellStyle name="Normal 4 2 4 4 3 3 2" xfId="25876"/>
    <cellStyle name="Normal 4 2 4 4 3 3 2 2" xfId="25877"/>
    <cellStyle name="Normal 4 2 4 4 3 3 3" xfId="25878"/>
    <cellStyle name="Normal 4 2 4 4 3 4" xfId="25879"/>
    <cellStyle name="Normal 4 2 4 4 3 4 2" xfId="25880"/>
    <cellStyle name="Normal 4 2 4 4 3 5" xfId="25881"/>
    <cellStyle name="Normal 4 2 4 4 4" xfId="25882"/>
    <cellStyle name="Normal 4 2 4 4 4 2" xfId="25883"/>
    <cellStyle name="Normal 4 2 4 4 4 2 2" xfId="25884"/>
    <cellStyle name="Normal 4 2 4 4 4 2 2 2" xfId="25885"/>
    <cellStyle name="Normal 4 2 4 4 4 2 3" xfId="25886"/>
    <cellStyle name="Normal 4 2 4 4 4 3" xfId="25887"/>
    <cellStyle name="Normal 4 2 4 4 4 3 2" xfId="25888"/>
    <cellStyle name="Normal 4 2 4 4 4 4" xfId="25889"/>
    <cellStyle name="Normal 4 2 4 4 5" xfId="25890"/>
    <cellStyle name="Normal 4 2 4 4 5 2" xfId="25891"/>
    <cellStyle name="Normal 4 2 4 4 5 2 2" xfId="25892"/>
    <cellStyle name="Normal 4 2 4 4 5 3" xfId="25893"/>
    <cellStyle name="Normal 4 2 4 4 6" xfId="25894"/>
    <cellStyle name="Normal 4 2 4 4 6 2" xfId="25895"/>
    <cellStyle name="Normal 4 2 4 4 7" xfId="25896"/>
    <cellStyle name="Normal 4 2 4 5" xfId="25897"/>
    <cellStyle name="Normal 4 2 4 5 2" xfId="25898"/>
    <cellStyle name="Normal 4 2 4 5 2 2" xfId="25899"/>
    <cellStyle name="Normal 4 2 4 5 2 2 2" xfId="25900"/>
    <cellStyle name="Normal 4 2 4 5 2 2 2 2" xfId="25901"/>
    <cellStyle name="Normal 4 2 4 5 2 2 2 2 2" xfId="25902"/>
    <cellStyle name="Normal 4 2 4 5 2 2 2 3" xfId="25903"/>
    <cellStyle name="Normal 4 2 4 5 2 2 3" xfId="25904"/>
    <cellStyle name="Normal 4 2 4 5 2 2 3 2" xfId="25905"/>
    <cellStyle name="Normal 4 2 4 5 2 2 4" xfId="25906"/>
    <cellStyle name="Normal 4 2 4 5 2 3" xfId="25907"/>
    <cellStyle name="Normal 4 2 4 5 2 3 2" xfId="25908"/>
    <cellStyle name="Normal 4 2 4 5 2 3 2 2" xfId="25909"/>
    <cellStyle name="Normal 4 2 4 5 2 3 3" xfId="25910"/>
    <cellStyle name="Normal 4 2 4 5 2 4" xfId="25911"/>
    <cellStyle name="Normal 4 2 4 5 2 4 2" xfId="25912"/>
    <cellStyle name="Normal 4 2 4 5 2 5" xfId="25913"/>
    <cellStyle name="Normal 4 2 4 5 3" xfId="25914"/>
    <cellStyle name="Normal 4 2 4 5 3 2" xfId="25915"/>
    <cellStyle name="Normal 4 2 4 5 3 2 2" xfId="25916"/>
    <cellStyle name="Normal 4 2 4 5 3 2 2 2" xfId="25917"/>
    <cellStyle name="Normal 4 2 4 5 3 2 3" xfId="25918"/>
    <cellStyle name="Normal 4 2 4 5 3 3" xfId="25919"/>
    <cellStyle name="Normal 4 2 4 5 3 3 2" xfId="25920"/>
    <cellStyle name="Normal 4 2 4 5 3 4" xfId="25921"/>
    <cellStyle name="Normal 4 2 4 5 4" xfId="25922"/>
    <cellStyle name="Normal 4 2 4 5 4 2" xfId="25923"/>
    <cellStyle name="Normal 4 2 4 5 4 2 2" xfId="25924"/>
    <cellStyle name="Normal 4 2 4 5 4 3" xfId="25925"/>
    <cellStyle name="Normal 4 2 4 5 5" xfId="25926"/>
    <cellStyle name="Normal 4 2 4 5 5 2" xfId="25927"/>
    <cellStyle name="Normal 4 2 4 5 6" xfId="25928"/>
    <cellStyle name="Normal 4 2 4 6" xfId="25929"/>
    <cellStyle name="Normal 4 2 4 6 2" xfId="25930"/>
    <cellStyle name="Normal 4 2 4 6 2 2" xfId="25931"/>
    <cellStyle name="Normal 4 2 4 6 2 2 2" xfId="25932"/>
    <cellStyle name="Normal 4 2 4 6 2 2 2 2" xfId="25933"/>
    <cellStyle name="Normal 4 2 4 6 2 2 3" xfId="25934"/>
    <cellStyle name="Normal 4 2 4 6 2 3" xfId="25935"/>
    <cellStyle name="Normal 4 2 4 6 2 3 2" xfId="25936"/>
    <cellStyle name="Normal 4 2 4 6 2 4" xfId="25937"/>
    <cellStyle name="Normal 4 2 4 6 3" xfId="25938"/>
    <cellStyle name="Normal 4 2 4 6 3 2" xfId="25939"/>
    <cellStyle name="Normal 4 2 4 6 3 2 2" xfId="25940"/>
    <cellStyle name="Normal 4 2 4 6 3 3" xfId="25941"/>
    <cellStyle name="Normal 4 2 4 6 4" xfId="25942"/>
    <cellStyle name="Normal 4 2 4 6 4 2" xfId="25943"/>
    <cellStyle name="Normal 4 2 4 6 5" xfId="25944"/>
    <cellStyle name="Normal 4 2 4 7" xfId="25945"/>
    <cellStyle name="Normal 4 2 4 7 2" xfId="25946"/>
    <cellStyle name="Normal 4 2 4 7 2 2" xfId="25947"/>
    <cellStyle name="Normal 4 2 4 7 2 2 2" xfId="25948"/>
    <cellStyle name="Normal 4 2 4 7 2 3" xfId="25949"/>
    <cellStyle name="Normal 4 2 4 7 3" xfId="25950"/>
    <cellStyle name="Normal 4 2 4 7 3 2" xfId="25951"/>
    <cellStyle name="Normal 4 2 4 7 4" xfId="25952"/>
    <cellStyle name="Normal 4 2 4 8" xfId="25953"/>
    <cellStyle name="Normal 4 2 4 8 2" xfId="25954"/>
    <cellStyle name="Normal 4 2 4 8 2 2" xfId="25955"/>
    <cellStyle name="Normal 4 2 4 8 3" xfId="25956"/>
    <cellStyle name="Normal 4 2 4 9" xfId="25957"/>
    <cellStyle name="Normal 4 2 4 9 2" xfId="25958"/>
    <cellStyle name="Normal 4 2 5" xfId="25959"/>
    <cellStyle name="Normal 4 2 5 2" xfId="25960"/>
    <cellStyle name="Normal 4 2 5 2 2" xfId="25961"/>
    <cellStyle name="Normal 4 2 5 2 2 2" xfId="25962"/>
    <cellStyle name="Normal 4 2 5 2 2 2 2" xfId="25963"/>
    <cellStyle name="Normal 4 2 5 2 2 2 2 2" xfId="25964"/>
    <cellStyle name="Normal 4 2 5 2 2 2 2 2 2" xfId="25965"/>
    <cellStyle name="Normal 4 2 5 2 2 2 2 2 2 2" xfId="25966"/>
    <cellStyle name="Normal 4 2 5 2 2 2 2 2 2 2 2" xfId="25967"/>
    <cellStyle name="Normal 4 2 5 2 2 2 2 2 2 3" xfId="25968"/>
    <cellStyle name="Normal 4 2 5 2 2 2 2 2 3" xfId="25969"/>
    <cellStyle name="Normal 4 2 5 2 2 2 2 2 3 2" xfId="25970"/>
    <cellStyle name="Normal 4 2 5 2 2 2 2 2 4" xfId="25971"/>
    <cellStyle name="Normal 4 2 5 2 2 2 2 3" xfId="25972"/>
    <cellStyle name="Normal 4 2 5 2 2 2 2 3 2" xfId="25973"/>
    <cellStyle name="Normal 4 2 5 2 2 2 2 3 2 2" xfId="25974"/>
    <cellStyle name="Normal 4 2 5 2 2 2 2 3 3" xfId="25975"/>
    <cellStyle name="Normal 4 2 5 2 2 2 2 4" xfId="25976"/>
    <cellStyle name="Normal 4 2 5 2 2 2 2 4 2" xfId="25977"/>
    <cellStyle name="Normal 4 2 5 2 2 2 2 5" xfId="25978"/>
    <cellStyle name="Normal 4 2 5 2 2 2 3" xfId="25979"/>
    <cellStyle name="Normal 4 2 5 2 2 2 3 2" xfId="25980"/>
    <cellStyle name="Normal 4 2 5 2 2 2 3 2 2" xfId="25981"/>
    <cellStyle name="Normal 4 2 5 2 2 2 3 2 2 2" xfId="25982"/>
    <cellStyle name="Normal 4 2 5 2 2 2 3 2 3" xfId="25983"/>
    <cellStyle name="Normal 4 2 5 2 2 2 3 3" xfId="25984"/>
    <cellStyle name="Normal 4 2 5 2 2 2 3 3 2" xfId="25985"/>
    <cellStyle name="Normal 4 2 5 2 2 2 3 4" xfId="25986"/>
    <cellStyle name="Normal 4 2 5 2 2 2 4" xfId="25987"/>
    <cellStyle name="Normal 4 2 5 2 2 2 4 2" xfId="25988"/>
    <cellStyle name="Normal 4 2 5 2 2 2 4 2 2" xfId="25989"/>
    <cellStyle name="Normal 4 2 5 2 2 2 4 3" xfId="25990"/>
    <cellStyle name="Normal 4 2 5 2 2 2 5" xfId="25991"/>
    <cellStyle name="Normal 4 2 5 2 2 2 5 2" xfId="25992"/>
    <cellStyle name="Normal 4 2 5 2 2 2 6" xfId="25993"/>
    <cellStyle name="Normal 4 2 5 2 2 3" xfId="25994"/>
    <cellStyle name="Normal 4 2 5 2 2 3 2" xfId="25995"/>
    <cellStyle name="Normal 4 2 5 2 2 3 2 2" xfId="25996"/>
    <cellStyle name="Normal 4 2 5 2 2 3 2 2 2" xfId="25997"/>
    <cellStyle name="Normal 4 2 5 2 2 3 2 2 2 2" xfId="25998"/>
    <cellStyle name="Normal 4 2 5 2 2 3 2 2 3" xfId="25999"/>
    <cellStyle name="Normal 4 2 5 2 2 3 2 3" xfId="26000"/>
    <cellStyle name="Normal 4 2 5 2 2 3 2 3 2" xfId="26001"/>
    <cellStyle name="Normal 4 2 5 2 2 3 2 4" xfId="26002"/>
    <cellStyle name="Normal 4 2 5 2 2 3 3" xfId="26003"/>
    <cellStyle name="Normal 4 2 5 2 2 3 3 2" xfId="26004"/>
    <cellStyle name="Normal 4 2 5 2 2 3 3 2 2" xfId="26005"/>
    <cellStyle name="Normal 4 2 5 2 2 3 3 3" xfId="26006"/>
    <cellStyle name="Normal 4 2 5 2 2 3 4" xfId="26007"/>
    <cellStyle name="Normal 4 2 5 2 2 3 4 2" xfId="26008"/>
    <cellStyle name="Normal 4 2 5 2 2 3 5" xfId="26009"/>
    <cellStyle name="Normal 4 2 5 2 2 4" xfId="26010"/>
    <cellStyle name="Normal 4 2 5 2 2 4 2" xfId="26011"/>
    <cellStyle name="Normal 4 2 5 2 2 4 2 2" xfId="26012"/>
    <cellStyle name="Normal 4 2 5 2 2 4 2 2 2" xfId="26013"/>
    <cellStyle name="Normal 4 2 5 2 2 4 2 3" xfId="26014"/>
    <cellStyle name="Normal 4 2 5 2 2 4 3" xfId="26015"/>
    <cellStyle name="Normal 4 2 5 2 2 4 3 2" xfId="26016"/>
    <cellStyle name="Normal 4 2 5 2 2 4 4" xfId="26017"/>
    <cellStyle name="Normal 4 2 5 2 2 5" xfId="26018"/>
    <cellStyle name="Normal 4 2 5 2 2 5 2" xfId="26019"/>
    <cellStyle name="Normal 4 2 5 2 2 5 2 2" xfId="26020"/>
    <cellStyle name="Normal 4 2 5 2 2 5 3" xfId="26021"/>
    <cellStyle name="Normal 4 2 5 2 2 6" xfId="26022"/>
    <cellStyle name="Normal 4 2 5 2 2 6 2" xfId="26023"/>
    <cellStyle name="Normal 4 2 5 2 2 7" xfId="26024"/>
    <cellStyle name="Normal 4 2 5 2 3" xfId="26025"/>
    <cellStyle name="Normal 4 2 5 2 3 2" xfId="26026"/>
    <cellStyle name="Normal 4 2 5 2 3 2 2" xfId="26027"/>
    <cellStyle name="Normal 4 2 5 2 3 2 2 2" xfId="26028"/>
    <cellStyle name="Normal 4 2 5 2 3 2 2 2 2" xfId="26029"/>
    <cellStyle name="Normal 4 2 5 2 3 2 2 2 2 2" xfId="26030"/>
    <cellStyle name="Normal 4 2 5 2 3 2 2 2 3" xfId="26031"/>
    <cellStyle name="Normal 4 2 5 2 3 2 2 3" xfId="26032"/>
    <cellStyle name="Normal 4 2 5 2 3 2 2 3 2" xfId="26033"/>
    <cellStyle name="Normal 4 2 5 2 3 2 2 4" xfId="26034"/>
    <cellStyle name="Normal 4 2 5 2 3 2 3" xfId="26035"/>
    <cellStyle name="Normal 4 2 5 2 3 2 3 2" xfId="26036"/>
    <cellStyle name="Normal 4 2 5 2 3 2 3 2 2" xfId="26037"/>
    <cellStyle name="Normal 4 2 5 2 3 2 3 3" xfId="26038"/>
    <cellStyle name="Normal 4 2 5 2 3 2 4" xfId="26039"/>
    <cellStyle name="Normal 4 2 5 2 3 2 4 2" xfId="26040"/>
    <cellStyle name="Normal 4 2 5 2 3 2 5" xfId="26041"/>
    <cellStyle name="Normal 4 2 5 2 3 3" xfId="26042"/>
    <cellStyle name="Normal 4 2 5 2 3 3 2" xfId="26043"/>
    <cellStyle name="Normal 4 2 5 2 3 3 2 2" xfId="26044"/>
    <cellStyle name="Normal 4 2 5 2 3 3 2 2 2" xfId="26045"/>
    <cellStyle name="Normal 4 2 5 2 3 3 2 3" xfId="26046"/>
    <cellStyle name="Normal 4 2 5 2 3 3 3" xfId="26047"/>
    <cellStyle name="Normal 4 2 5 2 3 3 3 2" xfId="26048"/>
    <cellStyle name="Normal 4 2 5 2 3 3 4" xfId="26049"/>
    <cellStyle name="Normal 4 2 5 2 3 4" xfId="26050"/>
    <cellStyle name="Normal 4 2 5 2 3 4 2" xfId="26051"/>
    <cellStyle name="Normal 4 2 5 2 3 4 2 2" xfId="26052"/>
    <cellStyle name="Normal 4 2 5 2 3 4 3" xfId="26053"/>
    <cellStyle name="Normal 4 2 5 2 3 5" xfId="26054"/>
    <cellStyle name="Normal 4 2 5 2 3 5 2" xfId="26055"/>
    <cellStyle name="Normal 4 2 5 2 3 6" xfId="26056"/>
    <cellStyle name="Normal 4 2 5 2 4" xfId="26057"/>
    <cellStyle name="Normal 4 2 5 2 4 2" xfId="26058"/>
    <cellStyle name="Normal 4 2 5 2 4 2 2" xfId="26059"/>
    <cellStyle name="Normal 4 2 5 2 4 2 2 2" xfId="26060"/>
    <cellStyle name="Normal 4 2 5 2 4 2 2 2 2" xfId="26061"/>
    <cellStyle name="Normal 4 2 5 2 4 2 2 3" xfId="26062"/>
    <cellStyle name="Normal 4 2 5 2 4 2 3" xfId="26063"/>
    <cellStyle name="Normal 4 2 5 2 4 2 3 2" xfId="26064"/>
    <cellStyle name="Normal 4 2 5 2 4 2 4" xfId="26065"/>
    <cellStyle name="Normal 4 2 5 2 4 3" xfId="26066"/>
    <cellStyle name="Normal 4 2 5 2 4 3 2" xfId="26067"/>
    <cellStyle name="Normal 4 2 5 2 4 3 2 2" xfId="26068"/>
    <cellStyle name="Normal 4 2 5 2 4 3 3" xfId="26069"/>
    <cellStyle name="Normal 4 2 5 2 4 4" xfId="26070"/>
    <cellStyle name="Normal 4 2 5 2 4 4 2" xfId="26071"/>
    <cellStyle name="Normal 4 2 5 2 4 5" xfId="26072"/>
    <cellStyle name="Normal 4 2 5 2 5" xfId="26073"/>
    <cellStyle name="Normal 4 2 5 2 5 2" xfId="26074"/>
    <cellStyle name="Normal 4 2 5 2 5 2 2" xfId="26075"/>
    <cellStyle name="Normal 4 2 5 2 5 2 2 2" xfId="26076"/>
    <cellStyle name="Normal 4 2 5 2 5 2 3" xfId="26077"/>
    <cellStyle name="Normal 4 2 5 2 5 3" xfId="26078"/>
    <cellStyle name="Normal 4 2 5 2 5 3 2" xfId="26079"/>
    <cellStyle name="Normal 4 2 5 2 5 4" xfId="26080"/>
    <cellStyle name="Normal 4 2 5 2 6" xfId="26081"/>
    <cellStyle name="Normal 4 2 5 2 6 2" xfId="26082"/>
    <cellStyle name="Normal 4 2 5 2 6 2 2" xfId="26083"/>
    <cellStyle name="Normal 4 2 5 2 6 3" xfId="26084"/>
    <cellStyle name="Normal 4 2 5 2 7" xfId="26085"/>
    <cellStyle name="Normal 4 2 5 2 7 2" xfId="26086"/>
    <cellStyle name="Normal 4 2 5 2 8" xfId="26087"/>
    <cellStyle name="Normal 4 2 5 3" xfId="26088"/>
    <cellStyle name="Normal 4 2 5 3 2" xfId="26089"/>
    <cellStyle name="Normal 4 2 5 3 2 2" xfId="26090"/>
    <cellStyle name="Normal 4 2 5 3 2 2 2" xfId="26091"/>
    <cellStyle name="Normal 4 2 5 3 2 2 2 2" xfId="26092"/>
    <cellStyle name="Normal 4 2 5 3 2 2 2 2 2" xfId="26093"/>
    <cellStyle name="Normal 4 2 5 3 2 2 2 2 2 2" xfId="26094"/>
    <cellStyle name="Normal 4 2 5 3 2 2 2 2 3" xfId="26095"/>
    <cellStyle name="Normal 4 2 5 3 2 2 2 3" xfId="26096"/>
    <cellStyle name="Normal 4 2 5 3 2 2 2 3 2" xfId="26097"/>
    <cellStyle name="Normal 4 2 5 3 2 2 2 4" xfId="26098"/>
    <cellStyle name="Normal 4 2 5 3 2 2 3" xfId="26099"/>
    <cellStyle name="Normal 4 2 5 3 2 2 3 2" xfId="26100"/>
    <cellStyle name="Normal 4 2 5 3 2 2 3 2 2" xfId="26101"/>
    <cellStyle name="Normal 4 2 5 3 2 2 3 3" xfId="26102"/>
    <cellStyle name="Normal 4 2 5 3 2 2 4" xfId="26103"/>
    <cellStyle name="Normal 4 2 5 3 2 2 4 2" xfId="26104"/>
    <cellStyle name="Normal 4 2 5 3 2 2 5" xfId="26105"/>
    <cellStyle name="Normal 4 2 5 3 2 3" xfId="26106"/>
    <cellStyle name="Normal 4 2 5 3 2 3 2" xfId="26107"/>
    <cellStyle name="Normal 4 2 5 3 2 3 2 2" xfId="26108"/>
    <cellStyle name="Normal 4 2 5 3 2 3 2 2 2" xfId="26109"/>
    <cellStyle name="Normal 4 2 5 3 2 3 2 3" xfId="26110"/>
    <cellStyle name="Normal 4 2 5 3 2 3 3" xfId="26111"/>
    <cellStyle name="Normal 4 2 5 3 2 3 3 2" xfId="26112"/>
    <cellStyle name="Normal 4 2 5 3 2 3 4" xfId="26113"/>
    <cellStyle name="Normal 4 2 5 3 2 4" xfId="26114"/>
    <cellStyle name="Normal 4 2 5 3 2 4 2" xfId="26115"/>
    <cellStyle name="Normal 4 2 5 3 2 4 2 2" xfId="26116"/>
    <cellStyle name="Normal 4 2 5 3 2 4 3" xfId="26117"/>
    <cellStyle name="Normal 4 2 5 3 2 5" xfId="26118"/>
    <cellStyle name="Normal 4 2 5 3 2 5 2" xfId="26119"/>
    <cellStyle name="Normal 4 2 5 3 2 6" xfId="26120"/>
    <cellStyle name="Normal 4 2 5 3 3" xfId="26121"/>
    <cellStyle name="Normal 4 2 5 3 3 2" xfId="26122"/>
    <cellStyle name="Normal 4 2 5 3 3 2 2" xfId="26123"/>
    <cellStyle name="Normal 4 2 5 3 3 2 2 2" xfId="26124"/>
    <cellStyle name="Normal 4 2 5 3 3 2 2 2 2" xfId="26125"/>
    <cellStyle name="Normal 4 2 5 3 3 2 2 3" xfId="26126"/>
    <cellStyle name="Normal 4 2 5 3 3 2 3" xfId="26127"/>
    <cellStyle name="Normal 4 2 5 3 3 2 3 2" xfId="26128"/>
    <cellStyle name="Normal 4 2 5 3 3 2 4" xfId="26129"/>
    <cellStyle name="Normal 4 2 5 3 3 3" xfId="26130"/>
    <cellStyle name="Normal 4 2 5 3 3 3 2" xfId="26131"/>
    <cellStyle name="Normal 4 2 5 3 3 3 2 2" xfId="26132"/>
    <cellStyle name="Normal 4 2 5 3 3 3 3" xfId="26133"/>
    <cellStyle name="Normal 4 2 5 3 3 4" xfId="26134"/>
    <cellStyle name="Normal 4 2 5 3 3 4 2" xfId="26135"/>
    <cellStyle name="Normal 4 2 5 3 3 5" xfId="26136"/>
    <cellStyle name="Normal 4 2 5 3 4" xfId="26137"/>
    <cellStyle name="Normal 4 2 5 3 4 2" xfId="26138"/>
    <cellStyle name="Normal 4 2 5 3 4 2 2" xfId="26139"/>
    <cellStyle name="Normal 4 2 5 3 4 2 2 2" xfId="26140"/>
    <cellStyle name="Normal 4 2 5 3 4 2 3" xfId="26141"/>
    <cellStyle name="Normal 4 2 5 3 4 3" xfId="26142"/>
    <cellStyle name="Normal 4 2 5 3 4 3 2" xfId="26143"/>
    <cellStyle name="Normal 4 2 5 3 4 4" xfId="26144"/>
    <cellStyle name="Normal 4 2 5 3 5" xfId="26145"/>
    <cellStyle name="Normal 4 2 5 3 5 2" xfId="26146"/>
    <cellStyle name="Normal 4 2 5 3 5 2 2" xfId="26147"/>
    <cellStyle name="Normal 4 2 5 3 5 3" xfId="26148"/>
    <cellStyle name="Normal 4 2 5 3 6" xfId="26149"/>
    <cellStyle name="Normal 4 2 5 3 6 2" xfId="26150"/>
    <cellStyle name="Normal 4 2 5 3 7" xfId="26151"/>
    <cellStyle name="Normal 4 2 5 4" xfId="26152"/>
    <cellStyle name="Normal 4 2 5 4 2" xfId="26153"/>
    <cellStyle name="Normal 4 2 5 4 2 2" xfId="26154"/>
    <cellStyle name="Normal 4 2 5 4 2 2 2" xfId="26155"/>
    <cellStyle name="Normal 4 2 5 4 2 2 2 2" xfId="26156"/>
    <cellStyle name="Normal 4 2 5 4 2 2 2 2 2" xfId="26157"/>
    <cellStyle name="Normal 4 2 5 4 2 2 2 3" xfId="26158"/>
    <cellStyle name="Normal 4 2 5 4 2 2 3" xfId="26159"/>
    <cellStyle name="Normal 4 2 5 4 2 2 3 2" xfId="26160"/>
    <cellStyle name="Normal 4 2 5 4 2 2 4" xfId="26161"/>
    <cellStyle name="Normal 4 2 5 4 2 3" xfId="26162"/>
    <cellStyle name="Normal 4 2 5 4 2 3 2" xfId="26163"/>
    <cellStyle name="Normal 4 2 5 4 2 3 2 2" xfId="26164"/>
    <cellStyle name="Normal 4 2 5 4 2 3 3" xfId="26165"/>
    <cellStyle name="Normal 4 2 5 4 2 4" xfId="26166"/>
    <cellStyle name="Normal 4 2 5 4 2 4 2" xfId="26167"/>
    <cellStyle name="Normal 4 2 5 4 2 5" xfId="26168"/>
    <cellStyle name="Normal 4 2 5 4 3" xfId="26169"/>
    <cellStyle name="Normal 4 2 5 4 3 2" xfId="26170"/>
    <cellStyle name="Normal 4 2 5 4 3 2 2" xfId="26171"/>
    <cellStyle name="Normal 4 2 5 4 3 2 2 2" xfId="26172"/>
    <cellStyle name="Normal 4 2 5 4 3 2 3" xfId="26173"/>
    <cellStyle name="Normal 4 2 5 4 3 3" xfId="26174"/>
    <cellStyle name="Normal 4 2 5 4 3 3 2" xfId="26175"/>
    <cellStyle name="Normal 4 2 5 4 3 4" xfId="26176"/>
    <cellStyle name="Normal 4 2 5 4 4" xfId="26177"/>
    <cellStyle name="Normal 4 2 5 4 4 2" xfId="26178"/>
    <cellStyle name="Normal 4 2 5 4 4 2 2" xfId="26179"/>
    <cellStyle name="Normal 4 2 5 4 4 3" xfId="26180"/>
    <cellStyle name="Normal 4 2 5 4 5" xfId="26181"/>
    <cellStyle name="Normal 4 2 5 4 5 2" xfId="26182"/>
    <cellStyle name="Normal 4 2 5 4 6" xfId="26183"/>
    <cellStyle name="Normal 4 2 5 5" xfId="26184"/>
    <cellStyle name="Normal 4 2 5 5 2" xfId="26185"/>
    <cellStyle name="Normal 4 2 5 5 2 2" xfId="26186"/>
    <cellStyle name="Normal 4 2 5 5 2 2 2" xfId="26187"/>
    <cellStyle name="Normal 4 2 5 5 2 2 2 2" xfId="26188"/>
    <cellStyle name="Normal 4 2 5 5 2 2 3" xfId="26189"/>
    <cellStyle name="Normal 4 2 5 5 2 3" xfId="26190"/>
    <cellStyle name="Normal 4 2 5 5 2 3 2" xfId="26191"/>
    <cellStyle name="Normal 4 2 5 5 2 4" xfId="26192"/>
    <cellStyle name="Normal 4 2 5 5 3" xfId="26193"/>
    <cellStyle name="Normal 4 2 5 5 3 2" xfId="26194"/>
    <cellStyle name="Normal 4 2 5 5 3 2 2" xfId="26195"/>
    <cellStyle name="Normal 4 2 5 5 3 3" xfId="26196"/>
    <cellStyle name="Normal 4 2 5 5 4" xfId="26197"/>
    <cellStyle name="Normal 4 2 5 5 4 2" xfId="26198"/>
    <cellStyle name="Normal 4 2 5 5 5" xfId="26199"/>
    <cellStyle name="Normal 4 2 5 6" xfId="26200"/>
    <cellStyle name="Normal 4 2 5 6 2" xfId="26201"/>
    <cellStyle name="Normal 4 2 5 6 2 2" xfId="26202"/>
    <cellStyle name="Normal 4 2 5 6 2 2 2" xfId="26203"/>
    <cellStyle name="Normal 4 2 5 6 2 3" xfId="26204"/>
    <cellStyle name="Normal 4 2 5 6 3" xfId="26205"/>
    <cellStyle name="Normal 4 2 5 6 3 2" xfId="26206"/>
    <cellStyle name="Normal 4 2 5 6 4" xfId="26207"/>
    <cellStyle name="Normal 4 2 5 7" xfId="26208"/>
    <cellStyle name="Normal 4 2 5 7 2" xfId="26209"/>
    <cellStyle name="Normal 4 2 5 7 2 2" xfId="26210"/>
    <cellStyle name="Normal 4 2 5 7 3" xfId="26211"/>
    <cellStyle name="Normal 4 2 5 8" xfId="26212"/>
    <cellStyle name="Normal 4 2 5 8 2" xfId="26213"/>
    <cellStyle name="Normal 4 2 5 9" xfId="26214"/>
    <cellStyle name="Normal 4 2 6" xfId="26215"/>
    <cellStyle name="Normal 4 2 6 2" xfId="26216"/>
    <cellStyle name="Normal 4 2 6 2 2" xfId="26217"/>
    <cellStyle name="Normal 4 2 6 2 2 2" xfId="26218"/>
    <cellStyle name="Normal 4 2 6 2 2 2 2" xfId="26219"/>
    <cellStyle name="Normal 4 2 6 2 2 2 2 2" xfId="26220"/>
    <cellStyle name="Normal 4 2 6 2 2 2 2 2 2" xfId="26221"/>
    <cellStyle name="Normal 4 2 6 2 2 2 2 2 2 2" xfId="26222"/>
    <cellStyle name="Normal 4 2 6 2 2 2 2 2 3" xfId="26223"/>
    <cellStyle name="Normal 4 2 6 2 2 2 2 3" xfId="26224"/>
    <cellStyle name="Normal 4 2 6 2 2 2 2 3 2" xfId="26225"/>
    <cellStyle name="Normal 4 2 6 2 2 2 2 4" xfId="26226"/>
    <cellStyle name="Normal 4 2 6 2 2 2 3" xfId="26227"/>
    <cellStyle name="Normal 4 2 6 2 2 2 3 2" xfId="26228"/>
    <cellStyle name="Normal 4 2 6 2 2 2 3 2 2" xfId="26229"/>
    <cellStyle name="Normal 4 2 6 2 2 2 3 3" xfId="26230"/>
    <cellStyle name="Normal 4 2 6 2 2 2 4" xfId="26231"/>
    <cellStyle name="Normal 4 2 6 2 2 2 4 2" xfId="26232"/>
    <cellStyle name="Normal 4 2 6 2 2 2 5" xfId="26233"/>
    <cellStyle name="Normal 4 2 6 2 2 3" xfId="26234"/>
    <cellStyle name="Normal 4 2 6 2 2 3 2" xfId="26235"/>
    <cellStyle name="Normal 4 2 6 2 2 3 2 2" xfId="26236"/>
    <cellStyle name="Normal 4 2 6 2 2 3 2 2 2" xfId="26237"/>
    <cellStyle name="Normal 4 2 6 2 2 3 2 3" xfId="26238"/>
    <cellStyle name="Normal 4 2 6 2 2 3 3" xfId="26239"/>
    <cellStyle name="Normal 4 2 6 2 2 3 3 2" xfId="26240"/>
    <cellStyle name="Normal 4 2 6 2 2 3 4" xfId="26241"/>
    <cellStyle name="Normal 4 2 6 2 2 4" xfId="26242"/>
    <cellStyle name="Normal 4 2 6 2 2 4 2" xfId="26243"/>
    <cellStyle name="Normal 4 2 6 2 2 4 2 2" xfId="26244"/>
    <cellStyle name="Normal 4 2 6 2 2 4 3" xfId="26245"/>
    <cellStyle name="Normal 4 2 6 2 2 5" xfId="26246"/>
    <cellStyle name="Normal 4 2 6 2 2 5 2" xfId="26247"/>
    <cellStyle name="Normal 4 2 6 2 2 6" xfId="26248"/>
    <cellStyle name="Normal 4 2 6 2 3" xfId="26249"/>
    <cellStyle name="Normal 4 2 6 2 3 2" xfId="26250"/>
    <cellStyle name="Normal 4 2 6 2 3 2 2" xfId="26251"/>
    <cellStyle name="Normal 4 2 6 2 3 2 2 2" xfId="26252"/>
    <cellStyle name="Normal 4 2 6 2 3 2 2 2 2" xfId="26253"/>
    <cellStyle name="Normal 4 2 6 2 3 2 2 3" xfId="26254"/>
    <cellStyle name="Normal 4 2 6 2 3 2 3" xfId="26255"/>
    <cellStyle name="Normal 4 2 6 2 3 2 3 2" xfId="26256"/>
    <cellStyle name="Normal 4 2 6 2 3 2 4" xfId="26257"/>
    <cellStyle name="Normal 4 2 6 2 3 3" xfId="26258"/>
    <cellStyle name="Normal 4 2 6 2 3 3 2" xfId="26259"/>
    <cellStyle name="Normal 4 2 6 2 3 3 2 2" xfId="26260"/>
    <cellStyle name="Normal 4 2 6 2 3 3 3" xfId="26261"/>
    <cellStyle name="Normal 4 2 6 2 3 4" xfId="26262"/>
    <cellStyle name="Normal 4 2 6 2 3 4 2" xfId="26263"/>
    <cellStyle name="Normal 4 2 6 2 3 5" xfId="26264"/>
    <cellStyle name="Normal 4 2 6 2 4" xfId="26265"/>
    <cellStyle name="Normal 4 2 6 2 4 2" xfId="26266"/>
    <cellStyle name="Normal 4 2 6 2 4 2 2" xfId="26267"/>
    <cellStyle name="Normal 4 2 6 2 4 2 2 2" xfId="26268"/>
    <cellStyle name="Normal 4 2 6 2 4 2 3" xfId="26269"/>
    <cellStyle name="Normal 4 2 6 2 4 3" xfId="26270"/>
    <cellStyle name="Normal 4 2 6 2 4 3 2" xfId="26271"/>
    <cellStyle name="Normal 4 2 6 2 4 4" xfId="26272"/>
    <cellStyle name="Normal 4 2 6 2 5" xfId="26273"/>
    <cellStyle name="Normal 4 2 6 2 5 2" xfId="26274"/>
    <cellStyle name="Normal 4 2 6 2 5 2 2" xfId="26275"/>
    <cellStyle name="Normal 4 2 6 2 5 3" xfId="26276"/>
    <cellStyle name="Normal 4 2 6 2 6" xfId="26277"/>
    <cellStyle name="Normal 4 2 6 2 6 2" xfId="26278"/>
    <cellStyle name="Normal 4 2 6 2 7" xfId="26279"/>
    <cellStyle name="Normal 4 2 6 3" xfId="26280"/>
    <cellStyle name="Normal 4 2 6 3 2" xfId="26281"/>
    <cellStyle name="Normal 4 2 6 3 2 2" xfId="26282"/>
    <cellStyle name="Normal 4 2 6 3 2 2 2" xfId="26283"/>
    <cellStyle name="Normal 4 2 6 3 2 2 2 2" xfId="26284"/>
    <cellStyle name="Normal 4 2 6 3 2 2 2 2 2" xfId="26285"/>
    <cellStyle name="Normal 4 2 6 3 2 2 2 3" xfId="26286"/>
    <cellStyle name="Normal 4 2 6 3 2 2 3" xfId="26287"/>
    <cellStyle name="Normal 4 2 6 3 2 2 3 2" xfId="26288"/>
    <cellStyle name="Normal 4 2 6 3 2 2 4" xfId="26289"/>
    <cellStyle name="Normal 4 2 6 3 2 3" xfId="26290"/>
    <cellStyle name="Normal 4 2 6 3 2 3 2" xfId="26291"/>
    <cellStyle name="Normal 4 2 6 3 2 3 2 2" xfId="26292"/>
    <cellStyle name="Normal 4 2 6 3 2 3 3" xfId="26293"/>
    <cellStyle name="Normal 4 2 6 3 2 4" xfId="26294"/>
    <cellStyle name="Normal 4 2 6 3 2 4 2" xfId="26295"/>
    <cellStyle name="Normal 4 2 6 3 2 5" xfId="26296"/>
    <cellStyle name="Normal 4 2 6 3 3" xfId="26297"/>
    <cellStyle name="Normal 4 2 6 3 3 2" xfId="26298"/>
    <cellStyle name="Normal 4 2 6 3 3 2 2" xfId="26299"/>
    <cellStyle name="Normal 4 2 6 3 3 2 2 2" xfId="26300"/>
    <cellStyle name="Normal 4 2 6 3 3 2 3" xfId="26301"/>
    <cellStyle name="Normal 4 2 6 3 3 3" xfId="26302"/>
    <cellStyle name="Normal 4 2 6 3 3 3 2" xfId="26303"/>
    <cellStyle name="Normal 4 2 6 3 3 4" xfId="26304"/>
    <cellStyle name="Normal 4 2 6 3 4" xfId="26305"/>
    <cellStyle name="Normal 4 2 6 3 4 2" xfId="26306"/>
    <cellStyle name="Normal 4 2 6 3 4 2 2" xfId="26307"/>
    <cellStyle name="Normal 4 2 6 3 4 3" xfId="26308"/>
    <cellStyle name="Normal 4 2 6 3 5" xfId="26309"/>
    <cellStyle name="Normal 4 2 6 3 5 2" xfId="26310"/>
    <cellStyle name="Normal 4 2 6 3 6" xfId="26311"/>
    <cellStyle name="Normal 4 2 6 4" xfId="26312"/>
    <cellStyle name="Normal 4 2 6 4 2" xfId="26313"/>
    <cellStyle name="Normal 4 2 6 4 2 2" xfId="26314"/>
    <cellStyle name="Normal 4 2 6 4 2 2 2" xfId="26315"/>
    <cellStyle name="Normal 4 2 6 4 2 2 2 2" xfId="26316"/>
    <cellStyle name="Normal 4 2 6 4 2 2 3" xfId="26317"/>
    <cellStyle name="Normal 4 2 6 4 2 3" xfId="26318"/>
    <cellStyle name="Normal 4 2 6 4 2 3 2" xfId="26319"/>
    <cellStyle name="Normal 4 2 6 4 2 4" xfId="26320"/>
    <cellStyle name="Normal 4 2 6 4 3" xfId="26321"/>
    <cellStyle name="Normal 4 2 6 4 3 2" xfId="26322"/>
    <cellStyle name="Normal 4 2 6 4 3 2 2" xfId="26323"/>
    <cellStyle name="Normal 4 2 6 4 3 3" xfId="26324"/>
    <cellStyle name="Normal 4 2 6 4 4" xfId="26325"/>
    <cellStyle name="Normal 4 2 6 4 4 2" xfId="26326"/>
    <cellStyle name="Normal 4 2 6 4 5" xfId="26327"/>
    <cellStyle name="Normal 4 2 6 5" xfId="26328"/>
    <cellStyle name="Normal 4 2 6 5 2" xfId="26329"/>
    <cellStyle name="Normal 4 2 6 5 2 2" xfId="26330"/>
    <cellStyle name="Normal 4 2 6 5 2 2 2" xfId="26331"/>
    <cellStyle name="Normal 4 2 6 5 2 3" xfId="26332"/>
    <cellStyle name="Normal 4 2 6 5 3" xfId="26333"/>
    <cellStyle name="Normal 4 2 6 5 3 2" xfId="26334"/>
    <cellStyle name="Normal 4 2 6 5 4" xfId="26335"/>
    <cellStyle name="Normal 4 2 6 6" xfId="26336"/>
    <cellStyle name="Normal 4 2 6 6 2" xfId="26337"/>
    <cellStyle name="Normal 4 2 6 6 2 2" xfId="26338"/>
    <cellStyle name="Normal 4 2 6 6 3" xfId="26339"/>
    <cellStyle name="Normal 4 2 6 7" xfId="26340"/>
    <cellStyle name="Normal 4 2 6 7 2" xfId="26341"/>
    <cellStyle name="Normal 4 2 6 8" xfId="26342"/>
    <cellStyle name="Normal 4 2 7" xfId="26343"/>
    <cellStyle name="Normal 4 2 7 2" xfId="26344"/>
    <cellStyle name="Normal 4 2 7 2 2" xfId="26345"/>
    <cellStyle name="Normal 4 2 7 2 2 2" xfId="26346"/>
    <cellStyle name="Normal 4 2 7 2 2 2 2" xfId="26347"/>
    <cellStyle name="Normal 4 2 7 2 2 2 2 2" xfId="26348"/>
    <cellStyle name="Normal 4 2 7 2 2 2 2 2 2" xfId="26349"/>
    <cellStyle name="Normal 4 2 7 2 2 2 2 3" xfId="26350"/>
    <cellStyle name="Normal 4 2 7 2 2 2 3" xfId="26351"/>
    <cellStyle name="Normal 4 2 7 2 2 2 3 2" xfId="26352"/>
    <cellStyle name="Normal 4 2 7 2 2 2 4" xfId="26353"/>
    <cellStyle name="Normal 4 2 7 2 2 3" xfId="26354"/>
    <cellStyle name="Normal 4 2 7 2 2 3 2" xfId="26355"/>
    <cellStyle name="Normal 4 2 7 2 2 3 2 2" xfId="26356"/>
    <cellStyle name="Normal 4 2 7 2 2 3 3" xfId="26357"/>
    <cellStyle name="Normal 4 2 7 2 2 4" xfId="26358"/>
    <cellStyle name="Normal 4 2 7 2 2 4 2" xfId="26359"/>
    <cellStyle name="Normal 4 2 7 2 2 5" xfId="26360"/>
    <cellStyle name="Normal 4 2 7 2 3" xfId="26361"/>
    <cellStyle name="Normal 4 2 7 2 3 2" xfId="26362"/>
    <cellStyle name="Normal 4 2 7 2 3 2 2" xfId="26363"/>
    <cellStyle name="Normal 4 2 7 2 3 2 2 2" xfId="26364"/>
    <cellStyle name="Normal 4 2 7 2 3 2 3" xfId="26365"/>
    <cellStyle name="Normal 4 2 7 2 3 3" xfId="26366"/>
    <cellStyle name="Normal 4 2 7 2 3 3 2" xfId="26367"/>
    <cellStyle name="Normal 4 2 7 2 3 4" xfId="26368"/>
    <cellStyle name="Normal 4 2 7 2 4" xfId="26369"/>
    <cellStyle name="Normal 4 2 7 2 4 2" xfId="26370"/>
    <cellStyle name="Normal 4 2 7 2 4 2 2" xfId="26371"/>
    <cellStyle name="Normal 4 2 7 2 4 3" xfId="26372"/>
    <cellStyle name="Normal 4 2 7 2 5" xfId="26373"/>
    <cellStyle name="Normal 4 2 7 2 5 2" xfId="26374"/>
    <cellStyle name="Normal 4 2 7 2 6" xfId="26375"/>
    <cellStyle name="Normal 4 2 7 3" xfId="26376"/>
    <cellStyle name="Normal 4 2 7 3 2" xfId="26377"/>
    <cellStyle name="Normal 4 2 7 3 2 2" xfId="26378"/>
    <cellStyle name="Normal 4 2 7 3 2 2 2" xfId="26379"/>
    <cellStyle name="Normal 4 2 7 3 2 2 2 2" xfId="26380"/>
    <cellStyle name="Normal 4 2 7 3 2 2 3" xfId="26381"/>
    <cellStyle name="Normal 4 2 7 3 2 3" xfId="26382"/>
    <cellStyle name="Normal 4 2 7 3 2 3 2" xfId="26383"/>
    <cellStyle name="Normal 4 2 7 3 2 4" xfId="26384"/>
    <cellStyle name="Normal 4 2 7 3 3" xfId="26385"/>
    <cellStyle name="Normal 4 2 7 3 3 2" xfId="26386"/>
    <cellStyle name="Normal 4 2 7 3 3 2 2" xfId="26387"/>
    <cellStyle name="Normal 4 2 7 3 3 3" xfId="26388"/>
    <cellStyle name="Normal 4 2 7 3 4" xfId="26389"/>
    <cellStyle name="Normal 4 2 7 3 4 2" xfId="26390"/>
    <cellStyle name="Normal 4 2 7 3 5" xfId="26391"/>
    <cellStyle name="Normal 4 2 7 4" xfId="26392"/>
    <cellStyle name="Normal 4 2 7 4 2" xfId="26393"/>
    <cellStyle name="Normal 4 2 7 4 2 2" xfId="26394"/>
    <cellStyle name="Normal 4 2 7 4 2 2 2" xfId="26395"/>
    <cellStyle name="Normal 4 2 7 4 2 3" xfId="26396"/>
    <cellStyle name="Normal 4 2 7 4 3" xfId="26397"/>
    <cellStyle name="Normal 4 2 7 4 3 2" xfId="26398"/>
    <cellStyle name="Normal 4 2 7 4 4" xfId="26399"/>
    <cellStyle name="Normal 4 2 7 5" xfId="26400"/>
    <cellStyle name="Normal 4 2 7 5 2" xfId="26401"/>
    <cellStyle name="Normal 4 2 7 5 2 2" xfId="26402"/>
    <cellStyle name="Normal 4 2 7 5 3" xfId="26403"/>
    <cellStyle name="Normal 4 2 7 6" xfId="26404"/>
    <cellStyle name="Normal 4 2 7 6 2" xfId="26405"/>
    <cellStyle name="Normal 4 2 7 7" xfId="26406"/>
    <cellStyle name="Normal 4 2 8" xfId="26407"/>
    <cellStyle name="Normal 4 2 8 2" xfId="26408"/>
    <cellStyle name="Normal 4 2 8 2 2" xfId="26409"/>
    <cellStyle name="Normal 4 2 8 2 2 2" xfId="26410"/>
    <cellStyle name="Normal 4 2 8 2 2 2 2" xfId="26411"/>
    <cellStyle name="Normal 4 2 8 2 2 2 2 2" xfId="26412"/>
    <cellStyle name="Normal 4 2 8 2 2 2 3" xfId="26413"/>
    <cellStyle name="Normal 4 2 8 2 2 3" xfId="26414"/>
    <cellStyle name="Normal 4 2 8 2 2 3 2" xfId="26415"/>
    <cellStyle name="Normal 4 2 8 2 2 4" xfId="26416"/>
    <cellStyle name="Normal 4 2 8 2 3" xfId="26417"/>
    <cellStyle name="Normal 4 2 8 2 3 2" xfId="26418"/>
    <cellStyle name="Normal 4 2 8 2 3 2 2" xfId="26419"/>
    <cellStyle name="Normal 4 2 8 2 3 3" xfId="26420"/>
    <cellStyle name="Normal 4 2 8 2 4" xfId="26421"/>
    <cellStyle name="Normal 4 2 8 2 4 2" xfId="26422"/>
    <cellStyle name="Normal 4 2 8 2 5" xfId="26423"/>
    <cellStyle name="Normal 4 2 8 3" xfId="26424"/>
    <cellStyle name="Normal 4 2 8 3 2" xfId="26425"/>
    <cellStyle name="Normal 4 2 8 3 2 2" xfId="26426"/>
    <cellStyle name="Normal 4 2 8 3 2 2 2" xfId="26427"/>
    <cellStyle name="Normal 4 2 8 3 2 3" xfId="26428"/>
    <cellStyle name="Normal 4 2 8 3 3" xfId="26429"/>
    <cellStyle name="Normal 4 2 8 3 3 2" xfId="26430"/>
    <cellStyle name="Normal 4 2 8 3 4" xfId="26431"/>
    <cellStyle name="Normal 4 2 8 4" xfId="26432"/>
    <cellStyle name="Normal 4 2 8 4 2" xfId="26433"/>
    <cellStyle name="Normal 4 2 8 4 2 2" xfId="26434"/>
    <cellStyle name="Normal 4 2 8 4 3" xfId="26435"/>
    <cellStyle name="Normal 4 2 8 5" xfId="26436"/>
    <cellStyle name="Normal 4 2 8 5 2" xfId="26437"/>
    <cellStyle name="Normal 4 2 8 6" xfId="26438"/>
    <cellStyle name="Normal 4 2 9" xfId="26439"/>
    <cellStyle name="Normal 4 2 9 2" xfId="26440"/>
    <cellStyle name="Normal 4 2 9 2 2" xfId="26441"/>
    <cellStyle name="Normal 4 2 9 2 2 2" xfId="26442"/>
    <cellStyle name="Normal 4 2 9 2 2 2 2" xfId="26443"/>
    <cellStyle name="Normal 4 2 9 2 2 3" xfId="26444"/>
    <cellStyle name="Normal 4 2 9 2 3" xfId="26445"/>
    <cellStyle name="Normal 4 2 9 2 3 2" xfId="26446"/>
    <cellStyle name="Normal 4 2 9 2 4" xfId="26447"/>
    <cellStyle name="Normal 4 2 9 3" xfId="26448"/>
    <cellStyle name="Normal 4 2 9 3 2" xfId="26449"/>
    <cellStyle name="Normal 4 2 9 3 2 2" xfId="26450"/>
    <cellStyle name="Normal 4 2 9 3 3" xfId="26451"/>
    <cellStyle name="Normal 4 2 9 4" xfId="26452"/>
    <cellStyle name="Normal 4 2 9 4 2" xfId="26453"/>
    <cellStyle name="Normal 4 2 9 5" xfId="26454"/>
    <cellStyle name="Normal 4 20" xfId="241"/>
    <cellStyle name="Normal 4 21" xfId="242"/>
    <cellStyle name="Normal 4 22" xfId="243"/>
    <cellStyle name="Normal 4 23" xfId="244"/>
    <cellStyle name="Normal 4 24" xfId="245"/>
    <cellStyle name="Normal 4 25" xfId="246"/>
    <cellStyle name="Normal 4 26" xfId="247"/>
    <cellStyle name="Normal 4 26 10" xfId="863"/>
    <cellStyle name="Normal 4 26 11" xfId="864"/>
    <cellStyle name="Normal 4 26 12" xfId="865"/>
    <cellStyle name="Normal 4 26 13" xfId="1275"/>
    <cellStyle name="Normal 4 26 14" xfId="2915"/>
    <cellStyle name="Normal 4 26 15" xfId="3034"/>
    <cellStyle name="Normal 4 26 16" xfId="3121"/>
    <cellStyle name="Normal 4 26 17" xfId="3208"/>
    <cellStyle name="Normal 4 26 18" xfId="3287"/>
    <cellStyle name="Normal 4 26 19" xfId="3365"/>
    <cellStyle name="Normal 4 26 2" xfId="866"/>
    <cellStyle name="Normal 4 26 20" xfId="3428"/>
    <cellStyle name="Normal 4 26 21" xfId="3474"/>
    <cellStyle name="Normal 4 26 22" xfId="3488"/>
    <cellStyle name="Normal 4 26 23" xfId="862"/>
    <cellStyle name="Normal 4 26 3" xfId="867"/>
    <cellStyle name="Normal 4 26 4" xfId="868"/>
    <cellStyle name="Normal 4 26 5" xfId="869"/>
    <cellStyle name="Normal 4 26 6" xfId="870"/>
    <cellStyle name="Normal 4 26 7" xfId="871"/>
    <cellStyle name="Normal 4 26 8" xfId="872"/>
    <cellStyle name="Normal 4 26 9" xfId="873"/>
    <cellStyle name="Normal 4 27" xfId="357"/>
    <cellStyle name="Normal 4 27 2" xfId="874"/>
    <cellStyle name="Normal 4 28" xfId="22"/>
    <cellStyle name="Normal 4 28 2" xfId="875"/>
    <cellStyle name="Normal 4 28 2 2" xfId="876"/>
    <cellStyle name="Normal 4 28 3" xfId="877"/>
    <cellStyle name="Normal 4 28 4" xfId="44901"/>
    <cellStyle name="Normal 4 29" xfId="878"/>
    <cellStyle name="Normal 4 3" xfId="248"/>
    <cellStyle name="Normal 4 3 10" xfId="26455"/>
    <cellStyle name="Normal 4 3 10 2" xfId="26456"/>
    <cellStyle name="Normal 4 3 10 2 2" xfId="26457"/>
    <cellStyle name="Normal 4 3 10 3" xfId="26458"/>
    <cellStyle name="Normal 4 3 11" xfId="26459"/>
    <cellStyle name="Normal 4 3 11 2" xfId="26460"/>
    <cellStyle name="Normal 4 3 12" xfId="26461"/>
    <cellStyle name="Normal 4 3 13" xfId="26462"/>
    <cellStyle name="Normal 4 3 2" xfId="879"/>
    <cellStyle name="Normal 4 3 2 10" xfId="26463"/>
    <cellStyle name="Normal 4 3 2 10 2" xfId="26464"/>
    <cellStyle name="Normal 4 3 2 11" xfId="26465"/>
    <cellStyle name="Normal 4 3 2 2" xfId="26466"/>
    <cellStyle name="Normal 4 3 2 2 10" xfId="26467"/>
    <cellStyle name="Normal 4 3 2 2 2" xfId="26468"/>
    <cellStyle name="Normal 4 3 2 2 2 2" xfId="26469"/>
    <cellStyle name="Normal 4 3 2 2 2 2 2" xfId="26470"/>
    <cellStyle name="Normal 4 3 2 2 2 2 2 2" xfId="26471"/>
    <cellStyle name="Normal 4 3 2 2 2 2 2 2 2" xfId="26472"/>
    <cellStyle name="Normal 4 3 2 2 2 2 2 2 2 2" xfId="26473"/>
    <cellStyle name="Normal 4 3 2 2 2 2 2 2 2 2 2" xfId="26474"/>
    <cellStyle name="Normal 4 3 2 2 2 2 2 2 2 2 2 2" xfId="26475"/>
    <cellStyle name="Normal 4 3 2 2 2 2 2 2 2 2 2 2 2" xfId="26476"/>
    <cellStyle name="Normal 4 3 2 2 2 2 2 2 2 2 2 3" xfId="26477"/>
    <cellStyle name="Normal 4 3 2 2 2 2 2 2 2 2 3" xfId="26478"/>
    <cellStyle name="Normal 4 3 2 2 2 2 2 2 2 2 3 2" xfId="26479"/>
    <cellStyle name="Normal 4 3 2 2 2 2 2 2 2 2 4" xfId="26480"/>
    <cellStyle name="Normal 4 3 2 2 2 2 2 2 2 3" xfId="26481"/>
    <cellStyle name="Normal 4 3 2 2 2 2 2 2 2 3 2" xfId="26482"/>
    <cellStyle name="Normal 4 3 2 2 2 2 2 2 2 3 2 2" xfId="26483"/>
    <cellStyle name="Normal 4 3 2 2 2 2 2 2 2 3 3" xfId="26484"/>
    <cellStyle name="Normal 4 3 2 2 2 2 2 2 2 4" xfId="26485"/>
    <cellStyle name="Normal 4 3 2 2 2 2 2 2 2 4 2" xfId="26486"/>
    <cellStyle name="Normal 4 3 2 2 2 2 2 2 2 5" xfId="26487"/>
    <cellStyle name="Normal 4 3 2 2 2 2 2 2 3" xfId="26488"/>
    <cellStyle name="Normal 4 3 2 2 2 2 2 2 3 2" xfId="26489"/>
    <cellStyle name="Normal 4 3 2 2 2 2 2 2 3 2 2" xfId="26490"/>
    <cellStyle name="Normal 4 3 2 2 2 2 2 2 3 2 2 2" xfId="26491"/>
    <cellStyle name="Normal 4 3 2 2 2 2 2 2 3 2 3" xfId="26492"/>
    <cellStyle name="Normal 4 3 2 2 2 2 2 2 3 3" xfId="26493"/>
    <cellStyle name="Normal 4 3 2 2 2 2 2 2 3 3 2" xfId="26494"/>
    <cellStyle name="Normal 4 3 2 2 2 2 2 2 3 4" xfId="26495"/>
    <cellStyle name="Normal 4 3 2 2 2 2 2 2 4" xfId="26496"/>
    <cellStyle name="Normal 4 3 2 2 2 2 2 2 4 2" xfId="26497"/>
    <cellStyle name="Normal 4 3 2 2 2 2 2 2 4 2 2" xfId="26498"/>
    <cellStyle name="Normal 4 3 2 2 2 2 2 2 4 3" xfId="26499"/>
    <cellStyle name="Normal 4 3 2 2 2 2 2 2 5" xfId="26500"/>
    <cellStyle name="Normal 4 3 2 2 2 2 2 2 5 2" xfId="26501"/>
    <cellStyle name="Normal 4 3 2 2 2 2 2 2 6" xfId="26502"/>
    <cellStyle name="Normal 4 3 2 2 2 2 2 3" xfId="26503"/>
    <cellStyle name="Normal 4 3 2 2 2 2 2 3 2" xfId="26504"/>
    <cellStyle name="Normal 4 3 2 2 2 2 2 3 2 2" xfId="26505"/>
    <cellStyle name="Normal 4 3 2 2 2 2 2 3 2 2 2" xfId="26506"/>
    <cellStyle name="Normal 4 3 2 2 2 2 2 3 2 2 2 2" xfId="26507"/>
    <cellStyle name="Normal 4 3 2 2 2 2 2 3 2 2 3" xfId="26508"/>
    <cellStyle name="Normal 4 3 2 2 2 2 2 3 2 3" xfId="26509"/>
    <cellStyle name="Normal 4 3 2 2 2 2 2 3 2 3 2" xfId="26510"/>
    <cellStyle name="Normal 4 3 2 2 2 2 2 3 2 4" xfId="26511"/>
    <cellStyle name="Normal 4 3 2 2 2 2 2 3 3" xfId="26512"/>
    <cellStyle name="Normal 4 3 2 2 2 2 2 3 3 2" xfId="26513"/>
    <cellStyle name="Normal 4 3 2 2 2 2 2 3 3 2 2" xfId="26514"/>
    <cellStyle name="Normal 4 3 2 2 2 2 2 3 3 3" xfId="26515"/>
    <cellStyle name="Normal 4 3 2 2 2 2 2 3 4" xfId="26516"/>
    <cellStyle name="Normal 4 3 2 2 2 2 2 3 4 2" xfId="26517"/>
    <cellStyle name="Normal 4 3 2 2 2 2 2 3 5" xfId="26518"/>
    <cellStyle name="Normal 4 3 2 2 2 2 2 4" xfId="26519"/>
    <cellStyle name="Normal 4 3 2 2 2 2 2 4 2" xfId="26520"/>
    <cellStyle name="Normal 4 3 2 2 2 2 2 4 2 2" xfId="26521"/>
    <cellStyle name="Normal 4 3 2 2 2 2 2 4 2 2 2" xfId="26522"/>
    <cellStyle name="Normal 4 3 2 2 2 2 2 4 2 3" xfId="26523"/>
    <cellStyle name="Normal 4 3 2 2 2 2 2 4 3" xfId="26524"/>
    <cellStyle name="Normal 4 3 2 2 2 2 2 4 3 2" xfId="26525"/>
    <cellStyle name="Normal 4 3 2 2 2 2 2 4 4" xfId="26526"/>
    <cellStyle name="Normal 4 3 2 2 2 2 2 5" xfId="26527"/>
    <cellStyle name="Normal 4 3 2 2 2 2 2 5 2" xfId="26528"/>
    <cellStyle name="Normal 4 3 2 2 2 2 2 5 2 2" xfId="26529"/>
    <cellStyle name="Normal 4 3 2 2 2 2 2 5 3" xfId="26530"/>
    <cellStyle name="Normal 4 3 2 2 2 2 2 6" xfId="26531"/>
    <cellStyle name="Normal 4 3 2 2 2 2 2 6 2" xfId="26532"/>
    <cellStyle name="Normal 4 3 2 2 2 2 2 7" xfId="26533"/>
    <cellStyle name="Normal 4 3 2 2 2 2 3" xfId="26534"/>
    <cellStyle name="Normal 4 3 2 2 2 2 3 2" xfId="26535"/>
    <cellStyle name="Normal 4 3 2 2 2 2 3 2 2" xfId="26536"/>
    <cellStyle name="Normal 4 3 2 2 2 2 3 2 2 2" xfId="26537"/>
    <cellStyle name="Normal 4 3 2 2 2 2 3 2 2 2 2" xfId="26538"/>
    <cellStyle name="Normal 4 3 2 2 2 2 3 2 2 2 2 2" xfId="26539"/>
    <cellStyle name="Normal 4 3 2 2 2 2 3 2 2 2 3" xfId="26540"/>
    <cellStyle name="Normal 4 3 2 2 2 2 3 2 2 3" xfId="26541"/>
    <cellStyle name="Normal 4 3 2 2 2 2 3 2 2 3 2" xfId="26542"/>
    <cellStyle name="Normal 4 3 2 2 2 2 3 2 2 4" xfId="26543"/>
    <cellStyle name="Normal 4 3 2 2 2 2 3 2 3" xfId="26544"/>
    <cellStyle name="Normal 4 3 2 2 2 2 3 2 3 2" xfId="26545"/>
    <cellStyle name="Normal 4 3 2 2 2 2 3 2 3 2 2" xfId="26546"/>
    <cellStyle name="Normal 4 3 2 2 2 2 3 2 3 3" xfId="26547"/>
    <cellStyle name="Normal 4 3 2 2 2 2 3 2 4" xfId="26548"/>
    <cellStyle name="Normal 4 3 2 2 2 2 3 2 4 2" xfId="26549"/>
    <cellStyle name="Normal 4 3 2 2 2 2 3 2 5" xfId="26550"/>
    <cellStyle name="Normal 4 3 2 2 2 2 3 3" xfId="26551"/>
    <cellStyle name="Normal 4 3 2 2 2 2 3 3 2" xfId="26552"/>
    <cellStyle name="Normal 4 3 2 2 2 2 3 3 2 2" xfId="26553"/>
    <cellStyle name="Normal 4 3 2 2 2 2 3 3 2 2 2" xfId="26554"/>
    <cellStyle name="Normal 4 3 2 2 2 2 3 3 2 3" xfId="26555"/>
    <cellStyle name="Normal 4 3 2 2 2 2 3 3 3" xfId="26556"/>
    <cellStyle name="Normal 4 3 2 2 2 2 3 3 3 2" xfId="26557"/>
    <cellStyle name="Normal 4 3 2 2 2 2 3 3 4" xfId="26558"/>
    <cellStyle name="Normal 4 3 2 2 2 2 3 4" xfId="26559"/>
    <cellStyle name="Normal 4 3 2 2 2 2 3 4 2" xfId="26560"/>
    <cellStyle name="Normal 4 3 2 2 2 2 3 4 2 2" xfId="26561"/>
    <cellStyle name="Normal 4 3 2 2 2 2 3 4 3" xfId="26562"/>
    <cellStyle name="Normal 4 3 2 2 2 2 3 5" xfId="26563"/>
    <cellStyle name="Normal 4 3 2 2 2 2 3 5 2" xfId="26564"/>
    <cellStyle name="Normal 4 3 2 2 2 2 3 6" xfId="26565"/>
    <cellStyle name="Normal 4 3 2 2 2 2 4" xfId="26566"/>
    <cellStyle name="Normal 4 3 2 2 2 2 4 2" xfId="26567"/>
    <cellStyle name="Normal 4 3 2 2 2 2 4 2 2" xfId="26568"/>
    <cellStyle name="Normal 4 3 2 2 2 2 4 2 2 2" xfId="26569"/>
    <cellStyle name="Normal 4 3 2 2 2 2 4 2 2 2 2" xfId="26570"/>
    <cellStyle name="Normal 4 3 2 2 2 2 4 2 2 3" xfId="26571"/>
    <cellStyle name="Normal 4 3 2 2 2 2 4 2 3" xfId="26572"/>
    <cellStyle name="Normal 4 3 2 2 2 2 4 2 3 2" xfId="26573"/>
    <cellStyle name="Normal 4 3 2 2 2 2 4 2 4" xfId="26574"/>
    <cellStyle name="Normal 4 3 2 2 2 2 4 3" xfId="26575"/>
    <cellStyle name="Normal 4 3 2 2 2 2 4 3 2" xfId="26576"/>
    <cellStyle name="Normal 4 3 2 2 2 2 4 3 2 2" xfId="26577"/>
    <cellStyle name="Normal 4 3 2 2 2 2 4 3 3" xfId="26578"/>
    <cellStyle name="Normal 4 3 2 2 2 2 4 4" xfId="26579"/>
    <cellStyle name="Normal 4 3 2 2 2 2 4 4 2" xfId="26580"/>
    <cellStyle name="Normal 4 3 2 2 2 2 4 5" xfId="26581"/>
    <cellStyle name="Normal 4 3 2 2 2 2 5" xfId="26582"/>
    <cellStyle name="Normal 4 3 2 2 2 2 5 2" xfId="26583"/>
    <cellStyle name="Normal 4 3 2 2 2 2 5 2 2" xfId="26584"/>
    <cellStyle name="Normal 4 3 2 2 2 2 5 2 2 2" xfId="26585"/>
    <cellStyle name="Normal 4 3 2 2 2 2 5 2 3" xfId="26586"/>
    <cellStyle name="Normal 4 3 2 2 2 2 5 3" xfId="26587"/>
    <cellStyle name="Normal 4 3 2 2 2 2 5 3 2" xfId="26588"/>
    <cellStyle name="Normal 4 3 2 2 2 2 5 4" xfId="26589"/>
    <cellStyle name="Normal 4 3 2 2 2 2 6" xfId="26590"/>
    <cellStyle name="Normal 4 3 2 2 2 2 6 2" xfId="26591"/>
    <cellStyle name="Normal 4 3 2 2 2 2 6 2 2" xfId="26592"/>
    <cellStyle name="Normal 4 3 2 2 2 2 6 3" xfId="26593"/>
    <cellStyle name="Normal 4 3 2 2 2 2 7" xfId="26594"/>
    <cellStyle name="Normal 4 3 2 2 2 2 7 2" xfId="26595"/>
    <cellStyle name="Normal 4 3 2 2 2 2 8" xfId="26596"/>
    <cellStyle name="Normal 4 3 2 2 2 3" xfId="26597"/>
    <cellStyle name="Normal 4 3 2 2 2 3 2" xfId="26598"/>
    <cellStyle name="Normal 4 3 2 2 2 3 2 2" xfId="26599"/>
    <cellStyle name="Normal 4 3 2 2 2 3 2 2 2" xfId="26600"/>
    <cellStyle name="Normal 4 3 2 2 2 3 2 2 2 2" xfId="26601"/>
    <cellStyle name="Normal 4 3 2 2 2 3 2 2 2 2 2" xfId="26602"/>
    <cellStyle name="Normal 4 3 2 2 2 3 2 2 2 2 2 2" xfId="26603"/>
    <cellStyle name="Normal 4 3 2 2 2 3 2 2 2 2 3" xfId="26604"/>
    <cellStyle name="Normal 4 3 2 2 2 3 2 2 2 3" xfId="26605"/>
    <cellStyle name="Normal 4 3 2 2 2 3 2 2 2 3 2" xfId="26606"/>
    <cellStyle name="Normal 4 3 2 2 2 3 2 2 2 4" xfId="26607"/>
    <cellStyle name="Normal 4 3 2 2 2 3 2 2 3" xfId="26608"/>
    <cellStyle name="Normal 4 3 2 2 2 3 2 2 3 2" xfId="26609"/>
    <cellStyle name="Normal 4 3 2 2 2 3 2 2 3 2 2" xfId="26610"/>
    <cellStyle name="Normal 4 3 2 2 2 3 2 2 3 3" xfId="26611"/>
    <cellStyle name="Normal 4 3 2 2 2 3 2 2 4" xfId="26612"/>
    <cellStyle name="Normal 4 3 2 2 2 3 2 2 4 2" xfId="26613"/>
    <cellStyle name="Normal 4 3 2 2 2 3 2 2 5" xfId="26614"/>
    <cellStyle name="Normal 4 3 2 2 2 3 2 3" xfId="26615"/>
    <cellStyle name="Normal 4 3 2 2 2 3 2 3 2" xfId="26616"/>
    <cellStyle name="Normal 4 3 2 2 2 3 2 3 2 2" xfId="26617"/>
    <cellStyle name="Normal 4 3 2 2 2 3 2 3 2 2 2" xfId="26618"/>
    <cellStyle name="Normal 4 3 2 2 2 3 2 3 2 3" xfId="26619"/>
    <cellStyle name="Normal 4 3 2 2 2 3 2 3 3" xfId="26620"/>
    <cellStyle name="Normal 4 3 2 2 2 3 2 3 3 2" xfId="26621"/>
    <cellStyle name="Normal 4 3 2 2 2 3 2 3 4" xfId="26622"/>
    <cellStyle name="Normal 4 3 2 2 2 3 2 4" xfId="26623"/>
    <cellStyle name="Normal 4 3 2 2 2 3 2 4 2" xfId="26624"/>
    <cellStyle name="Normal 4 3 2 2 2 3 2 4 2 2" xfId="26625"/>
    <cellStyle name="Normal 4 3 2 2 2 3 2 4 3" xfId="26626"/>
    <cellStyle name="Normal 4 3 2 2 2 3 2 5" xfId="26627"/>
    <cellStyle name="Normal 4 3 2 2 2 3 2 5 2" xfId="26628"/>
    <cellStyle name="Normal 4 3 2 2 2 3 2 6" xfId="26629"/>
    <cellStyle name="Normal 4 3 2 2 2 3 3" xfId="26630"/>
    <cellStyle name="Normal 4 3 2 2 2 3 3 2" xfId="26631"/>
    <cellStyle name="Normal 4 3 2 2 2 3 3 2 2" xfId="26632"/>
    <cellStyle name="Normal 4 3 2 2 2 3 3 2 2 2" xfId="26633"/>
    <cellStyle name="Normal 4 3 2 2 2 3 3 2 2 2 2" xfId="26634"/>
    <cellStyle name="Normal 4 3 2 2 2 3 3 2 2 3" xfId="26635"/>
    <cellStyle name="Normal 4 3 2 2 2 3 3 2 3" xfId="26636"/>
    <cellStyle name="Normal 4 3 2 2 2 3 3 2 3 2" xfId="26637"/>
    <cellStyle name="Normal 4 3 2 2 2 3 3 2 4" xfId="26638"/>
    <cellStyle name="Normal 4 3 2 2 2 3 3 3" xfId="26639"/>
    <cellStyle name="Normal 4 3 2 2 2 3 3 3 2" xfId="26640"/>
    <cellStyle name="Normal 4 3 2 2 2 3 3 3 2 2" xfId="26641"/>
    <cellStyle name="Normal 4 3 2 2 2 3 3 3 3" xfId="26642"/>
    <cellStyle name="Normal 4 3 2 2 2 3 3 4" xfId="26643"/>
    <cellStyle name="Normal 4 3 2 2 2 3 3 4 2" xfId="26644"/>
    <cellStyle name="Normal 4 3 2 2 2 3 3 5" xfId="26645"/>
    <cellStyle name="Normal 4 3 2 2 2 3 4" xfId="26646"/>
    <cellStyle name="Normal 4 3 2 2 2 3 4 2" xfId="26647"/>
    <cellStyle name="Normal 4 3 2 2 2 3 4 2 2" xfId="26648"/>
    <cellStyle name="Normal 4 3 2 2 2 3 4 2 2 2" xfId="26649"/>
    <cellStyle name="Normal 4 3 2 2 2 3 4 2 3" xfId="26650"/>
    <cellStyle name="Normal 4 3 2 2 2 3 4 3" xfId="26651"/>
    <cellStyle name="Normal 4 3 2 2 2 3 4 3 2" xfId="26652"/>
    <cellStyle name="Normal 4 3 2 2 2 3 4 4" xfId="26653"/>
    <cellStyle name="Normal 4 3 2 2 2 3 5" xfId="26654"/>
    <cellStyle name="Normal 4 3 2 2 2 3 5 2" xfId="26655"/>
    <cellStyle name="Normal 4 3 2 2 2 3 5 2 2" xfId="26656"/>
    <cellStyle name="Normal 4 3 2 2 2 3 5 3" xfId="26657"/>
    <cellStyle name="Normal 4 3 2 2 2 3 6" xfId="26658"/>
    <cellStyle name="Normal 4 3 2 2 2 3 6 2" xfId="26659"/>
    <cellStyle name="Normal 4 3 2 2 2 3 7" xfId="26660"/>
    <cellStyle name="Normal 4 3 2 2 2 4" xfId="26661"/>
    <cellStyle name="Normal 4 3 2 2 2 4 2" xfId="26662"/>
    <cellStyle name="Normal 4 3 2 2 2 4 2 2" xfId="26663"/>
    <cellStyle name="Normal 4 3 2 2 2 4 2 2 2" xfId="26664"/>
    <cellStyle name="Normal 4 3 2 2 2 4 2 2 2 2" xfId="26665"/>
    <cellStyle name="Normal 4 3 2 2 2 4 2 2 2 2 2" xfId="26666"/>
    <cellStyle name="Normal 4 3 2 2 2 4 2 2 2 3" xfId="26667"/>
    <cellStyle name="Normal 4 3 2 2 2 4 2 2 3" xfId="26668"/>
    <cellStyle name="Normal 4 3 2 2 2 4 2 2 3 2" xfId="26669"/>
    <cellStyle name="Normal 4 3 2 2 2 4 2 2 4" xfId="26670"/>
    <cellStyle name="Normal 4 3 2 2 2 4 2 3" xfId="26671"/>
    <cellStyle name="Normal 4 3 2 2 2 4 2 3 2" xfId="26672"/>
    <cellStyle name="Normal 4 3 2 2 2 4 2 3 2 2" xfId="26673"/>
    <cellStyle name="Normal 4 3 2 2 2 4 2 3 3" xfId="26674"/>
    <cellStyle name="Normal 4 3 2 2 2 4 2 4" xfId="26675"/>
    <cellStyle name="Normal 4 3 2 2 2 4 2 4 2" xfId="26676"/>
    <cellStyle name="Normal 4 3 2 2 2 4 2 5" xfId="26677"/>
    <cellStyle name="Normal 4 3 2 2 2 4 3" xfId="26678"/>
    <cellStyle name="Normal 4 3 2 2 2 4 3 2" xfId="26679"/>
    <cellStyle name="Normal 4 3 2 2 2 4 3 2 2" xfId="26680"/>
    <cellStyle name="Normal 4 3 2 2 2 4 3 2 2 2" xfId="26681"/>
    <cellStyle name="Normal 4 3 2 2 2 4 3 2 3" xfId="26682"/>
    <cellStyle name="Normal 4 3 2 2 2 4 3 3" xfId="26683"/>
    <cellStyle name="Normal 4 3 2 2 2 4 3 3 2" xfId="26684"/>
    <cellStyle name="Normal 4 3 2 2 2 4 3 4" xfId="26685"/>
    <cellStyle name="Normal 4 3 2 2 2 4 4" xfId="26686"/>
    <cellStyle name="Normal 4 3 2 2 2 4 4 2" xfId="26687"/>
    <cellStyle name="Normal 4 3 2 2 2 4 4 2 2" xfId="26688"/>
    <cellStyle name="Normal 4 3 2 2 2 4 4 3" xfId="26689"/>
    <cellStyle name="Normal 4 3 2 2 2 4 5" xfId="26690"/>
    <cellStyle name="Normal 4 3 2 2 2 4 5 2" xfId="26691"/>
    <cellStyle name="Normal 4 3 2 2 2 4 6" xfId="26692"/>
    <cellStyle name="Normal 4 3 2 2 2 5" xfId="26693"/>
    <cellStyle name="Normal 4 3 2 2 2 5 2" xfId="26694"/>
    <cellStyle name="Normal 4 3 2 2 2 5 2 2" xfId="26695"/>
    <cellStyle name="Normal 4 3 2 2 2 5 2 2 2" xfId="26696"/>
    <cellStyle name="Normal 4 3 2 2 2 5 2 2 2 2" xfId="26697"/>
    <cellStyle name="Normal 4 3 2 2 2 5 2 2 3" xfId="26698"/>
    <cellStyle name="Normal 4 3 2 2 2 5 2 3" xfId="26699"/>
    <cellStyle name="Normal 4 3 2 2 2 5 2 3 2" xfId="26700"/>
    <cellStyle name="Normal 4 3 2 2 2 5 2 4" xfId="26701"/>
    <cellStyle name="Normal 4 3 2 2 2 5 3" xfId="26702"/>
    <cellStyle name="Normal 4 3 2 2 2 5 3 2" xfId="26703"/>
    <cellStyle name="Normal 4 3 2 2 2 5 3 2 2" xfId="26704"/>
    <cellStyle name="Normal 4 3 2 2 2 5 3 3" xfId="26705"/>
    <cellStyle name="Normal 4 3 2 2 2 5 4" xfId="26706"/>
    <cellStyle name="Normal 4 3 2 2 2 5 4 2" xfId="26707"/>
    <cellStyle name="Normal 4 3 2 2 2 5 5" xfId="26708"/>
    <cellStyle name="Normal 4 3 2 2 2 6" xfId="26709"/>
    <cellStyle name="Normal 4 3 2 2 2 6 2" xfId="26710"/>
    <cellStyle name="Normal 4 3 2 2 2 6 2 2" xfId="26711"/>
    <cellStyle name="Normal 4 3 2 2 2 6 2 2 2" xfId="26712"/>
    <cellStyle name="Normal 4 3 2 2 2 6 2 3" xfId="26713"/>
    <cellStyle name="Normal 4 3 2 2 2 6 3" xfId="26714"/>
    <cellStyle name="Normal 4 3 2 2 2 6 3 2" xfId="26715"/>
    <cellStyle name="Normal 4 3 2 2 2 6 4" xfId="26716"/>
    <cellStyle name="Normal 4 3 2 2 2 7" xfId="26717"/>
    <cellStyle name="Normal 4 3 2 2 2 7 2" xfId="26718"/>
    <cellStyle name="Normal 4 3 2 2 2 7 2 2" xfId="26719"/>
    <cellStyle name="Normal 4 3 2 2 2 7 3" xfId="26720"/>
    <cellStyle name="Normal 4 3 2 2 2 8" xfId="26721"/>
    <cellStyle name="Normal 4 3 2 2 2 8 2" xfId="26722"/>
    <cellStyle name="Normal 4 3 2 2 2 9" xfId="26723"/>
    <cellStyle name="Normal 4 3 2 2 3" xfId="26724"/>
    <cellStyle name="Normal 4 3 2 2 3 2" xfId="26725"/>
    <cellStyle name="Normal 4 3 2 2 3 2 2" xfId="26726"/>
    <cellStyle name="Normal 4 3 2 2 3 2 2 2" xfId="26727"/>
    <cellStyle name="Normal 4 3 2 2 3 2 2 2 2" xfId="26728"/>
    <cellStyle name="Normal 4 3 2 2 3 2 2 2 2 2" xfId="26729"/>
    <cellStyle name="Normal 4 3 2 2 3 2 2 2 2 2 2" xfId="26730"/>
    <cellStyle name="Normal 4 3 2 2 3 2 2 2 2 2 2 2" xfId="26731"/>
    <cellStyle name="Normal 4 3 2 2 3 2 2 2 2 2 3" xfId="26732"/>
    <cellStyle name="Normal 4 3 2 2 3 2 2 2 2 3" xfId="26733"/>
    <cellStyle name="Normal 4 3 2 2 3 2 2 2 2 3 2" xfId="26734"/>
    <cellStyle name="Normal 4 3 2 2 3 2 2 2 2 4" xfId="26735"/>
    <cellStyle name="Normal 4 3 2 2 3 2 2 2 3" xfId="26736"/>
    <cellStyle name="Normal 4 3 2 2 3 2 2 2 3 2" xfId="26737"/>
    <cellStyle name="Normal 4 3 2 2 3 2 2 2 3 2 2" xfId="26738"/>
    <cellStyle name="Normal 4 3 2 2 3 2 2 2 3 3" xfId="26739"/>
    <cellStyle name="Normal 4 3 2 2 3 2 2 2 4" xfId="26740"/>
    <cellStyle name="Normal 4 3 2 2 3 2 2 2 4 2" xfId="26741"/>
    <cellStyle name="Normal 4 3 2 2 3 2 2 2 5" xfId="26742"/>
    <cellStyle name="Normal 4 3 2 2 3 2 2 3" xfId="26743"/>
    <cellStyle name="Normal 4 3 2 2 3 2 2 3 2" xfId="26744"/>
    <cellStyle name="Normal 4 3 2 2 3 2 2 3 2 2" xfId="26745"/>
    <cellStyle name="Normal 4 3 2 2 3 2 2 3 2 2 2" xfId="26746"/>
    <cellStyle name="Normal 4 3 2 2 3 2 2 3 2 3" xfId="26747"/>
    <cellStyle name="Normal 4 3 2 2 3 2 2 3 3" xfId="26748"/>
    <cellStyle name="Normal 4 3 2 2 3 2 2 3 3 2" xfId="26749"/>
    <cellStyle name="Normal 4 3 2 2 3 2 2 3 4" xfId="26750"/>
    <cellStyle name="Normal 4 3 2 2 3 2 2 4" xfId="26751"/>
    <cellStyle name="Normal 4 3 2 2 3 2 2 4 2" xfId="26752"/>
    <cellStyle name="Normal 4 3 2 2 3 2 2 4 2 2" xfId="26753"/>
    <cellStyle name="Normal 4 3 2 2 3 2 2 4 3" xfId="26754"/>
    <cellStyle name="Normal 4 3 2 2 3 2 2 5" xfId="26755"/>
    <cellStyle name="Normal 4 3 2 2 3 2 2 5 2" xfId="26756"/>
    <cellStyle name="Normal 4 3 2 2 3 2 2 6" xfId="26757"/>
    <cellStyle name="Normal 4 3 2 2 3 2 3" xfId="26758"/>
    <cellStyle name="Normal 4 3 2 2 3 2 3 2" xfId="26759"/>
    <cellStyle name="Normal 4 3 2 2 3 2 3 2 2" xfId="26760"/>
    <cellStyle name="Normal 4 3 2 2 3 2 3 2 2 2" xfId="26761"/>
    <cellStyle name="Normal 4 3 2 2 3 2 3 2 2 2 2" xfId="26762"/>
    <cellStyle name="Normal 4 3 2 2 3 2 3 2 2 3" xfId="26763"/>
    <cellStyle name="Normal 4 3 2 2 3 2 3 2 3" xfId="26764"/>
    <cellStyle name="Normal 4 3 2 2 3 2 3 2 3 2" xfId="26765"/>
    <cellStyle name="Normal 4 3 2 2 3 2 3 2 4" xfId="26766"/>
    <cellStyle name="Normal 4 3 2 2 3 2 3 3" xfId="26767"/>
    <cellStyle name="Normal 4 3 2 2 3 2 3 3 2" xfId="26768"/>
    <cellStyle name="Normal 4 3 2 2 3 2 3 3 2 2" xfId="26769"/>
    <cellStyle name="Normal 4 3 2 2 3 2 3 3 3" xfId="26770"/>
    <cellStyle name="Normal 4 3 2 2 3 2 3 4" xfId="26771"/>
    <cellStyle name="Normal 4 3 2 2 3 2 3 4 2" xfId="26772"/>
    <cellStyle name="Normal 4 3 2 2 3 2 3 5" xfId="26773"/>
    <cellStyle name="Normal 4 3 2 2 3 2 4" xfId="26774"/>
    <cellStyle name="Normal 4 3 2 2 3 2 4 2" xfId="26775"/>
    <cellStyle name="Normal 4 3 2 2 3 2 4 2 2" xfId="26776"/>
    <cellStyle name="Normal 4 3 2 2 3 2 4 2 2 2" xfId="26777"/>
    <cellStyle name="Normal 4 3 2 2 3 2 4 2 3" xfId="26778"/>
    <cellStyle name="Normal 4 3 2 2 3 2 4 3" xfId="26779"/>
    <cellStyle name="Normal 4 3 2 2 3 2 4 3 2" xfId="26780"/>
    <cellStyle name="Normal 4 3 2 2 3 2 4 4" xfId="26781"/>
    <cellStyle name="Normal 4 3 2 2 3 2 5" xfId="26782"/>
    <cellStyle name="Normal 4 3 2 2 3 2 5 2" xfId="26783"/>
    <cellStyle name="Normal 4 3 2 2 3 2 5 2 2" xfId="26784"/>
    <cellStyle name="Normal 4 3 2 2 3 2 5 3" xfId="26785"/>
    <cellStyle name="Normal 4 3 2 2 3 2 6" xfId="26786"/>
    <cellStyle name="Normal 4 3 2 2 3 2 6 2" xfId="26787"/>
    <cellStyle name="Normal 4 3 2 2 3 2 7" xfId="26788"/>
    <cellStyle name="Normal 4 3 2 2 3 3" xfId="26789"/>
    <cellStyle name="Normal 4 3 2 2 3 3 2" xfId="26790"/>
    <cellStyle name="Normal 4 3 2 2 3 3 2 2" xfId="26791"/>
    <cellStyle name="Normal 4 3 2 2 3 3 2 2 2" xfId="26792"/>
    <cellStyle name="Normal 4 3 2 2 3 3 2 2 2 2" xfId="26793"/>
    <cellStyle name="Normal 4 3 2 2 3 3 2 2 2 2 2" xfId="26794"/>
    <cellStyle name="Normal 4 3 2 2 3 3 2 2 2 3" xfId="26795"/>
    <cellStyle name="Normal 4 3 2 2 3 3 2 2 3" xfId="26796"/>
    <cellStyle name="Normal 4 3 2 2 3 3 2 2 3 2" xfId="26797"/>
    <cellStyle name="Normal 4 3 2 2 3 3 2 2 4" xfId="26798"/>
    <cellStyle name="Normal 4 3 2 2 3 3 2 3" xfId="26799"/>
    <cellStyle name="Normal 4 3 2 2 3 3 2 3 2" xfId="26800"/>
    <cellStyle name="Normal 4 3 2 2 3 3 2 3 2 2" xfId="26801"/>
    <cellStyle name="Normal 4 3 2 2 3 3 2 3 3" xfId="26802"/>
    <cellStyle name="Normal 4 3 2 2 3 3 2 4" xfId="26803"/>
    <cellStyle name="Normal 4 3 2 2 3 3 2 4 2" xfId="26804"/>
    <cellStyle name="Normal 4 3 2 2 3 3 2 5" xfId="26805"/>
    <cellStyle name="Normal 4 3 2 2 3 3 3" xfId="26806"/>
    <cellStyle name="Normal 4 3 2 2 3 3 3 2" xfId="26807"/>
    <cellStyle name="Normal 4 3 2 2 3 3 3 2 2" xfId="26808"/>
    <cellStyle name="Normal 4 3 2 2 3 3 3 2 2 2" xfId="26809"/>
    <cellStyle name="Normal 4 3 2 2 3 3 3 2 3" xfId="26810"/>
    <cellStyle name="Normal 4 3 2 2 3 3 3 3" xfId="26811"/>
    <cellStyle name="Normal 4 3 2 2 3 3 3 3 2" xfId="26812"/>
    <cellStyle name="Normal 4 3 2 2 3 3 3 4" xfId="26813"/>
    <cellStyle name="Normal 4 3 2 2 3 3 4" xfId="26814"/>
    <cellStyle name="Normal 4 3 2 2 3 3 4 2" xfId="26815"/>
    <cellStyle name="Normal 4 3 2 2 3 3 4 2 2" xfId="26816"/>
    <cellStyle name="Normal 4 3 2 2 3 3 4 3" xfId="26817"/>
    <cellStyle name="Normal 4 3 2 2 3 3 5" xfId="26818"/>
    <cellStyle name="Normal 4 3 2 2 3 3 5 2" xfId="26819"/>
    <cellStyle name="Normal 4 3 2 2 3 3 6" xfId="26820"/>
    <cellStyle name="Normal 4 3 2 2 3 4" xfId="26821"/>
    <cellStyle name="Normal 4 3 2 2 3 4 2" xfId="26822"/>
    <cellStyle name="Normal 4 3 2 2 3 4 2 2" xfId="26823"/>
    <cellStyle name="Normal 4 3 2 2 3 4 2 2 2" xfId="26824"/>
    <cellStyle name="Normal 4 3 2 2 3 4 2 2 2 2" xfId="26825"/>
    <cellStyle name="Normal 4 3 2 2 3 4 2 2 3" xfId="26826"/>
    <cellStyle name="Normal 4 3 2 2 3 4 2 3" xfId="26827"/>
    <cellStyle name="Normal 4 3 2 2 3 4 2 3 2" xfId="26828"/>
    <cellStyle name="Normal 4 3 2 2 3 4 2 4" xfId="26829"/>
    <cellStyle name="Normal 4 3 2 2 3 4 3" xfId="26830"/>
    <cellStyle name="Normal 4 3 2 2 3 4 3 2" xfId="26831"/>
    <cellStyle name="Normal 4 3 2 2 3 4 3 2 2" xfId="26832"/>
    <cellStyle name="Normal 4 3 2 2 3 4 3 3" xfId="26833"/>
    <cellStyle name="Normal 4 3 2 2 3 4 4" xfId="26834"/>
    <cellStyle name="Normal 4 3 2 2 3 4 4 2" xfId="26835"/>
    <cellStyle name="Normal 4 3 2 2 3 4 5" xfId="26836"/>
    <cellStyle name="Normal 4 3 2 2 3 5" xfId="26837"/>
    <cellStyle name="Normal 4 3 2 2 3 5 2" xfId="26838"/>
    <cellStyle name="Normal 4 3 2 2 3 5 2 2" xfId="26839"/>
    <cellStyle name="Normal 4 3 2 2 3 5 2 2 2" xfId="26840"/>
    <cellStyle name="Normal 4 3 2 2 3 5 2 3" xfId="26841"/>
    <cellStyle name="Normal 4 3 2 2 3 5 3" xfId="26842"/>
    <cellStyle name="Normal 4 3 2 2 3 5 3 2" xfId="26843"/>
    <cellStyle name="Normal 4 3 2 2 3 5 4" xfId="26844"/>
    <cellStyle name="Normal 4 3 2 2 3 6" xfId="26845"/>
    <cellStyle name="Normal 4 3 2 2 3 6 2" xfId="26846"/>
    <cellStyle name="Normal 4 3 2 2 3 6 2 2" xfId="26847"/>
    <cellStyle name="Normal 4 3 2 2 3 6 3" xfId="26848"/>
    <cellStyle name="Normal 4 3 2 2 3 7" xfId="26849"/>
    <cellStyle name="Normal 4 3 2 2 3 7 2" xfId="26850"/>
    <cellStyle name="Normal 4 3 2 2 3 8" xfId="26851"/>
    <cellStyle name="Normal 4 3 2 2 4" xfId="26852"/>
    <cellStyle name="Normal 4 3 2 2 4 2" xfId="26853"/>
    <cellStyle name="Normal 4 3 2 2 4 2 2" xfId="26854"/>
    <cellStyle name="Normal 4 3 2 2 4 2 2 2" xfId="26855"/>
    <cellStyle name="Normal 4 3 2 2 4 2 2 2 2" xfId="26856"/>
    <cellStyle name="Normal 4 3 2 2 4 2 2 2 2 2" xfId="26857"/>
    <cellStyle name="Normal 4 3 2 2 4 2 2 2 2 2 2" xfId="26858"/>
    <cellStyle name="Normal 4 3 2 2 4 2 2 2 2 3" xfId="26859"/>
    <cellStyle name="Normal 4 3 2 2 4 2 2 2 3" xfId="26860"/>
    <cellStyle name="Normal 4 3 2 2 4 2 2 2 3 2" xfId="26861"/>
    <cellStyle name="Normal 4 3 2 2 4 2 2 2 4" xfId="26862"/>
    <cellStyle name="Normal 4 3 2 2 4 2 2 3" xfId="26863"/>
    <cellStyle name="Normal 4 3 2 2 4 2 2 3 2" xfId="26864"/>
    <cellStyle name="Normal 4 3 2 2 4 2 2 3 2 2" xfId="26865"/>
    <cellStyle name="Normal 4 3 2 2 4 2 2 3 3" xfId="26866"/>
    <cellStyle name="Normal 4 3 2 2 4 2 2 4" xfId="26867"/>
    <cellStyle name="Normal 4 3 2 2 4 2 2 4 2" xfId="26868"/>
    <cellStyle name="Normal 4 3 2 2 4 2 2 5" xfId="26869"/>
    <cellStyle name="Normal 4 3 2 2 4 2 3" xfId="26870"/>
    <cellStyle name="Normal 4 3 2 2 4 2 3 2" xfId="26871"/>
    <cellStyle name="Normal 4 3 2 2 4 2 3 2 2" xfId="26872"/>
    <cellStyle name="Normal 4 3 2 2 4 2 3 2 2 2" xfId="26873"/>
    <cellStyle name="Normal 4 3 2 2 4 2 3 2 3" xfId="26874"/>
    <cellStyle name="Normal 4 3 2 2 4 2 3 3" xfId="26875"/>
    <cellStyle name="Normal 4 3 2 2 4 2 3 3 2" xfId="26876"/>
    <cellStyle name="Normal 4 3 2 2 4 2 3 4" xfId="26877"/>
    <cellStyle name="Normal 4 3 2 2 4 2 4" xfId="26878"/>
    <cellStyle name="Normal 4 3 2 2 4 2 4 2" xfId="26879"/>
    <cellStyle name="Normal 4 3 2 2 4 2 4 2 2" xfId="26880"/>
    <cellStyle name="Normal 4 3 2 2 4 2 4 3" xfId="26881"/>
    <cellStyle name="Normal 4 3 2 2 4 2 5" xfId="26882"/>
    <cellStyle name="Normal 4 3 2 2 4 2 5 2" xfId="26883"/>
    <cellStyle name="Normal 4 3 2 2 4 2 6" xfId="26884"/>
    <cellStyle name="Normal 4 3 2 2 4 3" xfId="26885"/>
    <cellStyle name="Normal 4 3 2 2 4 3 2" xfId="26886"/>
    <cellStyle name="Normal 4 3 2 2 4 3 2 2" xfId="26887"/>
    <cellStyle name="Normal 4 3 2 2 4 3 2 2 2" xfId="26888"/>
    <cellStyle name="Normal 4 3 2 2 4 3 2 2 2 2" xfId="26889"/>
    <cellStyle name="Normal 4 3 2 2 4 3 2 2 3" xfId="26890"/>
    <cellStyle name="Normal 4 3 2 2 4 3 2 3" xfId="26891"/>
    <cellStyle name="Normal 4 3 2 2 4 3 2 3 2" xfId="26892"/>
    <cellStyle name="Normal 4 3 2 2 4 3 2 4" xfId="26893"/>
    <cellStyle name="Normal 4 3 2 2 4 3 3" xfId="26894"/>
    <cellStyle name="Normal 4 3 2 2 4 3 3 2" xfId="26895"/>
    <cellStyle name="Normal 4 3 2 2 4 3 3 2 2" xfId="26896"/>
    <cellStyle name="Normal 4 3 2 2 4 3 3 3" xfId="26897"/>
    <cellStyle name="Normal 4 3 2 2 4 3 4" xfId="26898"/>
    <cellStyle name="Normal 4 3 2 2 4 3 4 2" xfId="26899"/>
    <cellStyle name="Normal 4 3 2 2 4 3 5" xfId="26900"/>
    <cellStyle name="Normal 4 3 2 2 4 4" xfId="26901"/>
    <cellStyle name="Normal 4 3 2 2 4 4 2" xfId="26902"/>
    <cellStyle name="Normal 4 3 2 2 4 4 2 2" xfId="26903"/>
    <cellStyle name="Normal 4 3 2 2 4 4 2 2 2" xfId="26904"/>
    <cellStyle name="Normal 4 3 2 2 4 4 2 3" xfId="26905"/>
    <cellStyle name="Normal 4 3 2 2 4 4 3" xfId="26906"/>
    <cellStyle name="Normal 4 3 2 2 4 4 3 2" xfId="26907"/>
    <cellStyle name="Normal 4 3 2 2 4 4 4" xfId="26908"/>
    <cellStyle name="Normal 4 3 2 2 4 5" xfId="26909"/>
    <cellStyle name="Normal 4 3 2 2 4 5 2" xfId="26910"/>
    <cellStyle name="Normal 4 3 2 2 4 5 2 2" xfId="26911"/>
    <cellStyle name="Normal 4 3 2 2 4 5 3" xfId="26912"/>
    <cellStyle name="Normal 4 3 2 2 4 6" xfId="26913"/>
    <cellStyle name="Normal 4 3 2 2 4 6 2" xfId="26914"/>
    <cellStyle name="Normal 4 3 2 2 4 7" xfId="26915"/>
    <cellStyle name="Normal 4 3 2 2 5" xfId="26916"/>
    <cellStyle name="Normal 4 3 2 2 5 2" xfId="26917"/>
    <cellStyle name="Normal 4 3 2 2 5 2 2" xfId="26918"/>
    <cellStyle name="Normal 4 3 2 2 5 2 2 2" xfId="26919"/>
    <cellStyle name="Normal 4 3 2 2 5 2 2 2 2" xfId="26920"/>
    <cellStyle name="Normal 4 3 2 2 5 2 2 2 2 2" xfId="26921"/>
    <cellStyle name="Normal 4 3 2 2 5 2 2 2 3" xfId="26922"/>
    <cellStyle name="Normal 4 3 2 2 5 2 2 3" xfId="26923"/>
    <cellStyle name="Normal 4 3 2 2 5 2 2 3 2" xfId="26924"/>
    <cellStyle name="Normal 4 3 2 2 5 2 2 4" xfId="26925"/>
    <cellStyle name="Normal 4 3 2 2 5 2 3" xfId="26926"/>
    <cellStyle name="Normal 4 3 2 2 5 2 3 2" xfId="26927"/>
    <cellStyle name="Normal 4 3 2 2 5 2 3 2 2" xfId="26928"/>
    <cellStyle name="Normal 4 3 2 2 5 2 3 3" xfId="26929"/>
    <cellStyle name="Normal 4 3 2 2 5 2 4" xfId="26930"/>
    <cellStyle name="Normal 4 3 2 2 5 2 4 2" xfId="26931"/>
    <cellStyle name="Normal 4 3 2 2 5 2 5" xfId="26932"/>
    <cellStyle name="Normal 4 3 2 2 5 3" xfId="26933"/>
    <cellStyle name="Normal 4 3 2 2 5 3 2" xfId="26934"/>
    <cellStyle name="Normal 4 3 2 2 5 3 2 2" xfId="26935"/>
    <cellStyle name="Normal 4 3 2 2 5 3 2 2 2" xfId="26936"/>
    <cellStyle name="Normal 4 3 2 2 5 3 2 3" xfId="26937"/>
    <cellStyle name="Normal 4 3 2 2 5 3 3" xfId="26938"/>
    <cellStyle name="Normal 4 3 2 2 5 3 3 2" xfId="26939"/>
    <cellStyle name="Normal 4 3 2 2 5 3 4" xfId="26940"/>
    <cellStyle name="Normal 4 3 2 2 5 4" xfId="26941"/>
    <cellStyle name="Normal 4 3 2 2 5 4 2" xfId="26942"/>
    <cellStyle name="Normal 4 3 2 2 5 4 2 2" xfId="26943"/>
    <cellStyle name="Normal 4 3 2 2 5 4 3" xfId="26944"/>
    <cellStyle name="Normal 4 3 2 2 5 5" xfId="26945"/>
    <cellStyle name="Normal 4 3 2 2 5 5 2" xfId="26946"/>
    <cellStyle name="Normal 4 3 2 2 5 6" xfId="26947"/>
    <cellStyle name="Normal 4 3 2 2 6" xfId="26948"/>
    <cellStyle name="Normal 4 3 2 2 6 2" xfId="26949"/>
    <cellStyle name="Normal 4 3 2 2 6 2 2" xfId="26950"/>
    <cellStyle name="Normal 4 3 2 2 6 2 2 2" xfId="26951"/>
    <cellStyle name="Normal 4 3 2 2 6 2 2 2 2" xfId="26952"/>
    <cellStyle name="Normal 4 3 2 2 6 2 2 3" xfId="26953"/>
    <cellStyle name="Normal 4 3 2 2 6 2 3" xfId="26954"/>
    <cellStyle name="Normal 4 3 2 2 6 2 3 2" xfId="26955"/>
    <cellStyle name="Normal 4 3 2 2 6 2 4" xfId="26956"/>
    <cellStyle name="Normal 4 3 2 2 6 3" xfId="26957"/>
    <cellStyle name="Normal 4 3 2 2 6 3 2" xfId="26958"/>
    <cellStyle name="Normal 4 3 2 2 6 3 2 2" xfId="26959"/>
    <cellStyle name="Normal 4 3 2 2 6 3 3" xfId="26960"/>
    <cellStyle name="Normal 4 3 2 2 6 4" xfId="26961"/>
    <cellStyle name="Normal 4 3 2 2 6 4 2" xfId="26962"/>
    <cellStyle name="Normal 4 3 2 2 6 5" xfId="26963"/>
    <cellStyle name="Normal 4 3 2 2 7" xfId="26964"/>
    <cellStyle name="Normal 4 3 2 2 7 2" xfId="26965"/>
    <cellStyle name="Normal 4 3 2 2 7 2 2" xfId="26966"/>
    <cellStyle name="Normal 4 3 2 2 7 2 2 2" xfId="26967"/>
    <cellStyle name="Normal 4 3 2 2 7 2 3" xfId="26968"/>
    <cellStyle name="Normal 4 3 2 2 7 3" xfId="26969"/>
    <cellStyle name="Normal 4 3 2 2 7 3 2" xfId="26970"/>
    <cellStyle name="Normal 4 3 2 2 7 4" xfId="26971"/>
    <cellStyle name="Normal 4 3 2 2 8" xfId="26972"/>
    <cellStyle name="Normal 4 3 2 2 8 2" xfId="26973"/>
    <cellStyle name="Normal 4 3 2 2 8 2 2" xfId="26974"/>
    <cellStyle name="Normal 4 3 2 2 8 3" xfId="26975"/>
    <cellStyle name="Normal 4 3 2 2 9" xfId="26976"/>
    <cellStyle name="Normal 4 3 2 2 9 2" xfId="26977"/>
    <cellStyle name="Normal 4 3 2 3" xfId="26978"/>
    <cellStyle name="Normal 4 3 2 3 2" xfId="26979"/>
    <cellStyle name="Normal 4 3 2 3 2 2" xfId="26980"/>
    <cellStyle name="Normal 4 3 2 3 2 2 2" xfId="26981"/>
    <cellStyle name="Normal 4 3 2 3 2 2 2 2" xfId="26982"/>
    <cellStyle name="Normal 4 3 2 3 2 2 2 2 2" xfId="26983"/>
    <cellStyle name="Normal 4 3 2 3 2 2 2 2 2 2" xfId="26984"/>
    <cellStyle name="Normal 4 3 2 3 2 2 2 2 2 2 2" xfId="26985"/>
    <cellStyle name="Normal 4 3 2 3 2 2 2 2 2 2 2 2" xfId="26986"/>
    <cellStyle name="Normal 4 3 2 3 2 2 2 2 2 2 3" xfId="26987"/>
    <cellStyle name="Normal 4 3 2 3 2 2 2 2 2 3" xfId="26988"/>
    <cellStyle name="Normal 4 3 2 3 2 2 2 2 2 3 2" xfId="26989"/>
    <cellStyle name="Normal 4 3 2 3 2 2 2 2 2 4" xfId="26990"/>
    <cellStyle name="Normal 4 3 2 3 2 2 2 2 3" xfId="26991"/>
    <cellStyle name="Normal 4 3 2 3 2 2 2 2 3 2" xfId="26992"/>
    <cellStyle name="Normal 4 3 2 3 2 2 2 2 3 2 2" xfId="26993"/>
    <cellStyle name="Normal 4 3 2 3 2 2 2 2 3 3" xfId="26994"/>
    <cellStyle name="Normal 4 3 2 3 2 2 2 2 4" xfId="26995"/>
    <cellStyle name="Normal 4 3 2 3 2 2 2 2 4 2" xfId="26996"/>
    <cellStyle name="Normal 4 3 2 3 2 2 2 2 5" xfId="26997"/>
    <cellStyle name="Normal 4 3 2 3 2 2 2 3" xfId="26998"/>
    <cellStyle name="Normal 4 3 2 3 2 2 2 3 2" xfId="26999"/>
    <cellStyle name="Normal 4 3 2 3 2 2 2 3 2 2" xfId="27000"/>
    <cellStyle name="Normal 4 3 2 3 2 2 2 3 2 2 2" xfId="27001"/>
    <cellStyle name="Normal 4 3 2 3 2 2 2 3 2 3" xfId="27002"/>
    <cellStyle name="Normal 4 3 2 3 2 2 2 3 3" xfId="27003"/>
    <cellStyle name="Normal 4 3 2 3 2 2 2 3 3 2" xfId="27004"/>
    <cellStyle name="Normal 4 3 2 3 2 2 2 3 4" xfId="27005"/>
    <cellStyle name="Normal 4 3 2 3 2 2 2 4" xfId="27006"/>
    <cellStyle name="Normal 4 3 2 3 2 2 2 4 2" xfId="27007"/>
    <cellStyle name="Normal 4 3 2 3 2 2 2 4 2 2" xfId="27008"/>
    <cellStyle name="Normal 4 3 2 3 2 2 2 4 3" xfId="27009"/>
    <cellStyle name="Normal 4 3 2 3 2 2 2 5" xfId="27010"/>
    <cellStyle name="Normal 4 3 2 3 2 2 2 5 2" xfId="27011"/>
    <cellStyle name="Normal 4 3 2 3 2 2 2 6" xfId="27012"/>
    <cellStyle name="Normal 4 3 2 3 2 2 3" xfId="27013"/>
    <cellStyle name="Normal 4 3 2 3 2 2 3 2" xfId="27014"/>
    <cellStyle name="Normal 4 3 2 3 2 2 3 2 2" xfId="27015"/>
    <cellStyle name="Normal 4 3 2 3 2 2 3 2 2 2" xfId="27016"/>
    <cellStyle name="Normal 4 3 2 3 2 2 3 2 2 2 2" xfId="27017"/>
    <cellStyle name="Normal 4 3 2 3 2 2 3 2 2 3" xfId="27018"/>
    <cellStyle name="Normal 4 3 2 3 2 2 3 2 3" xfId="27019"/>
    <cellStyle name="Normal 4 3 2 3 2 2 3 2 3 2" xfId="27020"/>
    <cellStyle name="Normal 4 3 2 3 2 2 3 2 4" xfId="27021"/>
    <cellStyle name="Normal 4 3 2 3 2 2 3 3" xfId="27022"/>
    <cellStyle name="Normal 4 3 2 3 2 2 3 3 2" xfId="27023"/>
    <cellStyle name="Normal 4 3 2 3 2 2 3 3 2 2" xfId="27024"/>
    <cellStyle name="Normal 4 3 2 3 2 2 3 3 3" xfId="27025"/>
    <cellStyle name="Normal 4 3 2 3 2 2 3 4" xfId="27026"/>
    <cellStyle name="Normal 4 3 2 3 2 2 3 4 2" xfId="27027"/>
    <cellStyle name="Normal 4 3 2 3 2 2 3 5" xfId="27028"/>
    <cellStyle name="Normal 4 3 2 3 2 2 4" xfId="27029"/>
    <cellStyle name="Normal 4 3 2 3 2 2 4 2" xfId="27030"/>
    <cellStyle name="Normal 4 3 2 3 2 2 4 2 2" xfId="27031"/>
    <cellStyle name="Normal 4 3 2 3 2 2 4 2 2 2" xfId="27032"/>
    <cellStyle name="Normal 4 3 2 3 2 2 4 2 3" xfId="27033"/>
    <cellStyle name="Normal 4 3 2 3 2 2 4 3" xfId="27034"/>
    <cellStyle name="Normal 4 3 2 3 2 2 4 3 2" xfId="27035"/>
    <cellStyle name="Normal 4 3 2 3 2 2 4 4" xfId="27036"/>
    <cellStyle name="Normal 4 3 2 3 2 2 5" xfId="27037"/>
    <cellStyle name="Normal 4 3 2 3 2 2 5 2" xfId="27038"/>
    <cellStyle name="Normal 4 3 2 3 2 2 5 2 2" xfId="27039"/>
    <cellStyle name="Normal 4 3 2 3 2 2 5 3" xfId="27040"/>
    <cellStyle name="Normal 4 3 2 3 2 2 6" xfId="27041"/>
    <cellStyle name="Normal 4 3 2 3 2 2 6 2" xfId="27042"/>
    <cellStyle name="Normal 4 3 2 3 2 2 7" xfId="27043"/>
    <cellStyle name="Normal 4 3 2 3 2 3" xfId="27044"/>
    <cellStyle name="Normal 4 3 2 3 2 3 2" xfId="27045"/>
    <cellStyle name="Normal 4 3 2 3 2 3 2 2" xfId="27046"/>
    <cellStyle name="Normal 4 3 2 3 2 3 2 2 2" xfId="27047"/>
    <cellStyle name="Normal 4 3 2 3 2 3 2 2 2 2" xfId="27048"/>
    <cellStyle name="Normal 4 3 2 3 2 3 2 2 2 2 2" xfId="27049"/>
    <cellStyle name="Normal 4 3 2 3 2 3 2 2 2 3" xfId="27050"/>
    <cellStyle name="Normal 4 3 2 3 2 3 2 2 3" xfId="27051"/>
    <cellStyle name="Normal 4 3 2 3 2 3 2 2 3 2" xfId="27052"/>
    <cellStyle name="Normal 4 3 2 3 2 3 2 2 4" xfId="27053"/>
    <cellStyle name="Normal 4 3 2 3 2 3 2 3" xfId="27054"/>
    <cellStyle name="Normal 4 3 2 3 2 3 2 3 2" xfId="27055"/>
    <cellStyle name="Normal 4 3 2 3 2 3 2 3 2 2" xfId="27056"/>
    <cellStyle name="Normal 4 3 2 3 2 3 2 3 3" xfId="27057"/>
    <cellStyle name="Normal 4 3 2 3 2 3 2 4" xfId="27058"/>
    <cellStyle name="Normal 4 3 2 3 2 3 2 4 2" xfId="27059"/>
    <cellStyle name="Normal 4 3 2 3 2 3 2 5" xfId="27060"/>
    <cellStyle name="Normal 4 3 2 3 2 3 3" xfId="27061"/>
    <cellStyle name="Normal 4 3 2 3 2 3 3 2" xfId="27062"/>
    <cellStyle name="Normal 4 3 2 3 2 3 3 2 2" xfId="27063"/>
    <cellStyle name="Normal 4 3 2 3 2 3 3 2 2 2" xfId="27064"/>
    <cellStyle name="Normal 4 3 2 3 2 3 3 2 3" xfId="27065"/>
    <cellStyle name="Normal 4 3 2 3 2 3 3 3" xfId="27066"/>
    <cellStyle name="Normal 4 3 2 3 2 3 3 3 2" xfId="27067"/>
    <cellStyle name="Normal 4 3 2 3 2 3 3 4" xfId="27068"/>
    <cellStyle name="Normal 4 3 2 3 2 3 4" xfId="27069"/>
    <cellStyle name="Normal 4 3 2 3 2 3 4 2" xfId="27070"/>
    <cellStyle name="Normal 4 3 2 3 2 3 4 2 2" xfId="27071"/>
    <cellStyle name="Normal 4 3 2 3 2 3 4 3" xfId="27072"/>
    <cellStyle name="Normal 4 3 2 3 2 3 5" xfId="27073"/>
    <cellStyle name="Normal 4 3 2 3 2 3 5 2" xfId="27074"/>
    <cellStyle name="Normal 4 3 2 3 2 3 6" xfId="27075"/>
    <cellStyle name="Normal 4 3 2 3 2 4" xfId="27076"/>
    <cellStyle name="Normal 4 3 2 3 2 4 2" xfId="27077"/>
    <cellStyle name="Normal 4 3 2 3 2 4 2 2" xfId="27078"/>
    <cellStyle name="Normal 4 3 2 3 2 4 2 2 2" xfId="27079"/>
    <cellStyle name="Normal 4 3 2 3 2 4 2 2 2 2" xfId="27080"/>
    <cellStyle name="Normal 4 3 2 3 2 4 2 2 3" xfId="27081"/>
    <cellStyle name="Normal 4 3 2 3 2 4 2 3" xfId="27082"/>
    <cellStyle name="Normal 4 3 2 3 2 4 2 3 2" xfId="27083"/>
    <cellStyle name="Normal 4 3 2 3 2 4 2 4" xfId="27084"/>
    <cellStyle name="Normal 4 3 2 3 2 4 3" xfId="27085"/>
    <cellStyle name="Normal 4 3 2 3 2 4 3 2" xfId="27086"/>
    <cellStyle name="Normal 4 3 2 3 2 4 3 2 2" xfId="27087"/>
    <cellStyle name="Normal 4 3 2 3 2 4 3 3" xfId="27088"/>
    <cellStyle name="Normal 4 3 2 3 2 4 4" xfId="27089"/>
    <cellStyle name="Normal 4 3 2 3 2 4 4 2" xfId="27090"/>
    <cellStyle name="Normal 4 3 2 3 2 4 5" xfId="27091"/>
    <cellStyle name="Normal 4 3 2 3 2 5" xfId="27092"/>
    <cellStyle name="Normal 4 3 2 3 2 5 2" xfId="27093"/>
    <cellStyle name="Normal 4 3 2 3 2 5 2 2" xfId="27094"/>
    <cellStyle name="Normal 4 3 2 3 2 5 2 2 2" xfId="27095"/>
    <cellStyle name="Normal 4 3 2 3 2 5 2 3" xfId="27096"/>
    <cellStyle name="Normal 4 3 2 3 2 5 3" xfId="27097"/>
    <cellStyle name="Normal 4 3 2 3 2 5 3 2" xfId="27098"/>
    <cellStyle name="Normal 4 3 2 3 2 5 4" xfId="27099"/>
    <cellStyle name="Normal 4 3 2 3 2 6" xfId="27100"/>
    <cellStyle name="Normal 4 3 2 3 2 6 2" xfId="27101"/>
    <cellStyle name="Normal 4 3 2 3 2 6 2 2" xfId="27102"/>
    <cellStyle name="Normal 4 3 2 3 2 6 3" xfId="27103"/>
    <cellStyle name="Normal 4 3 2 3 2 7" xfId="27104"/>
    <cellStyle name="Normal 4 3 2 3 2 7 2" xfId="27105"/>
    <cellStyle name="Normal 4 3 2 3 2 8" xfId="27106"/>
    <cellStyle name="Normal 4 3 2 3 3" xfId="27107"/>
    <cellStyle name="Normal 4 3 2 3 3 2" xfId="27108"/>
    <cellStyle name="Normal 4 3 2 3 3 2 2" xfId="27109"/>
    <cellStyle name="Normal 4 3 2 3 3 2 2 2" xfId="27110"/>
    <cellStyle name="Normal 4 3 2 3 3 2 2 2 2" xfId="27111"/>
    <cellStyle name="Normal 4 3 2 3 3 2 2 2 2 2" xfId="27112"/>
    <cellStyle name="Normal 4 3 2 3 3 2 2 2 2 2 2" xfId="27113"/>
    <cellStyle name="Normal 4 3 2 3 3 2 2 2 2 3" xfId="27114"/>
    <cellStyle name="Normal 4 3 2 3 3 2 2 2 3" xfId="27115"/>
    <cellStyle name="Normal 4 3 2 3 3 2 2 2 3 2" xfId="27116"/>
    <cellStyle name="Normal 4 3 2 3 3 2 2 2 4" xfId="27117"/>
    <cellStyle name="Normal 4 3 2 3 3 2 2 3" xfId="27118"/>
    <cellStyle name="Normal 4 3 2 3 3 2 2 3 2" xfId="27119"/>
    <cellStyle name="Normal 4 3 2 3 3 2 2 3 2 2" xfId="27120"/>
    <cellStyle name="Normal 4 3 2 3 3 2 2 3 3" xfId="27121"/>
    <cellStyle name="Normal 4 3 2 3 3 2 2 4" xfId="27122"/>
    <cellStyle name="Normal 4 3 2 3 3 2 2 4 2" xfId="27123"/>
    <cellStyle name="Normal 4 3 2 3 3 2 2 5" xfId="27124"/>
    <cellStyle name="Normal 4 3 2 3 3 2 3" xfId="27125"/>
    <cellStyle name="Normal 4 3 2 3 3 2 3 2" xfId="27126"/>
    <cellStyle name="Normal 4 3 2 3 3 2 3 2 2" xfId="27127"/>
    <cellStyle name="Normal 4 3 2 3 3 2 3 2 2 2" xfId="27128"/>
    <cellStyle name="Normal 4 3 2 3 3 2 3 2 3" xfId="27129"/>
    <cellStyle name="Normal 4 3 2 3 3 2 3 3" xfId="27130"/>
    <cellStyle name="Normal 4 3 2 3 3 2 3 3 2" xfId="27131"/>
    <cellStyle name="Normal 4 3 2 3 3 2 3 4" xfId="27132"/>
    <cellStyle name="Normal 4 3 2 3 3 2 4" xfId="27133"/>
    <cellStyle name="Normal 4 3 2 3 3 2 4 2" xfId="27134"/>
    <cellStyle name="Normal 4 3 2 3 3 2 4 2 2" xfId="27135"/>
    <cellStyle name="Normal 4 3 2 3 3 2 4 3" xfId="27136"/>
    <cellStyle name="Normal 4 3 2 3 3 2 5" xfId="27137"/>
    <cellStyle name="Normal 4 3 2 3 3 2 5 2" xfId="27138"/>
    <cellStyle name="Normal 4 3 2 3 3 2 6" xfId="27139"/>
    <cellStyle name="Normal 4 3 2 3 3 3" xfId="27140"/>
    <cellStyle name="Normal 4 3 2 3 3 3 2" xfId="27141"/>
    <cellStyle name="Normal 4 3 2 3 3 3 2 2" xfId="27142"/>
    <cellStyle name="Normal 4 3 2 3 3 3 2 2 2" xfId="27143"/>
    <cellStyle name="Normal 4 3 2 3 3 3 2 2 2 2" xfId="27144"/>
    <cellStyle name="Normal 4 3 2 3 3 3 2 2 3" xfId="27145"/>
    <cellStyle name="Normal 4 3 2 3 3 3 2 3" xfId="27146"/>
    <cellStyle name="Normal 4 3 2 3 3 3 2 3 2" xfId="27147"/>
    <cellStyle name="Normal 4 3 2 3 3 3 2 4" xfId="27148"/>
    <cellStyle name="Normal 4 3 2 3 3 3 3" xfId="27149"/>
    <cellStyle name="Normal 4 3 2 3 3 3 3 2" xfId="27150"/>
    <cellStyle name="Normal 4 3 2 3 3 3 3 2 2" xfId="27151"/>
    <cellStyle name="Normal 4 3 2 3 3 3 3 3" xfId="27152"/>
    <cellStyle name="Normal 4 3 2 3 3 3 4" xfId="27153"/>
    <cellStyle name="Normal 4 3 2 3 3 3 4 2" xfId="27154"/>
    <cellStyle name="Normal 4 3 2 3 3 3 5" xfId="27155"/>
    <cellStyle name="Normal 4 3 2 3 3 4" xfId="27156"/>
    <cellStyle name="Normal 4 3 2 3 3 4 2" xfId="27157"/>
    <cellStyle name="Normal 4 3 2 3 3 4 2 2" xfId="27158"/>
    <cellStyle name="Normal 4 3 2 3 3 4 2 2 2" xfId="27159"/>
    <cellStyle name="Normal 4 3 2 3 3 4 2 3" xfId="27160"/>
    <cellStyle name="Normal 4 3 2 3 3 4 3" xfId="27161"/>
    <cellStyle name="Normal 4 3 2 3 3 4 3 2" xfId="27162"/>
    <cellStyle name="Normal 4 3 2 3 3 4 4" xfId="27163"/>
    <cellStyle name="Normal 4 3 2 3 3 5" xfId="27164"/>
    <cellStyle name="Normal 4 3 2 3 3 5 2" xfId="27165"/>
    <cellStyle name="Normal 4 3 2 3 3 5 2 2" xfId="27166"/>
    <cellStyle name="Normal 4 3 2 3 3 5 3" xfId="27167"/>
    <cellStyle name="Normal 4 3 2 3 3 6" xfId="27168"/>
    <cellStyle name="Normal 4 3 2 3 3 6 2" xfId="27169"/>
    <cellStyle name="Normal 4 3 2 3 3 7" xfId="27170"/>
    <cellStyle name="Normal 4 3 2 3 4" xfId="27171"/>
    <cellStyle name="Normal 4 3 2 3 4 2" xfId="27172"/>
    <cellStyle name="Normal 4 3 2 3 4 2 2" xfId="27173"/>
    <cellStyle name="Normal 4 3 2 3 4 2 2 2" xfId="27174"/>
    <cellStyle name="Normal 4 3 2 3 4 2 2 2 2" xfId="27175"/>
    <cellStyle name="Normal 4 3 2 3 4 2 2 2 2 2" xfId="27176"/>
    <cellStyle name="Normal 4 3 2 3 4 2 2 2 3" xfId="27177"/>
    <cellStyle name="Normal 4 3 2 3 4 2 2 3" xfId="27178"/>
    <cellStyle name="Normal 4 3 2 3 4 2 2 3 2" xfId="27179"/>
    <cellStyle name="Normal 4 3 2 3 4 2 2 4" xfId="27180"/>
    <cellStyle name="Normal 4 3 2 3 4 2 3" xfId="27181"/>
    <cellStyle name="Normal 4 3 2 3 4 2 3 2" xfId="27182"/>
    <cellStyle name="Normal 4 3 2 3 4 2 3 2 2" xfId="27183"/>
    <cellStyle name="Normal 4 3 2 3 4 2 3 3" xfId="27184"/>
    <cellStyle name="Normal 4 3 2 3 4 2 4" xfId="27185"/>
    <cellStyle name="Normal 4 3 2 3 4 2 4 2" xfId="27186"/>
    <cellStyle name="Normal 4 3 2 3 4 2 5" xfId="27187"/>
    <cellStyle name="Normal 4 3 2 3 4 3" xfId="27188"/>
    <cellStyle name="Normal 4 3 2 3 4 3 2" xfId="27189"/>
    <cellStyle name="Normal 4 3 2 3 4 3 2 2" xfId="27190"/>
    <cellStyle name="Normal 4 3 2 3 4 3 2 2 2" xfId="27191"/>
    <cellStyle name="Normal 4 3 2 3 4 3 2 3" xfId="27192"/>
    <cellStyle name="Normal 4 3 2 3 4 3 3" xfId="27193"/>
    <cellStyle name="Normal 4 3 2 3 4 3 3 2" xfId="27194"/>
    <cellStyle name="Normal 4 3 2 3 4 3 4" xfId="27195"/>
    <cellStyle name="Normal 4 3 2 3 4 4" xfId="27196"/>
    <cellStyle name="Normal 4 3 2 3 4 4 2" xfId="27197"/>
    <cellStyle name="Normal 4 3 2 3 4 4 2 2" xfId="27198"/>
    <cellStyle name="Normal 4 3 2 3 4 4 3" xfId="27199"/>
    <cellStyle name="Normal 4 3 2 3 4 5" xfId="27200"/>
    <cellStyle name="Normal 4 3 2 3 4 5 2" xfId="27201"/>
    <cellStyle name="Normal 4 3 2 3 4 6" xfId="27202"/>
    <cellStyle name="Normal 4 3 2 3 5" xfId="27203"/>
    <cellStyle name="Normal 4 3 2 3 5 2" xfId="27204"/>
    <cellStyle name="Normal 4 3 2 3 5 2 2" xfId="27205"/>
    <cellStyle name="Normal 4 3 2 3 5 2 2 2" xfId="27206"/>
    <cellStyle name="Normal 4 3 2 3 5 2 2 2 2" xfId="27207"/>
    <cellStyle name="Normal 4 3 2 3 5 2 2 3" xfId="27208"/>
    <cellStyle name="Normal 4 3 2 3 5 2 3" xfId="27209"/>
    <cellStyle name="Normal 4 3 2 3 5 2 3 2" xfId="27210"/>
    <cellStyle name="Normal 4 3 2 3 5 2 4" xfId="27211"/>
    <cellStyle name="Normal 4 3 2 3 5 3" xfId="27212"/>
    <cellStyle name="Normal 4 3 2 3 5 3 2" xfId="27213"/>
    <cellStyle name="Normal 4 3 2 3 5 3 2 2" xfId="27214"/>
    <cellStyle name="Normal 4 3 2 3 5 3 3" xfId="27215"/>
    <cellStyle name="Normal 4 3 2 3 5 4" xfId="27216"/>
    <cellStyle name="Normal 4 3 2 3 5 4 2" xfId="27217"/>
    <cellStyle name="Normal 4 3 2 3 5 5" xfId="27218"/>
    <cellStyle name="Normal 4 3 2 3 6" xfId="27219"/>
    <cellStyle name="Normal 4 3 2 3 6 2" xfId="27220"/>
    <cellStyle name="Normal 4 3 2 3 6 2 2" xfId="27221"/>
    <cellStyle name="Normal 4 3 2 3 6 2 2 2" xfId="27222"/>
    <cellStyle name="Normal 4 3 2 3 6 2 3" xfId="27223"/>
    <cellStyle name="Normal 4 3 2 3 6 3" xfId="27224"/>
    <cellStyle name="Normal 4 3 2 3 6 3 2" xfId="27225"/>
    <cellStyle name="Normal 4 3 2 3 6 4" xfId="27226"/>
    <cellStyle name="Normal 4 3 2 3 7" xfId="27227"/>
    <cellStyle name="Normal 4 3 2 3 7 2" xfId="27228"/>
    <cellStyle name="Normal 4 3 2 3 7 2 2" xfId="27229"/>
    <cellStyle name="Normal 4 3 2 3 7 3" xfId="27230"/>
    <cellStyle name="Normal 4 3 2 3 8" xfId="27231"/>
    <cellStyle name="Normal 4 3 2 3 8 2" xfId="27232"/>
    <cellStyle name="Normal 4 3 2 3 9" xfId="27233"/>
    <cellStyle name="Normal 4 3 2 4" xfId="27234"/>
    <cellStyle name="Normal 4 3 2 4 2" xfId="27235"/>
    <cellStyle name="Normal 4 3 2 4 2 2" xfId="27236"/>
    <cellStyle name="Normal 4 3 2 4 2 2 2" xfId="27237"/>
    <cellStyle name="Normal 4 3 2 4 2 2 2 2" xfId="27238"/>
    <cellStyle name="Normal 4 3 2 4 2 2 2 2 2" xfId="27239"/>
    <cellStyle name="Normal 4 3 2 4 2 2 2 2 2 2" xfId="27240"/>
    <cellStyle name="Normal 4 3 2 4 2 2 2 2 2 2 2" xfId="27241"/>
    <cellStyle name="Normal 4 3 2 4 2 2 2 2 2 3" xfId="27242"/>
    <cellStyle name="Normal 4 3 2 4 2 2 2 2 3" xfId="27243"/>
    <cellStyle name="Normal 4 3 2 4 2 2 2 2 3 2" xfId="27244"/>
    <cellStyle name="Normal 4 3 2 4 2 2 2 2 4" xfId="27245"/>
    <cellStyle name="Normal 4 3 2 4 2 2 2 3" xfId="27246"/>
    <cellStyle name="Normal 4 3 2 4 2 2 2 3 2" xfId="27247"/>
    <cellStyle name="Normal 4 3 2 4 2 2 2 3 2 2" xfId="27248"/>
    <cellStyle name="Normal 4 3 2 4 2 2 2 3 3" xfId="27249"/>
    <cellStyle name="Normal 4 3 2 4 2 2 2 4" xfId="27250"/>
    <cellStyle name="Normal 4 3 2 4 2 2 2 4 2" xfId="27251"/>
    <cellStyle name="Normal 4 3 2 4 2 2 2 5" xfId="27252"/>
    <cellStyle name="Normal 4 3 2 4 2 2 3" xfId="27253"/>
    <cellStyle name="Normal 4 3 2 4 2 2 3 2" xfId="27254"/>
    <cellStyle name="Normal 4 3 2 4 2 2 3 2 2" xfId="27255"/>
    <cellStyle name="Normal 4 3 2 4 2 2 3 2 2 2" xfId="27256"/>
    <cellStyle name="Normal 4 3 2 4 2 2 3 2 3" xfId="27257"/>
    <cellStyle name="Normal 4 3 2 4 2 2 3 3" xfId="27258"/>
    <cellStyle name="Normal 4 3 2 4 2 2 3 3 2" xfId="27259"/>
    <cellStyle name="Normal 4 3 2 4 2 2 3 4" xfId="27260"/>
    <cellStyle name="Normal 4 3 2 4 2 2 4" xfId="27261"/>
    <cellStyle name="Normal 4 3 2 4 2 2 4 2" xfId="27262"/>
    <cellStyle name="Normal 4 3 2 4 2 2 4 2 2" xfId="27263"/>
    <cellStyle name="Normal 4 3 2 4 2 2 4 3" xfId="27264"/>
    <cellStyle name="Normal 4 3 2 4 2 2 5" xfId="27265"/>
    <cellStyle name="Normal 4 3 2 4 2 2 5 2" xfId="27266"/>
    <cellStyle name="Normal 4 3 2 4 2 2 6" xfId="27267"/>
    <cellStyle name="Normal 4 3 2 4 2 3" xfId="27268"/>
    <cellStyle name="Normal 4 3 2 4 2 3 2" xfId="27269"/>
    <cellStyle name="Normal 4 3 2 4 2 3 2 2" xfId="27270"/>
    <cellStyle name="Normal 4 3 2 4 2 3 2 2 2" xfId="27271"/>
    <cellStyle name="Normal 4 3 2 4 2 3 2 2 2 2" xfId="27272"/>
    <cellStyle name="Normal 4 3 2 4 2 3 2 2 3" xfId="27273"/>
    <cellStyle name="Normal 4 3 2 4 2 3 2 3" xfId="27274"/>
    <cellStyle name="Normal 4 3 2 4 2 3 2 3 2" xfId="27275"/>
    <cellStyle name="Normal 4 3 2 4 2 3 2 4" xfId="27276"/>
    <cellStyle name="Normal 4 3 2 4 2 3 3" xfId="27277"/>
    <cellStyle name="Normal 4 3 2 4 2 3 3 2" xfId="27278"/>
    <cellStyle name="Normal 4 3 2 4 2 3 3 2 2" xfId="27279"/>
    <cellStyle name="Normal 4 3 2 4 2 3 3 3" xfId="27280"/>
    <cellStyle name="Normal 4 3 2 4 2 3 4" xfId="27281"/>
    <cellStyle name="Normal 4 3 2 4 2 3 4 2" xfId="27282"/>
    <cellStyle name="Normal 4 3 2 4 2 3 5" xfId="27283"/>
    <cellStyle name="Normal 4 3 2 4 2 4" xfId="27284"/>
    <cellStyle name="Normal 4 3 2 4 2 4 2" xfId="27285"/>
    <cellStyle name="Normal 4 3 2 4 2 4 2 2" xfId="27286"/>
    <cellStyle name="Normal 4 3 2 4 2 4 2 2 2" xfId="27287"/>
    <cellStyle name="Normal 4 3 2 4 2 4 2 3" xfId="27288"/>
    <cellStyle name="Normal 4 3 2 4 2 4 3" xfId="27289"/>
    <cellStyle name="Normal 4 3 2 4 2 4 3 2" xfId="27290"/>
    <cellStyle name="Normal 4 3 2 4 2 4 4" xfId="27291"/>
    <cellStyle name="Normal 4 3 2 4 2 5" xfId="27292"/>
    <cellStyle name="Normal 4 3 2 4 2 5 2" xfId="27293"/>
    <cellStyle name="Normal 4 3 2 4 2 5 2 2" xfId="27294"/>
    <cellStyle name="Normal 4 3 2 4 2 5 3" xfId="27295"/>
    <cellStyle name="Normal 4 3 2 4 2 6" xfId="27296"/>
    <cellStyle name="Normal 4 3 2 4 2 6 2" xfId="27297"/>
    <cellStyle name="Normal 4 3 2 4 2 7" xfId="27298"/>
    <cellStyle name="Normal 4 3 2 4 3" xfId="27299"/>
    <cellStyle name="Normal 4 3 2 4 3 2" xfId="27300"/>
    <cellStyle name="Normal 4 3 2 4 3 2 2" xfId="27301"/>
    <cellStyle name="Normal 4 3 2 4 3 2 2 2" xfId="27302"/>
    <cellStyle name="Normal 4 3 2 4 3 2 2 2 2" xfId="27303"/>
    <cellStyle name="Normal 4 3 2 4 3 2 2 2 2 2" xfId="27304"/>
    <cellStyle name="Normal 4 3 2 4 3 2 2 2 3" xfId="27305"/>
    <cellStyle name="Normal 4 3 2 4 3 2 2 3" xfId="27306"/>
    <cellStyle name="Normal 4 3 2 4 3 2 2 3 2" xfId="27307"/>
    <cellStyle name="Normal 4 3 2 4 3 2 2 4" xfId="27308"/>
    <cellStyle name="Normal 4 3 2 4 3 2 3" xfId="27309"/>
    <cellStyle name="Normal 4 3 2 4 3 2 3 2" xfId="27310"/>
    <cellStyle name="Normal 4 3 2 4 3 2 3 2 2" xfId="27311"/>
    <cellStyle name="Normal 4 3 2 4 3 2 3 3" xfId="27312"/>
    <cellStyle name="Normal 4 3 2 4 3 2 4" xfId="27313"/>
    <cellStyle name="Normal 4 3 2 4 3 2 4 2" xfId="27314"/>
    <cellStyle name="Normal 4 3 2 4 3 2 5" xfId="27315"/>
    <cellStyle name="Normal 4 3 2 4 3 3" xfId="27316"/>
    <cellStyle name="Normal 4 3 2 4 3 3 2" xfId="27317"/>
    <cellStyle name="Normal 4 3 2 4 3 3 2 2" xfId="27318"/>
    <cellStyle name="Normal 4 3 2 4 3 3 2 2 2" xfId="27319"/>
    <cellStyle name="Normal 4 3 2 4 3 3 2 3" xfId="27320"/>
    <cellStyle name="Normal 4 3 2 4 3 3 3" xfId="27321"/>
    <cellStyle name="Normal 4 3 2 4 3 3 3 2" xfId="27322"/>
    <cellStyle name="Normal 4 3 2 4 3 3 4" xfId="27323"/>
    <cellStyle name="Normal 4 3 2 4 3 4" xfId="27324"/>
    <cellStyle name="Normal 4 3 2 4 3 4 2" xfId="27325"/>
    <cellStyle name="Normal 4 3 2 4 3 4 2 2" xfId="27326"/>
    <cellStyle name="Normal 4 3 2 4 3 4 3" xfId="27327"/>
    <cellStyle name="Normal 4 3 2 4 3 5" xfId="27328"/>
    <cellStyle name="Normal 4 3 2 4 3 5 2" xfId="27329"/>
    <cellStyle name="Normal 4 3 2 4 3 6" xfId="27330"/>
    <cellStyle name="Normal 4 3 2 4 4" xfId="27331"/>
    <cellStyle name="Normal 4 3 2 4 4 2" xfId="27332"/>
    <cellStyle name="Normal 4 3 2 4 4 2 2" xfId="27333"/>
    <cellStyle name="Normal 4 3 2 4 4 2 2 2" xfId="27334"/>
    <cellStyle name="Normal 4 3 2 4 4 2 2 2 2" xfId="27335"/>
    <cellStyle name="Normal 4 3 2 4 4 2 2 3" xfId="27336"/>
    <cellStyle name="Normal 4 3 2 4 4 2 3" xfId="27337"/>
    <cellStyle name="Normal 4 3 2 4 4 2 3 2" xfId="27338"/>
    <cellStyle name="Normal 4 3 2 4 4 2 4" xfId="27339"/>
    <cellStyle name="Normal 4 3 2 4 4 3" xfId="27340"/>
    <cellStyle name="Normal 4 3 2 4 4 3 2" xfId="27341"/>
    <cellStyle name="Normal 4 3 2 4 4 3 2 2" xfId="27342"/>
    <cellStyle name="Normal 4 3 2 4 4 3 3" xfId="27343"/>
    <cellStyle name="Normal 4 3 2 4 4 4" xfId="27344"/>
    <cellStyle name="Normal 4 3 2 4 4 4 2" xfId="27345"/>
    <cellStyle name="Normal 4 3 2 4 4 5" xfId="27346"/>
    <cellStyle name="Normal 4 3 2 4 5" xfId="27347"/>
    <cellStyle name="Normal 4 3 2 4 5 2" xfId="27348"/>
    <cellStyle name="Normal 4 3 2 4 5 2 2" xfId="27349"/>
    <cellStyle name="Normal 4 3 2 4 5 2 2 2" xfId="27350"/>
    <cellStyle name="Normal 4 3 2 4 5 2 3" xfId="27351"/>
    <cellStyle name="Normal 4 3 2 4 5 3" xfId="27352"/>
    <cellStyle name="Normal 4 3 2 4 5 3 2" xfId="27353"/>
    <cellStyle name="Normal 4 3 2 4 5 4" xfId="27354"/>
    <cellStyle name="Normal 4 3 2 4 6" xfId="27355"/>
    <cellStyle name="Normal 4 3 2 4 6 2" xfId="27356"/>
    <cellStyle name="Normal 4 3 2 4 6 2 2" xfId="27357"/>
    <cellStyle name="Normal 4 3 2 4 6 3" xfId="27358"/>
    <cellStyle name="Normal 4 3 2 4 7" xfId="27359"/>
    <cellStyle name="Normal 4 3 2 4 7 2" xfId="27360"/>
    <cellStyle name="Normal 4 3 2 4 8" xfId="27361"/>
    <cellStyle name="Normal 4 3 2 5" xfId="27362"/>
    <cellStyle name="Normal 4 3 2 5 2" xfId="27363"/>
    <cellStyle name="Normal 4 3 2 5 2 2" xfId="27364"/>
    <cellStyle name="Normal 4 3 2 5 2 2 2" xfId="27365"/>
    <cellStyle name="Normal 4 3 2 5 2 2 2 2" xfId="27366"/>
    <cellStyle name="Normal 4 3 2 5 2 2 2 2 2" xfId="27367"/>
    <cellStyle name="Normal 4 3 2 5 2 2 2 2 2 2" xfId="27368"/>
    <cellStyle name="Normal 4 3 2 5 2 2 2 2 3" xfId="27369"/>
    <cellStyle name="Normal 4 3 2 5 2 2 2 3" xfId="27370"/>
    <cellStyle name="Normal 4 3 2 5 2 2 2 3 2" xfId="27371"/>
    <cellStyle name="Normal 4 3 2 5 2 2 2 4" xfId="27372"/>
    <cellStyle name="Normal 4 3 2 5 2 2 3" xfId="27373"/>
    <cellStyle name="Normal 4 3 2 5 2 2 3 2" xfId="27374"/>
    <cellStyle name="Normal 4 3 2 5 2 2 3 2 2" xfId="27375"/>
    <cellStyle name="Normal 4 3 2 5 2 2 3 3" xfId="27376"/>
    <cellStyle name="Normal 4 3 2 5 2 2 4" xfId="27377"/>
    <cellStyle name="Normal 4 3 2 5 2 2 4 2" xfId="27378"/>
    <cellStyle name="Normal 4 3 2 5 2 2 5" xfId="27379"/>
    <cellStyle name="Normal 4 3 2 5 2 3" xfId="27380"/>
    <cellStyle name="Normal 4 3 2 5 2 3 2" xfId="27381"/>
    <cellStyle name="Normal 4 3 2 5 2 3 2 2" xfId="27382"/>
    <cellStyle name="Normal 4 3 2 5 2 3 2 2 2" xfId="27383"/>
    <cellStyle name="Normal 4 3 2 5 2 3 2 3" xfId="27384"/>
    <cellStyle name="Normal 4 3 2 5 2 3 3" xfId="27385"/>
    <cellStyle name="Normal 4 3 2 5 2 3 3 2" xfId="27386"/>
    <cellStyle name="Normal 4 3 2 5 2 3 4" xfId="27387"/>
    <cellStyle name="Normal 4 3 2 5 2 4" xfId="27388"/>
    <cellStyle name="Normal 4 3 2 5 2 4 2" xfId="27389"/>
    <cellStyle name="Normal 4 3 2 5 2 4 2 2" xfId="27390"/>
    <cellStyle name="Normal 4 3 2 5 2 4 3" xfId="27391"/>
    <cellStyle name="Normal 4 3 2 5 2 5" xfId="27392"/>
    <cellStyle name="Normal 4 3 2 5 2 5 2" xfId="27393"/>
    <cellStyle name="Normal 4 3 2 5 2 6" xfId="27394"/>
    <cellStyle name="Normal 4 3 2 5 3" xfId="27395"/>
    <cellStyle name="Normal 4 3 2 5 3 2" xfId="27396"/>
    <cellStyle name="Normal 4 3 2 5 3 2 2" xfId="27397"/>
    <cellStyle name="Normal 4 3 2 5 3 2 2 2" xfId="27398"/>
    <cellStyle name="Normal 4 3 2 5 3 2 2 2 2" xfId="27399"/>
    <cellStyle name="Normal 4 3 2 5 3 2 2 3" xfId="27400"/>
    <cellStyle name="Normal 4 3 2 5 3 2 3" xfId="27401"/>
    <cellStyle name="Normal 4 3 2 5 3 2 3 2" xfId="27402"/>
    <cellStyle name="Normal 4 3 2 5 3 2 4" xfId="27403"/>
    <cellStyle name="Normal 4 3 2 5 3 3" xfId="27404"/>
    <cellStyle name="Normal 4 3 2 5 3 3 2" xfId="27405"/>
    <cellStyle name="Normal 4 3 2 5 3 3 2 2" xfId="27406"/>
    <cellStyle name="Normal 4 3 2 5 3 3 3" xfId="27407"/>
    <cellStyle name="Normal 4 3 2 5 3 4" xfId="27408"/>
    <cellStyle name="Normal 4 3 2 5 3 4 2" xfId="27409"/>
    <cellStyle name="Normal 4 3 2 5 3 5" xfId="27410"/>
    <cellStyle name="Normal 4 3 2 5 4" xfId="27411"/>
    <cellStyle name="Normal 4 3 2 5 4 2" xfId="27412"/>
    <cellStyle name="Normal 4 3 2 5 4 2 2" xfId="27413"/>
    <cellStyle name="Normal 4 3 2 5 4 2 2 2" xfId="27414"/>
    <cellStyle name="Normal 4 3 2 5 4 2 3" xfId="27415"/>
    <cellStyle name="Normal 4 3 2 5 4 3" xfId="27416"/>
    <cellStyle name="Normal 4 3 2 5 4 3 2" xfId="27417"/>
    <cellStyle name="Normal 4 3 2 5 4 4" xfId="27418"/>
    <cellStyle name="Normal 4 3 2 5 5" xfId="27419"/>
    <cellStyle name="Normal 4 3 2 5 5 2" xfId="27420"/>
    <cellStyle name="Normal 4 3 2 5 5 2 2" xfId="27421"/>
    <cellStyle name="Normal 4 3 2 5 5 3" xfId="27422"/>
    <cellStyle name="Normal 4 3 2 5 6" xfId="27423"/>
    <cellStyle name="Normal 4 3 2 5 6 2" xfId="27424"/>
    <cellStyle name="Normal 4 3 2 5 7" xfId="27425"/>
    <cellStyle name="Normal 4 3 2 6" xfId="27426"/>
    <cellStyle name="Normal 4 3 2 6 2" xfId="27427"/>
    <cellStyle name="Normal 4 3 2 6 2 2" xfId="27428"/>
    <cellStyle name="Normal 4 3 2 6 2 2 2" xfId="27429"/>
    <cellStyle name="Normal 4 3 2 6 2 2 2 2" xfId="27430"/>
    <cellStyle name="Normal 4 3 2 6 2 2 2 2 2" xfId="27431"/>
    <cellStyle name="Normal 4 3 2 6 2 2 2 3" xfId="27432"/>
    <cellStyle name="Normal 4 3 2 6 2 2 3" xfId="27433"/>
    <cellStyle name="Normal 4 3 2 6 2 2 3 2" xfId="27434"/>
    <cellStyle name="Normal 4 3 2 6 2 2 4" xfId="27435"/>
    <cellStyle name="Normal 4 3 2 6 2 3" xfId="27436"/>
    <cellStyle name="Normal 4 3 2 6 2 3 2" xfId="27437"/>
    <cellStyle name="Normal 4 3 2 6 2 3 2 2" xfId="27438"/>
    <cellStyle name="Normal 4 3 2 6 2 3 3" xfId="27439"/>
    <cellStyle name="Normal 4 3 2 6 2 4" xfId="27440"/>
    <cellStyle name="Normal 4 3 2 6 2 4 2" xfId="27441"/>
    <cellStyle name="Normal 4 3 2 6 2 5" xfId="27442"/>
    <cellStyle name="Normal 4 3 2 6 3" xfId="27443"/>
    <cellStyle name="Normal 4 3 2 6 3 2" xfId="27444"/>
    <cellStyle name="Normal 4 3 2 6 3 2 2" xfId="27445"/>
    <cellStyle name="Normal 4 3 2 6 3 2 2 2" xfId="27446"/>
    <cellStyle name="Normal 4 3 2 6 3 2 3" xfId="27447"/>
    <cellStyle name="Normal 4 3 2 6 3 3" xfId="27448"/>
    <cellStyle name="Normal 4 3 2 6 3 3 2" xfId="27449"/>
    <cellStyle name="Normal 4 3 2 6 3 4" xfId="27450"/>
    <cellStyle name="Normal 4 3 2 6 4" xfId="27451"/>
    <cellStyle name="Normal 4 3 2 6 4 2" xfId="27452"/>
    <cellStyle name="Normal 4 3 2 6 4 2 2" xfId="27453"/>
    <cellStyle name="Normal 4 3 2 6 4 3" xfId="27454"/>
    <cellStyle name="Normal 4 3 2 6 5" xfId="27455"/>
    <cellStyle name="Normal 4 3 2 6 5 2" xfId="27456"/>
    <cellStyle name="Normal 4 3 2 6 6" xfId="27457"/>
    <cellStyle name="Normal 4 3 2 7" xfId="27458"/>
    <cellStyle name="Normal 4 3 2 7 2" xfId="27459"/>
    <cellStyle name="Normal 4 3 2 7 2 2" xfId="27460"/>
    <cellStyle name="Normal 4 3 2 7 2 2 2" xfId="27461"/>
    <cellStyle name="Normal 4 3 2 7 2 2 2 2" xfId="27462"/>
    <cellStyle name="Normal 4 3 2 7 2 2 3" xfId="27463"/>
    <cellStyle name="Normal 4 3 2 7 2 3" xfId="27464"/>
    <cellStyle name="Normal 4 3 2 7 2 3 2" xfId="27465"/>
    <cellStyle name="Normal 4 3 2 7 2 4" xfId="27466"/>
    <cellStyle name="Normal 4 3 2 7 3" xfId="27467"/>
    <cellStyle name="Normal 4 3 2 7 3 2" xfId="27468"/>
    <cellStyle name="Normal 4 3 2 7 3 2 2" xfId="27469"/>
    <cellStyle name="Normal 4 3 2 7 3 3" xfId="27470"/>
    <cellStyle name="Normal 4 3 2 7 4" xfId="27471"/>
    <cellStyle name="Normal 4 3 2 7 4 2" xfId="27472"/>
    <cellStyle name="Normal 4 3 2 7 5" xfId="27473"/>
    <cellStyle name="Normal 4 3 2 8" xfId="27474"/>
    <cellStyle name="Normal 4 3 2 8 2" xfId="27475"/>
    <cellStyle name="Normal 4 3 2 8 2 2" xfId="27476"/>
    <cellStyle name="Normal 4 3 2 8 2 2 2" xfId="27477"/>
    <cellStyle name="Normal 4 3 2 8 2 3" xfId="27478"/>
    <cellStyle name="Normal 4 3 2 8 3" xfId="27479"/>
    <cellStyle name="Normal 4 3 2 8 3 2" xfId="27480"/>
    <cellStyle name="Normal 4 3 2 8 4" xfId="27481"/>
    <cellStyle name="Normal 4 3 2 9" xfId="27482"/>
    <cellStyle name="Normal 4 3 2 9 2" xfId="27483"/>
    <cellStyle name="Normal 4 3 2 9 2 2" xfId="27484"/>
    <cellStyle name="Normal 4 3 2 9 3" xfId="27485"/>
    <cellStyle name="Normal 4 3 3" xfId="27486"/>
    <cellStyle name="Normal 4 3 3 10" xfId="27487"/>
    <cellStyle name="Normal 4 3 3 2" xfId="27488"/>
    <cellStyle name="Normal 4 3 3 2 2" xfId="27489"/>
    <cellStyle name="Normal 4 3 3 2 2 2" xfId="27490"/>
    <cellStyle name="Normal 4 3 3 2 2 2 2" xfId="27491"/>
    <cellStyle name="Normal 4 3 3 2 2 2 2 2" xfId="27492"/>
    <cellStyle name="Normal 4 3 3 2 2 2 2 2 2" xfId="27493"/>
    <cellStyle name="Normal 4 3 3 2 2 2 2 2 2 2" xfId="27494"/>
    <cellStyle name="Normal 4 3 3 2 2 2 2 2 2 2 2" xfId="27495"/>
    <cellStyle name="Normal 4 3 3 2 2 2 2 2 2 2 2 2" xfId="27496"/>
    <cellStyle name="Normal 4 3 3 2 2 2 2 2 2 2 3" xfId="27497"/>
    <cellStyle name="Normal 4 3 3 2 2 2 2 2 2 3" xfId="27498"/>
    <cellStyle name="Normal 4 3 3 2 2 2 2 2 2 3 2" xfId="27499"/>
    <cellStyle name="Normal 4 3 3 2 2 2 2 2 2 4" xfId="27500"/>
    <cellStyle name="Normal 4 3 3 2 2 2 2 2 3" xfId="27501"/>
    <cellStyle name="Normal 4 3 3 2 2 2 2 2 3 2" xfId="27502"/>
    <cellStyle name="Normal 4 3 3 2 2 2 2 2 3 2 2" xfId="27503"/>
    <cellStyle name="Normal 4 3 3 2 2 2 2 2 3 3" xfId="27504"/>
    <cellStyle name="Normal 4 3 3 2 2 2 2 2 4" xfId="27505"/>
    <cellStyle name="Normal 4 3 3 2 2 2 2 2 4 2" xfId="27506"/>
    <cellStyle name="Normal 4 3 3 2 2 2 2 2 5" xfId="27507"/>
    <cellStyle name="Normal 4 3 3 2 2 2 2 3" xfId="27508"/>
    <cellStyle name="Normal 4 3 3 2 2 2 2 3 2" xfId="27509"/>
    <cellStyle name="Normal 4 3 3 2 2 2 2 3 2 2" xfId="27510"/>
    <cellStyle name="Normal 4 3 3 2 2 2 2 3 2 2 2" xfId="27511"/>
    <cellStyle name="Normal 4 3 3 2 2 2 2 3 2 3" xfId="27512"/>
    <cellStyle name="Normal 4 3 3 2 2 2 2 3 3" xfId="27513"/>
    <cellStyle name="Normal 4 3 3 2 2 2 2 3 3 2" xfId="27514"/>
    <cellStyle name="Normal 4 3 3 2 2 2 2 3 4" xfId="27515"/>
    <cellStyle name="Normal 4 3 3 2 2 2 2 4" xfId="27516"/>
    <cellStyle name="Normal 4 3 3 2 2 2 2 4 2" xfId="27517"/>
    <cellStyle name="Normal 4 3 3 2 2 2 2 4 2 2" xfId="27518"/>
    <cellStyle name="Normal 4 3 3 2 2 2 2 4 3" xfId="27519"/>
    <cellStyle name="Normal 4 3 3 2 2 2 2 5" xfId="27520"/>
    <cellStyle name="Normal 4 3 3 2 2 2 2 5 2" xfId="27521"/>
    <cellStyle name="Normal 4 3 3 2 2 2 2 6" xfId="27522"/>
    <cellStyle name="Normal 4 3 3 2 2 2 3" xfId="27523"/>
    <cellStyle name="Normal 4 3 3 2 2 2 3 2" xfId="27524"/>
    <cellStyle name="Normal 4 3 3 2 2 2 3 2 2" xfId="27525"/>
    <cellStyle name="Normal 4 3 3 2 2 2 3 2 2 2" xfId="27526"/>
    <cellStyle name="Normal 4 3 3 2 2 2 3 2 2 2 2" xfId="27527"/>
    <cellStyle name="Normal 4 3 3 2 2 2 3 2 2 3" xfId="27528"/>
    <cellStyle name="Normal 4 3 3 2 2 2 3 2 3" xfId="27529"/>
    <cellStyle name="Normal 4 3 3 2 2 2 3 2 3 2" xfId="27530"/>
    <cellStyle name="Normal 4 3 3 2 2 2 3 2 4" xfId="27531"/>
    <cellStyle name="Normal 4 3 3 2 2 2 3 3" xfId="27532"/>
    <cellStyle name="Normal 4 3 3 2 2 2 3 3 2" xfId="27533"/>
    <cellStyle name="Normal 4 3 3 2 2 2 3 3 2 2" xfId="27534"/>
    <cellStyle name="Normal 4 3 3 2 2 2 3 3 3" xfId="27535"/>
    <cellStyle name="Normal 4 3 3 2 2 2 3 4" xfId="27536"/>
    <cellStyle name="Normal 4 3 3 2 2 2 3 4 2" xfId="27537"/>
    <cellStyle name="Normal 4 3 3 2 2 2 3 5" xfId="27538"/>
    <cellStyle name="Normal 4 3 3 2 2 2 4" xfId="27539"/>
    <cellStyle name="Normal 4 3 3 2 2 2 4 2" xfId="27540"/>
    <cellStyle name="Normal 4 3 3 2 2 2 4 2 2" xfId="27541"/>
    <cellStyle name="Normal 4 3 3 2 2 2 4 2 2 2" xfId="27542"/>
    <cellStyle name="Normal 4 3 3 2 2 2 4 2 3" xfId="27543"/>
    <cellStyle name="Normal 4 3 3 2 2 2 4 3" xfId="27544"/>
    <cellStyle name="Normal 4 3 3 2 2 2 4 3 2" xfId="27545"/>
    <cellStyle name="Normal 4 3 3 2 2 2 4 4" xfId="27546"/>
    <cellStyle name="Normal 4 3 3 2 2 2 5" xfId="27547"/>
    <cellStyle name="Normal 4 3 3 2 2 2 5 2" xfId="27548"/>
    <cellStyle name="Normal 4 3 3 2 2 2 5 2 2" xfId="27549"/>
    <cellStyle name="Normal 4 3 3 2 2 2 5 3" xfId="27550"/>
    <cellStyle name="Normal 4 3 3 2 2 2 6" xfId="27551"/>
    <cellStyle name="Normal 4 3 3 2 2 2 6 2" xfId="27552"/>
    <cellStyle name="Normal 4 3 3 2 2 2 7" xfId="27553"/>
    <cellStyle name="Normal 4 3 3 2 2 3" xfId="27554"/>
    <cellStyle name="Normal 4 3 3 2 2 3 2" xfId="27555"/>
    <cellStyle name="Normal 4 3 3 2 2 3 2 2" xfId="27556"/>
    <cellStyle name="Normal 4 3 3 2 2 3 2 2 2" xfId="27557"/>
    <cellStyle name="Normal 4 3 3 2 2 3 2 2 2 2" xfId="27558"/>
    <cellStyle name="Normal 4 3 3 2 2 3 2 2 2 2 2" xfId="27559"/>
    <cellStyle name="Normal 4 3 3 2 2 3 2 2 2 3" xfId="27560"/>
    <cellStyle name="Normal 4 3 3 2 2 3 2 2 3" xfId="27561"/>
    <cellStyle name="Normal 4 3 3 2 2 3 2 2 3 2" xfId="27562"/>
    <cellStyle name="Normal 4 3 3 2 2 3 2 2 4" xfId="27563"/>
    <cellStyle name="Normal 4 3 3 2 2 3 2 3" xfId="27564"/>
    <cellStyle name="Normal 4 3 3 2 2 3 2 3 2" xfId="27565"/>
    <cellStyle name="Normal 4 3 3 2 2 3 2 3 2 2" xfId="27566"/>
    <cellStyle name="Normal 4 3 3 2 2 3 2 3 3" xfId="27567"/>
    <cellStyle name="Normal 4 3 3 2 2 3 2 4" xfId="27568"/>
    <cellStyle name="Normal 4 3 3 2 2 3 2 4 2" xfId="27569"/>
    <cellStyle name="Normal 4 3 3 2 2 3 2 5" xfId="27570"/>
    <cellStyle name="Normal 4 3 3 2 2 3 3" xfId="27571"/>
    <cellStyle name="Normal 4 3 3 2 2 3 3 2" xfId="27572"/>
    <cellStyle name="Normal 4 3 3 2 2 3 3 2 2" xfId="27573"/>
    <cellStyle name="Normal 4 3 3 2 2 3 3 2 2 2" xfId="27574"/>
    <cellStyle name="Normal 4 3 3 2 2 3 3 2 3" xfId="27575"/>
    <cellStyle name="Normal 4 3 3 2 2 3 3 3" xfId="27576"/>
    <cellStyle name="Normal 4 3 3 2 2 3 3 3 2" xfId="27577"/>
    <cellStyle name="Normal 4 3 3 2 2 3 3 4" xfId="27578"/>
    <cellStyle name="Normal 4 3 3 2 2 3 4" xfId="27579"/>
    <cellStyle name="Normal 4 3 3 2 2 3 4 2" xfId="27580"/>
    <cellStyle name="Normal 4 3 3 2 2 3 4 2 2" xfId="27581"/>
    <cellStyle name="Normal 4 3 3 2 2 3 4 3" xfId="27582"/>
    <cellStyle name="Normal 4 3 3 2 2 3 5" xfId="27583"/>
    <cellStyle name="Normal 4 3 3 2 2 3 5 2" xfId="27584"/>
    <cellStyle name="Normal 4 3 3 2 2 3 6" xfId="27585"/>
    <cellStyle name="Normal 4 3 3 2 2 4" xfId="27586"/>
    <cellStyle name="Normal 4 3 3 2 2 4 2" xfId="27587"/>
    <cellStyle name="Normal 4 3 3 2 2 4 2 2" xfId="27588"/>
    <cellStyle name="Normal 4 3 3 2 2 4 2 2 2" xfId="27589"/>
    <cellStyle name="Normal 4 3 3 2 2 4 2 2 2 2" xfId="27590"/>
    <cellStyle name="Normal 4 3 3 2 2 4 2 2 3" xfId="27591"/>
    <cellStyle name="Normal 4 3 3 2 2 4 2 3" xfId="27592"/>
    <cellStyle name="Normal 4 3 3 2 2 4 2 3 2" xfId="27593"/>
    <cellStyle name="Normal 4 3 3 2 2 4 2 4" xfId="27594"/>
    <cellStyle name="Normal 4 3 3 2 2 4 3" xfId="27595"/>
    <cellStyle name="Normal 4 3 3 2 2 4 3 2" xfId="27596"/>
    <cellStyle name="Normal 4 3 3 2 2 4 3 2 2" xfId="27597"/>
    <cellStyle name="Normal 4 3 3 2 2 4 3 3" xfId="27598"/>
    <cellStyle name="Normal 4 3 3 2 2 4 4" xfId="27599"/>
    <cellStyle name="Normal 4 3 3 2 2 4 4 2" xfId="27600"/>
    <cellStyle name="Normal 4 3 3 2 2 4 5" xfId="27601"/>
    <cellStyle name="Normal 4 3 3 2 2 5" xfId="27602"/>
    <cellStyle name="Normal 4 3 3 2 2 5 2" xfId="27603"/>
    <cellStyle name="Normal 4 3 3 2 2 5 2 2" xfId="27604"/>
    <cellStyle name="Normal 4 3 3 2 2 5 2 2 2" xfId="27605"/>
    <cellStyle name="Normal 4 3 3 2 2 5 2 3" xfId="27606"/>
    <cellStyle name="Normal 4 3 3 2 2 5 3" xfId="27607"/>
    <cellStyle name="Normal 4 3 3 2 2 5 3 2" xfId="27608"/>
    <cellStyle name="Normal 4 3 3 2 2 5 4" xfId="27609"/>
    <cellStyle name="Normal 4 3 3 2 2 6" xfId="27610"/>
    <cellStyle name="Normal 4 3 3 2 2 6 2" xfId="27611"/>
    <cellStyle name="Normal 4 3 3 2 2 6 2 2" xfId="27612"/>
    <cellStyle name="Normal 4 3 3 2 2 6 3" xfId="27613"/>
    <cellStyle name="Normal 4 3 3 2 2 7" xfId="27614"/>
    <cellStyle name="Normal 4 3 3 2 2 7 2" xfId="27615"/>
    <cellStyle name="Normal 4 3 3 2 2 8" xfId="27616"/>
    <cellStyle name="Normal 4 3 3 2 3" xfId="27617"/>
    <cellStyle name="Normal 4 3 3 2 3 2" xfId="27618"/>
    <cellStyle name="Normal 4 3 3 2 3 2 2" xfId="27619"/>
    <cellStyle name="Normal 4 3 3 2 3 2 2 2" xfId="27620"/>
    <cellStyle name="Normal 4 3 3 2 3 2 2 2 2" xfId="27621"/>
    <cellStyle name="Normal 4 3 3 2 3 2 2 2 2 2" xfId="27622"/>
    <cellStyle name="Normal 4 3 3 2 3 2 2 2 2 2 2" xfId="27623"/>
    <cellStyle name="Normal 4 3 3 2 3 2 2 2 2 3" xfId="27624"/>
    <cellStyle name="Normal 4 3 3 2 3 2 2 2 3" xfId="27625"/>
    <cellStyle name="Normal 4 3 3 2 3 2 2 2 3 2" xfId="27626"/>
    <cellStyle name="Normal 4 3 3 2 3 2 2 2 4" xfId="27627"/>
    <cellStyle name="Normal 4 3 3 2 3 2 2 3" xfId="27628"/>
    <cellStyle name="Normal 4 3 3 2 3 2 2 3 2" xfId="27629"/>
    <cellStyle name="Normal 4 3 3 2 3 2 2 3 2 2" xfId="27630"/>
    <cellStyle name="Normal 4 3 3 2 3 2 2 3 3" xfId="27631"/>
    <cellStyle name="Normal 4 3 3 2 3 2 2 4" xfId="27632"/>
    <cellStyle name="Normal 4 3 3 2 3 2 2 4 2" xfId="27633"/>
    <cellStyle name="Normal 4 3 3 2 3 2 2 5" xfId="27634"/>
    <cellStyle name="Normal 4 3 3 2 3 2 3" xfId="27635"/>
    <cellStyle name="Normal 4 3 3 2 3 2 3 2" xfId="27636"/>
    <cellStyle name="Normal 4 3 3 2 3 2 3 2 2" xfId="27637"/>
    <cellStyle name="Normal 4 3 3 2 3 2 3 2 2 2" xfId="27638"/>
    <cellStyle name="Normal 4 3 3 2 3 2 3 2 3" xfId="27639"/>
    <cellStyle name="Normal 4 3 3 2 3 2 3 3" xfId="27640"/>
    <cellStyle name="Normal 4 3 3 2 3 2 3 3 2" xfId="27641"/>
    <cellStyle name="Normal 4 3 3 2 3 2 3 4" xfId="27642"/>
    <cellStyle name="Normal 4 3 3 2 3 2 4" xfId="27643"/>
    <cellStyle name="Normal 4 3 3 2 3 2 4 2" xfId="27644"/>
    <cellStyle name="Normal 4 3 3 2 3 2 4 2 2" xfId="27645"/>
    <cellStyle name="Normal 4 3 3 2 3 2 4 3" xfId="27646"/>
    <cellStyle name="Normal 4 3 3 2 3 2 5" xfId="27647"/>
    <cellStyle name="Normal 4 3 3 2 3 2 5 2" xfId="27648"/>
    <cellStyle name="Normal 4 3 3 2 3 2 6" xfId="27649"/>
    <cellStyle name="Normal 4 3 3 2 3 3" xfId="27650"/>
    <cellStyle name="Normal 4 3 3 2 3 3 2" xfId="27651"/>
    <cellStyle name="Normal 4 3 3 2 3 3 2 2" xfId="27652"/>
    <cellStyle name="Normal 4 3 3 2 3 3 2 2 2" xfId="27653"/>
    <cellStyle name="Normal 4 3 3 2 3 3 2 2 2 2" xfId="27654"/>
    <cellStyle name="Normal 4 3 3 2 3 3 2 2 3" xfId="27655"/>
    <cellStyle name="Normal 4 3 3 2 3 3 2 3" xfId="27656"/>
    <cellStyle name="Normal 4 3 3 2 3 3 2 3 2" xfId="27657"/>
    <cellStyle name="Normal 4 3 3 2 3 3 2 4" xfId="27658"/>
    <cellStyle name="Normal 4 3 3 2 3 3 3" xfId="27659"/>
    <cellStyle name="Normal 4 3 3 2 3 3 3 2" xfId="27660"/>
    <cellStyle name="Normal 4 3 3 2 3 3 3 2 2" xfId="27661"/>
    <cellStyle name="Normal 4 3 3 2 3 3 3 3" xfId="27662"/>
    <cellStyle name="Normal 4 3 3 2 3 3 4" xfId="27663"/>
    <cellStyle name="Normal 4 3 3 2 3 3 4 2" xfId="27664"/>
    <cellStyle name="Normal 4 3 3 2 3 3 5" xfId="27665"/>
    <cellStyle name="Normal 4 3 3 2 3 4" xfId="27666"/>
    <cellStyle name="Normal 4 3 3 2 3 4 2" xfId="27667"/>
    <cellStyle name="Normal 4 3 3 2 3 4 2 2" xfId="27668"/>
    <cellStyle name="Normal 4 3 3 2 3 4 2 2 2" xfId="27669"/>
    <cellStyle name="Normal 4 3 3 2 3 4 2 3" xfId="27670"/>
    <cellStyle name="Normal 4 3 3 2 3 4 3" xfId="27671"/>
    <cellStyle name="Normal 4 3 3 2 3 4 3 2" xfId="27672"/>
    <cellStyle name="Normal 4 3 3 2 3 4 4" xfId="27673"/>
    <cellStyle name="Normal 4 3 3 2 3 5" xfId="27674"/>
    <cellStyle name="Normal 4 3 3 2 3 5 2" xfId="27675"/>
    <cellStyle name="Normal 4 3 3 2 3 5 2 2" xfId="27676"/>
    <cellStyle name="Normal 4 3 3 2 3 5 3" xfId="27677"/>
    <cellStyle name="Normal 4 3 3 2 3 6" xfId="27678"/>
    <cellStyle name="Normal 4 3 3 2 3 6 2" xfId="27679"/>
    <cellStyle name="Normal 4 3 3 2 3 7" xfId="27680"/>
    <cellStyle name="Normal 4 3 3 2 4" xfId="27681"/>
    <cellStyle name="Normal 4 3 3 2 4 2" xfId="27682"/>
    <cellStyle name="Normal 4 3 3 2 4 2 2" xfId="27683"/>
    <cellStyle name="Normal 4 3 3 2 4 2 2 2" xfId="27684"/>
    <cellStyle name="Normal 4 3 3 2 4 2 2 2 2" xfId="27685"/>
    <cellStyle name="Normal 4 3 3 2 4 2 2 2 2 2" xfId="27686"/>
    <cellStyle name="Normal 4 3 3 2 4 2 2 2 3" xfId="27687"/>
    <cellStyle name="Normal 4 3 3 2 4 2 2 3" xfId="27688"/>
    <cellStyle name="Normal 4 3 3 2 4 2 2 3 2" xfId="27689"/>
    <cellStyle name="Normal 4 3 3 2 4 2 2 4" xfId="27690"/>
    <cellStyle name="Normal 4 3 3 2 4 2 3" xfId="27691"/>
    <cellStyle name="Normal 4 3 3 2 4 2 3 2" xfId="27692"/>
    <cellStyle name="Normal 4 3 3 2 4 2 3 2 2" xfId="27693"/>
    <cellStyle name="Normal 4 3 3 2 4 2 3 3" xfId="27694"/>
    <cellStyle name="Normal 4 3 3 2 4 2 4" xfId="27695"/>
    <cellStyle name="Normal 4 3 3 2 4 2 4 2" xfId="27696"/>
    <cellStyle name="Normal 4 3 3 2 4 2 5" xfId="27697"/>
    <cellStyle name="Normal 4 3 3 2 4 3" xfId="27698"/>
    <cellStyle name="Normal 4 3 3 2 4 3 2" xfId="27699"/>
    <cellStyle name="Normal 4 3 3 2 4 3 2 2" xfId="27700"/>
    <cellStyle name="Normal 4 3 3 2 4 3 2 2 2" xfId="27701"/>
    <cellStyle name="Normal 4 3 3 2 4 3 2 3" xfId="27702"/>
    <cellStyle name="Normal 4 3 3 2 4 3 3" xfId="27703"/>
    <cellStyle name="Normal 4 3 3 2 4 3 3 2" xfId="27704"/>
    <cellStyle name="Normal 4 3 3 2 4 3 4" xfId="27705"/>
    <cellStyle name="Normal 4 3 3 2 4 4" xfId="27706"/>
    <cellStyle name="Normal 4 3 3 2 4 4 2" xfId="27707"/>
    <cellStyle name="Normal 4 3 3 2 4 4 2 2" xfId="27708"/>
    <cellStyle name="Normal 4 3 3 2 4 4 3" xfId="27709"/>
    <cellStyle name="Normal 4 3 3 2 4 5" xfId="27710"/>
    <cellStyle name="Normal 4 3 3 2 4 5 2" xfId="27711"/>
    <cellStyle name="Normal 4 3 3 2 4 6" xfId="27712"/>
    <cellStyle name="Normal 4 3 3 2 5" xfId="27713"/>
    <cellStyle name="Normal 4 3 3 2 5 2" xfId="27714"/>
    <cellStyle name="Normal 4 3 3 2 5 2 2" xfId="27715"/>
    <cellStyle name="Normal 4 3 3 2 5 2 2 2" xfId="27716"/>
    <cellStyle name="Normal 4 3 3 2 5 2 2 2 2" xfId="27717"/>
    <cellStyle name="Normal 4 3 3 2 5 2 2 3" xfId="27718"/>
    <cellStyle name="Normal 4 3 3 2 5 2 3" xfId="27719"/>
    <cellStyle name="Normal 4 3 3 2 5 2 3 2" xfId="27720"/>
    <cellStyle name="Normal 4 3 3 2 5 2 4" xfId="27721"/>
    <cellStyle name="Normal 4 3 3 2 5 3" xfId="27722"/>
    <cellStyle name="Normal 4 3 3 2 5 3 2" xfId="27723"/>
    <cellStyle name="Normal 4 3 3 2 5 3 2 2" xfId="27724"/>
    <cellStyle name="Normal 4 3 3 2 5 3 3" xfId="27725"/>
    <cellStyle name="Normal 4 3 3 2 5 4" xfId="27726"/>
    <cellStyle name="Normal 4 3 3 2 5 4 2" xfId="27727"/>
    <cellStyle name="Normal 4 3 3 2 5 5" xfId="27728"/>
    <cellStyle name="Normal 4 3 3 2 6" xfId="27729"/>
    <cellStyle name="Normal 4 3 3 2 6 2" xfId="27730"/>
    <cellStyle name="Normal 4 3 3 2 6 2 2" xfId="27731"/>
    <cellStyle name="Normal 4 3 3 2 6 2 2 2" xfId="27732"/>
    <cellStyle name="Normal 4 3 3 2 6 2 3" xfId="27733"/>
    <cellStyle name="Normal 4 3 3 2 6 3" xfId="27734"/>
    <cellStyle name="Normal 4 3 3 2 6 3 2" xfId="27735"/>
    <cellStyle name="Normal 4 3 3 2 6 4" xfId="27736"/>
    <cellStyle name="Normal 4 3 3 2 7" xfId="27737"/>
    <cellStyle name="Normal 4 3 3 2 7 2" xfId="27738"/>
    <cellStyle name="Normal 4 3 3 2 7 2 2" xfId="27739"/>
    <cellStyle name="Normal 4 3 3 2 7 3" xfId="27740"/>
    <cellStyle name="Normal 4 3 3 2 8" xfId="27741"/>
    <cellStyle name="Normal 4 3 3 2 8 2" xfId="27742"/>
    <cellStyle name="Normal 4 3 3 2 9" xfId="27743"/>
    <cellStyle name="Normal 4 3 3 3" xfId="27744"/>
    <cellStyle name="Normal 4 3 3 3 2" xfId="27745"/>
    <cellStyle name="Normal 4 3 3 3 2 2" xfId="27746"/>
    <cellStyle name="Normal 4 3 3 3 2 2 2" xfId="27747"/>
    <cellStyle name="Normal 4 3 3 3 2 2 2 2" xfId="27748"/>
    <cellStyle name="Normal 4 3 3 3 2 2 2 2 2" xfId="27749"/>
    <cellStyle name="Normal 4 3 3 3 2 2 2 2 2 2" xfId="27750"/>
    <cellStyle name="Normal 4 3 3 3 2 2 2 2 2 2 2" xfId="27751"/>
    <cellStyle name="Normal 4 3 3 3 2 2 2 2 2 3" xfId="27752"/>
    <cellStyle name="Normal 4 3 3 3 2 2 2 2 3" xfId="27753"/>
    <cellStyle name="Normal 4 3 3 3 2 2 2 2 3 2" xfId="27754"/>
    <cellStyle name="Normal 4 3 3 3 2 2 2 2 4" xfId="27755"/>
    <cellStyle name="Normal 4 3 3 3 2 2 2 3" xfId="27756"/>
    <cellStyle name="Normal 4 3 3 3 2 2 2 3 2" xfId="27757"/>
    <cellStyle name="Normal 4 3 3 3 2 2 2 3 2 2" xfId="27758"/>
    <cellStyle name="Normal 4 3 3 3 2 2 2 3 3" xfId="27759"/>
    <cellStyle name="Normal 4 3 3 3 2 2 2 4" xfId="27760"/>
    <cellStyle name="Normal 4 3 3 3 2 2 2 4 2" xfId="27761"/>
    <cellStyle name="Normal 4 3 3 3 2 2 2 5" xfId="27762"/>
    <cellStyle name="Normal 4 3 3 3 2 2 3" xfId="27763"/>
    <cellStyle name="Normal 4 3 3 3 2 2 3 2" xfId="27764"/>
    <cellStyle name="Normal 4 3 3 3 2 2 3 2 2" xfId="27765"/>
    <cellStyle name="Normal 4 3 3 3 2 2 3 2 2 2" xfId="27766"/>
    <cellStyle name="Normal 4 3 3 3 2 2 3 2 3" xfId="27767"/>
    <cellStyle name="Normal 4 3 3 3 2 2 3 3" xfId="27768"/>
    <cellStyle name="Normal 4 3 3 3 2 2 3 3 2" xfId="27769"/>
    <cellStyle name="Normal 4 3 3 3 2 2 3 4" xfId="27770"/>
    <cellStyle name="Normal 4 3 3 3 2 2 4" xfId="27771"/>
    <cellStyle name="Normal 4 3 3 3 2 2 4 2" xfId="27772"/>
    <cellStyle name="Normal 4 3 3 3 2 2 4 2 2" xfId="27773"/>
    <cellStyle name="Normal 4 3 3 3 2 2 4 3" xfId="27774"/>
    <cellStyle name="Normal 4 3 3 3 2 2 5" xfId="27775"/>
    <cellStyle name="Normal 4 3 3 3 2 2 5 2" xfId="27776"/>
    <cellStyle name="Normal 4 3 3 3 2 2 6" xfId="27777"/>
    <cellStyle name="Normal 4 3 3 3 2 3" xfId="27778"/>
    <cellStyle name="Normal 4 3 3 3 2 3 2" xfId="27779"/>
    <cellStyle name="Normal 4 3 3 3 2 3 2 2" xfId="27780"/>
    <cellStyle name="Normal 4 3 3 3 2 3 2 2 2" xfId="27781"/>
    <cellStyle name="Normal 4 3 3 3 2 3 2 2 2 2" xfId="27782"/>
    <cellStyle name="Normal 4 3 3 3 2 3 2 2 3" xfId="27783"/>
    <cellStyle name="Normal 4 3 3 3 2 3 2 3" xfId="27784"/>
    <cellStyle name="Normal 4 3 3 3 2 3 2 3 2" xfId="27785"/>
    <cellStyle name="Normal 4 3 3 3 2 3 2 4" xfId="27786"/>
    <cellStyle name="Normal 4 3 3 3 2 3 3" xfId="27787"/>
    <cellStyle name="Normal 4 3 3 3 2 3 3 2" xfId="27788"/>
    <cellStyle name="Normal 4 3 3 3 2 3 3 2 2" xfId="27789"/>
    <cellStyle name="Normal 4 3 3 3 2 3 3 3" xfId="27790"/>
    <cellStyle name="Normal 4 3 3 3 2 3 4" xfId="27791"/>
    <cellStyle name="Normal 4 3 3 3 2 3 4 2" xfId="27792"/>
    <cellStyle name="Normal 4 3 3 3 2 3 5" xfId="27793"/>
    <cellStyle name="Normal 4 3 3 3 2 4" xfId="27794"/>
    <cellStyle name="Normal 4 3 3 3 2 4 2" xfId="27795"/>
    <cellStyle name="Normal 4 3 3 3 2 4 2 2" xfId="27796"/>
    <cellStyle name="Normal 4 3 3 3 2 4 2 2 2" xfId="27797"/>
    <cellStyle name="Normal 4 3 3 3 2 4 2 3" xfId="27798"/>
    <cellStyle name="Normal 4 3 3 3 2 4 3" xfId="27799"/>
    <cellStyle name="Normal 4 3 3 3 2 4 3 2" xfId="27800"/>
    <cellStyle name="Normal 4 3 3 3 2 4 4" xfId="27801"/>
    <cellStyle name="Normal 4 3 3 3 2 5" xfId="27802"/>
    <cellStyle name="Normal 4 3 3 3 2 5 2" xfId="27803"/>
    <cellStyle name="Normal 4 3 3 3 2 5 2 2" xfId="27804"/>
    <cellStyle name="Normal 4 3 3 3 2 5 3" xfId="27805"/>
    <cellStyle name="Normal 4 3 3 3 2 6" xfId="27806"/>
    <cellStyle name="Normal 4 3 3 3 2 6 2" xfId="27807"/>
    <cellStyle name="Normal 4 3 3 3 2 7" xfId="27808"/>
    <cellStyle name="Normal 4 3 3 3 3" xfId="27809"/>
    <cellStyle name="Normal 4 3 3 3 3 2" xfId="27810"/>
    <cellStyle name="Normal 4 3 3 3 3 2 2" xfId="27811"/>
    <cellStyle name="Normal 4 3 3 3 3 2 2 2" xfId="27812"/>
    <cellStyle name="Normal 4 3 3 3 3 2 2 2 2" xfId="27813"/>
    <cellStyle name="Normal 4 3 3 3 3 2 2 2 2 2" xfId="27814"/>
    <cellStyle name="Normal 4 3 3 3 3 2 2 2 3" xfId="27815"/>
    <cellStyle name="Normal 4 3 3 3 3 2 2 3" xfId="27816"/>
    <cellStyle name="Normal 4 3 3 3 3 2 2 3 2" xfId="27817"/>
    <cellStyle name="Normal 4 3 3 3 3 2 2 4" xfId="27818"/>
    <cellStyle name="Normal 4 3 3 3 3 2 3" xfId="27819"/>
    <cellStyle name="Normal 4 3 3 3 3 2 3 2" xfId="27820"/>
    <cellStyle name="Normal 4 3 3 3 3 2 3 2 2" xfId="27821"/>
    <cellStyle name="Normal 4 3 3 3 3 2 3 3" xfId="27822"/>
    <cellStyle name="Normal 4 3 3 3 3 2 4" xfId="27823"/>
    <cellStyle name="Normal 4 3 3 3 3 2 4 2" xfId="27824"/>
    <cellStyle name="Normal 4 3 3 3 3 2 5" xfId="27825"/>
    <cellStyle name="Normal 4 3 3 3 3 3" xfId="27826"/>
    <cellStyle name="Normal 4 3 3 3 3 3 2" xfId="27827"/>
    <cellStyle name="Normal 4 3 3 3 3 3 2 2" xfId="27828"/>
    <cellStyle name="Normal 4 3 3 3 3 3 2 2 2" xfId="27829"/>
    <cellStyle name="Normal 4 3 3 3 3 3 2 3" xfId="27830"/>
    <cellStyle name="Normal 4 3 3 3 3 3 3" xfId="27831"/>
    <cellStyle name="Normal 4 3 3 3 3 3 3 2" xfId="27832"/>
    <cellStyle name="Normal 4 3 3 3 3 3 4" xfId="27833"/>
    <cellStyle name="Normal 4 3 3 3 3 4" xfId="27834"/>
    <cellStyle name="Normal 4 3 3 3 3 4 2" xfId="27835"/>
    <cellStyle name="Normal 4 3 3 3 3 4 2 2" xfId="27836"/>
    <cellStyle name="Normal 4 3 3 3 3 4 3" xfId="27837"/>
    <cellStyle name="Normal 4 3 3 3 3 5" xfId="27838"/>
    <cellStyle name="Normal 4 3 3 3 3 5 2" xfId="27839"/>
    <cellStyle name="Normal 4 3 3 3 3 6" xfId="27840"/>
    <cellStyle name="Normal 4 3 3 3 4" xfId="27841"/>
    <cellStyle name="Normal 4 3 3 3 4 2" xfId="27842"/>
    <cellStyle name="Normal 4 3 3 3 4 2 2" xfId="27843"/>
    <cellStyle name="Normal 4 3 3 3 4 2 2 2" xfId="27844"/>
    <cellStyle name="Normal 4 3 3 3 4 2 2 2 2" xfId="27845"/>
    <cellStyle name="Normal 4 3 3 3 4 2 2 3" xfId="27846"/>
    <cellStyle name="Normal 4 3 3 3 4 2 3" xfId="27847"/>
    <cellStyle name="Normal 4 3 3 3 4 2 3 2" xfId="27848"/>
    <cellStyle name="Normal 4 3 3 3 4 2 4" xfId="27849"/>
    <cellStyle name="Normal 4 3 3 3 4 3" xfId="27850"/>
    <cellStyle name="Normal 4 3 3 3 4 3 2" xfId="27851"/>
    <cellStyle name="Normal 4 3 3 3 4 3 2 2" xfId="27852"/>
    <cellStyle name="Normal 4 3 3 3 4 3 3" xfId="27853"/>
    <cellStyle name="Normal 4 3 3 3 4 4" xfId="27854"/>
    <cellStyle name="Normal 4 3 3 3 4 4 2" xfId="27855"/>
    <cellStyle name="Normal 4 3 3 3 4 5" xfId="27856"/>
    <cellStyle name="Normal 4 3 3 3 5" xfId="27857"/>
    <cellStyle name="Normal 4 3 3 3 5 2" xfId="27858"/>
    <cellStyle name="Normal 4 3 3 3 5 2 2" xfId="27859"/>
    <cellStyle name="Normal 4 3 3 3 5 2 2 2" xfId="27860"/>
    <cellStyle name="Normal 4 3 3 3 5 2 3" xfId="27861"/>
    <cellStyle name="Normal 4 3 3 3 5 3" xfId="27862"/>
    <cellStyle name="Normal 4 3 3 3 5 3 2" xfId="27863"/>
    <cellStyle name="Normal 4 3 3 3 5 4" xfId="27864"/>
    <cellStyle name="Normal 4 3 3 3 6" xfId="27865"/>
    <cellStyle name="Normal 4 3 3 3 6 2" xfId="27866"/>
    <cellStyle name="Normal 4 3 3 3 6 2 2" xfId="27867"/>
    <cellStyle name="Normal 4 3 3 3 6 3" xfId="27868"/>
    <cellStyle name="Normal 4 3 3 3 7" xfId="27869"/>
    <cellStyle name="Normal 4 3 3 3 7 2" xfId="27870"/>
    <cellStyle name="Normal 4 3 3 3 8" xfId="27871"/>
    <cellStyle name="Normal 4 3 3 4" xfId="27872"/>
    <cellStyle name="Normal 4 3 3 4 2" xfId="27873"/>
    <cellStyle name="Normal 4 3 3 4 2 2" xfId="27874"/>
    <cellStyle name="Normal 4 3 3 4 2 2 2" xfId="27875"/>
    <cellStyle name="Normal 4 3 3 4 2 2 2 2" xfId="27876"/>
    <cellStyle name="Normal 4 3 3 4 2 2 2 2 2" xfId="27877"/>
    <cellStyle name="Normal 4 3 3 4 2 2 2 2 2 2" xfId="27878"/>
    <cellStyle name="Normal 4 3 3 4 2 2 2 2 3" xfId="27879"/>
    <cellStyle name="Normal 4 3 3 4 2 2 2 3" xfId="27880"/>
    <cellStyle name="Normal 4 3 3 4 2 2 2 3 2" xfId="27881"/>
    <cellStyle name="Normal 4 3 3 4 2 2 2 4" xfId="27882"/>
    <cellStyle name="Normal 4 3 3 4 2 2 3" xfId="27883"/>
    <cellStyle name="Normal 4 3 3 4 2 2 3 2" xfId="27884"/>
    <cellStyle name="Normal 4 3 3 4 2 2 3 2 2" xfId="27885"/>
    <cellStyle name="Normal 4 3 3 4 2 2 3 3" xfId="27886"/>
    <cellStyle name="Normal 4 3 3 4 2 2 4" xfId="27887"/>
    <cellStyle name="Normal 4 3 3 4 2 2 4 2" xfId="27888"/>
    <cellStyle name="Normal 4 3 3 4 2 2 5" xfId="27889"/>
    <cellStyle name="Normal 4 3 3 4 2 3" xfId="27890"/>
    <cellStyle name="Normal 4 3 3 4 2 3 2" xfId="27891"/>
    <cellStyle name="Normal 4 3 3 4 2 3 2 2" xfId="27892"/>
    <cellStyle name="Normal 4 3 3 4 2 3 2 2 2" xfId="27893"/>
    <cellStyle name="Normal 4 3 3 4 2 3 2 3" xfId="27894"/>
    <cellStyle name="Normal 4 3 3 4 2 3 3" xfId="27895"/>
    <cellStyle name="Normal 4 3 3 4 2 3 3 2" xfId="27896"/>
    <cellStyle name="Normal 4 3 3 4 2 3 4" xfId="27897"/>
    <cellStyle name="Normal 4 3 3 4 2 4" xfId="27898"/>
    <cellStyle name="Normal 4 3 3 4 2 4 2" xfId="27899"/>
    <cellStyle name="Normal 4 3 3 4 2 4 2 2" xfId="27900"/>
    <cellStyle name="Normal 4 3 3 4 2 4 3" xfId="27901"/>
    <cellStyle name="Normal 4 3 3 4 2 5" xfId="27902"/>
    <cellStyle name="Normal 4 3 3 4 2 5 2" xfId="27903"/>
    <cellStyle name="Normal 4 3 3 4 2 6" xfId="27904"/>
    <cellStyle name="Normal 4 3 3 4 3" xfId="27905"/>
    <cellStyle name="Normal 4 3 3 4 3 2" xfId="27906"/>
    <cellStyle name="Normal 4 3 3 4 3 2 2" xfId="27907"/>
    <cellStyle name="Normal 4 3 3 4 3 2 2 2" xfId="27908"/>
    <cellStyle name="Normal 4 3 3 4 3 2 2 2 2" xfId="27909"/>
    <cellStyle name="Normal 4 3 3 4 3 2 2 3" xfId="27910"/>
    <cellStyle name="Normal 4 3 3 4 3 2 3" xfId="27911"/>
    <cellStyle name="Normal 4 3 3 4 3 2 3 2" xfId="27912"/>
    <cellStyle name="Normal 4 3 3 4 3 2 4" xfId="27913"/>
    <cellStyle name="Normal 4 3 3 4 3 3" xfId="27914"/>
    <cellStyle name="Normal 4 3 3 4 3 3 2" xfId="27915"/>
    <cellStyle name="Normal 4 3 3 4 3 3 2 2" xfId="27916"/>
    <cellStyle name="Normal 4 3 3 4 3 3 3" xfId="27917"/>
    <cellStyle name="Normal 4 3 3 4 3 4" xfId="27918"/>
    <cellStyle name="Normal 4 3 3 4 3 4 2" xfId="27919"/>
    <cellStyle name="Normal 4 3 3 4 3 5" xfId="27920"/>
    <cellStyle name="Normal 4 3 3 4 4" xfId="27921"/>
    <cellStyle name="Normal 4 3 3 4 4 2" xfId="27922"/>
    <cellStyle name="Normal 4 3 3 4 4 2 2" xfId="27923"/>
    <cellStyle name="Normal 4 3 3 4 4 2 2 2" xfId="27924"/>
    <cellStyle name="Normal 4 3 3 4 4 2 3" xfId="27925"/>
    <cellStyle name="Normal 4 3 3 4 4 3" xfId="27926"/>
    <cellStyle name="Normal 4 3 3 4 4 3 2" xfId="27927"/>
    <cellStyle name="Normal 4 3 3 4 4 4" xfId="27928"/>
    <cellStyle name="Normal 4 3 3 4 5" xfId="27929"/>
    <cellStyle name="Normal 4 3 3 4 5 2" xfId="27930"/>
    <cellStyle name="Normal 4 3 3 4 5 2 2" xfId="27931"/>
    <cellStyle name="Normal 4 3 3 4 5 3" xfId="27932"/>
    <cellStyle name="Normal 4 3 3 4 6" xfId="27933"/>
    <cellStyle name="Normal 4 3 3 4 6 2" xfId="27934"/>
    <cellStyle name="Normal 4 3 3 4 7" xfId="27935"/>
    <cellStyle name="Normal 4 3 3 5" xfId="27936"/>
    <cellStyle name="Normal 4 3 3 5 2" xfId="27937"/>
    <cellStyle name="Normal 4 3 3 5 2 2" xfId="27938"/>
    <cellStyle name="Normal 4 3 3 5 2 2 2" xfId="27939"/>
    <cellStyle name="Normal 4 3 3 5 2 2 2 2" xfId="27940"/>
    <cellStyle name="Normal 4 3 3 5 2 2 2 2 2" xfId="27941"/>
    <cellStyle name="Normal 4 3 3 5 2 2 2 3" xfId="27942"/>
    <cellStyle name="Normal 4 3 3 5 2 2 3" xfId="27943"/>
    <cellStyle name="Normal 4 3 3 5 2 2 3 2" xfId="27944"/>
    <cellStyle name="Normal 4 3 3 5 2 2 4" xfId="27945"/>
    <cellStyle name="Normal 4 3 3 5 2 3" xfId="27946"/>
    <cellStyle name="Normal 4 3 3 5 2 3 2" xfId="27947"/>
    <cellStyle name="Normal 4 3 3 5 2 3 2 2" xfId="27948"/>
    <cellStyle name="Normal 4 3 3 5 2 3 3" xfId="27949"/>
    <cellStyle name="Normal 4 3 3 5 2 4" xfId="27950"/>
    <cellStyle name="Normal 4 3 3 5 2 4 2" xfId="27951"/>
    <cellStyle name="Normal 4 3 3 5 2 5" xfId="27952"/>
    <cellStyle name="Normal 4 3 3 5 3" xfId="27953"/>
    <cellStyle name="Normal 4 3 3 5 3 2" xfId="27954"/>
    <cellStyle name="Normal 4 3 3 5 3 2 2" xfId="27955"/>
    <cellStyle name="Normal 4 3 3 5 3 2 2 2" xfId="27956"/>
    <cellStyle name="Normal 4 3 3 5 3 2 3" xfId="27957"/>
    <cellStyle name="Normal 4 3 3 5 3 3" xfId="27958"/>
    <cellStyle name="Normal 4 3 3 5 3 3 2" xfId="27959"/>
    <cellStyle name="Normal 4 3 3 5 3 4" xfId="27960"/>
    <cellStyle name="Normal 4 3 3 5 4" xfId="27961"/>
    <cellStyle name="Normal 4 3 3 5 4 2" xfId="27962"/>
    <cellStyle name="Normal 4 3 3 5 4 2 2" xfId="27963"/>
    <cellStyle name="Normal 4 3 3 5 4 3" xfId="27964"/>
    <cellStyle name="Normal 4 3 3 5 5" xfId="27965"/>
    <cellStyle name="Normal 4 3 3 5 5 2" xfId="27966"/>
    <cellStyle name="Normal 4 3 3 5 6" xfId="27967"/>
    <cellStyle name="Normal 4 3 3 6" xfId="27968"/>
    <cellStyle name="Normal 4 3 3 6 2" xfId="27969"/>
    <cellStyle name="Normal 4 3 3 6 2 2" xfId="27970"/>
    <cellStyle name="Normal 4 3 3 6 2 2 2" xfId="27971"/>
    <cellStyle name="Normal 4 3 3 6 2 2 2 2" xfId="27972"/>
    <cellStyle name="Normal 4 3 3 6 2 2 3" xfId="27973"/>
    <cellStyle name="Normal 4 3 3 6 2 3" xfId="27974"/>
    <cellStyle name="Normal 4 3 3 6 2 3 2" xfId="27975"/>
    <cellStyle name="Normal 4 3 3 6 2 4" xfId="27976"/>
    <cellStyle name="Normal 4 3 3 6 3" xfId="27977"/>
    <cellStyle name="Normal 4 3 3 6 3 2" xfId="27978"/>
    <cellStyle name="Normal 4 3 3 6 3 2 2" xfId="27979"/>
    <cellStyle name="Normal 4 3 3 6 3 3" xfId="27980"/>
    <cellStyle name="Normal 4 3 3 6 4" xfId="27981"/>
    <cellStyle name="Normal 4 3 3 6 4 2" xfId="27982"/>
    <cellStyle name="Normal 4 3 3 6 5" xfId="27983"/>
    <cellStyle name="Normal 4 3 3 7" xfId="27984"/>
    <cellStyle name="Normal 4 3 3 7 2" xfId="27985"/>
    <cellStyle name="Normal 4 3 3 7 2 2" xfId="27986"/>
    <cellStyle name="Normal 4 3 3 7 2 2 2" xfId="27987"/>
    <cellStyle name="Normal 4 3 3 7 2 3" xfId="27988"/>
    <cellStyle name="Normal 4 3 3 7 3" xfId="27989"/>
    <cellStyle name="Normal 4 3 3 7 3 2" xfId="27990"/>
    <cellStyle name="Normal 4 3 3 7 4" xfId="27991"/>
    <cellStyle name="Normal 4 3 3 8" xfId="27992"/>
    <cellStyle name="Normal 4 3 3 8 2" xfId="27993"/>
    <cellStyle name="Normal 4 3 3 8 2 2" xfId="27994"/>
    <cellStyle name="Normal 4 3 3 8 3" xfId="27995"/>
    <cellStyle name="Normal 4 3 3 9" xfId="27996"/>
    <cellStyle name="Normal 4 3 3 9 2" xfId="27997"/>
    <cellStyle name="Normal 4 3 4" xfId="27998"/>
    <cellStyle name="Normal 4 3 4 2" xfId="27999"/>
    <cellStyle name="Normal 4 3 4 2 2" xfId="28000"/>
    <cellStyle name="Normal 4 3 4 2 2 2" xfId="28001"/>
    <cellStyle name="Normal 4 3 4 2 2 2 2" xfId="28002"/>
    <cellStyle name="Normal 4 3 4 2 2 2 2 2" xfId="28003"/>
    <cellStyle name="Normal 4 3 4 2 2 2 2 2 2" xfId="28004"/>
    <cellStyle name="Normal 4 3 4 2 2 2 2 2 2 2" xfId="28005"/>
    <cellStyle name="Normal 4 3 4 2 2 2 2 2 2 2 2" xfId="28006"/>
    <cellStyle name="Normal 4 3 4 2 2 2 2 2 2 3" xfId="28007"/>
    <cellStyle name="Normal 4 3 4 2 2 2 2 2 3" xfId="28008"/>
    <cellStyle name="Normal 4 3 4 2 2 2 2 2 3 2" xfId="28009"/>
    <cellStyle name="Normal 4 3 4 2 2 2 2 2 4" xfId="28010"/>
    <cellStyle name="Normal 4 3 4 2 2 2 2 3" xfId="28011"/>
    <cellStyle name="Normal 4 3 4 2 2 2 2 3 2" xfId="28012"/>
    <cellStyle name="Normal 4 3 4 2 2 2 2 3 2 2" xfId="28013"/>
    <cellStyle name="Normal 4 3 4 2 2 2 2 3 3" xfId="28014"/>
    <cellStyle name="Normal 4 3 4 2 2 2 2 4" xfId="28015"/>
    <cellStyle name="Normal 4 3 4 2 2 2 2 4 2" xfId="28016"/>
    <cellStyle name="Normal 4 3 4 2 2 2 2 5" xfId="28017"/>
    <cellStyle name="Normal 4 3 4 2 2 2 3" xfId="28018"/>
    <cellStyle name="Normal 4 3 4 2 2 2 3 2" xfId="28019"/>
    <cellStyle name="Normal 4 3 4 2 2 2 3 2 2" xfId="28020"/>
    <cellStyle name="Normal 4 3 4 2 2 2 3 2 2 2" xfId="28021"/>
    <cellStyle name="Normal 4 3 4 2 2 2 3 2 3" xfId="28022"/>
    <cellStyle name="Normal 4 3 4 2 2 2 3 3" xfId="28023"/>
    <cellStyle name="Normal 4 3 4 2 2 2 3 3 2" xfId="28024"/>
    <cellStyle name="Normal 4 3 4 2 2 2 3 4" xfId="28025"/>
    <cellStyle name="Normal 4 3 4 2 2 2 4" xfId="28026"/>
    <cellStyle name="Normal 4 3 4 2 2 2 4 2" xfId="28027"/>
    <cellStyle name="Normal 4 3 4 2 2 2 4 2 2" xfId="28028"/>
    <cellStyle name="Normal 4 3 4 2 2 2 4 3" xfId="28029"/>
    <cellStyle name="Normal 4 3 4 2 2 2 5" xfId="28030"/>
    <cellStyle name="Normal 4 3 4 2 2 2 5 2" xfId="28031"/>
    <cellStyle name="Normal 4 3 4 2 2 2 6" xfId="28032"/>
    <cellStyle name="Normal 4 3 4 2 2 3" xfId="28033"/>
    <cellStyle name="Normal 4 3 4 2 2 3 2" xfId="28034"/>
    <cellStyle name="Normal 4 3 4 2 2 3 2 2" xfId="28035"/>
    <cellStyle name="Normal 4 3 4 2 2 3 2 2 2" xfId="28036"/>
    <cellStyle name="Normal 4 3 4 2 2 3 2 2 2 2" xfId="28037"/>
    <cellStyle name="Normal 4 3 4 2 2 3 2 2 3" xfId="28038"/>
    <cellStyle name="Normal 4 3 4 2 2 3 2 3" xfId="28039"/>
    <cellStyle name="Normal 4 3 4 2 2 3 2 3 2" xfId="28040"/>
    <cellStyle name="Normal 4 3 4 2 2 3 2 4" xfId="28041"/>
    <cellStyle name="Normal 4 3 4 2 2 3 3" xfId="28042"/>
    <cellStyle name="Normal 4 3 4 2 2 3 3 2" xfId="28043"/>
    <cellStyle name="Normal 4 3 4 2 2 3 3 2 2" xfId="28044"/>
    <cellStyle name="Normal 4 3 4 2 2 3 3 3" xfId="28045"/>
    <cellStyle name="Normal 4 3 4 2 2 3 4" xfId="28046"/>
    <cellStyle name="Normal 4 3 4 2 2 3 4 2" xfId="28047"/>
    <cellStyle name="Normal 4 3 4 2 2 3 5" xfId="28048"/>
    <cellStyle name="Normal 4 3 4 2 2 4" xfId="28049"/>
    <cellStyle name="Normal 4 3 4 2 2 4 2" xfId="28050"/>
    <cellStyle name="Normal 4 3 4 2 2 4 2 2" xfId="28051"/>
    <cellStyle name="Normal 4 3 4 2 2 4 2 2 2" xfId="28052"/>
    <cellStyle name="Normal 4 3 4 2 2 4 2 3" xfId="28053"/>
    <cellStyle name="Normal 4 3 4 2 2 4 3" xfId="28054"/>
    <cellStyle name="Normal 4 3 4 2 2 4 3 2" xfId="28055"/>
    <cellStyle name="Normal 4 3 4 2 2 4 4" xfId="28056"/>
    <cellStyle name="Normal 4 3 4 2 2 5" xfId="28057"/>
    <cellStyle name="Normal 4 3 4 2 2 5 2" xfId="28058"/>
    <cellStyle name="Normal 4 3 4 2 2 5 2 2" xfId="28059"/>
    <cellStyle name="Normal 4 3 4 2 2 5 3" xfId="28060"/>
    <cellStyle name="Normal 4 3 4 2 2 6" xfId="28061"/>
    <cellStyle name="Normal 4 3 4 2 2 6 2" xfId="28062"/>
    <cellStyle name="Normal 4 3 4 2 2 7" xfId="28063"/>
    <cellStyle name="Normal 4 3 4 2 3" xfId="28064"/>
    <cellStyle name="Normal 4 3 4 2 3 2" xfId="28065"/>
    <cellStyle name="Normal 4 3 4 2 3 2 2" xfId="28066"/>
    <cellStyle name="Normal 4 3 4 2 3 2 2 2" xfId="28067"/>
    <cellStyle name="Normal 4 3 4 2 3 2 2 2 2" xfId="28068"/>
    <cellStyle name="Normal 4 3 4 2 3 2 2 2 2 2" xfId="28069"/>
    <cellStyle name="Normal 4 3 4 2 3 2 2 2 3" xfId="28070"/>
    <cellStyle name="Normal 4 3 4 2 3 2 2 3" xfId="28071"/>
    <cellStyle name="Normal 4 3 4 2 3 2 2 3 2" xfId="28072"/>
    <cellStyle name="Normal 4 3 4 2 3 2 2 4" xfId="28073"/>
    <cellStyle name="Normal 4 3 4 2 3 2 3" xfId="28074"/>
    <cellStyle name="Normal 4 3 4 2 3 2 3 2" xfId="28075"/>
    <cellStyle name="Normal 4 3 4 2 3 2 3 2 2" xfId="28076"/>
    <cellStyle name="Normal 4 3 4 2 3 2 3 3" xfId="28077"/>
    <cellStyle name="Normal 4 3 4 2 3 2 4" xfId="28078"/>
    <cellStyle name="Normal 4 3 4 2 3 2 4 2" xfId="28079"/>
    <cellStyle name="Normal 4 3 4 2 3 2 5" xfId="28080"/>
    <cellStyle name="Normal 4 3 4 2 3 3" xfId="28081"/>
    <cellStyle name="Normal 4 3 4 2 3 3 2" xfId="28082"/>
    <cellStyle name="Normal 4 3 4 2 3 3 2 2" xfId="28083"/>
    <cellStyle name="Normal 4 3 4 2 3 3 2 2 2" xfId="28084"/>
    <cellStyle name="Normal 4 3 4 2 3 3 2 3" xfId="28085"/>
    <cellStyle name="Normal 4 3 4 2 3 3 3" xfId="28086"/>
    <cellStyle name="Normal 4 3 4 2 3 3 3 2" xfId="28087"/>
    <cellStyle name="Normal 4 3 4 2 3 3 4" xfId="28088"/>
    <cellStyle name="Normal 4 3 4 2 3 4" xfId="28089"/>
    <cellStyle name="Normal 4 3 4 2 3 4 2" xfId="28090"/>
    <cellStyle name="Normal 4 3 4 2 3 4 2 2" xfId="28091"/>
    <cellStyle name="Normal 4 3 4 2 3 4 3" xfId="28092"/>
    <cellStyle name="Normal 4 3 4 2 3 5" xfId="28093"/>
    <cellStyle name="Normal 4 3 4 2 3 5 2" xfId="28094"/>
    <cellStyle name="Normal 4 3 4 2 3 6" xfId="28095"/>
    <cellStyle name="Normal 4 3 4 2 4" xfId="28096"/>
    <cellStyle name="Normal 4 3 4 2 4 2" xfId="28097"/>
    <cellStyle name="Normal 4 3 4 2 4 2 2" xfId="28098"/>
    <cellStyle name="Normal 4 3 4 2 4 2 2 2" xfId="28099"/>
    <cellStyle name="Normal 4 3 4 2 4 2 2 2 2" xfId="28100"/>
    <cellStyle name="Normal 4 3 4 2 4 2 2 3" xfId="28101"/>
    <cellStyle name="Normal 4 3 4 2 4 2 3" xfId="28102"/>
    <cellStyle name="Normal 4 3 4 2 4 2 3 2" xfId="28103"/>
    <cellStyle name="Normal 4 3 4 2 4 2 4" xfId="28104"/>
    <cellStyle name="Normal 4 3 4 2 4 3" xfId="28105"/>
    <cellStyle name="Normal 4 3 4 2 4 3 2" xfId="28106"/>
    <cellStyle name="Normal 4 3 4 2 4 3 2 2" xfId="28107"/>
    <cellStyle name="Normal 4 3 4 2 4 3 3" xfId="28108"/>
    <cellStyle name="Normal 4 3 4 2 4 4" xfId="28109"/>
    <cellStyle name="Normal 4 3 4 2 4 4 2" xfId="28110"/>
    <cellStyle name="Normal 4 3 4 2 4 5" xfId="28111"/>
    <cellStyle name="Normal 4 3 4 2 5" xfId="28112"/>
    <cellStyle name="Normal 4 3 4 2 5 2" xfId="28113"/>
    <cellStyle name="Normal 4 3 4 2 5 2 2" xfId="28114"/>
    <cellStyle name="Normal 4 3 4 2 5 2 2 2" xfId="28115"/>
    <cellStyle name="Normal 4 3 4 2 5 2 3" xfId="28116"/>
    <cellStyle name="Normal 4 3 4 2 5 3" xfId="28117"/>
    <cellStyle name="Normal 4 3 4 2 5 3 2" xfId="28118"/>
    <cellStyle name="Normal 4 3 4 2 5 4" xfId="28119"/>
    <cellStyle name="Normal 4 3 4 2 6" xfId="28120"/>
    <cellStyle name="Normal 4 3 4 2 6 2" xfId="28121"/>
    <cellStyle name="Normal 4 3 4 2 6 2 2" xfId="28122"/>
    <cellStyle name="Normal 4 3 4 2 6 3" xfId="28123"/>
    <cellStyle name="Normal 4 3 4 2 7" xfId="28124"/>
    <cellStyle name="Normal 4 3 4 2 7 2" xfId="28125"/>
    <cellStyle name="Normal 4 3 4 2 8" xfId="28126"/>
    <cellStyle name="Normal 4 3 4 3" xfId="28127"/>
    <cellStyle name="Normal 4 3 4 3 2" xfId="28128"/>
    <cellStyle name="Normal 4 3 4 3 2 2" xfId="28129"/>
    <cellStyle name="Normal 4 3 4 3 2 2 2" xfId="28130"/>
    <cellStyle name="Normal 4 3 4 3 2 2 2 2" xfId="28131"/>
    <cellStyle name="Normal 4 3 4 3 2 2 2 2 2" xfId="28132"/>
    <cellStyle name="Normal 4 3 4 3 2 2 2 2 2 2" xfId="28133"/>
    <cellStyle name="Normal 4 3 4 3 2 2 2 2 3" xfId="28134"/>
    <cellStyle name="Normal 4 3 4 3 2 2 2 3" xfId="28135"/>
    <cellStyle name="Normal 4 3 4 3 2 2 2 3 2" xfId="28136"/>
    <cellStyle name="Normal 4 3 4 3 2 2 2 4" xfId="28137"/>
    <cellStyle name="Normal 4 3 4 3 2 2 3" xfId="28138"/>
    <cellStyle name="Normal 4 3 4 3 2 2 3 2" xfId="28139"/>
    <cellStyle name="Normal 4 3 4 3 2 2 3 2 2" xfId="28140"/>
    <cellStyle name="Normal 4 3 4 3 2 2 3 3" xfId="28141"/>
    <cellStyle name="Normal 4 3 4 3 2 2 4" xfId="28142"/>
    <cellStyle name="Normal 4 3 4 3 2 2 4 2" xfId="28143"/>
    <cellStyle name="Normal 4 3 4 3 2 2 5" xfId="28144"/>
    <cellStyle name="Normal 4 3 4 3 2 3" xfId="28145"/>
    <cellStyle name="Normal 4 3 4 3 2 3 2" xfId="28146"/>
    <cellStyle name="Normal 4 3 4 3 2 3 2 2" xfId="28147"/>
    <cellStyle name="Normal 4 3 4 3 2 3 2 2 2" xfId="28148"/>
    <cellStyle name="Normal 4 3 4 3 2 3 2 3" xfId="28149"/>
    <cellStyle name="Normal 4 3 4 3 2 3 3" xfId="28150"/>
    <cellStyle name="Normal 4 3 4 3 2 3 3 2" xfId="28151"/>
    <cellStyle name="Normal 4 3 4 3 2 3 4" xfId="28152"/>
    <cellStyle name="Normal 4 3 4 3 2 4" xfId="28153"/>
    <cellStyle name="Normal 4 3 4 3 2 4 2" xfId="28154"/>
    <cellStyle name="Normal 4 3 4 3 2 4 2 2" xfId="28155"/>
    <cellStyle name="Normal 4 3 4 3 2 4 3" xfId="28156"/>
    <cellStyle name="Normal 4 3 4 3 2 5" xfId="28157"/>
    <cellStyle name="Normal 4 3 4 3 2 5 2" xfId="28158"/>
    <cellStyle name="Normal 4 3 4 3 2 6" xfId="28159"/>
    <cellStyle name="Normal 4 3 4 3 3" xfId="28160"/>
    <cellStyle name="Normal 4 3 4 3 3 2" xfId="28161"/>
    <cellStyle name="Normal 4 3 4 3 3 2 2" xfId="28162"/>
    <cellStyle name="Normal 4 3 4 3 3 2 2 2" xfId="28163"/>
    <cellStyle name="Normal 4 3 4 3 3 2 2 2 2" xfId="28164"/>
    <cellStyle name="Normal 4 3 4 3 3 2 2 3" xfId="28165"/>
    <cellStyle name="Normal 4 3 4 3 3 2 3" xfId="28166"/>
    <cellStyle name="Normal 4 3 4 3 3 2 3 2" xfId="28167"/>
    <cellStyle name="Normal 4 3 4 3 3 2 4" xfId="28168"/>
    <cellStyle name="Normal 4 3 4 3 3 3" xfId="28169"/>
    <cellStyle name="Normal 4 3 4 3 3 3 2" xfId="28170"/>
    <cellStyle name="Normal 4 3 4 3 3 3 2 2" xfId="28171"/>
    <cellStyle name="Normal 4 3 4 3 3 3 3" xfId="28172"/>
    <cellStyle name="Normal 4 3 4 3 3 4" xfId="28173"/>
    <cellStyle name="Normal 4 3 4 3 3 4 2" xfId="28174"/>
    <cellStyle name="Normal 4 3 4 3 3 5" xfId="28175"/>
    <cellStyle name="Normal 4 3 4 3 4" xfId="28176"/>
    <cellStyle name="Normal 4 3 4 3 4 2" xfId="28177"/>
    <cellStyle name="Normal 4 3 4 3 4 2 2" xfId="28178"/>
    <cellStyle name="Normal 4 3 4 3 4 2 2 2" xfId="28179"/>
    <cellStyle name="Normal 4 3 4 3 4 2 3" xfId="28180"/>
    <cellStyle name="Normal 4 3 4 3 4 3" xfId="28181"/>
    <cellStyle name="Normal 4 3 4 3 4 3 2" xfId="28182"/>
    <cellStyle name="Normal 4 3 4 3 4 4" xfId="28183"/>
    <cellStyle name="Normal 4 3 4 3 5" xfId="28184"/>
    <cellStyle name="Normal 4 3 4 3 5 2" xfId="28185"/>
    <cellStyle name="Normal 4 3 4 3 5 2 2" xfId="28186"/>
    <cellStyle name="Normal 4 3 4 3 5 3" xfId="28187"/>
    <cellStyle name="Normal 4 3 4 3 6" xfId="28188"/>
    <cellStyle name="Normal 4 3 4 3 6 2" xfId="28189"/>
    <cellStyle name="Normal 4 3 4 3 7" xfId="28190"/>
    <cellStyle name="Normal 4 3 4 4" xfId="28191"/>
    <cellStyle name="Normal 4 3 4 4 2" xfId="28192"/>
    <cellStyle name="Normal 4 3 4 4 2 2" xfId="28193"/>
    <cellStyle name="Normal 4 3 4 4 2 2 2" xfId="28194"/>
    <cellStyle name="Normal 4 3 4 4 2 2 2 2" xfId="28195"/>
    <cellStyle name="Normal 4 3 4 4 2 2 2 2 2" xfId="28196"/>
    <cellStyle name="Normal 4 3 4 4 2 2 2 3" xfId="28197"/>
    <cellStyle name="Normal 4 3 4 4 2 2 3" xfId="28198"/>
    <cellStyle name="Normal 4 3 4 4 2 2 3 2" xfId="28199"/>
    <cellStyle name="Normal 4 3 4 4 2 2 4" xfId="28200"/>
    <cellStyle name="Normal 4 3 4 4 2 3" xfId="28201"/>
    <cellStyle name="Normal 4 3 4 4 2 3 2" xfId="28202"/>
    <cellStyle name="Normal 4 3 4 4 2 3 2 2" xfId="28203"/>
    <cellStyle name="Normal 4 3 4 4 2 3 3" xfId="28204"/>
    <cellStyle name="Normal 4 3 4 4 2 4" xfId="28205"/>
    <cellStyle name="Normal 4 3 4 4 2 4 2" xfId="28206"/>
    <cellStyle name="Normal 4 3 4 4 2 5" xfId="28207"/>
    <cellStyle name="Normal 4 3 4 4 3" xfId="28208"/>
    <cellStyle name="Normal 4 3 4 4 3 2" xfId="28209"/>
    <cellStyle name="Normal 4 3 4 4 3 2 2" xfId="28210"/>
    <cellStyle name="Normal 4 3 4 4 3 2 2 2" xfId="28211"/>
    <cellStyle name="Normal 4 3 4 4 3 2 3" xfId="28212"/>
    <cellStyle name="Normal 4 3 4 4 3 3" xfId="28213"/>
    <cellStyle name="Normal 4 3 4 4 3 3 2" xfId="28214"/>
    <cellStyle name="Normal 4 3 4 4 3 4" xfId="28215"/>
    <cellStyle name="Normal 4 3 4 4 4" xfId="28216"/>
    <cellStyle name="Normal 4 3 4 4 4 2" xfId="28217"/>
    <cellStyle name="Normal 4 3 4 4 4 2 2" xfId="28218"/>
    <cellStyle name="Normal 4 3 4 4 4 3" xfId="28219"/>
    <cellStyle name="Normal 4 3 4 4 5" xfId="28220"/>
    <cellStyle name="Normal 4 3 4 4 5 2" xfId="28221"/>
    <cellStyle name="Normal 4 3 4 4 6" xfId="28222"/>
    <cellStyle name="Normal 4 3 4 5" xfId="28223"/>
    <cellStyle name="Normal 4 3 4 5 2" xfId="28224"/>
    <cellStyle name="Normal 4 3 4 5 2 2" xfId="28225"/>
    <cellStyle name="Normal 4 3 4 5 2 2 2" xfId="28226"/>
    <cellStyle name="Normal 4 3 4 5 2 2 2 2" xfId="28227"/>
    <cellStyle name="Normal 4 3 4 5 2 2 3" xfId="28228"/>
    <cellStyle name="Normal 4 3 4 5 2 3" xfId="28229"/>
    <cellStyle name="Normal 4 3 4 5 2 3 2" xfId="28230"/>
    <cellStyle name="Normal 4 3 4 5 2 4" xfId="28231"/>
    <cellStyle name="Normal 4 3 4 5 3" xfId="28232"/>
    <cellStyle name="Normal 4 3 4 5 3 2" xfId="28233"/>
    <cellStyle name="Normal 4 3 4 5 3 2 2" xfId="28234"/>
    <cellStyle name="Normal 4 3 4 5 3 3" xfId="28235"/>
    <cellStyle name="Normal 4 3 4 5 4" xfId="28236"/>
    <cellStyle name="Normal 4 3 4 5 4 2" xfId="28237"/>
    <cellStyle name="Normal 4 3 4 5 5" xfId="28238"/>
    <cellStyle name="Normal 4 3 4 6" xfId="28239"/>
    <cellStyle name="Normal 4 3 4 6 2" xfId="28240"/>
    <cellStyle name="Normal 4 3 4 6 2 2" xfId="28241"/>
    <cellStyle name="Normal 4 3 4 6 2 2 2" xfId="28242"/>
    <cellStyle name="Normal 4 3 4 6 2 3" xfId="28243"/>
    <cellStyle name="Normal 4 3 4 6 3" xfId="28244"/>
    <cellStyle name="Normal 4 3 4 6 3 2" xfId="28245"/>
    <cellStyle name="Normal 4 3 4 6 4" xfId="28246"/>
    <cellStyle name="Normal 4 3 4 7" xfId="28247"/>
    <cellStyle name="Normal 4 3 4 7 2" xfId="28248"/>
    <cellStyle name="Normal 4 3 4 7 2 2" xfId="28249"/>
    <cellStyle name="Normal 4 3 4 7 3" xfId="28250"/>
    <cellStyle name="Normal 4 3 4 8" xfId="28251"/>
    <cellStyle name="Normal 4 3 4 8 2" xfId="28252"/>
    <cellStyle name="Normal 4 3 4 9" xfId="28253"/>
    <cellStyle name="Normal 4 3 5" xfId="28254"/>
    <cellStyle name="Normal 4 3 5 2" xfId="28255"/>
    <cellStyle name="Normal 4 3 5 2 2" xfId="28256"/>
    <cellStyle name="Normal 4 3 5 2 2 2" xfId="28257"/>
    <cellStyle name="Normal 4 3 5 2 2 2 2" xfId="28258"/>
    <cellStyle name="Normal 4 3 5 2 2 2 2 2" xfId="28259"/>
    <cellStyle name="Normal 4 3 5 2 2 2 2 2 2" xfId="28260"/>
    <cellStyle name="Normal 4 3 5 2 2 2 2 2 2 2" xfId="28261"/>
    <cellStyle name="Normal 4 3 5 2 2 2 2 2 3" xfId="28262"/>
    <cellStyle name="Normal 4 3 5 2 2 2 2 3" xfId="28263"/>
    <cellStyle name="Normal 4 3 5 2 2 2 2 3 2" xfId="28264"/>
    <cellStyle name="Normal 4 3 5 2 2 2 2 4" xfId="28265"/>
    <cellStyle name="Normal 4 3 5 2 2 2 3" xfId="28266"/>
    <cellStyle name="Normal 4 3 5 2 2 2 3 2" xfId="28267"/>
    <cellStyle name="Normal 4 3 5 2 2 2 3 2 2" xfId="28268"/>
    <cellStyle name="Normal 4 3 5 2 2 2 3 3" xfId="28269"/>
    <cellStyle name="Normal 4 3 5 2 2 2 4" xfId="28270"/>
    <cellStyle name="Normal 4 3 5 2 2 2 4 2" xfId="28271"/>
    <cellStyle name="Normal 4 3 5 2 2 2 5" xfId="28272"/>
    <cellStyle name="Normal 4 3 5 2 2 3" xfId="28273"/>
    <cellStyle name="Normal 4 3 5 2 2 3 2" xfId="28274"/>
    <cellStyle name="Normal 4 3 5 2 2 3 2 2" xfId="28275"/>
    <cellStyle name="Normal 4 3 5 2 2 3 2 2 2" xfId="28276"/>
    <cellStyle name="Normal 4 3 5 2 2 3 2 3" xfId="28277"/>
    <cellStyle name="Normal 4 3 5 2 2 3 3" xfId="28278"/>
    <cellStyle name="Normal 4 3 5 2 2 3 3 2" xfId="28279"/>
    <cellStyle name="Normal 4 3 5 2 2 3 4" xfId="28280"/>
    <cellStyle name="Normal 4 3 5 2 2 4" xfId="28281"/>
    <cellStyle name="Normal 4 3 5 2 2 4 2" xfId="28282"/>
    <cellStyle name="Normal 4 3 5 2 2 4 2 2" xfId="28283"/>
    <cellStyle name="Normal 4 3 5 2 2 4 3" xfId="28284"/>
    <cellStyle name="Normal 4 3 5 2 2 5" xfId="28285"/>
    <cellStyle name="Normal 4 3 5 2 2 5 2" xfId="28286"/>
    <cellStyle name="Normal 4 3 5 2 2 6" xfId="28287"/>
    <cellStyle name="Normal 4 3 5 2 3" xfId="28288"/>
    <cellStyle name="Normal 4 3 5 2 3 2" xfId="28289"/>
    <cellStyle name="Normal 4 3 5 2 3 2 2" xfId="28290"/>
    <cellStyle name="Normal 4 3 5 2 3 2 2 2" xfId="28291"/>
    <cellStyle name="Normal 4 3 5 2 3 2 2 2 2" xfId="28292"/>
    <cellStyle name="Normal 4 3 5 2 3 2 2 3" xfId="28293"/>
    <cellStyle name="Normal 4 3 5 2 3 2 3" xfId="28294"/>
    <cellStyle name="Normal 4 3 5 2 3 2 3 2" xfId="28295"/>
    <cellStyle name="Normal 4 3 5 2 3 2 4" xfId="28296"/>
    <cellStyle name="Normal 4 3 5 2 3 3" xfId="28297"/>
    <cellStyle name="Normal 4 3 5 2 3 3 2" xfId="28298"/>
    <cellStyle name="Normal 4 3 5 2 3 3 2 2" xfId="28299"/>
    <cellStyle name="Normal 4 3 5 2 3 3 3" xfId="28300"/>
    <cellStyle name="Normal 4 3 5 2 3 4" xfId="28301"/>
    <cellStyle name="Normal 4 3 5 2 3 4 2" xfId="28302"/>
    <cellStyle name="Normal 4 3 5 2 3 5" xfId="28303"/>
    <cellStyle name="Normal 4 3 5 2 4" xfId="28304"/>
    <cellStyle name="Normal 4 3 5 2 4 2" xfId="28305"/>
    <cellStyle name="Normal 4 3 5 2 4 2 2" xfId="28306"/>
    <cellStyle name="Normal 4 3 5 2 4 2 2 2" xfId="28307"/>
    <cellStyle name="Normal 4 3 5 2 4 2 3" xfId="28308"/>
    <cellStyle name="Normal 4 3 5 2 4 3" xfId="28309"/>
    <cellStyle name="Normal 4 3 5 2 4 3 2" xfId="28310"/>
    <cellStyle name="Normal 4 3 5 2 4 4" xfId="28311"/>
    <cellStyle name="Normal 4 3 5 2 5" xfId="28312"/>
    <cellStyle name="Normal 4 3 5 2 5 2" xfId="28313"/>
    <cellStyle name="Normal 4 3 5 2 5 2 2" xfId="28314"/>
    <cellStyle name="Normal 4 3 5 2 5 3" xfId="28315"/>
    <cellStyle name="Normal 4 3 5 2 6" xfId="28316"/>
    <cellStyle name="Normal 4 3 5 2 6 2" xfId="28317"/>
    <cellStyle name="Normal 4 3 5 2 7" xfId="28318"/>
    <cellStyle name="Normal 4 3 5 3" xfId="28319"/>
    <cellStyle name="Normal 4 3 5 3 2" xfId="28320"/>
    <cellStyle name="Normal 4 3 5 3 2 2" xfId="28321"/>
    <cellStyle name="Normal 4 3 5 3 2 2 2" xfId="28322"/>
    <cellStyle name="Normal 4 3 5 3 2 2 2 2" xfId="28323"/>
    <cellStyle name="Normal 4 3 5 3 2 2 2 2 2" xfId="28324"/>
    <cellStyle name="Normal 4 3 5 3 2 2 2 3" xfId="28325"/>
    <cellStyle name="Normal 4 3 5 3 2 2 3" xfId="28326"/>
    <cellStyle name="Normal 4 3 5 3 2 2 3 2" xfId="28327"/>
    <cellStyle name="Normal 4 3 5 3 2 2 4" xfId="28328"/>
    <cellStyle name="Normal 4 3 5 3 2 3" xfId="28329"/>
    <cellStyle name="Normal 4 3 5 3 2 3 2" xfId="28330"/>
    <cellStyle name="Normal 4 3 5 3 2 3 2 2" xfId="28331"/>
    <cellStyle name="Normal 4 3 5 3 2 3 3" xfId="28332"/>
    <cellStyle name="Normal 4 3 5 3 2 4" xfId="28333"/>
    <cellStyle name="Normal 4 3 5 3 2 4 2" xfId="28334"/>
    <cellStyle name="Normal 4 3 5 3 2 5" xfId="28335"/>
    <cellStyle name="Normal 4 3 5 3 3" xfId="28336"/>
    <cellStyle name="Normal 4 3 5 3 3 2" xfId="28337"/>
    <cellStyle name="Normal 4 3 5 3 3 2 2" xfId="28338"/>
    <cellStyle name="Normal 4 3 5 3 3 2 2 2" xfId="28339"/>
    <cellStyle name="Normal 4 3 5 3 3 2 3" xfId="28340"/>
    <cellStyle name="Normal 4 3 5 3 3 3" xfId="28341"/>
    <cellStyle name="Normal 4 3 5 3 3 3 2" xfId="28342"/>
    <cellStyle name="Normal 4 3 5 3 3 4" xfId="28343"/>
    <cellStyle name="Normal 4 3 5 3 4" xfId="28344"/>
    <cellStyle name="Normal 4 3 5 3 4 2" xfId="28345"/>
    <cellStyle name="Normal 4 3 5 3 4 2 2" xfId="28346"/>
    <cellStyle name="Normal 4 3 5 3 4 3" xfId="28347"/>
    <cellStyle name="Normal 4 3 5 3 5" xfId="28348"/>
    <cellStyle name="Normal 4 3 5 3 5 2" xfId="28349"/>
    <cellStyle name="Normal 4 3 5 3 6" xfId="28350"/>
    <cellStyle name="Normal 4 3 5 4" xfId="28351"/>
    <cellStyle name="Normal 4 3 5 4 2" xfId="28352"/>
    <cellStyle name="Normal 4 3 5 4 2 2" xfId="28353"/>
    <cellStyle name="Normal 4 3 5 4 2 2 2" xfId="28354"/>
    <cellStyle name="Normal 4 3 5 4 2 2 2 2" xfId="28355"/>
    <cellStyle name="Normal 4 3 5 4 2 2 3" xfId="28356"/>
    <cellStyle name="Normal 4 3 5 4 2 3" xfId="28357"/>
    <cellStyle name="Normal 4 3 5 4 2 3 2" xfId="28358"/>
    <cellStyle name="Normal 4 3 5 4 2 4" xfId="28359"/>
    <cellStyle name="Normal 4 3 5 4 3" xfId="28360"/>
    <cellStyle name="Normal 4 3 5 4 3 2" xfId="28361"/>
    <cellStyle name="Normal 4 3 5 4 3 2 2" xfId="28362"/>
    <cellStyle name="Normal 4 3 5 4 3 3" xfId="28363"/>
    <cellStyle name="Normal 4 3 5 4 4" xfId="28364"/>
    <cellStyle name="Normal 4 3 5 4 4 2" xfId="28365"/>
    <cellStyle name="Normal 4 3 5 4 5" xfId="28366"/>
    <cellStyle name="Normal 4 3 5 5" xfId="28367"/>
    <cellStyle name="Normal 4 3 5 5 2" xfId="28368"/>
    <cellStyle name="Normal 4 3 5 5 2 2" xfId="28369"/>
    <cellStyle name="Normal 4 3 5 5 2 2 2" xfId="28370"/>
    <cellStyle name="Normal 4 3 5 5 2 3" xfId="28371"/>
    <cellStyle name="Normal 4 3 5 5 3" xfId="28372"/>
    <cellStyle name="Normal 4 3 5 5 3 2" xfId="28373"/>
    <cellStyle name="Normal 4 3 5 5 4" xfId="28374"/>
    <cellStyle name="Normal 4 3 5 6" xfId="28375"/>
    <cellStyle name="Normal 4 3 5 6 2" xfId="28376"/>
    <cellStyle name="Normal 4 3 5 6 2 2" xfId="28377"/>
    <cellStyle name="Normal 4 3 5 6 3" xfId="28378"/>
    <cellStyle name="Normal 4 3 5 7" xfId="28379"/>
    <cellStyle name="Normal 4 3 5 7 2" xfId="28380"/>
    <cellStyle name="Normal 4 3 5 8" xfId="28381"/>
    <cellStyle name="Normal 4 3 6" xfId="28382"/>
    <cellStyle name="Normal 4 3 6 2" xfId="28383"/>
    <cellStyle name="Normal 4 3 6 2 2" xfId="28384"/>
    <cellStyle name="Normal 4 3 6 2 2 2" xfId="28385"/>
    <cellStyle name="Normal 4 3 6 2 2 2 2" xfId="28386"/>
    <cellStyle name="Normal 4 3 6 2 2 2 2 2" xfId="28387"/>
    <cellStyle name="Normal 4 3 6 2 2 2 2 2 2" xfId="28388"/>
    <cellStyle name="Normal 4 3 6 2 2 2 2 3" xfId="28389"/>
    <cellStyle name="Normal 4 3 6 2 2 2 3" xfId="28390"/>
    <cellStyle name="Normal 4 3 6 2 2 2 3 2" xfId="28391"/>
    <cellStyle name="Normal 4 3 6 2 2 2 4" xfId="28392"/>
    <cellStyle name="Normal 4 3 6 2 2 3" xfId="28393"/>
    <cellStyle name="Normal 4 3 6 2 2 3 2" xfId="28394"/>
    <cellStyle name="Normal 4 3 6 2 2 3 2 2" xfId="28395"/>
    <cellStyle name="Normal 4 3 6 2 2 3 3" xfId="28396"/>
    <cellStyle name="Normal 4 3 6 2 2 4" xfId="28397"/>
    <cellStyle name="Normal 4 3 6 2 2 4 2" xfId="28398"/>
    <cellStyle name="Normal 4 3 6 2 2 5" xfId="28399"/>
    <cellStyle name="Normal 4 3 6 2 3" xfId="28400"/>
    <cellStyle name="Normal 4 3 6 2 3 2" xfId="28401"/>
    <cellStyle name="Normal 4 3 6 2 3 2 2" xfId="28402"/>
    <cellStyle name="Normal 4 3 6 2 3 2 2 2" xfId="28403"/>
    <cellStyle name="Normal 4 3 6 2 3 2 3" xfId="28404"/>
    <cellStyle name="Normal 4 3 6 2 3 3" xfId="28405"/>
    <cellStyle name="Normal 4 3 6 2 3 3 2" xfId="28406"/>
    <cellStyle name="Normal 4 3 6 2 3 4" xfId="28407"/>
    <cellStyle name="Normal 4 3 6 2 4" xfId="28408"/>
    <cellStyle name="Normal 4 3 6 2 4 2" xfId="28409"/>
    <cellStyle name="Normal 4 3 6 2 4 2 2" xfId="28410"/>
    <cellStyle name="Normal 4 3 6 2 4 3" xfId="28411"/>
    <cellStyle name="Normal 4 3 6 2 5" xfId="28412"/>
    <cellStyle name="Normal 4 3 6 2 5 2" xfId="28413"/>
    <cellStyle name="Normal 4 3 6 2 6" xfId="28414"/>
    <cellStyle name="Normal 4 3 6 3" xfId="28415"/>
    <cellStyle name="Normal 4 3 6 3 2" xfId="28416"/>
    <cellStyle name="Normal 4 3 6 3 2 2" xfId="28417"/>
    <cellStyle name="Normal 4 3 6 3 2 2 2" xfId="28418"/>
    <cellStyle name="Normal 4 3 6 3 2 2 2 2" xfId="28419"/>
    <cellStyle name="Normal 4 3 6 3 2 2 3" xfId="28420"/>
    <cellStyle name="Normal 4 3 6 3 2 3" xfId="28421"/>
    <cellStyle name="Normal 4 3 6 3 2 3 2" xfId="28422"/>
    <cellStyle name="Normal 4 3 6 3 2 4" xfId="28423"/>
    <cellStyle name="Normal 4 3 6 3 3" xfId="28424"/>
    <cellStyle name="Normal 4 3 6 3 3 2" xfId="28425"/>
    <cellStyle name="Normal 4 3 6 3 3 2 2" xfId="28426"/>
    <cellStyle name="Normal 4 3 6 3 3 3" xfId="28427"/>
    <cellStyle name="Normal 4 3 6 3 4" xfId="28428"/>
    <cellStyle name="Normal 4 3 6 3 4 2" xfId="28429"/>
    <cellStyle name="Normal 4 3 6 3 5" xfId="28430"/>
    <cellStyle name="Normal 4 3 6 4" xfId="28431"/>
    <cellStyle name="Normal 4 3 6 4 2" xfId="28432"/>
    <cellStyle name="Normal 4 3 6 4 2 2" xfId="28433"/>
    <cellStyle name="Normal 4 3 6 4 2 2 2" xfId="28434"/>
    <cellStyle name="Normal 4 3 6 4 2 3" xfId="28435"/>
    <cellStyle name="Normal 4 3 6 4 3" xfId="28436"/>
    <cellStyle name="Normal 4 3 6 4 3 2" xfId="28437"/>
    <cellStyle name="Normal 4 3 6 4 4" xfId="28438"/>
    <cellStyle name="Normal 4 3 6 5" xfId="28439"/>
    <cellStyle name="Normal 4 3 6 5 2" xfId="28440"/>
    <cellStyle name="Normal 4 3 6 5 2 2" xfId="28441"/>
    <cellStyle name="Normal 4 3 6 5 3" xfId="28442"/>
    <cellStyle name="Normal 4 3 6 6" xfId="28443"/>
    <cellStyle name="Normal 4 3 6 6 2" xfId="28444"/>
    <cellStyle name="Normal 4 3 6 7" xfId="28445"/>
    <cellStyle name="Normal 4 3 7" xfId="28446"/>
    <cellStyle name="Normal 4 3 7 2" xfId="28447"/>
    <cellStyle name="Normal 4 3 7 2 2" xfId="28448"/>
    <cellStyle name="Normal 4 3 7 2 2 2" xfId="28449"/>
    <cellStyle name="Normal 4 3 7 2 2 2 2" xfId="28450"/>
    <cellStyle name="Normal 4 3 7 2 2 2 2 2" xfId="28451"/>
    <cellStyle name="Normal 4 3 7 2 2 2 3" xfId="28452"/>
    <cellStyle name="Normal 4 3 7 2 2 3" xfId="28453"/>
    <cellStyle name="Normal 4 3 7 2 2 3 2" xfId="28454"/>
    <cellStyle name="Normal 4 3 7 2 2 4" xfId="28455"/>
    <cellStyle name="Normal 4 3 7 2 3" xfId="28456"/>
    <cellStyle name="Normal 4 3 7 2 3 2" xfId="28457"/>
    <cellStyle name="Normal 4 3 7 2 3 2 2" xfId="28458"/>
    <cellStyle name="Normal 4 3 7 2 3 3" xfId="28459"/>
    <cellStyle name="Normal 4 3 7 2 4" xfId="28460"/>
    <cellStyle name="Normal 4 3 7 2 4 2" xfId="28461"/>
    <cellStyle name="Normal 4 3 7 2 5" xfId="28462"/>
    <cellStyle name="Normal 4 3 7 3" xfId="28463"/>
    <cellStyle name="Normal 4 3 7 3 2" xfId="28464"/>
    <cellStyle name="Normal 4 3 7 3 2 2" xfId="28465"/>
    <cellStyle name="Normal 4 3 7 3 2 2 2" xfId="28466"/>
    <cellStyle name="Normal 4 3 7 3 2 3" xfId="28467"/>
    <cellStyle name="Normal 4 3 7 3 3" xfId="28468"/>
    <cellStyle name="Normal 4 3 7 3 3 2" xfId="28469"/>
    <cellStyle name="Normal 4 3 7 3 4" xfId="28470"/>
    <cellStyle name="Normal 4 3 7 4" xfId="28471"/>
    <cellStyle name="Normal 4 3 7 4 2" xfId="28472"/>
    <cellStyle name="Normal 4 3 7 4 2 2" xfId="28473"/>
    <cellStyle name="Normal 4 3 7 4 3" xfId="28474"/>
    <cellStyle name="Normal 4 3 7 5" xfId="28475"/>
    <cellStyle name="Normal 4 3 7 5 2" xfId="28476"/>
    <cellStyle name="Normal 4 3 7 6" xfId="28477"/>
    <cellStyle name="Normal 4 3 8" xfId="28478"/>
    <cellStyle name="Normal 4 3 8 2" xfId="28479"/>
    <cellStyle name="Normal 4 3 8 2 2" xfId="28480"/>
    <cellStyle name="Normal 4 3 8 2 2 2" xfId="28481"/>
    <cellStyle name="Normal 4 3 8 2 2 2 2" xfId="28482"/>
    <cellStyle name="Normal 4 3 8 2 2 3" xfId="28483"/>
    <cellStyle name="Normal 4 3 8 2 3" xfId="28484"/>
    <cellStyle name="Normal 4 3 8 2 3 2" xfId="28485"/>
    <cellStyle name="Normal 4 3 8 2 4" xfId="28486"/>
    <cellStyle name="Normal 4 3 8 3" xfId="28487"/>
    <cellStyle name="Normal 4 3 8 3 2" xfId="28488"/>
    <cellStyle name="Normal 4 3 8 3 2 2" xfId="28489"/>
    <cellStyle name="Normal 4 3 8 3 3" xfId="28490"/>
    <cellStyle name="Normal 4 3 8 4" xfId="28491"/>
    <cellStyle name="Normal 4 3 8 4 2" xfId="28492"/>
    <cellStyle name="Normal 4 3 8 5" xfId="28493"/>
    <cellStyle name="Normal 4 3 9" xfId="28494"/>
    <cellStyle name="Normal 4 3 9 2" xfId="28495"/>
    <cellStyle name="Normal 4 3 9 2 2" xfId="28496"/>
    <cellStyle name="Normal 4 3 9 2 2 2" xfId="28497"/>
    <cellStyle name="Normal 4 3 9 2 3" xfId="28498"/>
    <cellStyle name="Normal 4 3 9 3" xfId="28499"/>
    <cellStyle name="Normal 4 3 9 3 2" xfId="28500"/>
    <cellStyle name="Normal 4 3 9 4" xfId="28501"/>
    <cellStyle name="Normal 4 30" xfId="880"/>
    <cellStyle name="Normal 4 31" xfId="881"/>
    <cellStyle name="Normal 4 32" xfId="882"/>
    <cellStyle name="Normal 4 33" xfId="883"/>
    <cellStyle name="Normal 4 34" xfId="884"/>
    <cellStyle name="Normal 4 35" xfId="885"/>
    <cellStyle name="Normal 4 36" xfId="886"/>
    <cellStyle name="Normal 4 37" xfId="887"/>
    <cellStyle name="Normal 4 38" xfId="1276"/>
    <cellStyle name="Normal 4 38 2" xfId="1277"/>
    <cellStyle name="Normal 4 38 2 2" xfId="1278"/>
    <cellStyle name="Normal 4 38 2 3" xfId="1279"/>
    <cellStyle name="Normal 4 38 2 4" xfId="1440"/>
    <cellStyle name="Normal 4 38 3" xfId="1280"/>
    <cellStyle name="Normal 4 38 4" xfId="1439"/>
    <cellStyle name="Normal 4 39" xfId="1281"/>
    <cellStyle name="Normal 4 4" xfId="249"/>
    <cellStyle name="Normal 4 4 10" xfId="28502"/>
    <cellStyle name="Normal 4 4 10 2" xfId="28503"/>
    <cellStyle name="Normal 4 4 11" xfId="28504"/>
    <cellStyle name="Normal 4 4 12" xfId="28505"/>
    <cellStyle name="Normal 4 4 2" xfId="888"/>
    <cellStyle name="Normal 4 4 2 10" xfId="28506"/>
    <cellStyle name="Normal 4 4 2 2" xfId="28507"/>
    <cellStyle name="Normal 4 4 2 2 2" xfId="28508"/>
    <cellStyle name="Normal 4 4 2 2 2 2" xfId="28509"/>
    <cellStyle name="Normal 4 4 2 2 2 2 2" xfId="28510"/>
    <cellStyle name="Normal 4 4 2 2 2 2 2 2" xfId="28511"/>
    <cellStyle name="Normal 4 4 2 2 2 2 2 2 2" xfId="28512"/>
    <cellStyle name="Normal 4 4 2 2 2 2 2 2 2 2" xfId="28513"/>
    <cellStyle name="Normal 4 4 2 2 2 2 2 2 2 2 2" xfId="28514"/>
    <cellStyle name="Normal 4 4 2 2 2 2 2 2 2 2 2 2" xfId="28515"/>
    <cellStyle name="Normal 4 4 2 2 2 2 2 2 2 2 3" xfId="28516"/>
    <cellStyle name="Normal 4 4 2 2 2 2 2 2 2 3" xfId="28517"/>
    <cellStyle name="Normal 4 4 2 2 2 2 2 2 2 3 2" xfId="28518"/>
    <cellStyle name="Normal 4 4 2 2 2 2 2 2 2 4" xfId="28519"/>
    <cellStyle name="Normal 4 4 2 2 2 2 2 2 3" xfId="28520"/>
    <cellStyle name="Normal 4 4 2 2 2 2 2 2 3 2" xfId="28521"/>
    <cellStyle name="Normal 4 4 2 2 2 2 2 2 3 2 2" xfId="28522"/>
    <cellStyle name="Normal 4 4 2 2 2 2 2 2 3 3" xfId="28523"/>
    <cellStyle name="Normal 4 4 2 2 2 2 2 2 4" xfId="28524"/>
    <cellStyle name="Normal 4 4 2 2 2 2 2 2 4 2" xfId="28525"/>
    <cellStyle name="Normal 4 4 2 2 2 2 2 2 5" xfId="28526"/>
    <cellStyle name="Normal 4 4 2 2 2 2 2 3" xfId="28527"/>
    <cellStyle name="Normal 4 4 2 2 2 2 2 3 2" xfId="28528"/>
    <cellStyle name="Normal 4 4 2 2 2 2 2 3 2 2" xfId="28529"/>
    <cellStyle name="Normal 4 4 2 2 2 2 2 3 2 2 2" xfId="28530"/>
    <cellStyle name="Normal 4 4 2 2 2 2 2 3 2 3" xfId="28531"/>
    <cellStyle name="Normal 4 4 2 2 2 2 2 3 3" xfId="28532"/>
    <cellStyle name="Normal 4 4 2 2 2 2 2 3 3 2" xfId="28533"/>
    <cellStyle name="Normal 4 4 2 2 2 2 2 3 4" xfId="28534"/>
    <cellStyle name="Normal 4 4 2 2 2 2 2 4" xfId="28535"/>
    <cellStyle name="Normal 4 4 2 2 2 2 2 4 2" xfId="28536"/>
    <cellStyle name="Normal 4 4 2 2 2 2 2 4 2 2" xfId="28537"/>
    <cellStyle name="Normal 4 4 2 2 2 2 2 4 3" xfId="28538"/>
    <cellStyle name="Normal 4 4 2 2 2 2 2 5" xfId="28539"/>
    <cellStyle name="Normal 4 4 2 2 2 2 2 5 2" xfId="28540"/>
    <cellStyle name="Normal 4 4 2 2 2 2 2 6" xfId="28541"/>
    <cellStyle name="Normal 4 4 2 2 2 2 3" xfId="28542"/>
    <cellStyle name="Normal 4 4 2 2 2 2 3 2" xfId="28543"/>
    <cellStyle name="Normal 4 4 2 2 2 2 3 2 2" xfId="28544"/>
    <cellStyle name="Normal 4 4 2 2 2 2 3 2 2 2" xfId="28545"/>
    <cellStyle name="Normal 4 4 2 2 2 2 3 2 2 2 2" xfId="28546"/>
    <cellStyle name="Normal 4 4 2 2 2 2 3 2 2 3" xfId="28547"/>
    <cellStyle name="Normal 4 4 2 2 2 2 3 2 3" xfId="28548"/>
    <cellStyle name="Normal 4 4 2 2 2 2 3 2 3 2" xfId="28549"/>
    <cellStyle name="Normal 4 4 2 2 2 2 3 2 4" xfId="28550"/>
    <cellStyle name="Normal 4 4 2 2 2 2 3 3" xfId="28551"/>
    <cellStyle name="Normal 4 4 2 2 2 2 3 3 2" xfId="28552"/>
    <cellStyle name="Normal 4 4 2 2 2 2 3 3 2 2" xfId="28553"/>
    <cellStyle name="Normal 4 4 2 2 2 2 3 3 3" xfId="28554"/>
    <cellStyle name="Normal 4 4 2 2 2 2 3 4" xfId="28555"/>
    <cellStyle name="Normal 4 4 2 2 2 2 3 4 2" xfId="28556"/>
    <cellStyle name="Normal 4 4 2 2 2 2 3 5" xfId="28557"/>
    <cellStyle name="Normal 4 4 2 2 2 2 4" xfId="28558"/>
    <cellStyle name="Normal 4 4 2 2 2 2 4 2" xfId="28559"/>
    <cellStyle name="Normal 4 4 2 2 2 2 4 2 2" xfId="28560"/>
    <cellStyle name="Normal 4 4 2 2 2 2 4 2 2 2" xfId="28561"/>
    <cellStyle name="Normal 4 4 2 2 2 2 4 2 3" xfId="28562"/>
    <cellStyle name="Normal 4 4 2 2 2 2 4 3" xfId="28563"/>
    <cellStyle name="Normal 4 4 2 2 2 2 4 3 2" xfId="28564"/>
    <cellStyle name="Normal 4 4 2 2 2 2 4 4" xfId="28565"/>
    <cellStyle name="Normal 4 4 2 2 2 2 5" xfId="28566"/>
    <cellStyle name="Normal 4 4 2 2 2 2 5 2" xfId="28567"/>
    <cellStyle name="Normal 4 4 2 2 2 2 5 2 2" xfId="28568"/>
    <cellStyle name="Normal 4 4 2 2 2 2 5 3" xfId="28569"/>
    <cellStyle name="Normal 4 4 2 2 2 2 6" xfId="28570"/>
    <cellStyle name="Normal 4 4 2 2 2 2 6 2" xfId="28571"/>
    <cellStyle name="Normal 4 4 2 2 2 2 7" xfId="28572"/>
    <cellStyle name="Normal 4 4 2 2 2 3" xfId="28573"/>
    <cellStyle name="Normal 4 4 2 2 2 3 2" xfId="28574"/>
    <cellStyle name="Normal 4 4 2 2 2 3 2 2" xfId="28575"/>
    <cellStyle name="Normal 4 4 2 2 2 3 2 2 2" xfId="28576"/>
    <cellStyle name="Normal 4 4 2 2 2 3 2 2 2 2" xfId="28577"/>
    <cellStyle name="Normal 4 4 2 2 2 3 2 2 2 2 2" xfId="28578"/>
    <cellStyle name="Normal 4 4 2 2 2 3 2 2 2 3" xfId="28579"/>
    <cellStyle name="Normal 4 4 2 2 2 3 2 2 3" xfId="28580"/>
    <cellStyle name="Normal 4 4 2 2 2 3 2 2 3 2" xfId="28581"/>
    <cellStyle name="Normal 4 4 2 2 2 3 2 2 4" xfId="28582"/>
    <cellStyle name="Normal 4 4 2 2 2 3 2 3" xfId="28583"/>
    <cellStyle name="Normal 4 4 2 2 2 3 2 3 2" xfId="28584"/>
    <cellStyle name="Normal 4 4 2 2 2 3 2 3 2 2" xfId="28585"/>
    <cellStyle name="Normal 4 4 2 2 2 3 2 3 3" xfId="28586"/>
    <cellStyle name="Normal 4 4 2 2 2 3 2 4" xfId="28587"/>
    <cellStyle name="Normal 4 4 2 2 2 3 2 4 2" xfId="28588"/>
    <cellStyle name="Normal 4 4 2 2 2 3 2 5" xfId="28589"/>
    <cellStyle name="Normal 4 4 2 2 2 3 3" xfId="28590"/>
    <cellStyle name="Normal 4 4 2 2 2 3 3 2" xfId="28591"/>
    <cellStyle name="Normal 4 4 2 2 2 3 3 2 2" xfId="28592"/>
    <cellStyle name="Normal 4 4 2 2 2 3 3 2 2 2" xfId="28593"/>
    <cellStyle name="Normal 4 4 2 2 2 3 3 2 3" xfId="28594"/>
    <cellStyle name="Normal 4 4 2 2 2 3 3 3" xfId="28595"/>
    <cellStyle name="Normal 4 4 2 2 2 3 3 3 2" xfId="28596"/>
    <cellStyle name="Normal 4 4 2 2 2 3 3 4" xfId="28597"/>
    <cellStyle name="Normal 4 4 2 2 2 3 4" xfId="28598"/>
    <cellStyle name="Normal 4 4 2 2 2 3 4 2" xfId="28599"/>
    <cellStyle name="Normal 4 4 2 2 2 3 4 2 2" xfId="28600"/>
    <cellStyle name="Normal 4 4 2 2 2 3 4 3" xfId="28601"/>
    <cellStyle name="Normal 4 4 2 2 2 3 5" xfId="28602"/>
    <cellStyle name="Normal 4 4 2 2 2 3 5 2" xfId="28603"/>
    <cellStyle name="Normal 4 4 2 2 2 3 6" xfId="28604"/>
    <cellStyle name="Normal 4 4 2 2 2 4" xfId="28605"/>
    <cellStyle name="Normal 4 4 2 2 2 4 2" xfId="28606"/>
    <cellStyle name="Normal 4 4 2 2 2 4 2 2" xfId="28607"/>
    <cellStyle name="Normal 4 4 2 2 2 4 2 2 2" xfId="28608"/>
    <cellStyle name="Normal 4 4 2 2 2 4 2 2 2 2" xfId="28609"/>
    <cellStyle name="Normal 4 4 2 2 2 4 2 2 3" xfId="28610"/>
    <cellStyle name="Normal 4 4 2 2 2 4 2 3" xfId="28611"/>
    <cellStyle name="Normal 4 4 2 2 2 4 2 3 2" xfId="28612"/>
    <cellStyle name="Normal 4 4 2 2 2 4 2 4" xfId="28613"/>
    <cellStyle name="Normal 4 4 2 2 2 4 3" xfId="28614"/>
    <cellStyle name="Normal 4 4 2 2 2 4 3 2" xfId="28615"/>
    <cellStyle name="Normal 4 4 2 2 2 4 3 2 2" xfId="28616"/>
    <cellStyle name="Normal 4 4 2 2 2 4 3 3" xfId="28617"/>
    <cellStyle name="Normal 4 4 2 2 2 4 4" xfId="28618"/>
    <cellStyle name="Normal 4 4 2 2 2 4 4 2" xfId="28619"/>
    <cellStyle name="Normal 4 4 2 2 2 4 5" xfId="28620"/>
    <cellStyle name="Normal 4 4 2 2 2 5" xfId="28621"/>
    <cellStyle name="Normal 4 4 2 2 2 5 2" xfId="28622"/>
    <cellStyle name="Normal 4 4 2 2 2 5 2 2" xfId="28623"/>
    <cellStyle name="Normal 4 4 2 2 2 5 2 2 2" xfId="28624"/>
    <cellStyle name="Normal 4 4 2 2 2 5 2 3" xfId="28625"/>
    <cellStyle name="Normal 4 4 2 2 2 5 3" xfId="28626"/>
    <cellStyle name="Normal 4 4 2 2 2 5 3 2" xfId="28627"/>
    <cellStyle name="Normal 4 4 2 2 2 5 4" xfId="28628"/>
    <cellStyle name="Normal 4 4 2 2 2 6" xfId="28629"/>
    <cellStyle name="Normal 4 4 2 2 2 6 2" xfId="28630"/>
    <cellStyle name="Normal 4 4 2 2 2 6 2 2" xfId="28631"/>
    <cellStyle name="Normal 4 4 2 2 2 6 3" xfId="28632"/>
    <cellStyle name="Normal 4 4 2 2 2 7" xfId="28633"/>
    <cellStyle name="Normal 4 4 2 2 2 7 2" xfId="28634"/>
    <cellStyle name="Normal 4 4 2 2 2 8" xfId="28635"/>
    <cellStyle name="Normal 4 4 2 2 3" xfId="28636"/>
    <cellStyle name="Normal 4 4 2 2 3 2" xfId="28637"/>
    <cellStyle name="Normal 4 4 2 2 3 2 2" xfId="28638"/>
    <cellStyle name="Normal 4 4 2 2 3 2 2 2" xfId="28639"/>
    <cellStyle name="Normal 4 4 2 2 3 2 2 2 2" xfId="28640"/>
    <cellStyle name="Normal 4 4 2 2 3 2 2 2 2 2" xfId="28641"/>
    <cellStyle name="Normal 4 4 2 2 3 2 2 2 2 2 2" xfId="28642"/>
    <cellStyle name="Normal 4 4 2 2 3 2 2 2 2 3" xfId="28643"/>
    <cellStyle name="Normal 4 4 2 2 3 2 2 2 3" xfId="28644"/>
    <cellStyle name="Normal 4 4 2 2 3 2 2 2 3 2" xfId="28645"/>
    <cellStyle name="Normal 4 4 2 2 3 2 2 2 4" xfId="28646"/>
    <cellStyle name="Normal 4 4 2 2 3 2 2 3" xfId="28647"/>
    <cellStyle name="Normal 4 4 2 2 3 2 2 3 2" xfId="28648"/>
    <cellStyle name="Normal 4 4 2 2 3 2 2 3 2 2" xfId="28649"/>
    <cellStyle name="Normal 4 4 2 2 3 2 2 3 3" xfId="28650"/>
    <cellStyle name="Normal 4 4 2 2 3 2 2 4" xfId="28651"/>
    <cellStyle name="Normal 4 4 2 2 3 2 2 4 2" xfId="28652"/>
    <cellStyle name="Normal 4 4 2 2 3 2 2 5" xfId="28653"/>
    <cellStyle name="Normal 4 4 2 2 3 2 3" xfId="28654"/>
    <cellStyle name="Normal 4 4 2 2 3 2 3 2" xfId="28655"/>
    <cellStyle name="Normal 4 4 2 2 3 2 3 2 2" xfId="28656"/>
    <cellStyle name="Normal 4 4 2 2 3 2 3 2 2 2" xfId="28657"/>
    <cellStyle name="Normal 4 4 2 2 3 2 3 2 3" xfId="28658"/>
    <cellStyle name="Normal 4 4 2 2 3 2 3 3" xfId="28659"/>
    <cellStyle name="Normal 4 4 2 2 3 2 3 3 2" xfId="28660"/>
    <cellStyle name="Normal 4 4 2 2 3 2 3 4" xfId="28661"/>
    <cellStyle name="Normal 4 4 2 2 3 2 4" xfId="28662"/>
    <cellStyle name="Normal 4 4 2 2 3 2 4 2" xfId="28663"/>
    <cellStyle name="Normal 4 4 2 2 3 2 4 2 2" xfId="28664"/>
    <cellStyle name="Normal 4 4 2 2 3 2 4 3" xfId="28665"/>
    <cellStyle name="Normal 4 4 2 2 3 2 5" xfId="28666"/>
    <cellStyle name="Normal 4 4 2 2 3 2 5 2" xfId="28667"/>
    <cellStyle name="Normal 4 4 2 2 3 2 6" xfId="28668"/>
    <cellStyle name="Normal 4 4 2 2 3 3" xfId="28669"/>
    <cellStyle name="Normal 4 4 2 2 3 3 2" xfId="28670"/>
    <cellStyle name="Normal 4 4 2 2 3 3 2 2" xfId="28671"/>
    <cellStyle name="Normal 4 4 2 2 3 3 2 2 2" xfId="28672"/>
    <cellStyle name="Normal 4 4 2 2 3 3 2 2 2 2" xfId="28673"/>
    <cellStyle name="Normal 4 4 2 2 3 3 2 2 3" xfId="28674"/>
    <cellStyle name="Normal 4 4 2 2 3 3 2 3" xfId="28675"/>
    <cellStyle name="Normal 4 4 2 2 3 3 2 3 2" xfId="28676"/>
    <cellStyle name="Normal 4 4 2 2 3 3 2 4" xfId="28677"/>
    <cellStyle name="Normal 4 4 2 2 3 3 3" xfId="28678"/>
    <cellStyle name="Normal 4 4 2 2 3 3 3 2" xfId="28679"/>
    <cellStyle name="Normal 4 4 2 2 3 3 3 2 2" xfId="28680"/>
    <cellStyle name="Normal 4 4 2 2 3 3 3 3" xfId="28681"/>
    <cellStyle name="Normal 4 4 2 2 3 3 4" xfId="28682"/>
    <cellStyle name="Normal 4 4 2 2 3 3 4 2" xfId="28683"/>
    <cellStyle name="Normal 4 4 2 2 3 3 5" xfId="28684"/>
    <cellStyle name="Normal 4 4 2 2 3 4" xfId="28685"/>
    <cellStyle name="Normal 4 4 2 2 3 4 2" xfId="28686"/>
    <cellStyle name="Normal 4 4 2 2 3 4 2 2" xfId="28687"/>
    <cellStyle name="Normal 4 4 2 2 3 4 2 2 2" xfId="28688"/>
    <cellStyle name="Normal 4 4 2 2 3 4 2 3" xfId="28689"/>
    <cellStyle name="Normal 4 4 2 2 3 4 3" xfId="28690"/>
    <cellStyle name="Normal 4 4 2 2 3 4 3 2" xfId="28691"/>
    <cellStyle name="Normal 4 4 2 2 3 4 4" xfId="28692"/>
    <cellStyle name="Normal 4 4 2 2 3 5" xfId="28693"/>
    <cellStyle name="Normal 4 4 2 2 3 5 2" xfId="28694"/>
    <cellStyle name="Normal 4 4 2 2 3 5 2 2" xfId="28695"/>
    <cellStyle name="Normal 4 4 2 2 3 5 3" xfId="28696"/>
    <cellStyle name="Normal 4 4 2 2 3 6" xfId="28697"/>
    <cellStyle name="Normal 4 4 2 2 3 6 2" xfId="28698"/>
    <cellStyle name="Normal 4 4 2 2 3 7" xfId="28699"/>
    <cellStyle name="Normal 4 4 2 2 4" xfId="28700"/>
    <cellStyle name="Normal 4 4 2 2 4 2" xfId="28701"/>
    <cellStyle name="Normal 4 4 2 2 4 2 2" xfId="28702"/>
    <cellStyle name="Normal 4 4 2 2 4 2 2 2" xfId="28703"/>
    <cellStyle name="Normal 4 4 2 2 4 2 2 2 2" xfId="28704"/>
    <cellStyle name="Normal 4 4 2 2 4 2 2 2 2 2" xfId="28705"/>
    <cellStyle name="Normal 4 4 2 2 4 2 2 2 3" xfId="28706"/>
    <cellStyle name="Normal 4 4 2 2 4 2 2 3" xfId="28707"/>
    <cellStyle name="Normal 4 4 2 2 4 2 2 3 2" xfId="28708"/>
    <cellStyle name="Normal 4 4 2 2 4 2 2 4" xfId="28709"/>
    <cellStyle name="Normal 4 4 2 2 4 2 3" xfId="28710"/>
    <cellStyle name="Normal 4 4 2 2 4 2 3 2" xfId="28711"/>
    <cellStyle name="Normal 4 4 2 2 4 2 3 2 2" xfId="28712"/>
    <cellStyle name="Normal 4 4 2 2 4 2 3 3" xfId="28713"/>
    <cellStyle name="Normal 4 4 2 2 4 2 4" xfId="28714"/>
    <cellStyle name="Normal 4 4 2 2 4 2 4 2" xfId="28715"/>
    <cellStyle name="Normal 4 4 2 2 4 2 5" xfId="28716"/>
    <cellStyle name="Normal 4 4 2 2 4 3" xfId="28717"/>
    <cellStyle name="Normal 4 4 2 2 4 3 2" xfId="28718"/>
    <cellStyle name="Normal 4 4 2 2 4 3 2 2" xfId="28719"/>
    <cellStyle name="Normal 4 4 2 2 4 3 2 2 2" xfId="28720"/>
    <cellStyle name="Normal 4 4 2 2 4 3 2 3" xfId="28721"/>
    <cellStyle name="Normal 4 4 2 2 4 3 3" xfId="28722"/>
    <cellStyle name="Normal 4 4 2 2 4 3 3 2" xfId="28723"/>
    <cellStyle name="Normal 4 4 2 2 4 3 4" xfId="28724"/>
    <cellStyle name="Normal 4 4 2 2 4 4" xfId="28725"/>
    <cellStyle name="Normal 4 4 2 2 4 4 2" xfId="28726"/>
    <cellStyle name="Normal 4 4 2 2 4 4 2 2" xfId="28727"/>
    <cellStyle name="Normal 4 4 2 2 4 4 3" xfId="28728"/>
    <cellStyle name="Normal 4 4 2 2 4 5" xfId="28729"/>
    <cellStyle name="Normal 4 4 2 2 4 5 2" xfId="28730"/>
    <cellStyle name="Normal 4 4 2 2 4 6" xfId="28731"/>
    <cellStyle name="Normal 4 4 2 2 5" xfId="28732"/>
    <cellStyle name="Normal 4 4 2 2 5 2" xfId="28733"/>
    <cellStyle name="Normal 4 4 2 2 5 2 2" xfId="28734"/>
    <cellStyle name="Normal 4 4 2 2 5 2 2 2" xfId="28735"/>
    <cellStyle name="Normal 4 4 2 2 5 2 2 2 2" xfId="28736"/>
    <cellStyle name="Normal 4 4 2 2 5 2 2 3" xfId="28737"/>
    <cellStyle name="Normal 4 4 2 2 5 2 3" xfId="28738"/>
    <cellStyle name="Normal 4 4 2 2 5 2 3 2" xfId="28739"/>
    <cellStyle name="Normal 4 4 2 2 5 2 4" xfId="28740"/>
    <cellStyle name="Normal 4 4 2 2 5 3" xfId="28741"/>
    <cellStyle name="Normal 4 4 2 2 5 3 2" xfId="28742"/>
    <cellStyle name="Normal 4 4 2 2 5 3 2 2" xfId="28743"/>
    <cellStyle name="Normal 4 4 2 2 5 3 3" xfId="28744"/>
    <cellStyle name="Normal 4 4 2 2 5 4" xfId="28745"/>
    <cellStyle name="Normal 4 4 2 2 5 4 2" xfId="28746"/>
    <cellStyle name="Normal 4 4 2 2 5 5" xfId="28747"/>
    <cellStyle name="Normal 4 4 2 2 6" xfId="28748"/>
    <cellStyle name="Normal 4 4 2 2 6 2" xfId="28749"/>
    <cellStyle name="Normal 4 4 2 2 6 2 2" xfId="28750"/>
    <cellStyle name="Normal 4 4 2 2 6 2 2 2" xfId="28751"/>
    <cellStyle name="Normal 4 4 2 2 6 2 3" xfId="28752"/>
    <cellStyle name="Normal 4 4 2 2 6 3" xfId="28753"/>
    <cellStyle name="Normal 4 4 2 2 6 3 2" xfId="28754"/>
    <cellStyle name="Normal 4 4 2 2 6 4" xfId="28755"/>
    <cellStyle name="Normal 4 4 2 2 7" xfId="28756"/>
    <cellStyle name="Normal 4 4 2 2 7 2" xfId="28757"/>
    <cellStyle name="Normal 4 4 2 2 7 2 2" xfId="28758"/>
    <cellStyle name="Normal 4 4 2 2 7 3" xfId="28759"/>
    <cellStyle name="Normal 4 4 2 2 8" xfId="28760"/>
    <cellStyle name="Normal 4 4 2 2 8 2" xfId="28761"/>
    <cellStyle name="Normal 4 4 2 2 9" xfId="28762"/>
    <cellStyle name="Normal 4 4 2 3" xfId="28763"/>
    <cellStyle name="Normal 4 4 2 3 2" xfId="28764"/>
    <cellStyle name="Normal 4 4 2 3 2 2" xfId="28765"/>
    <cellStyle name="Normal 4 4 2 3 2 2 2" xfId="28766"/>
    <cellStyle name="Normal 4 4 2 3 2 2 2 2" xfId="28767"/>
    <cellStyle name="Normal 4 4 2 3 2 2 2 2 2" xfId="28768"/>
    <cellStyle name="Normal 4 4 2 3 2 2 2 2 2 2" xfId="28769"/>
    <cellStyle name="Normal 4 4 2 3 2 2 2 2 2 2 2" xfId="28770"/>
    <cellStyle name="Normal 4 4 2 3 2 2 2 2 2 3" xfId="28771"/>
    <cellStyle name="Normal 4 4 2 3 2 2 2 2 3" xfId="28772"/>
    <cellStyle name="Normal 4 4 2 3 2 2 2 2 3 2" xfId="28773"/>
    <cellStyle name="Normal 4 4 2 3 2 2 2 2 4" xfId="28774"/>
    <cellStyle name="Normal 4 4 2 3 2 2 2 3" xfId="28775"/>
    <cellStyle name="Normal 4 4 2 3 2 2 2 3 2" xfId="28776"/>
    <cellStyle name="Normal 4 4 2 3 2 2 2 3 2 2" xfId="28777"/>
    <cellStyle name="Normal 4 4 2 3 2 2 2 3 3" xfId="28778"/>
    <cellStyle name="Normal 4 4 2 3 2 2 2 4" xfId="28779"/>
    <cellStyle name="Normal 4 4 2 3 2 2 2 4 2" xfId="28780"/>
    <cellStyle name="Normal 4 4 2 3 2 2 2 5" xfId="28781"/>
    <cellStyle name="Normal 4 4 2 3 2 2 3" xfId="28782"/>
    <cellStyle name="Normal 4 4 2 3 2 2 3 2" xfId="28783"/>
    <cellStyle name="Normal 4 4 2 3 2 2 3 2 2" xfId="28784"/>
    <cellStyle name="Normal 4 4 2 3 2 2 3 2 2 2" xfId="28785"/>
    <cellStyle name="Normal 4 4 2 3 2 2 3 2 3" xfId="28786"/>
    <cellStyle name="Normal 4 4 2 3 2 2 3 3" xfId="28787"/>
    <cellStyle name="Normal 4 4 2 3 2 2 3 3 2" xfId="28788"/>
    <cellStyle name="Normal 4 4 2 3 2 2 3 4" xfId="28789"/>
    <cellStyle name="Normal 4 4 2 3 2 2 4" xfId="28790"/>
    <cellStyle name="Normal 4 4 2 3 2 2 4 2" xfId="28791"/>
    <cellStyle name="Normal 4 4 2 3 2 2 4 2 2" xfId="28792"/>
    <cellStyle name="Normal 4 4 2 3 2 2 4 3" xfId="28793"/>
    <cellStyle name="Normal 4 4 2 3 2 2 5" xfId="28794"/>
    <cellStyle name="Normal 4 4 2 3 2 2 5 2" xfId="28795"/>
    <cellStyle name="Normal 4 4 2 3 2 2 6" xfId="28796"/>
    <cellStyle name="Normal 4 4 2 3 2 3" xfId="28797"/>
    <cellStyle name="Normal 4 4 2 3 2 3 2" xfId="28798"/>
    <cellStyle name="Normal 4 4 2 3 2 3 2 2" xfId="28799"/>
    <cellStyle name="Normal 4 4 2 3 2 3 2 2 2" xfId="28800"/>
    <cellStyle name="Normal 4 4 2 3 2 3 2 2 2 2" xfId="28801"/>
    <cellStyle name="Normal 4 4 2 3 2 3 2 2 3" xfId="28802"/>
    <cellStyle name="Normal 4 4 2 3 2 3 2 3" xfId="28803"/>
    <cellStyle name="Normal 4 4 2 3 2 3 2 3 2" xfId="28804"/>
    <cellStyle name="Normal 4 4 2 3 2 3 2 4" xfId="28805"/>
    <cellStyle name="Normal 4 4 2 3 2 3 3" xfId="28806"/>
    <cellStyle name="Normal 4 4 2 3 2 3 3 2" xfId="28807"/>
    <cellStyle name="Normal 4 4 2 3 2 3 3 2 2" xfId="28808"/>
    <cellStyle name="Normal 4 4 2 3 2 3 3 3" xfId="28809"/>
    <cellStyle name="Normal 4 4 2 3 2 3 4" xfId="28810"/>
    <cellStyle name="Normal 4 4 2 3 2 3 4 2" xfId="28811"/>
    <cellStyle name="Normal 4 4 2 3 2 3 5" xfId="28812"/>
    <cellStyle name="Normal 4 4 2 3 2 4" xfId="28813"/>
    <cellStyle name="Normal 4 4 2 3 2 4 2" xfId="28814"/>
    <cellStyle name="Normal 4 4 2 3 2 4 2 2" xfId="28815"/>
    <cellStyle name="Normal 4 4 2 3 2 4 2 2 2" xfId="28816"/>
    <cellStyle name="Normal 4 4 2 3 2 4 2 3" xfId="28817"/>
    <cellStyle name="Normal 4 4 2 3 2 4 3" xfId="28818"/>
    <cellStyle name="Normal 4 4 2 3 2 4 3 2" xfId="28819"/>
    <cellStyle name="Normal 4 4 2 3 2 4 4" xfId="28820"/>
    <cellStyle name="Normal 4 4 2 3 2 5" xfId="28821"/>
    <cellStyle name="Normal 4 4 2 3 2 5 2" xfId="28822"/>
    <cellStyle name="Normal 4 4 2 3 2 5 2 2" xfId="28823"/>
    <cellStyle name="Normal 4 4 2 3 2 5 3" xfId="28824"/>
    <cellStyle name="Normal 4 4 2 3 2 6" xfId="28825"/>
    <cellStyle name="Normal 4 4 2 3 2 6 2" xfId="28826"/>
    <cellStyle name="Normal 4 4 2 3 2 7" xfId="28827"/>
    <cellStyle name="Normal 4 4 2 3 3" xfId="28828"/>
    <cellStyle name="Normal 4 4 2 3 3 2" xfId="28829"/>
    <cellStyle name="Normal 4 4 2 3 3 2 2" xfId="28830"/>
    <cellStyle name="Normal 4 4 2 3 3 2 2 2" xfId="28831"/>
    <cellStyle name="Normal 4 4 2 3 3 2 2 2 2" xfId="28832"/>
    <cellStyle name="Normal 4 4 2 3 3 2 2 2 2 2" xfId="28833"/>
    <cellStyle name="Normal 4 4 2 3 3 2 2 2 3" xfId="28834"/>
    <cellStyle name="Normal 4 4 2 3 3 2 2 3" xfId="28835"/>
    <cellStyle name="Normal 4 4 2 3 3 2 2 3 2" xfId="28836"/>
    <cellStyle name="Normal 4 4 2 3 3 2 2 4" xfId="28837"/>
    <cellStyle name="Normal 4 4 2 3 3 2 3" xfId="28838"/>
    <cellStyle name="Normal 4 4 2 3 3 2 3 2" xfId="28839"/>
    <cellStyle name="Normal 4 4 2 3 3 2 3 2 2" xfId="28840"/>
    <cellStyle name="Normal 4 4 2 3 3 2 3 3" xfId="28841"/>
    <cellStyle name="Normal 4 4 2 3 3 2 4" xfId="28842"/>
    <cellStyle name="Normal 4 4 2 3 3 2 4 2" xfId="28843"/>
    <cellStyle name="Normal 4 4 2 3 3 2 5" xfId="28844"/>
    <cellStyle name="Normal 4 4 2 3 3 3" xfId="28845"/>
    <cellStyle name="Normal 4 4 2 3 3 3 2" xfId="28846"/>
    <cellStyle name="Normal 4 4 2 3 3 3 2 2" xfId="28847"/>
    <cellStyle name="Normal 4 4 2 3 3 3 2 2 2" xfId="28848"/>
    <cellStyle name="Normal 4 4 2 3 3 3 2 3" xfId="28849"/>
    <cellStyle name="Normal 4 4 2 3 3 3 3" xfId="28850"/>
    <cellStyle name="Normal 4 4 2 3 3 3 3 2" xfId="28851"/>
    <cellStyle name="Normal 4 4 2 3 3 3 4" xfId="28852"/>
    <cellStyle name="Normal 4 4 2 3 3 4" xfId="28853"/>
    <cellStyle name="Normal 4 4 2 3 3 4 2" xfId="28854"/>
    <cellStyle name="Normal 4 4 2 3 3 4 2 2" xfId="28855"/>
    <cellStyle name="Normal 4 4 2 3 3 4 3" xfId="28856"/>
    <cellStyle name="Normal 4 4 2 3 3 5" xfId="28857"/>
    <cellStyle name="Normal 4 4 2 3 3 5 2" xfId="28858"/>
    <cellStyle name="Normal 4 4 2 3 3 6" xfId="28859"/>
    <cellStyle name="Normal 4 4 2 3 4" xfId="28860"/>
    <cellStyle name="Normal 4 4 2 3 4 2" xfId="28861"/>
    <cellStyle name="Normal 4 4 2 3 4 2 2" xfId="28862"/>
    <cellStyle name="Normal 4 4 2 3 4 2 2 2" xfId="28863"/>
    <cellStyle name="Normal 4 4 2 3 4 2 2 2 2" xfId="28864"/>
    <cellStyle name="Normal 4 4 2 3 4 2 2 3" xfId="28865"/>
    <cellStyle name="Normal 4 4 2 3 4 2 3" xfId="28866"/>
    <cellStyle name="Normal 4 4 2 3 4 2 3 2" xfId="28867"/>
    <cellStyle name="Normal 4 4 2 3 4 2 4" xfId="28868"/>
    <cellStyle name="Normal 4 4 2 3 4 3" xfId="28869"/>
    <cellStyle name="Normal 4 4 2 3 4 3 2" xfId="28870"/>
    <cellStyle name="Normal 4 4 2 3 4 3 2 2" xfId="28871"/>
    <cellStyle name="Normal 4 4 2 3 4 3 3" xfId="28872"/>
    <cellStyle name="Normal 4 4 2 3 4 4" xfId="28873"/>
    <cellStyle name="Normal 4 4 2 3 4 4 2" xfId="28874"/>
    <cellStyle name="Normal 4 4 2 3 4 5" xfId="28875"/>
    <cellStyle name="Normal 4 4 2 3 5" xfId="28876"/>
    <cellStyle name="Normal 4 4 2 3 5 2" xfId="28877"/>
    <cellStyle name="Normal 4 4 2 3 5 2 2" xfId="28878"/>
    <cellStyle name="Normal 4 4 2 3 5 2 2 2" xfId="28879"/>
    <cellStyle name="Normal 4 4 2 3 5 2 3" xfId="28880"/>
    <cellStyle name="Normal 4 4 2 3 5 3" xfId="28881"/>
    <cellStyle name="Normal 4 4 2 3 5 3 2" xfId="28882"/>
    <cellStyle name="Normal 4 4 2 3 5 4" xfId="28883"/>
    <cellStyle name="Normal 4 4 2 3 6" xfId="28884"/>
    <cellStyle name="Normal 4 4 2 3 6 2" xfId="28885"/>
    <cellStyle name="Normal 4 4 2 3 6 2 2" xfId="28886"/>
    <cellStyle name="Normal 4 4 2 3 6 3" xfId="28887"/>
    <cellStyle name="Normal 4 4 2 3 7" xfId="28888"/>
    <cellStyle name="Normal 4 4 2 3 7 2" xfId="28889"/>
    <cellStyle name="Normal 4 4 2 3 8" xfId="28890"/>
    <cellStyle name="Normal 4 4 2 4" xfId="28891"/>
    <cellStyle name="Normal 4 4 2 4 2" xfId="28892"/>
    <cellStyle name="Normal 4 4 2 4 2 2" xfId="28893"/>
    <cellStyle name="Normal 4 4 2 4 2 2 2" xfId="28894"/>
    <cellStyle name="Normal 4 4 2 4 2 2 2 2" xfId="28895"/>
    <cellStyle name="Normal 4 4 2 4 2 2 2 2 2" xfId="28896"/>
    <cellStyle name="Normal 4 4 2 4 2 2 2 2 2 2" xfId="28897"/>
    <cellStyle name="Normal 4 4 2 4 2 2 2 2 3" xfId="28898"/>
    <cellStyle name="Normal 4 4 2 4 2 2 2 3" xfId="28899"/>
    <cellStyle name="Normal 4 4 2 4 2 2 2 3 2" xfId="28900"/>
    <cellStyle name="Normal 4 4 2 4 2 2 2 4" xfId="28901"/>
    <cellStyle name="Normal 4 4 2 4 2 2 3" xfId="28902"/>
    <cellStyle name="Normal 4 4 2 4 2 2 3 2" xfId="28903"/>
    <cellStyle name="Normal 4 4 2 4 2 2 3 2 2" xfId="28904"/>
    <cellStyle name="Normal 4 4 2 4 2 2 3 3" xfId="28905"/>
    <cellStyle name="Normal 4 4 2 4 2 2 4" xfId="28906"/>
    <cellStyle name="Normal 4 4 2 4 2 2 4 2" xfId="28907"/>
    <cellStyle name="Normal 4 4 2 4 2 2 5" xfId="28908"/>
    <cellStyle name="Normal 4 4 2 4 2 3" xfId="28909"/>
    <cellStyle name="Normal 4 4 2 4 2 3 2" xfId="28910"/>
    <cellStyle name="Normal 4 4 2 4 2 3 2 2" xfId="28911"/>
    <cellStyle name="Normal 4 4 2 4 2 3 2 2 2" xfId="28912"/>
    <cellStyle name="Normal 4 4 2 4 2 3 2 3" xfId="28913"/>
    <cellStyle name="Normal 4 4 2 4 2 3 3" xfId="28914"/>
    <cellStyle name="Normal 4 4 2 4 2 3 3 2" xfId="28915"/>
    <cellStyle name="Normal 4 4 2 4 2 3 4" xfId="28916"/>
    <cellStyle name="Normal 4 4 2 4 2 4" xfId="28917"/>
    <cellStyle name="Normal 4 4 2 4 2 4 2" xfId="28918"/>
    <cellStyle name="Normal 4 4 2 4 2 4 2 2" xfId="28919"/>
    <cellStyle name="Normal 4 4 2 4 2 4 3" xfId="28920"/>
    <cellStyle name="Normal 4 4 2 4 2 5" xfId="28921"/>
    <cellStyle name="Normal 4 4 2 4 2 5 2" xfId="28922"/>
    <cellStyle name="Normal 4 4 2 4 2 6" xfId="28923"/>
    <cellStyle name="Normal 4 4 2 4 3" xfId="28924"/>
    <cellStyle name="Normal 4 4 2 4 3 2" xfId="28925"/>
    <cellStyle name="Normal 4 4 2 4 3 2 2" xfId="28926"/>
    <cellStyle name="Normal 4 4 2 4 3 2 2 2" xfId="28927"/>
    <cellStyle name="Normal 4 4 2 4 3 2 2 2 2" xfId="28928"/>
    <cellStyle name="Normal 4 4 2 4 3 2 2 3" xfId="28929"/>
    <cellStyle name="Normal 4 4 2 4 3 2 3" xfId="28930"/>
    <cellStyle name="Normal 4 4 2 4 3 2 3 2" xfId="28931"/>
    <cellStyle name="Normal 4 4 2 4 3 2 4" xfId="28932"/>
    <cellStyle name="Normal 4 4 2 4 3 3" xfId="28933"/>
    <cellStyle name="Normal 4 4 2 4 3 3 2" xfId="28934"/>
    <cellStyle name="Normal 4 4 2 4 3 3 2 2" xfId="28935"/>
    <cellStyle name="Normal 4 4 2 4 3 3 3" xfId="28936"/>
    <cellStyle name="Normal 4 4 2 4 3 4" xfId="28937"/>
    <cellStyle name="Normal 4 4 2 4 3 4 2" xfId="28938"/>
    <cellStyle name="Normal 4 4 2 4 3 5" xfId="28939"/>
    <cellStyle name="Normal 4 4 2 4 4" xfId="28940"/>
    <cellStyle name="Normal 4 4 2 4 4 2" xfId="28941"/>
    <cellStyle name="Normal 4 4 2 4 4 2 2" xfId="28942"/>
    <cellStyle name="Normal 4 4 2 4 4 2 2 2" xfId="28943"/>
    <cellStyle name="Normal 4 4 2 4 4 2 3" xfId="28944"/>
    <cellStyle name="Normal 4 4 2 4 4 3" xfId="28945"/>
    <cellStyle name="Normal 4 4 2 4 4 3 2" xfId="28946"/>
    <cellStyle name="Normal 4 4 2 4 4 4" xfId="28947"/>
    <cellStyle name="Normal 4 4 2 4 5" xfId="28948"/>
    <cellStyle name="Normal 4 4 2 4 5 2" xfId="28949"/>
    <cellStyle name="Normal 4 4 2 4 5 2 2" xfId="28950"/>
    <cellStyle name="Normal 4 4 2 4 5 3" xfId="28951"/>
    <cellStyle name="Normal 4 4 2 4 6" xfId="28952"/>
    <cellStyle name="Normal 4 4 2 4 6 2" xfId="28953"/>
    <cellStyle name="Normal 4 4 2 4 7" xfId="28954"/>
    <cellStyle name="Normal 4 4 2 5" xfId="28955"/>
    <cellStyle name="Normal 4 4 2 5 2" xfId="28956"/>
    <cellStyle name="Normal 4 4 2 5 2 2" xfId="28957"/>
    <cellStyle name="Normal 4 4 2 5 2 2 2" xfId="28958"/>
    <cellStyle name="Normal 4 4 2 5 2 2 2 2" xfId="28959"/>
    <cellStyle name="Normal 4 4 2 5 2 2 2 2 2" xfId="28960"/>
    <cellStyle name="Normal 4 4 2 5 2 2 2 3" xfId="28961"/>
    <cellStyle name="Normal 4 4 2 5 2 2 3" xfId="28962"/>
    <cellStyle name="Normal 4 4 2 5 2 2 3 2" xfId="28963"/>
    <cellStyle name="Normal 4 4 2 5 2 2 4" xfId="28964"/>
    <cellStyle name="Normal 4 4 2 5 2 3" xfId="28965"/>
    <cellStyle name="Normal 4 4 2 5 2 3 2" xfId="28966"/>
    <cellStyle name="Normal 4 4 2 5 2 3 2 2" xfId="28967"/>
    <cellStyle name="Normal 4 4 2 5 2 3 3" xfId="28968"/>
    <cellStyle name="Normal 4 4 2 5 2 4" xfId="28969"/>
    <cellStyle name="Normal 4 4 2 5 2 4 2" xfId="28970"/>
    <cellStyle name="Normal 4 4 2 5 2 5" xfId="28971"/>
    <cellStyle name="Normal 4 4 2 5 3" xfId="28972"/>
    <cellStyle name="Normal 4 4 2 5 3 2" xfId="28973"/>
    <cellStyle name="Normal 4 4 2 5 3 2 2" xfId="28974"/>
    <cellStyle name="Normal 4 4 2 5 3 2 2 2" xfId="28975"/>
    <cellStyle name="Normal 4 4 2 5 3 2 3" xfId="28976"/>
    <cellStyle name="Normal 4 4 2 5 3 3" xfId="28977"/>
    <cellStyle name="Normal 4 4 2 5 3 3 2" xfId="28978"/>
    <cellStyle name="Normal 4 4 2 5 3 4" xfId="28979"/>
    <cellStyle name="Normal 4 4 2 5 4" xfId="28980"/>
    <cellStyle name="Normal 4 4 2 5 4 2" xfId="28981"/>
    <cellStyle name="Normal 4 4 2 5 4 2 2" xfId="28982"/>
    <cellStyle name="Normal 4 4 2 5 4 3" xfId="28983"/>
    <cellStyle name="Normal 4 4 2 5 5" xfId="28984"/>
    <cellStyle name="Normal 4 4 2 5 5 2" xfId="28985"/>
    <cellStyle name="Normal 4 4 2 5 6" xfId="28986"/>
    <cellStyle name="Normal 4 4 2 6" xfId="28987"/>
    <cellStyle name="Normal 4 4 2 6 2" xfId="28988"/>
    <cellStyle name="Normal 4 4 2 6 2 2" xfId="28989"/>
    <cellStyle name="Normal 4 4 2 6 2 2 2" xfId="28990"/>
    <cellStyle name="Normal 4 4 2 6 2 2 2 2" xfId="28991"/>
    <cellStyle name="Normal 4 4 2 6 2 2 3" xfId="28992"/>
    <cellStyle name="Normal 4 4 2 6 2 3" xfId="28993"/>
    <cellStyle name="Normal 4 4 2 6 2 3 2" xfId="28994"/>
    <cellStyle name="Normal 4 4 2 6 2 4" xfId="28995"/>
    <cellStyle name="Normal 4 4 2 6 3" xfId="28996"/>
    <cellStyle name="Normal 4 4 2 6 3 2" xfId="28997"/>
    <cellStyle name="Normal 4 4 2 6 3 2 2" xfId="28998"/>
    <cellStyle name="Normal 4 4 2 6 3 3" xfId="28999"/>
    <cellStyle name="Normal 4 4 2 6 4" xfId="29000"/>
    <cellStyle name="Normal 4 4 2 6 4 2" xfId="29001"/>
    <cellStyle name="Normal 4 4 2 6 5" xfId="29002"/>
    <cellStyle name="Normal 4 4 2 7" xfId="29003"/>
    <cellStyle name="Normal 4 4 2 7 2" xfId="29004"/>
    <cellStyle name="Normal 4 4 2 7 2 2" xfId="29005"/>
    <cellStyle name="Normal 4 4 2 7 2 2 2" xfId="29006"/>
    <cellStyle name="Normal 4 4 2 7 2 3" xfId="29007"/>
    <cellStyle name="Normal 4 4 2 7 3" xfId="29008"/>
    <cellStyle name="Normal 4 4 2 7 3 2" xfId="29009"/>
    <cellStyle name="Normal 4 4 2 7 4" xfId="29010"/>
    <cellStyle name="Normal 4 4 2 8" xfId="29011"/>
    <cellStyle name="Normal 4 4 2 8 2" xfId="29012"/>
    <cellStyle name="Normal 4 4 2 8 2 2" xfId="29013"/>
    <cellStyle name="Normal 4 4 2 8 3" xfId="29014"/>
    <cellStyle name="Normal 4 4 2 9" xfId="29015"/>
    <cellStyle name="Normal 4 4 2 9 2" xfId="29016"/>
    <cellStyle name="Normal 4 4 3" xfId="29017"/>
    <cellStyle name="Normal 4 4 3 2" xfId="29018"/>
    <cellStyle name="Normal 4 4 3 2 2" xfId="29019"/>
    <cellStyle name="Normal 4 4 3 2 2 2" xfId="29020"/>
    <cellStyle name="Normal 4 4 3 2 2 2 2" xfId="29021"/>
    <cellStyle name="Normal 4 4 3 2 2 2 2 2" xfId="29022"/>
    <cellStyle name="Normal 4 4 3 2 2 2 2 2 2" xfId="29023"/>
    <cellStyle name="Normal 4 4 3 2 2 2 2 2 2 2" xfId="29024"/>
    <cellStyle name="Normal 4 4 3 2 2 2 2 2 2 2 2" xfId="29025"/>
    <cellStyle name="Normal 4 4 3 2 2 2 2 2 2 3" xfId="29026"/>
    <cellStyle name="Normal 4 4 3 2 2 2 2 2 3" xfId="29027"/>
    <cellStyle name="Normal 4 4 3 2 2 2 2 2 3 2" xfId="29028"/>
    <cellStyle name="Normal 4 4 3 2 2 2 2 2 4" xfId="29029"/>
    <cellStyle name="Normal 4 4 3 2 2 2 2 3" xfId="29030"/>
    <cellStyle name="Normal 4 4 3 2 2 2 2 3 2" xfId="29031"/>
    <cellStyle name="Normal 4 4 3 2 2 2 2 3 2 2" xfId="29032"/>
    <cellStyle name="Normal 4 4 3 2 2 2 2 3 3" xfId="29033"/>
    <cellStyle name="Normal 4 4 3 2 2 2 2 4" xfId="29034"/>
    <cellStyle name="Normal 4 4 3 2 2 2 2 4 2" xfId="29035"/>
    <cellStyle name="Normal 4 4 3 2 2 2 2 5" xfId="29036"/>
    <cellStyle name="Normal 4 4 3 2 2 2 3" xfId="29037"/>
    <cellStyle name="Normal 4 4 3 2 2 2 3 2" xfId="29038"/>
    <cellStyle name="Normal 4 4 3 2 2 2 3 2 2" xfId="29039"/>
    <cellStyle name="Normal 4 4 3 2 2 2 3 2 2 2" xfId="29040"/>
    <cellStyle name="Normal 4 4 3 2 2 2 3 2 3" xfId="29041"/>
    <cellStyle name="Normal 4 4 3 2 2 2 3 3" xfId="29042"/>
    <cellStyle name="Normal 4 4 3 2 2 2 3 3 2" xfId="29043"/>
    <cellStyle name="Normal 4 4 3 2 2 2 3 4" xfId="29044"/>
    <cellStyle name="Normal 4 4 3 2 2 2 4" xfId="29045"/>
    <cellStyle name="Normal 4 4 3 2 2 2 4 2" xfId="29046"/>
    <cellStyle name="Normal 4 4 3 2 2 2 4 2 2" xfId="29047"/>
    <cellStyle name="Normal 4 4 3 2 2 2 4 3" xfId="29048"/>
    <cellStyle name="Normal 4 4 3 2 2 2 5" xfId="29049"/>
    <cellStyle name="Normal 4 4 3 2 2 2 5 2" xfId="29050"/>
    <cellStyle name="Normal 4 4 3 2 2 2 6" xfId="29051"/>
    <cellStyle name="Normal 4 4 3 2 2 3" xfId="29052"/>
    <cellStyle name="Normal 4 4 3 2 2 3 2" xfId="29053"/>
    <cellStyle name="Normal 4 4 3 2 2 3 2 2" xfId="29054"/>
    <cellStyle name="Normal 4 4 3 2 2 3 2 2 2" xfId="29055"/>
    <cellStyle name="Normal 4 4 3 2 2 3 2 2 2 2" xfId="29056"/>
    <cellStyle name="Normal 4 4 3 2 2 3 2 2 3" xfId="29057"/>
    <cellStyle name="Normal 4 4 3 2 2 3 2 3" xfId="29058"/>
    <cellStyle name="Normal 4 4 3 2 2 3 2 3 2" xfId="29059"/>
    <cellStyle name="Normal 4 4 3 2 2 3 2 4" xfId="29060"/>
    <cellStyle name="Normal 4 4 3 2 2 3 3" xfId="29061"/>
    <cellStyle name="Normal 4 4 3 2 2 3 3 2" xfId="29062"/>
    <cellStyle name="Normal 4 4 3 2 2 3 3 2 2" xfId="29063"/>
    <cellStyle name="Normal 4 4 3 2 2 3 3 3" xfId="29064"/>
    <cellStyle name="Normal 4 4 3 2 2 3 4" xfId="29065"/>
    <cellStyle name="Normal 4 4 3 2 2 3 4 2" xfId="29066"/>
    <cellStyle name="Normal 4 4 3 2 2 3 5" xfId="29067"/>
    <cellStyle name="Normal 4 4 3 2 2 4" xfId="29068"/>
    <cellStyle name="Normal 4 4 3 2 2 4 2" xfId="29069"/>
    <cellStyle name="Normal 4 4 3 2 2 4 2 2" xfId="29070"/>
    <cellStyle name="Normal 4 4 3 2 2 4 2 2 2" xfId="29071"/>
    <cellStyle name="Normal 4 4 3 2 2 4 2 3" xfId="29072"/>
    <cellStyle name="Normal 4 4 3 2 2 4 3" xfId="29073"/>
    <cellStyle name="Normal 4 4 3 2 2 4 3 2" xfId="29074"/>
    <cellStyle name="Normal 4 4 3 2 2 4 4" xfId="29075"/>
    <cellStyle name="Normal 4 4 3 2 2 5" xfId="29076"/>
    <cellStyle name="Normal 4 4 3 2 2 5 2" xfId="29077"/>
    <cellStyle name="Normal 4 4 3 2 2 5 2 2" xfId="29078"/>
    <cellStyle name="Normal 4 4 3 2 2 5 3" xfId="29079"/>
    <cellStyle name="Normal 4 4 3 2 2 6" xfId="29080"/>
    <cellStyle name="Normal 4 4 3 2 2 6 2" xfId="29081"/>
    <cellStyle name="Normal 4 4 3 2 2 7" xfId="29082"/>
    <cellStyle name="Normal 4 4 3 2 3" xfId="29083"/>
    <cellStyle name="Normal 4 4 3 2 3 2" xfId="29084"/>
    <cellStyle name="Normal 4 4 3 2 3 2 2" xfId="29085"/>
    <cellStyle name="Normal 4 4 3 2 3 2 2 2" xfId="29086"/>
    <cellStyle name="Normal 4 4 3 2 3 2 2 2 2" xfId="29087"/>
    <cellStyle name="Normal 4 4 3 2 3 2 2 2 2 2" xfId="29088"/>
    <cellStyle name="Normal 4 4 3 2 3 2 2 2 3" xfId="29089"/>
    <cellStyle name="Normal 4 4 3 2 3 2 2 3" xfId="29090"/>
    <cellStyle name="Normal 4 4 3 2 3 2 2 3 2" xfId="29091"/>
    <cellStyle name="Normal 4 4 3 2 3 2 2 4" xfId="29092"/>
    <cellStyle name="Normal 4 4 3 2 3 2 3" xfId="29093"/>
    <cellStyle name="Normal 4 4 3 2 3 2 3 2" xfId="29094"/>
    <cellStyle name="Normal 4 4 3 2 3 2 3 2 2" xfId="29095"/>
    <cellStyle name="Normal 4 4 3 2 3 2 3 3" xfId="29096"/>
    <cellStyle name="Normal 4 4 3 2 3 2 4" xfId="29097"/>
    <cellStyle name="Normal 4 4 3 2 3 2 4 2" xfId="29098"/>
    <cellStyle name="Normal 4 4 3 2 3 2 5" xfId="29099"/>
    <cellStyle name="Normal 4 4 3 2 3 3" xfId="29100"/>
    <cellStyle name="Normal 4 4 3 2 3 3 2" xfId="29101"/>
    <cellStyle name="Normal 4 4 3 2 3 3 2 2" xfId="29102"/>
    <cellStyle name="Normal 4 4 3 2 3 3 2 2 2" xfId="29103"/>
    <cellStyle name="Normal 4 4 3 2 3 3 2 3" xfId="29104"/>
    <cellStyle name="Normal 4 4 3 2 3 3 3" xfId="29105"/>
    <cellStyle name="Normal 4 4 3 2 3 3 3 2" xfId="29106"/>
    <cellStyle name="Normal 4 4 3 2 3 3 4" xfId="29107"/>
    <cellStyle name="Normal 4 4 3 2 3 4" xfId="29108"/>
    <cellStyle name="Normal 4 4 3 2 3 4 2" xfId="29109"/>
    <cellStyle name="Normal 4 4 3 2 3 4 2 2" xfId="29110"/>
    <cellStyle name="Normal 4 4 3 2 3 4 3" xfId="29111"/>
    <cellStyle name="Normal 4 4 3 2 3 5" xfId="29112"/>
    <cellStyle name="Normal 4 4 3 2 3 5 2" xfId="29113"/>
    <cellStyle name="Normal 4 4 3 2 3 6" xfId="29114"/>
    <cellStyle name="Normal 4 4 3 2 4" xfId="29115"/>
    <cellStyle name="Normal 4 4 3 2 4 2" xfId="29116"/>
    <cellStyle name="Normal 4 4 3 2 4 2 2" xfId="29117"/>
    <cellStyle name="Normal 4 4 3 2 4 2 2 2" xfId="29118"/>
    <cellStyle name="Normal 4 4 3 2 4 2 2 2 2" xfId="29119"/>
    <cellStyle name="Normal 4 4 3 2 4 2 2 3" xfId="29120"/>
    <cellStyle name="Normal 4 4 3 2 4 2 3" xfId="29121"/>
    <cellStyle name="Normal 4 4 3 2 4 2 3 2" xfId="29122"/>
    <cellStyle name="Normal 4 4 3 2 4 2 4" xfId="29123"/>
    <cellStyle name="Normal 4 4 3 2 4 3" xfId="29124"/>
    <cellStyle name="Normal 4 4 3 2 4 3 2" xfId="29125"/>
    <cellStyle name="Normal 4 4 3 2 4 3 2 2" xfId="29126"/>
    <cellStyle name="Normal 4 4 3 2 4 3 3" xfId="29127"/>
    <cellStyle name="Normal 4 4 3 2 4 4" xfId="29128"/>
    <cellStyle name="Normal 4 4 3 2 4 4 2" xfId="29129"/>
    <cellStyle name="Normal 4 4 3 2 4 5" xfId="29130"/>
    <cellStyle name="Normal 4 4 3 2 5" xfId="29131"/>
    <cellStyle name="Normal 4 4 3 2 5 2" xfId="29132"/>
    <cellStyle name="Normal 4 4 3 2 5 2 2" xfId="29133"/>
    <cellStyle name="Normal 4 4 3 2 5 2 2 2" xfId="29134"/>
    <cellStyle name="Normal 4 4 3 2 5 2 3" xfId="29135"/>
    <cellStyle name="Normal 4 4 3 2 5 3" xfId="29136"/>
    <cellStyle name="Normal 4 4 3 2 5 3 2" xfId="29137"/>
    <cellStyle name="Normal 4 4 3 2 5 4" xfId="29138"/>
    <cellStyle name="Normal 4 4 3 2 6" xfId="29139"/>
    <cellStyle name="Normal 4 4 3 2 6 2" xfId="29140"/>
    <cellStyle name="Normal 4 4 3 2 6 2 2" xfId="29141"/>
    <cellStyle name="Normal 4 4 3 2 6 3" xfId="29142"/>
    <cellStyle name="Normal 4 4 3 2 7" xfId="29143"/>
    <cellStyle name="Normal 4 4 3 2 7 2" xfId="29144"/>
    <cellStyle name="Normal 4 4 3 2 8" xfId="29145"/>
    <cellStyle name="Normal 4 4 3 3" xfId="29146"/>
    <cellStyle name="Normal 4 4 3 3 2" xfId="29147"/>
    <cellStyle name="Normal 4 4 3 3 2 2" xfId="29148"/>
    <cellStyle name="Normal 4 4 3 3 2 2 2" xfId="29149"/>
    <cellStyle name="Normal 4 4 3 3 2 2 2 2" xfId="29150"/>
    <cellStyle name="Normal 4 4 3 3 2 2 2 2 2" xfId="29151"/>
    <cellStyle name="Normal 4 4 3 3 2 2 2 2 2 2" xfId="29152"/>
    <cellStyle name="Normal 4 4 3 3 2 2 2 2 3" xfId="29153"/>
    <cellStyle name="Normal 4 4 3 3 2 2 2 3" xfId="29154"/>
    <cellStyle name="Normal 4 4 3 3 2 2 2 3 2" xfId="29155"/>
    <cellStyle name="Normal 4 4 3 3 2 2 2 4" xfId="29156"/>
    <cellStyle name="Normal 4 4 3 3 2 2 3" xfId="29157"/>
    <cellStyle name="Normal 4 4 3 3 2 2 3 2" xfId="29158"/>
    <cellStyle name="Normal 4 4 3 3 2 2 3 2 2" xfId="29159"/>
    <cellStyle name="Normal 4 4 3 3 2 2 3 3" xfId="29160"/>
    <cellStyle name="Normal 4 4 3 3 2 2 4" xfId="29161"/>
    <cellStyle name="Normal 4 4 3 3 2 2 4 2" xfId="29162"/>
    <cellStyle name="Normal 4 4 3 3 2 2 5" xfId="29163"/>
    <cellStyle name="Normal 4 4 3 3 2 3" xfId="29164"/>
    <cellStyle name="Normal 4 4 3 3 2 3 2" xfId="29165"/>
    <cellStyle name="Normal 4 4 3 3 2 3 2 2" xfId="29166"/>
    <cellStyle name="Normal 4 4 3 3 2 3 2 2 2" xfId="29167"/>
    <cellStyle name="Normal 4 4 3 3 2 3 2 3" xfId="29168"/>
    <cellStyle name="Normal 4 4 3 3 2 3 3" xfId="29169"/>
    <cellStyle name="Normal 4 4 3 3 2 3 3 2" xfId="29170"/>
    <cellStyle name="Normal 4 4 3 3 2 3 4" xfId="29171"/>
    <cellStyle name="Normal 4 4 3 3 2 4" xfId="29172"/>
    <cellStyle name="Normal 4 4 3 3 2 4 2" xfId="29173"/>
    <cellStyle name="Normal 4 4 3 3 2 4 2 2" xfId="29174"/>
    <cellStyle name="Normal 4 4 3 3 2 4 3" xfId="29175"/>
    <cellStyle name="Normal 4 4 3 3 2 5" xfId="29176"/>
    <cellStyle name="Normal 4 4 3 3 2 5 2" xfId="29177"/>
    <cellStyle name="Normal 4 4 3 3 2 6" xfId="29178"/>
    <cellStyle name="Normal 4 4 3 3 3" xfId="29179"/>
    <cellStyle name="Normal 4 4 3 3 3 2" xfId="29180"/>
    <cellStyle name="Normal 4 4 3 3 3 2 2" xfId="29181"/>
    <cellStyle name="Normal 4 4 3 3 3 2 2 2" xfId="29182"/>
    <cellStyle name="Normal 4 4 3 3 3 2 2 2 2" xfId="29183"/>
    <cellStyle name="Normal 4 4 3 3 3 2 2 3" xfId="29184"/>
    <cellStyle name="Normal 4 4 3 3 3 2 3" xfId="29185"/>
    <cellStyle name="Normal 4 4 3 3 3 2 3 2" xfId="29186"/>
    <cellStyle name="Normal 4 4 3 3 3 2 4" xfId="29187"/>
    <cellStyle name="Normal 4 4 3 3 3 3" xfId="29188"/>
    <cellStyle name="Normal 4 4 3 3 3 3 2" xfId="29189"/>
    <cellStyle name="Normal 4 4 3 3 3 3 2 2" xfId="29190"/>
    <cellStyle name="Normal 4 4 3 3 3 3 3" xfId="29191"/>
    <cellStyle name="Normal 4 4 3 3 3 4" xfId="29192"/>
    <cellStyle name="Normal 4 4 3 3 3 4 2" xfId="29193"/>
    <cellStyle name="Normal 4 4 3 3 3 5" xfId="29194"/>
    <cellStyle name="Normal 4 4 3 3 4" xfId="29195"/>
    <cellStyle name="Normal 4 4 3 3 4 2" xfId="29196"/>
    <cellStyle name="Normal 4 4 3 3 4 2 2" xfId="29197"/>
    <cellStyle name="Normal 4 4 3 3 4 2 2 2" xfId="29198"/>
    <cellStyle name="Normal 4 4 3 3 4 2 3" xfId="29199"/>
    <cellStyle name="Normal 4 4 3 3 4 3" xfId="29200"/>
    <cellStyle name="Normal 4 4 3 3 4 3 2" xfId="29201"/>
    <cellStyle name="Normal 4 4 3 3 4 4" xfId="29202"/>
    <cellStyle name="Normal 4 4 3 3 5" xfId="29203"/>
    <cellStyle name="Normal 4 4 3 3 5 2" xfId="29204"/>
    <cellStyle name="Normal 4 4 3 3 5 2 2" xfId="29205"/>
    <cellStyle name="Normal 4 4 3 3 5 3" xfId="29206"/>
    <cellStyle name="Normal 4 4 3 3 6" xfId="29207"/>
    <cellStyle name="Normal 4 4 3 3 6 2" xfId="29208"/>
    <cellStyle name="Normal 4 4 3 3 7" xfId="29209"/>
    <cellStyle name="Normal 4 4 3 4" xfId="29210"/>
    <cellStyle name="Normal 4 4 3 4 2" xfId="29211"/>
    <cellStyle name="Normal 4 4 3 4 2 2" xfId="29212"/>
    <cellStyle name="Normal 4 4 3 4 2 2 2" xfId="29213"/>
    <cellStyle name="Normal 4 4 3 4 2 2 2 2" xfId="29214"/>
    <cellStyle name="Normal 4 4 3 4 2 2 2 2 2" xfId="29215"/>
    <cellStyle name="Normal 4 4 3 4 2 2 2 3" xfId="29216"/>
    <cellStyle name="Normal 4 4 3 4 2 2 3" xfId="29217"/>
    <cellStyle name="Normal 4 4 3 4 2 2 3 2" xfId="29218"/>
    <cellStyle name="Normal 4 4 3 4 2 2 4" xfId="29219"/>
    <cellStyle name="Normal 4 4 3 4 2 3" xfId="29220"/>
    <cellStyle name="Normal 4 4 3 4 2 3 2" xfId="29221"/>
    <cellStyle name="Normal 4 4 3 4 2 3 2 2" xfId="29222"/>
    <cellStyle name="Normal 4 4 3 4 2 3 3" xfId="29223"/>
    <cellStyle name="Normal 4 4 3 4 2 4" xfId="29224"/>
    <cellStyle name="Normal 4 4 3 4 2 4 2" xfId="29225"/>
    <cellStyle name="Normal 4 4 3 4 2 5" xfId="29226"/>
    <cellStyle name="Normal 4 4 3 4 3" xfId="29227"/>
    <cellStyle name="Normal 4 4 3 4 3 2" xfId="29228"/>
    <cellStyle name="Normal 4 4 3 4 3 2 2" xfId="29229"/>
    <cellStyle name="Normal 4 4 3 4 3 2 2 2" xfId="29230"/>
    <cellStyle name="Normal 4 4 3 4 3 2 3" xfId="29231"/>
    <cellStyle name="Normal 4 4 3 4 3 3" xfId="29232"/>
    <cellStyle name="Normal 4 4 3 4 3 3 2" xfId="29233"/>
    <cellStyle name="Normal 4 4 3 4 3 4" xfId="29234"/>
    <cellStyle name="Normal 4 4 3 4 4" xfId="29235"/>
    <cellStyle name="Normal 4 4 3 4 4 2" xfId="29236"/>
    <cellStyle name="Normal 4 4 3 4 4 2 2" xfId="29237"/>
    <cellStyle name="Normal 4 4 3 4 4 3" xfId="29238"/>
    <cellStyle name="Normal 4 4 3 4 5" xfId="29239"/>
    <cellStyle name="Normal 4 4 3 4 5 2" xfId="29240"/>
    <cellStyle name="Normal 4 4 3 4 6" xfId="29241"/>
    <cellStyle name="Normal 4 4 3 5" xfId="29242"/>
    <cellStyle name="Normal 4 4 3 5 2" xfId="29243"/>
    <cellStyle name="Normal 4 4 3 5 2 2" xfId="29244"/>
    <cellStyle name="Normal 4 4 3 5 2 2 2" xfId="29245"/>
    <cellStyle name="Normal 4 4 3 5 2 2 2 2" xfId="29246"/>
    <cellStyle name="Normal 4 4 3 5 2 2 3" xfId="29247"/>
    <cellStyle name="Normal 4 4 3 5 2 3" xfId="29248"/>
    <cellStyle name="Normal 4 4 3 5 2 3 2" xfId="29249"/>
    <cellStyle name="Normal 4 4 3 5 2 4" xfId="29250"/>
    <cellStyle name="Normal 4 4 3 5 3" xfId="29251"/>
    <cellStyle name="Normal 4 4 3 5 3 2" xfId="29252"/>
    <cellStyle name="Normal 4 4 3 5 3 2 2" xfId="29253"/>
    <cellStyle name="Normal 4 4 3 5 3 3" xfId="29254"/>
    <cellStyle name="Normal 4 4 3 5 4" xfId="29255"/>
    <cellStyle name="Normal 4 4 3 5 4 2" xfId="29256"/>
    <cellStyle name="Normal 4 4 3 5 5" xfId="29257"/>
    <cellStyle name="Normal 4 4 3 6" xfId="29258"/>
    <cellStyle name="Normal 4 4 3 6 2" xfId="29259"/>
    <cellStyle name="Normal 4 4 3 6 2 2" xfId="29260"/>
    <cellStyle name="Normal 4 4 3 6 2 2 2" xfId="29261"/>
    <cellStyle name="Normal 4 4 3 6 2 3" xfId="29262"/>
    <cellStyle name="Normal 4 4 3 6 3" xfId="29263"/>
    <cellStyle name="Normal 4 4 3 6 3 2" xfId="29264"/>
    <cellStyle name="Normal 4 4 3 6 4" xfId="29265"/>
    <cellStyle name="Normal 4 4 3 7" xfId="29266"/>
    <cellStyle name="Normal 4 4 3 7 2" xfId="29267"/>
    <cellStyle name="Normal 4 4 3 7 2 2" xfId="29268"/>
    <cellStyle name="Normal 4 4 3 7 3" xfId="29269"/>
    <cellStyle name="Normal 4 4 3 8" xfId="29270"/>
    <cellStyle name="Normal 4 4 3 8 2" xfId="29271"/>
    <cellStyle name="Normal 4 4 3 9" xfId="29272"/>
    <cellStyle name="Normal 4 4 4" xfId="29273"/>
    <cellStyle name="Normal 4 4 4 2" xfId="29274"/>
    <cellStyle name="Normal 4 4 4 2 2" xfId="29275"/>
    <cellStyle name="Normal 4 4 4 2 2 2" xfId="29276"/>
    <cellStyle name="Normal 4 4 4 2 2 2 2" xfId="29277"/>
    <cellStyle name="Normal 4 4 4 2 2 2 2 2" xfId="29278"/>
    <cellStyle name="Normal 4 4 4 2 2 2 2 2 2" xfId="29279"/>
    <cellStyle name="Normal 4 4 4 2 2 2 2 2 2 2" xfId="29280"/>
    <cellStyle name="Normal 4 4 4 2 2 2 2 2 3" xfId="29281"/>
    <cellStyle name="Normal 4 4 4 2 2 2 2 3" xfId="29282"/>
    <cellStyle name="Normal 4 4 4 2 2 2 2 3 2" xfId="29283"/>
    <cellStyle name="Normal 4 4 4 2 2 2 2 4" xfId="29284"/>
    <cellStyle name="Normal 4 4 4 2 2 2 3" xfId="29285"/>
    <cellStyle name="Normal 4 4 4 2 2 2 3 2" xfId="29286"/>
    <cellStyle name="Normal 4 4 4 2 2 2 3 2 2" xfId="29287"/>
    <cellStyle name="Normal 4 4 4 2 2 2 3 3" xfId="29288"/>
    <cellStyle name="Normal 4 4 4 2 2 2 4" xfId="29289"/>
    <cellStyle name="Normal 4 4 4 2 2 2 4 2" xfId="29290"/>
    <cellStyle name="Normal 4 4 4 2 2 2 5" xfId="29291"/>
    <cellStyle name="Normal 4 4 4 2 2 3" xfId="29292"/>
    <cellStyle name="Normal 4 4 4 2 2 3 2" xfId="29293"/>
    <cellStyle name="Normal 4 4 4 2 2 3 2 2" xfId="29294"/>
    <cellStyle name="Normal 4 4 4 2 2 3 2 2 2" xfId="29295"/>
    <cellStyle name="Normal 4 4 4 2 2 3 2 3" xfId="29296"/>
    <cellStyle name="Normal 4 4 4 2 2 3 3" xfId="29297"/>
    <cellStyle name="Normal 4 4 4 2 2 3 3 2" xfId="29298"/>
    <cellStyle name="Normal 4 4 4 2 2 3 4" xfId="29299"/>
    <cellStyle name="Normal 4 4 4 2 2 4" xfId="29300"/>
    <cellStyle name="Normal 4 4 4 2 2 4 2" xfId="29301"/>
    <cellStyle name="Normal 4 4 4 2 2 4 2 2" xfId="29302"/>
    <cellStyle name="Normal 4 4 4 2 2 4 3" xfId="29303"/>
    <cellStyle name="Normal 4 4 4 2 2 5" xfId="29304"/>
    <cellStyle name="Normal 4 4 4 2 2 5 2" xfId="29305"/>
    <cellStyle name="Normal 4 4 4 2 2 6" xfId="29306"/>
    <cellStyle name="Normal 4 4 4 2 3" xfId="29307"/>
    <cellStyle name="Normal 4 4 4 2 3 2" xfId="29308"/>
    <cellStyle name="Normal 4 4 4 2 3 2 2" xfId="29309"/>
    <cellStyle name="Normal 4 4 4 2 3 2 2 2" xfId="29310"/>
    <cellStyle name="Normal 4 4 4 2 3 2 2 2 2" xfId="29311"/>
    <cellStyle name="Normal 4 4 4 2 3 2 2 3" xfId="29312"/>
    <cellStyle name="Normal 4 4 4 2 3 2 3" xfId="29313"/>
    <cellStyle name="Normal 4 4 4 2 3 2 3 2" xfId="29314"/>
    <cellStyle name="Normal 4 4 4 2 3 2 4" xfId="29315"/>
    <cellStyle name="Normal 4 4 4 2 3 3" xfId="29316"/>
    <cellStyle name="Normal 4 4 4 2 3 3 2" xfId="29317"/>
    <cellStyle name="Normal 4 4 4 2 3 3 2 2" xfId="29318"/>
    <cellStyle name="Normal 4 4 4 2 3 3 3" xfId="29319"/>
    <cellStyle name="Normal 4 4 4 2 3 4" xfId="29320"/>
    <cellStyle name="Normal 4 4 4 2 3 4 2" xfId="29321"/>
    <cellStyle name="Normal 4 4 4 2 3 5" xfId="29322"/>
    <cellStyle name="Normal 4 4 4 2 4" xfId="29323"/>
    <cellStyle name="Normal 4 4 4 2 4 2" xfId="29324"/>
    <cellStyle name="Normal 4 4 4 2 4 2 2" xfId="29325"/>
    <cellStyle name="Normal 4 4 4 2 4 2 2 2" xfId="29326"/>
    <cellStyle name="Normal 4 4 4 2 4 2 3" xfId="29327"/>
    <cellStyle name="Normal 4 4 4 2 4 3" xfId="29328"/>
    <cellStyle name="Normal 4 4 4 2 4 3 2" xfId="29329"/>
    <cellStyle name="Normal 4 4 4 2 4 4" xfId="29330"/>
    <cellStyle name="Normal 4 4 4 2 5" xfId="29331"/>
    <cellStyle name="Normal 4 4 4 2 5 2" xfId="29332"/>
    <cellStyle name="Normal 4 4 4 2 5 2 2" xfId="29333"/>
    <cellStyle name="Normal 4 4 4 2 5 3" xfId="29334"/>
    <cellStyle name="Normal 4 4 4 2 6" xfId="29335"/>
    <cellStyle name="Normal 4 4 4 2 6 2" xfId="29336"/>
    <cellStyle name="Normal 4 4 4 2 7" xfId="29337"/>
    <cellStyle name="Normal 4 4 4 3" xfId="29338"/>
    <cellStyle name="Normal 4 4 4 3 2" xfId="29339"/>
    <cellStyle name="Normal 4 4 4 3 2 2" xfId="29340"/>
    <cellStyle name="Normal 4 4 4 3 2 2 2" xfId="29341"/>
    <cellStyle name="Normal 4 4 4 3 2 2 2 2" xfId="29342"/>
    <cellStyle name="Normal 4 4 4 3 2 2 2 2 2" xfId="29343"/>
    <cellStyle name="Normal 4 4 4 3 2 2 2 3" xfId="29344"/>
    <cellStyle name="Normal 4 4 4 3 2 2 3" xfId="29345"/>
    <cellStyle name="Normal 4 4 4 3 2 2 3 2" xfId="29346"/>
    <cellStyle name="Normal 4 4 4 3 2 2 4" xfId="29347"/>
    <cellStyle name="Normal 4 4 4 3 2 3" xfId="29348"/>
    <cellStyle name="Normal 4 4 4 3 2 3 2" xfId="29349"/>
    <cellStyle name="Normal 4 4 4 3 2 3 2 2" xfId="29350"/>
    <cellStyle name="Normal 4 4 4 3 2 3 3" xfId="29351"/>
    <cellStyle name="Normal 4 4 4 3 2 4" xfId="29352"/>
    <cellStyle name="Normal 4 4 4 3 2 4 2" xfId="29353"/>
    <cellStyle name="Normal 4 4 4 3 2 5" xfId="29354"/>
    <cellStyle name="Normal 4 4 4 3 3" xfId="29355"/>
    <cellStyle name="Normal 4 4 4 3 3 2" xfId="29356"/>
    <cellStyle name="Normal 4 4 4 3 3 2 2" xfId="29357"/>
    <cellStyle name="Normal 4 4 4 3 3 2 2 2" xfId="29358"/>
    <cellStyle name="Normal 4 4 4 3 3 2 3" xfId="29359"/>
    <cellStyle name="Normal 4 4 4 3 3 3" xfId="29360"/>
    <cellStyle name="Normal 4 4 4 3 3 3 2" xfId="29361"/>
    <cellStyle name="Normal 4 4 4 3 3 4" xfId="29362"/>
    <cellStyle name="Normal 4 4 4 3 4" xfId="29363"/>
    <cellStyle name="Normal 4 4 4 3 4 2" xfId="29364"/>
    <cellStyle name="Normal 4 4 4 3 4 2 2" xfId="29365"/>
    <cellStyle name="Normal 4 4 4 3 4 3" xfId="29366"/>
    <cellStyle name="Normal 4 4 4 3 5" xfId="29367"/>
    <cellStyle name="Normal 4 4 4 3 5 2" xfId="29368"/>
    <cellStyle name="Normal 4 4 4 3 6" xfId="29369"/>
    <cellStyle name="Normal 4 4 4 4" xfId="29370"/>
    <cellStyle name="Normal 4 4 4 4 2" xfId="29371"/>
    <cellStyle name="Normal 4 4 4 4 2 2" xfId="29372"/>
    <cellStyle name="Normal 4 4 4 4 2 2 2" xfId="29373"/>
    <cellStyle name="Normal 4 4 4 4 2 2 2 2" xfId="29374"/>
    <cellStyle name="Normal 4 4 4 4 2 2 3" xfId="29375"/>
    <cellStyle name="Normal 4 4 4 4 2 3" xfId="29376"/>
    <cellStyle name="Normal 4 4 4 4 2 3 2" xfId="29377"/>
    <cellStyle name="Normal 4 4 4 4 2 4" xfId="29378"/>
    <cellStyle name="Normal 4 4 4 4 3" xfId="29379"/>
    <cellStyle name="Normal 4 4 4 4 3 2" xfId="29380"/>
    <cellStyle name="Normal 4 4 4 4 3 2 2" xfId="29381"/>
    <cellStyle name="Normal 4 4 4 4 3 3" xfId="29382"/>
    <cellStyle name="Normal 4 4 4 4 4" xfId="29383"/>
    <cellStyle name="Normal 4 4 4 4 4 2" xfId="29384"/>
    <cellStyle name="Normal 4 4 4 4 5" xfId="29385"/>
    <cellStyle name="Normal 4 4 4 5" xfId="29386"/>
    <cellStyle name="Normal 4 4 4 5 2" xfId="29387"/>
    <cellStyle name="Normal 4 4 4 5 2 2" xfId="29388"/>
    <cellStyle name="Normal 4 4 4 5 2 2 2" xfId="29389"/>
    <cellStyle name="Normal 4 4 4 5 2 3" xfId="29390"/>
    <cellStyle name="Normal 4 4 4 5 3" xfId="29391"/>
    <cellStyle name="Normal 4 4 4 5 3 2" xfId="29392"/>
    <cellStyle name="Normal 4 4 4 5 4" xfId="29393"/>
    <cellStyle name="Normal 4 4 4 6" xfId="29394"/>
    <cellStyle name="Normal 4 4 4 6 2" xfId="29395"/>
    <cellStyle name="Normal 4 4 4 6 2 2" xfId="29396"/>
    <cellStyle name="Normal 4 4 4 6 3" xfId="29397"/>
    <cellStyle name="Normal 4 4 4 7" xfId="29398"/>
    <cellStyle name="Normal 4 4 4 7 2" xfId="29399"/>
    <cellStyle name="Normal 4 4 4 8" xfId="29400"/>
    <cellStyle name="Normal 4 4 5" xfId="29401"/>
    <cellStyle name="Normal 4 4 5 2" xfId="29402"/>
    <cellStyle name="Normal 4 4 5 2 2" xfId="29403"/>
    <cellStyle name="Normal 4 4 5 2 2 2" xfId="29404"/>
    <cellStyle name="Normal 4 4 5 2 2 2 2" xfId="29405"/>
    <cellStyle name="Normal 4 4 5 2 2 2 2 2" xfId="29406"/>
    <cellStyle name="Normal 4 4 5 2 2 2 2 2 2" xfId="29407"/>
    <cellStyle name="Normal 4 4 5 2 2 2 2 3" xfId="29408"/>
    <cellStyle name="Normal 4 4 5 2 2 2 3" xfId="29409"/>
    <cellStyle name="Normal 4 4 5 2 2 2 3 2" xfId="29410"/>
    <cellStyle name="Normal 4 4 5 2 2 2 4" xfId="29411"/>
    <cellStyle name="Normal 4 4 5 2 2 3" xfId="29412"/>
    <cellStyle name="Normal 4 4 5 2 2 3 2" xfId="29413"/>
    <cellStyle name="Normal 4 4 5 2 2 3 2 2" xfId="29414"/>
    <cellStyle name="Normal 4 4 5 2 2 3 3" xfId="29415"/>
    <cellStyle name="Normal 4 4 5 2 2 4" xfId="29416"/>
    <cellStyle name="Normal 4 4 5 2 2 4 2" xfId="29417"/>
    <cellStyle name="Normal 4 4 5 2 2 5" xfId="29418"/>
    <cellStyle name="Normal 4 4 5 2 3" xfId="29419"/>
    <cellStyle name="Normal 4 4 5 2 3 2" xfId="29420"/>
    <cellStyle name="Normal 4 4 5 2 3 2 2" xfId="29421"/>
    <cellStyle name="Normal 4 4 5 2 3 2 2 2" xfId="29422"/>
    <cellStyle name="Normal 4 4 5 2 3 2 3" xfId="29423"/>
    <cellStyle name="Normal 4 4 5 2 3 3" xfId="29424"/>
    <cellStyle name="Normal 4 4 5 2 3 3 2" xfId="29425"/>
    <cellStyle name="Normal 4 4 5 2 3 4" xfId="29426"/>
    <cellStyle name="Normal 4 4 5 2 4" xfId="29427"/>
    <cellStyle name="Normal 4 4 5 2 4 2" xfId="29428"/>
    <cellStyle name="Normal 4 4 5 2 4 2 2" xfId="29429"/>
    <cellStyle name="Normal 4 4 5 2 4 3" xfId="29430"/>
    <cellStyle name="Normal 4 4 5 2 5" xfId="29431"/>
    <cellStyle name="Normal 4 4 5 2 5 2" xfId="29432"/>
    <cellStyle name="Normal 4 4 5 2 6" xfId="29433"/>
    <cellStyle name="Normal 4 4 5 3" xfId="29434"/>
    <cellStyle name="Normal 4 4 5 3 2" xfId="29435"/>
    <cellStyle name="Normal 4 4 5 3 2 2" xfId="29436"/>
    <cellStyle name="Normal 4 4 5 3 2 2 2" xfId="29437"/>
    <cellStyle name="Normal 4 4 5 3 2 2 2 2" xfId="29438"/>
    <cellStyle name="Normal 4 4 5 3 2 2 3" xfId="29439"/>
    <cellStyle name="Normal 4 4 5 3 2 3" xfId="29440"/>
    <cellStyle name="Normal 4 4 5 3 2 3 2" xfId="29441"/>
    <cellStyle name="Normal 4 4 5 3 2 4" xfId="29442"/>
    <cellStyle name="Normal 4 4 5 3 3" xfId="29443"/>
    <cellStyle name="Normal 4 4 5 3 3 2" xfId="29444"/>
    <cellStyle name="Normal 4 4 5 3 3 2 2" xfId="29445"/>
    <cellStyle name="Normal 4 4 5 3 3 3" xfId="29446"/>
    <cellStyle name="Normal 4 4 5 3 4" xfId="29447"/>
    <cellStyle name="Normal 4 4 5 3 4 2" xfId="29448"/>
    <cellStyle name="Normal 4 4 5 3 5" xfId="29449"/>
    <cellStyle name="Normal 4 4 5 4" xfId="29450"/>
    <cellStyle name="Normal 4 4 5 4 2" xfId="29451"/>
    <cellStyle name="Normal 4 4 5 4 2 2" xfId="29452"/>
    <cellStyle name="Normal 4 4 5 4 2 2 2" xfId="29453"/>
    <cellStyle name="Normal 4 4 5 4 2 3" xfId="29454"/>
    <cellStyle name="Normal 4 4 5 4 3" xfId="29455"/>
    <cellStyle name="Normal 4 4 5 4 3 2" xfId="29456"/>
    <cellStyle name="Normal 4 4 5 4 4" xfId="29457"/>
    <cellStyle name="Normal 4 4 5 5" xfId="29458"/>
    <cellStyle name="Normal 4 4 5 5 2" xfId="29459"/>
    <cellStyle name="Normal 4 4 5 5 2 2" xfId="29460"/>
    <cellStyle name="Normal 4 4 5 5 3" xfId="29461"/>
    <cellStyle name="Normal 4 4 5 6" xfId="29462"/>
    <cellStyle name="Normal 4 4 5 6 2" xfId="29463"/>
    <cellStyle name="Normal 4 4 5 7" xfId="29464"/>
    <cellStyle name="Normal 4 4 6" xfId="29465"/>
    <cellStyle name="Normal 4 4 6 2" xfId="29466"/>
    <cellStyle name="Normal 4 4 6 2 2" xfId="29467"/>
    <cellStyle name="Normal 4 4 6 2 2 2" xfId="29468"/>
    <cellStyle name="Normal 4 4 6 2 2 2 2" xfId="29469"/>
    <cellStyle name="Normal 4 4 6 2 2 2 2 2" xfId="29470"/>
    <cellStyle name="Normal 4 4 6 2 2 2 3" xfId="29471"/>
    <cellStyle name="Normal 4 4 6 2 2 3" xfId="29472"/>
    <cellStyle name="Normal 4 4 6 2 2 3 2" xfId="29473"/>
    <cellStyle name="Normal 4 4 6 2 2 4" xfId="29474"/>
    <cellStyle name="Normal 4 4 6 2 3" xfId="29475"/>
    <cellStyle name="Normal 4 4 6 2 3 2" xfId="29476"/>
    <cellStyle name="Normal 4 4 6 2 3 2 2" xfId="29477"/>
    <cellStyle name="Normal 4 4 6 2 3 3" xfId="29478"/>
    <cellStyle name="Normal 4 4 6 2 4" xfId="29479"/>
    <cellStyle name="Normal 4 4 6 2 4 2" xfId="29480"/>
    <cellStyle name="Normal 4 4 6 2 5" xfId="29481"/>
    <cellStyle name="Normal 4 4 6 3" xfId="29482"/>
    <cellStyle name="Normal 4 4 6 3 2" xfId="29483"/>
    <cellStyle name="Normal 4 4 6 3 2 2" xfId="29484"/>
    <cellStyle name="Normal 4 4 6 3 2 2 2" xfId="29485"/>
    <cellStyle name="Normal 4 4 6 3 2 3" xfId="29486"/>
    <cellStyle name="Normal 4 4 6 3 3" xfId="29487"/>
    <cellStyle name="Normal 4 4 6 3 3 2" xfId="29488"/>
    <cellStyle name="Normal 4 4 6 3 4" xfId="29489"/>
    <cellStyle name="Normal 4 4 6 4" xfId="29490"/>
    <cellStyle name="Normal 4 4 6 4 2" xfId="29491"/>
    <cellStyle name="Normal 4 4 6 4 2 2" xfId="29492"/>
    <cellStyle name="Normal 4 4 6 4 3" xfId="29493"/>
    <cellStyle name="Normal 4 4 6 5" xfId="29494"/>
    <cellStyle name="Normal 4 4 6 5 2" xfId="29495"/>
    <cellStyle name="Normal 4 4 6 6" xfId="29496"/>
    <cellStyle name="Normal 4 4 7" xfId="29497"/>
    <cellStyle name="Normal 4 4 7 2" xfId="29498"/>
    <cellStyle name="Normal 4 4 7 2 2" xfId="29499"/>
    <cellStyle name="Normal 4 4 7 2 2 2" xfId="29500"/>
    <cellStyle name="Normal 4 4 7 2 2 2 2" xfId="29501"/>
    <cellStyle name="Normal 4 4 7 2 2 3" xfId="29502"/>
    <cellStyle name="Normal 4 4 7 2 3" xfId="29503"/>
    <cellStyle name="Normal 4 4 7 2 3 2" xfId="29504"/>
    <cellStyle name="Normal 4 4 7 2 4" xfId="29505"/>
    <cellStyle name="Normal 4 4 7 3" xfId="29506"/>
    <cellStyle name="Normal 4 4 7 3 2" xfId="29507"/>
    <cellStyle name="Normal 4 4 7 3 2 2" xfId="29508"/>
    <cellStyle name="Normal 4 4 7 3 3" xfId="29509"/>
    <cellStyle name="Normal 4 4 7 4" xfId="29510"/>
    <cellStyle name="Normal 4 4 7 4 2" xfId="29511"/>
    <cellStyle name="Normal 4 4 7 5" xfId="29512"/>
    <cellStyle name="Normal 4 4 8" xfId="29513"/>
    <cellStyle name="Normal 4 4 8 2" xfId="29514"/>
    <cellStyle name="Normal 4 4 8 2 2" xfId="29515"/>
    <cellStyle name="Normal 4 4 8 2 2 2" xfId="29516"/>
    <cellStyle name="Normal 4 4 8 2 3" xfId="29517"/>
    <cellStyle name="Normal 4 4 8 3" xfId="29518"/>
    <cellStyle name="Normal 4 4 8 3 2" xfId="29519"/>
    <cellStyle name="Normal 4 4 8 4" xfId="29520"/>
    <cellStyle name="Normal 4 4 9" xfId="29521"/>
    <cellStyle name="Normal 4 4 9 2" xfId="29522"/>
    <cellStyle name="Normal 4 4 9 2 2" xfId="29523"/>
    <cellStyle name="Normal 4 4 9 3" xfId="29524"/>
    <cellStyle name="Normal 4 40" xfId="1282"/>
    <cellStyle name="Normal 4 41" xfId="1283"/>
    <cellStyle name="Normal 4 42" xfId="1284"/>
    <cellStyle name="Normal 4 43" xfId="1285"/>
    <cellStyle name="Normal 4 44" xfId="1286"/>
    <cellStyle name="Normal 4 45" xfId="1287"/>
    <cellStyle name="Normal 4 46" xfId="1288"/>
    <cellStyle name="Normal 4 47" xfId="1289"/>
    <cellStyle name="Normal 4 48" xfId="1290"/>
    <cellStyle name="Normal 4 49" xfId="1291"/>
    <cellStyle name="Normal 4 5" xfId="250"/>
    <cellStyle name="Normal 4 5 10" xfId="29525"/>
    <cellStyle name="Normal 4 5 11" xfId="29526"/>
    <cellStyle name="Normal 4 5 2" xfId="889"/>
    <cellStyle name="Normal 4 5 2 2" xfId="29527"/>
    <cellStyle name="Normal 4 5 2 2 2" xfId="29528"/>
    <cellStyle name="Normal 4 5 2 2 2 2" xfId="29529"/>
    <cellStyle name="Normal 4 5 2 2 2 2 2" xfId="29530"/>
    <cellStyle name="Normal 4 5 2 2 2 2 2 2" xfId="29531"/>
    <cellStyle name="Normal 4 5 2 2 2 2 2 2 2" xfId="29532"/>
    <cellStyle name="Normal 4 5 2 2 2 2 2 2 2 2" xfId="29533"/>
    <cellStyle name="Normal 4 5 2 2 2 2 2 2 2 2 2" xfId="29534"/>
    <cellStyle name="Normal 4 5 2 2 2 2 2 2 2 3" xfId="29535"/>
    <cellStyle name="Normal 4 5 2 2 2 2 2 2 3" xfId="29536"/>
    <cellStyle name="Normal 4 5 2 2 2 2 2 2 3 2" xfId="29537"/>
    <cellStyle name="Normal 4 5 2 2 2 2 2 2 4" xfId="29538"/>
    <cellStyle name="Normal 4 5 2 2 2 2 2 3" xfId="29539"/>
    <cellStyle name="Normal 4 5 2 2 2 2 2 3 2" xfId="29540"/>
    <cellStyle name="Normal 4 5 2 2 2 2 2 3 2 2" xfId="29541"/>
    <cellStyle name="Normal 4 5 2 2 2 2 2 3 3" xfId="29542"/>
    <cellStyle name="Normal 4 5 2 2 2 2 2 4" xfId="29543"/>
    <cellStyle name="Normal 4 5 2 2 2 2 2 4 2" xfId="29544"/>
    <cellStyle name="Normal 4 5 2 2 2 2 2 5" xfId="29545"/>
    <cellStyle name="Normal 4 5 2 2 2 2 3" xfId="29546"/>
    <cellStyle name="Normal 4 5 2 2 2 2 3 2" xfId="29547"/>
    <cellStyle name="Normal 4 5 2 2 2 2 3 2 2" xfId="29548"/>
    <cellStyle name="Normal 4 5 2 2 2 2 3 2 2 2" xfId="29549"/>
    <cellStyle name="Normal 4 5 2 2 2 2 3 2 3" xfId="29550"/>
    <cellStyle name="Normal 4 5 2 2 2 2 3 3" xfId="29551"/>
    <cellStyle name="Normal 4 5 2 2 2 2 3 3 2" xfId="29552"/>
    <cellStyle name="Normal 4 5 2 2 2 2 3 4" xfId="29553"/>
    <cellStyle name="Normal 4 5 2 2 2 2 4" xfId="29554"/>
    <cellStyle name="Normal 4 5 2 2 2 2 4 2" xfId="29555"/>
    <cellStyle name="Normal 4 5 2 2 2 2 4 2 2" xfId="29556"/>
    <cellStyle name="Normal 4 5 2 2 2 2 4 3" xfId="29557"/>
    <cellStyle name="Normal 4 5 2 2 2 2 5" xfId="29558"/>
    <cellStyle name="Normal 4 5 2 2 2 2 5 2" xfId="29559"/>
    <cellStyle name="Normal 4 5 2 2 2 2 6" xfId="29560"/>
    <cellStyle name="Normal 4 5 2 2 2 3" xfId="29561"/>
    <cellStyle name="Normal 4 5 2 2 2 3 2" xfId="29562"/>
    <cellStyle name="Normal 4 5 2 2 2 3 2 2" xfId="29563"/>
    <cellStyle name="Normal 4 5 2 2 2 3 2 2 2" xfId="29564"/>
    <cellStyle name="Normal 4 5 2 2 2 3 2 2 2 2" xfId="29565"/>
    <cellStyle name="Normal 4 5 2 2 2 3 2 2 3" xfId="29566"/>
    <cellStyle name="Normal 4 5 2 2 2 3 2 3" xfId="29567"/>
    <cellStyle name="Normal 4 5 2 2 2 3 2 3 2" xfId="29568"/>
    <cellStyle name="Normal 4 5 2 2 2 3 2 4" xfId="29569"/>
    <cellStyle name="Normal 4 5 2 2 2 3 3" xfId="29570"/>
    <cellStyle name="Normal 4 5 2 2 2 3 3 2" xfId="29571"/>
    <cellStyle name="Normal 4 5 2 2 2 3 3 2 2" xfId="29572"/>
    <cellStyle name="Normal 4 5 2 2 2 3 3 3" xfId="29573"/>
    <cellStyle name="Normal 4 5 2 2 2 3 4" xfId="29574"/>
    <cellStyle name="Normal 4 5 2 2 2 3 4 2" xfId="29575"/>
    <cellStyle name="Normal 4 5 2 2 2 3 5" xfId="29576"/>
    <cellStyle name="Normal 4 5 2 2 2 4" xfId="29577"/>
    <cellStyle name="Normal 4 5 2 2 2 4 2" xfId="29578"/>
    <cellStyle name="Normal 4 5 2 2 2 4 2 2" xfId="29579"/>
    <cellStyle name="Normal 4 5 2 2 2 4 2 2 2" xfId="29580"/>
    <cellStyle name="Normal 4 5 2 2 2 4 2 3" xfId="29581"/>
    <cellStyle name="Normal 4 5 2 2 2 4 3" xfId="29582"/>
    <cellStyle name="Normal 4 5 2 2 2 4 3 2" xfId="29583"/>
    <cellStyle name="Normal 4 5 2 2 2 4 4" xfId="29584"/>
    <cellStyle name="Normal 4 5 2 2 2 5" xfId="29585"/>
    <cellStyle name="Normal 4 5 2 2 2 5 2" xfId="29586"/>
    <cellStyle name="Normal 4 5 2 2 2 5 2 2" xfId="29587"/>
    <cellStyle name="Normal 4 5 2 2 2 5 3" xfId="29588"/>
    <cellStyle name="Normal 4 5 2 2 2 6" xfId="29589"/>
    <cellStyle name="Normal 4 5 2 2 2 6 2" xfId="29590"/>
    <cellStyle name="Normal 4 5 2 2 2 7" xfId="29591"/>
    <cellStyle name="Normal 4 5 2 2 3" xfId="29592"/>
    <cellStyle name="Normal 4 5 2 2 3 2" xfId="29593"/>
    <cellStyle name="Normal 4 5 2 2 3 2 2" xfId="29594"/>
    <cellStyle name="Normal 4 5 2 2 3 2 2 2" xfId="29595"/>
    <cellStyle name="Normal 4 5 2 2 3 2 2 2 2" xfId="29596"/>
    <cellStyle name="Normal 4 5 2 2 3 2 2 2 2 2" xfId="29597"/>
    <cellStyle name="Normal 4 5 2 2 3 2 2 2 3" xfId="29598"/>
    <cellStyle name="Normal 4 5 2 2 3 2 2 3" xfId="29599"/>
    <cellStyle name="Normal 4 5 2 2 3 2 2 3 2" xfId="29600"/>
    <cellStyle name="Normal 4 5 2 2 3 2 2 4" xfId="29601"/>
    <cellStyle name="Normal 4 5 2 2 3 2 3" xfId="29602"/>
    <cellStyle name="Normal 4 5 2 2 3 2 3 2" xfId="29603"/>
    <cellStyle name="Normal 4 5 2 2 3 2 3 2 2" xfId="29604"/>
    <cellStyle name="Normal 4 5 2 2 3 2 3 3" xfId="29605"/>
    <cellStyle name="Normal 4 5 2 2 3 2 4" xfId="29606"/>
    <cellStyle name="Normal 4 5 2 2 3 2 4 2" xfId="29607"/>
    <cellStyle name="Normal 4 5 2 2 3 2 5" xfId="29608"/>
    <cellStyle name="Normal 4 5 2 2 3 3" xfId="29609"/>
    <cellStyle name="Normal 4 5 2 2 3 3 2" xfId="29610"/>
    <cellStyle name="Normal 4 5 2 2 3 3 2 2" xfId="29611"/>
    <cellStyle name="Normal 4 5 2 2 3 3 2 2 2" xfId="29612"/>
    <cellStyle name="Normal 4 5 2 2 3 3 2 3" xfId="29613"/>
    <cellStyle name="Normal 4 5 2 2 3 3 3" xfId="29614"/>
    <cellStyle name="Normal 4 5 2 2 3 3 3 2" xfId="29615"/>
    <cellStyle name="Normal 4 5 2 2 3 3 4" xfId="29616"/>
    <cellStyle name="Normal 4 5 2 2 3 4" xfId="29617"/>
    <cellStyle name="Normal 4 5 2 2 3 4 2" xfId="29618"/>
    <cellStyle name="Normal 4 5 2 2 3 4 2 2" xfId="29619"/>
    <cellStyle name="Normal 4 5 2 2 3 4 3" xfId="29620"/>
    <cellStyle name="Normal 4 5 2 2 3 5" xfId="29621"/>
    <cellStyle name="Normal 4 5 2 2 3 5 2" xfId="29622"/>
    <cellStyle name="Normal 4 5 2 2 3 6" xfId="29623"/>
    <cellStyle name="Normal 4 5 2 2 4" xfId="29624"/>
    <cellStyle name="Normal 4 5 2 2 4 2" xfId="29625"/>
    <cellStyle name="Normal 4 5 2 2 4 2 2" xfId="29626"/>
    <cellStyle name="Normal 4 5 2 2 4 2 2 2" xfId="29627"/>
    <cellStyle name="Normal 4 5 2 2 4 2 2 2 2" xfId="29628"/>
    <cellStyle name="Normal 4 5 2 2 4 2 2 3" xfId="29629"/>
    <cellStyle name="Normal 4 5 2 2 4 2 3" xfId="29630"/>
    <cellStyle name="Normal 4 5 2 2 4 2 3 2" xfId="29631"/>
    <cellStyle name="Normal 4 5 2 2 4 2 4" xfId="29632"/>
    <cellStyle name="Normal 4 5 2 2 4 3" xfId="29633"/>
    <cellStyle name="Normal 4 5 2 2 4 3 2" xfId="29634"/>
    <cellStyle name="Normal 4 5 2 2 4 3 2 2" xfId="29635"/>
    <cellStyle name="Normal 4 5 2 2 4 3 3" xfId="29636"/>
    <cellStyle name="Normal 4 5 2 2 4 4" xfId="29637"/>
    <cellStyle name="Normal 4 5 2 2 4 4 2" xfId="29638"/>
    <cellStyle name="Normal 4 5 2 2 4 5" xfId="29639"/>
    <cellStyle name="Normal 4 5 2 2 5" xfId="29640"/>
    <cellStyle name="Normal 4 5 2 2 5 2" xfId="29641"/>
    <cellStyle name="Normal 4 5 2 2 5 2 2" xfId="29642"/>
    <cellStyle name="Normal 4 5 2 2 5 2 2 2" xfId="29643"/>
    <cellStyle name="Normal 4 5 2 2 5 2 3" xfId="29644"/>
    <cellStyle name="Normal 4 5 2 2 5 3" xfId="29645"/>
    <cellStyle name="Normal 4 5 2 2 5 3 2" xfId="29646"/>
    <cellStyle name="Normal 4 5 2 2 5 4" xfId="29647"/>
    <cellStyle name="Normal 4 5 2 2 6" xfId="29648"/>
    <cellStyle name="Normal 4 5 2 2 6 2" xfId="29649"/>
    <cellStyle name="Normal 4 5 2 2 6 2 2" xfId="29650"/>
    <cellStyle name="Normal 4 5 2 2 6 3" xfId="29651"/>
    <cellStyle name="Normal 4 5 2 2 7" xfId="29652"/>
    <cellStyle name="Normal 4 5 2 2 7 2" xfId="29653"/>
    <cellStyle name="Normal 4 5 2 2 8" xfId="29654"/>
    <cellStyle name="Normal 4 5 2 3" xfId="29655"/>
    <cellStyle name="Normal 4 5 2 3 2" xfId="29656"/>
    <cellStyle name="Normal 4 5 2 3 2 2" xfId="29657"/>
    <cellStyle name="Normal 4 5 2 3 2 2 2" xfId="29658"/>
    <cellStyle name="Normal 4 5 2 3 2 2 2 2" xfId="29659"/>
    <cellStyle name="Normal 4 5 2 3 2 2 2 2 2" xfId="29660"/>
    <cellStyle name="Normal 4 5 2 3 2 2 2 2 2 2" xfId="29661"/>
    <cellStyle name="Normal 4 5 2 3 2 2 2 2 3" xfId="29662"/>
    <cellStyle name="Normal 4 5 2 3 2 2 2 3" xfId="29663"/>
    <cellStyle name="Normal 4 5 2 3 2 2 2 3 2" xfId="29664"/>
    <cellStyle name="Normal 4 5 2 3 2 2 2 4" xfId="29665"/>
    <cellStyle name="Normal 4 5 2 3 2 2 3" xfId="29666"/>
    <cellStyle name="Normal 4 5 2 3 2 2 3 2" xfId="29667"/>
    <cellStyle name="Normal 4 5 2 3 2 2 3 2 2" xfId="29668"/>
    <cellStyle name="Normal 4 5 2 3 2 2 3 3" xfId="29669"/>
    <cellStyle name="Normal 4 5 2 3 2 2 4" xfId="29670"/>
    <cellStyle name="Normal 4 5 2 3 2 2 4 2" xfId="29671"/>
    <cellStyle name="Normal 4 5 2 3 2 2 5" xfId="29672"/>
    <cellStyle name="Normal 4 5 2 3 2 3" xfId="29673"/>
    <cellStyle name="Normal 4 5 2 3 2 3 2" xfId="29674"/>
    <cellStyle name="Normal 4 5 2 3 2 3 2 2" xfId="29675"/>
    <cellStyle name="Normal 4 5 2 3 2 3 2 2 2" xfId="29676"/>
    <cellStyle name="Normal 4 5 2 3 2 3 2 3" xfId="29677"/>
    <cellStyle name="Normal 4 5 2 3 2 3 3" xfId="29678"/>
    <cellStyle name="Normal 4 5 2 3 2 3 3 2" xfId="29679"/>
    <cellStyle name="Normal 4 5 2 3 2 3 4" xfId="29680"/>
    <cellStyle name="Normal 4 5 2 3 2 4" xfId="29681"/>
    <cellStyle name="Normal 4 5 2 3 2 4 2" xfId="29682"/>
    <cellStyle name="Normal 4 5 2 3 2 4 2 2" xfId="29683"/>
    <cellStyle name="Normal 4 5 2 3 2 4 3" xfId="29684"/>
    <cellStyle name="Normal 4 5 2 3 2 5" xfId="29685"/>
    <cellStyle name="Normal 4 5 2 3 2 5 2" xfId="29686"/>
    <cellStyle name="Normal 4 5 2 3 2 6" xfId="29687"/>
    <cellStyle name="Normal 4 5 2 3 3" xfId="29688"/>
    <cellStyle name="Normal 4 5 2 3 3 2" xfId="29689"/>
    <cellStyle name="Normal 4 5 2 3 3 2 2" xfId="29690"/>
    <cellStyle name="Normal 4 5 2 3 3 2 2 2" xfId="29691"/>
    <cellStyle name="Normal 4 5 2 3 3 2 2 2 2" xfId="29692"/>
    <cellStyle name="Normal 4 5 2 3 3 2 2 3" xfId="29693"/>
    <cellStyle name="Normal 4 5 2 3 3 2 3" xfId="29694"/>
    <cellStyle name="Normal 4 5 2 3 3 2 3 2" xfId="29695"/>
    <cellStyle name="Normal 4 5 2 3 3 2 4" xfId="29696"/>
    <cellStyle name="Normal 4 5 2 3 3 3" xfId="29697"/>
    <cellStyle name="Normal 4 5 2 3 3 3 2" xfId="29698"/>
    <cellStyle name="Normal 4 5 2 3 3 3 2 2" xfId="29699"/>
    <cellStyle name="Normal 4 5 2 3 3 3 3" xfId="29700"/>
    <cellStyle name="Normal 4 5 2 3 3 4" xfId="29701"/>
    <cellStyle name="Normal 4 5 2 3 3 4 2" xfId="29702"/>
    <cellStyle name="Normal 4 5 2 3 3 5" xfId="29703"/>
    <cellStyle name="Normal 4 5 2 3 4" xfId="29704"/>
    <cellStyle name="Normal 4 5 2 3 4 2" xfId="29705"/>
    <cellStyle name="Normal 4 5 2 3 4 2 2" xfId="29706"/>
    <cellStyle name="Normal 4 5 2 3 4 2 2 2" xfId="29707"/>
    <cellStyle name="Normal 4 5 2 3 4 2 3" xfId="29708"/>
    <cellStyle name="Normal 4 5 2 3 4 3" xfId="29709"/>
    <cellStyle name="Normal 4 5 2 3 4 3 2" xfId="29710"/>
    <cellStyle name="Normal 4 5 2 3 4 4" xfId="29711"/>
    <cellStyle name="Normal 4 5 2 3 5" xfId="29712"/>
    <cellStyle name="Normal 4 5 2 3 5 2" xfId="29713"/>
    <cellStyle name="Normal 4 5 2 3 5 2 2" xfId="29714"/>
    <cellStyle name="Normal 4 5 2 3 5 3" xfId="29715"/>
    <cellStyle name="Normal 4 5 2 3 6" xfId="29716"/>
    <cellStyle name="Normal 4 5 2 3 6 2" xfId="29717"/>
    <cellStyle name="Normal 4 5 2 3 7" xfId="29718"/>
    <cellStyle name="Normal 4 5 2 4" xfId="29719"/>
    <cellStyle name="Normal 4 5 2 4 2" xfId="29720"/>
    <cellStyle name="Normal 4 5 2 4 2 2" xfId="29721"/>
    <cellStyle name="Normal 4 5 2 4 2 2 2" xfId="29722"/>
    <cellStyle name="Normal 4 5 2 4 2 2 2 2" xfId="29723"/>
    <cellStyle name="Normal 4 5 2 4 2 2 2 2 2" xfId="29724"/>
    <cellStyle name="Normal 4 5 2 4 2 2 2 3" xfId="29725"/>
    <cellStyle name="Normal 4 5 2 4 2 2 3" xfId="29726"/>
    <cellStyle name="Normal 4 5 2 4 2 2 3 2" xfId="29727"/>
    <cellStyle name="Normal 4 5 2 4 2 2 4" xfId="29728"/>
    <cellStyle name="Normal 4 5 2 4 2 3" xfId="29729"/>
    <cellStyle name="Normal 4 5 2 4 2 3 2" xfId="29730"/>
    <cellStyle name="Normal 4 5 2 4 2 3 2 2" xfId="29731"/>
    <cellStyle name="Normal 4 5 2 4 2 3 3" xfId="29732"/>
    <cellStyle name="Normal 4 5 2 4 2 4" xfId="29733"/>
    <cellStyle name="Normal 4 5 2 4 2 4 2" xfId="29734"/>
    <cellStyle name="Normal 4 5 2 4 2 5" xfId="29735"/>
    <cellStyle name="Normal 4 5 2 4 3" xfId="29736"/>
    <cellStyle name="Normal 4 5 2 4 3 2" xfId="29737"/>
    <cellStyle name="Normal 4 5 2 4 3 2 2" xfId="29738"/>
    <cellStyle name="Normal 4 5 2 4 3 2 2 2" xfId="29739"/>
    <cellStyle name="Normal 4 5 2 4 3 2 3" xfId="29740"/>
    <cellStyle name="Normal 4 5 2 4 3 3" xfId="29741"/>
    <cellStyle name="Normal 4 5 2 4 3 3 2" xfId="29742"/>
    <cellStyle name="Normal 4 5 2 4 3 4" xfId="29743"/>
    <cellStyle name="Normal 4 5 2 4 4" xfId="29744"/>
    <cellStyle name="Normal 4 5 2 4 4 2" xfId="29745"/>
    <cellStyle name="Normal 4 5 2 4 4 2 2" xfId="29746"/>
    <cellStyle name="Normal 4 5 2 4 4 3" xfId="29747"/>
    <cellStyle name="Normal 4 5 2 4 5" xfId="29748"/>
    <cellStyle name="Normal 4 5 2 4 5 2" xfId="29749"/>
    <cellStyle name="Normal 4 5 2 4 6" xfId="29750"/>
    <cellStyle name="Normal 4 5 2 5" xfId="29751"/>
    <cellStyle name="Normal 4 5 2 5 2" xfId="29752"/>
    <cellStyle name="Normal 4 5 2 5 2 2" xfId="29753"/>
    <cellStyle name="Normal 4 5 2 5 2 2 2" xfId="29754"/>
    <cellStyle name="Normal 4 5 2 5 2 2 2 2" xfId="29755"/>
    <cellStyle name="Normal 4 5 2 5 2 2 3" xfId="29756"/>
    <cellStyle name="Normal 4 5 2 5 2 3" xfId="29757"/>
    <cellStyle name="Normal 4 5 2 5 2 3 2" xfId="29758"/>
    <cellStyle name="Normal 4 5 2 5 2 4" xfId="29759"/>
    <cellStyle name="Normal 4 5 2 5 3" xfId="29760"/>
    <cellStyle name="Normal 4 5 2 5 3 2" xfId="29761"/>
    <cellStyle name="Normal 4 5 2 5 3 2 2" xfId="29762"/>
    <cellStyle name="Normal 4 5 2 5 3 3" xfId="29763"/>
    <cellStyle name="Normal 4 5 2 5 4" xfId="29764"/>
    <cellStyle name="Normal 4 5 2 5 4 2" xfId="29765"/>
    <cellStyle name="Normal 4 5 2 5 5" xfId="29766"/>
    <cellStyle name="Normal 4 5 2 6" xfId="29767"/>
    <cellStyle name="Normal 4 5 2 6 2" xfId="29768"/>
    <cellStyle name="Normal 4 5 2 6 2 2" xfId="29769"/>
    <cellStyle name="Normal 4 5 2 6 2 2 2" xfId="29770"/>
    <cellStyle name="Normal 4 5 2 6 2 3" xfId="29771"/>
    <cellStyle name="Normal 4 5 2 6 3" xfId="29772"/>
    <cellStyle name="Normal 4 5 2 6 3 2" xfId="29773"/>
    <cellStyle name="Normal 4 5 2 6 4" xfId="29774"/>
    <cellStyle name="Normal 4 5 2 7" xfId="29775"/>
    <cellStyle name="Normal 4 5 2 7 2" xfId="29776"/>
    <cellStyle name="Normal 4 5 2 7 2 2" xfId="29777"/>
    <cellStyle name="Normal 4 5 2 7 3" xfId="29778"/>
    <cellStyle name="Normal 4 5 2 8" xfId="29779"/>
    <cellStyle name="Normal 4 5 2 8 2" xfId="29780"/>
    <cellStyle name="Normal 4 5 2 9" xfId="29781"/>
    <cellStyle name="Normal 4 5 3" xfId="29782"/>
    <cellStyle name="Normal 4 5 3 2" xfId="29783"/>
    <cellStyle name="Normal 4 5 3 2 2" xfId="29784"/>
    <cellStyle name="Normal 4 5 3 2 2 2" xfId="29785"/>
    <cellStyle name="Normal 4 5 3 2 2 2 2" xfId="29786"/>
    <cellStyle name="Normal 4 5 3 2 2 2 2 2" xfId="29787"/>
    <cellStyle name="Normal 4 5 3 2 2 2 2 2 2" xfId="29788"/>
    <cellStyle name="Normal 4 5 3 2 2 2 2 2 2 2" xfId="29789"/>
    <cellStyle name="Normal 4 5 3 2 2 2 2 2 3" xfId="29790"/>
    <cellStyle name="Normal 4 5 3 2 2 2 2 3" xfId="29791"/>
    <cellStyle name="Normal 4 5 3 2 2 2 2 3 2" xfId="29792"/>
    <cellStyle name="Normal 4 5 3 2 2 2 2 4" xfId="29793"/>
    <cellStyle name="Normal 4 5 3 2 2 2 3" xfId="29794"/>
    <cellStyle name="Normal 4 5 3 2 2 2 3 2" xfId="29795"/>
    <cellStyle name="Normal 4 5 3 2 2 2 3 2 2" xfId="29796"/>
    <cellStyle name="Normal 4 5 3 2 2 2 3 3" xfId="29797"/>
    <cellStyle name="Normal 4 5 3 2 2 2 4" xfId="29798"/>
    <cellStyle name="Normal 4 5 3 2 2 2 4 2" xfId="29799"/>
    <cellStyle name="Normal 4 5 3 2 2 2 5" xfId="29800"/>
    <cellStyle name="Normal 4 5 3 2 2 3" xfId="29801"/>
    <cellStyle name="Normal 4 5 3 2 2 3 2" xfId="29802"/>
    <cellStyle name="Normal 4 5 3 2 2 3 2 2" xfId="29803"/>
    <cellStyle name="Normal 4 5 3 2 2 3 2 2 2" xfId="29804"/>
    <cellStyle name="Normal 4 5 3 2 2 3 2 3" xfId="29805"/>
    <cellStyle name="Normal 4 5 3 2 2 3 3" xfId="29806"/>
    <cellStyle name="Normal 4 5 3 2 2 3 3 2" xfId="29807"/>
    <cellStyle name="Normal 4 5 3 2 2 3 4" xfId="29808"/>
    <cellStyle name="Normal 4 5 3 2 2 4" xfId="29809"/>
    <cellStyle name="Normal 4 5 3 2 2 4 2" xfId="29810"/>
    <cellStyle name="Normal 4 5 3 2 2 4 2 2" xfId="29811"/>
    <cellStyle name="Normal 4 5 3 2 2 4 3" xfId="29812"/>
    <cellStyle name="Normal 4 5 3 2 2 5" xfId="29813"/>
    <cellStyle name="Normal 4 5 3 2 2 5 2" xfId="29814"/>
    <cellStyle name="Normal 4 5 3 2 2 6" xfId="29815"/>
    <cellStyle name="Normal 4 5 3 2 3" xfId="29816"/>
    <cellStyle name="Normal 4 5 3 2 3 2" xfId="29817"/>
    <cellStyle name="Normal 4 5 3 2 3 2 2" xfId="29818"/>
    <cellStyle name="Normal 4 5 3 2 3 2 2 2" xfId="29819"/>
    <cellStyle name="Normal 4 5 3 2 3 2 2 2 2" xfId="29820"/>
    <cellStyle name="Normal 4 5 3 2 3 2 2 3" xfId="29821"/>
    <cellStyle name="Normal 4 5 3 2 3 2 3" xfId="29822"/>
    <cellStyle name="Normal 4 5 3 2 3 2 3 2" xfId="29823"/>
    <cellStyle name="Normal 4 5 3 2 3 2 4" xfId="29824"/>
    <cellStyle name="Normal 4 5 3 2 3 3" xfId="29825"/>
    <cellStyle name="Normal 4 5 3 2 3 3 2" xfId="29826"/>
    <cellStyle name="Normal 4 5 3 2 3 3 2 2" xfId="29827"/>
    <cellStyle name="Normal 4 5 3 2 3 3 3" xfId="29828"/>
    <cellStyle name="Normal 4 5 3 2 3 4" xfId="29829"/>
    <cellStyle name="Normal 4 5 3 2 3 4 2" xfId="29830"/>
    <cellStyle name="Normal 4 5 3 2 3 5" xfId="29831"/>
    <cellStyle name="Normal 4 5 3 2 4" xfId="29832"/>
    <cellStyle name="Normal 4 5 3 2 4 2" xfId="29833"/>
    <cellStyle name="Normal 4 5 3 2 4 2 2" xfId="29834"/>
    <cellStyle name="Normal 4 5 3 2 4 2 2 2" xfId="29835"/>
    <cellStyle name="Normal 4 5 3 2 4 2 3" xfId="29836"/>
    <cellStyle name="Normal 4 5 3 2 4 3" xfId="29837"/>
    <cellStyle name="Normal 4 5 3 2 4 3 2" xfId="29838"/>
    <cellStyle name="Normal 4 5 3 2 4 4" xfId="29839"/>
    <cellStyle name="Normal 4 5 3 2 5" xfId="29840"/>
    <cellStyle name="Normal 4 5 3 2 5 2" xfId="29841"/>
    <cellStyle name="Normal 4 5 3 2 5 2 2" xfId="29842"/>
    <cellStyle name="Normal 4 5 3 2 5 3" xfId="29843"/>
    <cellStyle name="Normal 4 5 3 2 6" xfId="29844"/>
    <cellStyle name="Normal 4 5 3 2 6 2" xfId="29845"/>
    <cellStyle name="Normal 4 5 3 2 7" xfId="29846"/>
    <cellStyle name="Normal 4 5 3 3" xfId="29847"/>
    <cellStyle name="Normal 4 5 3 3 2" xfId="29848"/>
    <cellStyle name="Normal 4 5 3 3 2 2" xfId="29849"/>
    <cellStyle name="Normal 4 5 3 3 2 2 2" xfId="29850"/>
    <cellStyle name="Normal 4 5 3 3 2 2 2 2" xfId="29851"/>
    <cellStyle name="Normal 4 5 3 3 2 2 2 2 2" xfId="29852"/>
    <cellStyle name="Normal 4 5 3 3 2 2 2 3" xfId="29853"/>
    <cellStyle name="Normal 4 5 3 3 2 2 3" xfId="29854"/>
    <cellStyle name="Normal 4 5 3 3 2 2 3 2" xfId="29855"/>
    <cellStyle name="Normal 4 5 3 3 2 2 4" xfId="29856"/>
    <cellStyle name="Normal 4 5 3 3 2 3" xfId="29857"/>
    <cellStyle name="Normal 4 5 3 3 2 3 2" xfId="29858"/>
    <cellStyle name="Normal 4 5 3 3 2 3 2 2" xfId="29859"/>
    <cellStyle name="Normal 4 5 3 3 2 3 3" xfId="29860"/>
    <cellStyle name="Normal 4 5 3 3 2 4" xfId="29861"/>
    <cellStyle name="Normal 4 5 3 3 2 4 2" xfId="29862"/>
    <cellStyle name="Normal 4 5 3 3 2 5" xfId="29863"/>
    <cellStyle name="Normal 4 5 3 3 3" xfId="29864"/>
    <cellStyle name="Normal 4 5 3 3 3 2" xfId="29865"/>
    <cellStyle name="Normal 4 5 3 3 3 2 2" xfId="29866"/>
    <cellStyle name="Normal 4 5 3 3 3 2 2 2" xfId="29867"/>
    <cellStyle name="Normal 4 5 3 3 3 2 3" xfId="29868"/>
    <cellStyle name="Normal 4 5 3 3 3 3" xfId="29869"/>
    <cellStyle name="Normal 4 5 3 3 3 3 2" xfId="29870"/>
    <cellStyle name="Normal 4 5 3 3 3 4" xfId="29871"/>
    <cellStyle name="Normal 4 5 3 3 4" xfId="29872"/>
    <cellStyle name="Normal 4 5 3 3 4 2" xfId="29873"/>
    <cellStyle name="Normal 4 5 3 3 4 2 2" xfId="29874"/>
    <cellStyle name="Normal 4 5 3 3 4 3" xfId="29875"/>
    <cellStyle name="Normal 4 5 3 3 5" xfId="29876"/>
    <cellStyle name="Normal 4 5 3 3 5 2" xfId="29877"/>
    <cellStyle name="Normal 4 5 3 3 6" xfId="29878"/>
    <cellStyle name="Normal 4 5 3 4" xfId="29879"/>
    <cellStyle name="Normal 4 5 3 4 2" xfId="29880"/>
    <cellStyle name="Normal 4 5 3 4 2 2" xfId="29881"/>
    <cellStyle name="Normal 4 5 3 4 2 2 2" xfId="29882"/>
    <cellStyle name="Normal 4 5 3 4 2 2 2 2" xfId="29883"/>
    <cellStyle name="Normal 4 5 3 4 2 2 3" xfId="29884"/>
    <cellStyle name="Normal 4 5 3 4 2 3" xfId="29885"/>
    <cellStyle name="Normal 4 5 3 4 2 3 2" xfId="29886"/>
    <cellStyle name="Normal 4 5 3 4 2 4" xfId="29887"/>
    <cellStyle name="Normal 4 5 3 4 3" xfId="29888"/>
    <cellStyle name="Normal 4 5 3 4 3 2" xfId="29889"/>
    <cellStyle name="Normal 4 5 3 4 3 2 2" xfId="29890"/>
    <cellStyle name="Normal 4 5 3 4 3 3" xfId="29891"/>
    <cellStyle name="Normal 4 5 3 4 4" xfId="29892"/>
    <cellStyle name="Normal 4 5 3 4 4 2" xfId="29893"/>
    <cellStyle name="Normal 4 5 3 4 5" xfId="29894"/>
    <cellStyle name="Normal 4 5 3 5" xfId="29895"/>
    <cellStyle name="Normal 4 5 3 5 2" xfId="29896"/>
    <cellStyle name="Normal 4 5 3 5 2 2" xfId="29897"/>
    <cellStyle name="Normal 4 5 3 5 2 2 2" xfId="29898"/>
    <cellStyle name="Normal 4 5 3 5 2 3" xfId="29899"/>
    <cellStyle name="Normal 4 5 3 5 3" xfId="29900"/>
    <cellStyle name="Normal 4 5 3 5 3 2" xfId="29901"/>
    <cellStyle name="Normal 4 5 3 5 4" xfId="29902"/>
    <cellStyle name="Normal 4 5 3 6" xfId="29903"/>
    <cellStyle name="Normal 4 5 3 6 2" xfId="29904"/>
    <cellStyle name="Normal 4 5 3 6 2 2" xfId="29905"/>
    <cellStyle name="Normal 4 5 3 6 3" xfId="29906"/>
    <cellStyle name="Normal 4 5 3 7" xfId="29907"/>
    <cellStyle name="Normal 4 5 3 7 2" xfId="29908"/>
    <cellStyle name="Normal 4 5 3 8" xfId="29909"/>
    <cellStyle name="Normal 4 5 4" xfId="29910"/>
    <cellStyle name="Normal 4 5 4 2" xfId="29911"/>
    <cellStyle name="Normal 4 5 4 2 2" xfId="29912"/>
    <cellStyle name="Normal 4 5 4 2 2 2" xfId="29913"/>
    <cellStyle name="Normal 4 5 4 2 2 2 2" xfId="29914"/>
    <cellStyle name="Normal 4 5 4 2 2 2 2 2" xfId="29915"/>
    <cellStyle name="Normal 4 5 4 2 2 2 2 2 2" xfId="29916"/>
    <cellStyle name="Normal 4 5 4 2 2 2 2 3" xfId="29917"/>
    <cellStyle name="Normal 4 5 4 2 2 2 3" xfId="29918"/>
    <cellStyle name="Normal 4 5 4 2 2 2 3 2" xfId="29919"/>
    <cellStyle name="Normal 4 5 4 2 2 2 4" xfId="29920"/>
    <cellStyle name="Normal 4 5 4 2 2 3" xfId="29921"/>
    <cellStyle name="Normal 4 5 4 2 2 3 2" xfId="29922"/>
    <cellStyle name="Normal 4 5 4 2 2 3 2 2" xfId="29923"/>
    <cellStyle name="Normal 4 5 4 2 2 3 3" xfId="29924"/>
    <cellStyle name="Normal 4 5 4 2 2 4" xfId="29925"/>
    <cellStyle name="Normal 4 5 4 2 2 4 2" xfId="29926"/>
    <cellStyle name="Normal 4 5 4 2 2 5" xfId="29927"/>
    <cellStyle name="Normal 4 5 4 2 3" xfId="29928"/>
    <cellStyle name="Normal 4 5 4 2 3 2" xfId="29929"/>
    <cellStyle name="Normal 4 5 4 2 3 2 2" xfId="29930"/>
    <cellStyle name="Normal 4 5 4 2 3 2 2 2" xfId="29931"/>
    <cellStyle name="Normal 4 5 4 2 3 2 3" xfId="29932"/>
    <cellStyle name="Normal 4 5 4 2 3 3" xfId="29933"/>
    <cellStyle name="Normal 4 5 4 2 3 3 2" xfId="29934"/>
    <cellStyle name="Normal 4 5 4 2 3 4" xfId="29935"/>
    <cellStyle name="Normal 4 5 4 2 4" xfId="29936"/>
    <cellStyle name="Normal 4 5 4 2 4 2" xfId="29937"/>
    <cellStyle name="Normal 4 5 4 2 4 2 2" xfId="29938"/>
    <cellStyle name="Normal 4 5 4 2 4 3" xfId="29939"/>
    <cellStyle name="Normal 4 5 4 2 5" xfId="29940"/>
    <cellStyle name="Normal 4 5 4 2 5 2" xfId="29941"/>
    <cellStyle name="Normal 4 5 4 2 6" xfId="29942"/>
    <cellStyle name="Normal 4 5 4 3" xfId="29943"/>
    <cellStyle name="Normal 4 5 4 3 2" xfId="29944"/>
    <cellStyle name="Normal 4 5 4 3 2 2" xfId="29945"/>
    <cellStyle name="Normal 4 5 4 3 2 2 2" xfId="29946"/>
    <cellStyle name="Normal 4 5 4 3 2 2 2 2" xfId="29947"/>
    <cellStyle name="Normal 4 5 4 3 2 2 3" xfId="29948"/>
    <cellStyle name="Normal 4 5 4 3 2 3" xfId="29949"/>
    <cellStyle name="Normal 4 5 4 3 2 3 2" xfId="29950"/>
    <cellStyle name="Normal 4 5 4 3 2 4" xfId="29951"/>
    <cellStyle name="Normal 4 5 4 3 3" xfId="29952"/>
    <cellStyle name="Normal 4 5 4 3 3 2" xfId="29953"/>
    <cellStyle name="Normal 4 5 4 3 3 2 2" xfId="29954"/>
    <cellStyle name="Normal 4 5 4 3 3 3" xfId="29955"/>
    <cellStyle name="Normal 4 5 4 3 4" xfId="29956"/>
    <cellStyle name="Normal 4 5 4 3 4 2" xfId="29957"/>
    <cellStyle name="Normal 4 5 4 3 5" xfId="29958"/>
    <cellStyle name="Normal 4 5 4 4" xfId="29959"/>
    <cellStyle name="Normal 4 5 4 4 2" xfId="29960"/>
    <cellStyle name="Normal 4 5 4 4 2 2" xfId="29961"/>
    <cellStyle name="Normal 4 5 4 4 2 2 2" xfId="29962"/>
    <cellStyle name="Normal 4 5 4 4 2 3" xfId="29963"/>
    <cellStyle name="Normal 4 5 4 4 3" xfId="29964"/>
    <cellStyle name="Normal 4 5 4 4 3 2" xfId="29965"/>
    <cellStyle name="Normal 4 5 4 4 4" xfId="29966"/>
    <cellStyle name="Normal 4 5 4 5" xfId="29967"/>
    <cellStyle name="Normal 4 5 4 5 2" xfId="29968"/>
    <cellStyle name="Normal 4 5 4 5 2 2" xfId="29969"/>
    <cellStyle name="Normal 4 5 4 5 3" xfId="29970"/>
    <cellStyle name="Normal 4 5 4 6" xfId="29971"/>
    <cellStyle name="Normal 4 5 4 6 2" xfId="29972"/>
    <cellStyle name="Normal 4 5 4 7" xfId="29973"/>
    <cellStyle name="Normal 4 5 5" xfId="29974"/>
    <cellStyle name="Normal 4 5 5 2" xfId="29975"/>
    <cellStyle name="Normal 4 5 5 2 2" xfId="29976"/>
    <cellStyle name="Normal 4 5 5 2 2 2" xfId="29977"/>
    <cellStyle name="Normal 4 5 5 2 2 2 2" xfId="29978"/>
    <cellStyle name="Normal 4 5 5 2 2 2 2 2" xfId="29979"/>
    <cellStyle name="Normal 4 5 5 2 2 2 3" xfId="29980"/>
    <cellStyle name="Normal 4 5 5 2 2 3" xfId="29981"/>
    <cellStyle name="Normal 4 5 5 2 2 3 2" xfId="29982"/>
    <cellStyle name="Normal 4 5 5 2 2 4" xfId="29983"/>
    <cellStyle name="Normal 4 5 5 2 3" xfId="29984"/>
    <cellStyle name="Normal 4 5 5 2 3 2" xfId="29985"/>
    <cellStyle name="Normal 4 5 5 2 3 2 2" xfId="29986"/>
    <cellStyle name="Normal 4 5 5 2 3 3" xfId="29987"/>
    <cellStyle name="Normal 4 5 5 2 4" xfId="29988"/>
    <cellStyle name="Normal 4 5 5 2 4 2" xfId="29989"/>
    <cellStyle name="Normal 4 5 5 2 5" xfId="29990"/>
    <cellStyle name="Normal 4 5 5 3" xfId="29991"/>
    <cellStyle name="Normal 4 5 5 3 2" xfId="29992"/>
    <cellStyle name="Normal 4 5 5 3 2 2" xfId="29993"/>
    <cellStyle name="Normal 4 5 5 3 2 2 2" xfId="29994"/>
    <cellStyle name="Normal 4 5 5 3 2 3" xfId="29995"/>
    <cellStyle name="Normal 4 5 5 3 3" xfId="29996"/>
    <cellStyle name="Normal 4 5 5 3 3 2" xfId="29997"/>
    <cellStyle name="Normal 4 5 5 3 4" xfId="29998"/>
    <cellStyle name="Normal 4 5 5 4" xfId="29999"/>
    <cellStyle name="Normal 4 5 5 4 2" xfId="30000"/>
    <cellStyle name="Normal 4 5 5 4 2 2" xfId="30001"/>
    <cellStyle name="Normal 4 5 5 4 3" xfId="30002"/>
    <cellStyle name="Normal 4 5 5 5" xfId="30003"/>
    <cellStyle name="Normal 4 5 5 5 2" xfId="30004"/>
    <cellStyle name="Normal 4 5 5 6" xfId="30005"/>
    <cellStyle name="Normal 4 5 6" xfId="30006"/>
    <cellStyle name="Normal 4 5 6 2" xfId="30007"/>
    <cellStyle name="Normal 4 5 6 2 2" xfId="30008"/>
    <cellStyle name="Normal 4 5 6 2 2 2" xfId="30009"/>
    <cellStyle name="Normal 4 5 6 2 2 2 2" xfId="30010"/>
    <cellStyle name="Normal 4 5 6 2 2 3" xfId="30011"/>
    <cellStyle name="Normal 4 5 6 2 3" xfId="30012"/>
    <cellStyle name="Normal 4 5 6 2 3 2" xfId="30013"/>
    <cellStyle name="Normal 4 5 6 2 4" xfId="30014"/>
    <cellStyle name="Normal 4 5 6 3" xfId="30015"/>
    <cellStyle name="Normal 4 5 6 3 2" xfId="30016"/>
    <cellStyle name="Normal 4 5 6 3 2 2" xfId="30017"/>
    <cellStyle name="Normal 4 5 6 3 3" xfId="30018"/>
    <cellStyle name="Normal 4 5 6 4" xfId="30019"/>
    <cellStyle name="Normal 4 5 6 4 2" xfId="30020"/>
    <cellStyle name="Normal 4 5 6 5" xfId="30021"/>
    <cellStyle name="Normal 4 5 7" xfId="30022"/>
    <cellStyle name="Normal 4 5 7 2" xfId="30023"/>
    <cellStyle name="Normal 4 5 7 2 2" xfId="30024"/>
    <cellStyle name="Normal 4 5 7 2 2 2" xfId="30025"/>
    <cellStyle name="Normal 4 5 7 2 3" xfId="30026"/>
    <cellStyle name="Normal 4 5 7 3" xfId="30027"/>
    <cellStyle name="Normal 4 5 7 3 2" xfId="30028"/>
    <cellStyle name="Normal 4 5 7 4" xfId="30029"/>
    <cellStyle name="Normal 4 5 8" xfId="30030"/>
    <cellStyle name="Normal 4 5 8 2" xfId="30031"/>
    <cellStyle name="Normal 4 5 8 2 2" xfId="30032"/>
    <cellStyle name="Normal 4 5 8 3" xfId="30033"/>
    <cellStyle name="Normal 4 5 9" xfId="30034"/>
    <cellStyle name="Normal 4 5 9 2" xfId="30035"/>
    <cellStyle name="Normal 4 50" xfId="1438"/>
    <cellStyle name="Normal 4 6" xfId="251"/>
    <cellStyle name="Normal 4 6 10" xfId="30036"/>
    <cellStyle name="Normal 4 6 2" xfId="890"/>
    <cellStyle name="Normal 4 6 2 2" xfId="30037"/>
    <cellStyle name="Normal 4 6 2 2 2" xfId="30038"/>
    <cellStyle name="Normal 4 6 2 2 2 2" xfId="30039"/>
    <cellStyle name="Normal 4 6 2 2 2 2 2" xfId="30040"/>
    <cellStyle name="Normal 4 6 2 2 2 2 2 2" xfId="30041"/>
    <cellStyle name="Normal 4 6 2 2 2 2 2 2 2" xfId="30042"/>
    <cellStyle name="Normal 4 6 2 2 2 2 2 2 2 2" xfId="30043"/>
    <cellStyle name="Normal 4 6 2 2 2 2 2 2 3" xfId="30044"/>
    <cellStyle name="Normal 4 6 2 2 2 2 2 3" xfId="30045"/>
    <cellStyle name="Normal 4 6 2 2 2 2 2 3 2" xfId="30046"/>
    <cellStyle name="Normal 4 6 2 2 2 2 2 4" xfId="30047"/>
    <cellStyle name="Normal 4 6 2 2 2 2 3" xfId="30048"/>
    <cellStyle name="Normal 4 6 2 2 2 2 3 2" xfId="30049"/>
    <cellStyle name="Normal 4 6 2 2 2 2 3 2 2" xfId="30050"/>
    <cellStyle name="Normal 4 6 2 2 2 2 3 3" xfId="30051"/>
    <cellStyle name="Normal 4 6 2 2 2 2 4" xfId="30052"/>
    <cellStyle name="Normal 4 6 2 2 2 2 4 2" xfId="30053"/>
    <cellStyle name="Normal 4 6 2 2 2 2 5" xfId="30054"/>
    <cellStyle name="Normal 4 6 2 2 2 3" xfId="30055"/>
    <cellStyle name="Normal 4 6 2 2 2 3 2" xfId="30056"/>
    <cellStyle name="Normal 4 6 2 2 2 3 2 2" xfId="30057"/>
    <cellStyle name="Normal 4 6 2 2 2 3 2 2 2" xfId="30058"/>
    <cellStyle name="Normal 4 6 2 2 2 3 2 3" xfId="30059"/>
    <cellStyle name="Normal 4 6 2 2 2 3 3" xfId="30060"/>
    <cellStyle name="Normal 4 6 2 2 2 3 3 2" xfId="30061"/>
    <cellStyle name="Normal 4 6 2 2 2 3 4" xfId="30062"/>
    <cellStyle name="Normal 4 6 2 2 2 4" xfId="30063"/>
    <cellStyle name="Normal 4 6 2 2 2 4 2" xfId="30064"/>
    <cellStyle name="Normal 4 6 2 2 2 4 2 2" xfId="30065"/>
    <cellStyle name="Normal 4 6 2 2 2 4 3" xfId="30066"/>
    <cellStyle name="Normal 4 6 2 2 2 5" xfId="30067"/>
    <cellStyle name="Normal 4 6 2 2 2 5 2" xfId="30068"/>
    <cellStyle name="Normal 4 6 2 2 2 6" xfId="30069"/>
    <cellStyle name="Normal 4 6 2 2 3" xfId="30070"/>
    <cellStyle name="Normal 4 6 2 2 3 2" xfId="30071"/>
    <cellStyle name="Normal 4 6 2 2 3 2 2" xfId="30072"/>
    <cellStyle name="Normal 4 6 2 2 3 2 2 2" xfId="30073"/>
    <cellStyle name="Normal 4 6 2 2 3 2 2 2 2" xfId="30074"/>
    <cellStyle name="Normal 4 6 2 2 3 2 2 3" xfId="30075"/>
    <cellStyle name="Normal 4 6 2 2 3 2 3" xfId="30076"/>
    <cellStyle name="Normal 4 6 2 2 3 2 3 2" xfId="30077"/>
    <cellStyle name="Normal 4 6 2 2 3 2 4" xfId="30078"/>
    <cellStyle name="Normal 4 6 2 2 3 3" xfId="30079"/>
    <cellStyle name="Normal 4 6 2 2 3 3 2" xfId="30080"/>
    <cellStyle name="Normal 4 6 2 2 3 3 2 2" xfId="30081"/>
    <cellStyle name="Normal 4 6 2 2 3 3 3" xfId="30082"/>
    <cellStyle name="Normal 4 6 2 2 3 4" xfId="30083"/>
    <cellStyle name="Normal 4 6 2 2 3 4 2" xfId="30084"/>
    <cellStyle name="Normal 4 6 2 2 3 5" xfId="30085"/>
    <cellStyle name="Normal 4 6 2 2 4" xfId="30086"/>
    <cellStyle name="Normal 4 6 2 2 4 2" xfId="30087"/>
    <cellStyle name="Normal 4 6 2 2 4 2 2" xfId="30088"/>
    <cellStyle name="Normal 4 6 2 2 4 2 2 2" xfId="30089"/>
    <cellStyle name="Normal 4 6 2 2 4 2 3" xfId="30090"/>
    <cellStyle name="Normal 4 6 2 2 4 3" xfId="30091"/>
    <cellStyle name="Normal 4 6 2 2 4 3 2" xfId="30092"/>
    <cellStyle name="Normal 4 6 2 2 4 4" xfId="30093"/>
    <cellStyle name="Normal 4 6 2 2 5" xfId="30094"/>
    <cellStyle name="Normal 4 6 2 2 5 2" xfId="30095"/>
    <cellStyle name="Normal 4 6 2 2 5 2 2" xfId="30096"/>
    <cellStyle name="Normal 4 6 2 2 5 3" xfId="30097"/>
    <cellStyle name="Normal 4 6 2 2 6" xfId="30098"/>
    <cellStyle name="Normal 4 6 2 2 6 2" xfId="30099"/>
    <cellStyle name="Normal 4 6 2 2 7" xfId="30100"/>
    <cellStyle name="Normal 4 6 2 3" xfId="30101"/>
    <cellStyle name="Normal 4 6 2 3 2" xfId="30102"/>
    <cellStyle name="Normal 4 6 2 3 2 2" xfId="30103"/>
    <cellStyle name="Normal 4 6 2 3 2 2 2" xfId="30104"/>
    <cellStyle name="Normal 4 6 2 3 2 2 2 2" xfId="30105"/>
    <cellStyle name="Normal 4 6 2 3 2 2 2 2 2" xfId="30106"/>
    <cellStyle name="Normal 4 6 2 3 2 2 2 3" xfId="30107"/>
    <cellStyle name="Normal 4 6 2 3 2 2 3" xfId="30108"/>
    <cellStyle name="Normal 4 6 2 3 2 2 3 2" xfId="30109"/>
    <cellStyle name="Normal 4 6 2 3 2 2 4" xfId="30110"/>
    <cellStyle name="Normal 4 6 2 3 2 3" xfId="30111"/>
    <cellStyle name="Normal 4 6 2 3 2 3 2" xfId="30112"/>
    <cellStyle name="Normal 4 6 2 3 2 3 2 2" xfId="30113"/>
    <cellStyle name="Normal 4 6 2 3 2 3 3" xfId="30114"/>
    <cellStyle name="Normal 4 6 2 3 2 4" xfId="30115"/>
    <cellStyle name="Normal 4 6 2 3 2 4 2" xfId="30116"/>
    <cellStyle name="Normal 4 6 2 3 2 5" xfId="30117"/>
    <cellStyle name="Normal 4 6 2 3 3" xfId="30118"/>
    <cellStyle name="Normal 4 6 2 3 3 2" xfId="30119"/>
    <cellStyle name="Normal 4 6 2 3 3 2 2" xfId="30120"/>
    <cellStyle name="Normal 4 6 2 3 3 2 2 2" xfId="30121"/>
    <cellStyle name="Normal 4 6 2 3 3 2 3" xfId="30122"/>
    <cellStyle name="Normal 4 6 2 3 3 3" xfId="30123"/>
    <cellStyle name="Normal 4 6 2 3 3 3 2" xfId="30124"/>
    <cellStyle name="Normal 4 6 2 3 3 4" xfId="30125"/>
    <cellStyle name="Normal 4 6 2 3 4" xfId="30126"/>
    <cellStyle name="Normal 4 6 2 3 4 2" xfId="30127"/>
    <cellStyle name="Normal 4 6 2 3 4 2 2" xfId="30128"/>
    <cellStyle name="Normal 4 6 2 3 4 3" xfId="30129"/>
    <cellStyle name="Normal 4 6 2 3 5" xfId="30130"/>
    <cellStyle name="Normal 4 6 2 3 5 2" xfId="30131"/>
    <cellStyle name="Normal 4 6 2 3 6" xfId="30132"/>
    <cellStyle name="Normal 4 6 2 4" xfId="30133"/>
    <cellStyle name="Normal 4 6 2 4 2" xfId="30134"/>
    <cellStyle name="Normal 4 6 2 4 2 2" xfId="30135"/>
    <cellStyle name="Normal 4 6 2 4 2 2 2" xfId="30136"/>
    <cellStyle name="Normal 4 6 2 4 2 2 2 2" xfId="30137"/>
    <cellStyle name="Normal 4 6 2 4 2 2 3" xfId="30138"/>
    <cellStyle name="Normal 4 6 2 4 2 3" xfId="30139"/>
    <cellStyle name="Normal 4 6 2 4 2 3 2" xfId="30140"/>
    <cellStyle name="Normal 4 6 2 4 2 4" xfId="30141"/>
    <cellStyle name="Normal 4 6 2 4 3" xfId="30142"/>
    <cellStyle name="Normal 4 6 2 4 3 2" xfId="30143"/>
    <cellStyle name="Normal 4 6 2 4 3 2 2" xfId="30144"/>
    <cellStyle name="Normal 4 6 2 4 3 3" xfId="30145"/>
    <cellStyle name="Normal 4 6 2 4 4" xfId="30146"/>
    <cellStyle name="Normal 4 6 2 4 4 2" xfId="30147"/>
    <cellStyle name="Normal 4 6 2 4 5" xfId="30148"/>
    <cellStyle name="Normal 4 6 2 5" xfId="30149"/>
    <cellStyle name="Normal 4 6 2 5 2" xfId="30150"/>
    <cellStyle name="Normal 4 6 2 5 2 2" xfId="30151"/>
    <cellStyle name="Normal 4 6 2 5 2 2 2" xfId="30152"/>
    <cellStyle name="Normal 4 6 2 5 2 3" xfId="30153"/>
    <cellStyle name="Normal 4 6 2 5 3" xfId="30154"/>
    <cellStyle name="Normal 4 6 2 5 3 2" xfId="30155"/>
    <cellStyle name="Normal 4 6 2 5 4" xfId="30156"/>
    <cellStyle name="Normal 4 6 2 6" xfId="30157"/>
    <cellStyle name="Normal 4 6 2 6 2" xfId="30158"/>
    <cellStyle name="Normal 4 6 2 6 2 2" xfId="30159"/>
    <cellStyle name="Normal 4 6 2 6 3" xfId="30160"/>
    <cellStyle name="Normal 4 6 2 7" xfId="30161"/>
    <cellStyle name="Normal 4 6 2 7 2" xfId="30162"/>
    <cellStyle name="Normal 4 6 2 8" xfId="30163"/>
    <cellStyle name="Normal 4 6 3" xfId="30164"/>
    <cellStyle name="Normal 4 6 3 2" xfId="30165"/>
    <cellStyle name="Normal 4 6 3 2 2" xfId="30166"/>
    <cellStyle name="Normal 4 6 3 2 2 2" xfId="30167"/>
    <cellStyle name="Normal 4 6 3 2 2 2 2" xfId="30168"/>
    <cellStyle name="Normal 4 6 3 2 2 2 2 2" xfId="30169"/>
    <cellStyle name="Normal 4 6 3 2 2 2 2 2 2" xfId="30170"/>
    <cellStyle name="Normal 4 6 3 2 2 2 2 3" xfId="30171"/>
    <cellStyle name="Normal 4 6 3 2 2 2 3" xfId="30172"/>
    <cellStyle name="Normal 4 6 3 2 2 2 3 2" xfId="30173"/>
    <cellStyle name="Normal 4 6 3 2 2 2 4" xfId="30174"/>
    <cellStyle name="Normal 4 6 3 2 2 3" xfId="30175"/>
    <cellStyle name="Normal 4 6 3 2 2 3 2" xfId="30176"/>
    <cellStyle name="Normal 4 6 3 2 2 3 2 2" xfId="30177"/>
    <cellStyle name="Normal 4 6 3 2 2 3 3" xfId="30178"/>
    <cellStyle name="Normal 4 6 3 2 2 4" xfId="30179"/>
    <cellStyle name="Normal 4 6 3 2 2 4 2" xfId="30180"/>
    <cellStyle name="Normal 4 6 3 2 2 5" xfId="30181"/>
    <cellStyle name="Normal 4 6 3 2 3" xfId="30182"/>
    <cellStyle name="Normal 4 6 3 2 3 2" xfId="30183"/>
    <cellStyle name="Normal 4 6 3 2 3 2 2" xfId="30184"/>
    <cellStyle name="Normal 4 6 3 2 3 2 2 2" xfId="30185"/>
    <cellStyle name="Normal 4 6 3 2 3 2 3" xfId="30186"/>
    <cellStyle name="Normal 4 6 3 2 3 3" xfId="30187"/>
    <cellStyle name="Normal 4 6 3 2 3 3 2" xfId="30188"/>
    <cellStyle name="Normal 4 6 3 2 3 4" xfId="30189"/>
    <cellStyle name="Normal 4 6 3 2 4" xfId="30190"/>
    <cellStyle name="Normal 4 6 3 2 4 2" xfId="30191"/>
    <cellStyle name="Normal 4 6 3 2 4 2 2" xfId="30192"/>
    <cellStyle name="Normal 4 6 3 2 4 3" xfId="30193"/>
    <cellStyle name="Normal 4 6 3 2 5" xfId="30194"/>
    <cellStyle name="Normal 4 6 3 2 5 2" xfId="30195"/>
    <cellStyle name="Normal 4 6 3 2 6" xfId="30196"/>
    <cellStyle name="Normal 4 6 3 3" xfId="30197"/>
    <cellStyle name="Normal 4 6 3 3 2" xfId="30198"/>
    <cellStyle name="Normal 4 6 3 3 2 2" xfId="30199"/>
    <cellStyle name="Normal 4 6 3 3 2 2 2" xfId="30200"/>
    <cellStyle name="Normal 4 6 3 3 2 2 2 2" xfId="30201"/>
    <cellStyle name="Normal 4 6 3 3 2 2 3" xfId="30202"/>
    <cellStyle name="Normal 4 6 3 3 2 3" xfId="30203"/>
    <cellStyle name="Normal 4 6 3 3 2 3 2" xfId="30204"/>
    <cellStyle name="Normal 4 6 3 3 2 4" xfId="30205"/>
    <cellStyle name="Normal 4 6 3 3 3" xfId="30206"/>
    <cellStyle name="Normal 4 6 3 3 3 2" xfId="30207"/>
    <cellStyle name="Normal 4 6 3 3 3 2 2" xfId="30208"/>
    <cellStyle name="Normal 4 6 3 3 3 3" xfId="30209"/>
    <cellStyle name="Normal 4 6 3 3 4" xfId="30210"/>
    <cellStyle name="Normal 4 6 3 3 4 2" xfId="30211"/>
    <cellStyle name="Normal 4 6 3 3 5" xfId="30212"/>
    <cellStyle name="Normal 4 6 3 4" xfId="30213"/>
    <cellStyle name="Normal 4 6 3 4 2" xfId="30214"/>
    <cellStyle name="Normal 4 6 3 4 2 2" xfId="30215"/>
    <cellStyle name="Normal 4 6 3 4 2 2 2" xfId="30216"/>
    <cellStyle name="Normal 4 6 3 4 2 3" xfId="30217"/>
    <cellStyle name="Normal 4 6 3 4 3" xfId="30218"/>
    <cellStyle name="Normal 4 6 3 4 3 2" xfId="30219"/>
    <cellStyle name="Normal 4 6 3 4 4" xfId="30220"/>
    <cellStyle name="Normal 4 6 3 5" xfId="30221"/>
    <cellStyle name="Normal 4 6 3 5 2" xfId="30222"/>
    <cellStyle name="Normal 4 6 3 5 2 2" xfId="30223"/>
    <cellStyle name="Normal 4 6 3 5 3" xfId="30224"/>
    <cellStyle name="Normal 4 6 3 6" xfId="30225"/>
    <cellStyle name="Normal 4 6 3 6 2" xfId="30226"/>
    <cellStyle name="Normal 4 6 3 7" xfId="30227"/>
    <cellStyle name="Normal 4 6 4" xfId="30228"/>
    <cellStyle name="Normal 4 6 4 2" xfId="30229"/>
    <cellStyle name="Normal 4 6 4 2 2" xfId="30230"/>
    <cellStyle name="Normal 4 6 4 2 2 2" xfId="30231"/>
    <cellStyle name="Normal 4 6 4 2 2 2 2" xfId="30232"/>
    <cellStyle name="Normal 4 6 4 2 2 2 2 2" xfId="30233"/>
    <cellStyle name="Normal 4 6 4 2 2 2 3" xfId="30234"/>
    <cellStyle name="Normal 4 6 4 2 2 3" xfId="30235"/>
    <cellStyle name="Normal 4 6 4 2 2 3 2" xfId="30236"/>
    <cellStyle name="Normal 4 6 4 2 2 4" xfId="30237"/>
    <cellStyle name="Normal 4 6 4 2 3" xfId="30238"/>
    <cellStyle name="Normal 4 6 4 2 3 2" xfId="30239"/>
    <cellStyle name="Normal 4 6 4 2 3 2 2" xfId="30240"/>
    <cellStyle name="Normal 4 6 4 2 3 3" xfId="30241"/>
    <cellStyle name="Normal 4 6 4 2 4" xfId="30242"/>
    <cellStyle name="Normal 4 6 4 2 4 2" xfId="30243"/>
    <cellStyle name="Normal 4 6 4 2 5" xfId="30244"/>
    <cellStyle name="Normal 4 6 4 3" xfId="30245"/>
    <cellStyle name="Normal 4 6 4 3 2" xfId="30246"/>
    <cellStyle name="Normal 4 6 4 3 2 2" xfId="30247"/>
    <cellStyle name="Normal 4 6 4 3 2 2 2" xfId="30248"/>
    <cellStyle name="Normal 4 6 4 3 2 3" xfId="30249"/>
    <cellStyle name="Normal 4 6 4 3 3" xfId="30250"/>
    <cellStyle name="Normal 4 6 4 3 3 2" xfId="30251"/>
    <cellStyle name="Normal 4 6 4 3 4" xfId="30252"/>
    <cellStyle name="Normal 4 6 4 4" xfId="30253"/>
    <cellStyle name="Normal 4 6 4 4 2" xfId="30254"/>
    <cellStyle name="Normal 4 6 4 4 2 2" xfId="30255"/>
    <cellStyle name="Normal 4 6 4 4 3" xfId="30256"/>
    <cellStyle name="Normal 4 6 4 5" xfId="30257"/>
    <cellStyle name="Normal 4 6 4 5 2" xfId="30258"/>
    <cellStyle name="Normal 4 6 4 6" xfId="30259"/>
    <cellStyle name="Normal 4 6 5" xfId="30260"/>
    <cellStyle name="Normal 4 6 5 2" xfId="30261"/>
    <cellStyle name="Normal 4 6 5 2 2" xfId="30262"/>
    <cellStyle name="Normal 4 6 5 2 2 2" xfId="30263"/>
    <cellStyle name="Normal 4 6 5 2 2 2 2" xfId="30264"/>
    <cellStyle name="Normal 4 6 5 2 2 3" xfId="30265"/>
    <cellStyle name="Normal 4 6 5 2 3" xfId="30266"/>
    <cellStyle name="Normal 4 6 5 2 3 2" xfId="30267"/>
    <cellStyle name="Normal 4 6 5 2 4" xfId="30268"/>
    <cellStyle name="Normal 4 6 5 3" xfId="30269"/>
    <cellStyle name="Normal 4 6 5 3 2" xfId="30270"/>
    <cellStyle name="Normal 4 6 5 3 2 2" xfId="30271"/>
    <cellStyle name="Normal 4 6 5 3 3" xfId="30272"/>
    <cellStyle name="Normal 4 6 5 4" xfId="30273"/>
    <cellStyle name="Normal 4 6 5 4 2" xfId="30274"/>
    <cellStyle name="Normal 4 6 5 5" xfId="30275"/>
    <cellStyle name="Normal 4 6 6" xfId="30276"/>
    <cellStyle name="Normal 4 6 6 2" xfId="30277"/>
    <cellStyle name="Normal 4 6 6 2 2" xfId="30278"/>
    <cellStyle name="Normal 4 6 6 2 2 2" xfId="30279"/>
    <cellStyle name="Normal 4 6 6 2 3" xfId="30280"/>
    <cellStyle name="Normal 4 6 6 3" xfId="30281"/>
    <cellStyle name="Normal 4 6 6 3 2" xfId="30282"/>
    <cellStyle name="Normal 4 6 6 4" xfId="30283"/>
    <cellStyle name="Normal 4 6 7" xfId="30284"/>
    <cellStyle name="Normal 4 6 7 2" xfId="30285"/>
    <cellStyle name="Normal 4 6 7 2 2" xfId="30286"/>
    <cellStyle name="Normal 4 6 7 3" xfId="30287"/>
    <cellStyle name="Normal 4 6 8" xfId="30288"/>
    <cellStyle name="Normal 4 6 8 2" xfId="30289"/>
    <cellStyle name="Normal 4 6 9" xfId="30290"/>
    <cellStyle name="Normal 4 7" xfId="252"/>
    <cellStyle name="Normal 4 7 2" xfId="891"/>
    <cellStyle name="Normal 4 7 2 2" xfId="30291"/>
    <cellStyle name="Normal 4 7 2 2 2" xfId="30292"/>
    <cellStyle name="Normal 4 7 2 2 2 2" xfId="30293"/>
    <cellStyle name="Normal 4 7 2 2 2 2 2" xfId="30294"/>
    <cellStyle name="Normal 4 7 2 2 2 2 2 2" xfId="30295"/>
    <cellStyle name="Normal 4 7 2 2 2 2 2 2 2" xfId="30296"/>
    <cellStyle name="Normal 4 7 2 2 2 2 2 3" xfId="30297"/>
    <cellStyle name="Normal 4 7 2 2 2 2 3" xfId="30298"/>
    <cellStyle name="Normal 4 7 2 2 2 2 3 2" xfId="30299"/>
    <cellStyle name="Normal 4 7 2 2 2 2 4" xfId="30300"/>
    <cellStyle name="Normal 4 7 2 2 2 3" xfId="30301"/>
    <cellStyle name="Normal 4 7 2 2 2 3 2" xfId="30302"/>
    <cellStyle name="Normal 4 7 2 2 2 3 2 2" xfId="30303"/>
    <cellStyle name="Normal 4 7 2 2 2 3 3" xfId="30304"/>
    <cellStyle name="Normal 4 7 2 2 2 4" xfId="30305"/>
    <cellStyle name="Normal 4 7 2 2 2 4 2" xfId="30306"/>
    <cellStyle name="Normal 4 7 2 2 2 5" xfId="30307"/>
    <cellStyle name="Normal 4 7 2 2 3" xfId="30308"/>
    <cellStyle name="Normal 4 7 2 2 3 2" xfId="30309"/>
    <cellStyle name="Normal 4 7 2 2 3 2 2" xfId="30310"/>
    <cellStyle name="Normal 4 7 2 2 3 2 2 2" xfId="30311"/>
    <cellStyle name="Normal 4 7 2 2 3 2 3" xfId="30312"/>
    <cellStyle name="Normal 4 7 2 2 3 3" xfId="30313"/>
    <cellStyle name="Normal 4 7 2 2 3 3 2" xfId="30314"/>
    <cellStyle name="Normal 4 7 2 2 3 4" xfId="30315"/>
    <cellStyle name="Normal 4 7 2 2 4" xfId="30316"/>
    <cellStyle name="Normal 4 7 2 2 4 2" xfId="30317"/>
    <cellStyle name="Normal 4 7 2 2 4 2 2" xfId="30318"/>
    <cellStyle name="Normal 4 7 2 2 4 3" xfId="30319"/>
    <cellStyle name="Normal 4 7 2 2 5" xfId="30320"/>
    <cellStyle name="Normal 4 7 2 2 5 2" xfId="30321"/>
    <cellStyle name="Normal 4 7 2 2 6" xfId="30322"/>
    <cellStyle name="Normal 4 7 2 3" xfId="30323"/>
    <cellStyle name="Normal 4 7 2 3 2" xfId="30324"/>
    <cellStyle name="Normal 4 7 2 3 2 2" xfId="30325"/>
    <cellStyle name="Normal 4 7 2 3 2 2 2" xfId="30326"/>
    <cellStyle name="Normal 4 7 2 3 2 2 2 2" xfId="30327"/>
    <cellStyle name="Normal 4 7 2 3 2 2 3" xfId="30328"/>
    <cellStyle name="Normal 4 7 2 3 2 3" xfId="30329"/>
    <cellStyle name="Normal 4 7 2 3 2 3 2" xfId="30330"/>
    <cellStyle name="Normal 4 7 2 3 2 4" xfId="30331"/>
    <cellStyle name="Normal 4 7 2 3 3" xfId="30332"/>
    <cellStyle name="Normal 4 7 2 3 3 2" xfId="30333"/>
    <cellStyle name="Normal 4 7 2 3 3 2 2" xfId="30334"/>
    <cellStyle name="Normal 4 7 2 3 3 3" xfId="30335"/>
    <cellStyle name="Normal 4 7 2 3 4" xfId="30336"/>
    <cellStyle name="Normal 4 7 2 3 4 2" xfId="30337"/>
    <cellStyle name="Normal 4 7 2 3 5" xfId="30338"/>
    <cellStyle name="Normal 4 7 2 4" xfId="30339"/>
    <cellStyle name="Normal 4 7 2 4 2" xfId="30340"/>
    <cellStyle name="Normal 4 7 2 4 2 2" xfId="30341"/>
    <cellStyle name="Normal 4 7 2 4 2 2 2" xfId="30342"/>
    <cellStyle name="Normal 4 7 2 4 2 3" xfId="30343"/>
    <cellStyle name="Normal 4 7 2 4 3" xfId="30344"/>
    <cellStyle name="Normal 4 7 2 4 3 2" xfId="30345"/>
    <cellStyle name="Normal 4 7 2 4 4" xfId="30346"/>
    <cellStyle name="Normal 4 7 2 5" xfId="30347"/>
    <cellStyle name="Normal 4 7 2 5 2" xfId="30348"/>
    <cellStyle name="Normal 4 7 2 5 2 2" xfId="30349"/>
    <cellStyle name="Normal 4 7 2 5 3" xfId="30350"/>
    <cellStyle name="Normal 4 7 2 6" xfId="30351"/>
    <cellStyle name="Normal 4 7 2 6 2" xfId="30352"/>
    <cellStyle name="Normal 4 7 2 7" xfId="30353"/>
    <cellStyle name="Normal 4 7 3" xfId="30354"/>
    <cellStyle name="Normal 4 7 3 2" xfId="30355"/>
    <cellStyle name="Normal 4 7 3 2 2" xfId="30356"/>
    <cellStyle name="Normal 4 7 3 2 2 2" xfId="30357"/>
    <cellStyle name="Normal 4 7 3 2 2 2 2" xfId="30358"/>
    <cellStyle name="Normal 4 7 3 2 2 2 2 2" xfId="30359"/>
    <cellStyle name="Normal 4 7 3 2 2 2 3" xfId="30360"/>
    <cellStyle name="Normal 4 7 3 2 2 3" xfId="30361"/>
    <cellStyle name="Normal 4 7 3 2 2 3 2" xfId="30362"/>
    <cellStyle name="Normal 4 7 3 2 2 4" xfId="30363"/>
    <cellStyle name="Normal 4 7 3 2 3" xfId="30364"/>
    <cellStyle name="Normal 4 7 3 2 3 2" xfId="30365"/>
    <cellStyle name="Normal 4 7 3 2 3 2 2" xfId="30366"/>
    <cellStyle name="Normal 4 7 3 2 3 3" xfId="30367"/>
    <cellStyle name="Normal 4 7 3 2 4" xfId="30368"/>
    <cellStyle name="Normal 4 7 3 2 4 2" xfId="30369"/>
    <cellStyle name="Normal 4 7 3 2 5" xfId="30370"/>
    <cellStyle name="Normal 4 7 3 3" xfId="30371"/>
    <cellStyle name="Normal 4 7 3 3 2" xfId="30372"/>
    <cellStyle name="Normal 4 7 3 3 2 2" xfId="30373"/>
    <cellStyle name="Normal 4 7 3 3 2 2 2" xfId="30374"/>
    <cellStyle name="Normal 4 7 3 3 2 3" xfId="30375"/>
    <cellStyle name="Normal 4 7 3 3 3" xfId="30376"/>
    <cellStyle name="Normal 4 7 3 3 3 2" xfId="30377"/>
    <cellStyle name="Normal 4 7 3 3 4" xfId="30378"/>
    <cellStyle name="Normal 4 7 3 4" xfId="30379"/>
    <cellStyle name="Normal 4 7 3 4 2" xfId="30380"/>
    <cellStyle name="Normal 4 7 3 4 2 2" xfId="30381"/>
    <cellStyle name="Normal 4 7 3 4 3" xfId="30382"/>
    <cellStyle name="Normal 4 7 3 5" xfId="30383"/>
    <cellStyle name="Normal 4 7 3 5 2" xfId="30384"/>
    <cellStyle name="Normal 4 7 3 6" xfId="30385"/>
    <cellStyle name="Normal 4 7 4" xfId="30386"/>
    <cellStyle name="Normal 4 7 4 2" xfId="30387"/>
    <cellStyle name="Normal 4 7 4 2 2" xfId="30388"/>
    <cellStyle name="Normal 4 7 4 2 2 2" xfId="30389"/>
    <cellStyle name="Normal 4 7 4 2 2 2 2" xfId="30390"/>
    <cellStyle name="Normal 4 7 4 2 2 3" xfId="30391"/>
    <cellStyle name="Normal 4 7 4 2 3" xfId="30392"/>
    <cellStyle name="Normal 4 7 4 2 3 2" xfId="30393"/>
    <cellStyle name="Normal 4 7 4 2 4" xfId="30394"/>
    <cellStyle name="Normal 4 7 4 3" xfId="30395"/>
    <cellStyle name="Normal 4 7 4 3 2" xfId="30396"/>
    <cellStyle name="Normal 4 7 4 3 2 2" xfId="30397"/>
    <cellStyle name="Normal 4 7 4 3 3" xfId="30398"/>
    <cellStyle name="Normal 4 7 4 4" xfId="30399"/>
    <cellStyle name="Normal 4 7 4 4 2" xfId="30400"/>
    <cellStyle name="Normal 4 7 4 5" xfId="30401"/>
    <cellStyle name="Normal 4 7 5" xfId="30402"/>
    <cellStyle name="Normal 4 7 5 2" xfId="30403"/>
    <cellStyle name="Normal 4 7 5 2 2" xfId="30404"/>
    <cellStyle name="Normal 4 7 5 2 2 2" xfId="30405"/>
    <cellStyle name="Normal 4 7 5 2 3" xfId="30406"/>
    <cellStyle name="Normal 4 7 5 3" xfId="30407"/>
    <cellStyle name="Normal 4 7 5 3 2" xfId="30408"/>
    <cellStyle name="Normal 4 7 5 4" xfId="30409"/>
    <cellStyle name="Normal 4 7 6" xfId="30410"/>
    <cellStyle name="Normal 4 7 6 2" xfId="30411"/>
    <cellStyle name="Normal 4 7 6 2 2" xfId="30412"/>
    <cellStyle name="Normal 4 7 6 3" xfId="30413"/>
    <cellStyle name="Normal 4 7 7" xfId="30414"/>
    <cellStyle name="Normal 4 7 7 2" xfId="30415"/>
    <cellStyle name="Normal 4 7 8" xfId="30416"/>
    <cellStyle name="Normal 4 7 9" xfId="30417"/>
    <cellStyle name="Normal 4 8" xfId="253"/>
    <cellStyle name="Normal 4 8 2" xfId="30418"/>
    <cellStyle name="Normal 4 8 2 2" xfId="30419"/>
    <cellStyle name="Normal 4 8 2 2 2" xfId="30420"/>
    <cellStyle name="Normal 4 8 2 2 2 2" xfId="30421"/>
    <cellStyle name="Normal 4 8 2 2 2 2 2" xfId="30422"/>
    <cellStyle name="Normal 4 8 2 2 2 2 2 2" xfId="30423"/>
    <cellStyle name="Normal 4 8 2 2 2 2 3" xfId="30424"/>
    <cellStyle name="Normal 4 8 2 2 2 3" xfId="30425"/>
    <cellStyle name="Normal 4 8 2 2 2 3 2" xfId="30426"/>
    <cellStyle name="Normal 4 8 2 2 2 4" xfId="30427"/>
    <cellStyle name="Normal 4 8 2 2 3" xfId="30428"/>
    <cellStyle name="Normal 4 8 2 2 3 2" xfId="30429"/>
    <cellStyle name="Normal 4 8 2 2 3 2 2" xfId="30430"/>
    <cellStyle name="Normal 4 8 2 2 3 3" xfId="30431"/>
    <cellStyle name="Normal 4 8 2 2 4" xfId="30432"/>
    <cellStyle name="Normal 4 8 2 2 4 2" xfId="30433"/>
    <cellStyle name="Normal 4 8 2 2 5" xfId="30434"/>
    <cellStyle name="Normal 4 8 2 3" xfId="30435"/>
    <cellStyle name="Normal 4 8 2 3 2" xfId="30436"/>
    <cellStyle name="Normal 4 8 2 3 2 2" xfId="30437"/>
    <cellStyle name="Normal 4 8 2 3 2 2 2" xfId="30438"/>
    <cellStyle name="Normal 4 8 2 3 2 3" xfId="30439"/>
    <cellStyle name="Normal 4 8 2 3 3" xfId="30440"/>
    <cellStyle name="Normal 4 8 2 3 3 2" xfId="30441"/>
    <cellStyle name="Normal 4 8 2 3 4" xfId="30442"/>
    <cellStyle name="Normal 4 8 2 4" xfId="30443"/>
    <cellStyle name="Normal 4 8 2 4 2" xfId="30444"/>
    <cellStyle name="Normal 4 8 2 4 2 2" xfId="30445"/>
    <cellStyle name="Normal 4 8 2 4 3" xfId="30446"/>
    <cellStyle name="Normal 4 8 2 5" xfId="30447"/>
    <cellStyle name="Normal 4 8 2 5 2" xfId="30448"/>
    <cellStyle name="Normal 4 8 2 6" xfId="30449"/>
    <cellStyle name="Normal 4 8 3" xfId="30450"/>
    <cellStyle name="Normal 4 8 3 2" xfId="30451"/>
    <cellStyle name="Normal 4 8 3 2 2" xfId="30452"/>
    <cellStyle name="Normal 4 8 3 2 2 2" xfId="30453"/>
    <cellStyle name="Normal 4 8 3 2 2 2 2" xfId="30454"/>
    <cellStyle name="Normal 4 8 3 2 2 3" xfId="30455"/>
    <cellStyle name="Normal 4 8 3 2 3" xfId="30456"/>
    <cellStyle name="Normal 4 8 3 2 3 2" xfId="30457"/>
    <cellStyle name="Normal 4 8 3 2 4" xfId="30458"/>
    <cellStyle name="Normal 4 8 3 3" xfId="30459"/>
    <cellStyle name="Normal 4 8 3 3 2" xfId="30460"/>
    <cellStyle name="Normal 4 8 3 3 2 2" xfId="30461"/>
    <cellStyle name="Normal 4 8 3 3 3" xfId="30462"/>
    <cellStyle name="Normal 4 8 3 4" xfId="30463"/>
    <cellStyle name="Normal 4 8 3 4 2" xfId="30464"/>
    <cellStyle name="Normal 4 8 3 5" xfId="30465"/>
    <cellStyle name="Normal 4 8 4" xfId="30466"/>
    <cellStyle name="Normal 4 8 4 2" xfId="30467"/>
    <cellStyle name="Normal 4 8 4 2 2" xfId="30468"/>
    <cellStyle name="Normal 4 8 4 2 2 2" xfId="30469"/>
    <cellStyle name="Normal 4 8 4 2 3" xfId="30470"/>
    <cellStyle name="Normal 4 8 4 3" xfId="30471"/>
    <cellStyle name="Normal 4 8 4 3 2" xfId="30472"/>
    <cellStyle name="Normal 4 8 4 4" xfId="30473"/>
    <cellStyle name="Normal 4 8 5" xfId="30474"/>
    <cellStyle name="Normal 4 8 5 2" xfId="30475"/>
    <cellStyle name="Normal 4 8 5 2 2" xfId="30476"/>
    <cellStyle name="Normal 4 8 5 3" xfId="30477"/>
    <cellStyle name="Normal 4 8 6" xfId="30478"/>
    <cellStyle name="Normal 4 8 6 2" xfId="30479"/>
    <cellStyle name="Normal 4 8 7" xfId="30480"/>
    <cellStyle name="Normal 4 8 8" xfId="30481"/>
    <cellStyle name="Normal 4 9" xfId="254"/>
    <cellStyle name="Normal 4 9 2" xfId="30482"/>
    <cellStyle name="Normal 4 9 2 2" xfId="30483"/>
    <cellStyle name="Normal 4 9 2 2 2" xfId="30484"/>
    <cellStyle name="Normal 4 9 2 2 2 2" xfId="30485"/>
    <cellStyle name="Normal 4 9 2 2 2 2 2" xfId="30486"/>
    <cellStyle name="Normal 4 9 2 2 2 3" xfId="30487"/>
    <cellStyle name="Normal 4 9 2 2 3" xfId="30488"/>
    <cellStyle name="Normal 4 9 2 2 3 2" xfId="30489"/>
    <cellStyle name="Normal 4 9 2 2 4" xfId="30490"/>
    <cellStyle name="Normal 4 9 2 3" xfId="30491"/>
    <cellStyle name="Normal 4 9 2 3 2" xfId="30492"/>
    <cellStyle name="Normal 4 9 2 3 2 2" xfId="30493"/>
    <cellStyle name="Normal 4 9 2 3 3" xfId="30494"/>
    <cellStyle name="Normal 4 9 2 4" xfId="30495"/>
    <cellStyle name="Normal 4 9 2 4 2" xfId="30496"/>
    <cellStyle name="Normal 4 9 2 5" xfId="30497"/>
    <cellStyle name="Normal 4 9 3" xfId="30498"/>
    <cellStyle name="Normal 4 9 3 2" xfId="30499"/>
    <cellStyle name="Normal 4 9 3 2 2" xfId="30500"/>
    <cellStyle name="Normal 4 9 3 2 2 2" xfId="30501"/>
    <cellStyle name="Normal 4 9 3 2 3" xfId="30502"/>
    <cellStyle name="Normal 4 9 3 3" xfId="30503"/>
    <cellStyle name="Normal 4 9 3 3 2" xfId="30504"/>
    <cellStyle name="Normal 4 9 3 4" xfId="30505"/>
    <cellStyle name="Normal 4 9 4" xfId="30506"/>
    <cellStyle name="Normal 4 9 4 2" xfId="30507"/>
    <cellStyle name="Normal 4 9 4 2 2" xfId="30508"/>
    <cellStyle name="Normal 4 9 4 3" xfId="30509"/>
    <cellStyle name="Normal 4 9 5" xfId="30510"/>
    <cellStyle name="Normal 4 9 5 2" xfId="30511"/>
    <cellStyle name="Normal 4 9 6" xfId="30512"/>
    <cellStyle name="Normal 4 9 7" xfId="30513"/>
    <cellStyle name="Normal 4_50. Bishwo" xfId="255"/>
    <cellStyle name="Normal 40" xfId="256"/>
    <cellStyle name="Normal 40 2" xfId="892"/>
    <cellStyle name="Normal 40 2 2" xfId="30515"/>
    <cellStyle name="Normal 40 2 3" xfId="30514"/>
    <cellStyle name="Normal 40 3" xfId="30516"/>
    <cellStyle name="Normal 40 4" xfId="30517"/>
    <cellStyle name="Normal 41" xfId="257"/>
    <cellStyle name="Normal 41 2" xfId="893"/>
    <cellStyle name="Normal 41 2 2" xfId="30518"/>
    <cellStyle name="Normal 42" xfId="258"/>
    <cellStyle name="Normal 42 2" xfId="894"/>
    <cellStyle name="Normal 42 2 2" xfId="30519"/>
    <cellStyle name="Normal 42 3" xfId="30520"/>
    <cellStyle name="Normal 43" xfId="259"/>
    <cellStyle name="Normal 43 2" xfId="30521"/>
    <cellStyle name="Normal 43 3" xfId="30522"/>
    <cellStyle name="Normal 44" xfId="260"/>
    <cellStyle name="Normal 44 2" xfId="895"/>
    <cellStyle name="Normal 44 2 10" xfId="2197"/>
    <cellStyle name="Normal 44 2 11" xfId="2016"/>
    <cellStyle name="Normal 44 2 12" xfId="2217"/>
    <cellStyle name="Normal 44 2 13" xfId="2210"/>
    <cellStyle name="Normal 44 2 14" xfId="2536"/>
    <cellStyle name="Normal 44 2 15" xfId="2617"/>
    <cellStyle name="Normal 44 2 16" xfId="2645"/>
    <cellStyle name="Normal 44 2 17" xfId="2505"/>
    <cellStyle name="Normal 44 2 18" xfId="2490"/>
    <cellStyle name="Normal 44 2 19" xfId="3554"/>
    <cellStyle name="Normal 44 2 2" xfId="1292"/>
    <cellStyle name="Normal 44 2 20" xfId="3496"/>
    <cellStyle name="Normal 44 2 21" xfId="3608"/>
    <cellStyle name="Normal 44 2 22" xfId="3679"/>
    <cellStyle name="Normal 44 2 3" xfId="1441"/>
    <cellStyle name="Normal 44 2 4" xfId="1539"/>
    <cellStyle name="Normal 44 2 5" xfId="1682"/>
    <cellStyle name="Normal 44 2 6" xfId="1726"/>
    <cellStyle name="Normal 44 2 7" xfId="1851"/>
    <cellStyle name="Normal 44 2 8" xfId="1902"/>
    <cellStyle name="Normal 44 2 9" xfId="2115"/>
    <cellStyle name="Normal 44 3" xfId="30523"/>
    <cellStyle name="Normal 45" xfId="261"/>
    <cellStyle name="Normal 45 2" xfId="896"/>
    <cellStyle name="Normal 45 2 10" xfId="2067"/>
    <cellStyle name="Normal 45 2 11" xfId="2082"/>
    <cellStyle name="Normal 45 2 12" xfId="2077"/>
    <cellStyle name="Normal 45 2 13" xfId="2257"/>
    <cellStyle name="Normal 45 2 14" xfId="2537"/>
    <cellStyle name="Normal 45 2 15" xfId="2650"/>
    <cellStyle name="Normal 45 2 16" xfId="2575"/>
    <cellStyle name="Normal 45 2 17" xfId="2510"/>
    <cellStyle name="Normal 45 2 18" xfId="2676"/>
    <cellStyle name="Normal 45 2 19" xfId="3556"/>
    <cellStyle name="Normal 45 2 2" xfId="1294"/>
    <cellStyle name="Normal 45 2 20" xfId="3495"/>
    <cellStyle name="Normal 45 2 21" xfId="3609"/>
    <cellStyle name="Normal 45 2 22" xfId="3678"/>
    <cellStyle name="Normal 45 2 3" xfId="1475"/>
    <cellStyle name="Normal 45 2 4" xfId="1540"/>
    <cellStyle name="Normal 45 2 5" xfId="1683"/>
    <cellStyle name="Normal 45 2 6" xfId="1725"/>
    <cellStyle name="Normal 45 2 7" xfId="1852"/>
    <cellStyle name="Normal 45 2 8" xfId="1830"/>
    <cellStyle name="Normal 45 2 9" xfId="2116"/>
    <cellStyle name="Normal 45 3" xfId="897"/>
    <cellStyle name="Normal 45 3 10" xfId="2158"/>
    <cellStyle name="Normal 45 3 11" xfId="2036"/>
    <cellStyle name="Normal 45 3 12" xfId="2103"/>
    <cellStyle name="Normal 45 3 13" xfId="2200"/>
    <cellStyle name="Normal 45 3 14" xfId="2538"/>
    <cellStyle name="Normal 45 3 15" xfId="2652"/>
    <cellStyle name="Normal 45 3 16" xfId="2685"/>
    <cellStyle name="Normal 45 3 17" xfId="2691"/>
    <cellStyle name="Normal 45 3 18" xfId="2673"/>
    <cellStyle name="Normal 45 3 19" xfId="3557"/>
    <cellStyle name="Normal 45 3 2" xfId="1442"/>
    <cellStyle name="Normal 45 3 20" xfId="3528"/>
    <cellStyle name="Normal 45 3 21" xfId="3610"/>
    <cellStyle name="Normal 45 3 22" xfId="3671"/>
    <cellStyle name="Normal 45 3 23" xfId="30524"/>
    <cellStyle name="Normal 45 3 3" xfId="1519"/>
    <cellStyle name="Normal 45 3 4" xfId="1541"/>
    <cellStyle name="Normal 45 3 5" xfId="1684"/>
    <cellStyle name="Normal 45 3 6" xfId="1724"/>
    <cellStyle name="Normal 45 3 7" xfId="1853"/>
    <cellStyle name="Normal 45 3 8" xfId="1880"/>
    <cellStyle name="Normal 45 3 9" xfId="2117"/>
    <cellStyle name="Normal 45 4" xfId="898"/>
    <cellStyle name="Normal 45 4 10" xfId="2230"/>
    <cellStyle name="Normal 45 4 11" xfId="2002"/>
    <cellStyle name="Normal 45 4 12" xfId="2539"/>
    <cellStyle name="Normal 45 4 13" xfId="2654"/>
    <cellStyle name="Normal 45 4 14" xfId="2633"/>
    <cellStyle name="Normal 45 4 15" xfId="2568"/>
    <cellStyle name="Normal 45 4 16" xfId="2671"/>
    <cellStyle name="Normal 45 4 17" xfId="3558"/>
    <cellStyle name="Normal 45 4 18" xfId="3527"/>
    <cellStyle name="Normal 45 4 19" xfId="3611"/>
    <cellStyle name="Normal 45 4 2" xfId="1542"/>
    <cellStyle name="Normal 45 4 20" xfId="3660"/>
    <cellStyle name="Normal 45 4 21" xfId="3688"/>
    <cellStyle name="Normal 45 4 3" xfId="1685"/>
    <cellStyle name="Normal 45 4 4" xfId="1707"/>
    <cellStyle name="Normal 45 4 5" xfId="1854"/>
    <cellStyle name="Normal 45 4 6" xfId="1928"/>
    <cellStyle name="Normal 45 4 7" xfId="2118"/>
    <cellStyle name="Normal 45 4 8" xfId="2254"/>
    <cellStyle name="Normal 45 4 9" xfId="1981"/>
    <cellStyle name="Normal 45 5" xfId="1293"/>
    <cellStyle name="Normal 45 5 10" xfId="1976"/>
    <cellStyle name="Normal 45 5 11" xfId="1947"/>
    <cellStyle name="Normal 45 5 12" xfId="2590"/>
    <cellStyle name="Normal 45 5 13" xfId="2603"/>
    <cellStyle name="Normal 45 5 14" xfId="2559"/>
    <cellStyle name="Normal 45 5 15" xfId="2516"/>
    <cellStyle name="Normal 45 5 16" xfId="2515"/>
    <cellStyle name="Normal 45 5 17" xfId="3559"/>
    <cellStyle name="Normal 45 5 18" xfId="3526"/>
    <cellStyle name="Normal 45 5 19" xfId="3635"/>
    <cellStyle name="Normal 45 5 2" xfId="1561"/>
    <cellStyle name="Normal 45 5 20" xfId="3607"/>
    <cellStyle name="Normal 45 5 21" xfId="3694"/>
    <cellStyle name="Normal 45 5 3" xfId="1735"/>
    <cellStyle name="Normal 45 5 4" xfId="1734"/>
    <cellStyle name="Normal 45 5 5" xfId="1905"/>
    <cellStyle name="Normal 45 5 6" xfId="1800"/>
    <cellStyle name="Normal 45 5 7" xfId="2219"/>
    <cellStyle name="Normal 45 5 8" xfId="2012"/>
    <cellStyle name="Normal 45 5 9" xfId="2261"/>
    <cellStyle name="Normal 45 6" xfId="1474"/>
    <cellStyle name="Normal 45 6 10" xfId="1788"/>
    <cellStyle name="Normal 45 6 11" xfId="2147"/>
    <cellStyle name="Normal 45 6 12" xfId="2605"/>
    <cellStyle name="Normal 45 6 13" xfId="2560"/>
    <cellStyle name="Normal 45 6 14" xfId="2533"/>
    <cellStyle name="Normal 45 6 15" xfId="2619"/>
    <cellStyle name="Normal 45 6 16" xfId="2565"/>
    <cellStyle name="Normal 45 6 17" xfId="3560"/>
    <cellStyle name="Normal 45 6 18" xfId="3525"/>
    <cellStyle name="Normal 45 6 19" xfId="3642"/>
    <cellStyle name="Normal 45 6 2" xfId="1565"/>
    <cellStyle name="Normal 45 6 20" xfId="3672"/>
    <cellStyle name="Normal 45 6 21" xfId="3698"/>
    <cellStyle name="Normal 45 6 3" xfId="1755"/>
    <cellStyle name="Normal 45 6 4" xfId="1613"/>
    <cellStyle name="Normal 45 6 5" xfId="1932"/>
    <cellStyle name="Normal 45 6 6" xfId="1779"/>
    <cellStyle name="Normal 45 6 7" xfId="2269"/>
    <cellStyle name="Normal 45 6 8" xfId="1969"/>
    <cellStyle name="Normal 45 6 9" xfId="2264"/>
    <cellStyle name="Normal 46" xfId="62"/>
    <cellStyle name="Normal 46 2" xfId="899"/>
    <cellStyle name="Normal 46 2 10" xfId="2239"/>
    <cellStyle name="Normal 46 2 11" xfId="2156"/>
    <cellStyle name="Normal 46 2 12" xfId="2038"/>
    <cellStyle name="Normal 46 2 13" xfId="2101"/>
    <cellStyle name="Normal 46 2 14" xfId="2373"/>
    <cellStyle name="Normal 46 2 15" xfId="2357"/>
    <cellStyle name="Normal 46 2 16" xfId="2352"/>
    <cellStyle name="Normal 46 2 17" xfId="2433"/>
    <cellStyle name="Normal 46 2 18" xfId="2332"/>
    <cellStyle name="Normal 46 2 19" xfId="2422"/>
    <cellStyle name="Normal 46 2 2" xfId="1296"/>
    <cellStyle name="Normal 46 2 20" xfId="2466"/>
    <cellStyle name="Normal 46 2 21" xfId="2478"/>
    <cellStyle name="Normal 46 2 22" xfId="2540"/>
    <cellStyle name="Normal 46 2 23" xfId="2679"/>
    <cellStyle name="Normal 46 2 24" xfId="2620"/>
    <cellStyle name="Normal 46 2 25" xfId="2524"/>
    <cellStyle name="Normal 46 2 26" xfId="2637"/>
    <cellStyle name="Normal 46 2 27" xfId="3561"/>
    <cellStyle name="Normal 46 2 28" xfId="3524"/>
    <cellStyle name="Normal 46 2 29" xfId="3612"/>
    <cellStyle name="Normal 46 2 3" xfId="1477"/>
    <cellStyle name="Normal 46 2 30" xfId="3658"/>
    <cellStyle name="Normal 46 2 4" xfId="1543"/>
    <cellStyle name="Normal 46 2 5" xfId="1583"/>
    <cellStyle name="Normal 46 2 6" xfId="1763"/>
    <cellStyle name="Normal 46 2 7" xfId="1618"/>
    <cellStyle name="Normal 46 2 8" xfId="1916"/>
    <cellStyle name="Normal 46 2 9" xfId="1786"/>
    <cellStyle name="Normal 46 3" xfId="900"/>
    <cellStyle name="Normal 46 3 10" xfId="2157"/>
    <cellStyle name="Normal 46 3 11" xfId="2037"/>
    <cellStyle name="Normal 46 3 12" xfId="2102"/>
    <cellStyle name="Normal 46 3 13" xfId="2201"/>
    <cellStyle name="Normal 46 3 14" xfId="2541"/>
    <cellStyle name="Normal 46 3 15" xfId="2668"/>
    <cellStyle name="Normal 46 3 16" xfId="2585"/>
    <cellStyle name="Normal 46 3 17" xfId="2587"/>
    <cellStyle name="Normal 46 3 18" xfId="2653"/>
    <cellStyle name="Normal 46 3 19" xfId="3562"/>
    <cellStyle name="Normal 46 3 2" xfId="1443"/>
    <cellStyle name="Normal 46 3 20" xfId="3523"/>
    <cellStyle name="Normal 46 3 21" xfId="3613"/>
    <cellStyle name="Normal 46 3 22" xfId="3663"/>
    <cellStyle name="Normal 46 3 3" xfId="1520"/>
    <cellStyle name="Normal 46 3 4" xfId="1544"/>
    <cellStyle name="Normal 46 3 5" xfId="1686"/>
    <cellStyle name="Normal 46 3 6" xfId="1723"/>
    <cellStyle name="Normal 46 3 7" xfId="1855"/>
    <cellStyle name="Normal 46 3 8" xfId="1879"/>
    <cellStyle name="Normal 46 3 9" xfId="2119"/>
    <cellStyle name="Normal 46 4" xfId="901"/>
    <cellStyle name="Normal 46 4 10" xfId="2268"/>
    <cellStyle name="Normal 46 4 11" xfId="1970"/>
    <cellStyle name="Normal 46 4 12" xfId="2542"/>
    <cellStyle name="Normal 46 4 13" xfId="2649"/>
    <cellStyle name="Normal 46 4 14" xfId="2651"/>
    <cellStyle name="Normal 46 4 15" xfId="2682"/>
    <cellStyle name="Normal 46 4 16" xfId="2576"/>
    <cellStyle name="Normal 46 4 17" xfId="3563"/>
    <cellStyle name="Normal 46 4 18" xfId="3522"/>
    <cellStyle name="Normal 46 4 19" xfId="3614"/>
    <cellStyle name="Normal 46 4 2" xfId="1545"/>
    <cellStyle name="Normal 46 4 20" xfId="3655"/>
    <cellStyle name="Normal 46 4 21" xfId="3689"/>
    <cellStyle name="Normal 46 4 3" xfId="1687"/>
    <cellStyle name="Normal 46 4 4" xfId="1722"/>
    <cellStyle name="Normal 46 4 5" xfId="1856"/>
    <cellStyle name="Normal 46 4 6" xfId="1881"/>
    <cellStyle name="Normal 46 4 7" xfId="2120"/>
    <cellStyle name="Normal 46 4 8" xfId="2160"/>
    <cellStyle name="Normal 46 4 9" xfId="2035"/>
    <cellStyle name="Normal 46 5" xfId="1295"/>
    <cellStyle name="Normal 46 5 10" xfId="2228"/>
    <cellStyle name="Normal 46 5 11" xfId="2004"/>
    <cellStyle name="Normal 46 5 12" xfId="2591"/>
    <cellStyle name="Normal 46 5 13" xfId="2583"/>
    <cellStyle name="Normal 46 5 14" xfId="2514"/>
    <cellStyle name="Normal 46 5 15" xfId="2610"/>
    <cellStyle name="Normal 46 5 16" xfId="2621"/>
    <cellStyle name="Normal 46 5 17" xfId="3564"/>
    <cellStyle name="Normal 46 5 18" xfId="3521"/>
    <cellStyle name="Normal 46 5 19" xfId="3636"/>
    <cellStyle name="Normal 46 5 2" xfId="1562"/>
    <cellStyle name="Normal 46 5 20" xfId="3683"/>
    <cellStyle name="Normal 46 5 21" xfId="3695"/>
    <cellStyle name="Normal 46 5 3" xfId="1737"/>
    <cellStyle name="Normal 46 5 4" xfId="1710"/>
    <cellStyle name="Normal 46 5 5" xfId="1906"/>
    <cellStyle name="Normal 46 5 6" xfId="1926"/>
    <cellStyle name="Normal 46 5 7" xfId="2220"/>
    <cellStyle name="Normal 46 5 8" xfId="2249"/>
    <cellStyle name="Normal 46 5 9" xfId="1984"/>
    <cellStyle name="Normal 46 6" xfId="1476"/>
    <cellStyle name="Normal 46 6 10" xfId="2053"/>
    <cellStyle name="Normal 46 6 11" xfId="2092"/>
    <cellStyle name="Normal 46 6 12" xfId="2606"/>
    <cellStyle name="Normal 46 6 13" xfId="2580"/>
    <cellStyle name="Normal 46 6 14" xfId="2518"/>
    <cellStyle name="Normal 46 6 15" xfId="2644"/>
    <cellStyle name="Normal 46 6 16" xfId="2498"/>
    <cellStyle name="Normal 46 6 17" xfId="3565"/>
    <cellStyle name="Normal 46 6 18" xfId="3520"/>
    <cellStyle name="Normal 46 6 19" xfId="3643"/>
    <cellStyle name="Normal 46 6 2" xfId="1566"/>
    <cellStyle name="Normal 46 6 20" xfId="3675"/>
    <cellStyle name="Normal 46 6 21" xfId="3699"/>
    <cellStyle name="Normal 46 6 3" xfId="1757"/>
    <cellStyle name="Normal 46 6 4" xfId="1767"/>
    <cellStyle name="Normal 46 6 5" xfId="1933"/>
    <cellStyle name="Normal 46 6 6" xfId="1778"/>
    <cellStyle name="Normal 46 6 7" xfId="2270"/>
    <cellStyle name="Normal 46 6 8" xfId="1968"/>
    <cellStyle name="Normal 46 6 9" xfId="2136"/>
    <cellStyle name="Normal 46 7" xfId="2483"/>
    <cellStyle name="Normal 47" xfId="266"/>
    <cellStyle name="Normal 47 2" xfId="902"/>
    <cellStyle name="Normal 47 2 10" xfId="2253"/>
    <cellStyle name="Normal 47 2 11" xfId="2153"/>
    <cellStyle name="Normal 47 2 12" xfId="2042"/>
    <cellStyle name="Normal 47 2 13" xfId="2098"/>
    <cellStyle name="Normal 47 2 14" xfId="2543"/>
    <cellStyle name="Normal 47 2 15" xfId="2640"/>
    <cellStyle name="Normal 47 2 16" xfId="2571"/>
    <cellStyle name="Normal 47 2 17" xfId="2497"/>
    <cellStyle name="Normal 47 2 18" xfId="2487"/>
    <cellStyle name="Normal 47 2 19" xfId="3566"/>
    <cellStyle name="Normal 47 2 2" xfId="1298"/>
    <cellStyle name="Normal 47 2 20" xfId="3519"/>
    <cellStyle name="Normal 47 2 21" xfId="3615"/>
    <cellStyle name="Normal 47 2 22" xfId="3654"/>
    <cellStyle name="Normal 47 2 3" xfId="1479"/>
    <cellStyle name="Normal 47 2 4" xfId="1546"/>
    <cellStyle name="Normal 47 2 5" xfId="1688"/>
    <cellStyle name="Normal 47 2 6" xfId="1721"/>
    <cellStyle name="Normal 47 2 7" xfId="1857"/>
    <cellStyle name="Normal 47 2 8" xfId="1927"/>
    <cellStyle name="Normal 47 2 9" xfId="2121"/>
    <cellStyle name="Normal 47 3" xfId="903"/>
    <cellStyle name="Normal 47 3 10" xfId="2194"/>
    <cellStyle name="Normal 47 3 11" xfId="2019"/>
    <cellStyle name="Normal 47 3 12" xfId="2215"/>
    <cellStyle name="Normal 47 3 13" xfId="2209"/>
    <cellStyle name="Normal 47 3 14" xfId="2544"/>
    <cellStyle name="Normal 47 3 15" xfId="2629"/>
    <cellStyle name="Normal 47 3 16" xfId="2680"/>
    <cellStyle name="Normal 47 3 17" xfId="2504"/>
    <cellStyle name="Normal 47 3 18" xfId="2656"/>
    <cellStyle name="Normal 47 3 19" xfId="3567"/>
    <cellStyle name="Normal 47 3 2" xfId="1444"/>
    <cellStyle name="Normal 47 3 20" xfId="3518"/>
    <cellStyle name="Normal 47 3 21" xfId="3616"/>
    <cellStyle name="Normal 47 3 22" xfId="3650"/>
    <cellStyle name="Normal 47 3 3" xfId="1521"/>
    <cellStyle name="Normal 47 3 4" xfId="1547"/>
    <cellStyle name="Normal 47 3 5" xfId="1689"/>
    <cellStyle name="Normal 47 3 6" xfId="1720"/>
    <cellStyle name="Normal 47 3 7" xfId="1858"/>
    <cellStyle name="Normal 47 3 8" xfId="1899"/>
    <cellStyle name="Normal 47 3 9" xfId="2122"/>
    <cellStyle name="Normal 47 4" xfId="904"/>
    <cellStyle name="Normal 47 4 10" xfId="2260"/>
    <cellStyle name="Normal 47 4 11" xfId="1977"/>
    <cellStyle name="Normal 47 4 12" xfId="2545"/>
    <cellStyle name="Normal 47 4 13" xfId="2625"/>
    <cellStyle name="Normal 47 4 14" xfId="2662"/>
    <cellStyle name="Normal 47 4 15" xfId="2493"/>
    <cellStyle name="Normal 47 4 16" xfId="2683"/>
    <cellStyle name="Normal 47 4 17" xfId="3568"/>
    <cellStyle name="Normal 47 4 18" xfId="3517"/>
    <cellStyle name="Normal 47 4 19" xfId="3617"/>
    <cellStyle name="Normal 47 4 2" xfId="1548"/>
    <cellStyle name="Normal 47 4 20" xfId="3651"/>
    <cellStyle name="Normal 47 4 21" xfId="3690"/>
    <cellStyle name="Normal 47 4 3" xfId="1690"/>
    <cellStyle name="Normal 47 4 4" xfId="1719"/>
    <cellStyle name="Normal 47 4 5" xfId="1859"/>
    <cellStyle name="Normal 47 4 6" xfId="1898"/>
    <cellStyle name="Normal 47 4 7" xfId="2123"/>
    <cellStyle name="Normal 47 4 8" xfId="2193"/>
    <cellStyle name="Normal 47 4 9" xfId="2020"/>
    <cellStyle name="Normal 47 5" xfId="1297"/>
    <cellStyle name="Normal 47 5 10" xfId="1958"/>
    <cellStyle name="Normal 47 5 11" xfId="2276"/>
    <cellStyle name="Normal 47 5 12" xfId="2592"/>
    <cellStyle name="Normal 47 5 13" xfId="2598"/>
    <cellStyle name="Normal 47 5 14" xfId="2581"/>
    <cellStyle name="Normal 47 5 15" xfId="2599"/>
    <cellStyle name="Normal 47 5 16" xfId="2574"/>
    <cellStyle name="Normal 47 5 17" xfId="3569"/>
    <cellStyle name="Normal 47 5 18" xfId="3516"/>
    <cellStyle name="Normal 47 5 19" xfId="3637"/>
    <cellStyle name="Normal 47 5 2" xfId="1563"/>
    <cellStyle name="Normal 47 5 20" xfId="3682"/>
    <cellStyle name="Normal 47 5 21" xfId="3696"/>
    <cellStyle name="Normal 47 5 3" xfId="1738"/>
    <cellStyle name="Normal 47 5 4" xfId="1709"/>
    <cellStyle name="Normal 47 5 5" xfId="1907"/>
    <cellStyle name="Normal 47 5 6" xfId="1885"/>
    <cellStyle name="Normal 47 5 7" xfId="2221"/>
    <cellStyle name="Normal 47 5 8" xfId="2166"/>
    <cellStyle name="Normal 47 5 9" xfId="1949"/>
    <cellStyle name="Normal 47 6" xfId="1478"/>
    <cellStyle name="Normal 47 6 10" xfId="2292"/>
    <cellStyle name="Normal 47 6 11" xfId="2309"/>
    <cellStyle name="Normal 47 6 12" xfId="2607"/>
    <cellStyle name="Normal 47 6 13" xfId="2579"/>
    <cellStyle name="Normal 47 6 14" xfId="2519"/>
    <cellStyle name="Normal 47 6 15" xfId="2564"/>
    <cellStyle name="Normal 47 6 16" xfId="2632"/>
    <cellStyle name="Normal 47 6 17" xfId="3570"/>
    <cellStyle name="Normal 47 6 18" xfId="3515"/>
    <cellStyle name="Normal 47 6 19" xfId="3644"/>
    <cellStyle name="Normal 47 6 2" xfId="1567"/>
    <cellStyle name="Normal 47 6 20" xfId="3670"/>
    <cellStyle name="Normal 47 6 21" xfId="3700"/>
    <cellStyle name="Normal 47 6 3" xfId="1758"/>
    <cellStyle name="Normal 47 6 4" xfId="1768"/>
    <cellStyle name="Normal 47 6 5" xfId="1934"/>
    <cellStyle name="Normal 47 6 6" xfId="1777"/>
    <cellStyle name="Normal 47 6 7" xfId="2271"/>
    <cellStyle name="Normal 47 6 8" xfId="1967"/>
    <cellStyle name="Normal 47 6 9" xfId="2274"/>
    <cellStyle name="Normal 47 7" xfId="2931"/>
    <cellStyle name="Normal 48" xfId="288"/>
    <cellStyle name="Normal 48 2" xfId="905"/>
    <cellStyle name="Normal 48 2 10" xfId="2192"/>
    <cellStyle name="Normal 48 2 11" xfId="2021"/>
    <cellStyle name="Normal 48 2 12" xfId="2214"/>
    <cellStyle name="Normal 48 2 13" xfId="2168"/>
    <cellStyle name="Normal 48 2 14" xfId="2546"/>
    <cellStyle name="Normal 48 2 15" xfId="2614"/>
    <cellStyle name="Normal 48 2 16" xfId="2665"/>
    <cellStyle name="Normal 48 2 17" xfId="2531"/>
    <cellStyle name="Normal 48 2 18" xfId="2491"/>
    <cellStyle name="Normal 48 2 19" xfId="3571"/>
    <cellStyle name="Normal 48 2 2" xfId="1300"/>
    <cellStyle name="Normal 48 2 20" xfId="3514"/>
    <cellStyle name="Normal 48 2 21" xfId="3618"/>
    <cellStyle name="Normal 48 2 22" xfId="3647"/>
    <cellStyle name="Normal 48 2 3" xfId="1481"/>
    <cellStyle name="Normal 48 2 4" xfId="1549"/>
    <cellStyle name="Normal 48 2 5" xfId="1691"/>
    <cellStyle name="Normal 48 2 6" xfId="1659"/>
    <cellStyle name="Normal 48 2 7" xfId="1860"/>
    <cellStyle name="Normal 48 2 8" xfId="1897"/>
    <cellStyle name="Normal 48 2 9" xfId="2124"/>
    <cellStyle name="Normal 48 3" xfId="906"/>
    <cellStyle name="Normal 48 3 10" xfId="2191"/>
    <cellStyle name="Normal 48 3 11" xfId="2177"/>
    <cellStyle name="Normal 48 3 12" xfId="2026"/>
    <cellStyle name="Normal 48 3 13" xfId="2213"/>
    <cellStyle name="Normal 48 3 14" xfId="2547"/>
    <cellStyle name="Normal 48 3 15" xfId="2657"/>
    <cellStyle name="Normal 48 3 16" xfId="2635"/>
    <cellStyle name="Normal 48 3 17" xfId="2602"/>
    <cellStyle name="Normal 48 3 18" xfId="2705"/>
    <cellStyle name="Normal 48 3 19" xfId="3572"/>
    <cellStyle name="Normal 48 3 2" xfId="1445"/>
    <cellStyle name="Normal 48 3 20" xfId="3513"/>
    <cellStyle name="Normal 48 3 21" xfId="3619"/>
    <cellStyle name="Normal 48 3 22" xfId="3646"/>
    <cellStyle name="Normal 48 3 3" xfId="1522"/>
    <cellStyle name="Normal 48 3 4" xfId="1550"/>
    <cellStyle name="Normal 48 3 5" xfId="1692"/>
    <cellStyle name="Normal 48 3 6" xfId="1658"/>
    <cellStyle name="Normal 48 3 7" xfId="1861"/>
    <cellStyle name="Normal 48 3 8" xfId="1896"/>
    <cellStyle name="Normal 48 3 9" xfId="2125"/>
    <cellStyle name="Normal 48 4" xfId="907"/>
    <cellStyle name="Normal 48 4 10" xfId="2025"/>
    <cellStyle name="Normal 48 4 11" xfId="2110"/>
    <cellStyle name="Normal 48 4 12" xfId="2548"/>
    <cellStyle name="Normal 48 4 13" xfId="2677"/>
    <cellStyle name="Normal 48 4 14" xfId="2689"/>
    <cellStyle name="Normal 48 4 15" xfId="2523"/>
    <cellStyle name="Normal 48 4 16" xfId="2562"/>
    <cellStyle name="Normal 48 4 17" xfId="3573"/>
    <cellStyle name="Normal 48 4 18" xfId="3512"/>
    <cellStyle name="Normal 48 4 19" xfId="3620"/>
    <cellStyle name="Normal 48 4 2" xfId="1551"/>
    <cellStyle name="Normal 48 4 20" xfId="3685"/>
    <cellStyle name="Normal 48 4 21" xfId="3691"/>
    <cellStyle name="Normal 48 4 3" xfId="1693"/>
    <cellStyle name="Normal 48 4 4" xfId="1657"/>
    <cellStyle name="Normal 48 4 5" xfId="1862"/>
    <cellStyle name="Normal 48 4 6" xfId="1895"/>
    <cellStyle name="Normal 48 4 7" xfId="2126"/>
    <cellStyle name="Normal 48 4 8" xfId="2190"/>
    <cellStyle name="Normal 48 4 9" xfId="2178"/>
    <cellStyle name="Normal 48 5" xfId="1299"/>
    <cellStyle name="Normal 48 5 10" xfId="2029"/>
    <cellStyle name="Normal 48 5 11" xfId="2259"/>
    <cellStyle name="Normal 48 5 12" xfId="2593"/>
    <cellStyle name="Normal 48 5 13" xfId="2604"/>
    <cellStyle name="Normal 48 5 14" xfId="2577"/>
    <cellStyle name="Normal 48 5 15" xfId="2660"/>
    <cellStyle name="Normal 48 5 16" xfId="2663"/>
    <cellStyle name="Normal 48 5 17" xfId="3574"/>
    <cellStyle name="Normal 48 5 18" xfId="3511"/>
    <cellStyle name="Normal 48 5 19" xfId="3638"/>
    <cellStyle name="Normal 48 5 2" xfId="1564"/>
    <cellStyle name="Normal 48 5 20" xfId="3681"/>
    <cellStyle name="Normal 48 5 21" xfId="3697"/>
    <cellStyle name="Normal 48 5 3" xfId="1739"/>
    <cellStyle name="Normal 48 5 4" xfId="1708"/>
    <cellStyle name="Normal 48 5 5" xfId="1909"/>
    <cellStyle name="Normal 48 5 6" xfId="1903"/>
    <cellStyle name="Normal 48 5 7" xfId="2223"/>
    <cellStyle name="Normal 48 5 8" xfId="2212"/>
    <cellStyle name="Normal 48 5 9" xfId="2169"/>
    <cellStyle name="Normal 48 6" xfId="1480"/>
    <cellStyle name="Normal 48 6 10" xfId="1974"/>
    <cellStyle name="Normal 48 6 11" xfId="2273"/>
    <cellStyle name="Normal 48 6 12" xfId="2608"/>
    <cellStyle name="Normal 48 6 13" xfId="2578"/>
    <cellStyle name="Normal 48 6 14" xfId="2520"/>
    <cellStyle name="Normal 48 6 15" xfId="2631"/>
    <cellStyle name="Normal 48 6 16" xfId="2500"/>
    <cellStyle name="Normal 48 6 17" xfId="3575"/>
    <cellStyle name="Normal 48 6 18" xfId="3510"/>
    <cellStyle name="Normal 48 6 19" xfId="3645"/>
    <cellStyle name="Normal 48 6 2" xfId="1568"/>
    <cellStyle name="Normal 48 6 20" xfId="3669"/>
    <cellStyle name="Normal 48 6 21" xfId="3701"/>
    <cellStyle name="Normal 48 6 3" xfId="1759"/>
    <cellStyle name="Normal 48 6 4" xfId="1769"/>
    <cellStyle name="Normal 48 6 5" xfId="1935"/>
    <cellStyle name="Normal 48 6 6" xfId="1776"/>
    <cellStyle name="Normal 48 6 7" xfId="2272"/>
    <cellStyle name="Normal 48 6 8" xfId="1966"/>
    <cellStyle name="Normal 48 6 9" xfId="2263"/>
    <cellStyle name="Normal 48 7" xfId="2951"/>
    <cellStyle name="Normal 49" xfId="262"/>
    <cellStyle name="Normal 5" xfId="263"/>
    <cellStyle name="Normal 5 10" xfId="1301"/>
    <cellStyle name="Normal 5 10 2" xfId="30526"/>
    <cellStyle name="Normal 5 10 2 2" xfId="30527"/>
    <cellStyle name="Normal 5 10 2 2 2" xfId="30528"/>
    <cellStyle name="Normal 5 10 2 2 2 2" xfId="30529"/>
    <cellStyle name="Normal 5 10 2 2 3" xfId="30530"/>
    <cellStyle name="Normal 5 10 2 3" xfId="30531"/>
    <cellStyle name="Normal 5 10 2 3 2" xfId="30532"/>
    <cellStyle name="Normal 5 10 2 4" xfId="30533"/>
    <cellStyle name="Normal 5 10 3" xfId="30534"/>
    <cellStyle name="Normal 5 10 3 2" xfId="30535"/>
    <cellStyle name="Normal 5 10 3 2 2" xfId="30536"/>
    <cellStyle name="Normal 5 10 3 3" xfId="30537"/>
    <cellStyle name="Normal 5 10 4" xfId="30538"/>
    <cellStyle name="Normal 5 10 4 2" xfId="30539"/>
    <cellStyle name="Normal 5 10 5" xfId="30540"/>
    <cellStyle name="Normal 5 10 6" xfId="30525"/>
    <cellStyle name="Normal 5 11" xfId="1302"/>
    <cellStyle name="Normal 5 11 2" xfId="30542"/>
    <cellStyle name="Normal 5 11 2 2" xfId="30543"/>
    <cellStyle name="Normal 5 11 2 2 2" xfId="30544"/>
    <cellStyle name="Normal 5 11 2 3" xfId="30545"/>
    <cellStyle name="Normal 5 11 3" xfId="30546"/>
    <cellStyle name="Normal 5 11 3 2" xfId="30547"/>
    <cellStyle name="Normal 5 11 4" xfId="30548"/>
    <cellStyle name="Normal 5 11 5" xfId="30541"/>
    <cellStyle name="Normal 5 12" xfId="1303"/>
    <cellStyle name="Normal 5 12 2" xfId="30550"/>
    <cellStyle name="Normal 5 12 2 2" xfId="30551"/>
    <cellStyle name="Normal 5 12 3" xfId="30552"/>
    <cellStyle name="Normal 5 12 4" xfId="30549"/>
    <cellStyle name="Normal 5 13" xfId="1304"/>
    <cellStyle name="Normal 5 13 2" xfId="30554"/>
    <cellStyle name="Normal 5 13 3" xfId="30553"/>
    <cellStyle name="Normal 5 14" xfId="1305"/>
    <cellStyle name="Normal 5 14 2" xfId="30555"/>
    <cellStyle name="Normal 5 15" xfId="1446"/>
    <cellStyle name="Normal 5 15 2" xfId="30556"/>
    <cellStyle name="Normal 5 16" xfId="23"/>
    <cellStyle name="Normal 5 2" xfId="264"/>
    <cellStyle name="Normal 5 2 10" xfId="30557"/>
    <cellStyle name="Normal 5 2 10 2" xfId="30558"/>
    <cellStyle name="Normal 5 2 10 2 2" xfId="30559"/>
    <cellStyle name="Normal 5 2 10 2 2 2" xfId="30560"/>
    <cellStyle name="Normal 5 2 10 2 3" xfId="30561"/>
    <cellStyle name="Normal 5 2 10 3" xfId="30562"/>
    <cellStyle name="Normal 5 2 10 3 2" xfId="30563"/>
    <cellStyle name="Normal 5 2 10 4" xfId="30564"/>
    <cellStyle name="Normal 5 2 11" xfId="30565"/>
    <cellStyle name="Normal 5 2 11 2" xfId="30566"/>
    <cellStyle name="Normal 5 2 11 2 2" xfId="30567"/>
    <cellStyle name="Normal 5 2 11 3" xfId="30568"/>
    <cellStyle name="Normal 5 2 12" xfId="30569"/>
    <cellStyle name="Normal 5 2 12 2" xfId="30570"/>
    <cellStyle name="Normal 5 2 13" xfId="30571"/>
    <cellStyle name="Normal 5 2 14" xfId="30572"/>
    <cellStyle name="Normal 5 2 2" xfId="30573"/>
    <cellStyle name="Normal 5 2 2 10" xfId="30574"/>
    <cellStyle name="Normal 5 2 2 10 2" xfId="30575"/>
    <cellStyle name="Normal 5 2 2 10 2 2" xfId="30576"/>
    <cellStyle name="Normal 5 2 2 10 3" xfId="30577"/>
    <cellStyle name="Normal 5 2 2 11" xfId="30578"/>
    <cellStyle name="Normal 5 2 2 11 2" xfId="30579"/>
    <cellStyle name="Normal 5 2 2 12" xfId="30580"/>
    <cellStyle name="Normal 5 2 2 2" xfId="30581"/>
    <cellStyle name="Normal 5 2 2 2 10" xfId="30582"/>
    <cellStyle name="Normal 5 2 2 2 10 2" xfId="30583"/>
    <cellStyle name="Normal 5 2 2 2 11" xfId="30584"/>
    <cellStyle name="Normal 5 2 2 2 2" xfId="30585"/>
    <cellStyle name="Normal 5 2 2 2 2 10" xfId="30586"/>
    <cellStyle name="Normal 5 2 2 2 2 2" xfId="30587"/>
    <cellStyle name="Normal 5 2 2 2 2 2 2" xfId="30588"/>
    <cellStyle name="Normal 5 2 2 2 2 2 2 2" xfId="30589"/>
    <cellStyle name="Normal 5 2 2 2 2 2 2 2 2" xfId="30590"/>
    <cellStyle name="Normal 5 2 2 2 2 2 2 2 2 2" xfId="30591"/>
    <cellStyle name="Normal 5 2 2 2 2 2 2 2 2 2 2" xfId="30592"/>
    <cellStyle name="Normal 5 2 2 2 2 2 2 2 2 2 2 2" xfId="30593"/>
    <cellStyle name="Normal 5 2 2 2 2 2 2 2 2 2 2 2 2" xfId="30594"/>
    <cellStyle name="Normal 5 2 2 2 2 2 2 2 2 2 2 2 2 2" xfId="30595"/>
    <cellStyle name="Normal 5 2 2 2 2 2 2 2 2 2 2 2 3" xfId="30596"/>
    <cellStyle name="Normal 5 2 2 2 2 2 2 2 2 2 2 3" xfId="30597"/>
    <cellStyle name="Normal 5 2 2 2 2 2 2 2 2 2 2 3 2" xfId="30598"/>
    <cellStyle name="Normal 5 2 2 2 2 2 2 2 2 2 2 4" xfId="30599"/>
    <cellStyle name="Normal 5 2 2 2 2 2 2 2 2 2 3" xfId="30600"/>
    <cellStyle name="Normal 5 2 2 2 2 2 2 2 2 2 3 2" xfId="30601"/>
    <cellStyle name="Normal 5 2 2 2 2 2 2 2 2 2 3 2 2" xfId="30602"/>
    <cellStyle name="Normal 5 2 2 2 2 2 2 2 2 2 3 3" xfId="30603"/>
    <cellStyle name="Normal 5 2 2 2 2 2 2 2 2 2 4" xfId="30604"/>
    <cellStyle name="Normal 5 2 2 2 2 2 2 2 2 2 4 2" xfId="30605"/>
    <cellStyle name="Normal 5 2 2 2 2 2 2 2 2 2 5" xfId="30606"/>
    <cellStyle name="Normal 5 2 2 2 2 2 2 2 2 3" xfId="30607"/>
    <cellStyle name="Normal 5 2 2 2 2 2 2 2 2 3 2" xfId="30608"/>
    <cellStyle name="Normal 5 2 2 2 2 2 2 2 2 3 2 2" xfId="30609"/>
    <cellStyle name="Normal 5 2 2 2 2 2 2 2 2 3 2 2 2" xfId="30610"/>
    <cellStyle name="Normal 5 2 2 2 2 2 2 2 2 3 2 3" xfId="30611"/>
    <cellStyle name="Normal 5 2 2 2 2 2 2 2 2 3 3" xfId="30612"/>
    <cellStyle name="Normal 5 2 2 2 2 2 2 2 2 3 3 2" xfId="30613"/>
    <cellStyle name="Normal 5 2 2 2 2 2 2 2 2 3 4" xfId="30614"/>
    <cellStyle name="Normal 5 2 2 2 2 2 2 2 2 4" xfId="30615"/>
    <cellStyle name="Normal 5 2 2 2 2 2 2 2 2 4 2" xfId="30616"/>
    <cellStyle name="Normal 5 2 2 2 2 2 2 2 2 4 2 2" xfId="30617"/>
    <cellStyle name="Normal 5 2 2 2 2 2 2 2 2 4 3" xfId="30618"/>
    <cellStyle name="Normal 5 2 2 2 2 2 2 2 2 5" xfId="30619"/>
    <cellStyle name="Normal 5 2 2 2 2 2 2 2 2 5 2" xfId="30620"/>
    <cellStyle name="Normal 5 2 2 2 2 2 2 2 2 6" xfId="30621"/>
    <cellStyle name="Normal 5 2 2 2 2 2 2 2 3" xfId="30622"/>
    <cellStyle name="Normal 5 2 2 2 2 2 2 2 3 2" xfId="30623"/>
    <cellStyle name="Normal 5 2 2 2 2 2 2 2 3 2 2" xfId="30624"/>
    <cellStyle name="Normal 5 2 2 2 2 2 2 2 3 2 2 2" xfId="30625"/>
    <cellStyle name="Normal 5 2 2 2 2 2 2 2 3 2 2 2 2" xfId="30626"/>
    <cellStyle name="Normal 5 2 2 2 2 2 2 2 3 2 2 3" xfId="30627"/>
    <cellStyle name="Normal 5 2 2 2 2 2 2 2 3 2 3" xfId="30628"/>
    <cellStyle name="Normal 5 2 2 2 2 2 2 2 3 2 3 2" xfId="30629"/>
    <cellStyle name="Normal 5 2 2 2 2 2 2 2 3 2 4" xfId="30630"/>
    <cellStyle name="Normal 5 2 2 2 2 2 2 2 3 3" xfId="30631"/>
    <cellStyle name="Normal 5 2 2 2 2 2 2 2 3 3 2" xfId="30632"/>
    <cellStyle name="Normal 5 2 2 2 2 2 2 2 3 3 2 2" xfId="30633"/>
    <cellStyle name="Normal 5 2 2 2 2 2 2 2 3 3 3" xfId="30634"/>
    <cellStyle name="Normal 5 2 2 2 2 2 2 2 3 4" xfId="30635"/>
    <cellStyle name="Normal 5 2 2 2 2 2 2 2 3 4 2" xfId="30636"/>
    <cellStyle name="Normal 5 2 2 2 2 2 2 2 3 5" xfId="30637"/>
    <cellStyle name="Normal 5 2 2 2 2 2 2 2 4" xfId="30638"/>
    <cellStyle name="Normal 5 2 2 2 2 2 2 2 4 2" xfId="30639"/>
    <cellStyle name="Normal 5 2 2 2 2 2 2 2 4 2 2" xfId="30640"/>
    <cellStyle name="Normal 5 2 2 2 2 2 2 2 4 2 2 2" xfId="30641"/>
    <cellStyle name="Normal 5 2 2 2 2 2 2 2 4 2 3" xfId="30642"/>
    <cellStyle name="Normal 5 2 2 2 2 2 2 2 4 3" xfId="30643"/>
    <cellStyle name="Normal 5 2 2 2 2 2 2 2 4 3 2" xfId="30644"/>
    <cellStyle name="Normal 5 2 2 2 2 2 2 2 4 4" xfId="30645"/>
    <cellStyle name="Normal 5 2 2 2 2 2 2 2 5" xfId="30646"/>
    <cellStyle name="Normal 5 2 2 2 2 2 2 2 5 2" xfId="30647"/>
    <cellStyle name="Normal 5 2 2 2 2 2 2 2 5 2 2" xfId="30648"/>
    <cellStyle name="Normal 5 2 2 2 2 2 2 2 5 3" xfId="30649"/>
    <cellStyle name="Normal 5 2 2 2 2 2 2 2 6" xfId="30650"/>
    <cellStyle name="Normal 5 2 2 2 2 2 2 2 6 2" xfId="30651"/>
    <cellStyle name="Normal 5 2 2 2 2 2 2 2 7" xfId="30652"/>
    <cellStyle name="Normal 5 2 2 2 2 2 2 3" xfId="30653"/>
    <cellStyle name="Normal 5 2 2 2 2 2 2 3 2" xfId="30654"/>
    <cellStyle name="Normal 5 2 2 2 2 2 2 3 2 2" xfId="30655"/>
    <cellStyle name="Normal 5 2 2 2 2 2 2 3 2 2 2" xfId="30656"/>
    <cellStyle name="Normal 5 2 2 2 2 2 2 3 2 2 2 2" xfId="30657"/>
    <cellStyle name="Normal 5 2 2 2 2 2 2 3 2 2 2 2 2" xfId="30658"/>
    <cellStyle name="Normal 5 2 2 2 2 2 2 3 2 2 2 3" xfId="30659"/>
    <cellStyle name="Normal 5 2 2 2 2 2 2 3 2 2 3" xfId="30660"/>
    <cellStyle name="Normal 5 2 2 2 2 2 2 3 2 2 3 2" xfId="30661"/>
    <cellStyle name="Normal 5 2 2 2 2 2 2 3 2 2 4" xfId="30662"/>
    <cellStyle name="Normal 5 2 2 2 2 2 2 3 2 3" xfId="30663"/>
    <cellStyle name="Normal 5 2 2 2 2 2 2 3 2 3 2" xfId="30664"/>
    <cellStyle name="Normal 5 2 2 2 2 2 2 3 2 3 2 2" xfId="30665"/>
    <cellStyle name="Normal 5 2 2 2 2 2 2 3 2 3 3" xfId="30666"/>
    <cellStyle name="Normal 5 2 2 2 2 2 2 3 2 4" xfId="30667"/>
    <cellStyle name="Normal 5 2 2 2 2 2 2 3 2 4 2" xfId="30668"/>
    <cellStyle name="Normal 5 2 2 2 2 2 2 3 2 5" xfId="30669"/>
    <cellStyle name="Normal 5 2 2 2 2 2 2 3 3" xfId="30670"/>
    <cellStyle name="Normal 5 2 2 2 2 2 2 3 3 2" xfId="30671"/>
    <cellStyle name="Normal 5 2 2 2 2 2 2 3 3 2 2" xfId="30672"/>
    <cellStyle name="Normal 5 2 2 2 2 2 2 3 3 2 2 2" xfId="30673"/>
    <cellStyle name="Normal 5 2 2 2 2 2 2 3 3 2 3" xfId="30674"/>
    <cellStyle name="Normal 5 2 2 2 2 2 2 3 3 3" xfId="30675"/>
    <cellStyle name="Normal 5 2 2 2 2 2 2 3 3 3 2" xfId="30676"/>
    <cellStyle name="Normal 5 2 2 2 2 2 2 3 3 4" xfId="30677"/>
    <cellStyle name="Normal 5 2 2 2 2 2 2 3 4" xfId="30678"/>
    <cellStyle name="Normal 5 2 2 2 2 2 2 3 4 2" xfId="30679"/>
    <cellStyle name="Normal 5 2 2 2 2 2 2 3 4 2 2" xfId="30680"/>
    <cellStyle name="Normal 5 2 2 2 2 2 2 3 4 3" xfId="30681"/>
    <cellStyle name="Normal 5 2 2 2 2 2 2 3 5" xfId="30682"/>
    <cellStyle name="Normal 5 2 2 2 2 2 2 3 5 2" xfId="30683"/>
    <cellStyle name="Normal 5 2 2 2 2 2 2 3 6" xfId="30684"/>
    <cellStyle name="Normal 5 2 2 2 2 2 2 4" xfId="30685"/>
    <cellStyle name="Normal 5 2 2 2 2 2 2 4 2" xfId="30686"/>
    <cellStyle name="Normal 5 2 2 2 2 2 2 4 2 2" xfId="30687"/>
    <cellStyle name="Normal 5 2 2 2 2 2 2 4 2 2 2" xfId="30688"/>
    <cellStyle name="Normal 5 2 2 2 2 2 2 4 2 2 2 2" xfId="30689"/>
    <cellStyle name="Normal 5 2 2 2 2 2 2 4 2 2 3" xfId="30690"/>
    <cellStyle name="Normal 5 2 2 2 2 2 2 4 2 3" xfId="30691"/>
    <cellStyle name="Normal 5 2 2 2 2 2 2 4 2 3 2" xfId="30692"/>
    <cellStyle name="Normal 5 2 2 2 2 2 2 4 2 4" xfId="30693"/>
    <cellStyle name="Normal 5 2 2 2 2 2 2 4 3" xfId="30694"/>
    <cellStyle name="Normal 5 2 2 2 2 2 2 4 3 2" xfId="30695"/>
    <cellStyle name="Normal 5 2 2 2 2 2 2 4 3 2 2" xfId="30696"/>
    <cellStyle name="Normal 5 2 2 2 2 2 2 4 3 3" xfId="30697"/>
    <cellStyle name="Normal 5 2 2 2 2 2 2 4 4" xfId="30698"/>
    <cellStyle name="Normal 5 2 2 2 2 2 2 4 4 2" xfId="30699"/>
    <cellStyle name="Normal 5 2 2 2 2 2 2 4 5" xfId="30700"/>
    <cellStyle name="Normal 5 2 2 2 2 2 2 5" xfId="30701"/>
    <cellStyle name="Normal 5 2 2 2 2 2 2 5 2" xfId="30702"/>
    <cellStyle name="Normal 5 2 2 2 2 2 2 5 2 2" xfId="30703"/>
    <cellStyle name="Normal 5 2 2 2 2 2 2 5 2 2 2" xfId="30704"/>
    <cellStyle name="Normal 5 2 2 2 2 2 2 5 2 3" xfId="30705"/>
    <cellStyle name="Normal 5 2 2 2 2 2 2 5 3" xfId="30706"/>
    <cellStyle name="Normal 5 2 2 2 2 2 2 5 3 2" xfId="30707"/>
    <cellStyle name="Normal 5 2 2 2 2 2 2 5 4" xfId="30708"/>
    <cellStyle name="Normal 5 2 2 2 2 2 2 6" xfId="30709"/>
    <cellStyle name="Normal 5 2 2 2 2 2 2 6 2" xfId="30710"/>
    <cellStyle name="Normal 5 2 2 2 2 2 2 6 2 2" xfId="30711"/>
    <cellStyle name="Normal 5 2 2 2 2 2 2 6 3" xfId="30712"/>
    <cellStyle name="Normal 5 2 2 2 2 2 2 7" xfId="30713"/>
    <cellStyle name="Normal 5 2 2 2 2 2 2 7 2" xfId="30714"/>
    <cellStyle name="Normal 5 2 2 2 2 2 2 8" xfId="30715"/>
    <cellStyle name="Normal 5 2 2 2 2 2 3" xfId="30716"/>
    <cellStyle name="Normal 5 2 2 2 2 2 3 2" xfId="30717"/>
    <cellStyle name="Normal 5 2 2 2 2 2 3 2 2" xfId="30718"/>
    <cellStyle name="Normal 5 2 2 2 2 2 3 2 2 2" xfId="30719"/>
    <cellStyle name="Normal 5 2 2 2 2 2 3 2 2 2 2" xfId="30720"/>
    <cellStyle name="Normal 5 2 2 2 2 2 3 2 2 2 2 2" xfId="30721"/>
    <cellStyle name="Normal 5 2 2 2 2 2 3 2 2 2 2 2 2" xfId="30722"/>
    <cellStyle name="Normal 5 2 2 2 2 2 3 2 2 2 2 3" xfId="30723"/>
    <cellStyle name="Normal 5 2 2 2 2 2 3 2 2 2 3" xfId="30724"/>
    <cellStyle name="Normal 5 2 2 2 2 2 3 2 2 2 3 2" xfId="30725"/>
    <cellStyle name="Normal 5 2 2 2 2 2 3 2 2 2 4" xfId="30726"/>
    <cellStyle name="Normal 5 2 2 2 2 2 3 2 2 3" xfId="30727"/>
    <cellStyle name="Normal 5 2 2 2 2 2 3 2 2 3 2" xfId="30728"/>
    <cellStyle name="Normal 5 2 2 2 2 2 3 2 2 3 2 2" xfId="30729"/>
    <cellStyle name="Normal 5 2 2 2 2 2 3 2 2 3 3" xfId="30730"/>
    <cellStyle name="Normal 5 2 2 2 2 2 3 2 2 4" xfId="30731"/>
    <cellStyle name="Normal 5 2 2 2 2 2 3 2 2 4 2" xfId="30732"/>
    <cellStyle name="Normal 5 2 2 2 2 2 3 2 2 5" xfId="30733"/>
    <cellStyle name="Normal 5 2 2 2 2 2 3 2 3" xfId="30734"/>
    <cellStyle name="Normal 5 2 2 2 2 2 3 2 3 2" xfId="30735"/>
    <cellStyle name="Normal 5 2 2 2 2 2 3 2 3 2 2" xfId="30736"/>
    <cellStyle name="Normal 5 2 2 2 2 2 3 2 3 2 2 2" xfId="30737"/>
    <cellStyle name="Normal 5 2 2 2 2 2 3 2 3 2 3" xfId="30738"/>
    <cellStyle name="Normal 5 2 2 2 2 2 3 2 3 3" xfId="30739"/>
    <cellStyle name="Normal 5 2 2 2 2 2 3 2 3 3 2" xfId="30740"/>
    <cellStyle name="Normal 5 2 2 2 2 2 3 2 3 4" xfId="30741"/>
    <cellStyle name="Normal 5 2 2 2 2 2 3 2 4" xfId="30742"/>
    <cellStyle name="Normal 5 2 2 2 2 2 3 2 4 2" xfId="30743"/>
    <cellStyle name="Normal 5 2 2 2 2 2 3 2 4 2 2" xfId="30744"/>
    <cellStyle name="Normal 5 2 2 2 2 2 3 2 4 3" xfId="30745"/>
    <cellStyle name="Normal 5 2 2 2 2 2 3 2 5" xfId="30746"/>
    <cellStyle name="Normal 5 2 2 2 2 2 3 2 5 2" xfId="30747"/>
    <cellStyle name="Normal 5 2 2 2 2 2 3 2 6" xfId="30748"/>
    <cellStyle name="Normal 5 2 2 2 2 2 3 3" xfId="30749"/>
    <cellStyle name="Normal 5 2 2 2 2 2 3 3 2" xfId="30750"/>
    <cellStyle name="Normal 5 2 2 2 2 2 3 3 2 2" xfId="30751"/>
    <cellStyle name="Normal 5 2 2 2 2 2 3 3 2 2 2" xfId="30752"/>
    <cellStyle name="Normal 5 2 2 2 2 2 3 3 2 2 2 2" xfId="30753"/>
    <cellStyle name="Normal 5 2 2 2 2 2 3 3 2 2 3" xfId="30754"/>
    <cellStyle name="Normal 5 2 2 2 2 2 3 3 2 3" xfId="30755"/>
    <cellStyle name="Normal 5 2 2 2 2 2 3 3 2 3 2" xfId="30756"/>
    <cellStyle name="Normal 5 2 2 2 2 2 3 3 2 4" xfId="30757"/>
    <cellStyle name="Normal 5 2 2 2 2 2 3 3 3" xfId="30758"/>
    <cellStyle name="Normal 5 2 2 2 2 2 3 3 3 2" xfId="30759"/>
    <cellStyle name="Normal 5 2 2 2 2 2 3 3 3 2 2" xfId="30760"/>
    <cellStyle name="Normal 5 2 2 2 2 2 3 3 3 3" xfId="30761"/>
    <cellStyle name="Normal 5 2 2 2 2 2 3 3 4" xfId="30762"/>
    <cellStyle name="Normal 5 2 2 2 2 2 3 3 4 2" xfId="30763"/>
    <cellStyle name="Normal 5 2 2 2 2 2 3 3 5" xfId="30764"/>
    <cellStyle name="Normal 5 2 2 2 2 2 3 4" xfId="30765"/>
    <cellStyle name="Normal 5 2 2 2 2 2 3 4 2" xfId="30766"/>
    <cellStyle name="Normal 5 2 2 2 2 2 3 4 2 2" xfId="30767"/>
    <cellStyle name="Normal 5 2 2 2 2 2 3 4 2 2 2" xfId="30768"/>
    <cellStyle name="Normal 5 2 2 2 2 2 3 4 2 3" xfId="30769"/>
    <cellStyle name="Normal 5 2 2 2 2 2 3 4 3" xfId="30770"/>
    <cellStyle name="Normal 5 2 2 2 2 2 3 4 3 2" xfId="30771"/>
    <cellStyle name="Normal 5 2 2 2 2 2 3 4 4" xfId="30772"/>
    <cellStyle name="Normal 5 2 2 2 2 2 3 5" xfId="30773"/>
    <cellStyle name="Normal 5 2 2 2 2 2 3 5 2" xfId="30774"/>
    <cellStyle name="Normal 5 2 2 2 2 2 3 5 2 2" xfId="30775"/>
    <cellStyle name="Normal 5 2 2 2 2 2 3 5 3" xfId="30776"/>
    <cellStyle name="Normal 5 2 2 2 2 2 3 6" xfId="30777"/>
    <cellStyle name="Normal 5 2 2 2 2 2 3 6 2" xfId="30778"/>
    <cellStyle name="Normal 5 2 2 2 2 2 3 7" xfId="30779"/>
    <cellStyle name="Normal 5 2 2 2 2 2 4" xfId="30780"/>
    <cellStyle name="Normal 5 2 2 2 2 2 4 2" xfId="30781"/>
    <cellStyle name="Normal 5 2 2 2 2 2 4 2 2" xfId="30782"/>
    <cellStyle name="Normal 5 2 2 2 2 2 4 2 2 2" xfId="30783"/>
    <cellStyle name="Normal 5 2 2 2 2 2 4 2 2 2 2" xfId="30784"/>
    <cellStyle name="Normal 5 2 2 2 2 2 4 2 2 2 2 2" xfId="30785"/>
    <cellStyle name="Normal 5 2 2 2 2 2 4 2 2 2 3" xfId="30786"/>
    <cellStyle name="Normal 5 2 2 2 2 2 4 2 2 3" xfId="30787"/>
    <cellStyle name="Normal 5 2 2 2 2 2 4 2 2 3 2" xfId="30788"/>
    <cellStyle name="Normal 5 2 2 2 2 2 4 2 2 4" xfId="30789"/>
    <cellStyle name="Normal 5 2 2 2 2 2 4 2 3" xfId="30790"/>
    <cellStyle name="Normal 5 2 2 2 2 2 4 2 3 2" xfId="30791"/>
    <cellStyle name="Normal 5 2 2 2 2 2 4 2 3 2 2" xfId="30792"/>
    <cellStyle name="Normal 5 2 2 2 2 2 4 2 3 3" xfId="30793"/>
    <cellStyle name="Normal 5 2 2 2 2 2 4 2 4" xfId="30794"/>
    <cellStyle name="Normal 5 2 2 2 2 2 4 2 4 2" xfId="30795"/>
    <cellStyle name="Normal 5 2 2 2 2 2 4 2 5" xfId="30796"/>
    <cellStyle name="Normal 5 2 2 2 2 2 4 3" xfId="30797"/>
    <cellStyle name="Normal 5 2 2 2 2 2 4 3 2" xfId="30798"/>
    <cellStyle name="Normal 5 2 2 2 2 2 4 3 2 2" xfId="30799"/>
    <cellStyle name="Normal 5 2 2 2 2 2 4 3 2 2 2" xfId="30800"/>
    <cellStyle name="Normal 5 2 2 2 2 2 4 3 2 3" xfId="30801"/>
    <cellStyle name="Normal 5 2 2 2 2 2 4 3 3" xfId="30802"/>
    <cellStyle name="Normal 5 2 2 2 2 2 4 3 3 2" xfId="30803"/>
    <cellStyle name="Normal 5 2 2 2 2 2 4 3 4" xfId="30804"/>
    <cellStyle name="Normal 5 2 2 2 2 2 4 4" xfId="30805"/>
    <cellStyle name="Normal 5 2 2 2 2 2 4 4 2" xfId="30806"/>
    <cellStyle name="Normal 5 2 2 2 2 2 4 4 2 2" xfId="30807"/>
    <cellStyle name="Normal 5 2 2 2 2 2 4 4 3" xfId="30808"/>
    <cellStyle name="Normal 5 2 2 2 2 2 4 5" xfId="30809"/>
    <cellStyle name="Normal 5 2 2 2 2 2 4 5 2" xfId="30810"/>
    <cellStyle name="Normal 5 2 2 2 2 2 4 6" xfId="30811"/>
    <cellStyle name="Normal 5 2 2 2 2 2 5" xfId="30812"/>
    <cellStyle name="Normal 5 2 2 2 2 2 5 2" xfId="30813"/>
    <cellStyle name="Normal 5 2 2 2 2 2 5 2 2" xfId="30814"/>
    <cellStyle name="Normal 5 2 2 2 2 2 5 2 2 2" xfId="30815"/>
    <cellStyle name="Normal 5 2 2 2 2 2 5 2 2 2 2" xfId="30816"/>
    <cellStyle name="Normal 5 2 2 2 2 2 5 2 2 3" xfId="30817"/>
    <cellStyle name="Normal 5 2 2 2 2 2 5 2 3" xfId="30818"/>
    <cellStyle name="Normal 5 2 2 2 2 2 5 2 3 2" xfId="30819"/>
    <cellStyle name="Normal 5 2 2 2 2 2 5 2 4" xfId="30820"/>
    <cellStyle name="Normal 5 2 2 2 2 2 5 3" xfId="30821"/>
    <cellStyle name="Normal 5 2 2 2 2 2 5 3 2" xfId="30822"/>
    <cellStyle name="Normal 5 2 2 2 2 2 5 3 2 2" xfId="30823"/>
    <cellStyle name="Normal 5 2 2 2 2 2 5 3 3" xfId="30824"/>
    <cellStyle name="Normal 5 2 2 2 2 2 5 4" xfId="30825"/>
    <cellStyle name="Normal 5 2 2 2 2 2 5 4 2" xfId="30826"/>
    <cellStyle name="Normal 5 2 2 2 2 2 5 5" xfId="30827"/>
    <cellStyle name="Normal 5 2 2 2 2 2 6" xfId="30828"/>
    <cellStyle name="Normal 5 2 2 2 2 2 6 2" xfId="30829"/>
    <cellStyle name="Normal 5 2 2 2 2 2 6 2 2" xfId="30830"/>
    <cellStyle name="Normal 5 2 2 2 2 2 6 2 2 2" xfId="30831"/>
    <cellStyle name="Normal 5 2 2 2 2 2 6 2 3" xfId="30832"/>
    <cellStyle name="Normal 5 2 2 2 2 2 6 3" xfId="30833"/>
    <cellStyle name="Normal 5 2 2 2 2 2 6 3 2" xfId="30834"/>
    <cellStyle name="Normal 5 2 2 2 2 2 6 4" xfId="30835"/>
    <cellStyle name="Normal 5 2 2 2 2 2 7" xfId="30836"/>
    <cellStyle name="Normal 5 2 2 2 2 2 7 2" xfId="30837"/>
    <cellStyle name="Normal 5 2 2 2 2 2 7 2 2" xfId="30838"/>
    <cellStyle name="Normal 5 2 2 2 2 2 7 3" xfId="30839"/>
    <cellStyle name="Normal 5 2 2 2 2 2 8" xfId="30840"/>
    <cellStyle name="Normal 5 2 2 2 2 2 8 2" xfId="30841"/>
    <cellStyle name="Normal 5 2 2 2 2 2 9" xfId="30842"/>
    <cellStyle name="Normal 5 2 2 2 2 3" xfId="30843"/>
    <cellStyle name="Normal 5 2 2 2 2 3 2" xfId="30844"/>
    <cellStyle name="Normal 5 2 2 2 2 3 2 2" xfId="30845"/>
    <cellStyle name="Normal 5 2 2 2 2 3 2 2 2" xfId="30846"/>
    <cellStyle name="Normal 5 2 2 2 2 3 2 2 2 2" xfId="30847"/>
    <cellStyle name="Normal 5 2 2 2 2 3 2 2 2 2 2" xfId="30848"/>
    <cellStyle name="Normal 5 2 2 2 2 3 2 2 2 2 2 2" xfId="30849"/>
    <cellStyle name="Normal 5 2 2 2 2 3 2 2 2 2 2 2 2" xfId="30850"/>
    <cellStyle name="Normal 5 2 2 2 2 3 2 2 2 2 2 3" xfId="30851"/>
    <cellStyle name="Normal 5 2 2 2 2 3 2 2 2 2 3" xfId="30852"/>
    <cellStyle name="Normal 5 2 2 2 2 3 2 2 2 2 3 2" xfId="30853"/>
    <cellStyle name="Normal 5 2 2 2 2 3 2 2 2 2 4" xfId="30854"/>
    <cellStyle name="Normal 5 2 2 2 2 3 2 2 2 3" xfId="30855"/>
    <cellStyle name="Normal 5 2 2 2 2 3 2 2 2 3 2" xfId="30856"/>
    <cellStyle name="Normal 5 2 2 2 2 3 2 2 2 3 2 2" xfId="30857"/>
    <cellStyle name="Normal 5 2 2 2 2 3 2 2 2 3 3" xfId="30858"/>
    <cellStyle name="Normal 5 2 2 2 2 3 2 2 2 4" xfId="30859"/>
    <cellStyle name="Normal 5 2 2 2 2 3 2 2 2 4 2" xfId="30860"/>
    <cellStyle name="Normal 5 2 2 2 2 3 2 2 2 5" xfId="30861"/>
    <cellStyle name="Normal 5 2 2 2 2 3 2 2 3" xfId="30862"/>
    <cellStyle name="Normal 5 2 2 2 2 3 2 2 3 2" xfId="30863"/>
    <cellStyle name="Normal 5 2 2 2 2 3 2 2 3 2 2" xfId="30864"/>
    <cellStyle name="Normal 5 2 2 2 2 3 2 2 3 2 2 2" xfId="30865"/>
    <cellStyle name="Normal 5 2 2 2 2 3 2 2 3 2 3" xfId="30866"/>
    <cellStyle name="Normal 5 2 2 2 2 3 2 2 3 3" xfId="30867"/>
    <cellStyle name="Normal 5 2 2 2 2 3 2 2 3 3 2" xfId="30868"/>
    <cellStyle name="Normal 5 2 2 2 2 3 2 2 3 4" xfId="30869"/>
    <cellStyle name="Normal 5 2 2 2 2 3 2 2 4" xfId="30870"/>
    <cellStyle name="Normal 5 2 2 2 2 3 2 2 4 2" xfId="30871"/>
    <cellStyle name="Normal 5 2 2 2 2 3 2 2 4 2 2" xfId="30872"/>
    <cellStyle name="Normal 5 2 2 2 2 3 2 2 4 3" xfId="30873"/>
    <cellStyle name="Normal 5 2 2 2 2 3 2 2 5" xfId="30874"/>
    <cellStyle name="Normal 5 2 2 2 2 3 2 2 5 2" xfId="30875"/>
    <cellStyle name="Normal 5 2 2 2 2 3 2 2 6" xfId="30876"/>
    <cellStyle name="Normal 5 2 2 2 2 3 2 3" xfId="30877"/>
    <cellStyle name="Normal 5 2 2 2 2 3 2 3 2" xfId="30878"/>
    <cellStyle name="Normal 5 2 2 2 2 3 2 3 2 2" xfId="30879"/>
    <cellStyle name="Normal 5 2 2 2 2 3 2 3 2 2 2" xfId="30880"/>
    <cellStyle name="Normal 5 2 2 2 2 3 2 3 2 2 2 2" xfId="30881"/>
    <cellStyle name="Normal 5 2 2 2 2 3 2 3 2 2 3" xfId="30882"/>
    <cellStyle name="Normal 5 2 2 2 2 3 2 3 2 3" xfId="30883"/>
    <cellStyle name="Normal 5 2 2 2 2 3 2 3 2 3 2" xfId="30884"/>
    <cellStyle name="Normal 5 2 2 2 2 3 2 3 2 4" xfId="30885"/>
    <cellStyle name="Normal 5 2 2 2 2 3 2 3 3" xfId="30886"/>
    <cellStyle name="Normal 5 2 2 2 2 3 2 3 3 2" xfId="30887"/>
    <cellStyle name="Normal 5 2 2 2 2 3 2 3 3 2 2" xfId="30888"/>
    <cellStyle name="Normal 5 2 2 2 2 3 2 3 3 3" xfId="30889"/>
    <cellStyle name="Normal 5 2 2 2 2 3 2 3 4" xfId="30890"/>
    <cellStyle name="Normal 5 2 2 2 2 3 2 3 4 2" xfId="30891"/>
    <cellStyle name="Normal 5 2 2 2 2 3 2 3 5" xfId="30892"/>
    <cellStyle name="Normal 5 2 2 2 2 3 2 4" xfId="30893"/>
    <cellStyle name="Normal 5 2 2 2 2 3 2 4 2" xfId="30894"/>
    <cellStyle name="Normal 5 2 2 2 2 3 2 4 2 2" xfId="30895"/>
    <cellStyle name="Normal 5 2 2 2 2 3 2 4 2 2 2" xfId="30896"/>
    <cellStyle name="Normal 5 2 2 2 2 3 2 4 2 3" xfId="30897"/>
    <cellStyle name="Normal 5 2 2 2 2 3 2 4 3" xfId="30898"/>
    <cellStyle name="Normal 5 2 2 2 2 3 2 4 3 2" xfId="30899"/>
    <cellStyle name="Normal 5 2 2 2 2 3 2 4 4" xfId="30900"/>
    <cellStyle name="Normal 5 2 2 2 2 3 2 5" xfId="30901"/>
    <cellStyle name="Normal 5 2 2 2 2 3 2 5 2" xfId="30902"/>
    <cellStyle name="Normal 5 2 2 2 2 3 2 5 2 2" xfId="30903"/>
    <cellStyle name="Normal 5 2 2 2 2 3 2 5 3" xfId="30904"/>
    <cellStyle name="Normal 5 2 2 2 2 3 2 6" xfId="30905"/>
    <cellStyle name="Normal 5 2 2 2 2 3 2 6 2" xfId="30906"/>
    <cellStyle name="Normal 5 2 2 2 2 3 2 7" xfId="30907"/>
    <cellStyle name="Normal 5 2 2 2 2 3 3" xfId="30908"/>
    <cellStyle name="Normal 5 2 2 2 2 3 3 2" xfId="30909"/>
    <cellStyle name="Normal 5 2 2 2 2 3 3 2 2" xfId="30910"/>
    <cellStyle name="Normal 5 2 2 2 2 3 3 2 2 2" xfId="30911"/>
    <cellStyle name="Normal 5 2 2 2 2 3 3 2 2 2 2" xfId="30912"/>
    <cellStyle name="Normal 5 2 2 2 2 3 3 2 2 2 2 2" xfId="30913"/>
    <cellStyle name="Normal 5 2 2 2 2 3 3 2 2 2 3" xfId="30914"/>
    <cellStyle name="Normal 5 2 2 2 2 3 3 2 2 3" xfId="30915"/>
    <cellStyle name="Normal 5 2 2 2 2 3 3 2 2 3 2" xfId="30916"/>
    <cellStyle name="Normal 5 2 2 2 2 3 3 2 2 4" xfId="30917"/>
    <cellStyle name="Normal 5 2 2 2 2 3 3 2 3" xfId="30918"/>
    <cellStyle name="Normal 5 2 2 2 2 3 3 2 3 2" xfId="30919"/>
    <cellStyle name="Normal 5 2 2 2 2 3 3 2 3 2 2" xfId="30920"/>
    <cellStyle name="Normal 5 2 2 2 2 3 3 2 3 3" xfId="30921"/>
    <cellStyle name="Normal 5 2 2 2 2 3 3 2 4" xfId="30922"/>
    <cellStyle name="Normal 5 2 2 2 2 3 3 2 4 2" xfId="30923"/>
    <cellStyle name="Normal 5 2 2 2 2 3 3 2 5" xfId="30924"/>
    <cellStyle name="Normal 5 2 2 2 2 3 3 3" xfId="30925"/>
    <cellStyle name="Normal 5 2 2 2 2 3 3 3 2" xfId="30926"/>
    <cellStyle name="Normal 5 2 2 2 2 3 3 3 2 2" xfId="30927"/>
    <cellStyle name="Normal 5 2 2 2 2 3 3 3 2 2 2" xfId="30928"/>
    <cellStyle name="Normal 5 2 2 2 2 3 3 3 2 3" xfId="30929"/>
    <cellStyle name="Normal 5 2 2 2 2 3 3 3 3" xfId="30930"/>
    <cellStyle name="Normal 5 2 2 2 2 3 3 3 3 2" xfId="30931"/>
    <cellStyle name="Normal 5 2 2 2 2 3 3 3 4" xfId="30932"/>
    <cellStyle name="Normal 5 2 2 2 2 3 3 4" xfId="30933"/>
    <cellStyle name="Normal 5 2 2 2 2 3 3 4 2" xfId="30934"/>
    <cellStyle name="Normal 5 2 2 2 2 3 3 4 2 2" xfId="30935"/>
    <cellStyle name="Normal 5 2 2 2 2 3 3 4 3" xfId="30936"/>
    <cellStyle name="Normal 5 2 2 2 2 3 3 5" xfId="30937"/>
    <cellStyle name="Normal 5 2 2 2 2 3 3 5 2" xfId="30938"/>
    <cellStyle name="Normal 5 2 2 2 2 3 3 6" xfId="30939"/>
    <cellStyle name="Normal 5 2 2 2 2 3 4" xfId="30940"/>
    <cellStyle name="Normal 5 2 2 2 2 3 4 2" xfId="30941"/>
    <cellStyle name="Normal 5 2 2 2 2 3 4 2 2" xfId="30942"/>
    <cellStyle name="Normal 5 2 2 2 2 3 4 2 2 2" xfId="30943"/>
    <cellStyle name="Normal 5 2 2 2 2 3 4 2 2 2 2" xfId="30944"/>
    <cellStyle name="Normal 5 2 2 2 2 3 4 2 2 3" xfId="30945"/>
    <cellStyle name="Normal 5 2 2 2 2 3 4 2 3" xfId="30946"/>
    <cellStyle name="Normal 5 2 2 2 2 3 4 2 3 2" xfId="30947"/>
    <cellStyle name="Normal 5 2 2 2 2 3 4 2 4" xfId="30948"/>
    <cellStyle name="Normal 5 2 2 2 2 3 4 3" xfId="30949"/>
    <cellStyle name="Normal 5 2 2 2 2 3 4 3 2" xfId="30950"/>
    <cellStyle name="Normal 5 2 2 2 2 3 4 3 2 2" xfId="30951"/>
    <cellStyle name="Normal 5 2 2 2 2 3 4 3 3" xfId="30952"/>
    <cellStyle name="Normal 5 2 2 2 2 3 4 4" xfId="30953"/>
    <cellStyle name="Normal 5 2 2 2 2 3 4 4 2" xfId="30954"/>
    <cellStyle name="Normal 5 2 2 2 2 3 4 5" xfId="30955"/>
    <cellStyle name="Normal 5 2 2 2 2 3 5" xfId="30956"/>
    <cellStyle name="Normal 5 2 2 2 2 3 5 2" xfId="30957"/>
    <cellStyle name="Normal 5 2 2 2 2 3 5 2 2" xfId="30958"/>
    <cellStyle name="Normal 5 2 2 2 2 3 5 2 2 2" xfId="30959"/>
    <cellStyle name="Normal 5 2 2 2 2 3 5 2 3" xfId="30960"/>
    <cellStyle name="Normal 5 2 2 2 2 3 5 3" xfId="30961"/>
    <cellStyle name="Normal 5 2 2 2 2 3 5 3 2" xfId="30962"/>
    <cellStyle name="Normal 5 2 2 2 2 3 5 4" xfId="30963"/>
    <cellStyle name="Normal 5 2 2 2 2 3 6" xfId="30964"/>
    <cellStyle name="Normal 5 2 2 2 2 3 6 2" xfId="30965"/>
    <cellStyle name="Normal 5 2 2 2 2 3 6 2 2" xfId="30966"/>
    <cellStyle name="Normal 5 2 2 2 2 3 6 3" xfId="30967"/>
    <cellStyle name="Normal 5 2 2 2 2 3 7" xfId="30968"/>
    <cellStyle name="Normal 5 2 2 2 2 3 7 2" xfId="30969"/>
    <cellStyle name="Normal 5 2 2 2 2 3 8" xfId="30970"/>
    <cellStyle name="Normal 5 2 2 2 2 4" xfId="30971"/>
    <cellStyle name="Normal 5 2 2 2 2 4 2" xfId="30972"/>
    <cellStyle name="Normal 5 2 2 2 2 4 2 2" xfId="30973"/>
    <cellStyle name="Normal 5 2 2 2 2 4 2 2 2" xfId="30974"/>
    <cellStyle name="Normal 5 2 2 2 2 4 2 2 2 2" xfId="30975"/>
    <cellStyle name="Normal 5 2 2 2 2 4 2 2 2 2 2" xfId="30976"/>
    <cellStyle name="Normal 5 2 2 2 2 4 2 2 2 2 2 2" xfId="30977"/>
    <cellStyle name="Normal 5 2 2 2 2 4 2 2 2 2 3" xfId="30978"/>
    <cellStyle name="Normal 5 2 2 2 2 4 2 2 2 3" xfId="30979"/>
    <cellStyle name="Normal 5 2 2 2 2 4 2 2 2 3 2" xfId="30980"/>
    <cellStyle name="Normal 5 2 2 2 2 4 2 2 2 4" xfId="30981"/>
    <cellStyle name="Normal 5 2 2 2 2 4 2 2 3" xfId="30982"/>
    <cellStyle name="Normal 5 2 2 2 2 4 2 2 3 2" xfId="30983"/>
    <cellStyle name="Normal 5 2 2 2 2 4 2 2 3 2 2" xfId="30984"/>
    <cellStyle name="Normal 5 2 2 2 2 4 2 2 3 3" xfId="30985"/>
    <cellStyle name="Normal 5 2 2 2 2 4 2 2 4" xfId="30986"/>
    <cellStyle name="Normal 5 2 2 2 2 4 2 2 4 2" xfId="30987"/>
    <cellStyle name="Normal 5 2 2 2 2 4 2 2 5" xfId="30988"/>
    <cellStyle name="Normal 5 2 2 2 2 4 2 3" xfId="30989"/>
    <cellStyle name="Normal 5 2 2 2 2 4 2 3 2" xfId="30990"/>
    <cellStyle name="Normal 5 2 2 2 2 4 2 3 2 2" xfId="30991"/>
    <cellStyle name="Normal 5 2 2 2 2 4 2 3 2 2 2" xfId="30992"/>
    <cellStyle name="Normal 5 2 2 2 2 4 2 3 2 3" xfId="30993"/>
    <cellStyle name="Normal 5 2 2 2 2 4 2 3 3" xfId="30994"/>
    <cellStyle name="Normal 5 2 2 2 2 4 2 3 3 2" xfId="30995"/>
    <cellStyle name="Normal 5 2 2 2 2 4 2 3 4" xfId="30996"/>
    <cellStyle name="Normal 5 2 2 2 2 4 2 4" xfId="30997"/>
    <cellStyle name="Normal 5 2 2 2 2 4 2 4 2" xfId="30998"/>
    <cellStyle name="Normal 5 2 2 2 2 4 2 4 2 2" xfId="30999"/>
    <cellStyle name="Normal 5 2 2 2 2 4 2 4 3" xfId="31000"/>
    <cellStyle name="Normal 5 2 2 2 2 4 2 5" xfId="31001"/>
    <cellStyle name="Normal 5 2 2 2 2 4 2 5 2" xfId="31002"/>
    <cellStyle name="Normal 5 2 2 2 2 4 2 6" xfId="31003"/>
    <cellStyle name="Normal 5 2 2 2 2 4 3" xfId="31004"/>
    <cellStyle name="Normal 5 2 2 2 2 4 3 2" xfId="31005"/>
    <cellStyle name="Normal 5 2 2 2 2 4 3 2 2" xfId="31006"/>
    <cellStyle name="Normal 5 2 2 2 2 4 3 2 2 2" xfId="31007"/>
    <cellStyle name="Normal 5 2 2 2 2 4 3 2 2 2 2" xfId="31008"/>
    <cellStyle name="Normal 5 2 2 2 2 4 3 2 2 3" xfId="31009"/>
    <cellStyle name="Normal 5 2 2 2 2 4 3 2 3" xfId="31010"/>
    <cellStyle name="Normal 5 2 2 2 2 4 3 2 3 2" xfId="31011"/>
    <cellStyle name="Normal 5 2 2 2 2 4 3 2 4" xfId="31012"/>
    <cellStyle name="Normal 5 2 2 2 2 4 3 3" xfId="31013"/>
    <cellStyle name="Normal 5 2 2 2 2 4 3 3 2" xfId="31014"/>
    <cellStyle name="Normal 5 2 2 2 2 4 3 3 2 2" xfId="31015"/>
    <cellStyle name="Normal 5 2 2 2 2 4 3 3 3" xfId="31016"/>
    <cellStyle name="Normal 5 2 2 2 2 4 3 4" xfId="31017"/>
    <cellStyle name="Normal 5 2 2 2 2 4 3 4 2" xfId="31018"/>
    <cellStyle name="Normal 5 2 2 2 2 4 3 5" xfId="31019"/>
    <cellStyle name="Normal 5 2 2 2 2 4 4" xfId="31020"/>
    <cellStyle name="Normal 5 2 2 2 2 4 4 2" xfId="31021"/>
    <cellStyle name="Normal 5 2 2 2 2 4 4 2 2" xfId="31022"/>
    <cellStyle name="Normal 5 2 2 2 2 4 4 2 2 2" xfId="31023"/>
    <cellStyle name="Normal 5 2 2 2 2 4 4 2 3" xfId="31024"/>
    <cellStyle name="Normal 5 2 2 2 2 4 4 3" xfId="31025"/>
    <cellStyle name="Normal 5 2 2 2 2 4 4 3 2" xfId="31026"/>
    <cellStyle name="Normal 5 2 2 2 2 4 4 4" xfId="31027"/>
    <cellStyle name="Normal 5 2 2 2 2 4 5" xfId="31028"/>
    <cellStyle name="Normal 5 2 2 2 2 4 5 2" xfId="31029"/>
    <cellStyle name="Normal 5 2 2 2 2 4 5 2 2" xfId="31030"/>
    <cellStyle name="Normal 5 2 2 2 2 4 5 3" xfId="31031"/>
    <cellStyle name="Normal 5 2 2 2 2 4 6" xfId="31032"/>
    <cellStyle name="Normal 5 2 2 2 2 4 6 2" xfId="31033"/>
    <cellStyle name="Normal 5 2 2 2 2 4 7" xfId="31034"/>
    <cellStyle name="Normal 5 2 2 2 2 5" xfId="31035"/>
    <cellStyle name="Normal 5 2 2 2 2 5 2" xfId="31036"/>
    <cellStyle name="Normal 5 2 2 2 2 5 2 2" xfId="31037"/>
    <cellStyle name="Normal 5 2 2 2 2 5 2 2 2" xfId="31038"/>
    <cellStyle name="Normal 5 2 2 2 2 5 2 2 2 2" xfId="31039"/>
    <cellStyle name="Normal 5 2 2 2 2 5 2 2 2 2 2" xfId="31040"/>
    <cellStyle name="Normal 5 2 2 2 2 5 2 2 2 3" xfId="31041"/>
    <cellStyle name="Normal 5 2 2 2 2 5 2 2 3" xfId="31042"/>
    <cellStyle name="Normal 5 2 2 2 2 5 2 2 3 2" xfId="31043"/>
    <cellStyle name="Normal 5 2 2 2 2 5 2 2 4" xfId="31044"/>
    <cellStyle name="Normal 5 2 2 2 2 5 2 3" xfId="31045"/>
    <cellStyle name="Normal 5 2 2 2 2 5 2 3 2" xfId="31046"/>
    <cellStyle name="Normal 5 2 2 2 2 5 2 3 2 2" xfId="31047"/>
    <cellStyle name="Normal 5 2 2 2 2 5 2 3 3" xfId="31048"/>
    <cellStyle name="Normal 5 2 2 2 2 5 2 4" xfId="31049"/>
    <cellStyle name="Normal 5 2 2 2 2 5 2 4 2" xfId="31050"/>
    <cellStyle name="Normal 5 2 2 2 2 5 2 5" xfId="31051"/>
    <cellStyle name="Normal 5 2 2 2 2 5 3" xfId="31052"/>
    <cellStyle name="Normal 5 2 2 2 2 5 3 2" xfId="31053"/>
    <cellStyle name="Normal 5 2 2 2 2 5 3 2 2" xfId="31054"/>
    <cellStyle name="Normal 5 2 2 2 2 5 3 2 2 2" xfId="31055"/>
    <cellStyle name="Normal 5 2 2 2 2 5 3 2 3" xfId="31056"/>
    <cellStyle name="Normal 5 2 2 2 2 5 3 3" xfId="31057"/>
    <cellStyle name="Normal 5 2 2 2 2 5 3 3 2" xfId="31058"/>
    <cellStyle name="Normal 5 2 2 2 2 5 3 4" xfId="31059"/>
    <cellStyle name="Normal 5 2 2 2 2 5 4" xfId="31060"/>
    <cellStyle name="Normal 5 2 2 2 2 5 4 2" xfId="31061"/>
    <cellStyle name="Normal 5 2 2 2 2 5 4 2 2" xfId="31062"/>
    <cellStyle name="Normal 5 2 2 2 2 5 4 3" xfId="31063"/>
    <cellStyle name="Normal 5 2 2 2 2 5 5" xfId="31064"/>
    <cellStyle name="Normal 5 2 2 2 2 5 5 2" xfId="31065"/>
    <cellStyle name="Normal 5 2 2 2 2 5 6" xfId="31066"/>
    <cellStyle name="Normal 5 2 2 2 2 6" xfId="31067"/>
    <cellStyle name="Normal 5 2 2 2 2 6 2" xfId="31068"/>
    <cellStyle name="Normal 5 2 2 2 2 6 2 2" xfId="31069"/>
    <cellStyle name="Normal 5 2 2 2 2 6 2 2 2" xfId="31070"/>
    <cellStyle name="Normal 5 2 2 2 2 6 2 2 2 2" xfId="31071"/>
    <cellStyle name="Normal 5 2 2 2 2 6 2 2 3" xfId="31072"/>
    <cellStyle name="Normal 5 2 2 2 2 6 2 3" xfId="31073"/>
    <cellStyle name="Normal 5 2 2 2 2 6 2 3 2" xfId="31074"/>
    <cellStyle name="Normal 5 2 2 2 2 6 2 4" xfId="31075"/>
    <cellStyle name="Normal 5 2 2 2 2 6 3" xfId="31076"/>
    <cellStyle name="Normal 5 2 2 2 2 6 3 2" xfId="31077"/>
    <cellStyle name="Normal 5 2 2 2 2 6 3 2 2" xfId="31078"/>
    <cellStyle name="Normal 5 2 2 2 2 6 3 3" xfId="31079"/>
    <cellStyle name="Normal 5 2 2 2 2 6 4" xfId="31080"/>
    <cellStyle name="Normal 5 2 2 2 2 6 4 2" xfId="31081"/>
    <cellStyle name="Normal 5 2 2 2 2 6 5" xfId="31082"/>
    <cellStyle name="Normal 5 2 2 2 2 7" xfId="31083"/>
    <cellStyle name="Normal 5 2 2 2 2 7 2" xfId="31084"/>
    <cellStyle name="Normal 5 2 2 2 2 7 2 2" xfId="31085"/>
    <cellStyle name="Normal 5 2 2 2 2 7 2 2 2" xfId="31086"/>
    <cellStyle name="Normal 5 2 2 2 2 7 2 3" xfId="31087"/>
    <cellStyle name="Normal 5 2 2 2 2 7 3" xfId="31088"/>
    <cellStyle name="Normal 5 2 2 2 2 7 3 2" xfId="31089"/>
    <cellStyle name="Normal 5 2 2 2 2 7 4" xfId="31090"/>
    <cellStyle name="Normal 5 2 2 2 2 8" xfId="31091"/>
    <cellStyle name="Normal 5 2 2 2 2 8 2" xfId="31092"/>
    <cellStyle name="Normal 5 2 2 2 2 8 2 2" xfId="31093"/>
    <cellStyle name="Normal 5 2 2 2 2 8 3" xfId="31094"/>
    <cellStyle name="Normal 5 2 2 2 2 9" xfId="31095"/>
    <cellStyle name="Normal 5 2 2 2 2 9 2" xfId="31096"/>
    <cellStyle name="Normal 5 2 2 2 3" xfId="31097"/>
    <cellStyle name="Normal 5 2 2 2 3 2" xfId="31098"/>
    <cellStyle name="Normal 5 2 2 2 3 2 2" xfId="31099"/>
    <cellStyle name="Normal 5 2 2 2 3 2 2 2" xfId="31100"/>
    <cellStyle name="Normal 5 2 2 2 3 2 2 2 2" xfId="31101"/>
    <cellStyle name="Normal 5 2 2 2 3 2 2 2 2 2" xfId="31102"/>
    <cellStyle name="Normal 5 2 2 2 3 2 2 2 2 2 2" xfId="31103"/>
    <cellStyle name="Normal 5 2 2 2 3 2 2 2 2 2 2 2" xfId="31104"/>
    <cellStyle name="Normal 5 2 2 2 3 2 2 2 2 2 2 2 2" xfId="31105"/>
    <cellStyle name="Normal 5 2 2 2 3 2 2 2 2 2 2 3" xfId="31106"/>
    <cellStyle name="Normal 5 2 2 2 3 2 2 2 2 2 3" xfId="31107"/>
    <cellStyle name="Normal 5 2 2 2 3 2 2 2 2 2 3 2" xfId="31108"/>
    <cellStyle name="Normal 5 2 2 2 3 2 2 2 2 2 4" xfId="31109"/>
    <cellStyle name="Normal 5 2 2 2 3 2 2 2 2 3" xfId="31110"/>
    <cellStyle name="Normal 5 2 2 2 3 2 2 2 2 3 2" xfId="31111"/>
    <cellStyle name="Normal 5 2 2 2 3 2 2 2 2 3 2 2" xfId="31112"/>
    <cellStyle name="Normal 5 2 2 2 3 2 2 2 2 3 3" xfId="31113"/>
    <cellStyle name="Normal 5 2 2 2 3 2 2 2 2 4" xfId="31114"/>
    <cellStyle name="Normal 5 2 2 2 3 2 2 2 2 4 2" xfId="31115"/>
    <cellStyle name="Normal 5 2 2 2 3 2 2 2 2 5" xfId="31116"/>
    <cellStyle name="Normal 5 2 2 2 3 2 2 2 3" xfId="31117"/>
    <cellStyle name="Normal 5 2 2 2 3 2 2 2 3 2" xfId="31118"/>
    <cellStyle name="Normal 5 2 2 2 3 2 2 2 3 2 2" xfId="31119"/>
    <cellStyle name="Normal 5 2 2 2 3 2 2 2 3 2 2 2" xfId="31120"/>
    <cellStyle name="Normal 5 2 2 2 3 2 2 2 3 2 3" xfId="31121"/>
    <cellStyle name="Normal 5 2 2 2 3 2 2 2 3 3" xfId="31122"/>
    <cellStyle name="Normal 5 2 2 2 3 2 2 2 3 3 2" xfId="31123"/>
    <cellStyle name="Normal 5 2 2 2 3 2 2 2 3 4" xfId="31124"/>
    <cellStyle name="Normal 5 2 2 2 3 2 2 2 4" xfId="31125"/>
    <cellStyle name="Normal 5 2 2 2 3 2 2 2 4 2" xfId="31126"/>
    <cellStyle name="Normal 5 2 2 2 3 2 2 2 4 2 2" xfId="31127"/>
    <cellStyle name="Normal 5 2 2 2 3 2 2 2 4 3" xfId="31128"/>
    <cellStyle name="Normal 5 2 2 2 3 2 2 2 5" xfId="31129"/>
    <cellStyle name="Normal 5 2 2 2 3 2 2 2 5 2" xfId="31130"/>
    <cellStyle name="Normal 5 2 2 2 3 2 2 2 6" xfId="31131"/>
    <cellStyle name="Normal 5 2 2 2 3 2 2 3" xfId="31132"/>
    <cellStyle name="Normal 5 2 2 2 3 2 2 3 2" xfId="31133"/>
    <cellStyle name="Normal 5 2 2 2 3 2 2 3 2 2" xfId="31134"/>
    <cellStyle name="Normal 5 2 2 2 3 2 2 3 2 2 2" xfId="31135"/>
    <cellStyle name="Normal 5 2 2 2 3 2 2 3 2 2 2 2" xfId="31136"/>
    <cellStyle name="Normal 5 2 2 2 3 2 2 3 2 2 3" xfId="31137"/>
    <cellStyle name="Normal 5 2 2 2 3 2 2 3 2 3" xfId="31138"/>
    <cellStyle name="Normal 5 2 2 2 3 2 2 3 2 3 2" xfId="31139"/>
    <cellStyle name="Normal 5 2 2 2 3 2 2 3 2 4" xfId="31140"/>
    <cellStyle name="Normal 5 2 2 2 3 2 2 3 3" xfId="31141"/>
    <cellStyle name="Normal 5 2 2 2 3 2 2 3 3 2" xfId="31142"/>
    <cellStyle name="Normal 5 2 2 2 3 2 2 3 3 2 2" xfId="31143"/>
    <cellStyle name="Normal 5 2 2 2 3 2 2 3 3 3" xfId="31144"/>
    <cellStyle name="Normal 5 2 2 2 3 2 2 3 4" xfId="31145"/>
    <cellStyle name="Normal 5 2 2 2 3 2 2 3 4 2" xfId="31146"/>
    <cellStyle name="Normal 5 2 2 2 3 2 2 3 5" xfId="31147"/>
    <cellStyle name="Normal 5 2 2 2 3 2 2 4" xfId="31148"/>
    <cellStyle name="Normal 5 2 2 2 3 2 2 4 2" xfId="31149"/>
    <cellStyle name="Normal 5 2 2 2 3 2 2 4 2 2" xfId="31150"/>
    <cellStyle name="Normal 5 2 2 2 3 2 2 4 2 2 2" xfId="31151"/>
    <cellStyle name="Normal 5 2 2 2 3 2 2 4 2 3" xfId="31152"/>
    <cellStyle name="Normal 5 2 2 2 3 2 2 4 3" xfId="31153"/>
    <cellStyle name="Normal 5 2 2 2 3 2 2 4 3 2" xfId="31154"/>
    <cellStyle name="Normal 5 2 2 2 3 2 2 4 4" xfId="31155"/>
    <cellStyle name="Normal 5 2 2 2 3 2 2 5" xfId="31156"/>
    <cellStyle name="Normal 5 2 2 2 3 2 2 5 2" xfId="31157"/>
    <cellStyle name="Normal 5 2 2 2 3 2 2 5 2 2" xfId="31158"/>
    <cellStyle name="Normal 5 2 2 2 3 2 2 5 3" xfId="31159"/>
    <cellStyle name="Normal 5 2 2 2 3 2 2 6" xfId="31160"/>
    <cellStyle name="Normal 5 2 2 2 3 2 2 6 2" xfId="31161"/>
    <cellStyle name="Normal 5 2 2 2 3 2 2 7" xfId="31162"/>
    <cellStyle name="Normal 5 2 2 2 3 2 3" xfId="31163"/>
    <cellStyle name="Normal 5 2 2 2 3 2 3 2" xfId="31164"/>
    <cellStyle name="Normal 5 2 2 2 3 2 3 2 2" xfId="31165"/>
    <cellStyle name="Normal 5 2 2 2 3 2 3 2 2 2" xfId="31166"/>
    <cellStyle name="Normal 5 2 2 2 3 2 3 2 2 2 2" xfId="31167"/>
    <cellStyle name="Normal 5 2 2 2 3 2 3 2 2 2 2 2" xfId="31168"/>
    <cellStyle name="Normal 5 2 2 2 3 2 3 2 2 2 3" xfId="31169"/>
    <cellStyle name="Normal 5 2 2 2 3 2 3 2 2 3" xfId="31170"/>
    <cellStyle name="Normal 5 2 2 2 3 2 3 2 2 3 2" xfId="31171"/>
    <cellStyle name="Normal 5 2 2 2 3 2 3 2 2 4" xfId="31172"/>
    <cellStyle name="Normal 5 2 2 2 3 2 3 2 3" xfId="31173"/>
    <cellStyle name="Normal 5 2 2 2 3 2 3 2 3 2" xfId="31174"/>
    <cellStyle name="Normal 5 2 2 2 3 2 3 2 3 2 2" xfId="31175"/>
    <cellStyle name="Normal 5 2 2 2 3 2 3 2 3 3" xfId="31176"/>
    <cellStyle name="Normal 5 2 2 2 3 2 3 2 4" xfId="31177"/>
    <cellStyle name="Normal 5 2 2 2 3 2 3 2 4 2" xfId="31178"/>
    <cellStyle name="Normal 5 2 2 2 3 2 3 2 5" xfId="31179"/>
    <cellStyle name="Normal 5 2 2 2 3 2 3 3" xfId="31180"/>
    <cellStyle name="Normal 5 2 2 2 3 2 3 3 2" xfId="31181"/>
    <cellStyle name="Normal 5 2 2 2 3 2 3 3 2 2" xfId="31182"/>
    <cellStyle name="Normal 5 2 2 2 3 2 3 3 2 2 2" xfId="31183"/>
    <cellStyle name="Normal 5 2 2 2 3 2 3 3 2 3" xfId="31184"/>
    <cellStyle name="Normal 5 2 2 2 3 2 3 3 3" xfId="31185"/>
    <cellStyle name="Normal 5 2 2 2 3 2 3 3 3 2" xfId="31186"/>
    <cellStyle name="Normal 5 2 2 2 3 2 3 3 4" xfId="31187"/>
    <cellStyle name="Normal 5 2 2 2 3 2 3 4" xfId="31188"/>
    <cellStyle name="Normal 5 2 2 2 3 2 3 4 2" xfId="31189"/>
    <cellStyle name="Normal 5 2 2 2 3 2 3 4 2 2" xfId="31190"/>
    <cellStyle name="Normal 5 2 2 2 3 2 3 4 3" xfId="31191"/>
    <cellStyle name="Normal 5 2 2 2 3 2 3 5" xfId="31192"/>
    <cellStyle name="Normal 5 2 2 2 3 2 3 5 2" xfId="31193"/>
    <cellStyle name="Normal 5 2 2 2 3 2 3 6" xfId="31194"/>
    <cellStyle name="Normal 5 2 2 2 3 2 4" xfId="31195"/>
    <cellStyle name="Normal 5 2 2 2 3 2 4 2" xfId="31196"/>
    <cellStyle name="Normal 5 2 2 2 3 2 4 2 2" xfId="31197"/>
    <cellStyle name="Normal 5 2 2 2 3 2 4 2 2 2" xfId="31198"/>
    <cellStyle name="Normal 5 2 2 2 3 2 4 2 2 2 2" xfId="31199"/>
    <cellStyle name="Normal 5 2 2 2 3 2 4 2 2 3" xfId="31200"/>
    <cellStyle name="Normal 5 2 2 2 3 2 4 2 3" xfId="31201"/>
    <cellStyle name="Normal 5 2 2 2 3 2 4 2 3 2" xfId="31202"/>
    <cellStyle name="Normal 5 2 2 2 3 2 4 2 4" xfId="31203"/>
    <cellStyle name="Normal 5 2 2 2 3 2 4 3" xfId="31204"/>
    <cellStyle name="Normal 5 2 2 2 3 2 4 3 2" xfId="31205"/>
    <cellStyle name="Normal 5 2 2 2 3 2 4 3 2 2" xfId="31206"/>
    <cellStyle name="Normal 5 2 2 2 3 2 4 3 3" xfId="31207"/>
    <cellStyle name="Normal 5 2 2 2 3 2 4 4" xfId="31208"/>
    <cellStyle name="Normal 5 2 2 2 3 2 4 4 2" xfId="31209"/>
    <cellStyle name="Normal 5 2 2 2 3 2 4 5" xfId="31210"/>
    <cellStyle name="Normal 5 2 2 2 3 2 5" xfId="31211"/>
    <cellStyle name="Normal 5 2 2 2 3 2 5 2" xfId="31212"/>
    <cellStyle name="Normal 5 2 2 2 3 2 5 2 2" xfId="31213"/>
    <cellStyle name="Normal 5 2 2 2 3 2 5 2 2 2" xfId="31214"/>
    <cellStyle name="Normal 5 2 2 2 3 2 5 2 3" xfId="31215"/>
    <cellStyle name="Normal 5 2 2 2 3 2 5 3" xfId="31216"/>
    <cellStyle name="Normal 5 2 2 2 3 2 5 3 2" xfId="31217"/>
    <cellStyle name="Normal 5 2 2 2 3 2 5 4" xfId="31218"/>
    <cellStyle name="Normal 5 2 2 2 3 2 6" xfId="31219"/>
    <cellStyle name="Normal 5 2 2 2 3 2 6 2" xfId="31220"/>
    <cellStyle name="Normal 5 2 2 2 3 2 6 2 2" xfId="31221"/>
    <cellStyle name="Normal 5 2 2 2 3 2 6 3" xfId="31222"/>
    <cellStyle name="Normal 5 2 2 2 3 2 7" xfId="31223"/>
    <cellStyle name="Normal 5 2 2 2 3 2 7 2" xfId="31224"/>
    <cellStyle name="Normal 5 2 2 2 3 2 8" xfId="31225"/>
    <cellStyle name="Normal 5 2 2 2 3 3" xfId="31226"/>
    <cellStyle name="Normal 5 2 2 2 3 3 2" xfId="31227"/>
    <cellStyle name="Normal 5 2 2 2 3 3 2 2" xfId="31228"/>
    <cellStyle name="Normal 5 2 2 2 3 3 2 2 2" xfId="31229"/>
    <cellStyle name="Normal 5 2 2 2 3 3 2 2 2 2" xfId="31230"/>
    <cellStyle name="Normal 5 2 2 2 3 3 2 2 2 2 2" xfId="31231"/>
    <cellStyle name="Normal 5 2 2 2 3 3 2 2 2 2 2 2" xfId="31232"/>
    <cellStyle name="Normal 5 2 2 2 3 3 2 2 2 2 3" xfId="31233"/>
    <cellStyle name="Normal 5 2 2 2 3 3 2 2 2 3" xfId="31234"/>
    <cellStyle name="Normal 5 2 2 2 3 3 2 2 2 3 2" xfId="31235"/>
    <cellStyle name="Normal 5 2 2 2 3 3 2 2 2 4" xfId="31236"/>
    <cellStyle name="Normal 5 2 2 2 3 3 2 2 3" xfId="31237"/>
    <cellStyle name="Normal 5 2 2 2 3 3 2 2 3 2" xfId="31238"/>
    <cellStyle name="Normal 5 2 2 2 3 3 2 2 3 2 2" xfId="31239"/>
    <cellStyle name="Normal 5 2 2 2 3 3 2 2 3 3" xfId="31240"/>
    <cellStyle name="Normal 5 2 2 2 3 3 2 2 4" xfId="31241"/>
    <cellStyle name="Normal 5 2 2 2 3 3 2 2 4 2" xfId="31242"/>
    <cellStyle name="Normal 5 2 2 2 3 3 2 2 5" xfId="31243"/>
    <cellStyle name="Normal 5 2 2 2 3 3 2 3" xfId="31244"/>
    <cellStyle name="Normal 5 2 2 2 3 3 2 3 2" xfId="31245"/>
    <cellStyle name="Normal 5 2 2 2 3 3 2 3 2 2" xfId="31246"/>
    <cellStyle name="Normal 5 2 2 2 3 3 2 3 2 2 2" xfId="31247"/>
    <cellStyle name="Normal 5 2 2 2 3 3 2 3 2 3" xfId="31248"/>
    <cellStyle name="Normal 5 2 2 2 3 3 2 3 3" xfId="31249"/>
    <cellStyle name="Normal 5 2 2 2 3 3 2 3 3 2" xfId="31250"/>
    <cellStyle name="Normal 5 2 2 2 3 3 2 3 4" xfId="31251"/>
    <cellStyle name="Normal 5 2 2 2 3 3 2 4" xfId="31252"/>
    <cellStyle name="Normal 5 2 2 2 3 3 2 4 2" xfId="31253"/>
    <cellStyle name="Normal 5 2 2 2 3 3 2 4 2 2" xfId="31254"/>
    <cellStyle name="Normal 5 2 2 2 3 3 2 4 3" xfId="31255"/>
    <cellStyle name="Normal 5 2 2 2 3 3 2 5" xfId="31256"/>
    <cellStyle name="Normal 5 2 2 2 3 3 2 5 2" xfId="31257"/>
    <cellStyle name="Normal 5 2 2 2 3 3 2 6" xfId="31258"/>
    <cellStyle name="Normal 5 2 2 2 3 3 3" xfId="31259"/>
    <cellStyle name="Normal 5 2 2 2 3 3 3 2" xfId="31260"/>
    <cellStyle name="Normal 5 2 2 2 3 3 3 2 2" xfId="31261"/>
    <cellStyle name="Normal 5 2 2 2 3 3 3 2 2 2" xfId="31262"/>
    <cellStyle name="Normal 5 2 2 2 3 3 3 2 2 2 2" xfId="31263"/>
    <cellStyle name="Normal 5 2 2 2 3 3 3 2 2 3" xfId="31264"/>
    <cellStyle name="Normal 5 2 2 2 3 3 3 2 3" xfId="31265"/>
    <cellStyle name="Normal 5 2 2 2 3 3 3 2 3 2" xfId="31266"/>
    <cellStyle name="Normal 5 2 2 2 3 3 3 2 4" xfId="31267"/>
    <cellStyle name="Normal 5 2 2 2 3 3 3 3" xfId="31268"/>
    <cellStyle name="Normal 5 2 2 2 3 3 3 3 2" xfId="31269"/>
    <cellStyle name="Normal 5 2 2 2 3 3 3 3 2 2" xfId="31270"/>
    <cellStyle name="Normal 5 2 2 2 3 3 3 3 3" xfId="31271"/>
    <cellStyle name="Normal 5 2 2 2 3 3 3 4" xfId="31272"/>
    <cellStyle name="Normal 5 2 2 2 3 3 3 4 2" xfId="31273"/>
    <cellStyle name="Normal 5 2 2 2 3 3 3 5" xfId="31274"/>
    <cellStyle name="Normal 5 2 2 2 3 3 4" xfId="31275"/>
    <cellStyle name="Normal 5 2 2 2 3 3 4 2" xfId="31276"/>
    <cellStyle name="Normal 5 2 2 2 3 3 4 2 2" xfId="31277"/>
    <cellStyle name="Normal 5 2 2 2 3 3 4 2 2 2" xfId="31278"/>
    <cellStyle name="Normal 5 2 2 2 3 3 4 2 3" xfId="31279"/>
    <cellStyle name="Normal 5 2 2 2 3 3 4 3" xfId="31280"/>
    <cellStyle name="Normal 5 2 2 2 3 3 4 3 2" xfId="31281"/>
    <cellStyle name="Normal 5 2 2 2 3 3 4 4" xfId="31282"/>
    <cellStyle name="Normal 5 2 2 2 3 3 5" xfId="31283"/>
    <cellStyle name="Normal 5 2 2 2 3 3 5 2" xfId="31284"/>
    <cellStyle name="Normal 5 2 2 2 3 3 5 2 2" xfId="31285"/>
    <cellStyle name="Normal 5 2 2 2 3 3 5 3" xfId="31286"/>
    <cellStyle name="Normal 5 2 2 2 3 3 6" xfId="31287"/>
    <cellStyle name="Normal 5 2 2 2 3 3 6 2" xfId="31288"/>
    <cellStyle name="Normal 5 2 2 2 3 3 7" xfId="31289"/>
    <cellStyle name="Normal 5 2 2 2 3 4" xfId="31290"/>
    <cellStyle name="Normal 5 2 2 2 3 4 2" xfId="31291"/>
    <cellStyle name="Normal 5 2 2 2 3 4 2 2" xfId="31292"/>
    <cellStyle name="Normal 5 2 2 2 3 4 2 2 2" xfId="31293"/>
    <cellStyle name="Normal 5 2 2 2 3 4 2 2 2 2" xfId="31294"/>
    <cellStyle name="Normal 5 2 2 2 3 4 2 2 2 2 2" xfId="31295"/>
    <cellStyle name="Normal 5 2 2 2 3 4 2 2 2 3" xfId="31296"/>
    <cellStyle name="Normal 5 2 2 2 3 4 2 2 3" xfId="31297"/>
    <cellStyle name="Normal 5 2 2 2 3 4 2 2 3 2" xfId="31298"/>
    <cellStyle name="Normal 5 2 2 2 3 4 2 2 4" xfId="31299"/>
    <cellStyle name="Normal 5 2 2 2 3 4 2 3" xfId="31300"/>
    <cellStyle name="Normal 5 2 2 2 3 4 2 3 2" xfId="31301"/>
    <cellStyle name="Normal 5 2 2 2 3 4 2 3 2 2" xfId="31302"/>
    <cellStyle name="Normal 5 2 2 2 3 4 2 3 3" xfId="31303"/>
    <cellStyle name="Normal 5 2 2 2 3 4 2 4" xfId="31304"/>
    <cellStyle name="Normal 5 2 2 2 3 4 2 4 2" xfId="31305"/>
    <cellStyle name="Normal 5 2 2 2 3 4 2 5" xfId="31306"/>
    <cellStyle name="Normal 5 2 2 2 3 4 3" xfId="31307"/>
    <cellStyle name="Normal 5 2 2 2 3 4 3 2" xfId="31308"/>
    <cellStyle name="Normal 5 2 2 2 3 4 3 2 2" xfId="31309"/>
    <cellStyle name="Normal 5 2 2 2 3 4 3 2 2 2" xfId="31310"/>
    <cellStyle name="Normal 5 2 2 2 3 4 3 2 3" xfId="31311"/>
    <cellStyle name="Normal 5 2 2 2 3 4 3 3" xfId="31312"/>
    <cellStyle name="Normal 5 2 2 2 3 4 3 3 2" xfId="31313"/>
    <cellStyle name="Normal 5 2 2 2 3 4 3 4" xfId="31314"/>
    <cellStyle name="Normal 5 2 2 2 3 4 4" xfId="31315"/>
    <cellStyle name="Normal 5 2 2 2 3 4 4 2" xfId="31316"/>
    <cellStyle name="Normal 5 2 2 2 3 4 4 2 2" xfId="31317"/>
    <cellStyle name="Normal 5 2 2 2 3 4 4 3" xfId="31318"/>
    <cellStyle name="Normal 5 2 2 2 3 4 5" xfId="31319"/>
    <cellStyle name="Normal 5 2 2 2 3 4 5 2" xfId="31320"/>
    <cellStyle name="Normal 5 2 2 2 3 4 6" xfId="31321"/>
    <cellStyle name="Normal 5 2 2 2 3 5" xfId="31322"/>
    <cellStyle name="Normal 5 2 2 2 3 5 2" xfId="31323"/>
    <cellStyle name="Normal 5 2 2 2 3 5 2 2" xfId="31324"/>
    <cellStyle name="Normal 5 2 2 2 3 5 2 2 2" xfId="31325"/>
    <cellStyle name="Normal 5 2 2 2 3 5 2 2 2 2" xfId="31326"/>
    <cellStyle name="Normal 5 2 2 2 3 5 2 2 3" xfId="31327"/>
    <cellStyle name="Normal 5 2 2 2 3 5 2 3" xfId="31328"/>
    <cellStyle name="Normal 5 2 2 2 3 5 2 3 2" xfId="31329"/>
    <cellStyle name="Normal 5 2 2 2 3 5 2 4" xfId="31330"/>
    <cellStyle name="Normal 5 2 2 2 3 5 3" xfId="31331"/>
    <cellStyle name="Normal 5 2 2 2 3 5 3 2" xfId="31332"/>
    <cellStyle name="Normal 5 2 2 2 3 5 3 2 2" xfId="31333"/>
    <cellStyle name="Normal 5 2 2 2 3 5 3 3" xfId="31334"/>
    <cellStyle name="Normal 5 2 2 2 3 5 4" xfId="31335"/>
    <cellStyle name="Normal 5 2 2 2 3 5 4 2" xfId="31336"/>
    <cellStyle name="Normal 5 2 2 2 3 5 5" xfId="31337"/>
    <cellStyle name="Normal 5 2 2 2 3 6" xfId="31338"/>
    <cellStyle name="Normal 5 2 2 2 3 6 2" xfId="31339"/>
    <cellStyle name="Normal 5 2 2 2 3 6 2 2" xfId="31340"/>
    <cellStyle name="Normal 5 2 2 2 3 6 2 2 2" xfId="31341"/>
    <cellStyle name="Normal 5 2 2 2 3 6 2 3" xfId="31342"/>
    <cellStyle name="Normal 5 2 2 2 3 6 3" xfId="31343"/>
    <cellStyle name="Normal 5 2 2 2 3 6 3 2" xfId="31344"/>
    <cellStyle name="Normal 5 2 2 2 3 6 4" xfId="31345"/>
    <cellStyle name="Normal 5 2 2 2 3 7" xfId="31346"/>
    <cellStyle name="Normal 5 2 2 2 3 7 2" xfId="31347"/>
    <cellStyle name="Normal 5 2 2 2 3 7 2 2" xfId="31348"/>
    <cellStyle name="Normal 5 2 2 2 3 7 3" xfId="31349"/>
    <cellStyle name="Normal 5 2 2 2 3 8" xfId="31350"/>
    <cellStyle name="Normal 5 2 2 2 3 8 2" xfId="31351"/>
    <cellStyle name="Normal 5 2 2 2 3 9" xfId="31352"/>
    <cellStyle name="Normal 5 2 2 2 4" xfId="31353"/>
    <cellStyle name="Normal 5 2 2 2 4 2" xfId="31354"/>
    <cellStyle name="Normal 5 2 2 2 4 2 2" xfId="31355"/>
    <cellStyle name="Normal 5 2 2 2 4 2 2 2" xfId="31356"/>
    <cellStyle name="Normal 5 2 2 2 4 2 2 2 2" xfId="31357"/>
    <cellStyle name="Normal 5 2 2 2 4 2 2 2 2 2" xfId="31358"/>
    <cellStyle name="Normal 5 2 2 2 4 2 2 2 2 2 2" xfId="31359"/>
    <cellStyle name="Normal 5 2 2 2 4 2 2 2 2 2 2 2" xfId="31360"/>
    <cellStyle name="Normal 5 2 2 2 4 2 2 2 2 2 3" xfId="31361"/>
    <cellStyle name="Normal 5 2 2 2 4 2 2 2 2 3" xfId="31362"/>
    <cellStyle name="Normal 5 2 2 2 4 2 2 2 2 3 2" xfId="31363"/>
    <cellStyle name="Normal 5 2 2 2 4 2 2 2 2 4" xfId="31364"/>
    <cellStyle name="Normal 5 2 2 2 4 2 2 2 3" xfId="31365"/>
    <cellStyle name="Normal 5 2 2 2 4 2 2 2 3 2" xfId="31366"/>
    <cellStyle name="Normal 5 2 2 2 4 2 2 2 3 2 2" xfId="31367"/>
    <cellStyle name="Normal 5 2 2 2 4 2 2 2 3 3" xfId="31368"/>
    <cellStyle name="Normal 5 2 2 2 4 2 2 2 4" xfId="31369"/>
    <cellStyle name="Normal 5 2 2 2 4 2 2 2 4 2" xfId="31370"/>
    <cellStyle name="Normal 5 2 2 2 4 2 2 2 5" xfId="31371"/>
    <cellStyle name="Normal 5 2 2 2 4 2 2 3" xfId="31372"/>
    <cellStyle name="Normal 5 2 2 2 4 2 2 3 2" xfId="31373"/>
    <cellStyle name="Normal 5 2 2 2 4 2 2 3 2 2" xfId="31374"/>
    <cellStyle name="Normal 5 2 2 2 4 2 2 3 2 2 2" xfId="31375"/>
    <cellStyle name="Normal 5 2 2 2 4 2 2 3 2 3" xfId="31376"/>
    <cellStyle name="Normal 5 2 2 2 4 2 2 3 3" xfId="31377"/>
    <cellStyle name="Normal 5 2 2 2 4 2 2 3 3 2" xfId="31378"/>
    <cellStyle name="Normal 5 2 2 2 4 2 2 3 4" xfId="31379"/>
    <cellStyle name="Normal 5 2 2 2 4 2 2 4" xfId="31380"/>
    <cellStyle name="Normal 5 2 2 2 4 2 2 4 2" xfId="31381"/>
    <cellStyle name="Normal 5 2 2 2 4 2 2 4 2 2" xfId="31382"/>
    <cellStyle name="Normal 5 2 2 2 4 2 2 4 3" xfId="31383"/>
    <cellStyle name="Normal 5 2 2 2 4 2 2 5" xfId="31384"/>
    <cellStyle name="Normal 5 2 2 2 4 2 2 5 2" xfId="31385"/>
    <cellStyle name="Normal 5 2 2 2 4 2 2 6" xfId="31386"/>
    <cellStyle name="Normal 5 2 2 2 4 2 3" xfId="31387"/>
    <cellStyle name="Normal 5 2 2 2 4 2 3 2" xfId="31388"/>
    <cellStyle name="Normal 5 2 2 2 4 2 3 2 2" xfId="31389"/>
    <cellStyle name="Normal 5 2 2 2 4 2 3 2 2 2" xfId="31390"/>
    <cellStyle name="Normal 5 2 2 2 4 2 3 2 2 2 2" xfId="31391"/>
    <cellStyle name="Normal 5 2 2 2 4 2 3 2 2 3" xfId="31392"/>
    <cellStyle name="Normal 5 2 2 2 4 2 3 2 3" xfId="31393"/>
    <cellStyle name="Normal 5 2 2 2 4 2 3 2 3 2" xfId="31394"/>
    <cellStyle name="Normal 5 2 2 2 4 2 3 2 4" xfId="31395"/>
    <cellStyle name="Normal 5 2 2 2 4 2 3 3" xfId="31396"/>
    <cellStyle name="Normal 5 2 2 2 4 2 3 3 2" xfId="31397"/>
    <cellStyle name="Normal 5 2 2 2 4 2 3 3 2 2" xfId="31398"/>
    <cellStyle name="Normal 5 2 2 2 4 2 3 3 3" xfId="31399"/>
    <cellStyle name="Normal 5 2 2 2 4 2 3 4" xfId="31400"/>
    <cellStyle name="Normal 5 2 2 2 4 2 3 4 2" xfId="31401"/>
    <cellStyle name="Normal 5 2 2 2 4 2 3 5" xfId="31402"/>
    <cellStyle name="Normal 5 2 2 2 4 2 4" xfId="31403"/>
    <cellStyle name="Normal 5 2 2 2 4 2 4 2" xfId="31404"/>
    <cellStyle name="Normal 5 2 2 2 4 2 4 2 2" xfId="31405"/>
    <cellStyle name="Normal 5 2 2 2 4 2 4 2 2 2" xfId="31406"/>
    <cellStyle name="Normal 5 2 2 2 4 2 4 2 3" xfId="31407"/>
    <cellStyle name="Normal 5 2 2 2 4 2 4 3" xfId="31408"/>
    <cellStyle name="Normal 5 2 2 2 4 2 4 3 2" xfId="31409"/>
    <cellStyle name="Normal 5 2 2 2 4 2 4 4" xfId="31410"/>
    <cellStyle name="Normal 5 2 2 2 4 2 5" xfId="31411"/>
    <cellStyle name="Normal 5 2 2 2 4 2 5 2" xfId="31412"/>
    <cellStyle name="Normal 5 2 2 2 4 2 5 2 2" xfId="31413"/>
    <cellStyle name="Normal 5 2 2 2 4 2 5 3" xfId="31414"/>
    <cellStyle name="Normal 5 2 2 2 4 2 6" xfId="31415"/>
    <cellStyle name="Normal 5 2 2 2 4 2 6 2" xfId="31416"/>
    <cellStyle name="Normal 5 2 2 2 4 2 7" xfId="31417"/>
    <cellStyle name="Normal 5 2 2 2 4 3" xfId="31418"/>
    <cellStyle name="Normal 5 2 2 2 4 3 2" xfId="31419"/>
    <cellStyle name="Normal 5 2 2 2 4 3 2 2" xfId="31420"/>
    <cellStyle name="Normal 5 2 2 2 4 3 2 2 2" xfId="31421"/>
    <cellStyle name="Normal 5 2 2 2 4 3 2 2 2 2" xfId="31422"/>
    <cellStyle name="Normal 5 2 2 2 4 3 2 2 2 2 2" xfId="31423"/>
    <cellStyle name="Normal 5 2 2 2 4 3 2 2 2 3" xfId="31424"/>
    <cellStyle name="Normal 5 2 2 2 4 3 2 2 3" xfId="31425"/>
    <cellStyle name="Normal 5 2 2 2 4 3 2 2 3 2" xfId="31426"/>
    <cellStyle name="Normal 5 2 2 2 4 3 2 2 4" xfId="31427"/>
    <cellStyle name="Normal 5 2 2 2 4 3 2 3" xfId="31428"/>
    <cellStyle name="Normal 5 2 2 2 4 3 2 3 2" xfId="31429"/>
    <cellStyle name="Normal 5 2 2 2 4 3 2 3 2 2" xfId="31430"/>
    <cellStyle name="Normal 5 2 2 2 4 3 2 3 3" xfId="31431"/>
    <cellStyle name="Normal 5 2 2 2 4 3 2 4" xfId="31432"/>
    <cellStyle name="Normal 5 2 2 2 4 3 2 4 2" xfId="31433"/>
    <cellStyle name="Normal 5 2 2 2 4 3 2 5" xfId="31434"/>
    <cellStyle name="Normal 5 2 2 2 4 3 3" xfId="31435"/>
    <cellStyle name="Normal 5 2 2 2 4 3 3 2" xfId="31436"/>
    <cellStyle name="Normal 5 2 2 2 4 3 3 2 2" xfId="31437"/>
    <cellStyle name="Normal 5 2 2 2 4 3 3 2 2 2" xfId="31438"/>
    <cellStyle name="Normal 5 2 2 2 4 3 3 2 3" xfId="31439"/>
    <cellStyle name="Normal 5 2 2 2 4 3 3 3" xfId="31440"/>
    <cellStyle name="Normal 5 2 2 2 4 3 3 3 2" xfId="31441"/>
    <cellStyle name="Normal 5 2 2 2 4 3 3 4" xfId="31442"/>
    <cellStyle name="Normal 5 2 2 2 4 3 4" xfId="31443"/>
    <cellStyle name="Normal 5 2 2 2 4 3 4 2" xfId="31444"/>
    <cellStyle name="Normal 5 2 2 2 4 3 4 2 2" xfId="31445"/>
    <cellStyle name="Normal 5 2 2 2 4 3 4 3" xfId="31446"/>
    <cellStyle name="Normal 5 2 2 2 4 3 5" xfId="31447"/>
    <cellStyle name="Normal 5 2 2 2 4 3 5 2" xfId="31448"/>
    <cellStyle name="Normal 5 2 2 2 4 3 6" xfId="31449"/>
    <cellStyle name="Normal 5 2 2 2 4 4" xfId="31450"/>
    <cellStyle name="Normal 5 2 2 2 4 4 2" xfId="31451"/>
    <cellStyle name="Normal 5 2 2 2 4 4 2 2" xfId="31452"/>
    <cellStyle name="Normal 5 2 2 2 4 4 2 2 2" xfId="31453"/>
    <cellStyle name="Normal 5 2 2 2 4 4 2 2 2 2" xfId="31454"/>
    <cellStyle name="Normal 5 2 2 2 4 4 2 2 3" xfId="31455"/>
    <cellStyle name="Normal 5 2 2 2 4 4 2 3" xfId="31456"/>
    <cellStyle name="Normal 5 2 2 2 4 4 2 3 2" xfId="31457"/>
    <cellStyle name="Normal 5 2 2 2 4 4 2 4" xfId="31458"/>
    <cellStyle name="Normal 5 2 2 2 4 4 3" xfId="31459"/>
    <cellStyle name="Normal 5 2 2 2 4 4 3 2" xfId="31460"/>
    <cellStyle name="Normal 5 2 2 2 4 4 3 2 2" xfId="31461"/>
    <cellStyle name="Normal 5 2 2 2 4 4 3 3" xfId="31462"/>
    <cellStyle name="Normal 5 2 2 2 4 4 4" xfId="31463"/>
    <cellStyle name="Normal 5 2 2 2 4 4 4 2" xfId="31464"/>
    <cellStyle name="Normal 5 2 2 2 4 4 5" xfId="31465"/>
    <cellStyle name="Normal 5 2 2 2 4 5" xfId="31466"/>
    <cellStyle name="Normal 5 2 2 2 4 5 2" xfId="31467"/>
    <cellStyle name="Normal 5 2 2 2 4 5 2 2" xfId="31468"/>
    <cellStyle name="Normal 5 2 2 2 4 5 2 2 2" xfId="31469"/>
    <cellStyle name="Normal 5 2 2 2 4 5 2 3" xfId="31470"/>
    <cellStyle name="Normal 5 2 2 2 4 5 3" xfId="31471"/>
    <cellStyle name="Normal 5 2 2 2 4 5 3 2" xfId="31472"/>
    <cellStyle name="Normal 5 2 2 2 4 5 4" xfId="31473"/>
    <cellStyle name="Normal 5 2 2 2 4 6" xfId="31474"/>
    <cellStyle name="Normal 5 2 2 2 4 6 2" xfId="31475"/>
    <cellStyle name="Normal 5 2 2 2 4 6 2 2" xfId="31476"/>
    <cellStyle name="Normal 5 2 2 2 4 6 3" xfId="31477"/>
    <cellStyle name="Normal 5 2 2 2 4 7" xfId="31478"/>
    <cellStyle name="Normal 5 2 2 2 4 7 2" xfId="31479"/>
    <cellStyle name="Normal 5 2 2 2 4 8" xfId="31480"/>
    <cellStyle name="Normal 5 2 2 2 5" xfId="31481"/>
    <cellStyle name="Normal 5 2 2 2 5 2" xfId="31482"/>
    <cellStyle name="Normal 5 2 2 2 5 2 2" xfId="31483"/>
    <cellStyle name="Normal 5 2 2 2 5 2 2 2" xfId="31484"/>
    <cellStyle name="Normal 5 2 2 2 5 2 2 2 2" xfId="31485"/>
    <cellStyle name="Normal 5 2 2 2 5 2 2 2 2 2" xfId="31486"/>
    <cellStyle name="Normal 5 2 2 2 5 2 2 2 2 2 2" xfId="31487"/>
    <cellStyle name="Normal 5 2 2 2 5 2 2 2 2 3" xfId="31488"/>
    <cellStyle name="Normal 5 2 2 2 5 2 2 2 3" xfId="31489"/>
    <cellStyle name="Normal 5 2 2 2 5 2 2 2 3 2" xfId="31490"/>
    <cellStyle name="Normal 5 2 2 2 5 2 2 2 4" xfId="31491"/>
    <cellStyle name="Normal 5 2 2 2 5 2 2 3" xfId="31492"/>
    <cellStyle name="Normal 5 2 2 2 5 2 2 3 2" xfId="31493"/>
    <cellStyle name="Normal 5 2 2 2 5 2 2 3 2 2" xfId="31494"/>
    <cellStyle name="Normal 5 2 2 2 5 2 2 3 3" xfId="31495"/>
    <cellStyle name="Normal 5 2 2 2 5 2 2 4" xfId="31496"/>
    <cellStyle name="Normal 5 2 2 2 5 2 2 4 2" xfId="31497"/>
    <cellStyle name="Normal 5 2 2 2 5 2 2 5" xfId="31498"/>
    <cellStyle name="Normal 5 2 2 2 5 2 3" xfId="31499"/>
    <cellStyle name="Normal 5 2 2 2 5 2 3 2" xfId="31500"/>
    <cellStyle name="Normal 5 2 2 2 5 2 3 2 2" xfId="31501"/>
    <cellStyle name="Normal 5 2 2 2 5 2 3 2 2 2" xfId="31502"/>
    <cellStyle name="Normal 5 2 2 2 5 2 3 2 3" xfId="31503"/>
    <cellStyle name="Normal 5 2 2 2 5 2 3 3" xfId="31504"/>
    <cellStyle name="Normal 5 2 2 2 5 2 3 3 2" xfId="31505"/>
    <cellStyle name="Normal 5 2 2 2 5 2 3 4" xfId="31506"/>
    <cellStyle name="Normal 5 2 2 2 5 2 4" xfId="31507"/>
    <cellStyle name="Normal 5 2 2 2 5 2 4 2" xfId="31508"/>
    <cellStyle name="Normal 5 2 2 2 5 2 4 2 2" xfId="31509"/>
    <cellStyle name="Normal 5 2 2 2 5 2 4 3" xfId="31510"/>
    <cellStyle name="Normal 5 2 2 2 5 2 5" xfId="31511"/>
    <cellStyle name="Normal 5 2 2 2 5 2 5 2" xfId="31512"/>
    <cellStyle name="Normal 5 2 2 2 5 2 6" xfId="31513"/>
    <cellStyle name="Normal 5 2 2 2 5 3" xfId="31514"/>
    <cellStyle name="Normal 5 2 2 2 5 3 2" xfId="31515"/>
    <cellStyle name="Normal 5 2 2 2 5 3 2 2" xfId="31516"/>
    <cellStyle name="Normal 5 2 2 2 5 3 2 2 2" xfId="31517"/>
    <cellStyle name="Normal 5 2 2 2 5 3 2 2 2 2" xfId="31518"/>
    <cellStyle name="Normal 5 2 2 2 5 3 2 2 3" xfId="31519"/>
    <cellStyle name="Normal 5 2 2 2 5 3 2 3" xfId="31520"/>
    <cellStyle name="Normal 5 2 2 2 5 3 2 3 2" xfId="31521"/>
    <cellStyle name="Normal 5 2 2 2 5 3 2 4" xfId="31522"/>
    <cellStyle name="Normal 5 2 2 2 5 3 3" xfId="31523"/>
    <cellStyle name="Normal 5 2 2 2 5 3 3 2" xfId="31524"/>
    <cellStyle name="Normal 5 2 2 2 5 3 3 2 2" xfId="31525"/>
    <cellStyle name="Normal 5 2 2 2 5 3 3 3" xfId="31526"/>
    <cellStyle name="Normal 5 2 2 2 5 3 4" xfId="31527"/>
    <cellStyle name="Normal 5 2 2 2 5 3 4 2" xfId="31528"/>
    <cellStyle name="Normal 5 2 2 2 5 3 5" xfId="31529"/>
    <cellStyle name="Normal 5 2 2 2 5 4" xfId="31530"/>
    <cellStyle name="Normal 5 2 2 2 5 4 2" xfId="31531"/>
    <cellStyle name="Normal 5 2 2 2 5 4 2 2" xfId="31532"/>
    <cellStyle name="Normal 5 2 2 2 5 4 2 2 2" xfId="31533"/>
    <cellStyle name="Normal 5 2 2 2 5 4 2 3" xfId="31534"/>
    <cellStyle name="Normal 5 2 2 2 5 4 3" xfId="31535"/>
    <cellStyle name="Normal 5 2 2 2 5 4 3 2" xfId="31536"/>
    <cellStyle name="Normal 5 2 2 2 5 4 4" xfId="31537"/>
    <cellStyle name="Normal 5 2 2 2 5 5" xfId="31538"/>
    <cellStyle name="Normal 5 2 2 2 5 5 2" xfId="31539"/>
    <cellStyle name="Normal 5 2 2 2 5 5 2 2" xfId="31540"/>
    <cellStyle name="Normal 5 2 2 2 5 5 3" xfId="31541"/>
    <cellStyle name="Normal 5 2 2 2 5 6" xfId="31542"/>
    <cellStyle name="Normal 5 2 2 2 5 6 2" xfId="31543"/>
    <cellStyle name="Normal 5 2 2 2 5 7" xfId="31544"/>
    <cellStyle name="Normal 5 2 2 2 6" xfId="31545"/>
    <cellStyle name="Normal 5 2 2 2 6 2" xfId="31546"/>
    <cellStyle name="Normal 5 2 2 2 6 2 2" xfId="31547"/>
    <cellStyle name="Normal 5 2 2 2 6 2 2 2" xfId="31548"/>
    <cellStyle name="Normal 5 2 2 2 6 2 2 2 2" xfId="31549"/>
    <cellStyle name="Normal 5 2 2 2 6 2 2 2 2 2" xfId="31550"/>
    <cellStyle name="Normal 5 2 2 2 6 2 2 2 3" xfId="31551"/>
    <cellStyle name="Normal 5 2 2 2 6 2 2 3" xfId="31552"/>
    <cellStyle name="Normal 5 2 2 2 6 2 2 3 2" xfId="31553"/>
    <cellStyle name="Normal 5 2 2 2 6 2 2 4" xfId="31554"/>
    <cellStyle name="Normal 5 2 2 2 6 2 3" xfId="31555"/>
    <cellStyle name="Normal 5 2 2 2 6 2 3 2" xfId="31556"/>
    <cellStyle name="Normal 5 2 2 2 6 2 3 2 2" xfId="31557"/>
    <cellStyle name="Normal 5 2 2 2 6 2 3 3" xfId="31558"/>
    <cellStyle name="Normal 5 2 2 2 6 2 4" xfId="31559"/>
    <cellStyle name="Normal 5 2 2 2 6 2 4 2" xfId="31560"/>
    <cellStyle name="Normal 5 2 2 2 6 2 5" xfId="31561"/>
    <cellStyle name="Normal 5 2 2 2 6 3" xfId="31562"/>
    <cellStyle name="Normal 5 2 2 2 6 3 2" xfId="31563"/>
    <cellStyle name="Normal 5 2 2 2 6 3 2 2" xfId="31564"/>
    <cellStyle name="Normal 5 2 2 2 6 3 2 2 2" xfId="31565"/>
    <cellStyle name="Normal 5 2 2 2 6 3 2 3" xfId="31566"/>
    <cellStyle name="Normal 5 2 2 2 6 3 3" xfId="31567"/>
    <cellStyle name="Normal 5 2 2 2 6 3 3 2" xfId="31568"/>
    <cellStyle name="Normal 5 2 2 2 6 3 4" xfId="31569"/>
    <cellStyle name="Normal 5 2 2 2 6 4" xfId="31570"/>
    <cellStyle name="Normal 5 2 2 2 6 4 2" xfId="31571"/>
    <cellStyle name="Normal 5 2 2 2 6 4 2 2" xfId="31572"/>
    <cellStyle name="Normal 5 2 2 2 6 4 3" xfId="31573"/>
    <cellStyle name="Normal 5 2 2 2 6 5" xfId="31574"/>
    <cellStyle name="Normal 5 2 2 2 6 5 2" xfId="31575"/>
    <cellStyle name="Normal 5 2 2 2 6 6" xfId="31576"/>
    <cellStyle name="Normal 5 2 2 2 7" xfId="31577"/>
    <cellStyle name="Normal 5 2 2 2 7 2" xfId="31578"/>
    <cellStyle name="Normal 5 2 2 2 7 2 2" xfId="31579"/>
    <cellStyle name="Normal 5 2 2 2 7 2 2 2" xfId="31580"/>
    <cellStyle name="Normal 5 2 2 2 7 2 2 2 2" xfId="31581"/>
    <cellStyle name="Normal 5 2 2 2 7 2 2 3" xfId="31582"/>
    <cellStyle name="Normal 5 2 2 2 7 2 3" xfId="31583"/>
    <cellStyle name="Normal 5 2 2 2 7 2 3 2" xfId="31584"/>
    <cellStyle name="Normal 5 2 2 2 7 2 4" xfId="31585"/>
    <cellStyle name="Normal 5 2 2 2 7 3" xfId="31586"/>
    <cellStyle name="Normal 5 2 2 2 7 3 2" xfId="31587"/>
    <cellStyle name="Normal 5 2 2 2 7 3 2 2" xfId="31588"/>
    <cellStyle name="Normal 5 2 2 2 7 3 3" xfId="31589"/>
    <cellStyle name="Normal 5 2 2 2 7 4" xfId="31590"/>
    <cellStyle name="Normal 5 2 2 2 7 4 2" xfId="31591"/>
    <cellStyle name="Normal 5 2 2 2 7 5" xfId="31592"/>
    <cellStyle name="Normal 5 2 2 2 8" xfId="31593"/>
    <cellStyle name="Normal 5 2 2 2 8 2" xfId="31594"/>
    <cellStyle name="Normal 5 2 2 2 8 2 2" xfId="31595"/>
    <cellStyle name="Normal 5 2 2 2 8 2 2 2" xfId="31596"/>
    <cellStyle name="Normal 5 2 2 2 8 2 3" xfId="31597"/>
    <cellStyle name="Normal 5 2 2 2 8 3" xfId="31598"/>
    <cellStyle name="Normal 5 2 2 2 8 3 2" xfId="31599"/>
    <cellStyle name="Normal 5 2 2 2 8 4" xfId="31600"/>
    <cellStyle name="Normal 5 2 2 2 9" xfId="31601"/>
    <cellStyle name="Normal 5 2 2 2 9 2" xfId="31602"/>
    <cellStyle name="Normal 5 2 2 2 9 2 2" xfId="31603"/>
    <cellStyle name="Normal 5 2 2 2 9 3" xfId="31604"/>
    <cellStyle name="Normal 5 2 2 3" xfId="31605"/>
    <cellStyle name="Normal 5 2 2 3 10" xfId="31606"/>
    <cellStyle name="Normal 5 2 2 3 2" xfId="31607"/>
    <cellStyle name="Normal 5 2 2 3 2 2" xfId="31608"/>
    <cellStyle name="Normal 5 2 2 3 2 2 2" xfId="31609"/>
    <cellStyle name="Normal 5 2 2 3 2 2 2 2" xfId="31610"/>
    <cellStyle name="Normal 5 2 2 3 2 2 2 2 2" xfId="31611"/>
    <cellStyle name="Normal 5 2 2 3 2 2 2 2 2 2" xfId="31612"/>
    <cellStyle name="Normal 5 2 2 3 2 2 2 2 2 2 2" xfId="31613"/>
    <cellStyle name="Normal 5 2 2 3 2 2 2 2 2 2 2 2" xfId="31614"/>
    <cellStyle name="Normal 5 2 2 3 2 2 2 2 2 2 2 2 2" xfId="31615"/>
    <cellStyle name="Normal 5 2 2 3 2 2 2 2 2 2 2 3" xfId="31616"/>
    <cellStyle name="Normal 5 2 2 3 2 2 2 2 2 2 3" xfId="31617"/>
    <cellStyle name="Normal 5 2 2 3 2 2 2 2 2 2 3 2" xfId="31618"/>
    <cellStyle name="Normal 5 2 2 3 2 2 2 2 2 2 4" xfId="31619"/>
    <cellStyle name="Normal 5 2 2 3 2 2 2 2 2 3" xfId="31620"/>
    <cellStyle name="Normal 5 2 2 3 2 2 2 2 2 3 2" xfId="31621"/>
    <cellStyle name="Normal 5 2 2 3 2 2 2 2 2 3 2 2" xfId="31622"/>
    <cellStyle name="Normal 5 2 2 3 2 2 2 2 2 3 3" xfId="31623"/>
    <cellStyle name="Normal 5 2 2 3 2 2 2 2 2 4" xfId="31624"/>
    <cellStyle name="Normal 5 2 2 3 2 2 2 2 2 4 2" xfId="31625"/>
    <cellStyle name="Normal 5 2 2 3 2 2 2 2 2 5" xfId="31626"/>
    <cellStyle name="Normal 5 2 2 3 2 2 2 2 3" xfId="31627"/>
    <cellStyle name="Normal 5 2 2 3 2 2 2 2 3 2" xfId="31628"/>
    <cellStyle name="Normal 5 2 2 3 2 2 2 2 3 2 2" xfId="31629"/>
    <cellStyle name="Normal 5 2 2 3 2 2 2 2 3 2 2 2" xfId="31630"/>
    <cellStyle name="Normal 5 2 2 3 2 2 2 2 3 2 3" xfId="31631"/>
    <cellStyle name="Normal 5 2 2 3 2 2 2 2 3 3" xfId="31632"/>
    <cellStyle name="Normal 5 2 2 3 2 2 2 2 3 3 2" xfId="31633"/>
    <cellStyle name="Normal 5 2 2 3 2 2 2 2 3 4" xfId="31634"/>
    <cellStyle name="Normal 5 2 2 3 2 2 2 2 4" xfId="31635"/>
    <cellStyle name="Normal 5 2 2 3 2 2 2 2 4 2" xfId="31636"/>
    <cellStyle name="Normal 5 2 2 3 2 2 2 2 4 2 2" xfId="31637"/>
    <cellStyle name="Normal 5 2 2 3 2 2 2 2 4 3" xfId="31638"/>
    <cellStyle name="Normal 5 2 2 3 2 2 2 2 5" xfId="31639"/>
    <cellStyle name="Normal 5 2 2 3 2 2 2 2 5 2" xfId="31640"/>
    <cellStyle name="Normal 5 2 2 3 2 2 2 2 6" xfId="31641"/>
    <cellStyle name="Normal 5 2 2 3 2 2 2 3" xfId="31642"/>
    <cellStyle name="Normal 5 2 2 3 2 2 2 3 2" xfId="31643"/>
    <cellStyle name="Normal 5 2 2 3 2 2 2 3 2 2" xfId="31644"/>
    <cellStyle name="Normal 5 2 2 3 2 2 2 3 2 2 2" xfId="31645"/>
    <cellStyle name="Normal 5 2 2 3 2 2 2 3 2 2 2 2" xfId="31646"/>
    <cellStyle name="Normal 5 2 2 3 2 2 2 3 2 2 3" xfId="31647"/>
    <cellStyle name="Normal 5 2 2 3 2 2 2 3 2 3" xfId="31648"/>
    <cellStyle name="Normal 5 2 2 3 2 2 2 3 2 3 2" xfId="31649"/>
    <cellStyle name="Normal 5 2 2 3 2 2 2 3 2 4" xfId="31650"/>
    <cellStyle name="Normal 5 2 2 3 2 2 2 3 3" xfId="31651"/>
    <cellStyle name="Normal 5 2 2 3 2 2 2 3 3 2" xfId="31652"/>
    <cellStyle name="Normal 5 2 2 3 2 2 2 3 3 2 2" xfId="31653"/>
    <cellStyle name="Normal 5 2 2 3 2 2 2 3 3 3" xfId="31654"/>
    <cellStyle name="Normal 5 2 2 3 2 2 2 3 4" xfId="31655"/>
    <cellStyle name="Normal 5 2 2 3 2 2 2 3 4 2" xfId="31656"/>
    <cellStyle name="Normal 5 2 2 3 2 2 2 3 5" xfId="31657"/>
    <cellStyle name="Normal 5 2 2 3 2 2 2 4" xfId="31658"/>
    <cellStyle name="Normal 5 2 2 3 2 2 2 4 2" xfId="31659"/>
    <cellStyle name="Normal 5 2 2 3 2 2 2 4 2 2" xfId="31660"/>
    <cellStyle name="Normal 5 2 2 3 2 2 2 4 2 2 2" xfId="31661"/>
    <cellStyle name="Normal 5 2 2 3 2 2 2 4 2 3" xfId="31662"/>
    <cellStyle name="Normal 5 2 2 3 2 2 2 4 3" xfId="31663"/>
    <cellStyle name="Normal 5 2 2 3 2 2 2 4 3 2" xfId="31664"/>
    <cellStyle name="Normal 5 2 2 3 2 2 2 4 4" xfId="31665"/>
    <cellStyle name="Normal 5 2 2 3 2 2 2 5" xfId="31666"/>
    <cellStyle name="Normal 5 2 2 3 2 2 2 5 2" xfId="31667"/>
    <cellStyle name="Normal 5 2 2 3 2 2 2 5 2 2" xfId="31668"/>
    <cellStyle name="Normal 5 2 2 3 2 2 2 5 3" xfId="31669"/>
    <cellStyle name="Normal 5 2 2 3 2 2 2 6" xfId="31670"/>
    <cellStyle name="Normal 5 2 2 3 2 2 2 6 2" xfId="31671"/>
    <cellStyle name="Normal 5 2 2 3 2 2 2 7" xfId="31672"/>
    <cellStyle name="Normal 5 2 2 3 2 2 3" xfId="31673"/>
    <cellStyle name="Normal 5 2 2 3 2 2 3 2" xfId="31674"/>
    <cellStyle name="Normal 5 2 2 3 2 2 3 2 2" xfId="31675"/>
    <cellStyle name="Normal 5 2 2 3 2 2 3 2 2 2" xfId="31676"/>
    <cellStyle name="Normal 5 2 2 3 2 2 3 2 2 2 2" xfId="31677"/>
    <cellStyle name="Normal 5 2 2 3 2 2 3 2 2 2 2 2" xfId="31678"/>
    <cellStyle name="Normal 5 2 2 3 2 2 3 2 2 2 3" xfId="31679"/>
    <cellStyle name="Normal 5 2 2 3 2 2 3 2 2 3" xfId="31680"/>
    <cellStyle name="Normal 5 2 2 3 2 2 3 2 2 3 2" xfId="31681"/>
    <cellStyle name="Normal 5 2 2 3 2 2 3 2 2 4" xfId="31682"/>
    <cellStyle name="Normal 5 2 2 3 2 2 3 2 3" xfId="31683"/>
    <cellStyle name="Normal 5 2 2 3 2 2 3 2 3 2" xfId="31684"/>
    <cellStyle name="Normal 5 2 2 3 2 2 3 2 3 2 2" xfId="31685"/>
    <cellStyle name="Normal 5 2 2 3 2 2 3 2 3 3" xfId="31686"/>
    <cellStyle name="Normal 5 2 2 3 2 2 3 2 4" xfId="31687"/>
    <cellStyle name="Normal 5 2 2 3 2 2 3 2 4 2" xfId="31688"/>
    <cellStyle name="Normal 5 2 2 3 2 2 3 2 5" xfId="31689"/>
    <cellStyle name="Normal 5 2 2 3 2 2 3 3" xfId="31690"/>
    <cellStyle name="Normal 5 2 2 3 2 2 3 3 2" xfId="31691"/>
    <cellStyle name="Normal 5 2 2 3 2 2 3 3 2 2" xfId="31692"/>
    <cellStyle name="Normal 5 2 2 3 2 2 3 3 2 2 2" xfId="31693"/>
    <cellStyle name="Normal 5 2 2 3 2 2 3 3 2 3" xfId="31694"/>
    <cellStyle name="Normal 5 2 2 3 2 2 3 3 3" xfId="31695"/>
    <cellStyle name="Normal 5 2 2 3 2 2 3 3 3 2" xfId="31696"/>
    <cellStyle name="Normal 5 2 2 3 2 2 3 3 4" xfId="31697"/>
    <cellStyle name="Normal 5 2 2 3 2 2 3 4" xfId="31698"/>
    <cellStyle name="Normal 5 2 2 3 2 2 3 4 2" xfId="31699"/>
    <cellStyle name="Normal 5 2 2 3 2 2 3 4 2 2" xfId="31700"/>
    <cellStyle name="Normal 5 2 2 3 2 2 3 4 3" xfId="31701"/>
    <cellStyle name="Normal 5 2 2 3 2 2 3 5" xfId="31702"/>
    <cellStyle name="Normal 5 2 2 3 2 2 3 5 2" xfId="31703"/>
    <cellStyle name="Normal 5 2 2 3 2 2 3 6" xfId="31704"/>
    <cellStyle name="Normal 5 2 2 3 2 2 4" xfId="31705"/>
    <cellStyle name="Normal 5 2 2 3 2 2 4 2" xfId="31706"/>
    <cellStyle name="Normal 5 2 2 3 2 2 4 2 2" xfId="31707"/>
    <cellStyle name="Normal 5 2 2 3 2 2 4 2 2 2" xfId="31708"/>
    <cellStyle name="Normal 5 2 2 3 2 2 4 2 2 2 2" xfId="31709"/>
    <cellStyle name="Normal 5 2 2 3 2 2 4 2 2 3" xfId="31710"/>
    <cellStyle name="Normal 5 2 2 3 2 2 4 2 3" xfId="31711"/>
    <cellStyle name="Normal 5 2 2 3 2 2 4 2 3 2" xfId="31712"/>
    <cellStyle name="Normal 5 2 2 3 2 2 4 2 4" xfId="31713"/>
    <cellStyle name="Normal 5 2 2 3 2 2 4 3" xfId="31714"/>
    <cellStyle name="Normal 5 2 2 3 2 2 4 3 2" xfId="31715"/>
    <cellStyle name="Normal 5 2 2 3 2 2 4 3 2 2" xfId="31716"/>
    <cellStyle name="Normal 5 2 2 3 2 2 4 3 3" xfId="31717"/>
    <cellStyle name="Normal 5 2 2 3 2 2 4 4" xfId="31718"/>
    <cellStyle name="Normal 5 2 2 3 2 2 4 4 2" xfId="31719"/>
    <cellStyle name="Normal 5 2 2 3 2 2 4 5" xfId="31720"/>
    <cellStyle name="Normal 5 2 2 3 2 2 5" xfId="31721"/>
    <cellStyle name="Normal 5 2 2 3 2 2 5 2" xfId="31722"/>
    <cellStyle name="Normal 5 2 2 3 2 2 5 2 2" xfId="31723"/>
    <cellStyle name="Normal 5 2 2 3 2 2 5 2 2 2" xfId="31724"/>
    <cellStyle name="Normal 5 2 2 3 2 2 5 2 3" xfId="31725"/>
    <cellStyle name="Normal 5 2 2 3 2 2 5 3" xfId="31726"/>
    <cellStyle name="Normal 5 2 2 3 2 2 5 3 2" xfId="31727"/>
    <cellStyle name="Normal 5 2 2 3 2 2 5 4" xfId="31728"/>
    <cellStyle name="Normal 5 2 2 3 2 2 6" xfId="31729"/>
    <cellStyle name="Normal 5 2 2 3 2 2 6 2" xfId="31730"/>
    <cellStyle name="Normal 5 2 2 3 2 2 6 2 2" xfId="31731"/>
    <cellStyle name="Normal 5 2 2 3 2 2 6 3" xfId="31732"/>
    <cellStyle name="Normal 5 2 2 3 2 2 7" xfId="31733"/>
    <cellStyle name="Normal 5 2 2 3 2 2 7 2" xfId="31734"/>
    <cellStyle name="Normal 5 2 2 3 2 2 8" xfId="31735"/>
    <cellStyle name="Normal 5 2 2 3 2 3" xfId="31736"/>
    <cellStyle name="Normal 5 2 2 3 2 3 2" xfId="31737"/>
    <cellStyle name="Normal 5 2 2 3 2 3 2 2" xfId="31738"/>
    <cellStyle name="Normal 5 2 2 3 2 3 2 2 2" xfId="31739"/>
    <cellStyle name="Normal 5 2 2 3 2 3 2 2 2 2" xfId="31740"/>
    <cellStyle name="Normal 5 2 2 3 2 3 2 2 2 2 2" xfId="31741"/>
    <cellStyle name="Normal 5 2 2 3 2 3 2 2 2 2 2 2" xfId="31742"/>
    <cellStyle name="Normal 5 2 2 3 2 3 2 2 2 2 3" xfId="31743"/>
    <cellStyle name="Normal 5 2 2 3 2 3 2 2 2 3" xfId="31744"/>
    <cellStyle name="Normal 5 2 2 3 2 3 2 2 2 3 2" xfId="31745"/>
    <cellStyle name="Normal 5 2 2 3 2 3 2 2 2 4" xfId="31746"/>
    <cellStyle name="Normal 5 2 2 3 2 3 2 2 3" xfId="31747"/>
    <cellStyle name="Normal 5 2 2 3 2 3 2 2 3 2" xfId="31748"/>
    <cellStyle name="Normal 5 2 2 3 2 3 2 2 3 2 2" xfId="31749"/>
    <cellStyle name="Normal 5 2 2 3 2 3 2 2 3 3" xfId="31750"/>
    <cellStyle name="Normal 5 2 2 3 2 3 2 2 4" xfId="31751"/>
    <cellStyle name="Normal 5 2 2 3 2 3 2 2 4 2" xfId="31752"/>
    <cellStyle name="Normal 5 2 2 3 2 3 2 2 5" xfId="31753"/>
    <cellStyle name="Normal 5 2 2 3 2 3 2 3" xfId="31754"/>
    <cellStyle name="Normal 5 2 2 3 2 3 2 3 2" xfId="31755"/>
    <cellStyle name="Normal 5 2 2 3 2 3 2 3 2 2" xfId="31756"/>
    <cellStyle name="Normal 5 2 2 3 2 3 2 3 2 2 2" xfId="31757"/>
    <cellStyle name="Normal 5 2 2 3 2 3 2 3 2 3" xfId="31758"/>
    <cellStyle name="Normal 5 2 2 3 2 3 2 3 3" xfId="31759"/>
    <cellStyle name="Normal 5 2 2 3 2 3 2 3 3 2" xfId="31760"/>
    <cellStyle name="Normal 5 2 2 3 2 3 2 3 4" xfId="31761"/>
    <cellStyle name="Normal 5 2 2 3 2 3 2 4" xfId="31762"/>
    <cellStyle name="Normal 5 2 2 3 2 3 2 4 2" xfId="31763"/>
    <cellStyle name="Normal 5 2 2 3 2 3 2 4 2 2" xfId="31764"/>
    <cellStyle name="Normal 5 2 2 3 2 3 2 4 3" xfId="31765"/>
    <cellStyle name="Normal 5 2 2 3 2 3 2 5" xfId="31766"/>
    <cellStyle name="Normal 5 2 2 3 2 3 2 5 2" xfId="31767"/>
    <cellStyle name="Normal 5 2 2 3 2 3 2 6" xfId="31768"/>
    <cellStyle name="Normal 5 2 2 3 2 3 3" xfId="31769"/>
    <cellStyle name="Normal 5 2 2 3 2 3 3 2" xfId="31770"/>
    <cellStyle name="Normal 5 2 2 3 2 3 3 2 2" xfId="31771"/>
    <cellStyle name="Normal 5 2 2 3 2 3 3 2 2 2" xfId="31772"/>
    <cellStyle name="Normal 5 2 2 3 2 3 3 2 2 2 2" xfId="31773"/>
    <cellStyle name="Normal 5 2 2 3 2 3 3 2 2 3" xfId="31774"/>
    <cellStyle name="Normal 5 2 2 3 2 3 3 2 3" xfId="31775"/>
    <cellStyle name="Normal 5 2 2 3 2 3 3 2 3 2" xfId="31776"/>
    <cellStyle name="Normal 5 2 2 3 2 3 3 2 4" xfId="31777"/>
    <cellStyle name="Normal 5 2 2 3 2 3 3 3" xfId="31778"/>
    <cellStyle name="Normal 5 2 2 3 2 3 3 3 2" xfId="31779"/>
    <cellStyle name="Normal 5 2 2 3 2 3 3 3 2 2" xfId="31780"/>
    <cellStyle name="Normal 5 2 2 3 2 3 3 3 3" xfId="31781"/>
    <cellStyle name="Normal 5 2 2 3 2 3 3 4" xfId="31782"/>
    <cellStyle name="Normal 5 2 2 3 2 3 3 4 2" xfId="31783"/>
    <cellStyle name="Normal 5 2 2 3 2 3 3 5" xfId="31784"/>
    <cellStyle name="Normal 5 2 2 3 2 3 4" xfId="31785"/>
    <cellStyle name="Normal 5 2 2 3 2 3 4 2" xfId="31786"/>
    <cellStyle name="Normal 5 2 2 3 2 3 4 2 2" xfId="31787"/>
    <cellStyle name="Normal 5 2 2 3 2 3 4 2 2 2" xfId="31788"/>
    <cellStyle name="Normal 5 2 2 3 2 3 4 2 3" xfId="31789"/>
    <cellStyle name="Normal 5 2 2 3 2 3 4 3" xfId="31790"/>
    <cellStyle name="Normal 5 2 2 3 2 3 4 3 2" xfId="31791"/>
    <cellStyle name="Normal 5 2 2 3 2 3 4 4" xfId="31792"/>
    <cellStyle name="Normal 5 2 2 3 2 3 5" xfId="31793"/>
    <cellStyle name="Normal 5 2 2 3 2 3 5 2" xfId="31794"/>
    <cellStyle name="Normal 5 2 2 3 2 3 5 2 2" xfId="31795"/>
    <cellStyle name="Normal 5 2 2 3 2 3 5 3" xfId="31796"/>
    <cellStyle name="Normal 5 2 2 3 2 3 6" xfId="31797"/>
    <cellStyle name="Normal 5 2 2 3 2 3 6 2" xfId="31798"/>
    <cellStyle name="Normal 5 2 2 3 2 3 7" xfId="31799"/>
    <cellStyle name="Normal 5 2 2 3 2 4" xfId="31800"/>
    <cellStyle name="Normal 5 2 2 3 2 4 2" xfId="31801"/>
    <cellStyle name="Normal 5 2 2 3 2 4 2 2" xfId="31802"/>
    <cellStyle name="Normal 5 2 2 3 2 4 2 2 2" xfId="31803"/>
    <cellStyle name="Normal 5 2 2 3 2 4 2 2 2 2" xfId="31804"/>
    <cellStyle name="Normal 5 2 2 3 2 4 2 2 2 2 2" xfId="31805"/>
    <cellStyle name="Normal 5 2 2 3 2 4 2 2 2 3" xfId="31806"/>
    <cellStyle name="Normal 5 2 2 3 2 4 2 2 3" xfId="31807"/>
    <cellStyle name="Normal 5 2 2 3 2 4 2 2 3 2" xfId="31808"/>
    <cellStyle name="Normal 5 2 2 3 2 4 2 2 4" xfId="31809"/>
    <cellStyle name="Normal 5 2 2 3 2 4 2 3" xfId="31810"/>
    <cellStyle name="Normal 5 2 2 3 2 4 2 3 2" xfId="31811"/>
    <cellStyle name="Normal 5 2 2 3 2 4 2 3 2 2" xfId="31812"/>
    <cellStyle name="Normal 5 2 2 3 2 4 2 3 3" xfId="31813"/>
    <cellStyle name="Normal 5 2 2 3 2 4 2 4" xfId="31814"/>
    <cellStyle name="Normal 5 2 2 3 2 4 2 4 2" xfId="31815"/>
    <cellStyle name="Normal 5 2 2 3 2 4 2 5" xfId="31816"/>
    <cellStyle name="Normal 5 2 2 3 2 4 3" xfId="31817"/>
    <cellStyle name="Normal 5 2 2 3 2 4 3 2" xfId="31818"/>
    <cellStyle name="Normal 5 2 2 3 2 4 3 2 2" xfId="31819"/>
    <cellStyle name="Normal 5 2 2 3 2 4 3 2 2 2" xfId="31820"/>
    <cellStyle name="Normal 5 2 2 3 2 4 3 2 3" xfId="31821"/>
    <cellStyle name="Normal 5 2 2 3 2 4 3 3" xfId="31822"/>
    <cellStyle name="Normal 5 2 2 3 2 4 3 3 2" xfId="31823"/>
    <cellStyle name="Normal 5 2 2 3 2 4 3 4" xfId="31824"/>
    <cellStyle name="Normal 5 2 2 3 2 4 4" xfId="31825"/>
    <cellStyle name="Normal 5 2 2 3 2 4 4 2" xfId="31826"/>
    <cellStyle name="Normal 5 2 2 3 2 4 4 2 2" xfId="31827"/>
    <cellStyle name="Normal 5 2 2 3 2 4 4 3" xfId="31828"/>
    <cellStyle name="Normal 5 2 2 3 2 4 5" xfId="31829"/>
    <cellStyle name="Normal 5 2 2 3 2 4 5 2" xfId="31830"/>
    <cellStyle name="Normal 5 2 2 3 2 4 6" xfId="31831"/>
    <cellStyle name="Normal 5 2 2 3 2 5" xfId="31832"/>
    <cellStyle name="Normal 5 2 2 3 2 5 2" xfId="31833"/>
    <cellStyle name="Normal 5 2 2 3 2 5 2 2" xfId="31834"/>
    <cellStyle name="Normal 5 2 2 3 2 5 2 2 2" xfId="31835"/>
    <cellStyle name="Normal 5 2 2 3 2 5 2 2 2 2" xfId="31836"/>
    <cellStyle name="Normal 5 2 2 3 2 5 2 2 3" xfId="31837"/>
    <cellStyle name="Normal 5 2 2 3 2 5 2 3" xfId="31838"/>
    <cellStyle name="Normal 5 2 2 3 2 5 2 3 2" xfId="31839"/>
    <cellStyle name="Normal 5 2 2 3 2 5 2 4" xfId="31840"/>
    <cellStyle name="Normal 5 2 2 3 2 5 3" xfId="31841"/>
    <cellStyle name="Normal 5 2 2 3 2 5 3 2" xfId="31842"/>
    <cellStyle name="Normal 5 2 2 3 2 5 3 2 2" xfId="31843"/>
    <cellStyle name="Normal 5 2 2 3 2 5 3 3" xfId="31844"/>
    <cellStyle name="Normal 5 2 2 3 2 5 4" xfId="31845"/>
    <cellStyle name="Normal 5 2 2 3 2 5 4 2" xfId="31846"/>
    <cellStyle name="Normal 5 2 2 3 2 5 5" xfId="31847"/>
    <cellStyle name="Normal 5 2 2 3 2 6" xfId="31848"/>
    <cellStyle name="Normal 5 2 2 3 2 6 2" xfId="31849"/>
    <cellStyle name="Normal 5 2 2 3 2 6 2 2" xfId="31850"/>
    <cellStyle name="Normal 5 2 2 3 2 6 2 2 2" xfId="31851"/>
    <cellStyle name="Normal 5 2 2 3 2 6 2 3" xfId="31852"/>
    <cellStyle name="Normal 5 2 2 3 2 6 3" xfId="31853"/>
    <cellStyle name="Normal 5 2 2 3 2 6 3 2" xfId="31854"/>
    <cellStyle name="Normal 5 2 2 3 2 6 4" xfId="31855"/>
    <cellStyle name="Normal 5 2 2 3 2 7" xfId="31856"/>
    <cellStyle name="Normal 5 2 2 3 2 7 2" xfId="31857"/>
    <cellStyle name="Normal 5 2 2 3 2 7 2 2" xfId="31858"/>
    <cellStyle name="Normal 5 2 2 3 2 7 3" xfId="31859"/>
    <cellStyle name="Normal 5 2 2 3 2 8" xfId="31860"/>
    <cellStyle name="Normal 5 2 2 3 2 8 2" xfId="31861"/>
    <cellStyle name="Normal 5 2 2 3 2 9" xfId="31862"/>
    <cellStyle name="Normal 5 2 2 3 3" xfId="31863"/>
    <cellStyle name="Normal 5 2 2 3 3 2" xfId="31864"/>
    <cellStyle name="Normal 5 2 2 3 3 2 2" xfId="31865"/>
    <cellStyle name="Normal 5 2 2 3 3 2 2 2" xfId="31866"/>
    <cellStyle name="Normal 5 2 2 3 3 2 2 2 2" xfId="31867"/>
    <cellStyle name="Normal 5 2 2 3 3 2 2 2 2 2" xfId="31868"/>
    <cellStyle name="Normal 5 2 2 3 3 2 2 2 2 2 2" xfId="31869"/>
    <cellStyle name="Normal 5 2 2 3 3 2 2 2 2 2 2 2" xfId="31870"/>
    <cellStyle name="Normal 5 2 2 3 3 2 2 2 2 2 3" xfId="31871"/>
    <cellStyle name="Normal 5 2 2 3 3 2 2 2 2 3" xfId="31872"/>
    <cellStyle name="Normal 5 2 2 3 3 2 2 2 2 3 2" xfId="31873"/>
    <cellStyle name="Normal 5 2 2 3 3 2 2 2 2 4" xfId="31874"/>
    <cellStyle name="Normal 5 2 2 3 3 2 2 2 3" xfId="31875"/>
    <cellStyle name="Normal 5 2 2 3 3 2 2 2 3 2" xfId="31876"/>
    <cellStyle name="Normal 5 2 2 3 3 2 2 2 3 2 2" xfId="31877"/>
    <cellStyle name="Normal 5 2 2 3 3 2 2 2 3 3" xfId="31878"/>
    <cellStyle name="Normal 5 2 2 3 3 2 2 2 4" xfId="31879"/>
    <cellStyle name="Normal 5 2 2 3 3 2 2 2 4 2" xfId="31880"/>
    <cellStyle name="Normal 5 2 2 3 3 2 2 2 5" xfId="31881"/>
    <cellStyle name="Normal 5 2 2 3 3 2 2 3" xfId="31882"/>
    <cellStyle name="Normal 5 2 2 3 3 2 2 3 2" xfId="31883"/>
    <cellStyle name="Normal 5 2 2 3 3 2 2 3 2 2" xfId="31884"/>
    <cellStyle name="Normal 5 2 2 3 3 2 2 3 2 2 2" xfId="31885"/>
    <cellStyle name="Normal 5 2 2 3 3 2 2 3 2 3" xfId="31886"/>
    <cellStyle name="Normal 5 2 2 3 3 2 2 3 3" xfId="31887"/>
    <cellStyle name="Normal 5 2 2 3 3 2 2 3 3 2" xfId="31888"/>
    <cellStyle name="Normal 5 2 2 3 3 2 2 3 4" xfId="31889"/>
    <cellStyle name="Normal 5 2 2 3 3 2 2 4" xfId="31890"/>
    <cellStyle name="Normal 5 2 2 3 3 2 2 4 2" xfId="31891"/>
    <cellStyle name="Normal 5 2 2 3 3 2 2 4 2 2" xfId="31892"/>
    <cellStyle name="Normal 5 2 2 3 3 2 2 4 3" xfId="31893"/>
    <cellStyle name="Normal 5 2 2 3 3 2 2 5" xfId="31894"/>
    <cellStyle name="Normal 5 2 2 3 3 2 2 5 2" xfId="31895"/>
    <cellStyle name="Normal 5 2 2 3 3 2 2 6" xfId="31896"/>
    <cellStyle name="Normal 5 2 2 3 3 2 3" xfId="31897"/>
    <cellStyle name="Normal 5 2 2 3 3 2 3 2" xfId="31898"/>
    <cellStyle name="Normal 5 2 2 3 3 2 3 2 2" xfId="31899"/>
    <cellStyle name="Normal 5 2 2 3 3 2 3 2 2 2" xfId="31900"/>
    <cellStyle name="Normal 5 2 2 3 3 2 3 2 2 2 2" xfId="31901"/>
    <cellStyle name="Normal 5 2 2 3 3 2 3 2 2 3" xfId="31902"/>
    <cellStyle name="Normal 5 2 2 3 3 2 3 2 3" xfId="31903"/>
    <cellStyle name="Normal 5 2 2 3 3 2 3 2 3 2" xfId="31904"/>
    <cellStyle name="Normal 5 2 2 3 3 2 3 2 4" xfId="31905"/>
    <cellStyle name="Normal 5 2 2 3 3 2 3 3" xfId="31906"/>
    <cellStyle name="Normal 5 2 2 3 3 2 3 3 2" xfId="31907"/>
    <cellStyle name="Normal 5 2 2 3 3 2 3 3 2 2" xfId="31908"/>
    <cellStyle name="Normal 5 2 2 3 3 2 3 3 3" xfId="31909"/>
    <cellStyle name="Normal 5 2 2 3 3 2 3 4" xfId="31910"/>
    <cellStyle name="Normal 5 2 2 3 3 2 3 4 2" xfId="31911"/>
    <cellStyle name="Normal 5 2 2 3 3 2 3 5" xfId="31912"/>
    <cellStyle name="Normal 5 2 2 3 3 2 4" xfId="31913"/>
    <cellStyle name="Normal 5 2 2 3 3 2 4 2" xfId="31914"/>
    <cellStyle name="Normal 5 2 2 3 3 2 4 2 2" xfId="31915"/>
    <cellStyle name="Normal 5 2 2 3 3 2 4 2 2 2" xfId="31916"/>
    <cellStyle name="Normal 5 2 2 3 3 2 4 2 3" xfId="31917"/>
    <cellStyle name="Normal 5 2 2 3 3 2 4 3" xfId="31918"/>
    <cellStyle name="Normal 5 2 2 3 3 2 4 3 2" xfId="31919"/>
    <cellStyle name="Normal 5 2 2 3 3 2 4 4" xfId="31920"/>
    <cellStyle name="Normal 5 2 2 3 3 2 5" xfId="31921"/>
    <cellStyle name="Normal 5 2 2 3 3 2 5 2" xfId="31922"/>
    <cellStyle name="Normal 5 2 2 3 3 2 5 2 2" xfId="31923"/>
    <cellStyle name="Normal 5 2 2 3 3 2 5 3" xfId="31924"/>
    <cellStyle name="Normal 5 2 2 3 3 2 6" xfId="31925"/>
    <cellStyle name="Normal 5 2 2 3 3 2 6 2" xfId="31926"/>
    <cellStyle name="Normal 5 2 2 3 3 2 7" xfId="31927"/>
    <cellStyle name="Normal 5 2 2 3 3 3" xfId="31928"/>
    <cellStyle name="Normal 5 2 2 3 3 3 2" xfId="31929"/>
    <cellStyle name="Normal 5 2 2 3 3 3 2 2" xfId="31930"/>
    <cellStyle name="Normal 5 2 2 3 3 3 2 2 2" xfId="31931"/>
    <cellStyle name="Normal 5 2 2 3 3 3 2 2 2 2" xfId="31932"/>
    <cellStyle name="Normal 5 2 2 3 3 3 2 2 2 2 2" xfId="31933"/>
    <cellStyle name="Normal 5 2 2 3 3 3 2 2 2 3" xfId="31934"/>
    <cellStyle name="Normal 5 2 2 3 3 3 2 2 3" xfId="31935"/>
    <cellStyle name="Normal 5 2 2 3 3 3 2 2 3 2" xfId="31936"/>
    <cellStyle name="Normal 5 2 2 3 3 3 2 2 4" xfId="31937"/>
    <cellStyle name="Normal 5 2 2 3 3 3 2 3" xfId="31938"/>
    <cellStyle name="Normal 5 2 2 3 3 3 2 3 2" xfId="31939"/>
    <cellStyle name="Normal 5 2 2 3 3 3 2 3 2 2" xfId="31940"/>
    <cellStyle name="Normal 5 2 2 3 3 3 2 3 3" xfId="31941"/>
    <cellStyle name="Normal 5 2 2 3 3 3 2 4" xfId="31942"/>
    <cellStyle name="Normal 5 2 2 3 3 3 2 4 2" xfId="31943"/>
    <cellStyle name="Normal 5 2 2 3 3 3 2 5" xfId="31944"/>
    <cellStyle name="Normal 5 2 2 3 3 3 3" xfId="31945"/>
    <cellStyle name="Normal 5 2 2 3 3 3 3 2" xfId="31946"/>
    <cellStyle name="Normal 5 2 2 3 3 3 3 2 2" xfId="31947"/>
    <cellStyle name="Normal 5 2 2 3 3 3 3 2 2 2" xfId="31948"/>
    <cellStyle name="Normal 5 2 2 3 3 3 3 2 3" xfId="31949"/>
    <cellStyle name="Normal 5 2 2 3 3 3 3 3" xfId="31950"/>
    <cellStyle name="Normal 5 2 2 3 3 3 3 3 2" xfId="31951"/>
    <cellStyle name="Normal 5 2 2 3 3 3 3 4" xfId="31952"/>
    <cellStyle name="Normal 5 2 2 3 3 3 4" xfId="31953"/>
    <cellStyle name="Normal 5 2 2 3 3 3 4 2" xfId="31954"/>
    <cellStyle name="Normal 5 2 2 3 3 3 4 2 2" xfId="31955"/>
    <cellStyle name="Normal 5 2 2 3 3 3 4 3" xfId="31956"/>
    <cellStyle name="Normal 5 2 2 3 3 3 5" xfId="31957"/>
    <cellStyle name="Normal 5 2 2 3 3 3 5 2" xfId="31958"/>
    <cellStyle name="Normal 5 2 2 3 3 3 6" xfId="31959"/>
    <cellStyle name="Normal 5 2 2 3 3 4" xfId="31960"/>
    <cellStyle name="Normal 5 2 2 3 3 4 2" xfId="31961"/>
    <cellStyle name="Normal 5 2 2 3 3 4 2 2" xfId="31962"/>
    <cellStyle name="Normal 5 2 2 3 3 4 2 2 2" xfId="31963"/>
    <cellStyle name="Normal 5 2 2 3 3 4 2 2 2 2" xfId="31964"/>
    <cellStyle name="Normal 5 2 2 3 3 4 2 2 3" xfId="31965"/>
    <cellStyle name="Normal 5 2 2 3 3 4 2 3" xfId="31966"/>
    <cellStyle name="Normal 5 2 2 3 3 4 2 3 2" xfId="31967"/>
    <cellStyle name="Normal 5 2 2 3 3 4 2 4" xfId="31968"/>
    <cellStyle name="Normal 5 2 2 3 3 4 3" xfId="31969"/>
    <cellStyle name="Normal 5 2 2 3 3 4 3 2" xfId="31970"/>
    <cellStyle name="Normal 5 2 2 3 3 4 3 2 2" xfId="31971"/>
    <cellStyle name="Normal 5 2 2 3 3 4 3 3" xfId="31972"/>
    <cellStyle name="Normal 5 2 2 3 3 4 4" xfId="31973"/>
    <cellStyle name="Normal 5 2 2 3 3 4 4 2" xfId="31974"/>
    <cellStyle name="Normal 5 2 2 3 3 4 5" xfId="31975"/>
    <cellStyle name="Normal 5 2 2 3 3 5" xfId="31976"/>
    <cellStyle name="Normal 5 2 2 3 3 5 2" xfId="31977"/>
    <cellStyle name="Normal 5 2 2 3 3 5 2 2" xfId="31978"/>
    <cellStyle name="Normal 5 2 2 3 3 5 2 2 2" xfId="31979"/>
    <cellStyle name="Normal 5 2 2 3 3 5 2 3" xfId="31980"/>
    <cellStyle name="Normal 5 2 2 3 3 5 3" xfId="31981"/>
    <cellStyle name="Normal 5 2 2 3 3 5 3 2" xfId="31982"/>
    <cellStyle name="Normal 5 2 2 3 3 5 4" xfId="31983"/>
    <cellStyle name="Normal 5 2 2 3 3 6" xfId="31984"/>
    <cellStyle name="Normal 5 2 2 3 3 6 2" xfId="31985"/>
    <cellStyle name="Normal 5 2 2 3 3 6 2 2" xfId="31986"/>
    <cellStyle name="Normal 5 2 2 3 3 6 3" xfId="31987"/>
    <cellStyle name="Normal 5 2 2 3 3 7" xfId="31988"/>
    <cellStyle name="Normal 5 2 2 3 3 7 2" xfId="31989"/>
    <cellStyle name="Normal 5 2 2 3 3 8" xfId="31990"/>
    <cellStyle name="Normal 5 2 2 3 4" xfId="31991"/>
    <cellStyle name="Normal 5 2 2 3 4 2" xfId="31992"/>
    <cellStyle name="Normal 5 2 2 3 4 2 2" xfId="31993"/>
    <cellStyle name="Normal 5 2 2 3 4 2 2 2" xfId="31994"/>
    <cellStyle name="Normal 5 2 2 3 4 2 2 2 2" xfId="31995"/>
    <cellStyle name="Normal 5 2 2 3 4 2 2 2 2 2" xfId="31996"/>
    <cellStyle name="Normal 5 2 2 3 4 2 2 2 2 2 2" xfId="31997"/>
    <cellStyle name="Normal 5 2 2 3 4 2 2 2 2 3" xfId="31998"/>
    <cellStyle name="Normal 5 2 2 3 4 2 2 2 3" xfId="31999"/>
    <cellStyle name="Normal 5 2 2 3 4 2 2 2 3 2" xfId="32000"/>
    <cellStyle name="Normal 5 2 2 3 4 2 2 2 4" xfId="32001"/>
    <cellStyle name="Normal 5 2 2 3 4 2 2 3" xfId="32002"/>
    <cellStyle name="Normal 5 2 2 3 4 2 2 3 2" xfId="32003"/>
    <cellStyle name="Normal 5 2 2 3 4 2 2 3 2 2" xfId="32004"/>
    <cellStyle name="Normal 5 2 2 3 4 2 2 3 3" xfId="32005"/>
    <cellStyle name="Normal 5 2 2 3 4 2 2 4" xfId="32006"/>
    <cellStyle name="Normal 5 2 2 3 4 2 2 4 2" xfId="32007"/>
    <cellStyle name="Normal 5 2 2 3 4 2 2 5" xfId="32008"/>
    <cellStyle name="Normal 5 2 2 3 4 2 3" xfId="32009"/>
    <cellStyle name="Normal 5 2 2 3 4 2 3 2" xfId="32010"/>
    <cellStyle name="Normal 5 2 2 3 4 2 3 2 2" xfId="32011"/>
    <cellStyle name="Normal 5 2 2 3 4 2 3 2 2 2" xfId="32012"/>
    <cellStyle name="Normal 5 2 2 3 4 2 3 2 3" xfId="32013"/>
    <cellStyle name="Normal 5 2 2 3 4 2 3 3" xfId="32014"/>
    <cellStyle name="Normal 5 2 2 3 4 2 3 3 2" xfId="32015"/>
    <cellStyle name="Normal 5 2 2 3 4 2 3 4" xfId="32016"/>
    <cellStyle name="Normal 5 2 2 3 4 2 4" xfId="32017"/>
    <cellStyle name="Normal 5 2 2 3 4 2 4 2" xfId="32018"/>
    <cellStyle name="Normal 5 2 2 3 4 2 4 2 2" xfId="32019"/>
    <cellStyle name="Normal 5 2 2 3 4 2 4 3" xfId="32020"/>
    <cellStyle name="Normal 5 2 2 3 4 2 5" xfId="32021"/>
    <cellStyle name="Normal 5 2 2 3 4 2 5 2" xfId="32022"/>
    <cellStyle name="Normal 5 2 2 3 4 2 6" xfId="32023"/>
    <cellStyle name="Normal 5 2 2 3 4 3" xfId="32024"/>
    <cellStyle name="Normal 5 2 2 3 4 3 2" xfId="32025"/>
    <cellStyle name="Normal 5 2 2 3 4 3 2 2" xfId="32026"/>
    <cellStyle name="Normal 5 2 2 3 4 3 2 2 2" xfId="32027"/>
    <cellStyle name="Normal 5 2 2 3 4 3 2 2 2 2" xfId="32028"/>
    <cellStyle name="Normal 5 2 2 3 4 3 2 2 3" xfId="32029"/>
    <cellStyle name="Normal 5 2 2 3 4 3 2 3" xfId="32030"/>
    <cellStyle name="Normal 5 2 2 3 4 3 2 3 2" xfId="32031"/>
    <cellStyle name="Normal 5 2 2 3 4 3 2 4" xfId="32032"/>
    <cellStyle name="Normal 5 2 2 3 4 3 3" xfId="32033"/>
    <cellStyle name="Normal 5 2 2 3 4 3 3 2" xfId="32034"/>
    <cellStyle name="Normal 5 2 2 3 4 3 3 2 2" xfId="32035"/>
    <cellStyle name="Normal 5 2 2 3 4 3 3 3" xfId="32036"/>
    <cellStyle name="Normal 5 2 2 3 4 3 4" xfId="32037"/>
    <cellStyle name="Normal 5 2 2 3 4 3 4 2" xfId="32038"/>
    <cellStyle name="Normal 5 2 2 3 4 3 5" xfId="32039"/>
    <cellStyle name="Normal 5 2 2 3 4 4" xfId="32040"/>
    <cellStyle name="Normal 5 2 2 3 4 4 2" xfId="32041"/>
    <cellStyle name="Normal 5 2 2 3 4 4 2 2" xfId="32042"/>
    <cellStyle name="Normal 5 2 2 3 4 4 2 2 2" xfId="32043"/>
    <cellStyle name="Normal 5 2 2 3 4 4 2 3" xfId="32044"/>
    <cellStyle name="Normal 5 2 2 3 4 4 3" xfId="32045"/>
    <cellStyle name="Normal 5 2 2 3 4 4 3 2" xfId="32046"/>
    <cellStyle name="Normal 5 2 2 3 4 4 4" xfId="32047"/>
    <cellStyle name="Normal 5 2 2 3 4 5" xfId="32048"/>
    <cellStyle name="Normal 5 2 2 3 4 5 2" xfId="32049"/>
    <cellStyle name="Normal 5 2 2 3 4 5 2 2" xfId="32050"/>
    <cellStyle name="Normal 5 2 2 3 4 5 3" xfId="32051"/>
    <cellStyle name="Normal 5 2 2 3 4 6" xfId="32052"/>
    <cellStyle name="Normal 5 2 2 3 4 6 2" xfId="32053"/>
    <cellStyle name="Normal 5 2 2 3 4 7" xfId="32054"/>
    <cellStyle name="Normal 5 2 2 3 5" xfId="32055"/>
    <cellStyle name="Normal 5 2 2 3 5 2" xfId="32056"/>
    <cellStyle name="Normal 5 2 2 3 5 2 2" xfId="32057"/>
    <cellStyle name="Normal 5 2 2 3 5 2 2 2" xfId="32058"/>
    <cellStyle name="Normal 5 2 2 3 5 2 2 2 2" xfId="32059"/>
    <cellStyle name="Normal 5 2 2 3 5 2 2 2 2 2" xfId="32060"/>
    <cellStyle name="Normal 5 2 2 3 5 2 2 2 3" xfId="32061"/>
    <cellStyle name="Normal 5 2 2 3 5 2 2 3" xfId="32062"/>
    <cellStyle name="Normal 5 2 2 3 5 2 2 3 2" xfId="32063"/>
    <cellStyle name="Normal 5 2 2 3 5 2 2 4" xfId="32064"/>
    <cellStyle name="Normal 5 2 2 3 5 2 3" xfId="32065"/>
    <cellStyle name="Normal 5 2 2 3 5 2 3 2" xfId="32066"/>
    <cellStyle name="Normal 5 2 2 3 5 2 3 2 2" xfId="32067"/>
    <cellStyle name="Normal 5 2 2 3 5 2 3 3" xfId="32068"/>
    <cellStyle name="Normal 5 2 2 3 5 2 4" xfId="32069"/>
    <cellStyle name="Normal 5 2 2 3 5 2 4 2" xfId="32070"/>
    <cellStyle name="Normal 5 2 2 3 5 2 5" xfId="32071"/>
    <cellStyle name="Normal 5 2 2 3 5 3" xfId="32072"/>
    <cellStyle name="Normal 5 2 2 3 5 3 2" xfId="32073"/>
    <cellStyle name="Normal 5 2 2 3 5 3 2 2" xfId="32074"/>
    <cellStyle name="Normal 5 2 2 3 5 3 2 2 2" xfId="32075"/>
    <cellStyle name="Normal 5 2 2 3 5 3 2 3" xfId="32076"/>
    <cellStyle name="Normal 5 2 2 3 5 3 3" xfId="32077"/>
    <cellStyle name="Normal 5 2 2 3 5 3 3 2" xfId="32078"/>
    <cellStyle name="Normal 5 2 2 3 5 3 4" xfId="32079"/>
    <cellStyle name="Normal 5 2 2 3 5 4" xfId="32080"/>
    <cellStyle name="Normal 5 2 2 3 5 4 2" xfId="32081"/>
    <cellStyle name="Normal 5 2 2 3 5 4 2 2" xfId="32082"/>
    <cellStyle name="Normal 5 2 2 3 5 4 3" xfId="32083"/>
    <cellStyle name="Normal 5 2 2 3 5 5" xfId="32084"/>
    <cellStyle name="Normal 5 2 2 3 5 5 2" xfId="32085"/>
    <cellStyle name="Normal 5 2 2 3 5 6" xfId="32086"/>
    <cellStyle name="Normal 5 2 2 3 6" xfId="32087"/>
    <cellStyle name="Normal 5 2 2 3 6 2" xfId="32088"/>
    <cellStyle name="Normal 5 2 2 3 6 2 2" xfId="32089"/>
    <cellStyle name="Normal 5 2 2 3 6 2 2 2" xfId="32090"/>
    <cellStyle name="Normal 5 2 2 3 6 2 2 2 2" xfId="32091"/>
    <cellStyle name="Normal 5 2 2 3 6 2 2 3" xfId="32092"/>
    <cellStyle name="Normal 5 2 2 3 6 2 3" xfId="32093"/>
    <cellStyle name="Normal 5 2 2 3 6 2 3 2" xfId="32094"/>
    <cellStyle name="Normal 5 2 2 3 6 2 4" xfId="32095"/>
    <cellStyle name="Normal 5 2 2 3 6 3" xfId="32096"/>
    <cellStyle name="Normal 5 2 2 3 6 3 2" xfId="32097"/>
    <cellStyle name="Normal 5 2 2 3 6 3 2 2" xfId="32098"/>
    <cellStyle name="Normal 5 2 2 3 6 3 3" xfId="32099"/>
    <cellStyle name="Normal 5 2 2 3 6 4" xfId="32100"/>
    <cellStyle name="Normal 5 2 2 3 6 4 2" xfId="32101"/>
    <cellStyle name="Normal 5 2 2 3 6 5" xfId="32102"/>
    <cellStyle name="Normal 5 2 2 3 7" xfId="32103"/>
    <cellStyle name="Normal 5 2 2 3 7 2" xfId="32104"/>
    <cellStyle name="Normal 5 2 2 3 7 2 2" xfId="32105"/>
    <cellStyle name="Normal 5 2 2 3 7 2 2 2" xfId="32106"/>
    <cellStyle name="Normal 5 2 2 3 7 2 3" xfId="32107"/>
    <cellStyle name="Normal 5 2 2 3 7 3" xfId="32108"/>
    <cellStyle name="Normal 5 2 2 3 7 3 2" xfId="32109"/>
    <cellStyle name="Normal 5 2 2 3 7 4" xfId="32110"/>
    <cellStyle name="Normal 5 2 2 3 8" xfId="32111"/>
    <cellStyle name="Normal 5 2 2 3 8 2" xfId="32112"/>
    <cellStyle name="Normal 5 2 2 3 8 2 2" xfId="32113"/>
    <cellStyle name="Normal 5 2 2 3 8 3" xfId="32114"/>
    <cellStyle name="Normal 5 2 2 3 9" xfId="32115"/>
    <cellStyle name="Normal 5 2 2 3 9 2" xfId="32116"/>
    <cellStyle name="Normal 5 2 2 4" xfId="32117"/>
    <cellStyle name="Normal 5 2 2 4 2" xfId="32118"/>
    <cellStyle name="Normal 5 2 2 4 2 2" xfId="32119"/>
    <cellStyle name="Normal 5 2 2 4 2 2 2" xfId="32120"/>
    <cellStyle name="Normal 5 2 2 4 2 2 2 2" xfId="32121"/>
    <cellStyle name="Normal 5 2 2 4 2 2 2 2 2" xfId="32122"/>
    <cellStyle name="Normal 5 2 2 4 2 2 2 2 2 2" xfId="32123"/>
    <cellStyle name="Normal 5 2 2 4 2 2 2 2 2 2 2" xfId="32124"/>
    <cellStyle name="Normal 5 2 2 4 2 2 2 2 2 2 2 2" xfId="32125"/>
    <cellStyle name="Normal 5 2 2 4 2 2 2 2 2 2 3" xfId="32126"/>
    <cellStyle name="Normal 5 2 2 4 2 2 2 2 2 3" xfId="32127"/>
    <cellStyle name="Normal 5 2 2 4 2 2 2 2 2 3 2" xfId="32128"/>
    <cellStyle name="Normal 5 2 2 4 2 2 2 2 2 4" xfId="32129"/>
    <cellStyle name="Normal 5 2 2 4 2 2 2 2 3" xfId="32130"/>
    <cellStyle name="Normal 5 2 2 4 2 2 2 2 3 2" xfId="32131"/>
    <cellStyle name="Normal 5 2 2 4 2 2 2 2 3 2 2" xfId="32132"/>
    <cellStyle name="Normal 5 2 2 4 2 2 2 2 3 3" xfId="32133"/>
    <cellStyle name="Normal 5 2 2 4 2 2 2 2 4" xfId="32134"/>
    <cellStyle name="Normal 5 2 2 4 2 2 2 2 4 2" xfId="32135"/>
    <cellStyle name="Normal 5 2 2 4 2 2 2 2 5" xfId="32136"/>
    <cellStyle name="Normal 5 2 2 4 2 2 2 3" xfId="32137"/>
    <cellStyle name="Normal 5 2 2 4 2 2 2 3 2" xfId="32138"/>
    <cellStyle name="Normal 5 2 2 4 2 2 2 3 2 2" xfId="32139"/>
    <cellStyle name="Normal 5 2 2 4 2 2 2 3 2 2 2" xfId="32140"/>
    <cellStyle name="Normal 5 2 2 4 2 2 2 3 2 3" xfId="32141"/>
    <cellStyle name="Normal 5 2 2 4 2 2 2 3 3" xfId="32142"/>
    <cellStyle name="Normal 5 2 2 4 2 2 2 3 3 2" xfId="32143"/>
    <cellStyle name="Normal 5 2 2 4 2 2 2 3 4" xfId="32144"/>
    <cellStyle name="Normal 5 2 2 4 2 2 2 4" xfId="32145"/>
    <cellStyle name="Normal 5 2 2 4 2 2 2 4 2" xfId="32146"/>
    <cellStyle name="Normal 5 2 2 4 2 2 2 4 2 2" xfId="32147"/>
    <cellStyle name="Normal 5 2 2 4 2 2 2 4 3" xfId="32148"/>
    <cellStyle name="Normal 5 2 2 4 2 2 2 5" xfId="32149"/>
    <cellStyle name="Normal 5 2 2 4 2 2 2 5 2" xfId="32150"/>
    <cellStyle name="Normal 5 2 2 4 2 2 2 6" xfId="32151"/>
    <cellStyle name="Normal 5 2 2 4 2 2 3" xfId="32152"/>
    <cellStyle name="Normal 5 2 2 4 2 2 3 2" xfId="32153"/>
    <cellStyle name="Normal 5 2 2 4 2 2 3 2 2" xfId="32154"/>
    <cellStyle name="Normal 5 2 2 4 2 2 3 2 2 2" xfId="32155"/>
    <cellStyle name="Normal 5 2 2 4 2 2 3 2 2 2 2" xfId="32156"/>
    <cellStyle name="Normal 5 2 2 4 2 2 3 2 2 3" xfId="32157"/>
    <cellStyle name="Normal 5 2 2 4 2 2 3 2 3" xfId="32158"/>
    <cellStyle name="Normal 5 2 2 4 2 2 3 2 3 2" xfId="32159"/>
    <cellStyle name="Normal 5 2 2 4 2 2 3 2 4" xfId="32160"/>
    <cellStyle name="Normal 5 2 2 4 2 2 3 3" xfId="32161"/>
    <cellStyle name="Normal 5 2 2 4 2 2 3 3 2" xfId="32162"/>
    <cellStyle name="Normal 5 2 2 4 2 2 3 3 2 2" xfId="32163"/>
    <cellStyle name="Normal 5 2 2 4 2 2 3 3 3" xfId="32164"/>
    <cellStyle name="Normal 5 2 2 4 2 2 3 4" xfId="32165"/>
    <cellStyle name="Normal 5 2 2 4 2 2 3 4 2" xfId="32166"/>
    <cellStyle name="Normal 5 2 2 4 2 2 3 5" xfId="32167"/>
    <cellStyle name="Normal 5 2 2 4 2 2 4" xfId="32168"/>
    <cellStyle name="Normal 5 2 2 4 2 2 4 2" xfId="32169"/>
    <cellStyle name="Normal 5 2 2 4 2 2 4 2 2" xfId="32170"/>
    <cellStyle name="Normal 5 2 2 4 2 2 4 2 2 2" xfId="32171"/>
    <cellStyle name="Normal 5 2 2 4 2 2 4 2 3" xfId="32172"/>
    <cellStyle name="Normal 5 2 2 4 2 2 4 3" xfId="32173"/>
    <cellStyle name="Normal 5 2 2 4 2 2 4 3 2" xfId="32174"/>
    <cellStyle name="Normal 5 2 2 4 2 2 4 4" xfId="32175"/>
    <cellStyle name="Normal 5 2 2 4 2 2 5" xfId="32176"/>
    <cellStyle name="Normal 5 2 2 4 2 2 5 2" xfId="32177"/>
    <cellStyle name="Normal 5 2 2 4 2 2 5 2 2" xfId="32178"/>
    <cellStyle name="Normal 5 2 2 4 2 2 5 3" xfId="32179"/>
    <cellStyle name="Normal 5 2 2 4 2 2 6" xfId="32180"/>
    <cellStyle name="Normal 5 2 2 4 2 2 6 2" xfId="32181"/>
    <cellStyle name="Normal 5 2 2 4 2 2 7" xfId="32182"/>
    <cellStyle name="Normal 5 2 2 4 2 3" xfId="32183"/>
    <cellStyle name="Normal 5 2 2 4 2 3 2" xfId="32184"/>
    <cellStyle name="Normal 5 2 2 4 2 3 2 2" xfId="32185"/>
    <cellStyle name="Normal 5 2 2 4 2 3 2 2 2" xfId="32186"/>
    <cellStyle name="Normal 5 2 2 4 2 3 2 2 2 2" xfId="32187"/>
    <cellStyle name="Normal 5 2 2 4 2 3 2 2 2 2 2" xfId="32188"/>
    <cellStyle name="Normal 5 2 2 4 2 3 2 2 2 3" xfId="32189"/>
    <cellStyle name="Normal 5 2 2 4 2 3 2 2 3" xfId="32190"/>
    <cellStyle name="Normal 5 2 2 4 2 3 2 2 3 2" xfId="32191"/>
    <cellStyle name="Normal 5 2 2 4 2 3 2 2 4" xfId="32192"/>
    <cellStyle name="Normal 5 2 2 4 2 3 2 3" xfId="32193"/>
    <cellStyle name="Normal 5 2 2 4 2 3 2 3 2" xfId="32194"/>
    <cellStyle name="Normal 5 2 2 4 2 3 2 3 2 2" xfId="32195"/>
    <cellStyle name="Normal 5 2 2 4 2 3 2 3 3" xfId="32196"/>
    <cellStyle name="Normal 5 2 2 4 2 3 2 4" xfId="32197"/>
    <cellStyle name="Normal 5 2 2 4 2 3 2 4 2" xfId="32198"/>
    <cellStyle name="Normal 5 2 2 4 2 3 2 5" xfId="32199"/>
    <cellStyle name="Normal 5 2 2 4 2 3 3" xfId="32200"/>
    <cellStyle name="Normal 5 2 2 4 2 3 3 2" xfId="32201"/>
    <cellStyle name="Normal 5 2 2 4 2 3 3 2 2" xfId="32202"/>
    <cellStyle name="Normal 5 2 2 4 2 3 3 2 2 2" xfId="32203"/>
    <cellStyle name="Normal 5 2 2 4 2 3 3 2 3" xfId="32204"/>
    <cellStyle name="Normal 5 2 2 4 2 3 3 3" xfId="32205"/>
    <cellStyle name="Normal 5 2 2 4 2 3 3 3 2" xfId="32206"/>
    <cellStyle name="Normal 5 2 2 4 2 3 3 4" xfId="32207"/>
    <cellStyle name="Normal 5 2 2 4 2 3 4" xfId="32208"/>
    <cellStyle name="Normal 5 2 2 4 2 3 4 2" xfId="32209"/>
    <cellStyle name="Normal 5 2 2 4 2 3 4 2 2" xfId="32210"/>
    <cellStyle name="Normal 5 2 2 4 2 3 4 3" xfId="32211"/>
    <cellStyle name="Normal 5 2 2 4 2 3 5" xfId="32212"/>
    <cellStyle name="Normal 5 2 2 4 2 3 5 2" xfId="32213"/>
    <cellStyle name="Normal 5 2 2 4 2 3 6" xfId="32214"/>
    <cellStyle name="Normal 5 2 2 4 2 4" xfId="32215"/>
    <cellStyle name="Normal 5 2 2 4 2 4 2" xfId="32216"/>
    <cellStyle name="Normal 5 2 2 4 2 4 2 2" xfId="32217"/>
    <cellStyle name="Normal 5 2 2 4 2 4 2 2 2" xfId="32218"/>
    <cellStyle name="Normal 5 2 2 4 2 4 2 2 2 2" xfId="32219"/>
    <cellStyle name="Normal 5 2 2 4 2 4 2 2 3" xfId="32220"/>
    <cellStyle name="Normal 5 2 2 4 2 4 2 3" xfId="32221"/>
    <cellStyle name="Normal 5 2 2 4 2 4 2 3 2" xfId="32222"/>
    <cellStyle name="Normal 5 2 2 4 2 4 2 4" xfId="32223"/>
    <cellStyle name="Normal 5 2 2 4 2 4 3" xfId="32224"/>
    <cellStyle name="Normal 5 2 2 4 2 4 3 2" xfId="32225"/>
    <cellStyle name="Normal 5 2 2 4 2 4 3 2 2" xfId="32226"/>
    <cellStyle name="Normal 5 2 2 4 2 4 3 3" xfId="32227"/>
    <cellStyle name="Normal 5 2 2 4 2 4 4" xfId="32228"/>
    <cellStyle name="Normal 5 2 2 4 2 4 4 2" xfId="32229"/>
    <cellStyle name="Normal 5 2 2 4 2 4 5" xfId="32230"/>
    <cellStyle name="Normal 5 2 2 4 2 5" xfId="32231"/>
    <cellStyle name="Normal 5 2 2 4 2 5 2" xfId="32232"/>
    <cellStyle name="Normal 5 2 2 4 2 5 2 2" xfId="32233"/>
    <cellStyle name="Normal 5 2 2 4 2 5 2 2 2" xfId="32234"/>
    <cellStyle name="Normal 5 2 2 4 2 5 2 3" xfId="32235"/>
    <cellStyle name="Normal 5 2 2 4 2 5 3" xfId="32236"/>
    <cellStyle name="Normal 5 2 2 4 2 5 3 2" xfId="32237"/>
    <cellStyle name="Normal 5 2 2 4 2 5 4" xfId="32238"/>
    <cellStyle name="Normal 5 2 2 4 2 6" xfId="32239"/>
    <cellStyle name="Normal 5 2 2 4 2 6 2" xfId="32240"/>
    <cellStyle name="Normal 5 2 2 4 2 6 2 2" xfId="32241"/>
    <cellStyle name="Normal 5 2 2 4 2 6 3" xfId="32242"/>
    <cellStyle name="Normal 5 2 2 4 2 7" xfId="32243"/>
    <cellStyle name="Normal 5 2 2 4 2 7 2" xfId="32244"/>
    <cellStyle name="Normal 5 2 2 4 2 8" xfId="32245"/>
    <cellStyle name="Normal 5 2 2 4 3" xfId="32246"/>
    <cellStyle name="Normal 5 2 2 4 3 2" xfId="32247"/>
    <cellStyle name="Normal 5 2 2 4 3 2 2" xfId="32248"/>
    <cellStyle name="Normal 5 2 2 4 3 2 2 2" xfId="32249"/>
    <cellStyle name="Normal 5 2 2 4 3 2 2 2 2" xfId="32250"/>
    <cellStyle name="Normal 5 2 2 4 3 2 2 2 2 2" xfId="32251"/>
    <cellStyle name="Normal 5 2 2 4 3 2 2 2 2 2 2" xfId="32252"/>
    <cellStyle name="Normal 5 2 2 4 3 2 2 2 2 3" xfId="32253"/>
    <cellStyle name="Normal 5 2 2 4 3 2 2 2 3" xfId="32254"/>
    <cellStyle name="Normal 5 2 2 4 3 2 2 2 3 2" xfId="32255"/>
    <cellStyle name="Normal 5 2 2 4 3 2 2 2 4" xfId="32256"/>
    <cellStyle name="Normal 5 2 2 4 3 2 2 3" xfId="32257"/>
    <cellStyle name="Normal 5 2 2 4 3 2 2 3 2" xfId="32258"/>
    <cellStyle name="Normal 5 2 2 4 3 2 2 3 2 2" xfId="32259"/>
    <cellStyle name="Normal 5 2 2 4 3 2 2 3 3" xfId="32260"/>
    <cellStyle name="Normal 5 2 2 4 3 2 2 4" xfId="32261"/>
    <cellStyle name="Normal 5 2 2 4 3 2 2 4 2" xfId="32262"/>
    <cellStyle name="Normal 5 2 2 4 3 2 2 5" xfId="32263"/>
    <cellStyle name="Normal 5 2 2 4 3 2 3" xfId="32264"/>
    <cellStyle name="Normal 5 2 2 4 3 2 3 2" xfId="32265"/>
    <cellStyle name="Normal 5 2 2 4 3 2 3 2 2" xfId="32266"/>
    <cellStyle name="Normal 5 2 2 4 3 2 3 2 2 2" xfId="32267"/>
    <cellStyle name="Normal 5 2 2 4 3 2 3 2 3" xfId="32268"/>
    <cellStyle name="Normal 5 2 2 4 3 2 3 3" xfId="32269"/>
    <cellStyle name="Normal 5 2 2 4 3 2 3 3 2" xfId="32270"/>
    <cellStyle name="Normal 5 2 2 4 3 2 3 4" xfId="32271"/>
    <cellStyle name="Normal 5 2 2 4 3 2 4" xfId="32272"/>
    <cellStyle name="Normal 5 2 2 4 3 2 4 2" xfId="32273"/>
    <cellStyle name="Normal 5 2 2 4 3 2 4 2 2" xfId="32274"/>
    <cellStyle name="Normal 5 2 2 4 3 2 4 3" xfId="32275"/>
    <cellStyle name="Normal 5 2 2 4 3 2 5" xfId="32276"/>
    <cellStyle name="Normal 5 2 2 4 3 2 5 2" xfId="32277"/>
    <cellStyle name="Normal 5 2 2 4 3 2 6" xfId="32278"/>
    <cellStyle name="Normal 5 2 2 4 3 3" xfId="32279"/>
    <cellStyle name="Normal 5 2 2 4 3 3 2" xfId="32280"/>
    <cellStyle name="Normal 5 2 2 4 3 3 2 2" xfId="32281"/>
    <cellStyle name="Normal 5 2 2 4 3 3 2 2 2" xfId="32282"/>
    <cellStyle name="Normal 5 2 2 4 3 3 2 2 2 2" xfId="32283"/>
    <cellStyle name="Normal 5 2 2 4 3 3 2 2 3" xfId="32284"/>
    <cellStyle name="Normal 5 2 2 4 3 3 2 3" xfId="32285"/>
    <cellStyle name="Normal 5 2 2 4 3 3 2 3 2" xfId="32286"/>
    <cellStyle name="Normal 5 2 2 4 3 3 2 4" xfId="32287"/>
    <cellStyle name="Normal 5 2 2 4 3 3 3" xfId="32288"/>
    <cellStyle name="Normal 5 2 2 4 3 3 3 2" xfId="32289"/>
    <cellStyle name="Normal 5 2 2 4 3 3 3 2 2" xfId="32290"/>
    <cellStyle name="Normal 5 2 2 4 3 3 3 3" xfId="32291"/>
    <cellStyle name="Normal 5 2 2 4 3 3 4" xfId="32292"/>
    <cellStyle name="Normal 5 2 2 4 3 3 4 2" xfId="32293"/>
    <cellStyle name="Normal 5 2 2 4 3 3 5" xfId="32294"/>
    <cellStyle name="Normal 5 2 2 4 3 4" xfId="32295"/>
    <cellStyle name="Normal 5 2 2 4 3 4 2" xfId="32296"/>
    <cellStyle name="Normal 5 2 2 4 3 4 2 2" xfId="32297"/>
    <cellStyle name="Normal 5 2 2 4 3 4 2 2 2" xfId="32298"/>
    <cellStyle name="Normal 5 2 2 4 3 4 2 3" xfId="32299"/>
    <cellStyle name="Normal 5 2 2 4 3 4 3" xfId="32300"/>
    <cellStyle name="Normal 5 2 2 4 3 4 3 2" xfId="32301"/>
    <cellStyle name="Normal 5 2 2 4 3 4 4" xfId="32302"/>
    <cellStyle name="Normal 5 2 2 4 3 5" xfId="32303"/>
    <cellStyle name="Normal 5 2 2 4 3 5 2" xfId="32304"/>
    <cellStyle name="Normal 5 2 2 4 3 5 2 2" xfId="32305"/>
    <cellStyle name="Normal 5 2 2 4 3 5 3" xfId="32306"/>
    <cellStyle name="Normal 5 2 2 4 3 6" xfId="32307"/>
    <cellStyle name="Normal 5 2 2 4 3 6 2" xfId="32308"/>
    <cellStyle name="Normal 5 2 2 4 3 7" xfId="32309"/>
    <cellStyle name="Normal 5 2 2 4 4" xfId="32310"/>
    <cellStyle name="Normal 5 2 2 4 4 2" xfId="32311"/>
    <cellStyle name="Normal 5 2 2 4 4 2 2" xfId="32312"/>
    <cellStyle name="Normal 5 2 2 4 4 2 2 2" xfId="32313"/>
    <cellStyle name="Normal 5 2 2 4 4 2 2 2 2" xfId="32314"/>
    <cellStyle name="Normal 5 2 2 4 4 2 2 2 2 2" xfId="32315"/>
    <cellStyle name="Normal 5 2 2 4 4 2 2 2 3" xfId="32316"/>
    <cellStyle name="Normal 5 2 2 4 4 2 2 3" xfId="32317"/>
    <cellStyle name="Normal 5 2 2 4 4 2 2 3 2" xfId="32318"/>
    <cellStyle name="Normal 5 2 2 4 4 2 2 4" xfId="32319"/>
    <cellStyle name="Normal 5 2 2 4 4 2 3" xfId="32320"/>
    <cellStyle name="Normal 5 2 2 4 4 2 3 2" xfId="32321"/>
    <cellStyle name="Normal 5 2 2 4 4 2 3 2 2" xfId="32322"/>
    <cellStyle name="Normal 5 2 2 4 4 2 3 3" xfId="32323"/>
    <cellStyle name="Normal 5 2 2 4 4 2 4" xfId="32324"/>
    <cellStyle name="Normal 5 2 2 4 4 2 4 2" xfId="32325"/>
    <cellStyle name="Normal 5 2 2 4 4 2 5" xfId="32326"/>
    <cellStyle name="Normal 5 2 2 4 4 3" xfId="32327"/>
    <cellStyle name="Normal 5 2 2 4 4 3 2" xfId="32328"/>
    <cellStyle name="Normal 5 2 2 4 4 3 2 2" xfId="32329"/>
    <cellStyle name="Normal 5 2 2 4 4 3 2 2 2" xfId="32330"/>
    <cellStyle name="Normal 5 2 2 4 4 3 2 3" xfId="32331"/>
    <cellStyle name="Normal 5 2 2 4 4 3 3" xfId="32332"/>
    <cellStyle name="Normal 5 2 2 4 4 3 3 2" xfId="32333"/>
    <cellStyle name="Normal 5 2 2 4 4 3 4" xfId="32334"/>
    <cellStyle name="Normal 5 2 2 4 4 4" xfId="32335"/>
    <cellStyle name="Normal 5 2 2 4 4 4 2" xfId="32336"/>
    <cellStyle name="Normal 5 2 2 4 4 4 2 2" xfId="32337"/>
    <cellStyle name="Normal 5 2 2 4 4 4 3" xfId="32338"/>
    <cellStyle name="Normal 5 2 2 4 4 5" xfId="32339"/>
    <cellStyle name="Normal 5 2 2 4 4 5 2" xfId="32340"/>
    <cellStyle name="Normal 5 2 2 4 4 6" xfId="32341"/>
    <cellStyle name="Normal 5 2 2 4 5" xfId="32342"/>
    <cellStyle name="Normal 5 2 2 4 5 2" xfId="32343"/>
    <cellStyle name="Normal 5 2 2 4 5 2 2" xfId="32344"/>
    <cellStyle name="Normal 5 2 2 4 5 2 2 2" xfId="32345"/>
    <cellStyle name="Normal 5 2 2 4 5 2 2 2 2" xfId="32346"/>
    <cellStyle name="Normal 5 2 2 4 5 2 2 3" xfId="32347"/>
    <cellStyle name="Normal 5 2 2 4 5 2 3" xfId="32348"/>
    <cellStyle name="Normal 5 2 2 4 5 2 3 2" xfId="32349"/>
    <cellStyle name="Normal 5 2 2 4 5 2 4" xfId="32350"/>
    <cellStyle name="Normal 5 2 2 4 5 3" xfId="32351"/>
    <cellStyle name="Normal 5 2 2 4 5 3 2" xfId="32352"/>
    <cellStyle name="Normal 5 2 2 4 5 3 2 2" xfId="32353"/>
    <cellStyle name="Normal 5 2 2 4 5 3 3" xfId="32354"/>
    <cellStyle name="Normal 5 2 2 4 5 4" xfId="32355"/>
    <cellStyle name="Normal 5 2 2 4 5 4 2" xfId="32356"/>
    <cellStyle name="Normal 5 2 2 4 5 5" xfId="32357"/>
    <cellStyle name="Normal 5 2 2 4 6" xfId="32358"/>
    <cellStyle name="Normal 5 2 2 4 6 2" xfId="32359"/>
    <cellStyle name="Normal 5 2 2 4 6 2 2" xfId="32360"/>
    <cellStyle name="Normal 5 2 2 4 6 2 2 2" xfId="32361"/>
    <cellStyle name="Normal 5 2 2 4 6 2 3" xfId="32362"/>
    <cellStyle name="Normal 5 2 2 4 6 3" xfId="32363"/>
    <cellStyle name="Normal 5 2 2 4 6 3 2" xfId="32364"/>
    <cellStyle name="Normal 5 2 2 4 6 4" xfId="32365"/>
    <cellStyle name="Normal 5 2 2 4 7" xfId="32366"/>
    <cellStyle name="Normal 5 2 2 4 7 2" xfId="32367"/>
    <cellStyle name="Normal 5 2 2 4 7 2 2" xfId="32368"/>
    <cellStyle name="Normal 5 2 2 4 7 3" xfId="32369"/>
    <cellStyle name="Normal 5 2 2 4 8" xfId="32370"/>
    <cellStyle name="Normal 5 2 2 4 8 2" xfId="32371"/>
    <cellStyle name="Normal 5 2 2 4 9" xfId="32372"/>
    <cellStyle name="Normal 5 2 2 5" xfId="32373"/>
    <cellStyle name="Normal 5 2 2 5 2" xfId="32374"/>
    <cellStyle name="Normal 5 2 2 5 2 2" xfId="32375"/>
    <cellStyle name="Normal 5 2 2 5 2 2 2" xfId="32376"/>
    <cellStyle name="Normal 5 2 2 5 2 2 2 2" xfId="32377"/>
    <cellStyle name="Normal 5 2 2 5 2 2 2 2 2" xfId="32378"/>
    <cellStyle name="Normal 5 2 2 5 2 2 2 2 2 2" xfId="32379"/>
    <cellStyle name="Normal 5 2 2 5 2 2 2 2 2 2 2" xfId="32380"/>
    <cellStyle name="Normal 5 2 2 5 2 2 2 2 2 3" xfId="32381"/>
    <cellStyle name="Normal 5 2 2 5 2 2 2 2 3" xfId="32382"/>
    <cellStyle name="Normal 5 2 2 5 2 2 2 2 3 2" xfId="32383"/>
    <cellStyle name="Normal 5 2 2 5 2 2 2 2 4" xfId="32384"/>
    <cellStyle name="Normal 5 2 2 5 2 2 2 3" xfId="32385"/>
    <cellStyle name="Normal 5 2 2 5 2 2 2 3 2" xfId="32386"/>
    <cellStyle name="Normal 5 2 2 5 2 2 2 3 2 2" xfId="32387"/>
    <cellStyle name="Normal 5 2 2 5 2 2 2 3 3" xfId="32388"/>
    <cellStyle name="Normal 5 2 2 5 2 2 2 4" xfId="32389"/>
    <cellStyle name="Normal 5 2 2 5 2 2 2 4 2" xfId="32390"/>
    <cellStyle name="Normal 5 2 2 5 2 2 2 5" xfId="32391"/>
    <cellStyle name="Normal 5 2 2 5 2 2 3" xfId="32392"/>
    <cellStyle name="Normal 5 2 2 5 2 2 3 2" xfId="32393"/>
    <cellStyle name="Normal 5 2 2 5 2 2 3 2 2" xfId="32394"/>
    <cellStyle name="Normal 5 2 2 5 2 2 3 2 2 2" xfId="32395"/>
    <cellStyle name="Normal 5 2 2 5 2 2 3 2 3" xfId="32396"/>
    <cellStyle name="Normal 5 2 2 5 2 2 3 3" xfId="32397"/>
    <cellStyle name="Normal 5 2 2 5 2 2 3 3 2" xfId="32398"/>
    <cellStyle name="Normal 5 2 2 5 2 2 3 4" xfId="32399"/>
    <cellStyle name="Normal 5 2 2 5 2 2 4" xfId="32400"/>
    <cellStyle name="Normal 5 2 2 5 2 2 4 2" xfId="32401"/>
    <cellStyle name="Normal 5 2 2 5 2 2 4 2 2" xfId="32402"/>
    <cellStyle name="Normal 5 2 2 5 2 2 4 3" xfId="32403"/>
    <cellStyle name="Normal 5 2 2 5 2 2 5" xfId="32404"/>
    <cellStyle name="Normal 5 2 2 5 2 2 5 2" xfId="32405"/>
    <cellStyle name="Normal 5 2 2 5 2 2 6" xfId="32406"/>
    <cellStyle name="Normal 5 2 2 5 2 3" xfId="32407"/>
    <cellStyle name="Normal 5 2 2 5 2 3 2" xfId="32408"/>
    <cellStyle name="Normal 5 2 2 5 2 3 2 2" xfId="32409"/>
    <cellStyle name="Normal 5 2 2 5 2 3 2 2 2" xfId="32410"/>
    <cellStyle name="Normal 5 2 2 5 2 3 2 2 2 2" xfId="32411"/>
    <cellStyle name="Normal 5 2 2 5 2 3 2 2 3" xfId="32412"/>
    <cellStyle name="Normal 5 2 2 5 2 3 2 3" xfId="32413"/>
    <cellStyle name="Normal 5 2 2 5 2 3 2 3 2" xfId="32414"/>
    <cellStyle name="Normal 5 2 2 5 2 3 2 4" xfId="32415"/>
    <cellStyle name="Normal 5 2 2 5 2 3 3" xfId="32416"/>
    <cellStyle name="Normal 5 2 2 5 2 3 3 2" xfId="32417"/>
    <cellStyle name="Normal 5 2 2 5 2 3 3 2 2" xfId="32418"/>
    <cellStyle name="Normal 5 2 2 5 2 3 3 3" xfId="32419"/>
    <cellStyle name="Normal 5 2 2 5 2 3 4" xfId="32420"/>
    <cellStyle name="Normal 5 2 2 5 2 3 4 2" xfId="32421"/>
    <cellStyle name="Normal 5 2 2 5 2 3 5" xfId="32422"/>
    <cellStyle name="Normal 5 2 2 5 2 4" xfId="32423"/>
    <cellStyle name="Normal 5 2 2 5 2 4 2" xfId="32424"/>
    <cellStyle name="Normal 5 2 2 5 2 4 2 2" xfId="32425"/>
    <cellStyle name="Normal 5 2 2 5 2 4 2 2 2" xfId="32426"/>
    <cellStyle name="Normal 5 2 2 5 2 4 2 3" xfId="32427"/>
    <cellStyle name="Normal 5 2 2 5 2 4 3" xfId="32428"/>
    <cellStyle name="Normal 5 2 2 5 2 4 3 2" xfId="32429"/>
    <cellStyle name="Normal 5 2 2 5 2 4 4" xfId="32430"/>
    <cellStyle name="Normal 5 2 2 5 2 5" xfId="32431"/>
    <cellStyle name="Normal 5 2 2 5 2 5 2" xfId="32432"/>
    <cellStyle name="Normal 5 2 2 5 2 5 2 2" xfId="32433"/>
    <cellStyle name="Normal 5 2 2 5 2 5 3" xfId="32434"/>
    <cellStyle name="Normal 5 2 2 5 2 6" xfId="32435"/>
    <cellStyle name="Normal 5 2 2 5 2 6 2" xfId="32436"/>
    <cellStyle name="Normal 5 2 2 5 2 7" xfId="32437"/>
    <cellStyle name="Normal 5 2 2 5 3" xfId="32438"/>
    <cellStyle name="Normal 5 2 2 5 3 2" xfId="32439"/>
    <cellStyle name="Normal 5 2 2 5 3 2 2" xfId="32440"/>
    <cellStyle name="Normal 5 2 2 5 3 2 2 2" xfId="32441"/>
    <cellStyle name="Normal 5 2 2 5 3 2 2 2 2" xfId="32442"/>
    <cellStyle name="Normal 5 2 2 5 3 2 2 2 2 2" xfId="32443"/>
    <cellStyle name="Normal 5 2 2 5 3 2 2 2 3" xfId="32444"/>
    <cellStyle name="Normal 5 2 2 5 3 2 2 3" xfId="32445"/>
    <cellStyle name="Normal 5 2 2 5 3 2 2 3 2" xfId="32446"/>
    <cellStyle name="Normal 5 2 2 5 3 2 2 4" xfId="32447"/>
    <cellStyle name="Normal 5 2 2 5 3 2 3" xfId="32448"/>
    <cellStyle name="Normal 5 2 2 5 3 2 3 2" xfId="32449"/>
    <cellStyle name="Normal 5 2 2 5 3 2 3 2 2" xfId="32450"/>
    <cellStyle name="Normal 5 2 2 5 3 2 3 3" xfId="32451"/>
    <cellStyle name="Normal 5 2 2 5 3 2 4" xfId="32452"/>
    <cellStyle name="Normal 5 2 2 5 3 2 4 2" xfId="32453"/>
    <cellStyle name="Normal 5 2 2 5 3 2 5" xfId="32454"/>
    <cellStyle name="Normal 5 2 2 5 3 3" xfId="32455"/>
    <cellStyle name="Normal 5 2 2 5 3 3 2" xfId="32456"/>
    <cellStyle name="Normal 5 2 2 5 3 3 2 2" xfId="32457"/>
    <cellStyle name="Normal 5 2 2 5 3 3 2 2 2" xfId="32458"/>
    <cellStyle name="Normal 5 2 2 5 3 3 2 3" xfId="32459"/>
    <cellStyle name="Normal 5 2 2 5 3 3 3" xfId="32460"/>
    <cellStyle name="Normal 5 2 2 5 3 3 3 2" xfId="32461"/>
    <cellStyle name="Normal 5 2 2 5 3 3 4" xfId="32462"/>
    <cellStyle name="Normal 5 2 2 5 3 4" xfId="32463"/>
    <cellStyle name="Normal 5 2 2 5 3 4 2" xfId="32464"/>
    <cellStyle name="Normal 5 2 2 5 3 4 2 2" xfId="32465"/>
    <cellStyle name="Normal 5 2 2 5 3 4 3" xfId="32466"/>
    <cellStyle name="Normal 5 2 2 5 3 5" xfId="32467"/>
    <cellStyle name="Normal 5 2 2 5 3 5 2" xfId="32468"/>
    <cellStyle name="Normal 5 2 2 5 3 6" xfId="32469"/>
    <cellStyle name="Normal 5 2 2 5 4" xfId="32470"/>
    <cellStyle name="Normal 5 2 2 5 4 2" xfId="32471"/>
    <cellStyle name="Normal 5 2 2 5 4 2 2" xfId="32472"/>
    <cellStyle name="Normal 5 2 2 5 4 2 2 2" xfId="32473"/>
    <cellStyle name="Normal 5 2 2 5 4 2 2 2 2" xfId="32474"/>
    <cellStyle name="Normal 5 2 2 5 4 2 2 3" xfId="32475"/>
    <cellStyle name="Normal 5 2 2 5 4 2 3" xfId="32476"/>
    <cellStyle name="Normal 5 2 2 5 4 2 3 2" xfId="32477"/>
    <cellStyle name="Normal 5 2 2 5 4 2 4" xfId="32478"/>
    <cellStyle name="Normal 5 2 2 5 4 3" xfId="32479"/>
    <cellStyle name="Normal 5 2 2 5 4 3 2" xfId="32480"/>
    <cellStyle name="Normal 5 2 2 5 4 3 2 2" xfId="32481"/>
    <cellStyle name="Normal 5 2 2 5 4 3 3" xfId="32482"/>
    <cellStyle name="Normal 5 2 2 5 4 4" xfId="32483"/>
    <cellStyle name="Normal 5 2 2 5 4 4 2" xfId="32484"/>
    <cellStyle name="Normal 5 2 2 5 4 5" xfId="32485"/>
    <cellStyle name="Normal 5 2 2 5 5" xfId="32486"/>
    <cellStyle name="Normal 5 2 2 5 5 2" xfId="32487"/>
    <cellStyle name="Normal 5 2 2 5 5 2 2" xfId="32488"/>
    <cellStyle name="Normal 5 2 2 5 5 2 2 2" xfId="32489"/>
    <cellStyle name="Normal 5 2 2 5 5 2 3" xfId="32490"/>
    <cellStyle name="Normal 5 2 2 5 5 3" xfId="32491"/>
    <cellStyle name="Normal 5 2 2 5 5 3 2" xfId="32492"/>
    <cellStyle name="Normal 5 2 2 5 5 4" xfId="32493"/>
    <cellStyle name="Normal 5 2 2 5 6" xfId="32494"/>
    <cellStyle name="Normal 5 2 2 5 6 2" xfId="32495"/>
    <cellStyle name="Normal 5 2 2 5 6 2 2" xfId="32496"/>
    <cellStyle name="Normal 5 2 2 5 6 3" xfId="32497"/>
    <cellStyle name="Normal 5 2 2 5 7" xfId="32498"/>
    <cellStyle name="Normal 5 2 2 5 7 2" xfId="32499"/>
    <cellStyle name="Normal 5 2 2 5 8" xfId="32500"/>
    <cellStyle name="Normal 5 2 2 6" xfId="32501"/>
    <cellStyle name="Normal 5 2 2 6 2" xfId="32502"/>
    <cellStyle name="Normal 5 2 2 6 2 2" xfId="32503"/>
    <cellStyle name="Normal 5 2 2 6 2 2 2" xfId="32504"/>
    <cellStyle name="Normal 5 2 2 6 2 2 2 2" xfId="32505"/>
    <cellStyle name="Normal 5 2 2 6 2 2 2 2 2" xfId="32506"/>
    <cellStyle name="Normal 5 2 2 6 2 2 2 2 2 2" xfId="32507"/>
    <cellStyle name="Normal 5 2 2 6 2 2 2 2 3" xfId="32508"/>
    <cellStyle name="Normal 5 2 2 6 2 2 2 3" xfId="32509"/>
    <cellStyle name="Normal 5 2 2 6 2 2 2 3 2" xfId="32510"/>
    <cellStyle name="Normal 5 2 2 6 2 2 2 4" xfId="32511"/>
    <cellStyle name="Normal 5 2 2 6 2 2 3" xfId="32512"/>
    <cellStyle name="Normal 5 2 2 6 2 2 3 2" xfId="32513"/>
    <cellStyle name="Normal 5 2 2 6 2 2 3 2 2" xfId="32514"/>
    <cellStyle name="Normal 5 2 2 6 2 2 3 3" xfId="32515"/>
    <cellStyle name="Normal 5 2 2 6 2 2 4" xfId="32516"/>
    <cellStyle name="Normal 5 2 2 6 2 2 4 2" xfId="32517"/>
    <cellStyle name="Normal 5 2 2 6 2 2 5" xfId="32518"/>
    <cellStyle name="Normal 5 2 2 6 2 3" xfId="32519"/>
    <cellStyle name="Normal 5 2 2 6 2 3 2" xfId="32520"/>
    <cellStyle name="Normal 5 2 2 6 2 3 2 2" xfId="32521"/>
    <cellStyle name="Normal 5 2 2 6 2 3 2 2 2" xfId="32522"/>
    <cellStyle name="Normal 5 2 2 6 2 3 2 3" xfId="32523"/>
    <cellStyle name="Normal 5 2 2 6 2 3 3" xfId="32524"/>
    <cellStyle name="Normal 5 2 2 6 2 3 3 2" xfId="32525"/>
    <cellStyle name="Normal 5 2 2 6 2 3 4" xfId="32526"/>
    <cellStyle name="Normal 5 2 2 6 2 4" xfId="32527"/>
    <cellStyle name="Normal 5 2 2 6 2 4 2" xfId="32528"/>
    <cellStyle name="Normal 5 2 2 6 2 4 2 2" xfId="32529"/>
    <cellStyle name="Normal 5 2 2 6 2 4 3" xfId="32530"/>
    <cellStyle name="Normal 5 2 2 6 2 5" xfId="32531"/>
    <cellStyle name="Normal 5 2 2 6 2 5 2" xfId="32532"/>
    <cellStyle name="Normal 5 2 2 6 2 6" xfId="32533"/>
    <cellStyle name="Normal 5 2 2 6 3" xfId="32534"/>
    <cellStyle name="Normal 5 2 2 6 3 2" xfId="32535"/>
    <cellStyle name="Normal 5 2 2 6 3 2 2" xfId="32536"/>
    <cellStyle name="Normal 5 2 2 6 3 2 2 2" xfId="32537"/>
    <cellStyle name="Normal 5 2 2 6 3 2 2 2 2" xfId="32538"/>
    <cellStyle name="Normal 5 2 2 6 3 2 2 3" xfId="32539"/>
    <cellStyle name="Normal 5 2 2 6 3 2 3" xfId="32540"/>
    <cellStyle name="Normal 5 2 2 6 3 2 3 2" xfId="32541"/>
    <cellStyle name="Normal 5 2 2 6 3 2 4" xfId="32542"/>
    <cellStyle name="Normal 5 2 2 6 3 3" xfId="32543"/>
    <cellStyle name="Normal 5 2 2 6 3 3 2" xfId="32544"/>
    <cellStyle name="Normal 5 2 2 6 3 3 2 2" xfId="32545"/>
    <cellStyle name="Normal 5 2 2 6 3 3 3" xfId="32546"/>
    <cellStyle name="Normal 5 2 2 6 3 4" xfId="32547"/>
    <cellStyle name="Normal 5 2 2 6 3 4 2" xfId="32548"/>
    <cellStyle name="Normal 5 2 2 6 3 5" xfId="32549"/>
    <cellStyle name="Normal 5 2 2 6 4" xfId="32550"/>
    <cellStyle name="Normal 5 2 2 6 4 2" xfId="32551"/>
    <cellStyle name="Normal 5 2 2 6 4 2 2" xfId="32552"/>
    <cellStyle name="Normal 5 2 2 6 4 2 2 2" xfId="32553"/>
    <cellStyle name="Normal 5 2 2 6 4 2 3" xfId="32554"/>
    <cellStyle name="Normal 5 2 2 6 4 3" xfId="32555"/>
    <cellStyle name="Normal 5 2 2 6 4 3 2" xfId="32556"/>
    <cellStyle name="Normal 5 2 2 6 4 4" xfId="32557"/>
    <cellStyle name="Normal 5 2 2 6 5" xfId="32558"/>
    <cellStyle name="Normal 5 2 2 6 5 2" xfId="32559"/>
    <cellStyle name="Normal 5 2 2 6 5 2 2" xfId="32560"/>
    <cellStyle name="Normal 5 2 2 6 5 3" xfId="32561"/>
    <cellStyle name="Normal 5 2 2 6 6" xfId="32562"/>
    <cellStyle name="Normal 5 2 2 6 6 2" xfId="32563"/>
    <cellStyle name="Normal 5 2 2 6 7" xfId="32564"/>
    <cellStyle name="Normal 5 2 2 7" xfId="32565"/>
    <cellStyle name="Normal 5 2 2 7 2" xfId="32566"/>
    <cellStyle name="Normal 5 2 2 7 2 2" xfId="32567"/>
    <cellStyle name="Normal 5 2 2 7 2 2 2" xfId="32568"/>
    <cellStyle name="Normal 5 2 2 7 2 2 2 2" xfId="32569"/>
    <cellStyle name="Normal 5 2 2 7 2 2 2 2 2" xfId="32570"/>
    <cellStyle name="Normal 5 2 2 7 2 2 2 3" xfId="32571"/>
    <cellStyle name="Normal 5 2 2 7 2 2 3" xfId="32572"/>
    <cellStyle name="Normal 5 2 2 7 2 2 3 2" xfId="32573"/>
    <cellStyle name="Normal 5 2 2 7 2 2 4" xfId="32574"/>
    <cellStyle name="Normal 5 2 2 7 2 3" xfId="32575"/>
    <cellStyle name="Normal 5 2 2 7 2 3 2" xfId="32576"/>
    <cellStyle name="Normal 5 2 2 7 2 3 2 2" xfId="32577"/>
    <cellStyle name="Normal 5 2 2 7 2 3 3" xfId="32578"/>
    <cellStyle name="Normal 5 2 2 7 2 4" xfId="32579"/>
    <cellStyle name="Normal 5 2 2 7 2 4 2" xfId="32580"/>
    <cellStyle name="Normal 5 2 2 7 2 5" xfId="32581"/>
    <cellStyle name="Normal 5 2 2 7 3" xfId="32582"/>
    <cellStyle name="Normal 5 2 2 7 3 2" xfId="32583"/>
    <cellStyle name="Normal 5 2 2 7 3 2 2" xfId="32584"/>
    <cellStyle name="Normal 5 2 2 7 3 2 2 2" xfId="32585"/>
    <cellStyle name="Normal 5 2 2 7 3 2 3" xfId="32586"/>
    <cellStyle name="Normal 5 2 2 7 3 3" xfId="32587"/>
    <cellStyle name="Normal 5 2 2 7 3 3 2" xfId="32588"/>
    <cellStyle name="Normal 5 2 2 7 3 4" xfId="32589"/>
    <cellStyle name="Normal 5 2 2 7 4" xfId="32590"/>
    <cellStyle name="Normal 5 2 2 7 4 2" xfId="32591"/>
    <cellStyle name="Normal 5 2 2 7 4 2 2" xfId="32592"/>
    <cellStyle name="Normal 5 2 2 7 4 3" xfId="32593"/>
    <cellStyle name="Normal 5 2 2 7 5" xfId="32594"/>
    <cellStyle name="Normal 5 2 2 7 5 2" xfId="32595"/>
    <cellStyle name="Normal 5 2 2 7 6" xfId="32596"/>
    <cellStyle name="Normal 5 2 2 8" xfId="32597"/>
    <cellStyle name="Normal 5 2 2 8 2" xfId="32598"/>
    <cellStyle name="Normal 5 2 2 8 2 2" xfId="32599"/>
    <cellStyle name="Normal 5 2 2 8 2 2 2" xfId="32600"/>
    <cellStyle name="Normal 5 2 2 8 2 2 2 2" xfId="32601"/>
    <cellStyle name="Normal 5 2 2 8 2 2 3" xfId="32602"/>
    <cellStyle name="Normal 5 2 2 8 2 3" xfId="32603"/>
    <cellStyle name="Normal 5 2 2 8 2 3 2" xfId="32604"/>
    <cellStyle name="Normal 5 2 2 8 2 4" xfId="32605"/>
    <cellStyle name="Normal 5 2 2 8 3" xfId="32606"/>
    <cellStyle name="Normal 5 2 2 8 3 2" xfId="32607"/>
    <cellStyle name="Normal 5 2 2 8 3 2 2" xfId="32608"/>
    <cellStyle name="Normal 5 2 2 8 3 3" xfId="32609"/>
    <cellStyle name="Normal 5 2 2 8 4" xfId="32610"/>
    <cellStyle name="Normal 5 2 2 8 4 2" xfId="32611"/>
    <cellStyle name="Normal 5 2 2 8 5" xfId="32612"/>
    <cellStyle name="Normal 5 2 2 9" xfId="32613"/>
    <cellStyle name="Normal 5 2 2 9 2" xfId="32614"/>
    <cellStyle name="Normal 5 2 2 9 2 2" xfId="32615"/>
    <cellStyle name="Normal 5 2 2 9 2 2 2" xfId="32616"/>
    <cellStyle name="Normal 5 2 2 9 2 3" xfId="32617"/>
    <cellStyle name="Normal 5 2 2 9 3" xfId="32618"/>
    <cellStyle name="Normal 5 2 2 9 3 2" xfId="32619"/>
    <cellStyle name="Normal 5 2 2 9 4" xfId="32620"/>
    <cellStyle name="Normal 5 2 3" xfId="32621"/>
    <cellStyle name="Normal 5 2 3 10" xfId="32622"/>
    <cellStyle name="Normal 5 2 3 10 2" xfId="32623"/>
    <cellStyle name="Normal 5 2 3 11" xfId="32624"/>
    <cellStyle name="Normal 5 2 3 2" xfId="32625"/>
    <cellStyle name="Normal 5 2 3 2 10" xfId="32626"/>
    <cellStyle name="Normal 5 2 3 2 2" xfId="32627"/>
    <cellStyle name="Normal 5 2 3 2 2 2" xfId="32628"/>
    <cellStyle name="Normal 5 2 3 2 2 2 2" xfId="32629"/>
    <cellStyle name="Normal 5 2 3 2 2 2 2 2" xfId="32630"/>
    <cellStyle name="Normal 5 2 3 2 2 2 2 2 2" xfId="32631"/>
    <cellStyle name="Normal 5 2 3 2 2 2 2 2 2 2" xfId="32632"/>
    <cellStyle name="Normal 5 2 3 2 2 2 2 2 2 2 2" xfId="32633"/>
    <cellStyle name="Normal 5 2 3 2 2 2 2 2 2 2 2 2" xfId="32634"/>
    <cellStyle name="Normal 5 2 3 2 2 2 2 2 2 2 2 2 2" xfId="32635"/>
    <cellStyle name="Normal 5 2 3 2 2 2 2 2 2 2 2 3" xfId="32636"/>
    <cellStyle name="Normal 5 2 3 2 2 2 2 2 2 2 3" xfId="32637"/>
    <cellStyle name="Normal 5 2 3 2 2 2 2 2 2 2 3 2" xfId="32638"/>
    <cellStyle name="Normal 5 2 3 2 2 2 2 2 2 2 4" xfId="32639"/>
    <cellStyle name="Normal 5 2 3 2 2 2 2 2 2 3" xfId="32640"/>
    <cellStyle name="Normal 5 2 3 2 2 2 2 2 2 3 2" xfId="32641"/>
    <cellStyle name="Normal 5 2 3 2 2 2 2 2 2 3 2 2" xfId="32642"/>
    <cellStyle name="Normal 5 2 3 2 2 2 2 2 2 3 3" xfId="32643"/>
    <cellStyle name="Normal 5 2 3 2 2 2 2 2 2 4" xfId="32644"/>
    <cellStyle name="Normal 5 2 3 2 2 2 2 2 2 4 2" xfId="32645"/>
    <cellStyle name="Normal 5 2 3 2 2 2 2 2 2 5" xfId="32646"/>
    <cellStyle name="Normal 5 2 3 2 2 2 2 2 3" xfId="32647"/>
    <cellStyle name="Normal 5 2 3 2 2 2 2 2 3 2" xfId="32648"/>
    <cellStyle name="Normal 5 2 3 2 2 2 2 2 3 2 2" xfId="32649"/>
    <cellStyle name="Normal 5 2 3 2 2 2 2 2 3 2 2 2" xfId="32650"/>
    <cellStyle name="Normal 5 2 3 2 2 2 2 2 3 2 3" xfId="32651"/>
    <cellStyle name="Normal 5 2 3 2 2 2 2 2 3 3" xfId="32652"/>
    <cellStyle name="Normal 5 2 3 2 2 2 2 2 3 3 2" xfId="32653"/>
    <cellStyle name="Normal 5 2 3 2 2 2 2 2 3 4" xfId="32654"/>
    <cellStyle name="Normal 5 2 3 2 2 2 2 2 4" xfId="32655"/>
    <cellStyle name="Normal 5 2 3 2 2 2 2 2 4 2" xfId="32656"/>
    <cellStyle name="Normal 5 2 3 2 2 2 2 2 4 2 2" xfId="32657"/>
    <cellStyle name="Normal 5 2 3 2 2 2 2 2 4 3" xfId="32658"/>
    <cellStyle name="Normal 5 2 3 2 2 2 2 2 5" xfId="32659"/>
    <cellStyle name="Normal 5 2 3 2 2 2 2 2 5 2" xfId="32660"/>
    <cellStyle name="Normal 5 2 3 2 2 2 2 2 6" xfId="32661"/>
    <cellStyle name="Normal 5 2 3 2 2 2 2 3" xfId="32662"/>
    <cellStyle name="Normal 5 2 3 2 2 2 2 3 2" xfId="32663"/>
    <cellStyle name="Normal 5 2 3 2 2 2 2 3 2 2" xfId="32664"/>
    <cellStyle name="Normal 5 2 3 2 2 2 2 3 2 2 2" xfId="32665"/>
    <cellStyle name="Normal 5 2 3 2 2 2 2 3 2 2 2 2" xfId="32666"/>
    <cellStyle name="Normal 5 2 3 2 2 2 2 3 2 2 3" xfId="32667"/>
    <cellStyle name="Normal 5 2 3 2 2 2 2 3 2 3" xfId="32668"/>
    <cellStyle name="Normal 5 2 3 2 2 2 2 3 2 3 2" xfId="32669"/>
    <cellStyle name="Normal 5 2 3 2 2 2 2 3 2 4" xfId="32670"/>
    <cellStyle name="Normal 5 2 3 2 2 2 2 3 3" xfId="32671"/>
    <cellStyle name="Normal 5 2 3 2 2 2 2 3 3 2" xfId="32672"/>
    <cellStyle name="Normal 5 2 3 2 2 2 2 3 3 2 2" xfId="32673"/>
    <cellStyle name="Normal 5 2 3 2 2 2 2 3 3 3" xfId="32674"/>
    <cellStyle name="Normal 5 2 3 2 2 2 2 3 4" xfId="32675"/>
    <cellStyle name="Normal 5 2 3 2 2 2 2 3 4 2" xfId="32676"/>
    <cellStyle name="Normal 5 2 3 2 2 2 2 3 5" xfId="32677"/>
    <cellStyle name="Normal 5 2 3 2 2 2 2 4" xfId="32678"/>
    <cellStyle name="Normal 5 2 3 2 2 2 2 4 2" xfId="32679"/>
    <cellStyle name="Normal 5 2 3 2 2 2 2 4 2 2" xfId="32680"/>
    <cellStyle name="Normal 5 2 3 2 2 2 2 4 2 2 2" xfId="32681"/>
    <cellStyle name="Normal 5 2 3 2 2 2 2 4 2 3" xfId="32682"/>
    <cellStyle name="Normal 5 2 3 2 2 2 2 4 3" xfId="32683"/>
    <cellStyle name="Normal 5 2 3 2 2 2 2 4 3 2" xfId="32684"/>
    <cellStyle name="Normal 5 2 3 2 2 2 2 4 4" xfId="32685"/>
    <cellStyle name="Normal 5 2 3 2 2 2 2 5" xfId="32686"/>
    <cellStyle name="Normal 5 2 3 2 2 2 2 5 2" xfId="32687"/>
    <cellStyle name="Normal 5 2 3 2 2 2 2 5 2 2" xfId="32688"/>
    <cellStyle name="Normal 5 2 3 2 2 2 2 5 3" xfId="32689"/>
    <cellStyle name="Normal 5 2 3 2 2 2 2 6" xfId="32690"/>
    <cellStyle name="Normal 5 2 3 2 2 2 2 6 2" xfId="32691"/>
    <cellStyle name="Normal 5 2 3 2 2 2 2 7" xfId="32692"/>
    <cellStyle name="Normal 5 2 3 2 2 2 3" xfId="32693"/>
    <cellStyle name="Normal 5 2 3 2 2 2 3 2" xfId="32694"/>
    <cellStyle name="Normal 5 2 3 2 2 2 3 2 2" xfId="32695"/>
    <cellStyle name="Normal 5 2 3 2 2 2 3 2 2 2" xfId="32696"/>
    <cellStyle name="Normal 5 2 3 2 2 2 3 2 2 2 2" xfId="32697"/>
    <cellStyle name="Normal 5 2 3 2 2 2 3 2 2 2 2 2" xfId="32698"/>
    <cellStyle name="Normal 5 2 3 2 2 2 3 2 2 2 3" xfId="32699"/>
    <cellStyle name="Normal 5 2 3 2 2 2 3 2 2 3" xfId="32700"/>
    <cellStyle name="Normal 5 2 3 2 2 2 3 2 2 3 2" xfId="32701"/>
    <cellStyle name="Normal 5 2 3 2 2 2 3 2 2 4" xfId="32702"/>
    <cellStyle name="Normal 5 2 3 2 2 2 3 2 3" xfId="32703"/>
    <cellStyle name="Normal 5 2 3 2 2 2 3 2 3 2" xfId="32704"/>
    <cellStyle name="Normal 5 2 3 2 2 2 3 2 3 2 2" xfId="32705"/>
    <cellStyle name="Normal 5 2 3 2 2 2 3 2 3 3" xfId="32706"/>
    <cellStyle name="Normal 5 2 3 2 2 2 3 2 4" xfId="32707"/>
    <cellStyle name="Normal 5 2 3 2 2 2 3 2 4 2" xfId="32708"/>
    <cellStyle name="Normal 5 2 3 2 2 2 3 2 5" xfId="32709"/>
    <cellStyle name="Normal 5 2 3 2 2 2 3 3" xfId="32710"/>
    <cellStyle name="Normal 5 2 3 2 2 2 3 3 2" xfId="32711"/>
    <cellStyle name="Normal 5 2 3 2 2 2 3 3 2 2" xfId="32712"/>
    <cellStyle name="Normal 5 2 3 2 2 2 3 3 2 2 2" xfId="32713"/>
    <cellStyle name="Normal 5 2 3 2 2 2 3 3 2 3" xfId="32714"/>
    <cellStyle name="Normal 5 2 3 2 2 2 3 3 3" xfId="32715"/>
    <cellStyle name="Normal 5 2 3 2 2 2 3 3 3 2" xfId="32716"/>
    <cellStyle name="Normal 5 2 3 2 2 2 3 3 4" xfId="32717"/>
    <cellStyle name="Normal 5 2 3 2 2 2 3 4" xfId="32718"/>
    <cellStyle name="Normal 5 2 3 2 2 2 3 4 2" xfId="32719"/>
    <cellStyle name="Normal 5 2 3 2 2 2 3 4 2 2" xfId="32720"/>
    <cellStyle name="Normal 5 2 3 2 2 2 3 4 3" xfId="32721"/>
    <cellStyle name="Normal 5 2 3 2 2 2 3 5" xfId="32722"/>
    <cellStyle name="Normal 5 2 3 2 2 2 3 5 2" xfId="32723"/>
    <cellStyle name="Normal 5 2 3 2 2 2 3 6" xfId="32724"/>
    <cellStyle name="Normal 5 2 3 2 2 2 4" xfId="32725"/>
    <cellStyle name="Normal 5 2 3 2 2 2 4 2" xfId="32726"/>
    <cellStyle name="Normal 5 2 3 2 2 2 4 2 2" xfId="32727"/>
    <cellStyle name="Normal 5 2 3 2 2 2 4 2 2 2" xfId="32728"/>
    <cellStyle name="Normal 5 2 3 2 2 2 4 2 2 2 2" xfId="32729"/>
    <cellStyle name="Normal 5 2 3 2 2 2 4 2 2 3" xfId="32730"/>
    <cellStyle name="Normal 5 2 3 2 2 2 4 2 3" xfId="32731"/>
    <cellStyle name="Normal 5 2 3 2 2 2 4 2 3 2" xfId="32732"/>
    <cellStyle name="Normal 5 2 3 2 2 2 4 2 4" xfId="32733"/>
    <cellStyle name="Normal 5 2 3 2 2 2 4 3" xfId="32734"/>
    <cellStyle name="Normal 5 2 3 2 2 2 4 3 2" xfId="32735"/>
    <cellStyle name="Normal 5 2 3 2 2 2 4 3 2 2" xfId="32736"/>
    <cellStyle name="Normal 5 2 3 2 2 2 4 3 3" xfId="32737"/>
    <cellStyle name="Normal 5 2 3 2 2 2 4 4" xfId="32738"/>
    <cellStyle name="Normal 5 2 3 2 2 2 4 4 2" xfId="32739"/>
    <cellStyle name="Normal 5 2 3 2 2 2 4 5" xfId="32740"/>
    <cellStyle name="Normal 5 2 3 2 2 2 5" xfId="32741"/>
    <cellStyle name="Normal 5 2 3 2 2 2 5 2" xfId="32742"/>
    <cellStyle name="Normal 5 2 3 2 2 2 5 2 2" xfId="32743"/>
    <cellStyle name="Normal 5 2 3 2 2 2 5 2 2 2" xfId="32744"/>
    <cellStyle name="Normal 5 2 3 2 2 2 5 2 3" xfId="32745"/>
    <cellStyle name="Normal 5 2 3 2 2 2 5 3" xfId="32746"/>
    <cellStyle name="Normal 5 2 3 2 2 2 5 3 2" xfId="32747"/>
    <cellStyle name="Normal 5 2 3 2 2 2 5 4" xfId="32748"/>
    <cellStyle name="Normal 5 2 3 2 2 2 6" xfId="32749"/>
    <cellStyle name="Normal 5 2 3 2 2 2 6 2" xfId="32750"/>
    <cellStyle name="Normal 5 2 3 2 2 2 6 2 2" xfId="32751"/>
    <cellStyle name="Normal 5 2 3 2 2 2 6 3" xfId="32752"/>
    <cellStyle name="Normal 5 2 3 2 2 2 7" xfId="32753"/>
    <cellStyle name="Normal 5 2 3 2 2 2 7 2" xfId="32754"/>
    <cellStyle name="Normal 5 2 3 2 2 2 8" xfId="32755"/>
    <cellStyle name="Normal 5 2 3 2 2 3" xfId="32756"/>
    <cellStyle name="Normal 5 2 3 2 2 3 2" xfId="32757"/>
    <cellStyle name="Normal 5 2 3 2 2 3 2 2" xfId="32758"/>
    <cellStyle name="Normal 5 2 3 2 2 3 2 2 2" xfId="32759"/>
    <cellStyle name="Normal 5 2 3 2 2 3 2 2 2 2" xfId="32760"/>
    <cellStyle name="Normal 5 2 3 2 2 3 2 2 2 2 2" xfId="32761"/>
    <cellStyle name="Normal 5 2 3 2 2 3 2 2 2 2 2 2" xfId="32762"/>
    <cellStyle name="Normal 5 2 3 2 2 3 2 2 2 2 3" xfId="32763"/>
    <cellStyle name="Normal 5 2 3 2 2 3 2 2 2 3" xfId="32764"/>
    <cellStyle name="Normal 5 2 3 2 2 3 2 2 2 3 2" xfId="32765"/>
    <cellStyle name="Normal 5 2 3 2 2 3 2 2 2 4" xfId="32766"/>
    <cellStyle name="Normal 5 2 3 2 2 3 2 2 3" xfId="32767"/>
    <cellStyle name="Normal 5 2 3 2 2 3 2 2 3 2" xfId="32768"/>
    <cellStyle name="Normal 5 2 3 2 2 3 2 2 3 2 2" xfId="32769"/>
    <cellStyle name="Normal 5 2 3 2 2 3 2 2 3 3" xfId="32770"/>
    <cellStyle name="Normal 5 2 3 2 2 3 2 2 4" xfId="32771"/>
    <cellStyle name="Normal 5 2 3 2 2 3 2 2 4 2" xfId="32772"/>
    <cellStyle name="Normal 5 2 3 2 2 3 2 2 5" xfId="32773"/>
    <cellStyle name="Normal 5 2 3 2 2 3 2 3" xfId="32774"/>
    <cellStyle name="Normal 5 2 3 2 2 3 2 3 2" xfId="32775"/>
    <cellStyle name="Normal 5 2 3 2 2 3 2 3 2 2" xfId="32776"/>
    <cellStyle name="Normal 5 2 3 2 2 3 2 3 2 2 2" xfId="32777"/>
    <cellStyle name="Normal 5 2 3 2 2 3 2 3 2 3" xfId="32778"/>
    <cellStyle name="Normal 5 2 3 2 2 3 2 3 3" xfId="32779"/>
    <cellStyle name="Normal 5 2 3 2 2 3 2 3 3 2" xfId="32780"/>
    <cellStyle name="Normal 5 2 3 2 2 3 2 3 4" xfId="32781"/>
    <cellStyle name="Normal 5 2 3 2 2 3 2 4" xfId="32782"/>
    <cellStyle name="Normal 5 2 3 2 2 3 2 4 2" xfId="32783"/>
    <cellStyle name="Normal 5 2 3 2 2 3 2 4 2 2" xfId="32784"/>
    <cellStyle name="Normal 5 2 3 2 2 3 2 4 3" xfId="32785"/>
    <cellStyle name="Normal 5 2 3 2 2 3 2 5" xfId="32786"/>
    <cellStyle name="Normal 5 2 3 2 2 3 2 5 2" xfId="32787"/>
    <cellStyle name="Normal 5 2 3 2 2 3 2 6" xfId="32788"/>
    <cellStyle name="Normal 5 2 3 2 2 3 3" xfId="32789"/>
    <cellStyle name="Normal 5 2 3 2 2 3 3 2" xfId="32790"/>
    <cellStyle name="Normal 5 2 3 2 2 3 3 2 2" xfId="32791"/>
    <cellStyle name="Normal 5 2 3 2 2 3 3 2 2 2" xfId="32792"/>
    <cellStyle name="Normal 5 2 3 2 2 3 3 2 2 2 2" xfId="32793"/>
    <cellStyle name="Normal 5 2 3 2 2 3 3 2 2 3" xfId="32794"/>
    <cellStyle name="Normal 5 2 3 2 2 3 3 2 3" xfId="32795"/>
    <cellStyle name="Normal 5 2 3 2 2 3 3 2 3 2" xfId="32796"/>
    <cellStyle name="Normal 5 2 3 2 2 3 3 2 4" xfId="32797"/>
    <cellStyle name="Normal 5 2 3 2 2 3 3 3" xfId="32798"/>
    <cellStyle name="Normal 5 2 3 2 2 3 3 3 2" xfId="32799"/>
    <cellStyle name="Normal 5 2 3 2 2 3 3 3 2 2" xfId="32800"/>
    <cellStyle name="Normal 5 2 3 2 2 3 3 3 3" xfId="32801"/>
    <cellStyle name="Normal 5 2 3 2 2 3 3 4" xfId="32802"/>
    <cellStyle name="Normal 5 2 3 2 2 3 3 4 2" xfId="32803"/>
    <cellStyle name="Normal 5 2 3 2 2 3 3 5" xfId="32804"/>
    <cellStyle name="Normal 5 2 3 2 2 3 4" xfId="32805"/>
    <cellStyle name="Normal 5 2 3 2 2 3 4 2" xfId="32806"/>
    <cellStyle name="Normal 5 2 3 2 2 3 4 2 2" xfId="32807"/>
    <cellStyle name="Normal 5 2 3 2 2 3 4 2 2 2" xfId="32808"/>
    <cellStyle name="Normal 5 2 3 2 2 3 4 2 3" xfId="32809"/>
    <cellStyle name="Normal 5 2 3 2 2 3 4 3" xfId="32810"/>
    <cellStyle name="Normal 5 2 3 2 2 3 4 3 2" xfId="32811"/>
    <cellStyle name="Normal 5 2 3 2 2 3 4 4" xfId="32812"/>
    <cellStyle name="Normal 5 2 3 2 2 3 5" xfId="32813"/>
    <cellStyle name="Normal 5 2 3 2 2 3 5 2" xfId="32814"/>
    <cellStyle name="Normal 5 2 3 2 2 3 5 2 2" xfId="32815"/>
    <cellStyle name="Normal 5 2 3 2 2 3 5 3" xfId="32816"/>
    <cellStyle name="Normal 5 2 3 2 2 3 6" xfId="32817"/>
    <cellStyle name="Normal 5 2 3 2 2 3 6 2" xfId="32818"/>
    <cellStyle name="Normal 5 2 3 2 2 3 7" xfId="32819"/>
    <cellStyle name="Normal 5 2 3 2 2 4" xfId="32820"/>
    <cellStyle name="Normal 5 2 3 2 2 4 2" xfId="32821"/>
    <cellStyle name="Normal 5 2 3 2 2 4 2 2" xfId="32822"/>
    <cellStyle name="Normal 5 2 3 2 2 4 2 2 2" xfId="32823"/>
    <cellStyle name="Normal 5 2 3 2 2 4 2 2 2 2" xfId="32824"/>
    <cellStyle name="Normal 5 2 3 2 2 4 2 2 2 2 2" xfId="32825"/>
    <cellStyle name="Normal 5 2 3 2 2 4 2 2 2 3" xfId="32826"/>
    <cellStyle name="Normal 5 2 3 2 2 4 2 2 3" xfId="32827"/>
    <cellStyle name="Normal 5 2 3 2 2 4 2 2 3 2" xfId="32828"/>
    <cellStyle name="Normal 5 2 3 2 2 4 2 2 4" xfId="32829"/>
    <cellStyle name="Normal 5 2 3 2 2 4 2 3" xfId="32830"/>
    <cellStyle name="Normal 5 2 3 2 2 4 2 3 2" xfId="32831"/>
    <cellStyle name="Normal 5 2 3 2 2 4 2 3 2 2" xfId="32832"/>
    <cellStyle name="Normal 5 2 3 2 2 4 2 3 3" xfId="32833"/>
    <cellStyle name="Normal 5 2 3 2 2 4 2 4" xfId="32834"/>
    <cellStyle name="Normal 5 2 3 2 2 4 2 4 2" xfId="32835"/>
    <cellStyle name="Normal 5 2 3 2 2 4 2 5" xfId="32836"/>
    <cellStyle name="Normal 5 2 3 2 2 4 3" xfId="32837"/>
    <cellStyle name="Normal 5 2 3 2 2 4 3 2" xfId="32838"/>
    <cellStyle name="Normal 5 2 3 2 2 4 3 2 2" xfId="32839"/>
    <cellStyle name="Normal 5 2 3 2 2 4 3 2 2 2" xfId="32840"/>
    <cellStyle name="Normal 5 2 3 2 2 4 3 2 3" xfId="32841"/>
    <cellStyle name="Normal 5 2 3 2 2 4 3 3" xfId="32842"/>
    <cellStyle name="Normal 5 2 3 2 2 4 3 3 2" xfId="32843"/>
    <cellStyle name="Normal 5 2 3 2 2 4 3 4" xfId="32844"/>
    <cellStyle name="Normal 5 2 3 2 2 4 4" xfId="32845"/>
    <cellStyle name="Normal 5 2 3 2 2 4 4 2" xfId="32846"/>
    <cellStyle name="Normal 5 2 3 2 2 4 4 2 2" xfId="32847"/>
    <cellStyle name="Normal 5 2 3 2 2 4 4 3" xfId="32848"/>
    <cellStyle name="Normal 5 2 3 2 2 4 5" xfId="32849"/>
    <cellStyle name="Normal 5 2 3 2 2 4 5 2" xfId="32850"/>
    <cellStyle name="Normal 5 2 3 2 2 4 6" xfId="32851"/>
    <cellStyle name="Normal 5 2 3 2 2 5" xfId="32852"/>
    <cellStyle name="Normal 5 2 3 2 2 5 2" xfId="32853"/>
    <cellStyle name="Normal 5 2 3 2 2 5 2 2" xfId="32854"/>
    <cellStyle name="Normal 5 2 3 2 2 5 2 2 2" xfId="32855"/>
    <cellStyle name="Normal 5 2 3 2 2 5 2 2 2 2" xfId="32856"/>
    <cellStyle name="Normal 5 2 3 2 2 5 2 2 3" xfId="32857"/>
    <cellStyle name="Normal 5 2 3 2 2 5 2 3" xfId="32858"/>
    <cellStyle name="Normal 5 2 3 2 2 5 2 3 2" xfId="32859"/>
    <cellStyle name="Normal 5 2 3 2 2 5 2 4" xfId="32860"/>
    <cellStyle name="Normal 5 2 3 2 2 5 3" xfId="32861"/>
    <cellStyle name="Normal 5 2 3 2 2 5 3 2" xfId="32862"/>
    <cellStyle name="Normal 5 2 3 2 2 5 3 2 2" xfId="32863"/>
    <cellStyle name="Normal 5 2 3 2 2 5 3 3" xfId="32864"/>
    <cellStyle name="Normal 5 2 3 2 2 5 4" xfId="32865"/>
    <cellStyle name="Normal 5 2 3 2 2 5 4 2" xfId="32866"/>
    <cellStyle name="Normal 5 2 3 2 2 5 5" xfId="32867"/>
    <cellStyle name="Normal 5 2 3 2 2 6" xfId="32868"/>
    <cellStyle name="Normal 5 2 3 2 2 6 2" xfId="32869"/>
    <cellStyle name="Normal 5 2 3 2 2 6 2 2" xfId="32870"/>
    <cellStyle name="Normal 5 2 3 2 2 6 2 2 2" xfId="32871"/>
    <cellStyle name="Normal 5 2 3 2 2 6 2 3" xfId="32872"/>
    <cellStyle name="Normal 5 2 3 2 2 6 3" xfId="32873"/>
    <cellStyle name="Normal 5 2 3 2 2 6 3 2" xfId="32874"/>
    <cellStyle name="Normal 5 2 3 2 2 6 4" xfId="32875"/>
    <cellStyle name="Normal 5 2 3 2 2 7" xfId="32876"/>
    <cellStyle name="Normal 5 2 3 2 2 7 2" xfId="32877"/>
    <cellStyle name="Normal 5 2 3 2 2 7 2 2" xfId="32878"/>
    <cellStyle name="Normal 5 2 3 2 2 7 3" xfId="32879"/>
    <cellStyle name="Normal 5 2 3 2 2 8" xfId="32880"/>
    <cellStyle name="Normal 5 2 3 2 2 8 2" xfId="32881"/>
    <cellStyle name="Normal 5 2 3 2 2 9" xfId="32882"/>
    <cellStyle name="Normal 5 2 3 2 3" xfId="32883"/>
    <cellStyle name="Normal 5 2 3 2 3 2" xfId="32884"/>
    <cellStyle name="Normal 5 2 3 2 3 2 2" xfId="32885"/>
    <cellStyle name="Normal 5 2 3 2 3 2 2 2" xfId="32886"/>
    <cellStyle name="Normal 5 2 3 2 3 2 2 2 2" xfId="32887"/>
    <cellStyle name="Normal 5 2 3 2 3 2 2 2 2 2" xfId="32888"/>
    <cellStyle name="Normal 5 2 3 2 3 2 2 2 2 2 2" xfId="32889"/>
    <cellStyle name="Normal 5 2 3 2 3 2 2 2 2 2 2 2" xfId="32890"/>
    <cellStyle name="Normal 5 2 3 2 3 2 2 2 2 2 3" xfId="32891"/>
    <cellStyle name="Normal 5 2 3 2 3 2 2 2 2 3" xfId="32892"/>
    <cellStyle name="Normal 5 2 3 2 3 2 2 2 2 3 2" xfId="32893"/>
    <cellStyle name="Normal 5 2 3 2 3 2 2 2 2 4" xfId="32894"/>
    <cellStyle name="Normal 5 2 3 2 3 2 2 2 3" xfId="32895"/>
    <cellStyle name="Normal 5 2 3 2 3 2 2 2 3 2" xfId="32896"/>
    <cellStyle name="Normal 5 2 3 2 3 2 2 2 3 2 2" xfId="32897"/>
    <cellStyle name="Normal 5 2 3 2 3 2 2 2 3 3" xfId="32898"/>
    <cellStyle name="Normal 5 2 3 2 3 2 2 2 4" xfId="32899"/>
    <cellStyle name="Normal 5 2 3 2 3 2 2 2 4 2" xfId="32900"/>
    <cellStyle name="Normal 5 2 3 2 3 2 2 2 5" xfId="32901"/>
    <cellStyle name="Normal 5 2 3 2 3 2 2 3" xfId="32902"/>
    <cellStyle name="Normal 5 2 3 2 3 2 2 3 2" xfId="32903"/>
    <cellStyle name="Normal 5 2 3 2 3 2 2 3 2 2" xfId="32904"/>
    <cellStyle name="Normal 5 2 3 2 3 2 2 3 2 2 2" xfId="32905"/>
    <cellStyle name="Normal 5 2 3 2 3 2 2 3 2 3" xfId="32906"/>
    <cellStyle name="Normal 5 2 3 2 3 2 2 3 3" xfId="32907"/>
    <cellStyle name="Normal 5 2 3 2 3 2 2 3 3 2" xfId="32908"/>
    <cellStyle name="Normal 5 2 3 2 3 2 2 3 4" xfId="32909"/>
    <cellStyle name="Normal 5 2 3 2 3 2 2 4" xfId="32910"/>
    <cellStyle name="Normal 5 2 3 2 3 2 2 4 2" xfId="32911"/>
    <cellStyle name="Normal 5 2 3 2 3 2 2 4 2 2" xfId="32912"/>
    <cellStyle name="Normal 5 2 3 2 3 2 2 4 3" xfId="32913"/>
    <cellStyle name="Normal 5 2 3 2 3 2 2 5" xfId="32914"/>
    <cellStyle name="Normal 5 2 3 2 3 2 2 5 2" xfId="32915"/>
    <cellStyle name="Normal 5 2 3 2 3 2 2 6" xfId="32916"/>
    <cellStyle name="Normal 5 2 3 2 3 2 3" xfId="32917"/>
    <cellStyle name="Normal 5 2 3 2 3 2 3 2" xfId="32918"/>
    <cellStyle name="Normal 5 2 3 2 3 2 3 2 2" xfId="32919"/>
    <cellStyle name="Normal 5 2 3 2 3 2 3 2 2 2" xfId="32920"/>
    <cellStyle name="Normal 5 2 3 2 3 2 3 2 2 2 2" xfId="32921"/>
    <cellStyle name="Normal 5 2 3 2 3 2 3 2 2 3" xfId="32922"/>
    <cellStyle name="Normal 5 2 3 2 3 2 3 2 3" xfId="32923"/>
    <cellStyle name="Normal 5 2 3 2 3 2 3 2 3 2" xfId="32924"/>
    <cellStyle name="Normal 5 2 3 2 3 2 3 2 4" xfId="32925"/>
    <cellStyle name="Normal 5 2 3 2 3 2 3 3" xfId="32926"/>
    <cellStyle name="Normal 5 2 3 2 3 2 3 3 2" xfId="32927"/>
    <cellStyle name="Normal 5 2 3 2 3 2 3 3 2 2" xfId="32928"/>
    <cellStyle name="Normal 5 2 3 2 3 2 3 3 3" xfId="32929"/>
    <cellStyle name="Normal 5 2 3 2 3 2 3 4" xfId="32930"/>
    <cellStyle name="Normal 5 2 3 2 3 2 3 4 2" xfId="32931"/>
    <cellStyle name="Normal 5 2 3 2 3 2 3 5" xfId="32932"/>
    <cellStyle name="Normal 5 2 3 2 3 2 4" xfId="32933"/>
    <cellStyle name="Normal 5 2 3 2 3 2 4 2" xfId="32934"/>
    <cellStyle name="Normal 5 2 3 2 3 2 4 2 2" xfId="32935"/>
    <cellStyle name="Normal 5 2 3 2 3 2 4 2 2 2" xfId="32936"/>
    <cellStyle name="Normal 5 2 3 2 3 2 4 2 3" xfId="32937"/>
    <cellStyle name="Normal 5 2 3 2 3 2 4 3" xfId="32938"/>
    <cellStyle name="Normal 5 2 3 2 3 2 4 3 2" xfId="32939"/>
    <cellStyle name="Normal 5 2 3 2 3 2 4 4" xfId="32940"/>
    <cellStyle name="Normal 5 2 3 2 3 2 5" xfId="32941"/>
    <cellStyle name="Normal 5 2 3 2 3 2 5 2" xfId="32942"/>
    <cellStyle name="Normal 5 2 3 2 3 2 5 2 2" xfId="32943"/>
    <cellStyle name="Normal 5 2 3 2 3 2 5 3" xfId="32944"/>
    <cellStyle name="Normal 5 2 3 2 3 2 6" xfId="32945"/>
    <cellStyle name="Normal 5 2 3 2 3 2 6 2" xfId="32946"/>
    <cellStyle name="Normal 5 2 3 2 3 2 7" xfId="32947"/>
    <cellStyle name="Normal 5 2 3 2 3 3" xfId="32948"/>
    <cellStyle name="Normal 5 2 3 2 3 3 2" xfId="32949"/>
    <cellStyle name="Normal 5 2 3 2 3 3 2 2" xfId="32950"/>
    <cellStyle name="Normal 5 2 3 2 3 3 2 2 2" xfId="32951"/>
    <cellStyle name="Normal 5 2 3 2 3 3 2 2 2 2" xfId="32952"/>
    <cellStyle name="Normal 5 2 3 2 3 3 2 2 2 2 2" xfId="32953"/>
    <cellStyle name="Normal 5 2 3 2 3 3 2 2 2 3" xfId="32954"/>
    <cellStyle name="Normal 5 2 3 2 3 3 2 2 3" xfId="32955"/>
    <cellStyle name="Normal 5 2 3 2 3 3 2 2 3 2" xfId="32956"/>
    <cellStyle name="Normal 5 2 3 2 3 3 2 2 4" xfId="32957"/>
    <cellStyle name="Normal 5 2 3 2 3 3 2 3" xfId="32958"/>
    <cellStyle name="Normal 5 2 3 2 3 3 2 3 2" xfId="32959"/>
    <cellStyle name="Normal 5 2 3 2 3 3 2 3 2 2" xfId="32960"/>
    <cellStyle name="Normal 5 2 3 2 3 3 2 3 3" xfId="32961"/>
    <cellStyle name="Normal 5 2 3 2 3 3 2 4" xfId="32962"/>
    <cellStyle name="Normal 5 2 3 2 3 3 2 4 2" xfId="32963"/>
    <cellStyle name="Normal 5 2 3 2 3 3 2 5" xfId="32964"/>
    <cellStyle name="Normal 5 2 3 2 3 3 3" xfId="32965"/>
    <cellStyle name="Normal 5 2 3 2 3 3 3 2" xfId="32966"/>
    <cellStyle name="Normal 5 2 3 2 3 3 3 2 2" xfId="32967"/>
    <cellStyle name="Normal 5 2 3 2 3 3 3 2 2 2" xfId="32968"/>
    <cellStyle name="Normal 5 2 3 2 3 3 3 2 3" xfId="32969"/>
    <cellStyle name="Normal 5 2 3 2 3 3 3 3" xfId="32970"/>
    <cellStyle name="Normal 5 2 3 2 3 3 3 3 2" xfId="32971"/>
    <cellStyle name="Normal 5 2 3 2 3 3 3 4" xfId="32972"/>
    <cellStyle name="Normal 5 2 3 2 3 3 4" xfId="32973"/>
    <cellStyle name="Normal 5 2 3 2 3 3 4 2" xfId="32974"/>
    <cellStyle name="Normal 5 2 3 2 3 3 4 2 2" xfId="32975"/>
    <cellStyle name="Normal 5 2 3 2 3 3 4 3" xfId="32976"/>
    <cellStyle name="Normal 5 2 3 2 3 3 5" xfId="32977"/>
    <cellStyle name="Normal 5 2 3 2 3 3 5 2" xfId="32978"/>
    <cellStyle name="Normal 5 2 3 2 3 3 6" xfId="32979"/>
    <cellStyle name="Normal 5 2 3 2 3 4" xfId="32980"/>
    <cellStyle name="Normal 5 2 3 2 3 4 2" xfId="32981"/>
    <cellStyle name="Normal 5 2 3 2 3 4 2 2" xfId="32982"/>
    <cellStyle name="Normal 5 2 3 2 3 4 2 2 2" xfId="32983"/>
    <cellStyle name="Normal 5 2 3 2 3 4 2 2 2 2" xfId="32984"/>
    <cellStyle name="Normal 5 2 3 2 3 4 2 2 3" xfId="32985"/>
    <cellStyle name="Normal 5 2 3 2 3 4 2 3" xfId="32986"/>
    <cellStyle name="Normal 5 2 3 2 3 4 2 3 2" xfId="32987"/>
    <cellStyle name="Normal 5 2 3 2 3 4 2 4" xfId="32988"/>
    <cellStyle name="Normal 5 2 3 2 3 4 3" xfId="32989"/>
    <cellStyle name="Normal 5 2 3 2 3 4 3 2" xfId="32990"/>
    <cellStyle name="Normal 5 2 3 2 3 4 3 2 2" xfId="32991"/>
    <cellStyle name="Normal 5 2 3 2 3 4 3 3" xfId="32992"/>
    <cellStyle name="Normal 5 2 3 2 3 4 4" xfId="32993"/>
    <cellStyle name="Normal 5 2 3 2 3 4 4 2" xfId="32994"/>
    <cellStyle name="Normal 5 2 3 2 3 4 5" xfId="32995"/>
    <cellStyle name="Normal 5 2 3 2 3 5" xfId="32996"/>
    <cellStyle name="Normal 5 2 3 2 3 5 2" xfId="32997"/>
    <cellStyle name="Normal 5 2 3 2 3 5 2 2" xfId="32998"/>
    <cellStyle name="Normal 5 2 3 2 3 5 2 2 2" xfId="32999"/>
    <cellStyle name="Normal 5 2 3 2 3 5 2 3" xfId="33000"/>
    <cellStyle name="Normal 5 2 3 2 3 5 3" xfId="33001"/>
    <cellStyle name="Normal 5 2 3 2 3 5 3 2" xfId="33002"/>
    <cellStyle name="Normal 5 2 3 2 3 5 4" xfId="33003"/>
    <cellStyle name="Normal 5 2 3 2 3 6" xfId="33004"/>
    <cellStyle name="Normal 5 2 3 2 3 6 2" xfId="33005"/>
    <cellStyle name="Normal 5 2 3 2 3 6 2 2" xfId="33006"/>
    <cellStyle name="Normal 5 2 3 2 3 6 3" xfId="33007"/>
    <cellStyle name="Normal 5 2 3 2 3 7" xfId="33008"/>
    <cellStyle name="Normal 5 2 3 2 3 7 2" xfId="33009"/>
    <cellStyle name="Normal 5 2 3 2 3 8" xfId="33010"/>
    <cellStyle name="Normal 5 2 3 2 4" xfId="33011"/>
    <cellStyle name="Normal 5 2 3 2 4 2" xfId="33012"/>
    <cellStyle name="Normal 5 2 3 2 4 2 2" xfId="33013"/>
    <cellStyle name="Normal 5 2 3 2 4 2 2 2" xfId="33014"/>
    <cellStyle name="Normal 5 2 3 2 4 2 2 2 2" xfId="33015"/>
    <cellStyle name="Normal 5 2 3 2 4 2 2 2 2 2" xfId="33016"/>
    <cellStyle name="Normal 5 2 3 2 4 2 2 2 2 2 2" xfId="33017"/>
    <cellStyle name="Normal 5 2 3 2 4 2 2 2 2 3" xfId="33018"/>
    <cellStyle name="Normal 5 2 3 2 4 2 2 2 3" xfId="33019"/>
    <cellStyle name="Normal 5 2 3 2 4 2 2 2 3 2" xfId="33020"/>
    <cellStyle name="Normal 5 2 3 2 4 2 2 2 4" xfId="33021"/>
    <cellStyle name="Normal 5 2 3 2 4 2 2 3" xfId="33022"/>
    <cellStyle name="Normal 5 2 3 2 4 2 2 3 2" xfId="33023"/>
    <cellStyle name="Normal 5 2 3 2 4 2 2 3 2 2" xfId="33024"/>
    <cellStyle name="Normal 5 2 3 2 4 2 2 3 3" xfId="33025"/>
    <cellStyle name="Normal 5 2 3 2 4 2 2 4" xfId="33026"/>
    <cellStyle name="Normal 5 2 3 2 4 2 2 4 2" xfId="33027"/>
    <cellStyle name="Normal 5 2 3 2 4 2 2 5" xfId="33028"/>
    <cellStyle name="Normal 5 2 3 2 4 2 3" xfId="33029"/>
    <cellStyle name="Normal 5 2 3 2 4 2 3 2" xfId="33030"/>
    <cellStyle name="Normal 5 2 3 2 4 2 3 2 2" xfId="33031"/>
    <cellStyle name="Normal 5 2 3 2 4 2 3 2 2 2" xfId="33032"/>
    <cellStyle name="Normal 5 2 3 2 4 2 3 2 3" xfId="33033"/>
    <cellStyle name="Normal 5 2 3 2 4 2 3 3" xfId="33034"/>
    <cellStyle name="Normal 5 2 3 2 4 2 3 3 2" xfId="33035"/>
    <cellStyle name="Normal 5 2 3 2 4 2 3 4" xfId="33036"/>
    <cellStyle name="Normal 5 2 3 2 4 2 4" xfId="33037"/>
    <cellStyle name="Normal 5 2 3 2 4 2 4 2" xfId="33038"/>
    <cellStyle name="Normal 5 2 3 2 4 2 4 2 2" xfId="33039"/>
    <cellStyle name="Normal 5 2 3 2 4 2 4 3" xfId="33040"/>
    <cellStyle name="Normal 5 2 3 2 4 2 5" xfId="33041"/>
    <cellStyle name="Normal 5 2 3 2 4 2 5 2" xfId="33042"/>
    <cellStyle name="Normal 5 2 3 2 4 2 6" xfId="33043"/>
    <cellStyle name="Normal 5 2 3 2 4 3" xfId="33044"/>
    <cellStyle name="Normal 5 2 3 2 4 3 2" xfId="33045"/>
    <cellStyle name="Normal 5 2 3 2 4 3 2 2" xfId="33046"/>
    <cellStyle name="Normal 5 2 3 2 4 3 2 2 2" xfId="33047"/>
    <cellStyle name="Normal 5 2 3 2 4 3 2 2 2 2" xfId="33048"/>
    <cellStyle name="Normal 5 2 3 2 4 3 2 2 3" xfId="33049"/>
    <cellStyle name="Normal 5 2 3 2 4 3 2 3" xfId="33050"/>
    <cellStyle name="Normal 5 2 3 2 4 3 2 3 2" xfId="33051"/>
    <cellStyle name="Normal 5 2 3 2 4 3 2 4" xfId="33052"/>
    <cellStyle name="Normal 5 2 3 2 4 3 3" xfId="33053"/>
    <cellStyle name="Normal 5 2 3 2 4 3 3 2" xfId="33054"/>
    <cellStyle name="Normal 5 2 3 2 4 3 3 2 2" xfId="33055"/>
    <cellStyle name="Normal 5 2 3 2 4 3 3 3" xfId="33056"/>
    <cellStyle name="Normal 5 2 3 2 4 3 4" xfId="33057"/>
    <cellStyle name="Normal 5 2 3 2 4 3 4 2" xfId="33058"/>
    <cellStyle name="Normal 5 2 3 2 4 3 5" xfId="33059"/>
    <cellStyle name="Normal 5 2 3 2 4 4" xfId="33060"/>
    <cellStyle name="Normal 5 2 3 2 4 4 2" xfId="33061"/>
    <cellStyle name="Normal 5 2 3 2 4 4 2 2" xfId="33062"/>
    <cellStyle name="Normal 5 2 3 2 4 4 2 2 2" xfId="33063"/>
    <cellStyle name="Normal 5 2 3 2 4 4 2 3" xfId="33064"/>
    <cellStyle name="Normal 5 2 3 2 4 4 3" xfId="33065"/>
    <cellStyle name="Normal 5 2 3 2 4 4 3 2" xfId="33066"/>
    <cellStyle name="Normal 5 2 3 2 4 4 4" xfId="33067"/>
    <cellStyle name="Normal 5 2 3 2 4 5" xfId="33068"/>
    <cellStyle name="Normal 5 2 3 2 4 5 2" xfId="33069"/>
    <cellStyle name="Normal 5 2 3 2 4 5 2 2" xfId="33070"/>
    <cellStyle name="Normal 5 2 3 2 4 5 3" xfId="33071"/>
    <cellStyle name="Normal 5 2 3 2 4 6" xfId="33072"/>
    <cellStyle name="Normal 5 2 3 2 4 6 2" xfId="33073"/>
    <cellStyle name="Normal 5 2 3 2 4 7" xfId="33074"/>
    <cellStyle name="Normal 5 2 3 2 5" xfId="33075"/>
    <cellStyle name="Normal 5 2 3 2 5 2" xfId="33076"/>
    <cellStyle name="Normal 5 2 3 2 5 2 2" xfId="33077"/>
    <cellStyle name="Normal 5 2 3 2 5 2 2 2" xfId="33078"/>
    <cellStyle name="Normal 5 2 3 2 5 2 2 2 2" xfId="33079"/>
    <cellStyle name="Normal 5 2 3 2 5 2 2 2 2 2" xfId="33080"/>
    <cellStyle name="Normal 5 2 3 2 5 2 2 2 3" xfId="33081"/>
    <cellStyle name="Normal 5 2 3 2 5 2 2 3" xfId="33082"/>
    <cellStyle name="Normal 5 2 3 2 5 2 2 3 2" xfId="33083"/>
    <cellStyle name="Normal 5 2 3 2 5 2 2 4" xfId="33084"/>
    <cellStyle name="Normal 5 2 3 2 5 2 3" xfId="33085"/>
    <cellStyle name="Normal 5 2 3 2 5 2 3 2" xfId="33086"/>
    <cellStyle name="Normal 5 2 3 2 5 2 3 2 2" xfId="33087"/>
    <cellStyle name="Normal 5 2 3 2 5 2 3 3" xfId="33088"/>
    <cellStyle name="Normal 5 2 3 2 5 2 4" xfId="33089"/>
    <cellStyle name="Normal 5 2 3 2 5 2 4 2" xfId="33090"/>
    <cellStyle name="Normal 5 2 3 2 5 2 5" xfId="33091"/>
    <cellStyle name="Normal 5 2 3 2 5 3" xfId="33092"/>
    <cellStyle name="Normal 5 2 3 2 5 3 2" xfId="33093"/>
    <cellStyle name="Normal 5 2 3 2 5 3 2 2" xfId="33094"/>
    <cellStyle name="Normal 5 2 3 2 5 3 2 2 2" xfId="33095"/>
    <cellStyle name="Normal 5 2 3 2 5 3 2 3" xfId="33096"/>
    <cellStyle name="Normal 5 2 3 2 5 3 3" xfId="33097"/>
    <cellStyle name="Normal 5 2 3 2 5 3 3 2" xfId="33098"/>
    <cellStyle name="Normal 5 2 3 2 5 3 4" xfId="33099"/>
    <cellStyle name="Normal 5 2 3 2 5 4" xfId="33100"/>
    <cellStyle name="Normal 5 2 3 2 5 4 2" xfId="33101"/>
    <cellStyle name="Normal 5 2 3 2 5 4 2 2" xfId="33102"/>
    <cellStyle name="Normal 5 2 3 2 5 4 3" xfId="33103"/>
    <cellStyle name="Normal 5 2 3 2 5 5" xfId="33104"/>
    <cellStyle name="Normal 5 2 3 2 5 5 2" xfId="33105"/>
    <cellStyle name="Normal 5 2 3 2 5 6" xfId="33106"/>
    <cellStyle name="Normal 5 2 3 2 6" xfId="33107"/>
    <cellStyle name="Normal 5 2 3 2 6 2" xfId="33108"/>
    <cellStyle name="Normal 5 2 3 2 6 2 2" xfId="33109"/>
    <cellStyle name="Normal 5 2 3 2 6 2 2 2" xfId="33110"/>
    <cellStyle name="Normal 5 2 3 2 6 2 2 2 2" xfId="33111"/>
    <cellStyle name="Normal 5 2 3 2 6 2 2 3" xfId="33112"/>
    <cellStyle name="Normal 5 2 3 2 6 2 3" xfId="33113"/>
    <cellStyle name="Normal 5 2 3 2 6 2 3 2" xfId="33114"/>
    <cellStyle name="Normal 5 2 3 2 6 2 4" xfId="33115"/>
    <cellStyle name="Normal 5 2 3 2 6 3" xfId="33116"/>
    <cellStyle name="Normal 5 2 3 2 6 3 2" xfId="33117"/>
    <cellStyle name="Normal 5 2 3 2 6 3 2 2" xfId="33118"/>
    <cellStyle name="Normal 5 2 3 2 6 3 3" xfId="33119"/>
    <cellStyle name="Normal 5 2 3 2 6 4" xfId="33120"/>
    <cellStyle name="Normal 5 2 3 2 6 4 2" xfId="33121"/>
    <cellStyle name="Normal 5 2 3 2 6 5" xfId="33122"/>
    <cellStyle name="Normal 5 2 3 2 7" xfId="33123"/>
    <cellStyle name="Normal 5 2 3 2 7 2" xfId="33124"/>
    <cellStyle name="Normal 5 2 3 2 7 2 2" xfId="33125"/>
    <cellStyle name="Normal 5 2 3 2 7 2 2 2" xfId="33126"/>
    <cellStyle name="Normal 5 2 3 2 7 2 3" xfId="33127"/>
    <cellStyle name="Normal 5 2 3 2 7 3" xfId="33128"/>
    <cellStyle name="Normal 5 2 3 2 7 3 2" xfId="33129"/>
    <cellStyle name="Normal 5 2 3 2 7 4" xfId="33130"/>
    <cellStyle name="Normal 5 2 3 2 8" xfId="33131"/>
    <cellStyle name="Normal 5 2 3 2 8 2" xfId="33132"/>
    <cellStyle name="Normal 5 2 3 2 8 2 2" xfId="33133"/>
    <cellStyle name="Normal 5 2 3 2 8 3" xfId="33134"/>
    <cellStyle name="Normal 5 2 3 2 9" xfId="33135"/>
    <cellStyle name="Normal 5 2 3 2 9 2" xfId="33136"/>
    <cellStyle name="Normal 5 2 3 3" xfId="33137"/>
    <cellStyle name="Normal 5 2 3 3 2" xfId="33138"/>
    <cellStyle name="Normal 5 2 3 3 2 2" xfId="33139"/>
    <cellStyle name="Normal 5 2 3 3 2 2 2" xfId="33140"/>
    <cellStyle name="Normal 5 2 3 3 2 2 2 2" xfId="33141"/>
    <cellStyle name="Normal 5 2 3 3 2 2 2 2 2" xfId="33142"/>
    <cellStyle name="Normal 5 2 3 3 2 2 2 2 2 2" xfId="33143"/>
    <cellStyle name="Normal 5 2 3 3 2 2 2 2 2 2 2" xfId="33144"/>
    <cellStyle name="Normal 5 2 3 3 2 2 2 2 2 2 2 2" xfId="33145"/>
    <cellStyle name="Normal 5 2 3 3 2 2 2 2 2 2 3" xfId="33146"/>
    <cellStyle name="Normal 5 2 3 3 2 2 2 2 2 3" xfId="33147"/>
    <cellStyle name="Normal 5 2 3 3 2 2 2 2 2 3 2" xfId="33148"/>
    <cellStyle name="Normal 5 2 3 3 2 2 2 2 2 4" xfId="33149"/>
    <cellStyle name="Normal 5 2 3 3 2 2 2 2 3" xfId="33150"/>
    <cellStyle name="Normal 5 2 3 3 2 2 2 2 3 2" xfId="33151"/>
    <cellStyle name="Normal 5 2 3 3 2 2 2 2 3 2 2" xfId="33152"/>
    <cellStyle name="Normal 5 2 3 3 2 2 2 2 3 3" xfId="33153"/>
    <cellStyle name="Normal 5 2 3 3 2 2 2 2 4" xfId="33154"/>
    <cellStyle name="Normal 5 2 3 3 2 2 2 2 4 2" xfId="33155"/>
    <cellStyle name="Normal 5 2 3 3 2 2 2 2 5" xfId="33156"/>
    <cellStyle name="Normal 5 2 3 3 2 2 2 3" xfId="33157"/>
    <cellStyle name="Normal 5 2 3 3 2 2 2 3 2" xfId="33158"/>
    <cellStyle name="Normal 5 2 3 3 2 2 2 3 2 2" xfId="33159"/>
    <cellStyle name="Normal 5 2 3 3 2 2 2 3 2 2 2" xfId="33160"/>
    <cellStyle name="Normal 5 2 3 3 2 2 2 3 2 3" xfId="33161"/>
    <cellStyle name="Normal 5 2 3 3 2 2 2 3 3" xfId="33162"/>
    <cellStyle name="Normal 5 2 3 3 2 2 2 3 3 2" xfId="33163"/>
    <cellStyle name="Normal 5 2 3 3 2 2 2 3 4" xfId="33164"/>
    <cellStyle name="Normal 5 2 3 3 2 2 2 4" xfId="33165"/>
    <cellStyle name="Normal 5 2 3 3 2 2 2 4 2" xfId="33166"/>
    <cellStyle name="Normal 5 2 3 3 2 2 2 4 2 2" xfId="33167"/>
    <cellStyle name="Normal 5 2 3 3 2 2 2 4 3" xfId="33168"/>
    <cellStyle name="Normal 5 2 3 3 2 2 2 5" xfId="33169"/>
    <cellStyle name="Normal 5 2 3 3 2 2 2 5 2" xfId="33170"/>
    <cellStyle name="Normal 5 2 3 3 2 2 2 6" xfId="33171"/>
    <cellStyle name="Normal 5 2 3 3 2 2 3" xfId="33172"/>
    <cellStyle name="Normal 5 2 3 3 2 2 3 2" xfId="33173"/>
    <cellStyle name="Normal 5 2 3 3 2 2 3 2 2" xfId="33174"/>
    <cellStyle name="Normal 5 2 3 3 2 2 3 2 2 2" xfId="33175"/>
    <cellStyle name="Normal 5 2 3 3 2 2 3 2 2 2 2" xfId="33176"/>
    <cellStyle name="Normal 5 2 3 3 2 2 3 2 2 3" xfId="33177"/>
    <cellStyle name="Normal 5 2 3 3 2 2 3 2 3" xfId="33178"/>
    <cellStyle name="Normal 5 2 3 3 2 2 3 2 3 2" xfId="33179"/>
    <cellStyle name="Normal 5 2 3 3 2 2 3 2 4" xfId="33180"/>
    <cellStyle name="Normal 5 2 3 3 2 2 3 3" xfId="33181"/>
    <cellStyle name="Normal 5 2 3 3 2 2 3 3 2" xfId="33182"/>
    <cellStyle name="Normal 5 2 3 3 2 2 3 3 2 2" xfId="33183"/>
    <cellStyle name="Normal 5 2 3 3 2 2 3 3 3" xfId="33184"/>
    <cellStyle name="Normal 5 2 3 3 2 2 3 4" xfId="33185"/>
    <cellStyle name="Normal 5 2 3 3 2 2 3 4 2" xfId="33186"/>
    <cellStyle name="Normal 5 2 3 3 2 2 3 5" xfId="33187"/>
    <cellStyle name="Normal 5 2 3 3 2 2 4" xfId="33188"/>
    <cellStyle name="Normal 5 2 3 3 2 2 4 2" xfId="33189"/>
    <cellStyle name="Normal 5 2 3 3 2 2 4 2 2" xfId="33190"/>
    <cellStyle name="Normal 5 2 3 3 2 2 4 2 2 2" xfId="33191"/>
    <cellStyle name="Normal 5 2 3 3 2 2 4 2 3" xfId="33192"/>
    <cellStyle name="Normal 5 2 3 3 2 2 4 3" xfId="33193"/>
    <cellStyle name="Normal 5 2 3 3 2 2 4 3 2" xfId="33194"/>
    <cellStyle name="Normal 5 2 3 3 2 2 4 4" xfId="33195"/>
    <cellStyle name="Normal 5 2 3 3 2 2 5" xfId="33196"/>
    <cellStyle name="Normal 5 2 3 3 2 2 5 2" xfId="33197"/>
    <cellStyle name="Normal 5 2 3 3 2 2 5 2 2" xfId="33198"/>
    <cellStyle name="Normal 5 2 3 3 2 2 5 3" xfId="33199"/>
    <cellStyle name="Normal 5 2 3 3 2 2 6" xfId="33200"/>
    <cellStyle name="Normal 5 2 3 3 2 2 6 2" xfId="33201"/>
    <cellStyle name="Normal 5 2 3 3 2 2 7" xfId="33202"/>
    <cellStyle name="Normal 5 2 3 3 2 3" xfId="33203"/>
    <cellStyle name="Normal 5 2 3 3 2 3 2" xfId="33204"/>
    <cellStyle name="Normal 5 2 3 3 2 3 2 2" xfId="33205"/>
    <cellStyle name="Normal 5 2 3 3 2 3 2 2 2" xfId="33206"/>
    <cellStyle name="Normal 5 2 3 3 2 3 2 2 2 2" xfId="33207"/>
    <cellStyle name="Normal 5 2 3 3 2 3 2 2 2 2 2" xfId="33208"/>
    <cellStyle name="Normal 5 2 3 3 2 3 2 2 2 3" xfId="33209"/>
    <cellStyle name="Normal 5 2 3 3 2 3 2 2 3" xfId="33210"/>
    <cellStyle name="Normal 5 2 3 3 2 3 2 2 3 2" xfId="33211"/>
    <cellStyle name="Normal 5 2 3 3 2 3 2 2 4" xfId="33212"/>
    <cellStyle name="Normal 5 2 3 3 2 3 2 3" xfId="33213"/>
    <cellStyle name="Normal 5 2 3 3 2 3 2 3 2" xfId="33214"/>
    <cellStyle name="Normal 5 2 3 3 2 3 2 3 2 2" xfId="33215"/>
    <cellStyle name="Normal 5 2 3 3 2 3 2 3 3" xfId="33216"/>
    <cellStyle name="Normal 5 2 3 3 2 3 2 4" xfId="33217"/>
    <cellStyle name="Normal 5 2 3 3 2 3 2 4 2" xfId="33218"/>
    <cellStyle name="Normal 5 2 3 3 2 3 2 5" xfId="33219"/>
    <cellStyle name="Normal 5 2 3 3 2 3 3" xfId="33220"/>
    <cellStyle name="Normal 5 2 3 3 2 3 3 2" xfId="33221"/>
    <cellStyle name="Normal 5 2 3 3 2 3 3 2 2" xfId="33222"/>
    <cellStyle name="Normal 5 2 3 3 2 3 3 2 2 2" xfId="33223"/>
    <cellStyle name="Normal 5 2 3 3 2 3 3 2 3" xfId="33224"/>
    <cellStyle name="Normal 5 2 3 3 2 3 3 3" xfId="33225"/>
    <cellStyle name="Normal 5 2 3 3 2 3 3 3 2" xfId="33226"/>
    <cellStyle name="Normal 5 2 3 3 2 3 3 4" xfId="33227"/>
    <cellStyle name="Normal 5 2 3 3 2 3 4" xfId="33228"/>
    <cellStyle name="Normal 5 2 3 3 2 3 4 2" xfId="33229"/>
    <cellStyle name="Normal 5 2 3 3 2 3 4 2 2" xfId="33230"/>
    <cellStyle name="Normal 5 2 3 3 2 3 4 3" xfId="33231"/>
    <cellStyle name="Normal 5 2 3 3 2 3 5" xfId="33232"/>
    <cellStyle name="Normal 5 2 3 3 2 3 5 2" xfId="33233"/>
    <cellStyle name="Normal 5 2 3 3 2 3 6" xfId="33234"/>
    <cellStyle name="Normal 5 2 3 3 2 4" xfId="33235"/>
    <cellStyle name="Normal 5 2 3 3 2 4 2" xfId="33236"/>
    <cellStyle name="Normal 5 2 3 3 2 4 2 2" xfId="33237"/>
    <cellStyle name="Normal 5 2 3 3 2 4 2 2 2" xfId="33238"/>
    <cellStyle name="Normal 5 2 3 3 2 4 2 2 2 2" xfId="33239"/>
    <cellStyle name="Normal 5 2 3 3 2 4 2 2 3" xfId="33240"/>
    <cellStyle name="Normal 5 2 3 3 2 4 2 3" xfId="33241"/>
    <cellStyle name="Normal 5 2 3 3 2 4 2 3 2" xfId="33242"/>
    <cellStyle name="Normal 5 2 3 3 2 4 2 4" xfId="33243"/>
    <cellStyle name="Normal 5 2 3 3 2 4 3" xfId="33244"/>
    <cellStyle name="Normal 5 2 3 3 2 4 3 2" xfId="33245"/>
    <cellStyle name="Normal 5 2 3 3 2 4 3 2 2" xfId="33246"/>
    <cellStyle name="Normal 5 2 3 3 2 4 3 3" xfId="33247"/>
    <cellStyle name="Normal 5 2 3 3 2 4 4" xfId="33248"/>
    <cellStyle name="Normal 5 2 3 3 2 4 4 2" xfId="33249"/>
    <cellStyle name="Normal 5 2 3 3 2 4 5" xfId="33250"/>
    <cellStyle name="Normal 5 2 3 3 2 5" xfId="33251"/>
    <cellStyle name="Normal 5 2 3 3 2 5 2" xfId="33252"/>
    <cellStyle name="Normal 5 2 3 3 2 5 2 2" xfId="33253"/>
    <cellStyle name="Normal 5 2 3 3 2 5 2 2 2" xfId="33254"/>
    <cellStyle name="Normal 5 2 3 3 2 5 2 3" xfId="33255"/>
    <cellStyle name="Normal 5 2 3 3 2 5 3" xfId="33256"/>
    <cellStyle name="Normal 5 2 3 3 2 5 3 2" xfId="33257"/>
    <cellStyle name="Normal 5 2 3 3 2 5 4" xfId="33258"/>
    <cellStyle name="Normal 5 2 3 3 2 6" xfId="33259"/>
    <cellStyle name="Normal 5 2 3 3 2 6 2" xfId="33260"/>
    <cellStyle name="Normal 5 2 3 3 2 6 2 2" xfId="33261"/>
    <cellStyle name="Normal 5 2 3 3 2 6 3" xfId="33262"/>
    <cellStyle name="Normal 5 2 3 3 2 7" xfId="33263"/>
    <cellStyle name="Normal 5 2 3 3 2 7 2" xfId="33264"/>
    <cellStyle name="Normal 5 2 3 3 2 8" xfId="33265"/>
    <cellStyle name="Normal 5 2 3 3 3" xfId="33266"/>
    <cellStyle name="Normal 5 2 3 3 3 2" xfId="33267"/>
    <cellStyle name="Normal 5 2 3 3 3 2 2" xfId="33268"/>
    <cellStyle name="Normal 5 2 3 3 3 2 2 2" xfId="33269"/>
    <cellStyle name="Normal 5 2 3 3 3 2 2 2 2" xfId="33270"/>
    <cellStyle name="Normal 5 2 3 3 3 2 2 2 2 2" xfId="33271"/>
    <cellStyle name="Normal 5 2 3 3 3 2 2 2 2 2 2" xfId="33272"/>
    <cellStyle name="Normal 5 2 3 3 3 2 2 2 2 3" xfId="33273"/>
    <cellStyle name="Normal 5 2 3 3 3 2 2 2 3" xfId="33274"/>
    <cellStyle name="Normal 5 2 3 3 3 2 2 2 3 2" xfId="33275"/>
    <cellStyle name="Normal 5 2 3 3 3 2 2 2 4" xfId="33276"/>
    <cellStyle name="Normal 5 2 3 3 3 2 2 3" xfId="33277"/>
    <cellStyle name="Normal 5 2 3 3 3 2 2 3 2" xfId="33278"/>
    <cellStyle name="Normal 5 2 3 3 3 2 2 3 2 2" xfId="33279"/>
    <cellStyle name="Normal 5 2 3 3 3 2 2 3 3" xfId="33280"/>
    <cellStyle name="Normal 5 2 3 3 3 2 2 4" xfId="33281"/>
    <cellStyle name="Normal 5 2 3 3 3 2 2 4 2" xfId="33282"/>
    <cellStyle name="Normal 5 2 3 3 3 2 2 5" xfId="33283"/>
    <cellStyle name="Normal 5 2 3 3 3 2 3" xfId="33284"/>
    <cellStyle name="Normal 5 2 3 3 3 2 3 2" xfId="33285"/>
    <cellStyle name="Normal 5 2 3 3 3 2 3 2 2" xfId="33286"/>
    <cellStyle name="Normal 5 2 3 3 3 2 3 2 2 2" xfId="33287"/>
    <cellStyle name="Normal 5 2 3 3 3 2 3 2 3" xfId="33288"/>
    <cellStyle name="Normal 5 2 3 3 3 2 3 3" xfId="33289"/>
    <cellStyle name="Normal 5 2 3 3 3 2 3 3 2" xfId="33290"/>
    <cellStyle name="Normal 5 2 3 3 3 2 3 4" xfId="33291"/>
    <cellStyle name="Normal 5 2 3 3 3 2 4" xfId="33292"/>
    <cellStyle name="Normal 5 2 3 3 3 2 4 2" xfId="33293"/>
    <cellStyle name="Normal 5 2 3 3 3 2 4 2 2" xfId="33294"/>
    <cellStyle name="Normal 5 2 3 3 3 2 4 3" xfId="33295"/>
    <cellStyle name="Normal 5 2 3 3 3 2 5" xfId="33296"/>
    <cellStyle name="Normal 5 2 3 3 3 2 5 2" xfId="33297"/>
    <cellStyle name="Normal 5 2 3 3 3 2 6" xfId="33298"/>
    <cellStyle name="Normal 5 2 3 3 3 3" xfId="33299"/>
    <cellStyle name="Normal 5 2 3 3 3 3 2" xfId="33300"/>
    <cellStyle name="Normal 5 2 3 3 3 3 2 2" xfId="33301"/>
    <cellStyle name="Normal 5 2 3 3 3 3 2 2 2" xfId="33302"/>
    <cellStyle name="Normal 5 2 3 3 3 3 2 2 2 2" xfId="33303"/>
    <cellStyle name="Normal 5 2 3 3 3 3 2 2 3" xfId="33304"/>
    <cellStyle name="Normal 5 2 3 3 3 3 2 3" xfId="33305"/>
    <cellStyle name="Normal 5 2 3 3 3 3 2 3 2" xfId="33306"/>
    <cellStyle name="Normal 5 2 3 3 3 3 2 4" xfId="33307"/>
    <cellStyle name="Normal 5 2 3 3 3 3 3" xfId="33308"/>
    <cellStyle name="Normal 5 2 3 3 3 3 3 2" xfId="33309"/>
    <cellStyle name="Normal 5 2 3 3 3 3 3 2 2" xfId="33310"/>
    <cellStyle name="Normal 5 2 3 3 3 3 3 3" xfId="33311"/>
    <cellStyle name="Normal 5 2 3 3 3 3 4" xfId="33312"/>
    <cellStyle name="Normal 5 2 3 3 3 3 4 2" xfId="33313"/>
    <cellStyle name="Normal 5 2 3 3 3 3 5" xfId="33314"/>
    <cellStyle name="Normal 5 2 3 3 3 4" xfId="33315"/>
    <cellStyle name="Normal 5 2 3 3 3 4 2" xfId="33316"/>
    <cellStyle name="Normal 5 2 3 3 3 4 2 2" xfId="33317"/>
    <cellStyle name="Normal 5 2 3 3 3 4 2 2 2" xfId="33318"/>
    <cellStyle name="Normal 5 2 3 3 3 4 2 3" xfId="33319"/>
    <cellStyle name="Normal 5 2 3 3 3 4 3" xfId="33320"/>
    <cellStyle name="Normal 5 2 3 3 3 4 3 2" xfId="33321"/>
    <cellStyle name="Normal 5 2 3 3 3 4 4" xfId="33322"/>
    <cellStyle name="Normal 5 2 3 3 3 5" xfId="33323"/>
    <cellStyle name="Normal 5 2 3 3 3 5 2" xfId="33324"/>
    <cellStyle name="Normal 5 2 3 3 3 5 2 2" xfId="33325"/>
    <cellStyle name="Normal 5 2 3 3 3 5 3" xfId="33326"/>
    <cellStyle name="Normal 5 2 3 3 3 6" xfId="33327"/>
    <cellStyle name="Normal 5 2 3 3 3 6 2" xfId="33328"/>
    <cellStyle name="Normal 5 2 3 3 3 7" xfId="33329"/>
    <cellStyle name="Normal 5 2 3 3 4" xfId="33330"/>
    <cellStyle name="Normal 5 2 3 3 4 2" xfId="33331"/>
    <cellStyle name="Normal 5 2 3 3 4 2 2" xfId="33332"/>
    <cellStyle name="Normal 5 2 3 3 4 2 2 2" xfId="33333"/>
    <cellStyle name="Normal 5 2 3 3 4 2 2 2 2" xfId="33334"/>
    <cellStyle name="Normal 5 2 3 3 4 2 2 2 2 2" xfId="33335"/>
    <cellStyle name="Normal 5 2 3 3 4 2 2 2 3" xfId="33336"/>
    <cellStyle name="Normal 5 2 3 3 4 2 2 3" xfId="33337"/>
    <cellStyle name="Normal 5 2 3 3 4 2 2 3 2" xfId="33338"/>
    <cellStyle name="Normal 5 2 3 3 4 2 2 4" xfId="33339"/>
    <cellStyle name="Normal 5 2 3 3 4 2 3" xfId="33340"/>
    <cellStyle name="Normal 5 2 3 3 4 2 3 2" xfId="33341"/>
    <cellStyle name="Normal 5 2 3 3 4 2 3 2 2" xfId="33342"/>
    <cellStyle name="Normal 5 2 3 3 4 2 3 3" xfId="33343"/>
    <cellStyle name="Normal 5 2 3 3 4 2 4" xfId="33344"/>
    <cellStyle name="Normal 5 2 3 3 4 2 4 2" xfId="33345"/>
    <cellStyle name="Normal 5 2 3 3 4 2 5" xfId="33346"/>
    <cellStyle name="Normal 5 2 3 3 4 3" xfId="33347"/>
    <cellStyle name="Normal 5 2 3 3 4 3 2" xfId="33348"/>
    <cellStyle name="Normal 5 2 3 3 4 3 2 2" xfId="33349"/>
    <cellStyle name="Normal 5 2 3 3 4 3 2 2 2" xfId="33350"/>
    <cellStyle name="Normal 5 2 3 3 4 3 2 3" xfId="33351"/>
    <cellStyle name="Normal 5 2 3 3 4 3 3" xfId="33352"/>
    <cellStyle name="Normal 5 2 3 3 4 3 3 2" xfId="33353"/>
    <cellStyle name="Normal 5 2 3 3 4 3 4" xfId="33354"/>
    <cellStyle name="Normal 5 2 3 3 4 4" xfId="33355"/>
    <cellStyle name="Normal 5 2 3 3 4 4 2" xfId="33356"/>
    <cellStyle name="Normal 5 2 3 3 4 4 2 2" xfId="33357"/>
    <cellStyle name="Normal 5 2 3 3 4 4 3" xfId="33358"/>
    <cellStyle name="Normal 5 2 3 3 4 5" xfId="33359"/>
    <cellStyle name="Normal 5 2 3 3 4 5 2" xfId="33360"/>
    <cellStyle name="Normal 5 2 3 3 4 6" xfId="33361"/>
    <cellStyle name="Normal 5 2 3 3 5" xfId="33362"/>
    <cellStyle name="Normal 5 2 3 3 5 2" xfId="33363"/>
    <cellStyle name="Normal 5 2 3 3 5 2 2" xfId="33364"/>
    <cellStyle name="Normal 5 2 3 3 5 2 2 2" xfId="33365"/>
    <cellStyle name="Normal 5 2 3 3 5 2 2 2 2" xfId="33366"/>
    <cellStyle name="Normal 5 2 3 3 5 2 2 3" xfId="33367"/>
    <cellStyle name="Normal 5 2 3 3 5 2 3" xfId="33368"/>
    <cellStyle name="Normal 5 2 3 3 5 2 3 2" xfId="33369"/>
    <cellStyle name="Normal 5 2 3 3 5 2 4" xfId="33370"/>
    <cellStyle name="Normal 5 2 3 3 5 3" xfId="33371"/>
    <cellStyle name="Normal 5 2 3 3 5 3 2" xfId="33372"/>
    <cellStyle name="Normal 5 2 3 3 5 3 2 2" xfId="33373"/>
    <cellStyle name="Normal 5 2 3 3 5 3 3" xfId="33374"/>
    <cellStyle name="Normal 5 2 3 3 5 4" xfId="33375"/>
    <cellStyle name="Normal 5 2 3 3 5 4 2" xfId="33376"/>
    <cellStyle name="Normal 5 2 3 3 5 5" xfId="33377"/>
    <cellStyle name="Normal 5 2 3 3 6" xfId="33378"/>
    <cellStyle name="Normal 5 2 3 3 6 2" xfId="33379"/>
    <cellStyle name="Normal 5 2 3 3 6 2 2" xfId="33380"/>
    <cellStyle name="Normal 5 2 3 3 6 2 2 2" xfId="33381"/>
    <cellStyle name="Normal 5 2 3 3 6 2 3" xfId="33382"/>
    <cellStyle name="Normal 5 2 3 3 6 3" xfId="33383"/>
    <cellStyle name="Normal 5 2 3 3 6 3 2" xfId="33384"/>
    <cellStyle name="Normal 5 2 3 3 6 4" xfId="33385"/>
    <cellStyle name="Normal 5 2 3 3 7" xfId="33386"/>
    <cellStyle name="Normal 5 2 3 3 7 2" xfId="33387"/>
    <cellStyle name="Normal 5 2 3 3 7 2 2" xfId="33388"/>
    <cellStyle name="Normal 5 2 3 3 7 3" xfId="33389"/>
    <cellStyle name="Normal 5 2 3 3 8" xfId="33390"/>
    <cellStyle name="Normal 5 2 3 3 8 2" xfId="33391"/>
    <cellStyle name="Normal 5 2 3 3 9" xfId="33392"/>
    <cellStyle name="Normal 5 2 3 4" xfId="33393"/>
    <cellStyle name="Normal 5 2 3 4 2" xfId="33394"/>
    <cellStyle name="Normal 5 2 3 4 2 2" xfId="33395"/>
    <cellStyle name="Normal 5 2 3 4 2 2 2" xfId="33396"/>
    <cellStyle name="Normal 5 2 3 4 2 2 2 2" xfId="33397"/>
    <cellStyle name="Normal 5 2 3 4 2 2 2 2 2" xfId="33398"/>
    <cellStyle name="Normal 5 2 3 4 2 2 2 2 2 2" xfId="33399"/>
    <cellStyle name="Normal 5 2 3 4 2 2 2 2 2 2 2" xfId="33400"/>
    <cellStyle name="Normal 5 2 3 4 2 2 2 2 2 3" xfId="33401"/>
    <cellStyle name="Normal 5 2 3 4 2 2 2 2 3" xfId="33402"/>
    <cellStyle name="Normal 5 2 3 4 2 2 2 2 3 2" xfId="33403"/>
    <cellStyle name="Normal 5 2 3 4 2 2 2 2 4" xfId="33404"/>
    <cellStyle name="Normal 5 2 3 4 2 2 2 3" xfId="33405"/>
    <cellStyle name="Normal 5 2 3 4 2 2 2 3 2" xfId="33406"/>
    <cellStyle name="Normal 5 2 3 4 2 2 2 3 2 2" xfId="33407"/>
    <cellStyle name="Normal 5 2 3 4 2 2 2 3 3" xfId="33408"/>
    <cellStyle name="Normal 5 2 3 4 2 2 2 4" xfId="33409"/>
    <cellStyle name="Normal 5 2 3 4 2 2 2 4 2" xfId="33410"/>
    <cellStyle name="Normal 5 2 3 4 2 2 2 5" xfId="33411"/>
    <cellStyle name="Normal 5 2 3 4 2 2 3" xfId="33412"/>
    <cellStyle name="Normal 5 2 3 4 2 2 3 2" xfId="33413"/>
    <cellStyle name="Normal 5 2 3 4 2 2 3 2 2" xfId="33414"/>
    <cellStyle name="Normal 5 2 3 4 2 2 3 2 2 2" xfId="33415"/>
    <cellStyle name="Normal 5 2 3 4 2 2 3 2 3" xfId="33416"/>
    <cellStyle name="Normal 5 2 3 4 2 2 3 3" xfId="33417"/>
    <cellStyle name="Normal 5 2 3 4 2 2 3 3 2" xfId="33418"/>
    <cellStyle name="Normal 5 2 3 4 2 2 3 4" xfId="33419"/>
    <cellStyle name="Normal 5 2 3 4 2 2 4" xfId="33420"/>
    <cellStyle name="Normal 5 2 3 4 2 2 4 2" xfId="33421"/>
    <cellStyle name="Normal 5 2 3 4 2 2 4 2 2" xfId="33422"/>
    <cellStyle name="Normal 5 2 3 4 2 2 4 3" xfId="33423"/>
    <cellStyle name="Normal 5 2 3 4 2 2 5" xfId="33424"/>
    <cellStyle name="Normal 5 2 3 4 2 2 5 2" xfId="33425"/>
    <cellStyle name="Normal 5 2 3 4 2 2 6" xfId="33426"/>
    <cellStyle name="Normal 5 2 3 4 2 3" xfId="33427"/>
    <cellStyle name="Normal 5 2 3 4 2 3 2" xfId="33428"/>
    <cellStyle name="Normal 5 2 3 4 2 3 2 2" xfId="33429"/>
    <cellStyle name="Normal 5 2 3 4 2 3 2 2 2" xfId="33430"/>
    <cellStyle name="Normal 5 2 3 4 2 3 2 2 2 2" xfId="33431"/>
    <cellStyle name="Normal 5 2 3 4 2 3 2 2 3" xfId="33432"/>
    <cellStyle name="Normal 5 2 3 4 2 3 2 3" xfId="33433"/>
    <cellStyle name="Normal 5 2 3 4 2 3 2 3 2" xfId="33434"/>
    <cellStyle name="Normal 5 2 3 4 2 3 2 4" xfId="33435"/>
    <cellStyle name="Normal 5 2 3 4 2 3 3" xfId="33436"/>
    <cellStyle name="Normal 5 2 3 4 2 3 3 2" xfId="33437"/>
    <cellStyle name="Normal 5 2 3 4 2 3 3 2 2" xfId="33438"/>
    <cellStyle name="Normal 5 2 3 4 2 3 3 3" xfId="33439"/>
    <cellStyle name="Normal 5 2 3 4 2 3 4" xfId="33440"/>
    <cellStyle name="Normal 5 2 3 4 2 3 4 2" xfId="33441"/>
    <cellStyle name="Normal 5 2 3 4 2 3 5" xfId="33442"/>
    <cellStyle name="Normal 5 2 3 4 2 4" xfId="33443"/>
    <cellStyle name="Normal 5 2 3 4 2 4 2" xfId="33444"/>
    <cellStyle name="Normal 5 2 3 4 2 4 2 2" xfId="33445"/>
    <cellStyle name="Normal 5 2 3 4 2 4 2 2 2" xfId="33446"/>
    <cellStyle name="Normal 5 2 3 4 2 4 2 3" xfId="33447"/>
    <cellStyle name="Normal 5 2 3 4 2 4 3" xfId="33448"/>
    <cellStyle name="Normal 5 2 3 4 2 4 3 2" xfId="33449"/>
    <cellStyle name="Normal 5 2 3 4 2 4 4" xfId="33450"/>
    <cellStyle name="Normal 5 2 3 4 2 5" xfId="33451"/>
    <cellStyle name="Normal 5 2 3 4 2 5 2" xfId="33452"/>
    <cellStyle name="Normal 5 2 3 4 2 5 2 2" xfId="33453"/>
    <cellStyle name="Normal 5 2 3 4 2 5 3" xfId="33454"/>
    <cellStyle name="Normal 5 2 3 4 2 6" xfId="33455"/>
    <cellStyle name="Normal 5 2 3 4 2 6 2" xfId="33456"/>
    <cellStyle name="Normal 5 2 3 4 2 7" xfId="33457"/>
    <cellStyle name="Normal 5 2 3 4 3" xfId="33458"/>
    <cellStyle name="Normal 5 2 3 4 3 2" xfId="33459"/>
    <cellStyle name="Normal 5 2 3 4 3 2 2" xfId="33460"/>
    <cellStyle name="Normal 5 2 3 4 3 2 2 2" xfId="33461"/>
    <cellStyle name="Normal 5 2 3 4 3 2 2 2 2" xfId="33462"/>
    <cellStyle name="Normal 5 2 3 4 3 2 2 2 2 2" xfId="33463"/>
    <cellStyle name="Normal 5 2 3 4 3 2 2 2 3" xfId="33464"/>
    <cellStyle name="Normal 5 2 3 4 3 2 2 3" xfId="33465"/>
    <cellStyle name="Normal 5 2 3 4 3 2 2 3 2" xfId="33466"/>
    <cellStyle name="Normal 5 2 3 4 3 2 2 4" xfId="33467"/>
    <cellStyle name="Normal 5 2 3 4 3 2 3" xfId="33468"/>
    <cellStyle name="Normal 5 2 3 4 3 2 3 2" xfId="33469"/>
    <cellStyle name="Normal 5 2 3 4 3 2 3 2 2" xfId="33470"/>
    <cellStyle name="Normal 5 2 3 4 3 2 3 3" xfId="33471"/>
    <cellStyle name="Normal 5 2 3 4 3 2 4" xfId="33472"/>
    <cellStyle name="Normal 5 2 3 4 3 2 4 2" xfId="33473"/>
    <cellStyle name="Normal 5 2 3 4 3 2 5" xfId="33474"/>
    <cellStyle name="Normal 5 2 3 4 3 3" xfId="33475"/>
    <cellStyle name="Normal 5 2 3 4 3 3 2" xfId="33476"/>
    <cellStyle name="Normal 5 2 3 4 3 3 2 2" xfId="33477"/>
    <cellStyle name="Normal 5 2 3 4 3 3 2 2 2" xfId="33478"/>
    <cellStyle name="Normal 5 2 3 4 3 3 2 3" xfId="33479"/>
    <cellStyle name="Normal 5 2 3 4 3 3 3" xfId="33480"/>
    <cellStyle name="Normal 5 2 3 4 3 3 3 2" xfId="33481"/>
    <cellStyle name="Normal 5 2 3 4 3 3 4" xfId="33482"/>
    <cellStyle name="Normal 5 2 3 4 3 4" xfId="33483"/>
    <cellStyle name="Normal 5 2 3 4 3 4 2" xfId="33484"/>
    <cellStyle name="Normal 5 2 3 4 3 4 2 2" xfId="33485"/>
    <cellStyle name="Normal 5 2 3 4 3 4 3" xfId="33486"/>
    <cellStyle name="Normal 5 2 3 4 3 5" xfId="33487"/>
    <cellStyle name="Normal 5 2 3 4 3 5 2" xfId="33488"/>
    <cellStyle name="Normal 5 2 3 4 3 6" xfId="33489"/>
    <cellStyle name="Normal 5 2 3 4 4" xfId="33490"/>
    <cellStyle name="Normal 5 2 3 4 4 2" xfId="33491"/>
    <cellStyle name="Normal 5 2 3 4 4 2 2" xfId="33492"/>
    <cellStyle name="Normal 5 2 3 4 4 2 2 2" xfId="33493"/>
    <cellStyle name="Normal 5 2 3 4 4 2 2 2 2" xfId="33494"/>
    <cellStyle name="Normal 5 2 3 4 4 2 2 3" xfId="33495"/>
    <cellStyle name="Normal 5 2 3 4 4 2 3" xfId="33496"/>
    <cellStyle name="Normal 5 2 3 4 4 2 3 2" xfId="33497"/>
    <cellStyle name="Normal 5 2 3 4 4 2 4" xfId="33498"/>
    <cellStyle name="Normal 5 2 3 4 4 3" xfId="33499"/>
    <cellStyle name="Normal 5 2 3 4 4 3 2" xfId="33500"/>
    <cellStyle name="Normal 5 2 3 4 4 3 2 2" xfId="33501"/>
    <cellStyle name="Normal 5 2 3 4 4 3 3" xfId="33502"/>
    <cellStyle name="Normal 5 2 3 4 4 4" xfId="33503"/>
    <cellStyle name="Normal 5 2 3 4 4 4 2" xfId="33504"/>
    <cellStyle name="Normal 5 2 3 4 4 5" xfId="33505"/>
    <cellStyle name="Normal 5 2 3 4 5" xfId="33506"/>
    <cellStyle name="Normal 5 2 3 4 5 2" xfId="33507"/>
    <cellStyle name="Normal 5 2 3 4 5 2 2" xfId="33508"/>
    <cellStyle name="Normal 5 2 3 4 5 2 2 2" xfId="33509"/>
    <cellStyle name="Normal 5 2 3 4 5 2 3" xfId="33510"/>
    <cellStyle name="Normal 5 2 3 4 5 3" xfId="33511"/>
    <cellStyle name="Normal 5 2 3 4 5 3 2" xfId="33512"/>
    <cellStyle name="Normal 5 2 3 4 5 4" xfId="33513"/>
    <cellStyle name="Normal 5 2 3 4 6" xfId="33514"/>
    <cellStyle name="Normal 5 2 3 4 6 2" xfId="33515"/>
    <cellStyle name="Normal 5 2 3 4 6 2 2" xfId="33516"/>
    <cellStyle name="Normal 5 2 3 4 6 3" xfId="33517"/>
    <cellStyle name="Normal 5 2 3 4 7" xfId="33518"/>
    <cellStyle name="Normal 5 2 3 4 7 2" xfId="33519"/>
    <cellStyle name="Normal 5 2 3 4 8" xfId="33520"/>
    <cellStyle name="Normal 5 2 3 5" xfId="33521"/>
    <cellStyle name="Normal 5 2 3 5 2" xfId="33522"/>
    <cellStyle name="Normal 5 2 3 5 2 2" xfId="33523"/>
    <cellStyle name="Normal 5 2 3 5 2 2 2" xfId="33524"/>
    <cellStyle name="Normal 5 2 3 5 2 2 2 2" xfId="33525"/>
    <cellStyle name="Normal 5 2 3 5 2 2 2 2 2" xfId="33526"/>
    <cellStyle name="Normal 5 2 3 5 2 2 2 2 2 2" xfId="33527"/>
    <cellStyle name="Normal 5 2 3 5 2 2 2 2 3" xfId="33528"/>
    <cellStyle name="Normal 5 2 3 5 2 2 2 3" xfId="33529"/>
    <cellStyle name="Normal 5 2 3 5 2 2 2 3 2" xfId="33530"/>
    <cellStyle name="Normal 5 2 3 5 2 2 2 4" xfId="33531"/>
    <cellStyle name="Normal 5 2 3 5 2 2 3" xfId="33532"/>
    <cellStyle name="Normal 5 2 3 5 2 2 3 2" xfId="33533"/>
    <cellStyle name="Normal 5 2 3 5 2 2 3 2 2" xfId="33534"/>
    <cellStyle name="Normal 5 2 3 5 2 2 3 3" xfId="33535"/>
    <cellStyle name="Normal 5 2 3 5 2 2 4" xfId="33536"/>
    <cellStyle name="Normal 5 2 3 5 2 2 4 2" xfId="33537"/>
    <cellStyle name="Normal 5 2 3 5 2 2 5" xfId="33538"/>
    <cellStyle name="Normal 5 2 3 5 2 3" xfId="33539"/>
    <cellStyle name="Normal 5 2 3 5 2 3 2" xfId="33540"/>
    <cellStyle name="Normal 5 2 3 5 2 3 2 2" xfId="33541"/>
    <cellStyle name="Normal 5 2 3 5 2 3 2 2 2" xfId="33542"/>
    <cellStyle name="Normal 5 2 3 5 2 3 2 3" xfId="33543"/>
    <cellStyle name="Normal 5 2 3 5 2 3 3" xfId="33544"/>
    <cellStyle name="Normal 5 2 3 5 2 3 3 2" xfId="33545"/>
    <cellStyle name="Normal 5 2 3 5 2 3 4" xfId="33546"/>
    <cellStyle name="Normal 5 2 3 5 2 4" xfId="33547"/>
    <cellStyle name="Normal 5 2 3 5 2 4 2" xfId="33548"/>
    <cellStyle name="Normal 5 2 3 5 2 4 2 2" xfId="33549"/>
    <cellStyle name="Normal 5 2 3 5 2 4 3" xfId="33550"/>
    <cellStyle name="Normal 5 2 3 5 2 5" xfId="33551"/>
    <cellStyle name="Normal 5 2 3 5 2 5 2" xfId="33552"/>
    <cellStyle name="Normal 5 2 3 5 2 6" xfId="33553"/>
    <cellStyle name="Normal 5 2 3 5 3" xfId="33554"/>
    <cellStyle name="Normal 5 2 3 5 3 2" xfId="33555"/>
    <cellStyle name="Normal 5 2 3 5 3 2 2" xfId="33556"/>
    <cellStyle name="Normal 5 2 3 5 3 2 2 2" xfId="33557"/>
    <cellStyle name="Normal 5 2 3 5 3 2 2 2 2" xfId="33558"/>
    <cellStyle name="Normal 5 2 3 5 3 2 2 3" xfId="33559"/>
    <cellStyle name="Normal 5 2 3 5 3 2 3" xfId="33560"/>
    <cellStyle name="Normal 5 2 3 5 3 2 3 2" xfId="33561"/>
    <cellStyle name="Normal 5 2 3 5 3 2 4" xfId="33562"/>
    <cellStyle name="Normal 5 2 3 5 3 3" xfId="33563"/>
    <cellStyle name="Normal 5 2 3 5 3 3 2" xfId="33564"/>
    <cellStyle name="Normal 5 2 3 5 3 3 2 2" xfId="33565"/>
    <cellStyle name="Normal 5 2 3 5 3 3 3" xfId="33566"/>
    <cellStyle name="Normal 5 2 3 5 3 4" xfId="33567"/>
    <cellStyle name="Normal 5 2 3 5 3 4 2" xfId="33568"/>
    <cellStyle name="Normal 5 2 3 5 3 5" xfId="33569"/>
    <cellStyle name="Normal 5 2 3 5 4" xfId="33570"/>
    <cellStyle name="Normal 5 2 3 5 4 2" xfId="33571"/>
    <cellStyle name="Normal 5 2 3 5 4 2 2" xfId="33572"/>
    <cellStyle name="Normal 5 2 3 5 4 2 2 2" xfId="33573"/>
    <cellStyle name="Normal 5 2 3 5 4 2 3" xfId="33574"/>
    <cellStyle name="Normal 5 2 3 5 4 3" xfId="33575"/>
    <cellStyle name="Normal 5 2 3 5 4 3 2" xfId="33576"/>
    <cellStyle name="Normal 5 2 3 5 4 4" xfId="33577"/>
    <cellStyle name="Normal 5 2 3 5 5" xfId="33578"/>
    <cellStyle name="Normal 5 2 3 5 5 2" xfId="33579"/>
    <cellStyle name="Normal 5 2 3 5 5 2 2" xfId="33580"/>
    <cellStyle name="Normal 5 2 3 5 5 3" xfId="33581"/>
    <cellStyle name="Normal 5 2 3 5 6" xfId="33582"/>
    <cellStyle name="Normal 5 2 3 5 6 2" xfId="33583"/>
    <cellStyle name="Normal 5 2 3 5 7" xfId="33584"/>
    <cellStyle name="Normal 5 2 3 6" xfId="33585"/>
    <cellStyle name="Normal 5 2 3 6 2" xfId="33586"/>
    <cellStyle name="Normal 5 2 3 6 2 2" xfId="33587"/>
    <cellStyle name="Normal 5 2 3 6 2 2 2" xfId="33588"/>
    <cellStyle name="Normal 5 2 3 6 2 2 2 2" xfId="33589"/>
    <cellStyle name="Normal 5 2 3 6 2 2 2 2 2" xfId="33590"/>
    <cellStyle name="Normal 5 2 3 6 2 2 2 3" xfId="33591"/>
    <cellStyle name="Normal 5 2 3 6 2 2 3" xfId="33592"/>
    <cellStyle name="Normal 5 2 3 6 2 2 3 2" xfId="33593"/>
    <cellStyle name="Normal 5 2 3 6 2 2 4" xfId="33594"/>
    <cellStyle name="Normal 5 2 3 6 2 3" xfId="33595"/>
    <cellStyle name="Normal 5 2 3 6 2 3 2" xfId="33596"/>
    <cellStyle name="Normal 5 2 3 6 2 3 2 2" xfId="33597"/>
    <cellStyle name="Normal 5 2 3 6 2 3 3" xfId="33598"/>
    <cellStyle name="Normal 5 2 3 6 2 4" xfId="33599"/>
    <cellStyle name="Normal 5 2 3 6 2 4 2" xfId="33600"/>
    <cellStyle name="Normal 5 2 3 6 2 5" xfId="33601"/>
    <cellStyle name="Normal 5 2 3 6 3" xfId="33602"/>
    <cellStyle name="Normal 5 2 3 6 3 2" xfId="33603"/>
    <cellStyle name="Normal 5 2 3 6 3 2 2" xfId="33604"/>
    <cellStyle name="Normal 5 2 3 6 3 2 2 2" xfId="33605"/>
    <cellStyle name="Normal 5 2 3 6 3 2 3" xfId="33606"/>
    <cellStyle name="Normal 5 2 3 6 3 3" xfId="33607"/>
    <cellStyle name="Normal 5 2 3 6 3 3 2" xfId="33608"/>
    <cellStyle name="Normal 5 2 3 6 3 4" xfId="33609"/>
    <cellStyle name="Normal 5 2 3 6 4" xfId="33610"/>
    <cellStyle name="Normal 5 2 3 6 4 2" xfId="33611"/>
    <cellStyle name="Normal 5 2 3 6 4 2 2" xfId="33612"/>
    <cellStyle name="Normal 5 2 3 6 4 3" xfId="33613"/>
    <cellStyle name="Normal 5 2 3 6 5" xfId="33614"/>
    <cellStyle name="Normal 5 2 3 6 5 2" xfId="33615"/>
    <cellStyle name="Normal 5 2 3 6 6" xfId="33616"/>
    <cellStyle name="Normal 5 2 3 7" xfId="33617"/>
    <cellStyle name="Normal 5 2 3 7 2" xfId="33618"/>
    <cellStyle name="Normal 5 2 3 7 2 2" xfId="33619"/>
    <cellStyle name="Normal 5 2 3 7 2 2 2" xfId="33620"/>
    <cellStyle name="Normal 5 2 3 7 2 2 2 2" xfId="33621"/>
    <cellStyle name="Normal 5 2 3 7 2 2 3" xfId="33622"/>
    <cellStyle name="Normal 5 2 3 7 2 3" xfId="33623"/>
    <cellStyle name="Normal 5 2 3 7 2 3 2" xfId="33624"/>
    <cellStyle name="Normal 5 2 3 7 2 4" xfId="33625"/>
    <cellStyle name="Normal 5 2 3 7 3" xfId="33626"/>
    <cellStyle name="Normal 5 2 3 7 3 2" xfId="33627"/>
    <cellStyle name="Normal 5 2 3 7 3 2 2" xfId="33628"/>
    <cellStyle name="Normal 5 2 3 7 3 3" xfId="33629"/>
    <cellStyle name="Normal 5 2 3 7 4" xfId="33630"/>
    <cellStyle name="Normal 5 2 3 7 4 2" xfId="33631"/>
    <cellStyle name="Normal 5 2 3 7 5" xfId="33632"/>
    <cellStyle name="Normal 5 2 3 8" xfId="33633"/>
    <cellStyle name="Normal 5 2 3 8 2" xfId="33634"/>
    <cellStyle name="Normal 5 2 3 8 2 2" xfId="33635"/>
    <cellStyle name="Normal 5 2 3 8 2 2 2" xfId="33636"/>
    <cellStyle name="Normal 5 2 3 8 2 3" xfId="33637"/>
    <cellStyle name="Normal 5 2 3 8 3" xfId="33638"/>
    <cellStyle name="Normal 5 2 3 8 3 2" xfId="33639"/>
    <cellStyle name="Normal 5 2 3 8 4" xfId="33640"/>
    <cellStyle name="Normal 5 2 3 9" xfId="33641"/>
    <cellStyle name="Normal 5 2 3 9 2" xfId="33642"/>
    <cellStyle name="Normal 5 2 3 9 2 2" xfId="33643"/>
    <cellStyle name="Normal 5 2 3 9 3" xfId="33644"/>
    <cellStyle name="Normal 5 2 4" xfId="33645"/>
    <cellStyle name="Normal 5 2 4 10" xfId="33646"/>
    <cellStyle name="Normal 5 2 4 2" xfId="33647"/>
    <cellStyle name="Normal 5 2 4 2 2" xfId="33648"/>
    <cellStyle name="Normal 5 2 4 2 2 2" xfId="33649"/>
    <cellStyle name="Normal 5 2 4 2 2 2 2" xfId="33650"/>
    <cellStyle name="Normal 5 2 4 2 2 2 2 2" xfId="33651"/>
    <cellStyle name="Normal 5 2 4 2 2 2 2 2 2" xfId="33652"/>
    <cellStyle name="Normal 5 2 4 2 2 2 2 2 2 2" xfId="33653"/>
    <cellStyle name="Normal 5 2 4 2 2 2 2 2 2 2 2" xfId="33654"/>
    <cellStyle name="Normal 5 2 4 2 2 2 2 2 2 2 2 2" xfId="33655"/>
    <cellStyle name="Normal 5 2 4 2 2 2 2 2 2 2 3" xfId="33656"/>
    <cellStyle name="Normal 5 2 4 2 2 2 2 2 2 3" xfId="33657"/>
    <cellStyle name="Normal 5 2 4 2 2 2 2 2 2 3 2" xfId="33658"/>
    <cellStyle name="Normal 5 2 4 2 2 2 2 2 2 4" xfId="33659"/>
    <cellStyle name="Normal 5 2 4 2 2 2 2 2 3" xfId="33660"/>
    <cellStyle name="Normal 5 2 4 2 2 2 2 2 3 2" xfId="33661"/>
    <cellStyle name="Normal 5 2 4 2 2 2 2 2 3 2 2" xfId="33662"/>
    <cellStyle name="Normal 5 2 4 2 2 2 2 2 3 3" xfId="33663"/>
    <cellStyle name="Normal 5 2 4 2 2 2 2 2 4" xfId="33664"/>
    <cellStyle name="Normal 5 2 4 2 2 2 2 2 4 2" xfId="33665"/>
    <cellStyle name="Normal 5 2 4 2 2 2 2 2 5" xfId="33666"/>
    <cellStyle name="Normal 5 2 4 2 2 2 2 3" xfId="33667"/>
    <cellStyle name="Normal 5 2 4 2 2 2 2 3 2" xfId="33668"/>
    <cellStyle name="Normal 5 2 4 2 2 2 2 3 2 2" xfId="33669"/>
    <cellStyle name="Normal 5 2 4 2 2 2 2 3 2 2 2" xfId="33670"/>
    <cellStyle name="Normal 5 2 4 2 2 2 2 3 2 3" xfId="33671"/>
    <cellStyle name="Normal 5 2 4 2 2 2 2 3 3" xfId="33672"/>
    <cellStyle name="Normal 5 2 4 2 2 2 2 3 3 2" xfId="33673"/>
    <cellStyle name="Normal 5 2 4 2 2 2 2 3 4" xfId="33674"/>
    <cellStyle name="Normal 5 2 4 2 2 2 2 4" xfId="33675"/>
    <cellStyle name="Normal 5 2 4 2 2 2 2 4 2" xfId="33676"/>
    <cellStyle name="Normal 5 2 4 2 2 2 2 4 2 2" xfId="33677"/>
    <cellStyle name="Normal 5 2 4 2 2 2 2 4 3" xfId="33678"/>
    <cellStyle name="Normal 5 2 4 2 2 2 2 5" xfId="33679"/>
    <cellStyle name="Normal 5 2 4 2 2 2 2 5 2" xfId="33680"/>
    <cellStyle name="Normal 5 2 4 2 2 2 2 6" xfId="33681"/>
    <cellStyle name="Normal 5 2 4 2 2 2 3" xfId="33682"/>
    <cellStyle name="Normal 5 2 4 2 2 2 3 2" xfId="33683"/>
    <cellStyle name="Normal 5 2 4 2 2 2 3 2 2" xfId="33684"/>
    <cellStyle name="Normal 5 2 4 2 2 2 3 2 2 2" xfId="33685"/>
    <cellStyle name="Normal 5 2 4 2 2 2 3 2 2 2 2" xfId="33686"/>
    <cellStyle name="Normal 5 2 4 2 2 2 3 2 2 3" xfId="33687"/>
    <cellStyle name="Normal 5 2 4 2 2 2 3 2 3" xfId="33688"/>
    <cellStyle name="Normal 5 2 4 2 2 2 3 2 3 2" xfId="33689"/>
    <cellStyle name="Normal 5 2 4 2 2 2 3 2 4" xfId="33690"/>
    <cellStyle name="Normal 5 2 4 2 2 2 3 3" xfId="33691"/>
    <cellStyle name="Normal 5 2 4 2 2 2 3 3 2" xfId="33692"/>
    <cellStyle name="Normal 5 2 4 2 2 2 3 3 2 2" xfId="33693"/>
    <cellStyle name="Normal 5 2 4 2 2 2 3 3 3" xfId="33694"/>
    <cellStyle name="Normal 5 2 4 2 2 2 3 4" xfId="33695"/>
    <cellStyle name="Normal 5 2 4 2 2 2 3 4 2" xfId="33696"/>
    <cellStyle name="Normal 5 2 4 2 2 2 3 5" xfId="33697"/>
    <cellStyle name="Normal 5 2 4 2 2 2 4" xfId="33698"/>
    <cellStyle name="Normal 5 2 4 2 2 2 4 2" xfId="33699"/>
    <cellStyle name="Normal 5 2 4 2 2 2 4 2 2" xfId="33700"/>
    <cellStyle name="Normal 5 2 4 2 2 2 4 2 2 2" xfId="33701"/>
    <cellStyle name="Normal 5 2 4 2 2 2 4 2 3" xfId="33702"/>
    <cellStyle name="Normal 5 2 4 2 2 2 4 3" xfId="33703"/>
    <cellStyle name="Normal 5 2 4 2 2 2 4 3 2" xfId="33704"/>
    <cellStyle name="Normal 5 2 4 2 2 2 4 4" xfId="33705"/>
    <cellStyle name="Normal 5 2 4 2 2 2 5" xfId="33706"/>
    <cellStyle name="Normal 5 2 4 2 2 2 5 2" xfId="33707"/>
    <cellStyle name="Normal 5 2 4 2 2 2 5 2 2" xfId="33708"/>
    <cellStyle name="Normal 5 2 4 2 2 2 5 3" xfId="33709"/>
    <cellStyle name="Normal 5 2 4 2 2 2 6" xfId="33710"/>
    <cellStyle name="Normal 5 2 4 2 2 2 6 2" xfId="33711"/>
    <cellStyle name="Normal 5 2 4 2 2 2 7" xfId="33712"/>
    <cellStyle name="Normal 5 2 4 2 2 3" xfId="33713"/>
    <cellStyle name="Normal 5 2 4 2 2 3 2" xfId="33714"/>
    <cellStyle name="Normal 5 2 4 2 2 3 2 2" xfId="33715"/>
    <cellStyle name="Normal 5 2 4 2 2 3 2 2 2" xfId="33716"/>
    <cellStyle name="Normal 5 2 4 2 2 3 2 2 2 2" xfId="33717"/>
    <cellStyle name="Normal 5 2 4 2 2 3 2 2 2 2 2" xfId="33718"/>
    <cellStyle name="Normal 5 2 4 2 2 3 2 2 2 3" xfId="33719"/>
    <cellStyle name="Normal 5 2 4 2 2 3 2 2 3" xfId="33720"/>
    <cellStyle name="Normal 5 2 4 2 2 3 2 2 3 2" xfId="33721"/>
    <cellStyle name="Normal 5 2 4 2 2 3 2 2 4" xfId="33722"/>
    <cellStyle name="Normal 5 2 4 2 2 3 2 3" xfId="33723"/>
    <cellStyle name="Normal 5 2 4 2 2 3 2 3 2" xfId="33724"/>
    <cellStyle name="Normal 5 2 4 2 2 3 2 3 2 2" xfId="33725"/>
    <cellStyle name="Normal 5 2 4 2 2 3 2 3 3" xfId="33726"/>
    <cellStyle name="Normal 5 2 4 2 2 3 2 4" xfId="33727"/>
    <cellStyle name="Normal 5 2 4 2 2 3 2 4 2" xfId="33728"/>
    <cellStyle name="Normal 5 2 4 2 2 3 2 5" xfId="33729"/>
    <cellStyle name="Normal 5 2 4 2 2 3 3" xfId="33730"/>
    <cellStyle name="Normal 5 2 4 2 2 3 3 2" xfId="33731"/>
    <cellStyle name="Normal 5 2 4 2 2 3 3 2 2" xfId="33732"/>
    <cellStyle name="Normal 5 2 4 2 2 3 3 2 2 2" xfId="33733"/>
    <cellStyle name="Normal 5 2 4 2 2 3 3 2 3" xfId="33734"/>
    <cellStyle name="Normal 5 2 4 2 2 3 3 3" xfId="33735"/>
    <cellStyle name="Normal 5 2 4 2 2 3 3 3 2" xfId="33736"/>
    <cellStyle name="Normal 5 2 4 2 2 3 3 4" xfId="33737"/>
    <cellStyle name="Normal 5 2 4 2 2 3 4" xfId="33738"/>
    <cellStyle name="Normal 5 2 4 2 2 3 4 2" xfId="33739"/>
    <cellStyle name="Normal 5 2 4 2 2 3 4 2 2" xfId="33740"/>
    <cellStyle name="Normal 5 2 4 2 2 3 4 3" xfId="33741"/>
    <cellStyle name="Normal 5 2 4 2 2 3 5" xfId="33742"/>
    <cellStyle name="Normal 5 2 4 2 2 3 5 2" xfId="33743"/>
    <cellStyle name="Normal 5 2 4 2 2 3 6" xfId="33744"/>
    <cellStyle name="Normal 5 2 4 2 2 4" xfId="33745"/>
    <cellStyle name="Normal 5 2 4 2 2 4 2" xfId="33746"/>
    <cellStyle name="Normal 5 2 4 2 2 4 2 2" xfId="33747"/>
    <cellStyle name="Normal 5 2 4 2 2 4 2 2 2" xfId="33748"/>
    <cellStyle name="Normal 5 2 4 2 2 4 2 2 2 2" xfId="33749"/>
    <cellStyle name="Normal 5 2 4 2 2 4 2 2 3" xfId="33750"/>
    <cellStyle name="Normal 5 2 4 2 2 4 2 3" xfId="33751"/>
    <cellStyle name="Normal 5 2 4 2 2 4 2 3 2" xfId="33752"/>
    <cellStyle name="Normal 5 2 4 2 2 4 2 4" xfId="33753"/>
    <cellStyle name="Normal 5 2 4 2 2 4 3" xfId="33754"/>
    <cellStyle name="Normal 5 2 4 2 2 4 3 2" xfId="33755"/>
    <cellStyle name="Normal 5 2 4 2 2 4 3 2 2" xfId="33756"/>
    <cellStyle name="Normal 5 2 4 2 2 4 3 3" xfId="33757"/>
    <cellStyle name="Normal 5 2 4 2 2 4 4" xfId="33758"/>
    <cellStyle name="Normal 5 2 4 2 2 4 4 2" xfId="33759"/>
    <cellStyle name="Normal 5 2 4 2 2 4 5" xfId="33760"/>
    <cellStyle name="Normal 5 2 4 2 2 5" xfId="33761"/>
    <cellStyle name="Normal 5 2 4 2 2 5 2" xfId="33762"/>
    <cellStyle name="Normal 5 2 4 2 2 5 2 2" xfId="33763"/>
    <cellStyle name="Normal 5 2 4 2 2 5 2 2 2" xfId="33764"/>
    <cellStyle name="Normal 5 2 4 2 2 5 2 3" xfId="33765"/>
    <cellStyle name="Normal 5 2 4 2 2 5 3" xfId="33766"/>
    <cellStyle name="Normal 5 2 4 2 2 5 3 2" xfId="33767"/>
    <cellStyle name="Normal 5 2 4 2 2 5 4" xfId="33768"/>
    <cellStyle name="Normal 5 2 4 2 2 6" xfId="33769"/>
    <cellStyle name="Normal 5 2 4 2 2 6 2" xfId="33770"/>
    <cellStyle name="Normal 5 2 4 2 2 6 2 2" xfId="33771"/>
    <cellStyle name="Normal 5 2 4 2 2 6 3" xfId="33772"/>
    <cellStyle name="Normal 5 2 4 2 2 7" xfId="33773"/>
    <cellStyle name="Normal 5 2 4 2 2 7 2" xfId="33774"/>
    <cellStyle name="Normal 5 2 4 2 2 8" xfId="33775"/>
    <cellStyle name="Normal 5 2 4 2 3" xfId="33776"/>
    <cellStyle name="Normal 5 2 4 2 3 2" xfId="33777"/>
    <cellStyle name="Normal 5 2 4 2 3 2 2" xfId="33778"/>
    <cellStyle name="Normal 5 2 4 2 3 2 2 2" xfId="33779"/>
    <cellStyle name="Normal 5 2 4 2 3 2 2 2 2" xfId="33780"/>
    <cellStyle name="Normal 5 2 4 2 3 2 2 2 2 2" xfId="33781"/>
    <cellStyle name="Normal 5 2 4 2 3 2 2 2 2 2 2" xfId="33782"/>
    <cellStyle name="Normal 5 2 4 2 3 2 2 2 2 3" xfId="33783"/>
    <cellStyle name="Normal 5 2 4 2 3 2 2 2 3" xfId="33784"/>
    <cellStyle name="Normal 5 2 4 2 3 2 2 2 3 2" xfId="33785"/>
    <cellStyle name="Normal 5 2 4 2 3 2 2 2 4" xfId="33786"/>
    <cellStyle name="Normal 5 2 4 2 3 2 2 3" xfId="33787"/>
    <cellStyle name="Normal 5 2 4 2 3 2 2 3 2" xfId="33788"/>
    <cellStyle name="Normal 5 2 4 2 3 2 2 3 2 2" xfId="33789"/>
    <cellStyle name="Normal 5 2 4 2 3 2 2 3 3" xfId="33790"/>
    <cellStyle name="Normal 5 2 4 2 3 2 2 4" xfId="33791"/>
    <cellStyle name="Normal 5 2 4 2 3 2 2 4 2" xfId="33792"/>
    <cellStyle name="Normal 5 2 4 2 3 2 2 5" xfId="33793"/>
    <cellStyle name="Normal 5 2 4 2 3 2 3" xfId="33794"/>
    <cellStyle name="Normal 5 2 4 2 3 2 3 2" xfId="33795"/>
    <cellStyle name="Normal 5 2 4 2 3 2 3 2 2" xfId="33796"/>
    <cellStyle name="Normal 5 2 4 2 3 2 3 2 2 2" xfId="33797"/>
    <cellStyle name="Normal 5 2 4 2 3 2 3 2 3" xfId="33798"/>
    <cellStyle name="Normal 5 2 4 2 3 2 3 3" xfId="33799"/>
    <cellStyle name="Normal 5 2 4 2 3 2 3 3 2" xfId="33800"/>
    <cellStyle name="Normal 5 2 4 2 3 2 3 4" xfId="33801"/>
    <cellStyle name="Normal 5 2 4 2 3 2 4" xfId="33802"/>
    <cellStyle name="Normal 5 2 4 2 3 2 4 2" xfId="33803"/>
    <cellStyle name="Normal 5 2 4 2 3 2 4 2 2" xfId="33804"/>
    <cellStyle name="Normal 5 2 4 2 3 2 4 3" xfId="33805"/>
    <cellStyle name="Normal 5 2 4 2 3 2 5" xfId="33806"/>
    <cellStyle name="Normal 5 2 4 2 3 2 5 2" xfId="33807"/>
    <cellStyle name="Normal 5 2 4 2 3 2 6" xfId="33808"/>
    <cellStyle name="Normal 5 2 4 2 3 3" xfId="33809"/>
    <cellStyle name="Normal 5 2 4 2 3 3 2" xfId="33810"/>
    <cellStyle name="Normal 5 2 4 2 3 3 2 2" xfId="33811"/>
    <cellStyle name="Normal 5 2 4 2 3 3 2 2 2" xfId="33812"/>
    <cellStyle name="Normal 5 2 4 2 3 3 2 2 2 2" xfId="33813"/>
    <cellStyle name="Normal 5 2 4 2 3 3 2 2 3" xfId="33814"/>
    <cellStyle name="Normal 5 2 4 2 3 3 2 3" xfId="33815"/>
    <cellStyle name="Normal 5 2 4 2 3 3 2 3 2" xfId="33816"/>
    <cellStyle name="Normal 5 2 4 2 3 3 2 4" xfId="33817"/>
    <cellStyle name="Normal 5 2 4 2 3 3 3" xfId="33818"/>
    <cellStyle name="Normal 5 2 4 2 3 3 3 2" xfId="33819"/>
    <cellStyle name="Normal 5 2 4 2 3 3 3 2 2" xfId="33820"/>
    <cellStyle name="Normal 5 2 4 2 3 3 3 3" xfId="33821"/>
    <cellStyle name="Normal 5 2 4 2 3 3 4" xfId="33822"/>
    <cellStyle name="Normal 5 2 4 2 3 3 4 2" xfId="33823"/>
    <cellStyle name="Normal 5 2 4 2 3 3 5" xfId="33824"/>
    <cellStyle name="Normal 5 2 4 2 3 4" xfId="33825"/>
    <cellStyle name="Normal 5 2 4 2 3 4 2" xfId="33826"/>
    <cellStyle name="Normal 5 2 4 2 3 4 2 2" xfId="33827"/>
    <cellStyle name="Normal 5 2 4 2 3 4 2 2 2" xfId="33828"/>
    <cellStyle name="Normal 5 2 4 2 3 4 2 3" xfId="33829"/>
    <cellStyle name="Normal 5 2 4 2 3 4 3" xfId="33830"/>
    <cellStyle name="Normal 5 2 4 2 3 4 3 2" xfId="33831"/>
    <cellStyle name="Normal 5 2 4 2 3 4 4" xfId="33832"/>
    <cellStyle name="Normal 5 2 4 2 3 5" xfId="33833"/>
    <cellStyle name="Normal 5 2 4 2 3 5 2" xfId="33834"/>
    <cellStyle name="Normal 5 2 4 2 3 5 2 2" xfId="33835"/>
    <cellStyle name="Normal 5 2 4 2 3 5 3" xfId="33836"/>
    <cellStyle name="Normal 5 2 4 2 3 6" xfId="33837"/>
    <cellStyle name="Normal 5 2 4 2 3 6 2" xfId="33838"/>
    <cellStyle name="Normal 5 2 4 2 3 7" xfId="33839"/>
    <cellStyle name="Normal 5 2 4 2 4" xfId="33840"/>
    <cellStyle name="Normal 5 2 4 2 4 2" xfId="33841"/>
    <cellStyle name="Normal 5 2 4 2 4 2 2" xfId="33842"/>
    <cellStyle name="Normal 5 2 4 2 4 2 2 2" xfId="33843"/>
    <cellStyle name="Normal 5 2 4 2 4 2 2 2 2" xfId="33844"/>
    <cellStyle name="Normal 5 2 4 2 4 2 2 2 2 2" xfId="33845"/>
    <cellStyle name="Normal 5 2 4 2 4 2 2 2 3" xfId="33846"/>
    <cellStyle name="Normal 5 2 4 2 4 2 2 3" xfId="33847"/>
    <cellStyle name="Normal 5 2 4 2 4 2 2 3 2" xfId="33848"/>
    <cellStyle name="Normal 5 2 4 2 4 2 2 4" xfId="33849"/>
    <cellStyle name="Normal 5 2 4 2 4 2 3" xfId="33850"/>
    <cellStyle name="Normal 5 2 4 2 4 2 3 2" xfId="33851"/>
    <cellStyle name="Normal 5 2 4 2 4 2 3 2 2" xfId="33852"/>
    <cellStyle name="Normal 5 2 4 2 4 2 3 3" xfId="33853"/>
    <cellStyle name="Normal 5 2 4 2 4 2 4" xfId="33854"/>
    <cellStyle name="Normal 5 2 4 2 4 2 4 2" xfId="33855"/>
    <cellStyle name="Normal 5 2 4 2 4 2 5" xfId="33856"/>
    <cellStyle name="Normal 5 2 4 2 4 3" xfId="33857"/>
    <cellStyle name="Normal 5 2 4 2 4 3 2" xfId="33858"/>
    <cellStyle name="Normal 5 2 4 2 4 3 2 2" xfId="33859"/>
    <cellStyle name="Normal 5 2 4 2 4 3 2 2 2" xfId="33860"/>
    <cellStyle name="Normal 5 2 4 2 4 3 2 3" xfId="33861"/>
    <cellStyle name="Normal 5 2 4 2 4 3 3" xfId="33862"/>
    <cellStyle name="Normal 5 2 4 2 4 3 3 2" xfId="33863"/>
    <cellStyle name="Normal 5 2 4 2 4 3 4" xfId="33864"/>
    <cellStyle name="Normal 5 2 4 2 4 4" xfId="33865"/>
    <cellStyle name="Normal 5 2 4 2 4 4 2" xfId="33866"/>
    <cellStyle name="Normal 5 2 4 2 4 4 2 2" xfId="33867"/>
    <cellStyle name="Normal 5 2 4 2 4 4 3" xfId="33868"/>
    <cellStyle name="Normal 5 2 4 2 4 5" xfId="33869"/>
    <cellStyle name="Normal 5 2 4 2 4 5 2" xfId="33870"/>
    <cellStyle name="Normal 5 2 4 2 4 6" xfId="33871"/>
    <cellStyle name="Normal 5 2 4 2 5" xfId="33872"/>
    <cellStyle name="Normal 5 2 4 2 5 2" xfId="33873"/>
    <cellStyle name="Normal 5 2 4 2 5 2 2" xfId="33874"/>
    <cellStyle name="Normal 5 2 4 2 5 2 2 2" xfId="33875"/>
    <cellStyle name="Normal 5 2 4 2 5 2 2 2 2" xfId="33876"/>
    <cellStyle name="Normal 5 2 4 2 5 2 2 3" xfId="33877"/>
    <cellStyle name="Normal 5 2 4 2 5 2 3" xfId="33878"/>
    <cellStyle name="Normal 5 2 4 2 5 2 3 2" xfId="33879"/>
    <cellStyle name="Normal 5 2 4 2 5 2 4" xfId="33880"/>
    <cellStyle name="Normal 5 2 4 2 5 3" xfId="33881"/>
    <cellStyle name="Normal 5 2 4 2 5 3 2" xfId="33882"/>
    <cellStyle name="Normal 5 2 4 2 5 3 2 2" xfId="33883"/>
    <cellStyle name="Normal 5 2 4 2 5 3 3" xfId="33884"/>
    <cellStyle name="Normal 5 2 4 2 5 4" xfId="33885"/>
    <cellStyle name="Normal 5 2 4 2 5 4 2" xfId="33886"/>
    <cellStyle name="Normal 5 2 4 2 5 5" xfId="33887"/>
    <cellStyle name="Normal 5 2 4 2 6" xfId="33888"/>
    <cellStyle name="Normal 5 2 4 2 6 2" xfId="33889"/>
    <cellStyle name="Normal 5 2 4 2 6 2 2" xfId="33890"/>
    <cellStyle name="Normal 5 2 4 2 6 2 2 2" xfId="33891"/>
    <cellStyle name="Normal 5 2 4 2 6 2 3" xfId="33892"/>
    <cellStyle name="Normal 5 2 4 2 6 3" xfId="33893"/>
    <cellStyle name="Normal 5 2 4 2 6 3 2" xfId="33894"/>
    <cellStyle name="Normal 5 2 4 2 6 4" xfId="33895"/>
    <cellStyle name="Normal 5 2 4 2 7" xfId="33896"/>
    <cellStyle name="Normal 5 2 4 2 7 2" xfId="33897"/>
    <cellStyle name="Normal 5 2 4 2 7 2 2" xfId="33898"/>
    <cellStyle name="Normal 5 2 4 2 7 3" xfId="33899"/>
    <cellStyle name="Normal 5 2 4 2 8" xfId="33900"/>
    <cellStyle name="Normal 5 2 4 2 8 2" xfId="33901"/>
    <cellStyle name="Normal 5 2 4 2 9" xfId="33902"/>
    <cellStyle name="Normal 5 2 4 3" xfId="33903"/>
    <cellStyle name="Normal 5 2 4 3 2" xfId="33904"/>
    <cellStyle name="Normal 5 2 4 3 2 2" xfId="33905"/>
    <cellStyle name="Normal 5 2 4 3 2 2 2" xfId="33906"/>
    <cellStyle name="Normal 5 2 4 3 2 2 2 2" xfId="33907"/>
    <cellStyle name="Normal 5 2 4 3 2 2 2 2 2" xfId="33908"/>
    <cellStyle name="Normal 5 2 4 3 2 2 2 2 2 2" xfId="33909"/>
    <cellStyle name="Normal 5 2 4 3 2 2 2 2 2 2 2" xfId="33910"/>
    <cellStyle name="Normal 5 2 4 3 2 2 2 2 2 3" xfId="33911"/>
    <cellStyle name="Normal 5 2 4 3 2 2 2 2 3" xfId="33912"/>
    <cellStyle name="Normal 5 2 4 3 2 2 2 2 3 2" xfId="33913"/>
    <cellStyle name="Normal 5 2 4 3 2 2 2 2 4" xfId="33914"/>
    <cellStyle name="Normal 5 2 4 3 2 2 2 3" xfId="33915"/>
    <cellStyle name="Normal 5 2 4 3 2 2 2 3 2" xfId="33916"/>
    <cellStyle name="Normal 5 2 4 3 2 2 2 3 2 2" xfId="33917"/>
    <cellStyle name="Normal 5 2 4 3 2 2 2 3 3" xfId="33918"/>
    <cellStyle name="Normal 5 2 4 3 2 2 2 4" xfId="33919"/>
    <cellStyle name="Normal 5 2 4 3 2 2 2 4 2" xfId="33920"/>
    <cellStyle name="Normal 5 2 4 3 2 2 2 5" xfId="33921"/>
    <cellStyle name="Normal 5 2 4 3 2 2 3" xfId="33922"/>
    <cellStyle name="Normal 5 2 4 3 2 2 3 2" xfId="33923"/>
    <cellStyle name="Normal 5 2 4 3 2 2 3 2 2" xfId="33924"/>
    <cellStyle name="Normal 5 2 4 3 2 2 3 2 2 2" xfId="33925"/>
    <cellStyle name="Normal 5 2 4 3 2 2 3 2 3" xfId="33926"/>
    <cellStyle name="Normal 5 2 4 3 2 2 3 3" xfId="33927"/>
    <cellStyle name="Normal 5 2 4 3 2 2 3 3 2" xfId="33928"/>
    <cellStyle name="Normal 5 2 4 3 2 2 3 4" xfId="33929"/>
    <cellStyle name="Normal 5 2 4 3 2 2 4" xfId="33930"/>
    <cellStyle name="Normal 5 2 4 3 2 2 4 2" xfId="33931"/>
    <cellStyle name="Normal 5 2 4 3 2 2 4 2 2" xfId="33932"/>
    <cellStyle name="Normal 5 2 4 3 2 2 4 3" xfId="33933"/>
    <cellStyle name="Normal 5 2 4 3 2 2 5" xfId="33934"/>
    <cellStyle name="Normal 5 2 4 3 2 2 5 2" xfId="33935"/>
    <cellStyle name="Normal 5 2 4 3 2 2 6" xfId="33936"/>
    <cellStyle name="Normal 5 2 4 3 2 3" xfId="33937"/>
    <cellStyle name="Normal 5 2 4 3 2 3 2" xfId="33938"/>
    <cellStyle name="Normal 5 2 4 3 2 3 2 2" xfId="33939"/>
    <cellStyle name="Normal 5 2 4 3 2 3 2 2 2" xfId="33940"/>
    <cellStyle name="Normal 5 2 4 3 2 3 2 2 2 2" xfId="33941"/>
    <cellStyle name="Normal 5 2 4 3 2 3 2 2 3" xfId="33942"/>
    <cellStyle name="Normal 5 2 4 3 2 3 2 3" xfId="33943"/>
    <cellStyle name="Normal 5 2 4 3 2 3 2 3 2" xfId="33944"/>
    <cellStyle name="Normal 5 2 4 3 2 3 2 4" xfId="33945"/>
    <cellStyle name="Normal 5 2 4 3 2 3 3" xfId="33946"/>
    <cellStyle name="Normal 5 2 4 3 2 3 3 2" xfId="33947"/>
    <cellStyle name="Normal 5 2 4 3 2 3 3 2 2" xfId="33948"/>
    <cellStyle name="Normal 5 2 4 3 2 3 3 3" xfId="33949"/>
    <cellStyle name="Normal 5 2 4 3 2 3 4" xfId="33950"/>
    <cellStyle name="Normal 5 2 4 3 2 3 4 2" xfId="33951"/>
    <cellStyle name="Normal 5 2 4 3 2 3 5" xfId="33952"/>
    <cellStyle name="Normal 5 2 4 3 2 4" xfId="33953"/>
    <cellStyle name="Normal 5 2 4 3 2 4 2" xfId="33954"/>
    <cellStyle name="Normal 5 2 4 3 2 4 2 2" xfId="33955"/>
    <cellStyle name="Normal 5 2 4 3 2 4 2 2 2" xfId="33956"/>
    <cellStyle name="Normal 5 2 4 3 2 4 2 3" xfId="33957"/>
    <cellStyle name="Normal 5 2 4 3 2 4 3" xfId="33958"/>
    <cellStyle name="Normal 5 2 4 3 2 4 3 2" xfId="33959"/>
    <cellStyle name="Normal 5 2 4 3 2 4 4" xfId="33960"/>
    <cellStyle name="Normal 5 2 4 3 2 5" xfId="33961"/>
    <cellStyle name="Normal 5 2 4 3 2 5 2" xfId="33962"/>
    <cellStyle name="Normal 5 2 4 3 2 5 2 2" xfId="33963"/>
    <cellStyle name="Normal 5 2 4 3 2 5 3" xfId="33964"/>
    <cellStyle name="Normal 5 2 4 3 2 6" xfId="33965"/>
    <cellStyle name="Normal 5 2 4 3 2 6 2" xfId="33966"/>
    <cellStyle name="Normal 5 2 4 3 2 7" xfId="33967"/>
    <cellStyle name="Normal 5 2 4 3 3" xfId="33968"/>
    <cellStyle name="Normal 5 2 4 3 3 2" xfId="33969"/>
    <cellStyle name="Normal 5 2 4 3 3 2 2" xfId="33970"/>
    <cellStyle name="Normal 5 2 4 3 3 2 2 2" xfId="33971"/>
    <cellStyle name="Normal 5 2 4 3 3 2 2 2 2" xfId="33972"/>
    <cellStyle name="Normal 5 2 4 3 3 2 2 2 2 2" xfId="33973"/>
    <cellStyle name="Normal 5 2 4 3 3 2 2 2 3" xfId="33974"/>
    <cellStyle name="Normal 5 2 4 3 3 2 2 3" xfId="33975"/>
    <cellStyle name="Normal 5 2 4 3 3 2 2 3 2" xfId="33976"/>
    <cellStyle name="Normal 5 2 4 3 3 2 2 4" xfId="33977"/>
    <cellStyle name="Normal 5 2 4 3 3 2 3" xfId="33978"/>
    <cellStyle name="Normal 5 2 4 3 3 2 3 2" xfId="33979"/>
    <cellStyle name="Normal 5 2 4 3 3 2 3 2 2" xfId="33980"/>
    <cellStyle name="Normal 5 2 4 3 3 2 3 3" xfId="33981"/>
    <cellStyle name="Normal 5 2 4 3 3 2 4" xfId="33982"/>
    <cellStyle name="Normal 5 2 4 3 3 2 4 2" xfId="33983"/>
    <cellStyle name="Normal 5 2 4 3 3 2 5" xfId="33984"/>
    <cellStyle name="Normal 5 2 4 3 3 3" xfId="33985"/>
    <cellStyle name="Normal 5 2 4 3 3 3 2" xfId="33986"/>
    <cellStyle name="Normal 5 2 4 3 3 3 2 2" xfId="33987"/>
    <cellStyle name="Normal 5 2 4 3 3 3 2 2 2" xfId="33988"/>
    <cellStyle name="Normal 5 2 4 3 3 3 2 3" xfId="33989"/>
    <cellStyle name="Normal 5 2 4 3 3 3 3" xfId="33990"/>
    <cellStyle name="Normal 5 2 4 3 3 3 3 2" xfId="33991"/>
    <cellStyle name="Normal 5 2 4 3 3 3 4" xfId="33992"/>
    <cellStyle name="Normal 5 2 4 3 3 4" xfId="33993"/>
    <cellStyle name="Normal 5 2 4 3 3 4 2" xfId="33994"/>
    <cellStyle name="Normal 5 2 4 3 3 4 2 2" xfId="33995"/>
    <cellStyle name="Normal 5 2 4 3 3 4 3" xfId="33996"/>
    <cellStyle name="Normal 5 2 4 3 3 5" xfId="33997"/>
    <cellStyle name="Normal 5 2 4 3 3 5 2" xfId="33998"/>
    <cellStyle name="Normal 5 2 4 3 3 6" xfId="33999"/>
    <cellStyle name="Normal 5 2 4 3 4" xfId="34000"/>
    <cellStyle name="Normal 5 2 4 3 4 2" xfId="34001"/>
    <cellStyle name="Normal 5 2 4 3 4 2 2" xfId="34002"/>
    <cellStyle name="Normal 5 2 4 3 4 2 2 2" xfId="34003"/>
    <cellStyle name="Normal 5 2 4 3 4 2 2 2 2" xfId="34004"/>
    <cellStyle name="Normal 5 2 4 3 4 2 2 3" xfId="34005"/>
    <cellStyle name="Normal 5 2 4 3 4 2 3" xfId="34006"/>
    <cellStyle name="Normal 5 2 4 3 4 2 3 2" xfId="34007"/>
    <cellStyle name="Normal 5 2 4 3 4 2 4" xfId="34008"/>
    <cellStyle name="Normal 5 2 4 3 4 3" xfId="34009"/>
    <cellStyle name="Normal 5 2 4 3 4 3 2" xfId="34010"/>
    <cellStyle name="Normal 5 2 4 3 4 3 2 2" xfId="34011"/>
    <cellStyle name="Normal 5 2 4 3 4 3 3" xfId="34012"/>
    <cellStyle name="Normal 5 2 4 3 4 4" xfId="34013"/>
    <cellStyle name="Normal 5 2 4 3 4 4 2" xfId="34014"/>
    <cellStyle name="Normal 5 2 4 3 4 5" xfId="34015"/>
    <cellStyle name="Normal 5 2 4 3 5" xfId="34016"/>
    <cellStyle name="Normal 5 2 4 3 5 2" xfId="34017"/>
    <cellStyle name="Normal 5 2 4 3 5 2 2" xfId="34018"/>
    <cellStyle name="Normal 5 2 4 3 5 2 2 2" xfId="34019"/>
    <cellStyle name="Normal 5 2 4 3 5 2 3" xfId="34020"/>
    <cellStyle name="Normal 5 2 4 3 5 3" xfId="34021"/>
    <cellStyle name="Normal 5 2 4 3 5 3 2" xfId="34022"/>
    <cellStyle name="Normal 5 2 4 3 5 4" xfId="34023"/>
    <cellStyle name="Normal 5 2 4 3 6" xfId="34024"/>
    <cellStyle name="Normal 5 2 4 3 6 2" xfId="34025"/>
    <cellStyle name="Normal 5 2 4 3 6 2 2" xfId="34026"/>
    <cellStyle name="Normal 5 2 4 3 6 3" xfId="34027"/>
    <cellStyle name="Normal 5 2 4 3 7" xfId="34028"/>
    <cellStyle name="Normal 5 2 4 3 7 2" xfId="34029"/>
    <cellStyle name="Normal 5 2 4 3 8" xfId="34030"/>
    <cellStyle name="Normal 5 2 4 4" xfId="34031"/>
    <cellStyle name="Normal 5 2 4 4 2" xfId="34032"/>
    <cellStyle name="Normal 5 2 4 4 2 2" xfId="34033"/>
    <cellStyle name="Normal 5 2 4 4 2 2 2" xfId="34034"/>
    <cellStyle name="Normal 5 2 4 4 2 2 2 2" xfId="34035"/>
    <cellStyle name="Normal 5 2 4 4 2 2 2 2 2" xfId="34036"/>
    <cellStyle name="Normal 5 2 4 4 2 2 2 2 2 2" xfId="34037"/>
    <cellStyle name="Normal 5 2 4 4 2 2 2 2 3" xfId="34038"/>
    <cellStyle name="Normal 5 2 4 4 2 2 2 3" xfId="34039"/>
    <cellStyle name="Normal 5 2 4 4 2 2 2 3 2" xfId="34040"/>
    <cellStyle name="Normal 5 2 4 4 2 2 2 4" xfId="34041"/>
    <cellStyle name="Normal 5 2 4 4 2 2 3" xfId="34042"/>
    <cellStyle name="Normal 5 2 4 4 2 2 3 2" xfId="34043"/>
    <cellStyle name="Normal 5 2 4 4 2 2 3 2 2" xfId="34044"/>
    <cellStyle name="Normal 5 2 4 4 2 2 3 3" xfId="34045"/>
    <cellStyle name="Normal 5 2 4 4 2 2 4" xfId="34046"/>
    <cellStyle name="Normal 5 2 4 4 2 2 4 2" xfId="34047"/>
    <cellStyle name="Normal 5 2 4 4 2 2 5" xfId="34048"/>
    <cellStyle name="Normal 5 2 4 4 2 3" xfId="34049"/>
    <cellStyle name="Normal 5 2 4 4 2 3 2" xfId="34050"/>
    <cellStyle name="Normal 5 2 4 4 2 3 2 2" xfId="34051"/>
    <cellStyle name="Normal 5 2 4 4 2 3 2 2 2" xfId="34052"/>
    <cellStyle name="Normal 5 2 4 4 2 3 2 3" xfId="34053"/>
    <cellStyle name="Normal 5 2 4 4 2 3 3" xfId="34054"/>
    <cellStyle name="Normal 5 2 4 4 2 3 3 2" xfId="34055"/>
    <cellStyle name="Normal 5 2 4 4 2 3 4" xfId="34056"/>
    <cellStyle name="Normal 5 2 4 4 2 4" xfId="34057"/>
    <cellStyle name="Normal 5 2 4 4 2 4 2" xfId="34058"/>
    <cellStyle name="Normal 5 2 4 4 2 4 2 2" xfId="34059"/>
    <cellStyle name="Normal 5 2 4 4 2 4 3" xfId="34060"/>
    <cellStyle name="Normal 5 2 4 4 2 5" xfId="34061"/>
    <cellStyle name="Normal 5 2 4 4 2 5 2" xfId="34062"/>
    <cellStyle name="Normal 5 2 4 4 2 6" xfId="34063"/>
    <cellStyle name="Normal 5 2 4 4 3" xfId="34064"/>
    <cellStyle name="Normal 5 2 4 4 3 2" xfId="34065"/>
    <cellStyle name="Normal 5 2 4 4 3 2 2" xfId="34066"/>
    <cellStyle name="Normal 5 2 4 4 3 2 2 2" xfId="34067"/>
    <cellStyle name="Normal 5 2 4 4 3 2 2 2 2" xfId="34068"/>
    <cellStyle name="Normal 5 2 4 4 3 2 2 3" xfId="34069"/>
    <cellStyle name="Normal 5 2 4 4 3 2 3" xfId="34070"/>
    <cellStyle name="Normal 5 2 4 4 3 2 3 2" xfId="34071"/>
    <cellStyle name="Normal 5 2 4 4 3 2 4" xfId="34072"/>
    <cellStyle name="Normal 5 2 4 4 3 3" xfId="34073"/>
    <cellStyle name="Normal 5 2 4 4 3 3 2" xfId="34074"/>
    <cellStyle name="Normal 5 2 4 4 3 3 2 2" xfId="34075"/>
    <cellStyle name="Normal 5 2 4 4 3 3 3" xfId="34076"/>
    <cellStyle name="Normal 5 2 4 4 3 4" xfId="34077"/>
    <cellStyle name="Normal 5 2 4 4 3 4 2" xfId="34078"/>
    <cellStyle name="Normal 5 2 4 4 3 5" xfId="34079"/>
    <cellStyle name="Normal 5 2 4 4 4" xfId="34080"/>
    <cellStyle name="Normal 5 2 4 4 4 2" xfId="34081"/>
    <cellStyle name="Normal 5 2 4 4 4 2 2" xfId="34082"/>
    <cellStyle name="Normal 5 2 4 4 4 2 2 2" xfId="34083"/>
    <cellStyle name="Normal 5 2 4 4 4 2 3" xfId="34084"/>
    <cellStyle name="Normal 5 2 4 4 4 3" xfId="34085"/>
    <cellStyle name="Normal 5 2 4 4 4 3 2" xfId="34086"/>
    <cellStyle name="Normal 5 2 4 4 4 4" xfId="34087"/>
    <cellStyle name="Normal 5 2 4 4 5" xfId="34088"/>
    <cellStyle name="Normal 5 2 4 4 5 2" xfId="34089"/>
    <cellStyle name="Normal 5 2 4 4 5 2 2" xfId="34090"/>
    <cellStyle name="Normal 5 2 4 4 5 3" xfId="34091"/>
    <cellStyle name="Normal 5 2 4 4 6" xfId="34092"/>
    <cellStyle name="Normal 5 2 4 4 6 2" xfId="34093"/>
    <cellStyle name="Normal 5 2 4 4 7" xfId="34094"/>
    <cellStyle name="Normal 5 2 4 5" xfId="34095"/>
    <cellStyle name="Normal 5 2 4 5 2" xfId="34096"/>
    <cellStyle name="Normal 5 2 4 5 2 2" xfId="34097"/>
    <cellStyle name="Normal 5 2 4 5 2 2 2" xfId="34098"/>
    <cellStyle name="Normal 5 2 4 5 2 2 2 2" xfId="34099"/>
    <cellStyle name="Normal 5 2 4 5 2 2 2 2 2" xfId="34100"/>
    <cellStyle name="Normal 5 2 4 5 2 2 2 3" xfId="34101"/>
    <cellStyle name="Normal 5 2 4 5 2 2 3" xfId="34102"/>
    <cellStyle name="Normal 5 2 4 5 2 2 3 2" xfId="34103"/>
    <cellStyle name="Normal 5 2 4 5 2 2 4" xfId="34104"/>
    <cellStyle name="Normal 5 2 4 5 2 3" xfId="34105"/>
    <cellStyle name="Normal 5 2 4 5 2 3 2" xfId="34106"/>
    <cellStyle name="Normal 5 2 4 5 2 3 2 2" xfId="34107"/>
    <cellStyle name="Normal 5 2 4 5 2 3 3" xfId="34108"/>
    <cellStyle name="Normal 5 2 4 5 2 4" xfId="34109"/>
    <cellStyle name="Normal 5 2 4 5 2 4 2" xfId="34110"/>
    <cellStyle name="Normal 5 2 4 5 2 5" xfId="34111"/>
    <cellStyle name="Normal 5 2 4 5 3" xfId="34112"/>
    <cellStyle name="Normal 5 2 4 5 3 2" xfId="34113"/>
    <cellStyle name="Normal 5 2 4 5 3 2 2" xfId="34114"/>
    <cellStyle name="Normal 5 2 4 5 3 2 2 2" xfId="34115"/>
    <cellStyle name="Normal 5 2 4 5 3 2 3" xfId="34116"/>
    <cellStyle name="Normal 5 2 4 5 3 3" xfId="34117"/>
    <cellStyle name="Normal 5 2 4 5 3 3 2" xfId="34118"/>
    <cellStyle name="Normal 5 2 4 5 3 4" xfId="34119"/>
    <cellStyle name="Normal 5 2 4 5 4" xfId="34120"/>
    <cellStyle name="Normal 5 2 4 5 4 2" xfId="34121"/>
    <cellStyle name="Normal 5 2 4 5 4 2 2" xfId="34122"/>
    <cellStyle name="Normal 5 2 4 5 4 3" xfId="34123"/>
    <cellStyle name="Normal 5 2 4 5 5" xfId="34124"/>
    <cellStyle name="Normal 5 2 4 5 5 2" xfId="34125"/>
    <cellStyle name="Normal 5 2 4 5 6" xfId="34126"/>
    <cellStyle name="Normal 5 2 4 6" xfId="34127"/>
    <cellStyle name="Normal 5 2 4 6 2" xfId="34128"/>
    <cellStyle name="Normal 5 2 4 6 2 2" xfId="34129"/>
    <cellStyle name="Normal 5 2 4 6 2 2 2" xfId="34130"/>
    <cellStyle name="Normal 5 2 4 6 2 2 2 2" xfId="34131"/>
    <cellStyle name="Normal 5 2 4 6 2 2 3" xfId="34132"/>
    <cellStyle name="Normal 5 2 4 6 2 3" xfId="34133"/>
    <cellStyle name="Normal 5 2 4 6 2 3 2" xfId="34134"/>
    <cellStyle name="Normal 5 2 4 6 2 4" xfId="34135"/>
    <cellStyle name="Normal 5 2 4 6 3" xfId="34136"/>
    <cellStyle name="Normal 5 2 4 6 3 2" xfId="34137"/>
    <cellStyle name="Normal 5 2 4 6 3 2 2" xfId="34138"/>
    <cellStyle name="Normal 5 2 4 6 3 3" xfId="34139"/>
    <cellStyle name="Normal 5 2 4 6 4" xfId="34140"/>
    <cellStyle name="Normal 5 2 4 6 4 2" xfId="34141"/>
    <cellStyle name="Normal 5 2 4 6 5" xfId="34142"/>
    <cellStyle name="Normal 5 2 4 7" xfId="34143"/>
    <cellStyle name="Normal 5 2 4 7 2" xfId="34144"/>
    <cellStyle name="Normal 5 2 4 7 2 2" xfId="34145"/>
    <cellStyle name="Normal 5 2 4 7 2 2 2" xfId="34146"/>
    <cellStyle name="Normal 5 2 4 7 2 3" xfId="34147"/>
    <cellStyle name="Normal 5 2 4 7 3" xfId="34148"/>
    <cellStyle name="Normal 5 2 4 7 3 2" xfId="34149"/>
    <cellStyle name="Normal 5 2 4 7 4" xfId="34150"/>
    <cellStyle name="Normal 5 2 4 8" xfId="34151"/>
    <cellStyle name="Normal 5 2 4 8 2" xfId="34152"/>
    <cellStyle name="Normal 5 2 4 8 2 2" xfId="34153"/>
    <cellStyle name="Normal 5 2 4 8 3" xfId="34154"/>
    <cellStyle name="Normal 5 2 4 9" xfId="34155"/>
    <cellStyle name="Normal 5 2 4 9 2" xfId="34156"/>
    <cellStyle name="Normal 5 2 5" xfId="34157"/>
    <cellStyle name="Normal 5 2 5 2" xfId="34158"/>
    <cellStyle name="Normal 5 2 5 2 2" xfId="34159"/>
    <cellStyle name="Normal 5 2 5 2 2 2" xfId="34160"/>
    <cellStyle name="Normal 5 2 5 2 2 2 2" xfId="34161"/>
    <cellStyle name="Normal 5 2 5 2 2 2 2 2" xfId="34162"/>
    <cellStyle name="Normal 5 2 5 2 2 2 2 2 2" xfId="34163"/>
    <cellStyle name="Normal 5 2 5 2 2 2 2 2 2 2" xfId="34164"/>
    <cellStyle name="Normal 5 2 5 2 2 2 2 2 2 2 2" xfId="34165"/>
    <cellStyle name="Normal 5 2 5 2 2 2 2 2 2 3" xfId="34166"/>
    <cellStyle name="Normal 5 2 5 2 2 2 2 2 3" xfId="34167"/>
    <cellStyle name="Normal 5 2 5 2 2 2 2 2 3 2" xfId="34168"/>
    <cellStyle name="Normal 5 2 5 2 2 2 2 2 4" xfId="34169"/>
    <cellStyle name="Normal 5 2 5 2 2 2 2 3" xfId="34170"/>
    <cellStyle name="Normal 5 2 5 2 2 2 2 3 2" xfId="34171"/>
    <cellStyle name="Normal 5 2 5 2 2 2 2 3 2 2" xfId="34172"/>
    <cellStyle name="Normal 5 2 5 2 2 2 2 3 3" xfId="34173"/>
    <cellStyle name="Normal 5 2 5 2 2 2 2 4" xfId="34174"/>
    <cellStyle name="Normal 5 2 5 2 2 2 2 4 2" xfId="34175"/>
    <cellStyle name="Normal 5 2 5 2 2 2 2 5" xfId="34176"/>
    <cellStyle name="Normal 5 2 5 2 2 2 3" xfId="34177"/>
    <cellStyle name="Normal 5 2 5 2 2 2 3 2" xfId="34178"/>
    <cellStyle name="Normal 5 2 5 2 2 2 3 2 2" xfId="34179"/>
    <cellStyle name="Normal 5 2 5 2 2 2 3 2 2 2" xfId="34180"/>
    <cellStyle name="Normal 5 2 5 2 2 2 3 2 3" xfId="34181"/>
    <cellStyle name="Normal 5 2 5 2 2 2 3 3" xfId="34182"/>
    <cellStyle name="Normal 5 2 5 2 2 2 3 3 2" xfId="34183"/>
    <cellStyle name="Normal 5 2 5 2 2 2 3 4" xfId="34184"/>
    <cellStyle name="Normal 5 2 5 2 2 2 4" xfId="34185"/>
    <cellStyle name="Normal 5 2 5 2 2 2 4 2" xfId="34186"/>
    <cellStyle name="Normal 5 2 5 2 2 2 4 2 2" xfId="34187"/>
    <cellStyle name="Normal 5 2 5 2 2 2 4 3" xfId="34188"/>
    <cellStyle name="Normal 5 2 5 2 2 2 5" xfId="34189"/>
    <cellStyle name="Normal 5 2 5 2 2 2 5 2" xfId="34190"/>
    <cellStyle name="Normal 5 2 5 2 2 2 6" xfId="34191"/>
    <cellStyle name="Normal 5 2 5 2 2 3" xfId="34192"/>
    <cellStyle name="Normal 5 2 5 2 2 3 2" xfId="34193"/>
    <cellStyle name="Normal 5 2 5 2 2 3 2 2" xfId="34194"/>
    <cellStyle name="Normal 5 2 5 2 2 3 2 2 2" xfId="34195"/>
    <cellStyle name="Normal 5 2 5 2 2 3 2 2 2 2" xfId="34196"/>
    <cellStyle name="Normal 5 2 5 2 2 3 2 2 3" xfId="34197"/>
    <cellStyle name="Normal 5 2 5 2 2 3 2 3" xfId="34198"/>
    <cellStyle name="Normal 5 2 5 2 2 3 2 3 2" xfId="34199"/>
    <cellStyle name="Normal 5 2 5 2 2 3 2 4" xfId="34200"/>
    <cellStyle name="Normal 5 2 5 2 2 3 3" xfId="34201"/>
    <cellStyle name="Normal 5 2 5 2 2 3 3 2" xfId="34202"/>
    <cellStyle name="Normal 5 2 5 2 2 3 3 2 2" xfId="34203"/>
    <cellStyle name="Normal 5 2 5 2 2 3 3 3" xfId="34204"/>
    <cellStyle name="Normal 5 2 5 2 2 3 4" xfId="34205"/>
    <cellStyle name="Normal 5 2 5 2 2 3 4 2" xfId="34206"/>
    <cellStyle name="Normal 5 2 5 2 2 3 5" xfId="34207"/>
    <cellStyle name="Normal 5 2 5 2 2 4" xfId="34208"/>
    <cellStyle name="Normal 5 2 5 2 2 4 2" xfId="34209"/>
    <cellStyle name="Normal 5 2 5 2 2 4 2 2" xfId="34210"/>
    <cellStyle name="Normal 5 2 5 2 2 4 2 2 2" xfId="34211"/>
    <cellStyle name="Normal 5 2 5 2 2 4 2 3" xfId="34212"/>
    <cellStyle name="Normal 5 2 5 2 2 4 3" xfId="34213"/>
    <cellStyle name="Normal 5 2 5 2 2 4 3 2" xfId="34214"/>
    <cellStyle name="Normal 5 2 5 2 2 4 4" xfId="34215"/>
    <cellStyle name="Normal 5 2 5 2 2 5" xfId="34216"/>
    <cellStyle name="Normal 5 2 5 2 2 5 2" xfId="34217"/>
    <cellStyle name="Normal 5 2 5 2 2 5 2 2" xfId="34218"/>
    <cellStyle name="Normal 5 2 5 2 2 5 3" xfId="34219"/>
    <cellStyle name="Normal 5 2 5 2 2 6" xfId="34220"/>
    <cellStyle name="Normal 5 2 5 2 2 6 2" xfId="34221"/>
    <cellStyle name="Normal 5 2 5 2 2 7" xfId="34222"/>
    <cellStyle name="Normal 5 2 5 2 3" xfId="34223"/>
    <cellStyle name="Normal 5 2 5 2 3 2" xfId="34224"/>
    <cellStyle name="Normal 5 2 5 2 3 2 2" xfId="34225"/>
    <cellStyle name="Normal 5 2 5 2 3 2 2 2" xfId="34226"/>
    <cellStyle name="Normal 5 2 5 2 3 2 2 2 2" xfId="34227"/>
    <cellStyle name="Normal 5 2 5 2 3 2 2 2 2 2" xfId="34228"/>
    <cellStyle name="Normal 5 2 5 2 3 2 2 2 3" xfId="34229"/>
    <cellStyle name="Normal 5 2 5 2 3 2 2 3" xfId="34230"/>
    <cellStyle name="Normal 5 2 5 2 3 2 2 3 2" xfId="34231"/>
    <cellStyle name="Normal 5 2 5 2 3 2 2 4" xfId="34232"/>
    <cellStyle name="Normal 5 2 5 2 3 2 3" xfId="34233"/>
    <cellStyle name="Normal 5 2 5 2 3 2 3 2" xfId="34234"/>
    <cellStyle name="Normal 5 2 5 2 3 2 3 2 2" xfId="34235"/>
    <cellStyle name="Normal 5 2 5 2 3 2 3 3" xfId="34236"/>
    <cellStyle name="Normal 5 2 5 2 3 2 4" xfId="34237"/>
    <cellStyle name="Normal 5 2 5 2 3 2 4 2" xfId="34238"/>
    <cellStyle name="Normal 5 2 5 2 3 2 5" xfId="34239"/>
    <cellStyle name="Normal 5 2 5 2 3 3" xfId="34240"/>
    <cellStyle name="Normal 5 2 5 2 3 3 2" xfId="34241"/>
    <cellStyle name="Normal 5 2 5 2 3 3 2 2" xfId="34242"/>
    <cellStyle name="Normal 5 2 5 2 3 3 2 2 2" xfId="34243"/>
    <cellStyle name="Normal 5 2 5 2 3 3 2 3" xfId="34244"/>
    <cellStyle name="Normal 5 2 5 2 3 3 3" xfId="34245"/>
    <cellStyle name="Normal 5 2 5 2 3 3 3 2" xfId="34246"/>
    <cellStyle name="Normal 5 2 5 2 3 3 4" xfId="34247"/>
    <cellStyle name="Normal 5 2 5 2 3 4" xfId="34248"/>
    <cellStyle name="Normal 5 2 5 2 3 4 2" xfId="34249"/>
    <cellStyle name="Normal 5 2 5 2 3 4 2 2" xfId="34250"/>
    <cellStyle name="Normal 5 2 5 2 3 4 3" xfId="34251"/>
    <cellStyle name="Normal 5 2 5 2 3 5" xfId="34252"/>
    <cellStyle name="Normal 5 2 5 2 3 5 2" xfId="34253"/>
    <cellStyle name="Normal 5 2 5 2 3 6" xfId="34254"/>
    <cellStyle name="Normal 5 2 5 2 4" xfId="34255"/>
    <cellStyle name="Normal 5 2 5 2 4 2" xfId="34256"/>
    <cellStyle name="Normal 5 2 5 2 4 2 2" xfId="34257"/>
    <cellStyle name="Normal 5 2 5 2 4 2 2 2" xfId="34258"/>
    <cellStyle name="Normal 5 2 5 2 4 2 2 2 2" xfId="34259"/>
    <cellStyle name="Normal 5 2 5 2 4 2 2 3" xfId="34260"/>
    <cellStyle name="Normal 5 2 5 2 4 2 3" xfId="34261"/>
    <cellStyle name="Normal 5 2 5 2 4 2 3 2" xfId="34262"/>
    <cellStyle name="Normal 5 2 5 2 4 2 4" xfId="34263"/>
    <cellStyle name="Normal 5 2 5 2 4 3" xfId="34264"/>
    <cellStyle name="Normal 5 2 5 2 4 3 2" xfId="34265"/>
    <cellStyle name="Normal 5 2 5 2 4 3 2 2" xfId="34266"/>
    <cellStyle name="Normal 5 2 5 2 4 3 3" xfId="34267"/>
    <cellStyle name="Normal 5 2 5 2 4 4" xfId="34268"/>
    <cellStyle name="Normal 5 2 5 2 4 4 2" xfId="34269"/>
    <cellStyle name="Normal 5 2 5 2 4 5" xfId="34270"/>
    <cellStyle name="Normal 5 2 5 2 5" xfId="34271"/>
    <cellStyle name="Normal 5 2 5 2 5 2" xfId="34272"/>
    <cellStyle name="Normal 5 2 5 2 5 2 2" xfId="34273"/>
    <cellStyle name="Normal 5 2 5 2 5 2 2 2" xfId="34274"/>
    <cellStyle name="Normal 5 2 5 2 5 2 3" xfId="34275"/>
    <cellStyle name="Normal 5 2 5 2 5 3" xfId="34276"/>
    <cellStyle name="Normal 5 2 5 2 5 3 2" xfId="34277"/>
    <cellStyle name="Normal 5 2 5 2 5 4" xfId="34278"/>
    <cellStyle name="Normal 5 2 5 2 6" xfId="34279"/>
    <cellStyle name="Normal 5 2 5 2 6 2" xfId="34280"/>
    <cellStyle name="Normal 5 2 5 2 6 2 2" xfId="34281"/>
    <cellStyle name="Normal 5 2 5 2 6 3" xfId="34282"/>
    <cellStyle name="Normal 5 2 5 2 7" xfId="34283"/>
    <cellStyle name="Normal 5 2 5 2 7 2" xfId="34284"/>
    <cellStyle name="Normal 5 2 5 2 8" xfId="34285"/>
    <cellStyle name="Normal 5 2 5 3" xfId="34286"/>
    <cellStyle name="Normal 5 2 5 3 2" xfId="34287"/>
    <cellStyle name="Normal 5 2 5 3 2 2" xfId="34288"/>
    <cellStyle name="Normal 5 2 5 3 2 2 2" xfId="34289"/>
    <cellStyle name="Normal 5 2 5 3 2 2 2 2" xfId="34290"/>
    <cellStyle name="Normal 5 2 5 3 2 2 2 2 2" xfId="34291"/>
    <cellStyle name="Normal 5 2 5 3 2 2 2 2 2 2" xfId="34292"/>
    <cellStyle name="Normal 5 2 5 3 2 2 2 2 3" xfId="34293"/>
    <cellStyle name="Normal 5 2 5 3 2 2 2 3" xfId="34294"/>
    <cellStyle name="Normal 5 2 5 3 2 2 2 3 2" xfId="34295"/>
    <cellStyle name="Normal 5 2 5 3 2 2 2 4" xfId="34296"/>
    <cellStyle name="Normal 5 2 5 3 2 2 3" xfId="34297"/>
    <cellStyle name="Normal 5 2 5 3 2 2 3 2" xfId="34298"/>
    <cellStyle name="Normal 5 2 5 3 2 2 3 2 2" xfId="34299"/>
    <cellStyle name="Normal 5 2 5 3 2 2 3 3" xfId="34300"/>
    <cellStyle name="Normal 5 2 5 3 2 2 4" xfId="34301"/>
    <cellStyle name="Normal 5 2 5 3 2 2 4 2" xfId="34302"/>
    <cellStyle name="Normal 5 2 5 3 2 2 5" xfId="34303"/>
    <cellStyle name="Normal 5 2 5 3 2 3" xfId="34304"/>
    <cellStyle name="Normal 5 2 5 3 2 3 2" xfId="34305"/>
    <cellStyle name="Normal 5 2 5 3 2 3 2 2" xfId="34306"/>
    <cellStyle name="Normal 5 2 5 3 2 3 2 2 2" xfId="34307"/>
    <cellStyle name="Normal 5 2 5 3 2 3 2 3" xfId="34308"/>
    <cellStyle name="Normal 5 2 5 3 2 3 3" xfId="34309"/>
    <cellStyle name="Normal 5 2 5 3 2 3 3 2" xfId="34310"/>
    <cellStyle name="Normal 5 2 5 3 2 3 4" xfId="34311"/>
    <cellStyle name="Normal 5 2 5 3 2 4" xfId="34312"/>
    <cellStyle name="Normal 5 2 5 3 2 4 2" xfId="34313"/>
    <cellStyle name="Normal 5 2 5 3 2 4 2 2" xfId="34314"/>
    <cellStyle name="Normal 5 2 5 3 2 4 3" xfId="34315"/>
    <cellStyle name="Normal 5 2 5 3 2 5" xfId="34316"/>
    <cellStyle name="Normal 5 2 5 3 2 5 2" xfId="34317"/>
    <cellStyle name="Normal 5 2 5 3 2 6" xfId="34318"/>
    <cellStyle name="Normal 5 2 5 3 3" xfId="34319"/>
    <cellStyle name="Normal 5 2 5 3 3 2" xfId="34320"/>
    <cellStyle name="Normal 5 2 5 3 3 2 2" xfId="34321"/>
    <cellStyle name="Normal 5 2 5 3 3 2 2 2" xfId="34322"/>
    <cellStyle name="Normal 5 2 5 3 3 2 2 2 2" xfId="34323"/>
    <cellStyle name="Normal 5 2 5 3 3 2 2 3" xfId="34324"/>
    <cellStyle name="Normal 5 2 5 3 3 2 3" xfId="34325"/>
    <cellStyle name="Normal 5 2 5 3 3 2 3 2" xfId="34326"/>
    <cellStyle name="Normal 5 2 5 3 3 2 4" xfId="34327"/>
    <cellStyle name="Normal 5 2 5 3 3 3" xfId="34328"/>
    <cellStyle name="Normal 5 2 5 3 3 3 2" xfId="34329"/>
    <cellStyle name="Normal 5 2 5 3 3 3 2 2" xfId="34330"/>
    <cellStyle name="Normal 5 2 5 3 3 3 3" xfId="34331"/>
    <cellStyle name="Normal 5 2 5 3 3 4" xfId="34332"/>
    <cellStyle name="Normal 5 2 5 3 3 4 2" xfId="34333"/>
    <cellStyle name="Normal 5 2 5 3 3 5" xfId="34334"/>
    <cellStyle name="Normal 5 2 5 3 4" xfId="34335"/>
    <cellStyle name="Normal 5 2 5 3 4 2" xfId="34336"/>
    <cellStyle name="Normal 5 2 5 3 4 2 2" xfId="34337"/>
    <cellStyle name="Normal 5 2 5 3 4 2 2 2" xfId="34338"/>
    <cellStyle name="Normal 5 2 5 3 4 2 3" xfId="34339"/>
    <cellStyle name="Normal 5 2 5 3 4 3" xfId="34340"/>
    <cellStyle name="Normal 5 2 5 3 4 3 2" xfId="34341"/>
    <cellStyle name="Normal 5 2 5 3 4 4" xfId="34342"/>
    <cellStyle name="Normal 5 2 5 3 5" xfId="34343"/>
    <cellStyle name="Normal 5 2 5 3 5 2" xfId="34344"/>
    <cellStyle name="Normal 5 2 5 3 5 2 2" xfId="34345"/>
    <cellStyle name="Normal 5 2 5 3 5 3" xfId="34346"/>
    <cellStyle name="Normal 5 2 5 3 6" xfId="34347"/>
    <cellStyle name="Normal 5 2 5 3 6 2" xfId="34348"/>
    <cellStyle name="Normal 5 2 5 3 7" xfId="34349"/>
    <cellStyle name="Normal 5 2 5 4" xfId="34350"/>
    <cellStyle name="Normal 5 2 5 4 2" xfId="34351"/>
    <cellStyle name="Normal 5 2 5 4 2 2" xfId="34352"/>
    <cellStyle name="Normal 5 2 5 4 2 2 2" xfId="34353"/>
    <cellStyle name="Normal 5 2 5 4 2 2 2 2" xfId="34354"/>
    <cellStyle name="Normal 5 2 5 4 2 2 2 2 2" xfId="34355"/>
    <cellStyle name="Normal 5 2 5 4 2 2 2 3" xfId="34356"/>
    <cellStyle name="Normal 5 2 5 4 2 2 3" xfId="34357"/>
    <cellStyle name="Normal 5 2 5 4 2 2 3 2" xfId="34358"/>
    <cellStyle name="Normal 5 2 5 4 2 2 4" xfId="34359"/>
    <cellStyle name="Normal 5 2 5 4 2 3" xfId="34360"/>
    <cellStyle name="Normal 5 2 5 4 2 3 2" xfId="34361"/>
    <cellStyle name="Normal 5 2 5 4 2 3 2 2" xfId="34362"/>
    <cellStyle name="Normal 5 2 5 4 2 3 3" xfId="34363"/>
    <cellStyle name="Normal 5 2 5 4 2 4" xfId="34364"/>
    <cellStyle name="Normal 5 2 5 4 2 4 2" xfId="34365"/>
    <cellStyle name="Normal 5 2 5 4 2 5" xfId="34366"/>
    <cellStyle name="Normal 5 2 5 4 3" xfId="34367"/>
    <cellStyle name="Normal 5 2 5 4 3 2" xfId="34368"/>
    <cellStyle name="Normal 5 2 5 4 3 2 2" xfId="34369"/>
    <cellStyle name="Normal 5 2 5 4 3 2 2 2" xfId="34370"/>
    <cellStyle name="Normal 5 2 5 4 3 2 3" xfId="34371"/>
    <cellStyle name="Normal 5 2 5 4 3 3" xfId="34372"/>
    <cellStyle name="Normal 5 2 5 4 3 3 2" xfId="34373"/>
    <cellStyle name="Normal 5 2 5 4 3 4" xfId="34374"/>
    <cellStyle name="Normal 5 2 5 4 4" xfId="34375"/>
    <cellStyle name="Normal 5 2 5 4 4 2" xfId="34376"/>
    <cellStyle name="Normal 5 2 5 4 4 2 2" xfId="34377"/>
    <cellStyle name="Normal 5 2 5 4 4 3" xfId="34378"/>
    <cellStyle name="Normal 5 2 5 4 5" xfId="34379"/>
    <cellStyle name="Normal 5 2 5 4 5 2" xfId="34380"/>
    <cellStyle name="Normal 5 2 5 4 6" xfId="34381"/>
    <cellStyle name="Normal 5 2 5 5" xfId="34382"/>
    <cellStyle name="Normal 5 2 5 5 2" xfId="34383"/>
    <cellStyle name="Normal 5 2 5 5 2 2" xfId="34384"/>
    <cellStyle name="Normal 5 2 5 5 2 2 2" xfId="34385"/>
    <cellStyle name="Normal 5 2 5 5 2 2 2 2" xfId="34386"/>
    <cellStyle name="Normal 5 2 5 5 2 2 3" xfId="34387"/>
    <cellStyle name="Normal 5 2 5 5 2 3" xfId="34388"/>
    <cellStyle name="Normal 5 2 5 5 2 3 2" xfId="34389"/>
    <cellStyle name="Normal 5 2 5 5 2 4" xfId="34390"/>
    <cellStyle name="Normal 5 2 5 5 3" xfId="34391"/>
    <cellStyle name="Normal 5 2 5 5 3 2" xfId="34392"/>
    <cellStyle name="Normal 5 2 5 5 3 2 2" xfId="34393"/>
    <cellStyle name="Normal 5 2 5 5 3 3" xfId="34394"/>
    <cellStyle name="Normal 5 2 5 5 4" xfId="34395"/>
    <cellStyle name="Normal 5 2 5 5 4 2" xfId="34396"/>
    <cellStyle name="Normal 5 2 5 5 5" xfId="34397"/>
    <cellStyle name="Normal 5 2 5 6" xfId="34398"/>
    <cellStyle name="Normal 5 2 5 6 2" xfId="34399"/>
    <cellStyle name="Normal 5 2 5 6 2 2" xfId="34400"/>
    <cellStyle name="Normal 5 2 5 6 2 2 2" xfId="34401"/>
    <cellStyle name="Normal 5 2 5 6 2 3" xfId="34402"/>
    <cellStyle name="Normal 5 2 5 6 3" xfId="34403"/>
    <cellStyle name="Normal 5 2 5 6 3 2" xfId="34404"/>
    <cellStyle name="Normal 5 2 5 6 4" xfId="34405"/>
    <cellStyle name="Normal 5 2 5 7" xfId="34406"/>
    <cellStyle name="Normal 5 2 5 7 2" xfId="34407"/>
    <cellStyle name="Normal 5 2 5 7 2 2" xfId="34408"/>
    <cellStyle name="Normal 5 2 5 7 3" xfId="34409"/>
    <cellStyle name="Normal 5 2 5 8" xfId="34410"/>
    <cellStyle name="Normal 5 2 5 8 2" xfId="34411"/>
    <cellStyle name="Normal 5 2 5 9" xfId="34412"/>
    <cellStyle name="Normal 5 2 6" xfId="34413"/>
    <cellStyle name="Normal 5 2 6 2" xfId="34414"/>
    <cellStyle name="Normal 5 2 6 2 2" xfId="34415"/>
    <cellStyle name="Normal 5 2 6 2 2 2" xfId="34416"/>
    <cellStyle name="Normal 5 2 6 2 2 2 2" xfId="34417"/>
    <cellStyle name="Normal 5 2 6 2 2 2 2 2" xfId="34418"/>
    <cellStyle name="Normal 5 2 6 2 2 2 2 2 2" xfId="34419"/>
    <cellStyle name="Normal 5 2 6 2 2 2 2 2 2 2" xfId="34420"/>
    <cellStyle name="Normal 5 2 6 2 2 2 2 2 3" xfId="34421"/>
    <cellStyle name="Normal 5 2 6 2 2 2 2 3" xfId="34422"/>
    <cellStyle name="Normal 5 2 6 2 2 2 2 3 2" xfId="34423"/>
    <cellStyle name="Normal 5 2 6 2 2 2 2 4" xfId="34424"/>
    <cellStyle name="Normal 5 2 6 2 2 2 3" xfId="34425"/>
    <cellStyle name="Normal 5 2 6 2 2 2 3 2" xfId="34426"/>
    <cellStyle name="Normal 5 2 6 2 2 2 3 2 2" xfId="34427"/>
    <cellStyle name="Normal 5 2 6 2 2 2 3 3" xfId="34428"/>
    <cellStyle name="Normal 5 2 6 2 2 2 4" xfId="34429"/>
    <cellStyle name="Normal 5 2 6 2 2 2 4 2" xfId="34430"/>
    <cellStyle name="Normal 5 2 6 2 2 2 5" xfId="34431"/>
    <cellStyle name="Normal 5 2 6 2 2 3" xfId="34432"/>
    <cellStyle name="Normal 5 2 6 2 2 3 2" xfId="34433"/>
    <cellStyle name="Normal 5 2 6 2 2 3 2 2" xfId="34434"/>
    <cellStyle name="Normal 5 2 6 2 2 3 2 2 2" xfId="34435"/>
    <cellStyle name="Normal 5 2 6 2 2 3 2 3" xfId="34436"/>
    <cellStyle name="Normal 5 2 6 2 2 3 3" xfId="34437"/>
    <cellStyle name="Normal 5 2 6 2 2 3 3 2" xfId="34438"/>
    <cellStyle name="Normal 5 2 6 2 2 3 4" xfId="34439"/>
    <cellStyle name="Normal 5 2 6 2 2 4" xfId="34440"/>
    <cellStyle name="Normal 5 2 6 2 2 4 2" xfId="34441"/>
    <cellStyle name="Normal 5 2 6 2 2 4 2 2" xfId="34442"/>
    <cellStyle name="Normal 5 2 6 2 2 4 3" xfId="34443"/>
    <cellStyle name="Normal 5 2 6 2 2 5" xfId="34444"/>
    <cellStyle name="Normal 5 2 6 2 2 5 2" xfId="34445"/>
    <cellStyle name="Normal 5 2 6 2 2 6" xfId="34446"/>
    <cellStyle name="Normal 5 2 6 2 3" xfId="34447"/>
    <cellStyle name="Normal 5 2 6 2 3 2" xfId="34448"/>
    <cellStyle name="Normal 5 2 6 2 3 2 2" xfId="34449"/>
    <cellStyle name="Normal 5 2 6 2 3 2 2 2" xfId="34450"/>
    <cellStyle name="Normal 5 2 6 2 3 2 2 2 2" xfId="34451"/>
    <cellStyle name="Normal 5 2 6 2 3 2 2 3" xfId="34452"/>
    <cellStyle name="Normal 5 2 6 2 3 2 3" xfId="34453"/>
    <cellStyle name="Normal 5 2 6 2 3 2 3 2" xfId="34454"/>
    <cellStyle name="Normal 5 2 6 2 3 2 4" xfId="34455"/>
    <cellStyle name="Normal 5 2 6 2 3 3" xfId="34456"/>
    <cellStyle name="Normal 5 2 6 2 3 3 2" xfId="34457"/>
    <cellStyle name="Normal 5 2 6 2 3 3 2 2" xfId="34458"/>
    <cellStyle name="Normal 5 2 6 2 3 3 3" xfId="34459"/>
    <cellStyle name="Normal 5 2 6 2 3 4" xfId="34460"/>
    <cellStyle name="Normal 5 2 6 2 3 4 2" xfId="34461"/>
    <cellStyle name="Normal 5 2 6 2 3 5" xfId="34462"/>
    <cellStyle name="Normal 5 2 6 2 4" xfId="34463"/>
    <cellStyle name="Normal 5 2 6 2 4 2" xfId="34464"/>
    <cellStyle name="Normal 5 2 6 2 4 2 2" xfId="34465"/>
    <cellStyle name="Normal 5 2 6 2 4 2 2 2" xfId="34466"/>
    <cellStyle name="Normal 5 2 6 2 4 2 3" xfId="34467"/>
    <cellStyle name="Normal 5 2 6 2 4 3" xfId="34468"/>
    <cellStyle name="Normal 5 2 6 2 4 3 2" xfId="34469"/>
    <cellStyle name="Normal 5 2 6 2 4 4" xfId="34470"/>
    <cellStyle name="Normal 5 2 6 2 5" xfId="34471"/>
    <cellStyle name="Normal 5 2 6 2 5 2" xfId="34472"/>
    <cellStyle name="Normal 5 2 6 2 5 2 2" xfId="34473"/>
    <cellStyle name="Normal 5 2 6 2 5 3" xfId="34474"/>
    <cellStyle name="Normal 5 2 6 2 6" xfId="34475"/>
    <cellStyle name="Normal 5 2 6 2 6 2" xfId="34476"/>
    <cellStyle name="Normal 5 2 6 2 7" xfId="34477"/>
    <cellStyle name="Normal 5 2 6 3" xfId="34478"/>
    <cellStyle name="Normal 5 2 6 3 2" xfId="34479"/>
    <cellStyle name="Normal 5 2 6 3 2 2" xfId="34480"/>
    <cellStyle name="Normal 5 2 6 3 2 2 2" xfId="34481"/>
    <cellStyle name="Normal 5 2 6 3 2 2 2 2" xfId="34482"/>
    <cellStyle name="Normal 5 2 6 3 2 2 2 2 2" xfId="34483"/>
    <cellStyle name="Normal 5 2 6 3 2 2 2 3" xfId="34484"/>
    <cellStyle name="Normal 5 2 6 3 2 2 3" xfId="34485"/>
    <cellStyle name="Normal 5 2 6 3 2 2 3 2" xfId="34486"/>
    <cellStyle name="Normal 5 2 6 3 2 2 4" xfId="34487"/>
    <cellStyle name="Normal 5 2 6 3 2 3" xfId="34488"/>
    <cellStyle name="Normal 5 2 6 3 2 3 2" xfId="34489"/>
    <cellStyle name="Normal 5 2 6 3 2 3 2 2" xfId="34490"/>
    <cellStyle name="Normal 5 2 6 3 2 3 3" xfId="34491"/>
    <cellStyle name="Normal 5 2 6 3 2 4" xfId="34492"/>
    <cellStyle name="Normal 5 2 6 3 2 4 2" xfId="34493"/>
    <cellStyle name="Normal 5 2 6 3 2 5" xfId="34494"/>
    <cellStyle name="Normal 5 2 6 3 3" xfId="34495"/>
    <cellStyle name="Normal 5 2 6 3 3 2" xfId="34496"/>
    <cellStyle name="Normal 5 2 6 3 3 2 2" xfId="34497"/>
    <cellStyle name="Normal 5 2 6 3 3 2 2 2" xfId="34498"/>
    <cellStyle name="Normal 5 2 6 3 3 2 3" xfId="34499"/>
    <cellStyle name="Normal 5 2 6 3 3 3" xfId="34500"/>
    <cellStyle name="Normal 5 2 6 3 3 3 2" xfId="34501"/>
    <cellStyle name="Normal 5 2 6 3 3 4" xfId="34502"/>
    <cellStyle name="Normal 5 2 6 3 4" xfId="34503"/>
    <cellStyle name="Normal 5 2 6 3 4 2" xfId="34504"/>
    <cellStyle name="Normal 5 2 6 3 4 2 2" xfId="34505"/>
    <cellStyle name="Normal 5 2 6 3 4 3" xfId="34506"/>
    <cellStyle name="Normal 5 2 6 3 5" xfId="34507"/>
    <cellStyle name="Normal 5 2 6 3 5 2" xfId="34508"/>
    <cellStyle name="Normal 5 2 6 3 6" xfId="34509"/>
    <cellStyle name="Normal 5 2 6 4" xfId="34510"/>
    <cellStyle name="Normal 5 2 6 4 2" xfId="34511"/>
    <cellStyle name="Normal 5 2 6 4 2 2" xfId="34512"/>
    <cellStyle name="Normal 5 2 6 4 2 2 2" xfId="34513"/>
    <cellStyle name="Normal 5 2 6 4 2 2 2 2" xfId="34514"/>
    <cellStyle name="Normal 5 2 6 4 2 2 3" xfId="34515"/>
    <cellStyle name="Normal 5 2 6 4 2 3" xfId="34516"/>
    <cellStyle name="Normal 5 2 6 4 2 3 2" xfId="34517"/>
    <cellStyle name="Normal 5 2 6 4 2 4" xfId="34518"/>
    <cellStyle name="Normal 5 2 6 4 3" xfId="34519"/>
    <cellStyle name="Normal 5 2 6 4 3 2" xfId="34520"/>
    <cellStyle name="Normal 5 2 6 4 3 2 2" xfId="34521"/>
    <cellStyle name="Normal 5 2 6 4 3 3" xfId="34522"/>
    <cellStyle name="Normal 5 2 6 4 4" xfId="34523"/>
    <cellStyle name="Normal 5 2 6 4 4 2" xfId="34524"/>
    <cellStyle name="Normal 5 2 6 4 5" xfId="34525"/>
    <cellStyle name="Normal 5 2 6 5" xfId="34526"/>
    <cellStyle name="Normal 5 2 6 5 2" xfId="34527"/>
    <cellStyle name="Normal 5 2 6 5 2 2" xfId="34528"/>
    <cellStyle name="Normal 5 2 6 5 2 2 2" xfId="34529"/>
    <cellStyle name="Normal 5 2 6 5 2 3" xfId="34530"/>
    <cellStyle name="Normal 5 2 6 5 3" xfId="34531"/>
    <cellStyle name="Normal 5 2 6 5 3 2" xfId="34532"/>
    <cellStyle name="Normal 5 2 6 5 4" xfId="34533"/>
    <cellStyle name="Normal 5 2 6 6" xfId="34534"/>
    <cellStyle name="Normal 5 2 6 6 2" xfId="34535"/>
    <cellStyle name="Normal 5 2 6 6 2 2" xfId="34536"/>
    <cellStyle name="Normal 5 2 6 6 3" xfId="34537"/>
    <cellStyle name="Normal 5 2 6 7" xfId="34538"/>
    <cellStyle name="Normal 5 2 6 7 2" xfId="34539"/>
    <cellStyle name="Normal 5 2 6 8" xfId="34540"/>
    <cellStyle name="Normal 5 2 7" xfId="34541"/>
    <cellStyle name="Normal 5 2 7 2" xfId="34542"/>
    <cellStyle name="Normal 5 2 7 2 2" xfId="34543"/>
    <cellStyle name="Normal 5 2 7 2 2 2" xfId="34544"/>
    <cellStyle name="Normal 5 2 7 2 2 2 2" xfId="34545"/>
    <cellStyle name="Normal 5 2 7 2 2 2 2 2" xfId="34546"/>
    <cellStyle name="Normal 5 2 7 2 2 2 2 2 2" xfId="34547"/>
    <cellStyle name="Normal 5 2 7 2 2 2 2 3" xfId="34548"/>
    <cellStyle name="Normal 5 2 7 2 2 2 3" xfId="34549"/>
    <cellStyle name="Normal 5 2 7 2 2 2 3 2" xfId="34550"/>
    <cellStyle name="Normal 5 2 7 2 2 2 4" xfId="34551"/>
    <cellStyle name="Normal 5 2 7 2 2 3" xfId="34552"/>
    <cellStyle name="Normal 5 2 7 2 2 3 2" xfId="34553"/>
    <cellStyle name="Normal 5 2 7 2 2 3 2 2" xfId="34554"/>
    <cellStyle name="Normal 5 2 7 2 2 3 3" xfId="34555"/>
    <cellStyle name="Normal 5 2 7 2 2 4" xfId="34556"/>
    <cellStyle name="Normal 5 2 7 2 2 4 2" xfId="34557"/>
    <cellStyle name="Normal 5 2 7 2 2 5" xfId="34558"/>
    <cellStyle name="Normal 5 2 7 2 3" xfId="34559"/>
    <cellStyle name="Normal 5 2 7 2 3 2" xfId="34560"/>
    <cellStyle name="Normal 5 2 7 2 3 2 2" xfId="34561"/>
    <cellStyle name="Normal 5 2 7 2 3 2 2 2" xfId="34562"/>
    <cellStyle name="Normal 5 2 7 2 3 2 3" xfId="34563"/>
    <cellStyle name="Normal 5 2 7 2 3 3" xfId="34564"/>
    <cellStyle name="Normal 5 2 7 2 3 3 2" xfId="34565"/>
    <cellStyle name="Normal 5 2 7 2 3 4" xfId="34566"/>
    <cellStyle name="Normal 5 2 7 2 4" xfId="34567"/>
    <cellStyle name="Normal 5 2 7 2 4 2" xfId="34568"/>
    <cellStyle name="Normal 5 2 7 2 4 2 2" xfId="34569"/>
    <cellStyle name="Normal 5 2 7 2 4 3" xfId="34570"/>
    <cellStyle name="Normal 5 2 7 2 5" xfId="34571"/>
    <cellStyle name="Normal 5 2 7 2 5 2" xfId="34572"/>
    <cellStyle name="Normal 5 2 7 2 6" xfId="34573"/>
    <cellStyle name="Normal 5 2 7 3" xfId="34574"/>
    <cellStyle name="Normal 5 2 7 3 2" xfId="34575"/>
    <cellStyle name="Normal 5 2 7 3 2 2" xfId="34576"/>
    <cellStyle name="Normal 5 2 7 3 2 2 2" xfId="34577"/>
    <cellStyle name="Normal 5 2 7 3 2 2 2 2" xfId="34578"/>
    <cellStyle name="Normal 5 2 7 3 2 2 3" xfId="34579"/>
    <cellStyle name="Normal 5 2 7 3 2 3" xfId="34580"/>
    <cellStyle name="Normal 5 2 7 3 2 3 2" xfId="34581"/>
    <cellStyle name="Normal 5 2 7 3 2 4" xfId="34582"/>
    <cellStyle name="Normal 5 2 7 3 3" xfId="34583"/>
    <cellStyle name="Normal 5 2 7 3 3 2" xfId="34584"/>
    <cellStyle name="Normal 5 2 7 3 3 2 2" xfId="34585"/>
    <cellStyle name="Normal 5 2 7 3 3 3" xfId="34586"/>
    <cellStyle name="Normal 5 2 7 3 4" xfId="34587"/>
    <cellStyle name="Normal 5 2 7 3 4 2" xfId="34588"/>
    <cellStyle name="Normal 5 2 7 3 5" xfId="34589"/>
    <cellStyle name="Normal 5 2 7 4" xfId="34590"/>
    <cellStyle name="Normal 5 2 7 4 2" xfId="34591"/>
    <cellStyle name="Normal 5 2 7 4 2 2" xfId="34592"/>
    <cellStyle name="Normal 5 2 7 4 2 2 2" xfId="34593"/>
    <cellStyle name="Normal 5 2 7 4 2 3" xfId="34594"/>
    <cellStyle name="Normal 5 2 7 4 3" xfId="34595"/>
    <cellStyle name="Normal 5 2 7 4 3 2" xfId="34596"/>
    <cellStyle name="Normal 5 2 7 4 4" xfId="34597"/>
    <cellStyle name="Normal 5 2 7 5" xfId="34598"/>
    <cellStyle name="Normal 5 2 7 5 2" xfId="34599"/>
    <cellStyle name="Normal 5 2 7 5 2 2" xfId="34600"/>
    <cellStyle name="Normal 5 2 7 5 3" xfId="34601"/>
    <cellStyle name="Normal 5 2 7 6" xfId="34602"/>
    <cellStyle name="Normal 5 2 7 6 2" xfId="34603"/>
    <cellStyle name="Normal 5 2 7 7" xfId="34604"/>
    <cellStyle name="Normal 5 2 8" xfId="34605"/>
    <cellStyle name="Normal 5 2 8 2" xfId="34606"/>
    <cellStyle name="Normal 5 2 8 2 2" xfId="34607"/>
    <cellStyle name="Normal 5 2 8 2 2 2" xfId="34608"/>
    <cellStyle name="Normal 5 2 8 2 2 2 2" xfId="34609"/>
    <cellStyle name="Normal 5 2 8 2 2 2 2 2" xfId="34610"/>
    <cellStyle name="Normal 5 2 8 2 2 2 3" xfId="34611"/>
    <cellStyle name="Normal 5 2 8 2 2 3" xfId="34612"/>
    <cellStyle name="Normal 5 2 8 2 2 3 2" xfId="34613"/>
    <cellStyle name="Normal 5 2 8 2 2 4" xfId="34614"/>
    <cellStyle name="Normal 5 2 8 2 3" xfId="34615"/>
    <cellStyle name="Normal 5 2 8 2 3 2" xfId="34616"/>
    <cellStyle name="Normal 5 2 8 2 3 2 2" xfId="34617"/>
    <cellStyle name="Normal 5 2 8 2 3 3" xfId="34618"/>
    <cellStyle name="Normal 5 2 8 2 4" xfId="34619"/>
    <cellStyle name="Normal 5 2 8 2 4 2" xfId="34620"/>
    <cellStyle name="Normal 5 2 8 2 5" xfId="34621"/>
    <cellStyle name="Normal 5 2 8 3" xfId="34622"/>
    <cellStyle name="Normal 5 2 8 3 2" xfId="34623"/>
    <cellStyle name="Normal 5 2 8 3 2 2" xfId="34624"/>
    <cellStyle name="Normal 5 2 8 3 2 2 2" xfId="34625"/>
    <cellStyle name="Normal 5 2 8 3 2 3" xfId="34626"/>
    <cellStyle name="Normal 5 2 8 3 3" xfId="34627"/>
    <cellStyle name="Normal 5 2 8 3 3 2" xfId="34628"/>
    <cellStyle name="Normal 5 2 8 3 4" xfId="34629"/>
    <cellStyle name="Normal 5 2 8 4" xfId="34630"/>
    <cellStyle name="Normal 5 2 8 4 2" xfId="34631"/>
    <cellStyle name="Normal 5 2 8 4 2 2" xfId="34632"/>
    <cellStyle name="Normal 5 2 8 4 3" xfId="34633"/>
    <cellStyle name="Normal 5 2 8 5" xfId="34634"/>
    <cellStyle name="Normal 5 2 8 5 2" xfId="34635"/>
    <cellStyle name="Normal 5 2 8 6" xfId="34636"/>
    <cellStyle name="Normal 5 2 9" xfId="34637"/>
    <cellStyle name="Normal 5 2 9 2" xfId="34638"/>
    <cellStyle name="Normal 5 2 9 2 2" xfId="34639"/>
    <cellStyle name="Normal 5 2 9 2 2 2" xfId="34640"/>
    <cellStyle name="Normal 5 2 9 2 2 2 2" xfId="34641"/>
    <cellStyle name="Normal 5 2 9 2 2 3" xfId="34642"/>
    <cellStyle name="Normal 5 2 9 2 3" xfId="34643"/>
    <cellStyle name="Normal 5 2 9 2 3 2" xfId="34644"/>
    <cellStyle name="Normal 5 2 9 2 4" xfId="34645"/>
    <cellStyle name="Normal 5 2 9 3" xfId="34646"/>
    <cellStyle name="Normal 5 2 9 3 2" xfId="34647"/>
    <cellStyle name="Normal 5 2 9 3 2 2" xfId="34648"/>
    <cellStyle name="Normal 5 2 9 3 3" xfId="34649"/>
    <cellStyle name="Normal 5 2 9 4" xfId="34650"/>
    <cellStyle name="Normal 5 2 9 4 2" xfId="34651"/>
    <cellStyle name="Normal 5 2 9 5" xfId="34652"/>
    <cellStyle name="Normal 5 3" xfId="1306"/>
    <cellStyle name="Normal 5 3 10" xfId="34654"/>
    <cellStyle name="Normal 5 3 10 2" xfId="34655"/>
    <cellStyle name="Normal 5 3 10 2 2" xfId="34656"/>
    <cellStyle name="Normal 5 3 10 3" xfId="34657"/>
    <cellStyle name="Normal 5 3 11" xfId="34658"/>
    <cellStyle name="Normal 5 3 11 2" xfId="34659"/>
    <cellStyle name="Normal 5 3 12" xfId="34660"/>
    <cellStyle name="Normal 5 3 13" xfId="34661"/>
    <cellStyle name="Normal 5 3 14" xfId="34653"/>
    <cellStyle name="Normal 5 3 2" xfId="34662"/>
    <cellStyle name="Normal 5 3 2 10" xfId="34663"/>
    <cellStyle name="Normal 5 3 2 10 2" xfId="34664"/>
    <cellStyle name="Normal 5 3 2 11" xfId="34665"/>
    <cellStyle name="Normal 5 3 2 2" xfId="34666"/>
    <cellStyle name="Normal 5 3 2 2 10" xfId="34667"/>
    <cellStyle name="Normal 5 3 2 2 2" xfId="34668"/>
    <cellStyle name="Normal 5 3 2 2 2 2" xfId="34669"/>
    <cellStyle name="Normal 5 3 2 2 2 2 2" xfId="34670"/>
    <cellStyle name="Normal 5 3 2 2 2 2 2 2" xfId="34671"/>
    <cellStyle name="Normal 5 3 2 2 2 2 2 2 2" xfId="34672"/>
    <cellStyle name="Normal 5 3 2 2 2 2 2 2 2 2" xfId="34673"/>
    <cellStyle name="Normal 5 3 2 2 2 2 2 2 2 2 2" xfId="34674"/>
    <cellStyle name="Normal 5 3 2 2 2 2 2 2 2 2 2 2" xfId="34675"/>
    <cellStyle name="Normal 5 3 2 2 2 2 2 2 2 2 2 2 2" xfId="34676"/>
    <cellStyle name="Normal 5 3 2 2 2 2 2 2 2 2 2 3" xfId="34677"/>
    <cellStyle name="Normal 5 3 2 2 2 2 2 2 2 2 3" xfId="34678"/>
    <cellStyle name="Normal 5 3 2 2 2 2 2 2 2 2 3 2" xfId="34679"/>
    <cellStyle name="Normal 5 3 2 2 2 2 2 2 2 2 4" xfId="34680"/>
    <cellStyle name="Normal 5 3 2 2 2 2 2 2 2 3" xfId="34681"/>
    <cellStyle name="Normal 5 3 2 2 2 2 2 2 2 3 2" xfId="34682"/>
    <cellStyle name="Normal 5 3 2 2 2 2 2 2 2 3 2 2" xfId="34683"/>
    <cellStyle name="Normal 5 3 2 2 2 2 2 2 2 3 3" xfId="34684"/>
    <cellStyle name="Normal 5 3 2 2 2 2 2 2 2 4" xfId="34685"/>
    <cellStyle name="Normal 5 3 2 2 2 2 2 2 2 4 2" xfId="34686"/>
    <cellStyle name="Normal 5 3 2 2 2 2 2 2 2 5" xfId="34687"/>
    <cellStyle name="Normal 5 3 2 2 2 2 2 2 3" xfId="34688"/>
    <cellStyle name="Normal 5 3 2 2 2 2 2 2 3 2" xfId="34689"/>
    <cellStyle name="Normal 5 3 2 2 2 2 2 2 3 2 2" xfId="34690"/>
    <cellStyle name="Normal 5 3 2 2 2 2 2 2 3 2 2 2" xfId="34691"/>
    <cellStyle name="Normal 5 3 2 2 2 2 2 2 3 2 3" xfId="34692"/>
    <cellStyle name="Normal 5 3 2 2 2 2 2 2 3 3" xfId="34693"/>
    <cellStyle name="Normal 5 3 2 2 2 2 2 2 3 3 2" xfId="34694"/>
    <cellStyle name="Normal 5 3 2 2 2 2 2 2 3 4" xfId="34695"/>
    <cellStyle name="Normal 5 3 2 2 2 2 2 2 4" xfId="34696"/>
    <cellStyle name="Normal 5 3 2 2 2 2 2 2 4 2" xfId="34697"/>
    <cellStyle name="Normal 5 3 2 2 2 2 2 2 4 2 2" xfId="34698"/>
    <cellStyle name="Normal 5 3 2 2 2 2 2 2 4 3" xfId="34699"/>
    <cellStyle name="Normal 5 3 2 2 2 2 2 2 5" xfId="34700"/>
    <cellStyle name="Normal 5 3 2 2 2 2 2 2 5 2" xfId="34701"/>
    <cellStyle name="Normal 5 3 2 2 2 2 2 2 6" xfId="34702"/>
    <cellStyle name="Normal 5 3 2 2 2 2 2 3" xfId="34703"/>
    <cellStyle name="Normal 5 3 2 2 2 2 2 3 2" xfId="34704"/>
    <cellStyle name="Normal 5 3 2 2 2 2 2 3 2 2" xfId="34705"/>
    <cellStyle name="Normal 5 3 2 2 2 2 2 3 2 2 2" xfId="34706"/>
    <cellStyle name="Normal 5 3 2 2 2 2 2 3 2 2 2 2" xfId="34707"/>
    <cellStyle name="Normal 5 3 2 2 2 2 2 3 2 2 3" xfId="34708"/>
    <cellStyle name="Normal 5 3 2 2 2 2 2 3 2 3" xfId="34709"/>
    <cellStyle name="Normal 5 3 2 2 2 2 2 3 2 3 2" xfId="34710"/>
    <cellStyle name="Normal 5 3 2 2 2 2 2 3 2 4" xfId="34711"/>
    <cellStyle name="Normal 5 3 2 2 2 2 2 3 3" xfId="34712"/>
    <cellStyle name="Normal 5 3 2 2 2 2 2 3 3 2" xfId="34713"/>
    <cellStyle name="Normal 5 3 2 2 2 2 2 3 3 2 2" xfId="34714"/>
    <cellStyle name="Normal 5 3 2 2 2 2 2 3 3 3" xfId="34715"/>
    <cellStyle name="Normal 5 3 2 2 2 2 2 3 4" xfId="34716"/>
    <cellStyle name="Normal 5 3 2 2 2 2 2 3 4 2" xfId="34717"/>
    <cellStyle name="Normal 5 3 2 2 2 2 2 3 5" xfId="34718"/>
    <cellStyle name="Normal 5 3 2 2 2 2 2 4" xfId="34719"/>
    <cellStyle name="Normal 5 3 2 2 2 2 2 4 2" xfId="34720"/>
    <cellStyle name="Normal 5 3 2 2 2 2 2 4 2 2" xfId="34721"/>
    <cellStyle name="Normal 5 3 2 2 2 2 2 4 2 2 2" xfId="34722"/>
    <cellStyle name="Normal 5 3 2 2 2 2 2 4 2 3" xfId="34723"/>
    <cellStyle name="Normal 5 3 2 2 2 2 2 4 3" xfId="34724"/>
    <cellStyle name="Normal 5 3 2 2 2 2 2 4 3 2" xfId="34725"/>
    <cellStyle name="Normal 5 3 2 2 2 2 2 4 4" xfId="34726"/>
    <cellStyle name="Normal 5 3 2 2 2 2 2 5" xfId="34727"/>
    <cellStyle name="Normal 5 3 2 2 2 2 2 5 2" xfId="34728"/>
    <cellStyle name="Normal 5 3 2 2 2 2 2 5 2 2" xfId="34729"/>
    <cellStyle name="Normal 5 3 2 2 2 2 2 5 3" xfId="34730"/>
    <cellStyle name="Normal 5 3 2 2 2 2 2 6" xfId="34731"/>
    <cellStyle name="Normal 5 3 2 2 2 2 2 6 2" xfId="34732"/>
    <cellStyle name="Normal 5 3 2 2 2 2 2 7" xfId="34733"/>
    <cellStyle name="Normal 5 3 2 2 2 2 3" xfId="34734"/>
    <cellStyle name="Normal 5 3 2 2 2 2 3 2" xfId="34735"/>
    <cellStyle name="Normal 5 3 2 2 2 2 3 2 2" xfId="34736"/>
    <cellStyle name="Normal 5 3 2 2 2 2 3 2 2 2" xfId="34737"/>
    <cellStyle name="Normal 5 3 2 2 2 2 3 2 2 2 2" xfId="34738"/>
    <cellStyle name="Normal 5 3 2 2 2 2 3 2 2 2 2 2" xfId="34739"/>
    <cellStyle name="Normal 5 3 2 2 2 2 3 2 2 2 3" xfId="34740"/>
    <cellStyle name="Normal 5 3 2 2 2 2 3 2 2 3" xfId="34741"/>
    <cellStyle name="Normal 5 3 2 2 2 2 3 2 2 3 2" xfId="34742"/>
    <cellStyle name="Normal 5 3 2 2 2 2 3 2 2 4" xfId="34743"/>
    <cellStyle name="Normal 5 3 2 2 2 2 3 2 3" xfId="34744"/>
    <cellStyle name="Normal 5 3 2 2 2 2 3 2 3 2" xfId="34745"/>
    <cellStyle name="Normal 5 3 2 2 2 2 3 2 3 2 2" xfId="34746"/>
    <cellStyle name="Normal 5 3 2 2 2 2 3 2 3 3" xfId="34747"/>
    <cellStyle name="Normal 5 3 2 2 2 2 3 2 4" xfId="34748"/>
    <cellStyle name="Normal 5 3 2 2 2 2 3 2 4 2" xfId="34749"/>
    <cellStyle name="Normal 5 3 2 2 2 2 3 2 5" xfId="34750"/>
    <cellStyle name="Normal 5 3 2 2 2 2 3 3" xfId="34751"/>
    <cellStyle name="Normal 5 3 2 2 2 2 3 3 2" xfId="34752"/>
    <cellStyle name="Normal 5 3 2 2 2 2 3 3 2 2" xfId="34753"/>
    <cellStyle name="Normal 5 3 2 2 2 2 3 3 2 2 2" xfId="34754"/>
    <cellStyle name="Normal 5 3 2 2 2 2 3 3 2 3" xfId="34755"/>
    <cellStyle name="Normal 5 3 2 2 2 2 3 3 3" xfId="34756"/>
    <cellStyle name="Normal 5 3 2 2 2 2 3 3 3 2" xfId="34757"/>
    <cellStyle name="Normal 5 3 2 2 2 2 3 3 4" xfId="34758"/>
    <cellStyle name="Normal 5 3 2 2 2 2 3 4" xfId="34759"/>
    <cellStyle name="Normal 5 3 2 2 2 2 3 4 2" xfId="34760"/>
    <cellStyle name="Normal 5 3 2 2 2 2 3 4 2 2" xfId="34761"/>
    <cellStyle name="Normal 5 3 2 2 2 2 3 4 3" xfId="34762"/>
    <cellStyle name="Normal 5 3 2 2 2 2 3 5" xfId="34763"/>
    <cellStyle name="Normal 5 3 2 2 2 2 3 5 2" xfId="34764"/>
    <cellStyle name="Normal 5 3 2 2 2 2 3 6" xfId="34765"/>
    <cellStyle name="Normal 5 3 2 2 2 2 4" xfId="34766"/>
    <cellStyle name="Normal 5 3 2 2 2 2 4 2" xfId="34767"/>
    <cellStyle name="Normal 5 3 2 2 2 2 4 2 2" xfId="34768"/>
    <cellStyle name="Normal 5 3 2 2 2 2 4 2 2 2" xfId="34769"/>
    <cellStyle name="Normal 5 3 2 2 2 2 4 2 2 2 2" xfId="34770"/>
    <cellStyle name="Normal 5 3 2 2 2 2 4 2 2 3" xfId="34771"/>
    <cellStyle name="Normal 5 3 2 2 2 2 4 2 3" xfId="34772"/>
    <cellStyle name="Normal 5 3 2 2 2 2 4 2 3 2" xfId="34773"/>
    <cellStyle name="Normal 5 3 2 2 2 2 4 2 4" xfId="34774"/>
    <cellStyle name="Normal 5 3 2 2 2 2 4 3" xfId="34775"/>
    <cellStyle name="Normal 5 3 2 2 2 2 4 3 2" xfId="34776"/>
    <cellStyle name="Normal 5 3 2 2 2 2 4 3 2 2" xfId="34777"/>
    <cellStyle name="Normal 5 3 2 2 2 2 4 3 3" xfId="34778"/>
    <cellStyle name="Normal 5 3 2 2 2 2 4 4" xfId="34779"/>
    <cellStyle name="Normal 5 3 2 2 2 2 4 4 2" xfId="34780"/>
    <cellStyle name="Normal 5 3 2 2 2 2 4 5" xfId="34781"/>
    <cellStyle name="Normal 5 3 2 2 2 2 5" xfId="34782"/>
    <cellStyle name="Normal 5 3 2 2 2 2 5 2" xfId="34783"/>
    <cellStyle name="Normal 5 3 2 2 2 2 5 2 2" xfId="34784"/>
    <cellStyle name="Normal 5 3 2 2 2 2 5 2 2 2" xfId="34785"/>
    <cellStyle name="Normal 5 3 2 2 2 2 5 2 3" xfId="34786"/>
    <cellStyle name="Normal 5 3 2 2 2 2 5 3" xfId="34787"/>
    <cellStyle name="Normal 5 3 2 2 2 2 5 3 2" xfId="34788"/>
    <cellStyle name="Normal 5 3 2 2 2 2 5 4" xfId="34789"/>
    <cellStyle name="Normal 5 3 2 2 2 2 6" xfId="34790"/>
    <cellStyle name="Normal 5 3 2 2 2 2 6 2" xfId="34791"/>
    <cellStyle name="Normal 5 3 2 2 2 2 6 2 2" xfId="34792"/>
    <cellStyle name="Normal 5 3 2 2 2 2 6 3" xfId="34793"/>
    <cellStyle name="Normal 5 3 2 2 2 2 7" xfId="34794"/>
    <cellStyle name="Normal 5 3 2 2 2 2 7 2" xfId="34795"/>
    <cellStyle name="Normal 5 3 2 2 2 2 8" xfId="34796"/>
    <cellStyle name="Normal 5 3 2 2 2 3" xfId="34797"/>
    <cellStyle name="Normal 5 3 2 2 2 3 2" xfId="34798"/>
    <cellStyle name="Normal 5 3 2 2 2 3 2 2" xfId="34799"/>
    <cellStyle name="Normal 5 3 2 2 2 3 2 2 2" xfId="34800"/>
    <cellStyle name="Normal 5 3 2 2 2 3 2 2 2 2" xfId="34801"/>
    <cellStyle name="Normal 5 3 2 2 2 3 2 2 2 2 2" xfId="34802"/>
    <cellStyle name="Normal 5 3 2 2 2 3 2 2 2 2 2 2" xfId="34803"/>
    <cellStyle name="Normal 5 3 2 2 2 3 2 2 2 2 3" xfId="34804"/>
    <cellStyle name="Normal 5 3 2 2 2 3 2 2 2 3" xfId="34805"/>
    <cellStyle name="Normal 5 3 2 2 2 3 2 2 2 3 2" xfId="34806"/>
    <cellStyle name="Normal 5 3 2 2 2 3 2 2 2 4" xfId="34807"/>
    <cellStyle name="Normal 5 3 2 2 2 3 2 2 3" xfId="34808"/>
    <cellStyle name="Normal 5 3 2 2 2 3 2 2 3 2" xfId="34809"/>
    <cellStyle name="Normal 5 3 2 2 2 3 2 2 3 2 2" xfId="34810"/>
    <cellStyle name="Normal 5 3 2 2 2 3 2 2 3 3" xfId="34811"/>
    <cellStyle name="Normal 5 3 2 2 2 3 2 2 4" xfId="34812"/>
    <cellStyle name="Normal 5 3 2 2 2 3 2 2 4 2" xfId="34813"/>
    <cellStyle name="Normal 5 3 2 2 2 3 2 2 5" xfId="34814"/>
    <cellStyle name="Normal 5 3 2 2 2 3 2 3" xfId="34815"/>
    <cellStyle name="Normal 5 3 2 2 2 3 2 3 2" xfId="34816"/>
    <cellStyle name="Normal 5 3 2 2 2 3 2 3 2 2" xfId="34817"/>
    <cellStyle name="Normal 5 3 2 2 2 3 2 3 2 2 2" xfId="34818"/>
    <cellStyle name="Normal 5 3 2 2 2 3 2 3 2 3" xfId="34819"/>
    <cellStyle name="Normal 5 3 2 2 2 3 2 3 3" xfId="34820"/>
    <cellStyle name="Normal 5 3 2 2 2 3 2 3 3 2" xfId="34821"/>
    <cellStyle name="Normal 5 3 2 2 2 3 2 3 4" xfId="34822"/>
    <cellStyle name="Normal 5 3 2 2 2 3 2 4" xfId="34823"/>
    <cellStyle name="Normal 5 3 2 2 2 3 2 4 2" xfId="34824"/>
    <cellStyle name="Normal 5 3 2 2 2 3 2 4 2 2" xfId="34825"/>
    <cellStyle name="Normal 5 3 2 2 2 3 2 4 3" xfId="34826"/>
    <cellStyle name="Normal 5 3 2 2 2 3 2 5" xfId="34827"/>
    <cellStyle name="Normal 5 3 2 2 2 3 2 5 2" xfId="34828"/>
    <cellStyle name="Normal 5 3 2 2 2 3 2 6" xfId="34829"/>
    <cellStyle name="Normal 5 3 2 2 2 3 3" xfId="34830"/>
    <cellStyle name="Normal 5 3 2 2 2 3 3 2" xfId="34831"/>
    <cellStyle name="Normal 5 3 2 2 2 3 3 2 2" xfId="34832"/>
    <cellStyle name="Normal 5 3 2 2 2 3 3 2 2 2" xfId="34833"/>
    <cellStyle name="Normal 5 3 2 2 2 3 3 2 2 2 2" xfId="34834"/>
    <cellStyle name="Normal 5 3 2 2 2 3 3 2 2 3" xfId="34835"/>
    <cellStyle name="Normal 5 3 2 2 2 3 3 2 3" xfId="34836"/>
    <cellStyle name="Normal 5 3 2 2 2 3 3 2 3 2" xfId="34837"/>
    <cellStyle name="Normal 5 3 2 2 2 3 3 2 4" xfId="34838"/>
    <cellStyle name="Normal 5 3 2 2 2 3 3 3" xfId="34839"/>
    <cellStyle name="Normal 5 3 2 2 2 3 3 3 2" xfId="34840"/>
    <cellStyle name="Normal 5 3 2 2 2 3 3 3 2 2" xfId="34841"/>
    <cellStyle name="Normal 5 3 2 2 2 3 3 3 3" xfId="34842"/>
    <cellStyle name="Normal 5 3 2 2 2 3 3 4" xfId="34843"/>
    <cellStyle name="Normal 5 3 2 2 2 3 3 4 2" xfId="34844"/>
    <cellStyle name="Normal 5 3 2 2 2 3 3 5" xfId="34845"/>
    <cellStyle name="Normal 5 3 2 2 2 3 4" xfId="34846"/>
    <cellStyle name="Normal 5 3 2 2 2 3 4 2" xfId="34847"/>
    <cellStyle name="Normal 5 3 2 2 2 3 4 2 2" xfId="34848"/>
    <cellStyle name="Normal 5 3 2 2 2 3 4 2 2 2" xfId="34849"/>
    <cellStyle name="Normal 5 3 2 2 2 3 4 2 3" xfId="34850"/>
    <cellStyle name="Normal 5 3 2 2 2 3 4 3" xfId="34851"/>
    <cellStyle name="Normal 5 3 2 2 2 3 4 3 2" xfId="34852"/>
    <cellStyle name="Normal 5 3 2 2 2 3 4 4" xfId="34853"/>
    <cellStyle name="Normal 5 3 2 2 2 3 5" xfId="34854"/>
    <cellStyle name="Normal 5 3 2 2 2 3 5 2" xfId="34855"/>
    <cellStyle name="Normal 5 3 2 2 2 3 5 2 2" xfId="34856"/>
    <cellStyle name="Normal 5 3 2 2 2 3 5 3" xfId="34857"/>
    <cellStyle name="Normal 5 3 2 2 2 3 6" xfId="34858"/>
    <cellStyle name="Normal 5 3 2 2 2 3 6 2" xfId="34859"/>
    <cellStyle name="Normal 5 3 2 2 2 3 7" xfId="34860"/>
    <cellStyle name="Normal 5 3 2 2 2 4" xfId="34861"/>
    <cellStyle name="Normal 5 3 2 2 2 4 2" xfId="34862"/>
    <cellStyle name="Normal 5 3 2 2 2 4 2 2" xfId="34863"/>
    <cellStyle name="Normal 5 3 2 2 2 4 2 2 2" xfId="34864"/>
    <cellStyle name="Normal 5 3 2 2 2 4 2 2 2 2" xfId="34865"/>
    <cellStyle name="Normal 5 3 2 2 2 4 2 2 2 2 2" xfId="34866"/>
    <cellStyle name="Normal 5 3 2 2 2 4 2 2 2 3" xfId="34867"/>
    <cellStyle name="Normal 5 3 2 2 2 4 2 2 3" xfId="34868"/>
    <cellStyle name="Normal 5 3 2 2 2 4 2 2 3 2" xfId="34869"/>
    <cellStyle name="Normal 5 3 2 2 2 4 2 2 4" xfId="34870"/>
    <cellStyle name="Normal 5 3 2 2 2 4 2 3" xfId="34871"/>
    <cellStyle name="Normal 5 3 2 2 2 4 2 3 2" xfId="34872"/>
    <cellStyle name="Normal 5 3 2 2 2 4 2 3 2 2" xfId="34873"/>
    <cellStyle name="Normal 5 3 2 2 2 4 2 3 3" xfId="34874"/>
    <cellStyle name="Normal 5 3 2 2 2 4 2 4" xfId="34875"/>
    <cellStyle name="Normal 5 3 2 2 2 4 2 4 2" xfId="34876"/>
    <cellStyle name="Normal 5 3 2 2 2 4 2 5" xfId="34877"/>
    <cellStyle name="Normal 5 3 2 2 2 4 3" xfId="34878"/>
    <cellStyle name="Normal 5 3 2 2 2 4 3 2" xfId="34879"/>
    <cellStyle name="Normal 5 3 2 2 2 4 3 2 2" xfId="34880"/>
    <cellStyle name="Normal 5 3 2 2 2 4 3 2 2 2" xfId="34881"/>
    <cellStyle name="Normal 5 3 2 2 2 4 3 2 3" xfId="34882"/>
    <cellStyle name="Normal 5 3 2 2 2 4 3 3" xfId="34883"/>
    <cellStyle name="Normal 5 3 2 2 2 4 3 3 2" xfId="34884"/>
    <cellStyle name="Normal 5 3 2 2 2 4 3 4" xfId="34885"/>
    <cellStyle name="Normal 5 3 2 2 2 4 4" xfId="34886"/>
    <cellStyle name="Normal 5 3 2 2 2 4 4 2" xfId="34887"/>
    <cellStyle name="Normal 5 3 2 2 2 4 4 2 2" xfId="34888"/>
    <cellStyle name="Normal 5 3 2 2 2 4 4 3" xfId="34889"/>
    <cellStyle name="Normal 5 3 2 2 2 4 5" xfId="34890"/>
    <cellStyle name="Normal 5 3 2 2 2 4 5 2" xfId="34891"/>
    <cellStyle name="Normal 5 3 2 2 2 4 6" xfId="34892"/>
    <cellStyle name="Normal 5 3 2 2 2 5" xfId="34893"/>
    <cellStyle name="Normal 5 3 2 2 2 5 2" xfId="34894"/>
    <cellStyle name="Normal 5 3 2 2 2 5 2 2" xfId="34895"/>
    <cellStyle name="Normal 5 3 2 2 2 5 2 2 2" xfId="34896"/>
    <cellStyle name="Normal 5 3 2 2 2 5 2 2 2 2" xfId="34897"/>
    <cellStyle name="Normal 5 3 2 2 2 5 2 2 3" xfId="34898"/>
    <cellStyle name="Normal 5 3 2 2 2 5 2 3" xfId="34899"/>
    <cellStyle name="Normal 5 3 2 2 2 5 2 3 2" xfId="34900"/>
    <cellStyle name="Normal 5 3 2 2 2 5 2 4" xfId="34901"/>
    <cellStyle name="Normal 5 3 2 2 2 5 3" xfId="34902"/>
    <cellStyle name="Normal 5 3 2 2 2 5 3 2" xfId="34903"/>
    <cellStyle name="Normal 5 3 2 2 2 5 3 2 2" xfId="34904"/>
    <cellStyle name="Normal 5 3 2 2 2 5 3 3" xfId="34905"/>
    <cellStyle name="Normal 5 3 2 2 2 5 4" xfId="34906"/>
    <cellStyle name="Normal 5 3 2 2 2 5 4 2" xfId="34907"/>
    <cellStyle name="Normal 5 3 2 2 2 5 5" xfId="34908"/>
    <cellStyle name="Normal 5 3 2 2 2 6" xfId="34909"/>
    <cellStyle name="Normal 5 3 2 2 2 6 2" xfId="34910"/>
    <cellStyle name="Normal 5 3 2 2 2 6 2 2" xfId="34911"/>
    <cellStyle name="Normal 5 3 2 2 2 6 2 2 2" xfId="34912"/>
    <cellStyle name="Normal 5 3 2 2 2 6 2 3" xfId="34913"/>
    <cellStyle name="Normal 5 3 2 2 2 6 3" xfId="34914"/>
    <cellStyle name="Normal 5 3 2 2 2 6 3 2" xfId="34915"/>
    <cellStyle name="Normal 5 3 2 2 2 6 4" xfId="34916"/>
    <cellStyle name="Normal 5 3 2 2 2 7" xfId="34917"/>
    <cellStyle name="Normal 5 3 2 2 2 7 2" xfId="34918"/>
    <cellStyle name="Normal 5 3 2 2 2 7 2 2" xfId="34919"/>
    <cellStyle name="Normal 5 3 2 2 2 7 3" xfId="34920"/>
    <cellStyle name="Normal 5 3 2 2 2 8" xfId="34921"/>
    <cellStyle name="Normal 5 3 2 2 2 8 2" xfId="34922"/>
    <cellStyle name="Normal 5 3 2 2 2 9" xfId="34923"/>
    <cellStyle name="Normal 5 3 2 2 3" xfId="34924"/>
    <cellStyle name="Normal 5 3 2 2 3 2" xfId="34925"/>
    <cellStyle name="Normal 5 3 2 2 3 2 2" xfId="34926"/>
    <cellStyle name="Normal 5 3 2 2 3 2 2 2" xfId="34927"/>
    <cellStyle name="Normal 5 3 2 2 3 2 2 2 2" xfId="34928"/>
    <cellStyle name="Normal 5 3 2 2 3 2 2 2 2 2" xfId="34929"/>
    <cellStyle name="Normal 5 3 2 2 3 2 2 2 2 2 2" xfId="34930"/>
    <cellStyle name="Normal 5 3 2 2 3 2 2 2 2 2 2 2" xfId="34931"/>
    <cellStyle name="Normal 5 3 2 2 3 2 2 2 2 2 3" xfId="34932"/>
    <cellStyle name="Normal 5 3 2 2 3 2 2 2 2 3" xfId="34933"/>
    <cellStyle name="Normal 5 3 2 2 3 2 2 2 2 3 2" xfId="34934"/>
    <cellStyle name="Normal 5 3 2 2 3 2 2 2 2 4" xfId="34935"/>
    <cellStyle name="Normal 5 3 2 2 3 2 2 2 3" xfId="34936"/>
    <cellStyle name="Normal 5 3 2 2 3 2 2 2 3 2" xfId="34937"/>
    <cellStyle name="Normal 5 3 2 2 3 2 2 2 3 2 2" xfId="34938"/>
    <cellStyle name="Normal 5 3 2 2 3 2 2 2 3 3" xfId="34939"/>
    <cellStyle name="Normal 5 3 2 2 3 2 2 2 4" xfId="34940"/>
    <cellStyle name="Normal 5 3 2 2 3 2 2 2 4 2" xfId="34941"/>
    <cellStyle name="Normal 5 3 2 2 3 2 2 2 5" xfId="34942"/>
    <cellStyle name="Normal 5 3 2 2 3 2 2 3" xfId="34943"/>
    <cellStyle name="Normal 5 3 2 2 3 2 2 3 2" xfId="34944"/>
    <cellStyle name="Normal 5 3 2 2 3 2 2 3 2 2" xfId="34945"/>
    <cellStyle name="Normal 5 3 2 2 3 2 2 3 2 2 2" xfId="34946"/>
    <cellStyle name="Normal 5 3 2 2 3 2 2 3 2 3" xfId="34947"/>
    <cellStyle name="Normal 5 3 2 2 3 2 2 3 3" xfId="34948"/>
    <cellStyle name="Normal 5 3 2 2 3 2 2 3 3 2" xfId="34949"/>
    <cellStyle name="Normal 5 3 2 2 3 2 2 3 4" xfId="34950"/>
    <cellStyle name="Normal 5 3 2 2 3 2 2 4" xfId="34951"/>
    <cellStyle name="Normal 5 3 2 2 3 2 2 4 2" xfId="34952"/>
    <cellStyle name="Normal 5 3 2 2 3 2 2 4 2 2" xfId="34953"/>
    <cellStyle name="Normal 5 3 2 2 3 2 2 4 3" xfId="34954"/>
    <cellStyle name="Normal 5 3 2 2 3 2 2 5" xfId="34955"/>
    <cellStyle name="Normal 5 3 2 2 3 2 2 5 2" xfId="34956"/>
    <cellStyle name="Normal 5 3 2 2 3 2 2 6" xfId="34957"/>
    <cellStyle name="Normal 5 3 2 2 3 2 3" xfId="34958"/>
    <cellStyle name="Normal 5 3 2 2 3 2 3 2" xfId="34959"/>
    <cellStyle name="Normal 5 3 2 2 3 2 3 2 2" xfId="34960"/>
    <cellStyle name="Normal 5 3 2 2 3 2 3 2 2 2" xfId="34961"/>
    <cellStyle name="Normal 5 3 2 2 3 2 3 2 2 2 2" xfId="34962"/>
    <cellStyle name="Normal 5 3 2 2 3 2 3 2 2 3" xfId="34963"/>
    <cellStyle name="Normal 5 3 2 2 3 2 3 2 3" xfId="34964"/>
    <cellStyle name="Normal 5 3 2 2 3 2 3 2 3 2" xfId="34965"/>
    <cellStyle name="Normal 5 3 2 2 3 2 3 2 4" xfId="34966"/>
    <cellStyle name="Normal 5 3 2 2 3 2 3 3" xfId="34967"/>
    <cellStyle name="Normal 5 3 2 2 3 2 3 3 2" xfId="34968"/>
    <cellStyle name="Normal 5 3 2 2 3 2 3 3 2 2" xfId="34969"/>
    <cellStyle name="Normal 5 3 2 2 3 2 3 3 3" xfId="34970"/>
    <cellStyle name="Normal 5 3 2 2 3 2 3 4" xfId="34971"/>
    <cellStyle name="Normal 5 3 2 2 3 2 3 4 2" xfId="34972"/>
    <cellStyle name="Normal 5 3 2 2 3 2 3 5" xfId="34973"/>
    <cellStyle name="Normal 5 3 2 2 3 2 4" xfId="34974"/>
    <cellStyle name="Normal 5 3 2 2 3 2 4 2" xfId="34975"/>
    <cellStyle name="Normal 5 3 2 2 3 2 4 2 2" xfId="34976"/>
    <cellStyle name="Normal 5 3 2 2 3 2 4 2 2 2" xfId="34977"/>
    <cellStyle name="Normal 5 3 2 2 3 2 4 2 3" xfId="34978"/>
    <cellStyle name="Normal 5 3 2 2 3 2 4 3" xfId="34979"/>
    <cellStyle name="Normal 5 3 2 2 3 2 4 3 2" xfId="34980"/>
    <cellStyle name="Normal 5 3 2 2 3 2 4 4" xfId="34981"/>
    <cellStyle name="Normal 5 3 2 2 3 2 5" xfId="34982"/>
    <cellStyle name="Normal 5 3 2 2 3 2 5 2" xfId="34983"/>
    <cellStyle name="Normal 5 3 2 2 3 2 5 2 2" xfId="34984"/>
    <cellStyle name="Normal 5 3 2 2 3 2 5 3" xfId="34985"/>
    <cellStyle name="Normal 5 3 2 2 3 2 6" xfId="34986"/>
    <cellStyle name="Normal 5 3 2 2 3 2 6 2" xfId="34987"/>
    <cellStyle name="Normal 5 3 2 2 3 2 7" xfId="34988"/>
    <cellStyle name="Normal 5 3 2 2 3 3" xfId="34989"/>
    <cellStyle name="Normal 5 3 2 2 3 3 2" xfId="34990"/>
    <cellStyle name="Normal 5 3 2 2 3 3 2 2" xfId="34991"/>
    <cellStyle name="Normal 5 3 2 2 3 3 2 2 2" xfId="34992"/>
    <cellStyle name="Normal 5 3 2 2 3 3 2 2 2 2" xfId="34993"/>
    <cellStyle name="Normal 5 3 2 2 3 3 2 2 2 2 2" xfId="34994"/>
    <cellStyle name="Normal 5 3 2 2 3 3 2 2 2 3" xfId="34995"/>
    <cellStyle name="Normal 5 3 2 2 3 3 2 2 3" xfId="34996"/>
    <cellStyle name="Normal 5 3 2 2 3 3 2 2 3 2" xfId="34997"/>
    <cellStyle name="Normal 5 3 2 2 3 3 2 2 4" xfId="34998"/>
    <cellStyle name="Normal 5 3 2 2 3 3 2 3" xfId="34999"/>
    <cellStyle name="Normal 5 3 2 2 3 3 2 3 2" xfId="35000"/>
    <cellStyle name="Normal 5 3 2 2 3 3 2 3 2 2" xfId="35001"/>
    <cellStyle name="Normal 5 3 2 2 3 3 2 3 3" xfId="35002"/>
    <cellStyle name="Normal 5 3 2 2 3 3 2 4" xfId="35003"/>
    <cellStyle name="Normal 5 3 2 2 3 3 2 4 2" xfId="35004"/>
    <cellStyle name="Normal 5 3 2 2 3 3 2 5" xfId="35005"/>
    <cellStyle name="Normal 5 3 2 2 3 3 3" xfId="35006"/>
    <cellStyle name="Normal 5 3 2 2 3 3 3 2" xfId="35007"/>
    <cellStyle name="Normal 5 3 2 2 3 3 3 2 2" xfId="35008"/>
    <cellStyle name="Normal 5 3 2 2 3 3 3 2 2 2" xfId="35009"/>
    <cellStyle name="Normal 5 3 2 2 3 3 3 2 3" xfId="35010"/>
    <cellStyle name="Normal 5 3 2 2 3 3 3 3" xfId="35011"/>
    <cellStyle name="Normal 5 3 2 2 3 3 3 3 2" xfId="35012"/>
    <cellStyle name="Normal 5 3 2 2 3 3 3 4" xfId="35013"/>
    <cellStyle name="Normal 5 3 2 2 3 3 4" xfId="35014"/>
    <cellStyle name="Normal 5 3 2 2 3 3 4 2" xfId="35015"/>
    <cellStyle name="Normal 5 3 2 2 3 3 4 2 2" xfId="35016"/>
    <cellStyle name="Normal 5 3 2 2 3 3 4 3" xfId="35017"/>
    <cellStyle name="Normal 5 3 2 2 3 3 5" xfId="35018"/>
    <cellStyle name="Normal 5 3 2 2 3 3 5 2" xfId="35019"/>
    <cellStyle name="Normal 5 3 2 2 3 3 6" xfId="35020"/>
    <cellStyle name="Normal 5 3 2 2 3 4" xfId="35021"/>
    <cellStyle name="Normal 5 3 2 2 3 4 2" xfId="35022"/>
    <cellStyle name="Normal 5 3 2 2 3 4 2 2" xfId="35023"/>
    <cellStyle name="Normal 5 3 2 2 3 4 2 2 2" xfId="35024"/>
    <cellStyle name="Normal 5 3 2 2 3 4 2 2 2 2" xfId="35025"/>
    <cellStyle name="Normal 5 3 2 2 3 4 2 2 3" xfId="35026"/>
    <cellStyle name="Normal 5 3 2 2 3 4 2 3" xfId="35027"/>
    <cellStyle name="Normal 5 3 2 2 3 4 2 3 2" xfId="35028"/>
    <cellStyle name="Normal 5 3 2 2 3 4 2 4" xfId="35029"/>
    <cellStyle name="Normal 5 3 2 2 3 4 3" xfId="35030"/>
    <cellStyle name="Normal 5 3 2 2 3 4 3 2" xfId="35031"/>
    <cellStyle name="Normal 5 3 2 2 3 4 3 2 2" xfId="35032"/>
    <cellStyle name="Normal 5 3 2 2 3 4 3 3" xfId="35033"/>
    <cellStyle name="Normal 5 3 2 2 3 4 4" xfId="35034"/>
    <cellStyle name="Normal 5 3 2 2 3 4 4 2" xfId="35035"/>
    <cellStyle name="Normal 5 3 2 2 3 4 5" xfId="35036"/>
    <cellStyle name="Normal 5 3 2 2 3 5" xfId="35037"/>
    <cellStyle name="Normal 5 3 2 2 3 5 2" xfId="35038"/>
    <cellStyle name="Normal 5 3 2 2 3 5 2 2" xfId="35039"/>
    <cellStyle name="Normal 5 3 2 2 3 5 2 2 2" xfId="35040"/>
    <cellStyle name="Normal 5 3 2 2 3 5 2 3" xfId="35041"/>
    <cellStyle name="Normal 5 3 2 2 3 5 3" xfId="35042"/>
    <cellStyle name="Normal 5 3 2 2 3 5 3 2" xfId="35043"/>
    <cellStyle name="Normal 5 3 2 2 3 5 4" xfId="35044"/>
    <cellStyle name="Normal 5 3 2 2 3 6" xfId="35045"/>
    <cellStyle name="Normal 5 3 2 2 3 6 2" xfId="35046"/>
    <cellStyle name="Normal 5 3 2 2 3 6 2 2" xfId="35047"/>
    <cellStyle name="Normal 5 3 2 2 3 6 3" xfId="35048"/>
    <cellStyle name="Normal 5 3 2 2 3 7" xfId="35049"/>
    <cellStyle name="Normal 5 3 2 2 3 7 2" xfId="35050"/>
    <cellStyle name="Normal 5 3 2 2 3 8" xfId="35051"/>
    <cellStyle name="Normal 5 3 2 2 4" xfId="35052"/>
    <cellStyle name="Normal 5 3 2 2 4 2" xfId="35053"/>
    <cellStyle name="Normal 5 3 2 2 4 2 2" xfId="35054"/>
    <cellStyle name="Normal 5 3 2 2 4 2 2 2" xfId="35055"/>
    <cellStyle name="Normal 5 3 2 2 4 2 2 2 2" xfId="35056"/>
    <cellStyle name="Normal 5 3 2 2 4 2 2 2 2 2" xfId="35057"/>
    <cellStyle name="Normal 5 3 2 2 4 2 2 2 2 2 2" xfId="35058"/>
    <cellStyle name="Normal 5 3 2 2 4 2 2 2 2 3" xfId="35059"/>
    <cellStyle name="Normal 5 3 2 2 4 2 2 2 3" xfId="35060"/>
    <cellStyle name="Normal 5 3 2 2 4 2 2 2 3 2" xfId="35061"/>
    <cellStyle name="Normal 5 3 2 2 4 2 2 2 4" xfId="35062"/>
    <cellStyle name="Normal 5 3 2 2 4 2 2 3" xfId="35063"/>
    <cellStyle name="Normal 5 3 2 2 4 2 2 3 2" xfId="35064"/>
    <cellStyle name="Normal 5 3 2 2 4 2 2 3 2 2" xfId="35065"/>
    <cellStyle name="Normal 5 3 2 2 4 2 2 3 3" xfId="35066"/>
    <cellStyle name="Normal 5 3 2 2 4 2 2 4" xfId="35067"/>
    <cellStyle name="Normal 5 3 2 2 4 2 2 4 2" xfId="35068"/>
    <cellStyle name="Normal 5 3 2 2 4 2 2 5" xfId="35069"/>
    <cellStyle name="Normal 5 3 2 2 4 2 3" xfId="35070"/>
    <cellStyle name="Normal 5 3 2 2 4 2 3 2" xfId="35071"/>
    <cellStyle name="Normal 5 3 2 2 4 2 3 2 2" xfId="35072"/>
    <cellStyle name="Normal 5 3 2 2 4 2 3 2 2 2" xfId="35073"/>
    <cellStyle name="Normal 5 3 2 2 4 2 3 2 3" xfId="35074"/>
    <cellStyle name="Normal 5 3 2 2 4 2 3 3" xfId="35075"/>
    <cellStyle name="Normal 5 3 2 2 4 2 3 3 2" xfId="35076"/>
    <cellStyle name="Normal 5 3 2 2 4 2 3 4" xfId="35077"/>
    <cellStyle name="Normal 5 3 2 2 4 2 4" xfId="35078"/>
    <cellStyle name="Normal 5 3 2 2 4 2 4 2" xfId="35079"/>
    <cellStyle name="Normal 5 3 2 2 4 2 4 2 2" xfId="35080"/>
    <cellStyle name="Normal 5 3 2 2 4 2 4 3" xfId="35081"/>
    <cellStyle name="Normal 5 3 2 2 4 2 5" xfId="35082"/>
    <cellStyle name="Normal 5 3 2 2 4 2 5 2" xfId="35083"/>
    <cellStyle name="Normal 5 3 2 2 4 2 6" xfId="35084"/>
    <cellStyle name="Normal 5 3 2 2 4 3" xfId="35085"/>
    <cellStyle name="Normal 5 3 2 2 4 3 2" xfId="35086"/>
    <cellStyle name="Normal 5 3 2 2 4 3 2 2" xfId="35087"/>
    <cellStyle name="Normal 5 3 2 2 4 3 2 2 2" xfId="35088"/>
    <cellStyle name="Normal 5 3 2 2 4 3 2 2 2 2" xfId="35089"/>
    <cellStyle name="Normal 5 3 2 2 4 3 2 2 3" xfId="35090"/>
    <cellStyle name="Normal 5 3 2 2 4 3 2 3" xfId="35091"/>
    <cellStyle name="Normal 5 3 2 2 4 3 2 3 2" xfId="35092"/>
    <cellStyle name="Normal 5 3 2 2 4 3 2 4" xfId="35093"/>
    <cellStyle name="Normal 5 3 2 2 4 3 3" xfId="35094"/>
    <cellStyle name="Normal 5 3 2 2 4 3 3 2" xfId="35095"/>
    <cellStyle name="Normal 5 3 2 2 4 3 3 2 2" xfId="35096"/>
    <cellStyle name="Normal 5 3 2 2 4 3 3 3" xfId="35097"/>
    <cellStyle name="Normal 5 3 2 2 4 3 4" xfId="35098"/>
    <cellStyle name="Normal 5 3 2 2 4 3 4 2" xfId="35099"/>
    <cellStyle name="Normal 5 3 2 2 4 3 5" xfId="35100"/>
    <cellStyle name="Normal 5 3 2 2 4 4" xfId="35101"/>
    <cellStyle name="Normal 5 3 2 2 4 4 2" xfId="35102"/>
    <cellStyle name="Normal 5 3 2 2 4 4 2 2" xfId="35103"/>
    <cellStyle name="Normal 5 3 2 2 4 4 2 2 2" xfId="35104"/>
    <cellStyle name="Normal 5 3 2 2 4 4 2 3" xfId="35105"/>
    <cellStyle name="Normal 5 3 2 2 4 4 3" xfId="35106"/>
    <cellStyle name="Normal 5 3 2 2 4 4 3 2" xfId="35107"/>
    <cellStyle name="Normal 5 3 2 2 4 4 4" xfId="35108"/>
    <cellStyle name="Normal 5 3 2 2 4 5" xfId="35109"/>
    <cellStyle name="Normal 5 3 2 2 4 5 2" xfId="35110"/>
    <cellStyle name="Normal 5 3 2 2 4 5 2 2" xfId="35111"/>
    <cellStyle name="Normal 5 3 2 2 4 5 3" xfId="35112"/>
    <cellStyle name="Normal 5 3 2 2 4 6" xfId="35113"/>
    <cellStyle name="Normal 5 3 2 2 4 6 2" xfId="35114"/>
    <cellStyle name="Normal 5 3 2 2 4 7" xfId="35115"/>
    <cellStyle name="Normal 5 3 2 2 5" xfId="35116"/>
    <cellStyle name="Normal 5 3 2 2 5 2" xfId="35117"/>
    <cellStyle name="Normal 5 3 2 2 5 2 2" xfId="35118"/>
    <cellStyle name="Normal 5 3 2 2 5 2 2 2" xfId="35119"/>
    <cellStyle name="Normal 5 3 2 2 5 2 2 2 2" xfId="35120"/>
    <cellStyle name="Normal 5 3 2 2 5 2 2 2 2 2" xfId="35121"/>
    <cellStyle name="Normal 5 3 2 2 5 2 2 2 3" xfId="35122"/>
    <cellStyle name="Normal 5 3 2 2 5 2 2 3" xfId="35123"/>
    <cellStyle name="Normal 5 3 2 2 5 2 2 3 2" xfId="35124"/>
    <cellStyle name="Normal 5 3 2 2 5 2 2 4" xfId="35125"/>
    <cellStyle name="Normal 5 3 2 2 5 2 3" xfId="35126"/>
    <cellStyle name="Normal 5 3 2 2 5 2 3 2" xfId="35127"/>
    <cellStyle name="Normal 5 3 2 2 5 2 3 2 2" xfId="35128"/>
    <cellStyle name="Normal 5 3 2 2 5 2 3 3" xfId="35129"/>
    <cellStyle name="Normal 5 3 2 2 5 2 4" xfId="35130"/>
    <cellStyle name="Normal 5 3 2 2 5 2 4 2" xfId="35131"/>
    <cellStyle name="Normal 5 3 2 2 5 2 5" xfId="35132"/>
    <cellStyle name="Normal 5 3 2 2 5 3" xfId="35133"/>
    <cellStyle name="Normal 5 3 2 2 5 3 2" xfId="35134"/>
    <cellStyle name="Normal 5 3 2 2 5 3 2 2" xfId="35135"/>
    <cellStyle name="Normal 5 3 2 2 5 3 2 2 2" xfId="35136"/>
    <cellStyle name="Normal 5 3 2 2 5 3 2 3" xfId="35137"/>
    <cellStyle name="Normal 5 3 2 2 5 3 3" xfId="35138"/>
    <cellStyle name="Normal 5 3 2 2 5 3 3 2" xfId="35139"/>
    <cellStyle name="Normal 5 3 2 2 5 3 4" xfId="35140"/>
    <cellStyle name="Normal 5 3 2 2 5 4" xfId="35141"/>
    <cellStyle name="Normal 5 3 2 2 5 4 2" xfId="35142"/>
    <cellStyle name="Normal 5 3 2 2 5 4 2 2" xfId="35143"/>
    <cellStyle name="Normal 5 3 2 2 5 4 3" xfId="35144"/>
    <cellStyle name="Normal 5 3 2 2 5 5" xfId="35145"/>
    <cellStyle name="Normal 5 3 2 2 5 5 2" xfId="35146"/>
    <cellStyle name="Normal 5 3 2 2 5 6" xfId="35147"/>
    <cellStyle name="Normal 5 3 2 2 6" xfId="35148"/>
    <cellStyle name="Normal 5 3 2 2 6 2" xfId="35149"/>
    <cellStyle name="Normal 5 3 2 2 6 2 2" xfId="35150"/>
    <cellStyle name="Normal 5 3 2 2 6 2 2 2" xfId="35151"/>
    <cellStyle name="Normal 5 3 2 2 6 2 2 2 2" xfId="35152"/>
    <cellStyle name="Normal 5 3 2 2 6 2 2 3" xfId="35153"/>
    <cellStyle name="Normal 5 3 2 2 6 2 3" xfId="35154"/>
    <cellStyle name="Normal 5 3 2 2 6 2 3 2" xfId="35155"/>
    <cellStyle name="Normal 5 3 2 2 6 2 4" xfId="35156"/>
    <cellStyle name="Normal 5 3 2 2 6 3" xfId="35157"/>
    <cellStyle name="Normal 5 3 2 2 6 3 2" xfId="35158"/>
    <cellStyle name="Normal 5 3 2 2 6 3 2 2" xfId="35159"/>
    <cellStyle name="Normal 5 3 2 2 6 3 3" xfId="35160"/>
    <cellStyle name="Normal 5 3 2 2 6 4" xfId="35161"/>
    <cellStyle name="Normal 5 3 2 2 6 4 2" xfId="35162"/>
    <cellStyle name="Normal 5 3 2 2 6 5" xfId="35163"/>
    <cellStyle name="Normal 5 3 2 2 7" xfId="35164"/>
    <cellStyle name="Normal 5 3 2 2 7 2" xfId="35165"/>
    <cellStyle name="Normal 5 3 2 2 7 2 2" xfId="35166"/>
    <cellStyle name="Normal 5 3 2 2 7 2 2 2" xfId="35167"/>
    <cellStyle name="Normal 5 3 2 2 7 2 3" xfId="35168"/>
    <cellStyle name="Normal 5 3 2 2 7 3" xfId="35169"/>
    <cellStyle name="Normal 5 3 2 2 7 3 2" xfId="35170"/>
    <cellStyle name="Normal 5 3 2 2 7 4" xfId="35171"/>
    <cellStyle name="Normal 5 3 2 2 8" xfId="35172"/>
    <cellStyle name="Normal 5 3 2 2 8 2" xfId="35173"/>
    <cellStyle name="Normal 5 3 2 2 8 2 2" xfId="35174"/>
    <cellStyle name="Normal 5 3 2 2 8 3" xfId="35175"/>
    <cellStyle name="Normal 5 3 2 2 9" xfId="35176"/>
    <cellStyle name="Normal 5 3 2 2 9 2" xfId="35177"/>
    <cellStyle name="Normal 5 3 2 3" xfId="35178"/>
    <cellStyle name="Normal 5 3 2 3 2" xfId="35179"/>
    <cellStyle name="Normal 5 3 2 3 2 2" xfId="35180"/>
    <cellStyle name="Normal 5 3 2 3 2 2 2" xfId="35181"/>
    <cellStyle name="Normal 5 3 2 3 2 2 2 2" xfId="35182"/>
    <cellStyle name="Normal 5 3 2 3 2 2 2 2 2" xfId="35183"/>
    <cellStyle name="Normal 5 3 2 3 2 2 2 2 2 2" xfId="35184"/>
    <cellStyle name="Normal 5 3 2 3 2 2 2 2 2 2 2" xfId="35185"/>
    <cellStyle name="Normal 5 3 2 3 2 2 2 2 2 2 2 2" xfId="35186"/>
    <cellStyle name="Normal 5 3 2 3 2 2 2 2 2 2 3" xfId="35187"/>
    <cellStyle name="Normal 5 3 2 3 2 2 2 2 2 3" xfId="35188"/>
    <cellStyle name="Normal 5 3 2 3 2 2 2 2 2 3 2" xfId="35189"/>
    <cellStyle name="Normal 5 3 2 3 2 2 2 2 2 4" xfId="35190"/>
    <cellStyle name="Normal 5 3 2 3 2 2 2 2 3" xfId="35191"/>
    <cellStyle name="Normal 5 3 2 3 2 2 2 2 3 2" xfId="35192"/>
    <cellStyle name="Normal 5 3 2 3 2 2 2 2 3 2 2" xfId="35193"/>
    <cellStyle name="Normal 5 3 2 3 2 2 2 2 3 3" xfId="35194"/>
    <cellStyle name="Normal 5 3 2 3 2 2 2 2 4" xfId="35195"/>
    <cellStyle name="Normal 5 3 2 3 2 2 2 2 4 2" xfId="35196"/>
    <cellStyle name="Normal 5 3 2 3 2 2 2 2 5" xfId="35197"/>
    <cellStyle name="Normal 5 3 2 3 2 2 2 3" xfId="35198"/>
    <cellStyle name="Normal 5 3 2 3 2 2 2 3 2" xfId="35199"/>
    <cellStyle name="Normal 5 3 2 3 2 2 2 3 2 2" xfId="35200"/>
    <cellStyle name="Normal 5 3 2 3 2 2 2 3 2 2 2" xfId="35201"/>
    <cellStyle name="Normal 5 3 2 3 2 2 2 3 2 3" xfId="35202"/>
    <cellStyle name="Normal 5 3 2 3 2 2 2 3 3" xfId="35203"/>
    <cellStyle name="Normal 5 3 2 3 2 2 2 3 3 2" xfId="35204"/>
    <cellStyle name="Normal 5 3 2 3 2 2 2 3 4" xfId="35205"/>
    <cellStyle name="Normal 5 3 2 3 2 2 2 4" xfId="35206"/>
    <cellStyle name="Normal 5 3 2 3 2 2 2 4 2" xfId="35207"/>
    <cellStyle name="Normal 5 3 2 3 2 2 2 4 2 2" xfId="35208"/>
    <cellStyle name="Normal 5 3 2 3 2 2 2 4 3" xfId="35209"/>
    <cellStyle name="Normal 5 3 2 3 2 2 2 5" xfId="35210"/>
    <cellStyle name="Normal 5 3 2 3 2 2 2 5 2" xfId="35211"/>
    <cellStyle name="Normal 5 3 2 3 2 2 2 6" xfId="35212"/>
    <cellStyle name="Normal 5 3 2 3 2 2 3" xfId="35213"/>
    <cellStyle name="Normal 5 3 2 3 2 2 3 2" xfId="35214"/>
    <cellStyle name="Normal 5 3 2 3 2 2 3 2 2" xfId="35215"/>
    <cellStyle name="Normal 5 3 2 3 2 2 3 2 2 2" xfId="35216"/>
    <cellStyle name="Normal 5 3 2 3 2 2 3 2 2 2 2" xfId="35217"/>
    <cellStyle name="Normal 5 3 2 3 2 2 3 2 2 3" xfId="35218"/>
    <cellStyle name="Normal 5 3 2 3 2 2 3 2 3" xfId="35219"/>
    <cellStyle name="Normal 5 3 2 3 2 2 3 2 3 2" xfId="35220"/>
    <cellStyle name="Normal 5 3 2 3 2 2 3 2 4" xfId="35221"/>
    <cellStyle name="Normal 5 3 2 3 2 2 3 3" xfId="35222"/>
    <cellStyle name="Normal 5 3 2 3 2 2 3 3 2" xfId="35223"/>
    <cellStyle name="Normal 5 3 2 3 2 2 3 3 2 2" xfId="35224"/>
    <cellStyle name="Normal 5 3 2 3 2 2 3 3 3" xfId="35225"/>
    <cellStyle name="Normal 5 3 2 3 2 2 3 4" xfId="35226"/>
    <cellStyle name="Normal 5 3 2 3 2 2 3 4 2" xfId="35227"/>
    <cellStyle name="Normal 5 3 2 3 2 2 3 5" xfId="35228"/>
    <cellStyle name="Normal 5 3 2 3 2 2 4" xfId="35229"/>
    <cellStyle name="Normal 5 3 2 3 2 2 4 2" xfId="35230"/>
    <cellStyle name="Normal 5 3 2 3 2 2 4 2 2" xfId="35231"/>
    <cellStyle name="Normal 5 3 2 3 2 2 4 2 2 2" xfId="35232"/>
    <cellStyle name="Normal 5 3 2 3 2 2 4 2 3" xfId="35233"/>
    <cellStyle name="Normal 5 3 2 3 2 2 4 3" xfId="35234"/>
    <cellStyle name="Normal 5 3 2 3 2 2 4 3 2" xfId="35235"/>
    <cellStyle name="Normal 5 3 2 3 2 2 4 4" xfId="35236"/>
    <cellStyle name="Normal 5 3 2 3 2 2 5" xfId="35237"/>
    <cellStyle name="Normal 5 3 2 3 2 2 5 2" xfId="35238"/>
    <cellStyle name="Normal 5 3 2 3 2 2 5 2 2" xfId="35239"/>
    <cellStyle name="Normal 5 3 2 3 2 2 5 3" xfId="35240"/>
    <cellStyle name="Normal 5 3 2 3 2 2 6" xfId="35241"/>
    <cellStyle name="Normal 5 3 2 3 2 2 6 2" xfId="35242"/>
    <cellStyle name="Normal 5 3 2 3 2 2 7" xfId="35243"/>
    <cellStyle name="Normal 5 3 2 3 2 3" xfId="35244"/>
    <cellStyle name="Normal 5 3 2 3 2 3 2" xfId="35245"/>
    <cellStyle name="Normal 5 3 2 3 2 3 2 2" xfId="35246"/>
    <cellStyle name="Normal 5 3 2 3 2 3 2 2 2" xfId="35247"/>
    <cellStyle name="Normal 5 3 2 3 2 3 2 2 2 2" xfId="35248"/>
    <cellStyle name="Normal 5 3 2 3 2 3 2 2 2 2 2" xfId="35249"/>
    <cellStyle name="Normal 5 3 2 3 2 3 2 2 2 3" xfId="35250"/>
    <cellStyle name="Normal 5 3 2 3 2 3 2 2 3" xfId="35251"/>
    <cellStyle name="Normal 5 3 2 3 2 3 2 2 3 2" xfId="35252"/>
    <cellStyle name="Normal 5 3 2 3 2 3 2 2 4" xfId="35253"/>
    <cellStyle name="Normal 5 3 2 3 2 3 2 3" xfId="35254"/>
    <cellStyle name="Normal 5 3 2 3 2 3 2 3 2" xfId="35255"/>
    <cellStyle name="Normal 5 3 2 3 2 3 2 3 2 2" xfId="35256"/>
    <cellStyle name="Normal 5 3 2 3 2 3 2 3 3" xfId="35257"/>
    <cellStyle name="Normal 5 3 2 3 2 3 2 4" xfId="35258"/>
    <cellStyle name="Normal 5 3 2 3 2 3 2 4 2" xfId="35259"/>
    <cellStyle name="Normal 5 3 2 3 2 3 2 5" xfId="35260"/>
    <cellStyle name="Normal 5 3 2 3 2 3 3" xfId="35261"/>
    <cellStyle name="Normal 5 3 2 3 2 3 3 2" xfId="35262"/>
    <cellStyle name="Normal 5 3 2 3 2 3 3 2 2" xfId="35263"/>
    <cellStyle name="Normal 5 3 2 3 2 3 3 2 2 2" xfId="35264"/>
    <cellStyle name="Normal 5 3 2 3 2 3 3 2 3" xfId="35265"/>
    <cellStyle name="Normal 5 3 2 3 2 3 3 3" xfId="35266"/>
    <cellStyle name="Normal 5 3 2 3 2 3 3 3 2" xfId="35267"/>
    <cellStyle name="Normal 5 3 2 3 2 3 3 4" xfId="35268"/>
    <cellStyle name="Normal 5 3 2 3 2 3 4" xfId="35269"/>
    <cellStyle name="Normal 5 3 2 3 2 3 4 2" xfId="35270"/>
    <cellStyle name="Normal 5 3 2 3 2 3 4 2 2" xfId="35271"/>
    <cellStyle name="Normal 5 3 2 3 2 3 4 3" xfId="35272"/>
    <cellStyle name="Normal 5 3 2 3 2 3 5" xfId="35273"/>
    <cellStyle name="Normal 5 3 2 3 2 3 5 2" xfId="35274"/>
    <cellStyle name="Normal 5 3 2 3 2 3 6" xfId="35275"/>
    <cellStyle name="Normal 5 3 2 3 2 4" xfId="35276"/>
    <cellStyle name="Normal 5 3 2 3 2 4 2" xfId="35277"/>
    <cellStyle name="Normal 5 3 2 3 2 4 2 2" xfId="35278"/>
    <cellStyle name="Normal 5 3 2 3 2 4 2 2 2" xfId="35279"/>
    <cellStyle name="Normal 5 3 2 3 2 4 2 2 2 2" xfId="35280"/>
    <cellStyle name="Normal 5 3 2 3 2 4 2 2 3" xfId="35281"/>
    <cellStyle name="Normal 5 3 2 3 2 4 2 3" xfId="35282"/>
    <cellStyle name="Normal 5 3 2 3 2 4 2 3 2" xfId="35283"/>
    <cellStyle name="Normal 5 3 2 3 2 4 2 4" xfId="35284"/>
    <cellStyle name="Normal 5 3 2 3 2 4 3" xfId="35285"/>
    <cellStyle name="Normal 5 3 2 3 2 4 3 2" xfId="35286"/>
    <cellStyle name="Normal 5 3 2 3 2 4 3 2 2" xfId="35287"/>
    <cellStyle name="Normal 5 3 2 3 2 4 3 3" xfId="35288"/>
    <cellStyle name="Normal 5 3 2 3 2 4 4" xfId="35289"/>
    <cellStyle name="Normal 5 3 2 3 2 4 4 2" xfId="35290"/>
    <cellStyle name="Normal 5 3 2 3 2 4 5" xfId="35291"/>
    <cellStyle name="Normal 5 3 2 3 2 5" xfId="35292"/>
    <cellStyle name="Normal 5 3 2 3 2 5 2" xfId="35293"/>
    <cellStyle name="Normal 5 3 2 3 2 5 2 2" xfId="35294"/>
    <cellStyle name="Normal 5 3 2 3 2 5 2 2 2" xfId="35295"/>
    <cellStyle name="Normal 5 3 2 3 2 5 2 3" xfId="35296"/>
    <cellStyle name="Normal 5 3 2 3 2 5 3" xfId="35297"/>
    <cellStyle name="Normal 5 3 2 3 2 5 3 2" xfId="35298"/>
    <cellStyle name="Normal 5 3 2 3 2 5 4" xfId="35299"/>
    <cellStyle name="Normal 5 3 2 3 2 6" xfId="35300"/>
    <cellStyle name="Normal 5 3 2 3 2 6 2" xfId="35301"/>
    <cellStyle name="Normal 5 3 2 3 2 6 2 2" xfId="35302"/>
    <cellStyle name="Normal 5 3 2 3 2 6 3" xfId="35303"/>
    <cellStyle name="Normal 5 3 2 3 2 7" xfId="35304"/>
    <cellStyle name="Normal 5 3 2 3 2 7 2" xfId="35305"/>
    <cellStyle name="Normal 5 3 2 3 2 8" xfId="35306"/>
    <cellStyle name="Normal 5 3 2 3 3" xfId="35307"/>
    <cellStyle name="Normal 5 3 2 3 3 2" xfId="35308"/>
    <cellStyle name="Normal 5 3 2 3 3 2 2" xfId="35309"/>
    <cellStyle name="Normal 5 3 2 3 3 2 2 2" xfId="35310"/>
    <cellStyle name="Normal 5 3 2 3 3 2 2 2 2" xfId="35311"/>
    <cellStyle name="Normal 5 3 2 3 3 2 2 2 2 2" xfId="35312"/>
    <cellStyle name="Normal 5 3 2 3 3 2 2 2 2 2 2" xfId="35313"/>
    <cellStyle name="Normal 5 3 2 3 3 2 2 2 2 3" xfId="35314"/>
    <cellStyle name="Normal 5 3 2 3 3 2 2 2 3" xfId="35315"/>
    <cellStyle name="Normal 5 3 2 3 3 2 2 2 3 2" xfId="35316"/>
    <cellStyle name="Normal 5 3 2 3 3 2 2 2 4" xfId="35317"/>
    <cellStyle name="Normal 5 3 2 3 3 2 2 3" xfId="35318"/>
    <cellStyle name="Normal 5 3 2 3 3 2 2 3 2" xfId="35319"/>
    <cellStyle name="Normal 5 3 2 3 3 2 2 3 2 2" xfId="35320"/>
    <cellStyle name="Normal 5 3 2 3 3 2 2 3 3" xfId="35321"/>
    <cellStyle name="Normal 5 3 2 3 3 2 2 4" xfId="35322"/>
    <cellStyle name="Normal 5 3 2 3 3 2 2 4 2" xfId="35323"/>
    <cellStyle name="Normal 5 3 2 3 3 2 2 5" xfId="35324"/>
    <cellStyle name="Normal 5 3 2 3 3 2 3" xfId="35325"/>
    <cellStyle name="Normal 5 3 2 3 3 2 3 2" xfId="35326"/>
    <cellStyle name="Normal 5 3 2 3 3 2 3 2 2" xfId="35327"/>
    <cellStyle name="Normal 5 3 2 3 3 2 3 2 2 2" xfId="35328"/>
    <cellStyle name="Normal 5 3 2 3 3 2 3 2 3" xfId="35329"/>
    <cellStyle name="Normal 5 3 2 3 3 2 3 3" xfId="35330"/>
    <cellStyle name="Normal 5 3 2 3 3 2 3 3 2" xfId="35331"/>
    <cellStyle name="Normal 5 3 2 3 3 2 3 4" xfId="35332"/>
    <cellStyle name="Normal 5 3 2 3 3 2 4" xfId="35333"/>
    <cellStyle name="Normal 5 3 2 3 3 2 4 2" xfId="35334"/>
    <cellStyle name="Normal 5 3 2 3 3 2 4 2 2" xfId="35335"/>
    <cellStyle name="Normal 5 3 2 3 3 2 4 3" xfId="35336"/>
    <cellStyle name="Normal 5 3 2 3 3 2 5" xfId="35337"/>
    <cellStyle name="Normal 5 3 2 3 3 2 5 2" xfId="35338"/>
    <cellStyle name="Normal 5 3 2 3 3 2 6" xfId="35339"/>
    <cellStyle name="Normal 5 3 2 3 3 3" xfId="35340"/>
    <cellStyle name="Normal 5 3 2 3 3 3 2" xfId="35341"/>
    <cellStyle name="Normal 5 3 2 3 3 3 2 2" xfId="35342"/>
    <cellStyle name="Normal 5 3 2 3 3 3 2 2 2" xfId="35343"/>
    <cellStyle name="Normal 5 3 2 3 3 3 2 2 2 2" xfId="35344"/>
    <cellStyle name="Normal 5 3 2 3 3 3 2 2 3" xfId="35345"/>
    <cellStyle name="Normal 5 3 2 3 3 3 2 3" xfId="35346"/>
    <cellStyle name="Normal 5 3 2 3 3 3 2 3 2" xfId="35347"/>
    <cellStyle name="Normal 5 3 2 3 3 3 2 4" xfId="35348"/>
    <cellStyle name="Normal 5 3 2 3 3 3 3" xfId="35349"/>
    <cellStyle name="Normal 5 3 2 3 3 3 3 2" xfId="35350"/>
    <cellStyle name="Normal 5 3 2 3 3 3 3 2 2" xfId="35351"/>
    <cellStyle name="Normal 5 3 2 3 3 3 3 3" xfId="35352"/>
    <cellStyle name="Normal 5 3 2 3 3 3 4" xfId="35353"/>
    <cellStyle name="Normal 5 3 2 3 3 3 4 2" xfId="35354"/>
    <cellStyle name="Normal 5 3 2 3 3 3 5" xfId="35355"/>
    <cellStyle name="Normal 5 3 2 3 3 4" xfId="35356"/>
    <cellStyle name="Normal 5 3 2 3 3 4 2" xfId="35357"/>
    <cellStyle name="Normal 5 3 2 3 3 4 2 2" xfId="35358"/>
    <cellStyle name="Normal 5 3 2 3 3 4 2 2 2" xfId="35359"/>
    <cellStyle name="Normal 5 3 2 3 3 4 2 3" xfId="35360"/>
    <cellStyle name="Normal 5 3 2 3 3 4 3" xfId="35361"/>
    <cellStyle name="Normal 5 3 2 3 3 4 3 2" xfId="35362"/>
    <cellStyle name="Normal 5 3 2 3 3 4 4" xfId="35363"/>
    <cellStyle name="Normal 5 3 2 3 3 5" xfId="35364"/>
    <cellStyle name="Normal 5 3 2 3 3 5 2" xfId="35365"/>
    <cellStyle name="Normal 5 3 2 3 3 5 2 2" xfId="35366"/>
    <cellStyle name="Normal 5 3 2 3 3 5 3" xfId="35367"/>
    <cellStyle name="Normal 5 3 2 3 3 6" xfId="35368"/>
    <cellStyle name="Normal 5 3 2 3 3 6 2" xfId="35369"/>
    <cellStyle name="Normal 5 3 2 3 3 7" xfId="35370"/>
    <cellStyle name="Normal 5 3 2 3 4" xfId="35371"/>
    <cellStyle name="Normal 5 3 2 3 4 2" xfId="35372"/>
    <cellStyle name="Normal 5 3 2 3 4 2 2" xfId="35373"/>
    <cellStyle name="Normal 5 3 2 3 4 2 2 2" xfId="35374"/>
    <cellStyle name="Normal 5 3 2 3 4 2 2 2 2" xfId="35375"/>
    <cellStyle name="Normal 5 3 2 3 4 2 2 2 2 2" xfId="35376"/>
    <cellStyle name="Normal 5 3 2 3 4 2 2 2 3" xfId="35377"/>
    <cellStyle name="Normal 5 3 2 3 4 2 2 3" xfId="35378"/>
    <cellStyle name="Normal 5 3 2 3 4 2 2 3 2" xfId="35379"/>
    <cellStyle name="Normal 5 3 2 3 4 2 2 4" xfId="35380"/>
    <cellStyle name="Normal 5 3 2 3 4 2 3" xfId="35381"/>
    <cellStyle name="Normal 5 3 2 3 4 2 3 2" xfId="35382"/>
    <cellStyle name="Normal 5 3 2 3 4 2 3 2 2" xfId="35383"/>
    <cellStyle name="Normal 5 3 2 3 4 2 3 3" xfId="35384"/>
    <cellStyle name="Normal 5 3 2 3 4 2 4" xfId="35385"/>
    <cellStyle name="Normal 5 3 2 3 4 2 4 2" xfId="35386"/>
    <cellStyle name="Normal 5 3 2 3 4 2 5" xfId="35387"/>
    <cellStyle name="Normal 5 3 2 3 4 3" xfId="35388"/>
    <cellStyle name="Normal 5 3 2 3 4 3 2" xfId="35389"/>
    <cellStyle name="Normal 5 3 2 3 4 3 2 2" xfId="35390"/>
    <cellStyle name="Normal 5 3 2 3 4 3 2 2 2" xfId="35391"/>
    <cellStyle name="Normal 5 3 2 3 4 3 2 3" xfId="35392"/>
    <cellStyle name="Normal 5 3 2 3 4 3 3" xfId="35393"/>
    <cellStyle name="Normal 5 3 2 3 4 3 3 2" xfId="35394"/>
    <cellStyle name="Normal 5 3 2 3 4 3 4" xfId="35395"/>
    <cellStyle name="Normal 5 3 2 3 4 4" xfId="35396"/>
    <cellStyle name="Normal 5 3 2 3 4 4 2" xfId="35397"/>
    <cellStyle name="Normal 5 3 2 3 4 4 2 2" xfId="35398"/>
    <cellStyle name="Normal 5 3 2 3 4 4 3" xfId="35399"/>
    <cellStyle name="Normal 5 3 2 3 4 5" xfId="35400"/>
    <cellStyle name="Normal 5 3 2 3 4 5 2" xfId="35401"/>
    <cellStyle name="Normal 5 3 2 3 4 6" xfId="35402"/>
    <cellStyle name="Normal 5 3 2 3 5" xfId="35403"/>
    <cellStyle name="Normal 5 3 2 3 5 2" xfId="35404"/>
    <cellStyle name="Normal 5 3 2 3 5 2 2" xfId="35405"/>
    <cellStyle name="Normal 5 3 2 3 5 2 2 2" xfId="35406"/>
    <cellStyle name="Normal 5 3 2 3 5 2 2 2 2" xfId="35407"/>
    <cellStyle name="Normal 5 3 2 3 5 2 2 3" xfId="35408"/>
    <cellStyle name="Normal 5 3 2 3 5 2 3" xfId="35409"/>
    <cellStyle name="Normal 5 3 2 3 5 2 3 2" xfId="35410"/>
    <cellStyle name="Normal 5 3 2 3 5 2 4" xfId="35411"/>
    <cellStyle name="Normal 5 3 2 3 5 3" xfId="35412"/>
    <cellStyle name="Normal 5 3 2 3 5 3 2" xfId="35413"/>
    <cellStyle name="Normal 5 3 2 3 5 3 2 2" xfId="35414"/>
    <cellStyle name="Normal 5 3 2 3 5 3 3" xfId="35415"/>
    <cellStyle name="Normal 5 3 2 3 5 4" xfId="35416"/>
    <cellStyle name="Normal 5 3 2 3 5 4 2" xfId="35417"/>
    <cellStyle name="Normal 5 3 2 3 5 5" xfId="35418"/>
    <cellStyle name="Normal 5 3 2 3 6" xfId="35419"/>
    <cellStyle name="Normal 5 3 2 3 6 2" xfId="35420"/>
    <cellStyle name="Normal 5 3 2 3 6 2 2" xfId="35421"/>
    <cellStyle name="Normal 5 3 2 3 6 2 2 2" xfId="35422"/>
    <cellStyle name="Normal 5 3 2 3 6 2 3" xfId="35423"/>
    <cellStyle name="Normal 5 3 2 3 6 3" xfId="35424"/>
    <cellStyle name="Normal 5 3 2 3 6 3 2" xfId="35425"/>
    <cellStyle name="Normal 5 3 2 3 6 4" xfId="35426"/>
    <cellStyle name="Normal 5 3 2 3 7" xfId="35427"/>
    <cellStyle name="Normal 5 3 2 3 7 2" xfId="35428"/>
    <cellStyle name="Normal 5 3 2 3 7 2 2" xfId="35429"/>
    <cellStyle name="Normal 5 3 2 3 7 3" xfId="35430"/>
    <cellStyle name="Normal 5 3 2 3 8" xfId="35431"/>
    <cellStyle name="Normal 5 3 2 3 8 2" xfId="35432"/>
    <cellStyle name="Normal 5 3 2 3 9" xfId="35433"/>
    <cellStyle name="Normal 5 3 2 4" xfId="35434"/>
    <cellStyle name="Normal 5 3 2 4 2" xfId="35435"/>
    <cellStyle name="Normal 5 3 2 4 2 2" xfId="35436"/>
    <cellStyle name="Normal 5 3 2 4 2 2 2" xfId="35437"/>
    <cellStyle name="Normal 5 3 2 4 2 2 2 2" xfId="35438"/>
    <cellStyle name="Normal 5 3 2 4 2 2 2 2 2" xfId="35439"/>
    <cellStyle name="Normal 5 3 2 4 2 2 2 2 2 2" xfId="35440"/>
    <cellStyle name="Normal 5 3 2 4 2 2 2 2 2 2 2" xfId="35441"/>
    <cellStyle name="Normal 5 3 2 4 2 2 2 2 2 3" xfId="35442"/>
    <cellStyle name="Normal 5 3 2 4 2 2 2 2 3" xfId="35443"/>
    <cellStyle name="Normal 5 3 2 4 2 2 2 2 3 2" xfId="35444"/>
    <cellStyle name="Normal 5 3 2 4 2 2 2 2 4" xfId="35445"/>
    <cellStyle name="Normal 5 3 2 4 2 2 2 3" xfId="35446"/>
    <cellStyle name="Normal 5 3 2 4 2 2 2 3 2" xfId="35447"/>
    <cellStyle name="Normal 5 3 2 4 2 2 2 3 2 2" xfId="35448"/>
    <cellStyle name="Normal 5 3 2 4 2 2 2 3 3" xfId="35449"/>
    <cellStyle name="Normal 5 3 2 4 2 2 2 4" xfId="35450"/>
    <cellStyle name="Normal 5 3 2 4 2 2 2 4 2" xfId="35451"/>
    <cellStyle name="Normal 5 3 2 4 2 2 2 5" xfId="35452"/>
    <cellStyle name="Normal 5 3 2 4 2 2 3" xfId="35453"/>
    <cellStyle name="Normal 5 3 2 4 2 2 3 2" xfId="35454"/>
    <cellStyle name="Normal 5 3 2 4 2 2 3 2 2" xfId="35455"/>
    <cellStyle name="Normal 5 3 2 4 2 2 3 2 2 2" xfId="35456"/>
    <cellStyle name="Normal 5 3 2 4 2 2 3 2 3" xfId="35457"/>
    <cellStyle name="Normal 5 3 2 4 2 2 3 3" xfId="35458"/>
    <cellStyle name="Normal 5 3 2 4 2 2 3 3 2" xfId="35459"/>
    <cellStyle name="Normal 5 3 2 4 2 2 3 4" xfId="35460"/>
    <cellStyle name="Normal 5 3 2 4 2 2 4" xfId="35461"/>
    <cellStyle name="Normal 5 3 2 4 2 2 4 2" xfId="35462"/>
    <cellStyle name="Normal 5 3 2 4 2 2 4 2 2" xfId="35463"/>
    <cellStyle name="Normal 5 3 2 4 2 2 4 3" xfId="35464"/>
    <cellStyle name="Normal 5 3 2 4 2 2 5" xfId="35465"/>
    <cellStyle name="Normal 5 3 2 4 2 2 5 2" xfId="35466"/>
    <cellStyle name="Normal 5 3 2 4 2 2 6" xfId="35467"/>
    <cellStyle name="Normal 5 3 2 4 2 3" xfId="35468"/>
    <cellStyle name="Normal 5 3 2 4 2 3 2" xfId="35469"/>
    <cellStyle name="Normal 5 3 2 4 2 3 2 2" xfId="35470"/>
    <cellStyle name="Normal 5 3 2 4 2 3 2 2 2" xfId="35471"/>
    <cellStyle name="Normal 5 3 2 4 2 3 2 2 2 2" xfId="35472"/>
    <cellStyle name="Normal 5 3 2 4 2 3 2 2 3" xfId="35473"/>
    <cellStyle name="Normal 5 3 2 4 2 3 2 3" xfId="35474"/>
    <cellStyle name="Normal 5 3 2 4 2 3 2 3 2" xfId="35475"/>
    <cellStyle name="Normal 5 3 2 4 2 3 2 4" xfId="35476"/>
    <cellStyle name="Normal 5 3 2 4 2 3 3" xfId="35477"/>
    <cellStyle name="Normal 5 3 2 4 2 3 3 2" xfId="35478"/>
    <cellStyle name="Normal 5 3 2 4 2 3 3 2 2" xfId="35479"/>
    <cellStyle name="Normal 5 3 2 4 2 3 3 3" xfId="35480"/>
    <cellStyle name="Normal 5 3 2 4 2 3 4" xfId="35481"/>
    <cellStyle name="Normal 5 3 2 4 2 3 4 2" xfId="35482"/>
    <cellStyle name="Normal 5 3 2 4 2 3 5" xfId="35483"/>
    <cellStyle name="Normal 5 3 2 4 2 4" xfId="35484"/>
    <cellStyle name="Normal 5 3 2 4 2 4 2" xfId="35485"/>
    <cellStyle name="Normal 5 3 2 4 2 4 2 2" xfId="35486"/>
    <cellStyle name="Normal 5 3 2 4 2 4 2 2 2" xfId="35487"/>
    <cellStyle name="Normal 5 3 2 4 2 4 2 3" xfId="35488"/>
    <cellStyle name="Normal 5 3 2 4 2 4 3" xfId="35489"/>
    <cellStyle name="Normal 5 3 2 4 2 4 3 2" xfId="35490"/>
    <cellStyle name="Normal 5 3 2 4 2 4 4" xfId="35491"/>
    <cellStyle name="Normal 5 3 2 4 2 5" xfId="35492"/>
    <cellStyle name="Normal 5 3 2 4 2 5 2" xfId="35493"/>
    <cellStyle name="Normal 5 3 2 4 2 5 2 2" xfId="35494"/>
    <cellStyle name="Normal 5 3 2 4 2 5 3" xfId="35495"/>
    <cellStyle name="Normal 5 3 2 4 2 6" xfId="35496"/>
    <cellStyle name="Normal 5 3 2 4 2 6 2" xfId="35497"/>
    <cellStyle name="Normal 5 3 2 4 2 7" xfId="35498"/>
    <cellStyle name="Normal 5 3 2 4 3" xfId="35499"/>
    <cellStyle name="Normal 5 3 2 4 3 2" xfId="35500"/>
    <cellStyle name="Normal 5 3 2 4 3 2 2" xfId="35501"/>
    <cellStyle name="Normal 5 3 2 4 3 2 2 2" xfId="35502"/>
    <cellStyle name="Normal 5 3 2 4 3 2 2 2 2" xfId="35503"/>
    <cellStyle name="Normal 5 3 2 4 3 2 2 2 2 2" xfId="35504"/>
    <cellStyle name="Normal 5 3 2 4 3 2 2 2 3" xfId="35505"/>
    <cellStyle name="Normal 5 3 2 4 3 2 2 3" xfId="35506"/>
    <cellStyle name="Normal 5 3 2 4 3 2 2 3 2" xfId="35507"/>
    <cellStyle name="Normal 5 3 2 4 3 2 2 4" xfId="35508"/>
    <cellStyle name="Normal 5 3 2 4 3 2 3" xfId="35509"/>
    <cellStyle name="Normal 5 3 2 4 3 2 3 2" xfId="35510"/>
    <cellStyle name="Normal 5 3 2 4 3 2 3 2 2" xfId="35511"/>
    <cellStyle name="Normal 5 3 2 4 3 2 3 3" xfId="35512"/>
    <cellStyle name="Normal 5 3 2 4 3 2 4" xfId="35513"/>
    <cellStyle name="Normal 5 3 2 4 3 2 4 2" xfId="35514"/>
    <cellStyle name="Normal 5 3 2 4 3 2 5" xfId="35515"/>
    <cellStyle name="Normal 5 3 2 4 3 3" xfId="35516"/>
    <cellStyle name="Normal 5 3 2 4 3 3 2" xfId="35517"/>
    <cellStyle name="Normal 5 3 2 4 3 3 2 2" xfId="35518"/>
    <cellStyle name="Normal 5 3 2 4 3 3 2 2 2" xfId="35519"/>
    <cellStyle name="Normal 5 3 2 4 3 3 2 3" xfId="35520"/>
    <cellStyle name="Normal 5 3 2 4 3 3 3" xfId="35521"/>
    <cellStyle name="Normal 5 3 2 4 3 3 3 2" xfId="35522"/>
    <cellStyle name="Normal 5 3 2 4 3 3 4" xfId="35523"/>
    <cellStyle name="Normal 5 3 2 4 3 4" xfId="35524"/>
    <cellStyle name="Normal 5 3 2 4 3 4 2" xfId="35525"/>
    <cellStyle name="Normal 5 3 2 4 3 4 2 2" xfId="35526"/>
    <cellStyle name="Normal 5 3 2 4 3 4 3" xfId="35527"/>
    <cellStyle name="Normal 5 3 2 4 3 5" xfId="35528"/>
    <cellStyle name="Normal 5 3 2 4 3 5 2" xfId="35529"/>
    <cellStyle name="Normal 5 3 2 4 3 6" xfId="35530"/>
    <cellStyle name="Normal 5 3 2 4 4" xfId="35531"/>
    <cellStyle name="Normal 5 3 2 4 4 2" xfId="35532"/>
    <cellStyle name="Normal 5 3 2 4 4 2 2" xfId="35533"/>
    <cellStyle name="Normal 5 3 2 4 4 2 2 2" xfId="35534"/>
    <cellStyle name="Normal 5 3 2 4 4 2 2 2 2" xfId="35535"/>
    <cellStyle name="Normal 5 3 2 4 4 2 2 3" xfId="35536"/>
    <cellStyle name="Normal 5 3 2 4 4 2 3" xfId="35537"/>
    <cellStyle name="Normal 5 3 2 4 4 2 3 2" xfId="35538"/>
    <cellStyle name="Normal 5 3 2 4 4 2 4" xfId="35539"/>
    <cellStyle name="Normal 5 3 2 4 4 3" xfId="35540"/>
    <cellStyle name="Normal 5 3 2 4 4 3 2" xfId="35541"/>
    <cellStyle name="Normal 5 3 2 4 4 3 2 2" xfId="35542"/>
    <cellStyle name="Normal 5 3 2 4 4 3 3" xfId="35543"/>
    <cellStyle name="Normal 5 3 2 4 4 4" xfId="35544"/>
    <cellStyle name="Normal 5 3 2 4 4 4 2" xfId="35545"/>
    <cellStyle name="Normal 5 3 2 4 4 5" xfId="35546"/>
    <cellStyle name="Normal 5 3 2 4 5" xfId="35547"/>
    <cellStyle name="Normal 5 3 2 4 5 2" xfId="35548"/>
    <cellStyle name="Normal 5 3 2 4 5 2 2" xfId="35549"/>
    <cellStyle name="Normal 5 3 2 4 5 2 2 2" xfId="35550"/>
    <cellStyle name="Normal 5 3 2 4 5 2 3" xfId="35551"/>
    <cellStyle name="Normal 5 3 2 4 5 3" xfId="35552"/>
    <cellStyle name="Normal 5 3 2 4 5 3 2" xfId="35553"/>
    <cellStyle name="Normal 5 3 2 4 5 4" xfId="35554"/>
    <cellStyle name="Normal 5 3 2 4 6" xfId="35555"/>
    <cellStyle name="Normal 5 3 2 4 6 2" xfId="35556"/>
    <cellStyle name="Normal 5 3 2 4 6 2 2" xfId="35557"/>
    <cellStyle name="Normal 5 3 2 4 6 3" xfId="35558"/>
    <cellStyle name="Normal 5 3 2 4 7" xfId="35559"/>
    <cellStyle name="Normal 5 3 2 4 7 2" xfId="35560"/>
    <cellStyle name="Normal 5 3 2 4 8" xfId="35561"/>
    <cellStyle name="Normal 5 3 2 5" xfId="35562"/>
    <cellStyle name="Normal 5 3 2 5 2" xfId="35563"/>
    <cellStyle name="Normal 5 3 2 5 2 2" xfId="35564"/>
    <cellStyle name="Normal 5 3 2 5 2 2 2" xfId="35565"/>
    <cellStyle name="Normal 5 3 2 5 2 2 2 2" xfId="35566"/>
    <cellStyle name="Normal 5 3 2 5 2 2 2 2 2" xfId="35567"/>
    <cellStyle name="Normal 5 3 2 5 2 2 2 2 2 2" xfId="35568"/>
    <cellStyle name="Normal 5 3 2 5 2 2 2 2 3" xfId="35569"/>
    <cellStyle name="Normal 5 3 2 5 2 2 2 3" xfId="35570"/>
    <cellStyle name="Normal 5 3 2 5 2 2 2 3 2" xfId="35571"/>
    <cellStyle name="Normal 5 3 2 5 2 2 2 4" xfId="35572"/>
    <cellStyle name="Normal 5 3 2 5 2 2 3" xfId="35573"/>
    <cellStyle name="Normal 5 3 2 5 2 2 3 2" xfId="35574"/>
    <cellStyle name="Normal 5 3 2 5 2 2 3 2 2" xfId="35575"/>
    <cellStyle name="Normal 5 3 2 5 2 2 3 3" xfId="35576"/>
    <cellStyle name="Normal 5 3 2 5 2 2 4" xfId="35577"/>
    <cellStyle name="Normal 5 3 2 5 2 2 4 2" xfId="35578"/>
    <cellStyle name="Normal 5 3 2 5 2 2 5" xfId="35579"/>
    <cellStyle name="Normal 5 3 2 5 2 3" xfId="35580"/>
    <cellStyle name="Normal 5 3 2 5 2 3 2" xfId="35581"/>
    <cellStyle name="Normal 5 3 2 5 2 3 2 2" xfId="35582"/>
    <cellStyle name="Normal 5 3 2 5 2 3 2 2 2" xfId="35583"/>
    <cellStyle name="Normal 5 3 2 5 2 3 2 3" xfId="35584"/>
    <cellStyle name="Normal 5 3 2 5 2 3 3" xfId="35585"/>
    <cellStyle name="Normal 5 3 2 5 2 3 3 2" xfId="35586"/>
    <cellStyle name="Normal 5 3 2 5 2 3 4" xfId="35587"/>
    <cellStyle name="Normal 5 3 2 5 2 4" xfId="35588"/>
    <cellStyle name="Normal 5 3 2 5 2 4 2" xfId="35589"/>
    <cellStyle name="Normal 5 3 2 5 2 4 2 2" xfId="35590"/>
    <cellStyle name="Normal 5 3 2 5 2 4 3" xfId="35591"/>
    <cellStyle name="Normal 5 3 2 5 2 5" xfId="35592"/>
    <cellStyle name="Normal 5 3 2 5 2 5 2" xfId="35593"/>
    <cellStyle name="Normal 5 3 2 5 2 6" xfId="35594"/>
    <cellStyle name="Normal 5 3 2 5 3" xfId="35595"/>
    <cellStyle name="Normal 5 3 2 5 3 2" xfId="35596"/>
    <cellStyle name="Normal 5 3 2 5 3 2 2" xfId="35597"/>
    <cellStyle name="Normal 5 3 2 5 3 2 2 2" xfId="35598"/>
    <cellStyle name="Normal 5 3 2 5 3 2 2 2 2" xfId="35599"/>
    <cellStyle name="Normal 5 3 2 5 3 2 2 3" xfId="35600"/>
    <cellStyle name="Normal 5 3 2 5 3 2 3" xfId="35601"/>
    <cellStyle name="Normal 5 3 2 5 3 2 3 2" xfId="35602"/>
    <cellStyle name="Normal 5 3 2 5 3 2 4" xfId="35603"/>
    <cellStyle name="Normal 5 3 2 5 3 3" xfId="35604"/>
    <cellStyle name="Normal 5 3 2 5 3 3 2" xfId="35605"/>
    <cellStyle name="Normal 5 3 2 5 3 3 2 2" xfId="35606"/>
    <cellStyle name="Normal 5 3 2 5 3 3 3" xfId="35607"/>
    <cellStyle name="Normal 5 3 2 5 3 4" xfId="35608"/>
    <cellStyle name="Normal 5 3 2 5 3 4 2" xfId="35609"/>
    <cellStyle name="Normal 5 3 2 5 3 5" xfId="35610"/>
    <cellStyle name="Normal 5 3 2 5 4" xfId="35611"/>
    <cellStyle name="Normal 5 3 2 5 4 2" xfId="35612"/>
    <cellStyle name="Normal 5 3 2 5 4 2 2" xfId="35613"/>
    <cellStyle name="Normal 5 3 2 5 4 2 2 2" xfId="35614"/>
    <cellStyle name="Normal 5 3 2 5 4 2 3" xfId="35615"/>
    <cellStyle name="Normal 5 3 2 5 4 3" xfId="35616"/>
    <cellStyle name="Normal 5 3 2 5 4 3 2" xfId="35617"/>
    <cellStyle name="Normal 5 3 2 5 4 4" xfId="35618"/>
    <cellStyle name="Normal 5 3 2 5 5" xfId="35619"/>
    <cellStyle name="Normal 5 3 2 5 5 2" xfId="35620"/>
    <cellStyle name="Normal 5 3 2 5 5 2 2" xfId="35621"/>
    <cellStyle name="Normal 5 3 2 5 5 3" xfId="35622"/>
    <cellStyle name="Normal 5 3 2 5 6" xfId="35623"/>
    <cellStyle name="Normal 5 3 2 5 6 2" xfId="35624"/>
    <cellStyle name="Normal 5 3 2 5 7" xfId="35625"/>
    <cellStyle name="Normal 5 3 2 6" xfId="35626"/>
    <cellStyle name="Normal 5 3 2 6 2" xfId="35627"/>
    <cellStyle name="Normal 5 3 2 6 2 2" xfId="35628"/>
    <cellStyle name="Normal 5 3 2 6 2 2 2" xfId="35629"/>
    <cellStyle name="Normal 5 3 2 6 2 2 2 2" xfId="35630"/>
    <cellStyle name="Normal 5 3 2 6 2 2 2 2 2" xfId="35631"/>
    <cellStyle name="Normal 5 3 2 6 2 2 2 3" xfId="35632"/>
    <cellStyle name="Normal 5 3 2 6 2 2 3" xfId="35633"/>
    <cellStyle name="Normal 5 3 2 6 2 2 3 2" xfId="35634"/>
    <cellStyle name="Normal 5 3 2 6 2 2 4" xfId="35635"/>
    <cellStyle name="Normal 5 3 2 6 2 3" xfId="35636"/>
    <cellStyle name="Normal 5 3 2 6 2 3 2" xfId="35637"/>
    <cellStyle name="Normal 5 3 2 6 2 3 2 2" xfId="35638"/>
    <cellStyle name="Normal 5 3 2 6 2 3 3" xfId="35639"/>
    <cellStyle name="Normal 5 3 2 6 2 4" xfId="35640"/>
    <cellStyle name="Normal 5 3 2 6 2 4 2" xfId="35641"/>
    <cellStyle name="Normal 5 3 2 6 2 5" xfId="35642"/>
    <cellStyle name="Normal 5 3 2 6 3" xfId="35643"/>
    <cellStyle name="Normal 5 3 2 6 3 2" xfId="35644"/>
    <cellStyle name="Normal 5 3 2 6 3 2 2" xfId="35645"/>
    <cellStyle name="Normal 5 3 2 6 3 2 2 2" xfId="35646"/>
    <cellStyle name="Normal 5 3 2 6 3 2 3" xfId="35647"/>
    <cellStyle name="Normal 5 3 2 6 3 3" xfId="35648"/>
    <cellStyle name="Normal 5 3 2 6 3 3 2" xfId="35649"/>
    <cellStyle name="Normal 5 3 2 6 3 4" xfId="35650"/>
    <cellStyle name="Normal 5 3 2 6 4" xfId="35651"/>
    <cellStyle name="Normal 5 3 2 6 4 2" xfId="35652"/>
    <cellStyle name="Normal 5 3 2 6 4 2 2" xfId="35653"/>
    <cellStyle name="Normal 5 3 2 6 4 3" xfId="35654"/>
    <cellStyle name="Normal 5 3 2 6 5" xfId="35655"/>
    <cellStyle name="Normal 5 3 2 6 5 2" xfId="35656"/>
    <cellStyle name="Normal 5 3 2 6 6" xfId="35657"/>
    <cellStyle name="Normal 5 3 2 7" xfId="35658"/>
    <cellStyle name="Normal 5 3 2 7 2" xfId="35659"/>
    <cellStyle name="Normal 5 3 2 7 2 2" xfId="35660"/>
    <cellStyle name="Normal 5 3 2 7 2 2 2" xfId="35661"/>
    <cellStyle name="Normal 5 3 2 7 2 2 2 2" xfId="35662"/>
    <cellStyle name="Normal 5 3 2 7 2 2 3" xfId="35663"/>
    <cellStyle name="Normal 5 3 2 7 2 3" xfId="35664"/>
    <cellStyle name="Normal 5 3 2 7 2 3 2" xfId="35665"/>
    <cellStyle name="Normal 5 3 2 7 2 4" xfId="35666"/>
    <cellStyle name="Normal 5 3 2 7 3" xfId="35667"/>
    <cellStyle name="Normal 5 3 2 7 3 2" xfId="35668"/>
    <cellStyle name="Normal 5 3 2 7 3 2 2" xfId="35669"/>
    <cellStyle name="Normal 5 3 2 7 3 3" xfId="35670"/>
    <cellStyle name="Normal 5 3 2 7 4" xfId="35671"/>
    <cellStyle name="Normal 5 3 2 7 4 2" xfId="35672"/>
    <cellStyle name="Normal 5 3 2 7 5" xfId="35673"/>
    <cellStyle name="Normal 5 3 2 8" xfId="35674"/>
    <cellStyle name="Normal 5 3 2 8 2" xfId="35675"/>
    <cellStyle name="Normal 5 3 2 8 2 2" xfId="35676"/>
    <cellStyle name="Normal 5 3 2 8 2 2 2" xfId="35677"/>
    <cellStyle name="Normal 5 3 2 8 2 3" xfId="35678"/>
    <cellStyle name="Normal 5 3 2 8 3" xfId="35679"/>
    <cellStyle name="Normal 5 3 2 8 3 2" xfId="35680"/>
    <cellStyle name="Normal 5 3 2 8 4" xfId="35681"/>
    <cellStyle name="Normal 5 3 2 9" xfId="35682"/>
    <cellStyle name="Normal 5 3 2 9 2" xfId="35683"/>
    <cellStyle name="Normal 5 3 2 9 2 2" xfId="35684"/>
    <cellStyle name="Normal 5 3 2 9 3" xfId="35685"/>
    <cellStyle name="Normal 5 3 3" xfId="35686"/>
    <cellStyle name="Normal 5 3 3 10" xfId="35687"/>
    <cellStyle name="Normal 5 3 3 2" xfId="35688"/>
    <cellStyle name="Normal 5 3 3 2 2" xfId="35689"/>
    <cellStyle name="Normal 5 3 3 2 2 2" xfId="35690"/>
    <cellStyle name="Normal 5 3 3 2 2 2 2" xfId="35691"/>
    <cellStyle name="Normal 5 3 3 2 2 2 2 2" xfId="35692"/>
    <cellStyle name="Normal 5 3 3 2 2 2 2 2 2" xfId="35693"/>
    <cellStyle name="Normal 5 3 3 2 2 2 2 2 2 2" xfId="35694"/>
    <cellStyle name="Normal 5 3 3 2 2 2 2 2 2 2 2" xfId="35695"/>
    <cellStyle name="Normal 5 3 3 2 2 2 2 2 2 2 2 2" xfId="35696"/>
    <cellStyle name="Normal 5 3 3 2 2 2 2 2 2 2 3" xfId="35697"/>
    <cellStyle name="Normal 5 3 3 2 2 2 2 2 2 3" xfId="35698"/>
    <cellStyle name="Normal 5 3 3 2 2 2 2 2 2 3 2" xfId="35699"/>
    <cellStyle name="Normal 5 3 3 2 2 2 2 2 2 4" xfId="35700"/>
    <cellStyle name="Normal 5 3 3 2 2 2 2 2 3" xfId="35701"/>
    <cellStyle name="Normal 5 3 3 2 2 2 2 2 3 2" xfId="35702"/>
    <cellStyle name="Normal 5 3 3 2 2 2 2 2 3 2 2" xfId="35703"/>
    <cellStyle name="Normal 5 3 3 2 2 2 2 2 3 3" xfId="35704"/>
    <cellStyle name="Normal 5 3 3 2 2 2 2 2 4" xfId="35705"/>
    <cellStyle name="Normal 5 3 3 2 2 2 2 2 4 2" xfId="35706"/>
    <cellStyle name="Normal 5 3 3 2 2 2 2 2 5" xfId="35707"/>
    <cellStyle name="Normal 5 3 3 2 2 2 2 3" xfId="35708"/>
    <cellStyle name="Normal 5 3 3 2 2 2 2 3 2" xfId="35709"/>
    <cellStyle name="Normal 5 3 3 2 2 2 2 3 2 2" xfId="35710"/>
    <cellStyle name="Normal 5 3 3 2 2 2 2 3 2 2 2" xfId="35711"/>
    <cellStyle name="Normal 5 3 3 2 2 2 2 3 2 3" xfId="35712"/>
    <cellStyle name="Normal 5 3 3 2 2 2 2 3 3" xfId="35713"/>
    <cellStyle name="Normal 5 3 3 2 2 2 2 3 3 2" xfId="35714"/>
    <cellStyle name="Normal 5 3 3 2 2 2 2 3 4" xfId="35715"/>
    <cellStyle name="Normal 5 3 3 2 2 2 2 4" xfId="35716"/>
    <cellStyle name="Normal 5 3 3 2 2 2 2 4 2" xfId="35717"/>
    <cellStyle name="Normal 5 3 3 2 2 2 2 4 2 2" xfId="35718"/>
    <cellStyle name="Normal 5 3 3 2 2 2 2 4 3" xfId="35719"/>
    <cellStyle name="Normal 5 3 3 2 2 2 2 5" xfId="35720"/>
    <cellStyle name="Normal 5 3 3 2 2 2 2 5 2" xfId="35721"/>
    <cellStyle name="Normal 5 3 3 2 2 2 2 6" xfId="35722"/>
    <cellStyle name="Normal 5 3 3 2 2 2 3" xfId="35723"/>
    <cellStyle name="Normal 5 3 3 2 2 2 3 2" xfId="35724"/>
    <cellStyle name="Normal 5 3 3 2 2 2 3 2 2" xfId="35725"/>
    <cellStyle name="Normal 5 3 3 2 2 2 3 2 2 2" xfId="35726"/>
    <cellStyle name="Normal 5 3 3 2 2 2 3 2 2 2 2" xfId="35727"/>
    <cellStyle name="Normal 5 3 3 2 2 2 3 2 2 3" xfId="35728"/>
    <cellStyle name="Normal 5 3 3 2 2 2 3 2 3" xfId="35729"/>
    <cellStyle name="Normal 5 3 3 2 2 2 3 2 3 2" xfId="35730"/>
    <cellStyle name="Normal 5 3 3 2 2 2 3 2 4" xfId="35731"/>
    <cellStyle name="Normal 5 3 3 2 2 2 3 3" xfId="35732"/>
    <cellStyle name="Normal 5 3 3 2 2 2 3 3 2" xfId="35733"/>
    <cellStyle name="Normal 5 3 3 2 2 2 3 3 2 2" xfId="35734"/>
    <cellStyle name="Normal 5 3 3 2 2 2 3 3 3" xfId="35735"/>
    <cellStyle name="Normal 5 3 3 2 2 2 3 4" xfId="35736"/>
    <cellStyle name="Normal 5 3 3 2 2 2 3 4 2" xfId="35737"/>
    <cellStyle name="Normal 5 3 3 2 2 2 3 5" xfId="35738"/>
    <cellStyle name="Normal 5 3 3 2 2 2 4" xfId="35739"/>
    <cellStyle name="Normal 5 3 3 2 2 2 4 2" xfId="35740"/>
    <cellStyle name="Normal 5 3 3 2 2 2 4 2 2" xfId="35741"/>
    <cellStyle name="Normal 5 3 3 2 2 2 4 2 2 2" xfId="35742"/>
    <cellStyle name="Normal 5 3 3 2 2 2 4 2 3" xfId="35743"/>
    <cellStyle name="Normal 5 3 3 2 2 2 4 3" xfId="35744"/>
    <cellStyle name="Normal 5 3 3 2 2 2 4 3 2" xfId="35745"/>
    <cellStyle name="Normal 5 3 3 2 2 2 4 4" xfId="35746"/>
    <cellStyle name="Normal 5 3 3 2 2 2 5" xfId="35747"/>
    <cellStyle name="Normal 5 3 3 2 2 2 5 2" xfId="35748"/>
    <cellStyle name="Normal 5 3 3 2 2 2 5 2 2" xfId="35749"/>
    <cellStyle name="Normal 5 3 3 2 2 2 5 3" xfId="35750"/>
    <cellStyle name="Normal 5 3 3 2 2 2 6" xfId="35751"/>
    <cellStyle name="Normal 5 3 3 2 2 2 6 2" xfId="35752"/>
    <cellStyle name="Normal 5 3 3 2 2 2 7" xfId="35753"/>
    <cellStyle name="Normal 5 3 3 2 2 3" xfId="35754"/>
    <cellStyle name="Normal 5 3 3 2 2 3 2" xfId="35755"/>
    <cellStyle name="Normal 5 3 3 2 2 3 2 2" xfId="35756"/>
    <cellStyle name="Normal 5 3 3 2 2 3 2 2 2" xfId="35757"/>
    <cellStyle name="Normal 5 3 3 2 2 3 2 2 2 2" xfId="35758"/>
    <cellStyle name="Normal 5 3 3 2 2 3 2 2 2 2 2" xfId="35759"/>
    <cellStyle name="Normal 5 3 3 2 2 3 2 2 2 3" xfId="35760"/>
    <cellStyle name="Normal 5 3 3 2 2 3 2 2 3" xfId="35761"/>
    <cellStyle name="Normal 5 3 3 2 2 3 2 2 3 2" xfId="35762"/>
    <cellStyle name="Normal 5 3 3 2 2 3 2 2 4" xfId="35763"/>
    <cellStyle name="Normal 5 3 3 2 2 3 2 3" xfId="35764"/>
    <cellStyle name="Normal 5 3 3 2 2 3 2 3 2" xfId="35765"/>
    <cellStyle name="Normal 5 3 3 2 2 3 2 3 2 2" xfId="35766"/>
    <cellStyle name="Normal 5 3 3 2 2 3 2 3 3" xfId="35767"/>
    <cellStyle name="Normal 5 3 3 2 2 3 2 4" xfId="35768"/>
    <cellStyle name="Normal 5 3 3 2 2 3 2 4 2" xfId="35769"/>
    <cellStyle name="Normal 5 3 3 2 2 3 2 5" xfId="35770"/>
    <cellStyle name="Normal 5 3 3 2 2 3 3" xfId="35771"/>
    <cellStyle name="Normal 5 3 3 2 2 3 3 2" xfId="35772"/>
    <cellStyle name="Normal 5 3 3 2 2 3 3 2 2" xfId="35773"/>
    <cellStyle name="Normal 5 3 3 2 2 3 3 2 2 2" xfId="35774"/>
    <cellStyle name="Normal 5 3 3 2 2 3 3 2 3" xfId="35775"/>
    <cellStyle name="Normal 5 3 3 2 2 3 3 3" xfId="35776"/>
    <cellStyle name="Normal 5 3 3 2 2 3 3 3 2" xfId="35777"/>
    <cellStyle name="Normal 5 3 3 2 2 3 3 4" xfId="35778"/>
    <cellStyle name="Normal 5 3 3 2 2 3 4" xfId="35779"/>
    <cellStyle name="Normal 5 3 3 2 2 3 4 2" xfId="35780"/>
    <cellStyle name="Normal 5 3 3 2 2 3 4 2 2" xfId="35781"/>
    <cellStyle name="Normal 5 3 3 2 2 3 4 3" xfId="35782"/>
    <cellStyle name="Normal 5 3 3 2 2 3 5" xfId="35783"/>
    <cellStyle name="Normal 5 3 3 2 2 3 5 2" xfId="35784"/>
    <cellStyle name="Normal 5 3 3 2 2 3 6" xfId="35785"/>
    <cellStyle name="Normal 5 3 3 2 2 4" xfId="35786"/>
    <cellStyle name="Normal 5 3 3 2 2 4 2" xfId="35787"/>
    <cellStyle name="Normal 5 3 3 2 2 4 2 2" xfId="35788"/>
    <cellStyle name="Normal 5 3 3 2 2 4 2 2 2" xfId="35789"/>
    <cellStyle name="Normal 5 3 3 2 2 4 2 2 2 2" xfId="35790"/>
    <cellStyle name="Normal 5 3 3 2 2 4 2 2 3" xfId="35791"/>
    <cellStyle name="Normal 5 3 3 2 2 4 2 3" xfId="35792"/>
    <cellStyle name="Normal 5 3 3 2 2 4 2 3 2" xfId="35793"/>
    <cellStyle name="Normal 5 3 3 2 2 4 2 4" xfId="35794"/>
    <cellStyle name="Normal 5 3 3 2 2 4 3" xfId="35795"/>
    <cellStyle name="Normal 5 3 3 2 2 4 3 2" xfId="35796"/>
    <cellStyle name="Normal 5 3 3 2 2 4 3 2 2" xfId="35797"/>
    <cellStyle name="Normal 5 3 3 2 2 4 3 3" xfId="35798"/>
    <cellStyle name="Normal 5 3 3 2 2 4 4" xfId="35799"/>
    <cellStyle name="Normal 5 3 3 2 2 4 4 2" xfId="35800"/>
    <cellStyle name="Normal 5 3 3 2 2 4 5" xfId="35801"/>
    <cellStyle name="Normal 5 3 3 2 2 5" xfId="35802"/>
    <cellStyle name="Normal 5 3 3 2 2 5 2" xfId="35803"/>
    <cellStyle name="Normal 5 3 3 2 2 5 2 2" xfId="35804"/>
    <cellStyle name="Normal 5 3 3 2 2 5 2 2 2" xfId="35805"/>
    <cellStyle name="Normal 5 3 3 2 2 5 2 3" xfId="35806"/>
    <cellStyle name="Normal 5 3 3 2 2 5 3" xfId="35807"/>
    <cellStyle name="Normal 5 3 3 2 2 5 3 2" xfId="35808"/>
    <cellStyle name="Normal 5 3 3 2 2 5 4" xfId="35809"/>
    <cellStyle name="Normal 5 3 3 2 2 6" xfId="35810"/>
    <cellStyle name="Normal 5 3 3 2 2 6 2" xfId="35811"/>
    <cellStyle name="Normal 5 3 3 2 2 6 2 2" xfId="35812"/>
    <cellStyle name="Normal 5 3 3 2 2 6 3" xfId="35813"/>
    <cellStyle name="Normal 5 3 3 2 2 7" xfId="35814"/>
    <cellStyle name="Normal 5 3 3 2 2 7 2" xfId="35815"/>
    <cellStyle name="Normal 5 3 3 2 2 8" xfId="35816"/>
    <cellStyle name="Normal 5 3 3 2 3" xfId="35817"/>
    <cellStyle name="Normal 5 3 3 2 3 2" xfId="35818"/>
    <cellStyle name="Normal 5 3 3 2 3 2 2" xfId="35819"/>
    <cellStyle name="Normal 5 3 3 2 3 2 2 2" xfId="35820"/>
    <cellStyle name="Normal 5 3 3 2 3 2 2 2 2" xfId="35821"/>
    <cellStyle name="Normal 5 3 3 2 3 2 2 2 2 2" xfId="35822"/>
    <cellStyle name="Normal 5 3 3 2 3 2 2 2 2 2 2" xfId="35823"/>
    <cellStyle name="Normal 5 3 3 2 3 2 2 2 2 3" xfId="35824"/>
    <cellStyle name="Normal 5 3 3 2 3 2 2 2 3" xfId="35825"/>
    <cellStyle name="Normal 5 3 3 2 3 2 2 2 3 2" xfId="35826"/>
    <cellStyle name="Normal 5 3 3 2 3 2 2 2 4" xfId="35827"/>
    <cellStyle name="Normal 5 3 3 2 3 2 2 3" xfId="35828"/>
    <cellStyle name="Normal 5 3 3 2 3 2 2 3 2" xfId="35829"/>
    <cellStyle name="Normal 5 3 3 2 3 2 2 3 2 2" xfId="35830"/>
    <cellStyle name="Normal 5 3 3 2 3 2 2 3 3" xfId="35831"/>
    <cellStyle name="Normal 5 3 3 2 3 2 2 4" xfId="35832"/>
    <cellStyle name="Normal 5 3 3 2 3 2 2 4 2" xfId="35833"/>
    <cellStyle name="Normal 5 3 3 2 3 2 2 5" xfId="35834"/>
    <cellStyle name="Normal 5 3 3 2 3 2 3" xfId="35835"/>
    <cellStyle name="Normal 5 3 3 2 3 2 3 2" xfId="35836"/>
    <cellStyle name="Normal 5 3 3 2 3 2 3 2 2" xfId="35837"/>
    <cellStyle name="Normal 5 3 3 2 3 2 3 2 2 2" xfId="35838"/>
    <cellStyle name="Normal 5 3 3 2 3 2 3 2 3" xfId="35839"/>
    <cellStyle name="Normal 5 3 3 2 3 2 3 3" xfId="35840"/>
    <cellStyle name="Normal 5 3 3 2 3 2 3 3 2" xfId="35841"/>
    <cellStyle name="Normal 5 3 3 2 3 2 3 4" xfId="35842"/>
    <cellStyle name="Normal 5 3 3 2 3 2 4" xfId="35843"/>
    <cellStyle name="Normal 5 3 3 2 3 2 4 2" xfId="35844"/>
    <cellStyle name="Normal 5 3 3 2 3 2 4 2 2" xfId="35845"/>
    <cellStyle name="Normal 5 3 3 2 3 2 4 3" xfId="35846"/>
    <cellStyle name="Normal 5 3 3 2 3 2 5" xfId="35847"/>
    <cellStyle name="Normal 5 3 3 2 3 2 5 2" xfId="35848"/>
    <cellStyle name="Normal 5 3 3 2 3 2 6" xfId="35849"/>
    <cellStyle name="Normal 5 3 3 2 3 3" xfId="35850"/>
    <cellStyle name="Normal 5 3 3 2 3 3 2" xfId="35851"/>
    <cellStyle name="Normal 5 3 3 2 3 3 2 2" xfId="35852"/>
    <cellStyle name="Normal 5 3 3 2 3 3 2 2 2" xfId="35853"/>
    <cellStyle name="Normal 5 3 3 2 3 3 2 2 2 2" xfId="35854"/>
    <cellStyle name="Normal 5 3 3 2 3 3 2 2 3" xfId="35855"/>
    <cellStyle name="Normal 5 3 3 2 3 3 2 3" xfId="35856"/>
    <cellStyle name="Normal 5 3 3 2 3 3 2 3 2" xfId="35857"/>
    <cellStyle name="Normal 5 3 3 2 3 3 2 4" xfId="35858"/>
    <cellStyle name="Normal 5 3 3 2 3 3 3" xfId="35859"/>
    <cellStyle name="Normal 5 3 3 2 3 3 3 2" xfId="35860"/>
    <cellStyle name="Normal 5 3 3 2 3 3 3 2 2" xfId="35861"/>
    <cellStyle name="Normal 5 3 3 2 3 3 3 3" xfId="35862"/>
    <cellStyle name="Normal 5 3 3 2 3 3 4" xfId="35863"/>
    <cellStyle name="Normal 5 3 3 2 3 3 4 2" xfId="35864"/>
    <cellStyle name="Normal 5 3 3 2 3 3 5" xfId="35865"/>
    <cellStyle name="Normal 5 3 3 2 3 4" xfId="35866"/>
    <cellStyle name="Normal 5 3 3 2 3 4 2" xfId="35867"/>
    <cellStyle name="Normal 5 3 3 2 3 4 2 2" xfId="35868"/>
    <cellStyle name="Normal 5 3 3 2 3 4 2 2 2" xfId="35869"/>
    <cellStyle name="Normal 5 3 3 2 3 4 2 3" xfId="35870"/>
    <cellStyle name="Normal 5 3 3 2 3 4 3" xfId="35871"/>
    <cellStyle name="Normal 5 3 3 2 3 4 3 2" xfId="35872"/>
    <cellStyle name="Normal 5 3 3 2 3 4 4" xfId="35873"/>
    <cellStyle name="Normal 5 3 3 2 3 5" xfId="35874"/>
    <cellStyle name="Normal 5 3 3 2 3 5 2" xfId="35875"/>
    <cellStyle name="Normal 5 3 3 2 3 5 2 2" xfId="35876"/>
    <cellStyle name="Normal 5 3 3 2 3 5 3" xfId="35877"/>
    <cellStyle name="Normal 5 3 3 2 3 6" xfId="35878"/>
    <cellStyle name="Normal 5 3 3 2 3 6 2" xfId="35879"/>
    <cellStyle name="Normal 5 3 3 2 3 7" xfId="35880"/>
    <cellStyle name="Normal 5 3 3 2 4" xfId="35881"/>
    <cellStyle name="Normal 5 3 3 2 4 2" xfId="35882"/>
    <cellStyle name="Normal 5 3 3 2 4 2 2" xfId="35883"/>
    <cellStyle name="Normal 5 3 3 2 4 2 2 2" xfId="35884"/>
    <cellStyle name="Normal 5 3 3 2 4 2 2 2 2" xfId="35885"/>
    <cellStyle name="Normal 5 3 3 2 4 2 2 2 2 2" xfId="35886"/>
    <cellStyle name="Normal 5 3 3 2 4 2 2 2 3" xfId="35887"/>
    <cellStyle name="Normal 5 3 3 2 4 2 2 3" xfId="35888"/>
    <cellStyle name="Normal 5 3 3 2 4 2 2 3 2" xfId="35889"/>
    <cellStyle name="Normal 5 3 3 2 4 2 2 4" xfId="35890"/>
    <cellStyle name="Normal 5 3 3 2 4 2 3" xfId="35891"/>
    <cellStyle name="Normal 5 3 3 2 4 2 3 2" xfId="35892"/>
    <cellStyle name="Normal 5 3 3 2 4 2 3 2 2" xfId="35893"/>
    <cellStyle name="Normal 5 3 3 2 4 2 3 3" xfId="35894"/>
    <cellStyle name="Normal 5 3 3 2 4 2 4" xfId="35895"/>
    <cellStyle name="Normal 5 3 3 2 4 2 4 2" xfId="35896"/>
    <cellStyle name="Normal 5 3 3 2 4 2 5" xfId="35897"/>
    <cellStyle name="Normal 5 3 3 2 4 3" xfId="35898"/>
    <cellStyle name="Normal 5 3 3 2 4 3 2" xfId="35899"/>
    <cellStyle name="Normal 5 3 3 2 4 3 2 2" xfId="35900"/>
    <cellStyle name="Normal 5 3 3 2 4 3 2 2 2" xfId="35901"/>
    <cellStyle name="Normal 5 3 3 2 4 3 2 3" xfId="35902"/>
    <cellStyle name="Normal 5 3 3 2 4 3 3" xfId="35903"/>
    <cellStyle name="Normal 5 3 3 2 4 3 3 2" xfId="35904"/>
    <cellStyle name="Normal 5 3 3 2 4 3 4" xfId="35905"/>
    <cellStyle name="Normal 5 3 3 2 4 4" xfId="35906"/>
    <cellStyle name="Normal 5 3 3 2 4 4 2" xfId="35907"/>
    <cellStyle name="Normal 5 3 3 2 4 4 2 2" xfId="35908"/>
    <cellStyle name="Normal 5 3 3 2 4 4 3" xfId="35909"/>
    <cellStyle name="Normal 5 3 3 2 4 5" xfId="35910"/>
    <cellStyle name="Normal 5 3 3 2 4 5 2" xfId="35911"/>
    <cellStyle name="Normal 5 3 3 2 4 6" xfId="35912"/>
    <cellStyle name="Normal 5 3 3 2 5" xfId="35913"/>
    <cellStyle name="Normal 5 3 3 2 5 2" xfId="35914"/>
    <cellStyle name="Normal 5 3 3 2 5 2 2" xfId="35915"/>
    <cellStyle name="Normal 5 3 3 2 5 2 2 2" xfId="35916"/>
    <cellStyle name="Normal 5 3 3 2 5 2 2 2 2" xfId="35917"/>
    <cellStyle name="Normal 5 3 3 2 5 2 2 3" xfId="35918"/>
    <cellStyle name="Normal 5 3 3 2 5 2 3" xfId="35919"/>
    <cellStyle name="Normal 5 3 3 2 5 2 3 2" xfId="35920"/>
    <cellStyle name="Normal 5 3 3 2 5 2 4" xfId="35921"/>
    <cellStyle name="Normal 5 3 3 2 5 3" xfId="35922"/>
    <cellStyle name="Normal 5 3 3 2 5 3 2" xfId="35923"/>
    <cellStyle name="Normal 5 3 3 2 5 3 2 2" xfId="35924"/>
    <cellStyle name="Normal 5 3 3 2 5 3 3" xfId="35925"/>
    <cellStyle name="Normal 5 3 3 2 5 4" xfId="35926"/>
    <cellStyle name="Normal 5 3 3 2 5 4 2" xfId="35927"/>
    <cellStyle name="Normal 5 3 3 2 5 5" xfId="35928"/>
    <cellStyle name="Normal 5 3 3 2 6" xfId="35929"/>
    <cellStyle name="Normal 5 3 3 2 6 2" xfId="35930"/>
    <cellStyle name="Normal 5 3 3 2 6 2 2" xfId="35931"/>
    <cellStyle name="Normal 5 3 3 2 6 2 2 2" xfId="35932"/>
    <cellStyle name="Normal 5 3 3 2 6 2 3" xfId="35933"/>
    <cellStyle name="Normal 5 3 3 2 6 3" xfId="35934"/>
    <cellStyle name="Normal 5 3 3 2 6 3 2" xfId="35935"/>
    <cellStyle name="Normal 5 3 3 2 6 4" xfId="35936"/>
    <cellStyle name="Normal 5 3 3 2 7" xfId="35937"/>
    <cellStyle name="Normal 5 3 3 2 7 2" xfId="35938"/>
    <cellStyle name="Normal 5 3 3 2 7 2 2" xfId="35939"/>
    <cellStyle name="Normal 5 3 3 2 7 3" xfId="35940"/>
    <cellStyle name="Normal 5 3 3 2 8" xfId="35941"/>
    <cellStyle name="Normal 5 3 3 2 8 2" xfId="35942"/>
    <cellStyle name="Normal 5 3 3 2 9" xfId="35943"/>
    <cellStyle name="Normal 5 3 3 3" xfId="35944"/>
    <cellStyle name="Normal 5 3 3 3 2" xfId="35945"/>
    <cellStyle name="Normal 5 3 3 3 2 2" xfId="35946"/>
    <cellStyle name="Normal 5 3 3 3 2 2 2" xfId="35947"/>
    <cellStyle name="Normal 5 3 3 3 2 2 2 2" xfId="35948"/>
    <cellStyle name="Normal 5 3 3 3 2 2 2 2 2" xfId="35949"/>
    <cellStyle name="Normal 5 3 3 3 2 2 2 2 2 2" xfId="35950"/>
    <cellStyle name="Normal 5 3 3 3 2 2 2 2 2 2 2" xfId="35951"/>
    <cellStyle name="Normal 5 3 3 3 2 2 2 2 2 3" xfId="35952"/>
    <cellStyle name="Normal 5 3 3 3 2 2 2 2 3" xfId="35953"/>
    <cellStyle name="Normal 5 3 3 3 2 2 2 2 3 2" xfId="35954"/>
    <cellStyle name="Normal 5 3 3 3 2 2 2 2 4" xfId="35955"/>
    <cellStyle name="Normal 5 3 3 3 2 2 2 3" xfId="35956"/>
    <cellStyle name="Normal 5 3 3 3 2 2 2 3 2" xfId="35957"/>
    <cellStyle name="Normal 5 3 3 3 2 2 2 3 2 2" xfId="35958"/>
    <cellStyle name="Normal 5 3 3 3 2 2 2 3 3" xfId="35959"/>
    <cellStyle name="Normal 5 3 3 3 2 2 2 4" xfId="35960"/>
    <cellStyle name="Normal 5 3 3 3 2 2 2 4 2" xfId="35961"/>
    <cellStyle name="Normal 5 3 3 3 2 2 2 5" xfId="35962"/>
    <cellStyle name="Normal 5 3 3 3 2 2 3" xfId="35963"/>
    <cellStyle name="Normal 5 3 3 3 2 2 3 2" xfId="35964"/>
    <cellStyle name="Normal 5 3 3 3 2 2 3 2 2" xfId="35965"/>
    <cellStyle name="Normal 5 3 3 3 2 2 3 2 2 2" xfId="35966"/>
    <cellStyle name="Normal 5 3 3 3 2 2 3 2 3" xfId="35967"/>
    <cellStyle name="Normal 5 3 3 3 2 2 3 3" xfId="35968"/>
    <cellStyle name="Normal 5 3 3 3 2 2 3 3 2" xfId="35969"/>
    <cellStyle name="Normal 5 3 3 3 2 2 3 4" xfId="35970"/>
    <cellStyle name="Normal 5 3 3 3 2 2 4" xfId="35971"/>
    <cellStyle name="Normal 5 3 3 3 2 2 4 2" xfId="35972"/>
    <cellStyle name="Normal 5 3 3 3 2 2 4 2 2" xfId="35973"/>
    <cellStyle name="Normal 5 3 3 3 2 2 4 3" xfId="35974"/>
    <cellStyle name="Normal 5 3 3 3 2 2 5" xfId="35975"/>
    <cellStyle name="Normal 5 3 3 3 2 2 5 2" xfId="35976"/>
    <cellStyle name="Normal 5 3 3 3 2 2 6" xfId="35977"/>
    <cellStyle name="Normal 5 3 3 3 2 3" xfId="35978"/>
    <cellStyle name="Normal 5 3 3 3 2 3 2" xfId="35979"/>
    <cellStyle name="Normal 5 3 3 3 2 3 2 2" xfId="35980"/>
    <cellStyle name="Normal 5 3 3 3 2 3 2 2 2" xfId="35981"/>
    <cellStyle name="Normal 5 3 3 3 2 3 2 2 2 2" xfId="35982"/>
    <cellStyle name="Normal 5 3 3 3 2 3 2 2 3" xfId="35983"/>
    <cellStyle name="Normal 5 3 3 3 2 3 2 3" xfId="35984"/>
    <cellStyle name="Normal 5 3 3 3 2 3 2 3 2" xfId="35985"/>
    <cellStyle name="Normal 5 3 3 3 2 3 2 4" xfId="35986"/>
    <cellStyle name="Normal 5 3 3 3 2 3 3" xfId="35987"/>
    <cellStyle name="Normal 5 3 3 3 2 3 3 2" xfId="35988"/>
    <cellStyle name="Normal 5 3 3 3 2 3 3 2 2" xfId="35989"/>
    <cellStyle name="Normal 5 3 3 3 2 3 3 3" xfId="35990"/>
    <cellStyle name="Normal 5 3 3 3 2 3 4" xfId="35991"/>
    <cellStyle name="Normal 5 3 3 3 2 3 4 2" xfId="35992"/>
    <cellStyle name="Normal 5 3 3 3 2 3 5" xfId="35993"/>
    <cellStyle name="Normal 5 3 3 3 2 4" xfId="35994"/>
    <cellStyle name="Normal 5 3 3 3 2 4 2" xfId="35995"/>
    <cellStyle name="Normal 5 3 3 3 2 4 2 2" xfId="35996"/>
    <cellStyle name="Normal 5 3 3 3 2 4 2 2 2" xfId="35997"/>
    <cellStyle name="Normal 5 3 3 3 2 4 2 3" xfId="35998"/>
    <cellStyle name="Normal 5 3 3 3 2 4 3" xfId="35999"/>
    <cellStyle name="Normal 5 3 3 3 2 4 3 2" xfId="36000"/>
    <cellStyle name="Normal 5 3 3 3 2 4 4" xfId="36001"/>
    <cellStyle name="Normal 5 3 3 3 2 5" xfId="36002"/>
    <cellStyle name="Normal 5 3 3 3 2 5 2" xfId="36003"/>
    <cellStyle name="Normal 5 3 3 3 2 5 2 2" xfId="36004"/>
    <cellStyle name="Normal 5 3 3 3 2 5 3" xfId="36005"/>
    <cellStyle name="Normal 5 3 3 3 2 6" xfId="36006"/>
    <cellStyle name="Normal 5 3 3 3 2 6 2" xfId="36007"/>
    <cellStyle name="Normal 5 3 3 3 2 7" xfId="36008"/>
    <cellStyle name="Normal 5 3 3 3 3" xfId="36009"/>
    <cellStyle name="Normal 5 3 3 3 3 2" xfId="36010"/>
    <cellStyle name="Normal 5 3 3 3 3 2 2" xfId="36011"/>
    <cellStyle name="Normal 5 3 3 3 3 2 2 2" xfId="36012"/>
    <cellStyle name="Normal 5 3 3 3 3 2 2 2 2" xfId="36013"/>
    <cellStyle name="Normal 5 3 3 3 3 2 2 2 2 2" xfId="36014"/>
    <cellStyle name="Normal 5 3 3 3 3 2 2 2 3" xfId="36015"/>
    <cellStyle name="Normal 5 3 3 3 3 2 2 3" xfId="36016"/>
    <cellStyle name="Normal 5 3 3 3 3 2 2 3 2" xfId="36017"/>
    <cellStyle name="Normal 5 3 3 3 3 2 2 4" xfId="36018"/>
    <cellStyle name="Normal 5 3 3 3 3 2 3" xfId="36019"/>
    <cellStyle name="Normal 5 3 3 3 3 2 3 2" xfId="36020"/>
    <cellStyle name="Normal 5 3 3 3 3 2 3 2 2" xfId="36021"/>
    <cellStyle name="Normal 5 3 3 3 3 2 3 3" xfId="36022"/>
    <cellStyle name="Normal 5 3 3 3 3 2 4" xfId="36023"/>
    <cellStyle name="Normal 5 3 3 3 3 2 4 2" xfId="36024"/>
    <cellStyle name="Normal 5 3 3 3 3 2 5" xfId="36025"/>
    <cellStyle name="Normal 5 3 3 3 3 3" xfId="36026"/>
    <cellStyle name="Normal 5 3 3 3 3 3 2" xfId="36027"/>
    <cellStyle name="Normal 5 3 3 3 3 3 2 2" xfId="36028"/>
    <cellStyle name="Normal 5 3 3 3 3 3 2 2 2" xfId="36029"/>
    <cellStyle name="Normal 5 3 3 3 3 3 2 3" xfId="36030"/>
    <cellStyle name="Normal 5 3 3 3 3 3 3" xfId="36031"/>
    <cellStyle name="Normal 5 3 3 3 3 3 3 2" xfId="36032"/>
    <cellStyle name="Normal 5 3 3 3 3 3 4" xfId="36033"/>
    <cellStyle name="Normal 5 3 3 3 3 4" xfId="36034"/>
    <cellStyle name="Normal 5 3 3 3 3 4 2" xfId="36035"/>
    <cellStyle name="Normal 5 3 3 3 3 4 2 2" xfId="36036"/>
    <cellStyle name="Normal 5 3 3 3 3 4 3" xfId="36037"/>
    <cellStyle name="Normal 5 3 3 3 3 5" xfId="36038"/>
    <cellStyle name="Normal 5 3 3 3 3 5 2" xfId="36039"/>
    <cellStyle name="Normal 5 3 3 3 3 6" xfId="36040"/>
    <cellStyle name="Normal 5 3 3 3 4" xfId="36041"/>
    <cellStyle name="Normal 5 3 3 3 4 2" xfId="36042"/>
    <cellStyle name="Normal 5 3 3 3 4 2 2" xfId="36043"/>
    <cellStyle name="Normal 5 3 3 3 4 2 2 2" xfId="36044"/>
    <cellStyle name="Normal 5 3 3 3 4 2 2 2 2" xfId="36045"/>
    <cellStyle name="Normal 5 3 3 3 4 2 2 3" xfId="36046"/>
    <cellStyle name="Normal 5 3 3 3 4 2 3" xfId="36047"/>
    <cellStyle name="Normal 5 3 3 3 4 2 3 2" xfId="36048"/>
    <cellStyle name="Normal 5 3 3 3 4 2 4" xfId="36049"/>
    <cellStyle name="Normal 5 3 3 3 4 3" xfId="36050"/>
    <cellStyle name="Normal 5 3 3 3 4 3 2" xfId="36051"/>
    <cellStyle name="Normal 5 3 3 3 4 3 2 2" xfId="36052"/>
    <cellStyle name="Normal 5 3 3 3 4 3 3" xfId="36053"/>
    <cellStyle name="Normal 5 3 3 3 4 4" xfId="36054"/>
    <cellStyle name="Normal 5 3 3 3 4 4 2" xfId="36055"/>
    <cellStyle name="Normal 5 3 3 3 4 5" xfId="36056"/>
    <cellStyle name="Normal 5 3 3 3 5" xfId="36057"/>
    <cellStyle name="Normal 5 3 3 3 5 2" xfId="36058"/>
    <cellStyle name="Normal 5 3 3 3 5 2 2" xfId="36059"/>
    <cellStyle name="Normal 5 3 3 3 5 2 2 2" xfId="36060"/>
    <cellStyle name="Normal 5 3 3 3 5 2 3" xfId="36061"/>
    <cellStyle name="Normal 5 3 3 3 5 3" xfId="36062"/>
    <cellStyle name="Normal 5 3 3 3 5 3 2" xfId="36063"/>
    <cellStyle name="Normal 5 3 3 3 5 4" xfId="36064"/>
    <cellStyle name="Normal 5 3 3 3 6" xfId="36065"/>
    <cellStyle name="Normal 5 3 3 3 6 2" xfId="36066"/>
    <cellStyle name="Normal 5 3 3 3 6 2 2" xfId="36067"/>
    <cellStyle name="Normal 5 3 3 3 6 3" xfId="36068"/>
    <cellStyle name="Normal 5 3 3 3 7" xfId="36069"/>
    <cellStyle name="Normal 5 3 3 3 7 2" xfId="36070"/>
    <cellStyle name="Normal 5 3 3 3 8" xfId="36071"/>
    <cellStyle name="Normal 5 3 3 4" xfId="36072"/>
    <cellStyle name="Normal 5 3 3 4 2" xfId="36073"/>
    <cellStyle name="Normal 5 3 3 4 2 2" xfId="36074"/>
    <cellStyle name="Normal 5 3 3 4 2 2 2" xfId="36075"/>
    <cellStyle name="Normal 5 3 3 4 2 2 2 2" xfId="36076"/>
    <cellStyle name="Normal 5 3 3 4 2 2 2 2 2" xfId="36077"/>
    <cellStyle name="Normal 5 3 3 4 2 2 2 2 2 2" xfId="36078"/>
    <cellStyle name="Normal 5 3 3 4 2 2 2 2 3" xfId="36079"/>
    <cellStyle name="Normal 5 3 3 4 2 2 2 3" xfId="36080"/>
    <cellStyle name="Normal 5 3 3 4 2 2 2 3 2" xfId="36081"/>
    <cellStyle name="Normal 5 3 3 4 2 2 2 4" xfId="36082"/>
    <cellStyle name="Normal 5 3 3 4 2 2 3" xfId="36083"/>
    <cellStyle name="Normal 5 3 3 4 2 2 3 2" xfId="36084"/>
    <cellStyle name="Normal 5 3 3 4 2 2 3 2 2" xfId="36085"/>
    <cellStyle name="Normal 5 3 3 4 2 2 3 3" xfId="36086"/>
    <cellStyle name="Normal 5 3 3 4 2 2 4" xfId="36087"/>
    <cellStyle name="Normal 5 3 3 4 2 2 4 2" xfId="36088"/>
    <cellStyle name="Normal 5 3 3 4 2 2 5" xfId="36089"/>
    <cellStyle name="Normal 5 3 3 4 2 3" xfId="36090"/>
    <cellStyle name="Normal 5 3 3 4 2 3 2" xfId="36091"/>
    <cellStyle name="Normal 5 3 3 4 2 3 2 2" xfId="36092"/>
    <cellStyle name="Normal 5 3 3 4 2 3 2 2 2" xfId="36093"/>
    <cellStyle name="Normal 5 3 3 4 2 3 2 3" xfId="36094"/>
    <cellStyle name="Normal 5 3 3 4 2 3 3" xfId="36095"/>
    <cellStyle name="Normal 5 3 3 4 2 3 3 2" xfId="36096"/>
    <cellStyle name="Normal 5 3 3 4 2 3 4" xfId="36097"/>
    <cellStyle name="Normal 5 3 3 4 2 4" xfId="36098"/>
    <cellStyle name="Normal 5 3 3 4 2 4 2" xfId="36099"/>
    <cellStyle name="Normal 5 3 3 4 2 4 2 2" xfId="36100"/>
    <cellStyle name="Normal 5 3 3 4 2 4 3" xfId="36101"/>
    <cellStyle name="Normal 5 3 3 4 2 5" xfId="36102"/>
    <cellStyle name="Normal 5 3 3 4 2 5 2" xfId="36103"/>
    <cellStyle name="Normal 5 3 3 4 2 6" xfId="36104"/>
    <cellStyle name="Normal 5 3 3 4 3" xfId="36105"/>
    <cellStyle name="Normal 5 3 3 4 3 2" xfId="36106"/>
    <cellStyle name="Normal 5 3 3 4 3 2 2" xfId="36107"/>
    <cellStyle name="Normal 5 3 3 4 3 2 2 2" xfId="36108"/>
    <cellStyle name="Normal 5 3 3 4 3 2 2 2 2" xfId="36109"/>
    <cellStyle name="Normal 5 3 3 4 3 2 2 3" xfId="36110"/>
    <cellStyle name="Normal 5 3 3 4 3 2 3" xfId="36111"/>
    <cellStyle name="Normal 5 3 3 4 3 2 3 2" xfId="36112"/>
    <cellStyle name="Normal 5 3 3 4 3 2 4" xfId="36113"/>
    <cellStyle name="Normal 5 3 3 4 3 3" xfId="36114"/>
    <cellStyle name="Normal 5 3 3 4 3 3 2" xfId="36115"/>
    <cellStyle name="Normal 5 3 3 4 3 3 2 2" xfId="36116"/>
    <cellStyle name="Normal 5 3 3 4 3 3 3" xfId="36117"/>
    <cellStyle name="Normal 5 3 3 4 3 4" xfId="36118"/>
    <cellStyle name="Normal 5 3 3 4 3 4 2" xfId="36119"/>
    <cellStyle name="Normal 5 3 3 4 3 5" xfId="36120"/>
    <cellStyle name="Normal 5 3 3 4 4" xfId="36121"/>
    <cellStyle name="Normal 5 3 3 4 4 2" xfId="36122"/>
    <cellStyle name="Normal 5 3 3 4 4 2 2" xfId="36123"/>
    <cellStyle name="Normal 5 3 3 4 4 2 2 2" xfId="36124"/>
    <cellStyle name="Normal 5 3 3 4 4 2 3" xfId="36125"/>
    <cellStyle name="Normal 5 3 3 4 4 3" xfId="36126"/>
    <cellStyle name="Normal 5 3 3 4 4 3 2" xfId="36127"/>
    <cellStyle name="Normal 5 3 3 4 4 4" xfId="36128"/>
    <cellStyle name="Normal 5 3 3 4 5" xfId="36129"/>
    <cellStyle name="Normal 5 3 3 4 5 2" xfId="36130"/>
    <cellStyle name="Normal 5 3 3 4 5 2 2" xfId="36131"/>
    <cellStyle name="Normal 5 3 3 4 5 3" xfId="36132"/>
    <cellStyle name="Normal 5 3 3 4 6" xfId="36133"/>
    <cellStyle name="Normal 5 3 3 4 6 2" xfId="36134"/>
    <cellStyle name="Normal 5 3 3 4 7" xfId="36135"/>
    <cellStyle name="Normal 5 3 3 5" xfId="36136"/>
    <cellStyle name="Normal 5 3 3 5 2" xfId="36137"/>
    <cellStyle name="Normal 5 3 3 5 2 2" xfId="36138"/>
    <cellStyle name="Normal 5 3 3 5 2 2 2" xfId="36139"/>
    <cellStyle name="Normal 5 3 3 5 2 2 2 2" xfId="36140"/>
    <cellStyle name="Normal 5 3 3 5 2 2 2 2 2" xfId="36141"/>
    <cellStyle name="Normal 5 3 3 5 2 2 2 3" xfId="36142"/>
    <cellStyle name="Normal 5 3 3 5 2 2 3" xfId="36143"/>
    <cellStyle name="Normal 5 3 3 5 2 2 3 2" xfId="36144"/>
    <cellStyle name="Normal 5 3 3 5 2 2 4" xfId="36145"/>
    <cellStyle name="Normal 5 3 3 5 2 3" xfId="36146"/>
    <cellStyle name="Normal 5 3 3 5 2 3 2" xfId="36147"/>
    <cellStyle name="Normal 5 3 3 5 2 3 2 2" xfId="36148"/>
    <cellStyle name="Normal 5 3 3 5 2 3 3" xfId="36149"/>
    <cellStyle name="Normal 5 3 3 5 2 4" xfId="36150"/>
    <cellStyle name="Normal 5 3 3 5 2 4 2" xfId="36151"/>
    <cellStyle name="Normal 5 3 3 5 2 5" xfId="36152"/>
    <cellStyle name="Normal 5 3 3 5 3" xfId="36153"/>
    <cellStyle name="Normal 5 3 3 5 3 2" xfId="36154"/>
    <cellStyle name="Normal 5 3 3 5 3 2 2" xfId="36155"/>
    <cellStyle name="Normal 5 3 3 5 3 2 2 2" xfId="36156"/>
    <cellStyle name="Normal 5 3 3 5 3 2 3" xfId="36157"/>
    <cellStyle name="Normal 5 3 3 5 3 3" xfId="36158"/>
    <cellStyle name="Normal 5 3 3 5 3 3 2" xfId="36159"/>
    <cellStyle name="Normal 5 3 3 5 3 4" xfId="36160"/>
    <cellStyle name="Normal 5 3 3 5 4" xfId="36161"/>
    <cellStyle name="Normal 5 3 3 5 4 2" xfId="36162"/>
    <cellStyle name="Normal 5 3 3 5 4 2 2" xfId="36163"/>
    <cellStyle name="Normal 5 3 3 5 4 3" xfId="36164"/>
    <cellStyle name="Normal 5 3 3 5 5" xfId="36165"/>
    <cellStyle name="Normal 5 3 3 5 5 2" xfId="36166"/>
    <cellStyle name="Normal 5 3 3 5 6" xfId="36167"/>
    <cellStyle name="Normal 5 3 3 6" xfId="36168"/>
    <cellStyle name="Normal 5 3 3 6 2" xfId="36169"/>
    <cellStyle name="Normal 5 3 3 6 2 2" xfId="36170"/>
    <cellStyle name="Normal 5 3 3 6 2 2 2" xfId="36171"/>
    <cellStyle name="Normal 5 3 3 6 2 2 2 2" xfId="36172"/>
    <cellStyle name="Normal 5 3 3 6 2 2 3" xfId="36173"/>
    <cellStyle name="Normal 5 3 3 6 2 3" xfId="36174"/>
    <cellStyle name="Normal 5 3 3 6 2 3 2" xfId="36175"/>
    <cellStyle name="Normal 5 3 3 6 2 4" xfId="36176"/>
    <cellStyle name="Normal 5 3 3 6 3" xfId="36177"/>
    <cellStyle name="Normal 5 3 3 6 3 2" xfId="36178"/>
    <cellStyle name="Normal 5 3 3 6 3 2 2" xfId="36179"/>
    <cellStyle name="Normal 5 3 3 6 3 3" xfId="36180"/>
    <cellStyle name="Normal 5 3 3 6 4" xfId="36181"/>
    <cellStyle name="Normal 5 3 3 6 4 2" xfId="36182"/>
    <cellStyle name="Normal 5 3 3 6 5" xfId="36183"/>
    <cellStyle name="Normal 5 3 3 7" xfId="36184"/>
    <cellStyle name="Normal 5 3 3 7 2" xfId="36185"/>
    <cellStyle name="Normal 5 3 3 7 2 2" xfId="36186"/>
    <cellStyle name="Normal 5 3 3 7 2 2 2" xfId="36187"/>
    <cellStyle name="Normal 5 3 3 7 2 3" xfId="36188"/>
    <cellStyle name="Normal 5 3 3 7 3" xfId="36189"/>
    <cellStyle name="Normal 5 3 3 7 3 2" xfId="36190"/>
    <cellStyle name="Normal 5 3 3 7 4" xfId="36191"/>
    <cellStyle name="Normal 5 3 3 8" xfId="36192"/>
    <cellStyle name="Normal 5 3 3 8 2" xfId="36193"/>
    <cellStyle name="Normal 5 3 3 8 2 2" xfId="36194"/>
    <cellStyle name="Normal 5 3 3 8 3" xfId="36195"/>
    <cellStyle name="Normal 5 3 3 9" xfId="36196"/>
    <cellStyle name="Normal 5 3 3 9 2" xfId="36197"/>
    <cellStyle name="Normal 5 3 4" xfId="36198"/>
    <cellStyle name="Normal 5 3 4 2" xfId="36199"/>
    <cellStyle name="Normal 5 3 4 2 2" xfId="36200"/>
    <cellStyle name="Normal 5 3 4 2 2 2" xfId="36201"/>
    <cellStyle name="Normal 5 3 4 2 2 2 2" xfId="36202"/>
    <cellStyle name="Normal 5 3 4 2 2 2 2 2" xfId="36203"/>
    <cellStyle name="Normal 5 3 4 2 2 2 2 2 2" xfId="36204"/>
    <cellStyle name="Normal 5 3 4 2 2 2 2 2 2 2" xfId="36205"/>
    <cellStyle name="Normal 5 3 4 2 2 2 2 2 2 2 2" xfId="36206"/>
    <cellStyle name="Normal 5 3 4 2 2 2 2 2 2 3" xfId="36207"/>
    <cellStyle name="Normal 5 3 4 2 2 2 2 2 3" xfId="36208"/>
    <cellStyle name="Normal 5 3 4 2 2 2 2 2 3 2" xfId="36209"/>
    <cellStyle name="Normal 5 3 4 2 2 2 2 2 4" xfId="36210"/>
    <cellStyle name="Normal 5 3 4 2 2 2 2 3" xfId="36211"/>
    <cellStyle name="Normal 5 3 4 2 2 2 2 3 2" xfId="36212"/>
    <cellStyle name="Normal 5 3 4 2 2 2 2 3 2 2" xfId="36213"/>
    <cellStyle name="Normal 5 3 4 2 2 2 2 3 3" xfId="36214"/>
    <cellStyle name="Normal 5 3 4 2 2 2 2 4" xfId="36215"/>
    <cellStyle name="Normal 5 3 4 2 2 2 2 4 2" xfId="36216"/>
    <cellStyle name="Normal 5 3 4 2 2 2 2 5" xfId="36217"/>
    <cellStyle name="Normal 5 3 4 2 2 2 3" xfId="36218"/>
    <cellStyle name="Normal 5 3 4 2 2 2 3 2" xfId="36219"/>
    <cellStyle name="Normal 5 3 4 2 2 2 3 2 2" xfId="36220"/>
    <cellStyle name="Normal 5 3 4 2 2 2 3 2 2 2" xfId="36221"/>
    <cellStyle name="Normal 5 3 4 2 2 2 3 2 3" xfId="36222"/>
    <cellStyle name="Normal 5 3 4 2 2 2 3 3" xfId="36223"/>
    <cellStyle name="Normal 5 3 4 2 2 2 3 3 2" xfId="36224"/>
    <cellStyle name="Normal 5 3 4 2 2 2 3 4" xfId="36225"/>
    <cellStyle name="Normal 5 3 4 2 2 2 4" xfId="36226"/>
    <cellStyle name="Normal 5 3 4 2 2 2 4 2" xfId="36227"/>
    <cellStyle name="Normal 5 3 4 2 2 2 4 2 2" xfId="36228"/>
    <cellStyle name="Normal 5 3 4 2 2 2 4 3" xfId="36229"/>
    <cellStyle name="Normal 5 3 4 2 2 2 5" xfId="36230"/>
    <cellStyle name="Normal 5 3 4 2 2 2 5 2" xfId="36231"/>
    <cellStyle name="Normal 5 3 4 2 2 2 6" xfId="36232"/>
    <cellStyle name="Normal 5 3 4 2 2 3" xfId="36233"/>
    <cellStyle name="Normal 5 3 4 2 2 3 2" xfId="36234"/>
    <cellStyle name="Normal 5 3 4 2 2 3 2 2" xfId="36235"/>
    <cellStyle name="Normal 5 3 4 2 2 3 2 2 2" xfId="36236"/>
    <cellStyle name="Normal 5 3 4 2 2 3 2 2 2 2" xfId="36237"/>
    <cellStyle name="Normal 5 3 4 2 2 3 2 2 3" xfId="36238"/>
    <cellStyle name="Normal 5 3 4 2 2 3 2 3" xfId="36239"/>
    <cellStyle name="Normal 5 3 4 2 2 3 2 3 2" xfId="36240"/>
    <cellStyle name="Normal 5 3 4 2 2 3 2 4" xfId="36241"/>
    <cellStyle name="Normal 5 3 4 2 2 3 3" xfId="36242"/>
    <cellStyle name="Normal 5 3 4 2 2 3 3 2" xfId="36243"/>
    <cellStyle name="Normal 5 3 4 2 2 3 3 2 2" xfId="36244"/>
    <cellStyle name="Normal 5 3 4 2 2 3 3 3" xfId="36245"/>
    <cellStyle name="Normal 5 3 4 2 2 3 4" xfId="36246"/>
    <cellStyle name="Normal 5 3 4 2 2 3 4 2" xfId="36247"/>
    <cellStyle name="Normal 5 3 4 2 2 3 5" xfId="36248"/>
    <cellStyle name="Normal 5 3 4 2 2 4" xfId="36249"/>
    <cellStyle name="Normal 5 3 4 2 2 4 2" xfId="36250"/>
    <cellStyle name="Normal 5 3 4 2 2 4 2 2" xfId="36251"/>
    <cellStyle name="Normal 5 3 4 2 2 4 2 2 2" xfId="36252"/>
    <cellStyle name="Normal 5 3 4 2 2 4 2 3" xfId="36253"/>
    <cellStyle name="Normal 5 3 4 2 2 4 3" xfId="36254"/>
    <cellStyle name="Normal 5 3 4 2 2 4 3 2" xfId="36255"/>
    <cellStyle name="Normal 5 3 4 2 2 4 4" xfId="36256"/>
    <cellStyle name="Normal 5 3 4 2 2 5" xfId="36257"/>
    <cellStyle name="Normal 5 3 4 2 2 5 2" xfId="36258"/>
    <cellStyle name="Normal 5 3 4 2 2 5 2 2" xfId="36259"/>
    <cellStyle name="Normal 5 3 4 2 2 5 3" xfId="36260"/>
    <cellStyle name="Normal 5 3 4 2 2 6" xfId="36261"/>
    <cellStyle name="Normal 5 3 4 2 2 6 2" xfId="36262"/>
    <cellStyle name="Normal 5 3 4 2 2 7" xfId="36263"/>
    <cellStyle name="Normal 5 3 4 2 3" xfId="36264"/>
    <cellStyle name="Normal 5 3 4 2 3 2" xfId="36265"/>
    <cellStyle name="Normal 5 3 4 2 3 2 2" xfId="36266"/>
    <cellStyle name="Normal 5 3 4 2 3 2 2 2" xfId="36267"/>
    <cellStyle name="Normal 5 3 4 2 3 2 2 2 2" xfId="36268"/>
    <cellStyle name="Normal 5 3 4 2 3 2 2 2 2 2" xfId="36269"/>
    <cellStyle name="Normal 5 3 4 2 3 2 2 2 3" xfId="36270"/>
    <cellStyle name="Normal 5 3 4 2 3 2 2 3" xfId="36271"/>
    <cellStyle name="Normal 5 3 4 2 3 2 2 3 2" xfId="36272"/>
    <cellStyle name="Normal 5 3 4 2 3 2 2 4" xfId="36273"/>
    <cellStyle name="Normal 5 3 4 2 3 2 3" xfId="36274"/>
    <cellStyle name="Normal 5 3 4 2 3 2 3 2" xfId="36275"/>
    <cellStyle name="Normal 5 3 4 2 3 2 3 2 2" xfId="36276"/>
    <cellStyle name="Normal 5 3 4 2 3 2 3 3" xfId="36277"/>
    <cellStyle name="Normal 5 3 4 2 3 2 4" xfId="36278"/>
    <cellStyle name="Normal 5 3 4 2 3 2 4 2" xfId="36279"/>
    <cellStyle name="Normal 5 3 4 2 3 2 5" xfId="36280"/>
    <cellStyle name="Normal 5 3 4 2 3 3" xfId="36281"/>
    <cellStyle name="Normal 5 3 4 2 3 3 2" xfId="36282"/>
    <cellStyle name="Normal 5 3 4 2 3 3 2 2" xfId="36283"/>
    <cellStyle name="Normal 5 3 4 2 3 3 2 2 2" xfId="36284"/>
    <cellStyle name="Normal 5 3 4 2 3 3 2 3" xfId="36285"/>
    <cellStyle name="Normal 5 3 4 2 3 3 3" xfId="36286"/>
    <cellStyle name="Normal 5 3 4 2 3 3 3 2" xfId="36287"/>
    <cellStyle name="Normal 5 3 4 2 3 3 4" xfId="36288"/>
    <cellStyle name="Normal 5 3 4 2 3 4" xfId="36289"/>
    <cellStyle name="Normal 5 3 4 2 3 4 2" xfId="36290"/>
    <cellStyle name="Normal 5 3 4 2 3 4 2 2" xfId="36291"/>
    <cellStyle name="Normal 5 3 4 2 3 4 3" xfId="36292"/>
    <cellStyle name="Normal 5 3 4 2 3 5" xfId="36293"/>
    <cellStyle name="Normal 5 3 4 2 3 5 2" xfId="36294"/>
    <cellStyle name="Normal 5 3 4 2 3 6" xfId="36295"/>
    <cellStyle name="Normal 5 3 4 2 4" xfId="36296"/>
    <cellStyle name="Normal 5 3 4 2 4 2" xfId="36297"/>
    <cellStyle name="Normal 5 3 4 2 4 2 2" xfId="36298"/>
    <cellStyle name="Normal 5 3 4 2 4 2 2 2" xfId="36299"/>
    <cellStyle name="Normal 5 3 4 2 4 2 2 2 2" xfId="36300"/>
    <cellStyle name="Normal 5 3 4 2 4 2 2 3" xfId="36301"/>
    <cellStyle name="Normal 5 3 4 2 4 2 3" xfId="36302"/>
    <cellStyle name="Normal 5 3 4 2 4 2 3 2" xfId="36303"/>
    <cellStyle name="Normal 5 3 4 2 4 2 4" xfId="36304"/>
    <cellStyle name="Normal 5 3 4 2 4 3" xfId="36305"/>
    <cellStyle name="Normal 5 3 4 2 4 3 2" xfId="36306"/>
    <cellStyle name="Normal 5 3 4 2 4 3 2 2" xfId="36307"/>
    <cellStyle name="Normal 5 3 4 2 4 3 3" xfId="36308"/>
    <cellStyle name="Normal 5 3 4 2 4 4" xfId="36309"/>
    <cellStyle name="Normal 5 3 4 2 4 4 2" xfId="36310"/>
    <cellStyle name="Normal 5 3 4 2 4 5" xfId="36311"/>
    <cellStyle name="Normal 5 3 4 2 5" xfId="36312"/>
    <cellStyle name="Normal 5 3 4 2 5 2" xfId="36313"/>
    <cellStyle name="Normal 5 3 4 2 5 2 2" xfId="36314"/>
    <cellStyle name="Normal 5 3 4 2 5 2 2 2" xfId="36315"/>
    <cellStyle name="Normal 5 3 4 2 5 2 3" xfId="36316"/>
    <cellStyle name="Normal 5 3 4 2 5 3" xfId="36317"/>
    <cellStyle name="Normal 5 3 4 2 5 3 2" xfId="36318"/>
    <cellStyle name="Normal 5 3 4 2 5 4" xfId="36319"/>
    <cellStyle name="Normal 5 3 4 2 6" xfId="36320"/>
    <cellStyle name="Normal 5 3 4 2 6 2" xfId="36321"/>
    <cellStyle name="Normal 5 3 4 2 6 2 2" xfId="36322"/>
    <cellStyle name="Normal 5 3 4 2 6 3" xfId="36323"/>
    <cellStyle name="Normal 5 3 4 2 7" xfId="36324"/>
    <cellStyle name="Normal 5 3 4 2 7 2" xfId="36325"/>
    <cellStyle name="Normal 5 3 4 2 8" xfId="36326"/>
    <cellStyle name="Normal 5 3 4 3" xfId="36327"/>
    <cellStyle name="Normal 5 3 4 3 2" xfId="36328"/>
    <cellStyle name="Normal 5 3 4 3 2 2" xfId="36329"/>
    <cellStyle name="Normal 5 3 4 3 2 2 2" xfId="36330"/>
    <cellStyle name="Normal 5 3 4 3 2 2 2 2" xfId="36331"/>
    <cellStyle name="Normal 5 3 4 3 2 2 2 2 2" xfId="36332"/>
    <cellStyle name="Normal 5 3 4 3 2 2 2 2 2 2" xfId="36333"/>
    <cellStyle name="Normal 5 3 4 3 2 2 2 2 3" xfId="36334"/>
    <cellStyle name="Normal 5 3 4 3 2 2 2 3" xfId="36335"/>
    <cellStyle name="Normal 5 3 4 3 2 2 2 3 2" xfId="36336"/>
    <cellStyle name="Normal 5 3 4 3 2 2 2 4" xfId="36337"/>
    <cellStyle name="Normal 5 3 4 3 2 2 3" xfId="36338"/>
    <cellStyle name="Normal 5 3 4 3 2 2 3 2" xfId="36339"/>
    <cellStyle name="Normal 5 3 4 3 2 2 3 2 2" xfId="36340"/>
    <cellStyle name="Normal 5 3 4 3 2 2 3 3" xfId="36341"/>
    <cellStyle name="Normal 5 3 4 3 2 2 4" xfId="36342"/>
    <cellStyle name="Normal 5 3 4 3 2 2 4 2" xfId="36343"/>
    <cellStyle name="Normal 5 3 4 3 2 2 5" xfId="36344"/>
    <cellStyle name="Normal 5 3 4 3 2 3" xfId="36345"/>
    <cellStyle name="Normal 5 3 4 3 2 3 2" xfId="36346"/>
    <cellStyle name="Normal 5 3 4 3 2 3 2 2" xfId="36347"/>
    <cellStyle name="Normal 5 3 4 3 2 3 2 2 2" xfId="36348"/>
    <cellStyle name="Normal 5 3 4 3 2 3 2 3" xfId="36349"/>
    <cellStyle name="Normal 5 3 4 3 2 3 3" xfId="36350"/>
    <cellStyle name="Normal 5 3 4 3 2 3 3 2" xfId="36351"/>
    <cellStyle name="Normal 5 3 4 3 2 3 4" xfId="36352"/>
    <cellStyle name="Normal 5 3 4 3 2 4" xfId="36353"/>
    <cellStyle name="Normal 5 3 4 3 2 4 2" xfId="36354"/>
    <cellStyle name="Normal 5 3 4 3 2 4 2 2" xfId="36355"/>
    <cellStyle name="Normal 5 3 4 3 2 4 3" xfId="36356"/>
    <cellStyle name="Normal 5 3 4 3 2 5" xfId="36357"/>
    <cellStyle name="Normal 5 3 4 3 2 5 2" xfId="36358"/>
    <cellStyle name="Normal 5 3 4 3 2 6" xfId="36359"/>
    <cellStyle name="Normal 5 3 4 3 3" xfId="36360"/>
    <cellStyle name="Normal 5 3 4 3 3 2" xfId="36361"/>
    <cellStyle name="Normal 5 3 4 3 3 2 2" xfId="36362"/>
    <cellStyle name="Normal 5 3 4 3 3 2 2 2" xfId="36363"/>
    <cellStyle name="Normal 5 3 4 3 3 2 2 2 2" xfId="36364"/>
    <cellStyle name="Normal 5 3 4 3 3 2 2 3" xfId="36365"/>
    <cellStyle name="Normal 5 3 4 3 3 2 3" xfId="36366"/>
    <cellStyle name="Normal 5 3 4 3 3 2 3 2" xfId="36367"/>
    <cellStyle name="Normal 5 3 4 3 3 2 4" xfId="36368"/>
    <cellStyle name="Normal 5 3 4 3 3 3" xfId="36369"/>
    <cellStyle name="Normal 5 3 4 3 3 3 2" xfId="36370"/>
    <cellStyle name="Normal 5 3 4 3 3 3 2 2" xfId="36371"/>
    <cellStyle name="Normal 5 3 4 3 3 3 3" xfId="36372"/>
    <cellStyle name="Normal 5 3 4 3 3 4" xfId="36373"/>
    <cellStyle name="Normal 5 3 4 3 3 4 2" xfId="36374"/>
    <cellStyle name="Normal 5 3 4 3 3 5" xfId="36375"/>
    <cellStyle name="Normal 5 3 4 3 4" xfId="36376"/>
    <cellStyle name="Normal 5 3 4 3 4 2" xfId="36377"/>
    <cellStyle name="Normal 5 3 4 3 4 2 2" xfId="36378"/>
    <cellStyle name="Normal 5 3 4 3 4 2 2 2" xfId="36379"/>
    <cellStyle name="Normal 5 3 4 3 4 2 3" xfId="36380"/>
    <cellStyle name="Normal 5 3 4 3 4 3" xfId="36381"/>
    <cellStyle name="Normal 5 3 4 3 4 3 2" xfId="36382"/>
    <cellStyle name="Normal 5 3 4 3 4 4" xfId="36383"/>
    <cellStyle name="Normal 5 3 4 3 5" xfId="36384"/>
    <cellStyle name="Normal 5 3 4 3 5 2" xfId="36385"/>
    <cellStyle name="Normal 5 3 4 3 5 2 2" xfId="36386"/>
    <cellStyle name="Normal 5 3 4 3 5 3" xfId="36387"/>
    <cellStyle name="Normal 5 3 4 3 6" xfId="36388"/>
    <cellStyle name="Normal 5 3 4 3 6 2" xfId="36389"/>
    <cellStyle name="Normal 5 3 4 3 7" xfId="36390"/>
    <cellStyle name="Normal 5 3 4 4" xfId="36391"/>
    <cellStyle name="Normal 5 3 4 4 2" xfId="36392"/>
    <cellStyle name="Normal 5 3 4 4 2 2" xfId="36393"/>
    <cellStyle name="Normal 5 3 4 4 2 2 2" xfId="36394"/>
    <cellStyle name="Normal 5 3 4 4 2 2 2 2" xfId="36395"/>
    <cellStyle name="Normal 5 3 4 4 2 2 2 2 2" xfId="36396"/>
    <cellStyle name="Normal 5 3 4 4 2 2 2 3" xfId="36397"/>
    <cellStyle name="Normal 5 3 4 4 2 2 3" xfId="36398"/>
    <cellStyle name="Normal 5 3 4 4 2 2 3 2" xfId="36399"/>
    <cellStyle name="Normal 5 3 4 4 2 2 4" xfId="36400"/>
    <cellStyle name="Normal 5 3 4 4 2 3" xfId="36401"/>
    <cellStyle name="Normal 5 3 4 4 2 3 2" xfId="36402"/>
    <cellStyle name="Normal 5 3 4 4 2 3 2 2" xfId="36403"/>
    <cellStyle name="Normal 5 3 4 4 2 3 3" xfId="36404"/>
    <cellStyle name="Normal 5 3 4 4 2 4" xfId="36405"/>
    <cellStyle name="Normal 5 3 4 4 2 4 2" xfId="36406"/>
    <cellStyle name="Normal 5 3 4 4 2 5" xfId="36407"/>
    <cellStyle name="Normal 5 3 4 4 3" xfId="36408"/>
    <cellStyle name="Normal 5 3 4 4 3 2" xfId="36409"/>
    <cellStyle name="Normal 5 3 4 4 3 2 2" xfId="36410"/>
    <cellStyle name="Normal 5 3 4 4 3 2 2 2" xfId="36411"/>
    <cellStyle name="Normal 5 3 4 4 3 2 3" xfId="36412"/>
    <cellStyle name="Normal 5 3 4 4 3 3" xfId="36413"/>
    <cellStyle name="Normal 5 3 4 4 3 3 2" xfId="36414"/>
    <cellStyle name="Normal 5 3 4 4 3 4" xfId="36415"/>
    <cellStyle name="Normal 5 3 4 4 4" xfId="36416"/>
    <cellStyle name="Normal 5 3 4 4 4 2" xfId="36417"/>
    <cellStyle name="Normal 5 3 4 4 4 2 2" xfId="36418"/>
    <cellStyle name="Normal 5 3 4 4 4 3" xfId="36419"/>
    <cellStyle name="Normal 5 3 4 4 5" xfId="36420"/>
    <cellStyle name="Normal 5 3 4 4 5 2" xfId="36421"/>
    <cellStyle name="Normal 5 3 4 4 6" xfId="36422"/>
    <cellStyle name="Normal 5 3 4 5" xfId="36423"/>
    <cellStyle name="Normal 5 3 4 5 2" xfId="36424"/>
    <cellStyle name="Normal 5 3 4 5 2 2" xfId="36425"/>
    <cellStyle name="Normal 5 3 4 5 2 2 2" xfId="36426"/>
    <cellStyle name="Normal 5 3 4 5 2 2 2 2" xfId="36427"/>
    <cellStyle name="Normal 5 3 4 5 2 2 3" xfId="36428"/>
    <cellStyle name="Normal 5 3 4 5 2 3" xfId="36429"/>
    <cellStyle name="Normal 5 3 4 5 2 3 2" xfId="36430"/>
    <cellStyle name="Normal 5 3 4 5 2 4" xfId="36431"/>
    <cellStyle name="Normal 5 3 4 5 3" xfId="36432"/>
    <cellStyle name="Normal 5 3 4 5 3 2" xfId="36433"/>
    <cellStyle name="Normal 5 3 4 5 3 2 2" xfId="36434"/>
    <cellStyle name="Normal 5 3 4 5 3 3" xfId="36435"/>
    <cellStyle name="Normal 5 3 4 5 4" xfId="36436"/>
    <cellStyle name="Normal 5 3 4 5 4 2" xfId="36437"/>
    <cellStyle name="Normal 5 3 4 5 5" xfId="36438"/>
    <cellStyle name="Normal 5 3 4 6" xfId="36439"/>
    <cellStyle name="Normal 5 3 4 6 2" xfId="36440"/>
    <cellStyle name="Normal 5 3 4 6 2 2" xfId="36441"/>
    <cellStyle name="Normal 5 3 4 6 2 2 2" xfId="36442"/>
    <cellStyle name="Normal 5 3 4 6 2 3" xfId="36443"/>
    <cellStyle name="Normal 5 3 4 6 3" xfId="36444"/>
    <cellStyle name="Normal 5 3 4 6 3 2" xfId="36445"/>
    <cellStyle name="Normal 5 3 4 6 4" xfId="36446"/>
    <cellStyle name="Normal 5 3 4 7" xfId="36447"/>
    <cellStyle name="Normal 5 3 4 7 2" xfId="36448"/>
    <cellStyle name="Normal 5 3 4 7 2 2" xfId="36449"/>
    <cellStyle name="Normal 5 3 4 7 3" xfId="36450"/>
    <cellStyle name="Normal 5 3 4 8" xfId="36451"/>
    <cellStyle name="Normal 5 3 4 8 2" xfId="36452"/>
    <cellStyle name="Normal 5 3 4 9" xfId="36453"/>
    <cellStyle name="Normal 5 3 5" xfId="36454"/>
    <cellStyle name="Normal 5 3 5 2" xfId="36455"/>
    <cellStyle name="Normal 5 3 5 2 2" xfId="36456"/>
    <cellStyle name="Normal 5 3 5 2 2 2" xfId="36457"/>
    <cellStyle name="Normal 5 3 5 2 2 2 2" xfId="36458"/>
    <cellStyle name="Normal 5 3 5 2 2 2 2 2" xfId="36459"/>
    <cellStyle name="Normal 5 3 5 2 2 2 2 2 2" xfId="36460"/>
    <cellStyle name="Normal 5 3 5 2 2 2 2 2 2 2" xfId="36461"/>
    <cellStyle name="Normal 5 3 5 2 2 2 2 2 3" xfId="36462"/>
    <cellStyle name="Normal 5 3 5 2 2 2 2 3" xfId="36463"/>
    <cellStyle name="Normal 5 3 5 2 2 2 2 3 2" xfId="36464"/>
    <cellStyle name="Normal 5 3 5 2 2 2 2 4" xfId="36465"/>
    <cellStyle name="Normal 5 3 5 2 2 2 3" xfId="36466"/>
    <cellStyle name="Normal 5 3 5 2 2 2 3 2" xfId="36467"/>
    <cellStyle name="Normal 5 3 5 2 2 2 3 2 2" xfId="36468"/>
    <cellStyle name="Normal 5 3 5 2 2 2 3 3" xfId="36469"/>
    <cellStyle name="Normal 5 3 5 2 2 2 4" xfId="36470"/>
    <cellStyle name="Normal 5 3 5 2 2 2 4 2" xfId="36471"/>
    <cellStyle name="Normal 5 3 5 2 2 2 5" xfId="36472"/>
    <cellStyle name="Normal 5 3 5 2 2 3" xfId="36473"/>
    <cellStyle name="Normal 5 3 5 2 2 3 2" xfId="36474"/>
    <cellStyle name="Normal 5 3 5 2 2 3 2 2" xfId="36475"/>
    <cellStyle name="Normal 5 3 5 2 2 3 2 2 2" xfId="36476"/>
    <cellStyle name="Normal 5 3 5 2 2 3 2 3" xfId="36477"/>
    <cellStyle name="Normal 5 3 5 2 2 3 3" xfId="36478"/>
    <cellStyle name="Normal 5 3 5 2 2 3 3 2" xfId="36479"/>
    <cellStyle name="Normal 5 3 5 2 2 3 4" xfId="36480"/>
    <cellStyle name="Normal 5 3 5 2 2 4" xfId="36481"/>
    <cellStyle name="Normal 5 3 5 2 2 4 2" xfId="36482"/>
    <cellStyle name="Normal 5 3 5 2 2 4 2 2" xfId="36483"/>
    <cellStyle name="Normal 5 3 5 2 2 4 3" xfId="36484"/>
    <cellStyle name="Normal 5 3 5 2 2 5" xfId="36485"/>
    <cellStyle name="Normal 5 3 5 2 2 5 2" xfId="36486"/>
    <cellStyle name="Normal 5 3 5 2 2 6" xfId="36487"/>
    <cellStyle name="Normal 5 3 5 2 3" xfId="36488"/>
    <cellStyle name="Normal 5 3 5 2 3 2" xfId="36489"/>
    <cellStyle name="Normal 5 3 5 2 3 2 2" xfId="36490"/>
    <cellStyle name="Normal 5 3 5 2 3 2 2 2" xfId="36491"/>
    <cellStyle name="Normal 5 3 5 2 3 2 2 2 2" xfId="36492"/>
    <cellStyle name="Normal 5 3 5 2 3 2 2 3" xfId="36493"/>
    <cellStyle name="Normal 5 3 5 2 3 2 3" xfId="36494"/>
    <cellStyle name="Normal 5 3 5 2 3 2 3 2" xfId="36495"/>
    <cellStyle name="Normal 5 3 5 2 3 2 4" xfId="36496"/>
    <cellStyle name="Normal 5 3 5 2 3 3" xfId="36497"/>
    <cellStyle name="Normal 5 3 5 2 3 3 2" xfId="36498"/>
    <cellStyle name="Normal 5 3 5 2 3 3 2 2" xfId="36499"/>
    <cellStyle name="Normal 5 3 5 2 3 3 3" xfId="36500"/>
    <cellStyle name="Normal 5 3 5 2 3 4" xfId="36501"/>
    <cellStyle name="Normal 5 3 5 2 3 4 2" xfId="36502"/>
    <cellStyle name="Normal 5 3 5 2 3 5" xfId="36503"/>
    <cellStyle name="Normal 5 3 5 2 4" xfId="36504"/>
    <cellStyle name="Normal 5 3 5 2 4 2" xfId="36505"/>
    <cellStyle name="Normal 5 3 5 2 4 2 2" xfId="36506"/>
    <cellStyle name="Normal 5 3 5 2 4 2 2 2" xfId="36507"/>
    <cellStyle name="Normal 5 3 5 2 4 2 3" xfId="36508"/>
    <cellStyle name="Normal 5 3 5 2 4 3" xfId="36509"/>
    <cellStyle name="Normal 5 3 5 2 4 3 2" xfId="36510"/>
    <cellStyle name="Normal 5 3 5 2 4 4" xfId="36511"/>
    <cellStyle name="Normal 5 3 5 2 5" xfId="36512"/>
    <cellStyle name="Normal 5 3 5 2 5 2" xfId="36513"/>
    <cellStyle name="Normal 5 3 5 2 5 2 2" xfId="36514"/>
    <cellStyle name="Normal 5 3 5 2 5 3" xfId="36515"/>
    <cellStyle name="Normal 5 3 5 2 6" xfId="36516"/>
    <cellStyle name="Normal 5 3 5 2 6 2" xfId="36517"/>
    <cellStyle name="Normal 5 3 5 2 7" xfId="36518"/>
    <cellStyle name="Normal 5 3 5 3" xfId="36519"/>
    <cellStyle name="Normal 5 3 5 3 2" xfId="36520"/>
    <cellStyle name="Normal 5 3 5 3 2 2" xfId="36521"/>
    <cellStyle name="Normal 5 3 5 3 2 2 2" xfId="36522"/>
    <cellStyle name="Normal 5 3 5 3 2 2 2 2" xfId="36523"/>
    <cellStyle name="Normal 5 3 5 3 2 2 2 2 2" xfId="36524"/>
    <cellStyle name="Normal 5 3 5 3 2 2 2 3" xfId="36525"/>
    <cellStyle name="Normal 5 3 5 3 2 2 3" xfId="36526"/>
    <cellStyle name="Normal 5 3 5 3 2 2 3 2" xfId="36527"/>
    <cellStyle name="Normal 5 3 5 3 2 2 4" xfId="36528"/>
    <cellStyle name="Normal 5 3 5 3 2 3" xfId="36529"/>
    <cellStyle name="Normal 5 3 5 3 2 3 2" xfId="36530"/>
    <cellStyle name="Normal 5 3 5 3 2 3 2 2" xfId="36531"/>
    <cellStyle name="Normal 5 3 5 3 2 3 3" xfId="36532"/>
    <cellStyle name="Normal 5 3 5 3 2 4" xfId="36533"/>
    <cellStyle name="Normal 5 3 5 3 2 4 2" xfId="36534"/>
    <cellStyle name="Normal 5 3 5 3 2 5" xfId="36535"/>
    <cellStyle name="Normal 5 3 5 3 3" xfId="36536"/>
    <cellStyle name="Normal 5 3 5 3 3 2" xfId="36537"/>
    <cellStyle name="Normal 5 3 5 3 3 2 2" xfId="36538"/>
    <cellStyle name="Normal 5 3 5 3 3 2 2 2" xfId="36539"/>
    <cellStyle name="Normal 5 3 5 3 3 2 3" xfId="36540"/>
    <cellStyle name="Normal 5 3 5 3 3 3" xfId="36541"/>
    <cellStyle name="Normal 5 3 5 3 3 3 2" xfId="36542"/>
    <cellStyle name="Normal 5 3 5 3 3 4" xfId="36543"/>
    <cellStyle name="Normal 5 3 5 3 4" xfId="36544"/>
    <cellStyle name="Normal 5 3 5 3 4 2" xfId="36545"/>
    <cellStyle name="Normal 5 3 5 3 4 2 2" xfId="36546"/>
    <cellStyle name="Normal 5 3 5 3 4 3" xfId="36547"/>
    <cellStyle name="Normal 5 3 5 3 5" xfId="36548"/>
    <cellStyle name="Normal 5 3 5 3 5 2" xfId="36549"/>
    <cellStyle name="Normal 5 3 5 3 6" xfId="36550"/>
    <cellStyle name="Normal 5 3 5 4" xfId="36551"/>
    <cellStyle name="Normal 5 3 5 4 2" xfId="36552"/>
    <cellStyle name="Normal 5 3 5 4 2 2" xfId="36553"/>
    <cellStyle name="Normal 5 3 5 4 2 2 2" xfId="36554"/>
    <cellStyle name="Normal 5 3 5 4 2 2 2 2" xfId="36555"/>
    <cellStyle name="Normal 5 3 5 4 2 2 3" xfId="36556"/>
    <cellStyle name="Normal 5 3 5 4 2 3" xfId="36557"/>
    <cellStyle name="Normal 5 3 5 4 2 3 2" xfId="36558"/>
    <cellStyle name="Normal 5 3 5 4 2 4" xfId="36559"/>
    <cellStyle name="Normal 5 3 5 4 3" xfId="36560"/>
    <cellStyle name="Normal 5 3 5 4 3 2" xfId="36561"/>
    <cellStyle name="Normal 5 3 5 4 3 2 2" xfId="36562"/>
    <cellStyle name="Normal 5 3 5 4 3 3" xfId="36563"/>
    <cellStyle name="Normal 5 3 5 4 4" xfId="36564"/>
    <cellStyle name="Normal 5 3 5 4 4 2" xfId="36565"/>
    <cellStyle name="Normal 5 3 5 4 5" xfId="36566"/>
    <cellStyle name="Normal 5 3 5 5" xfId="36567"/>
    <cellStyle name="Normal 5 3 5 5 2" xfId="36568"/>
    <cellStyle name="Normal 5 3 5 5 2 2" xfId="36569"/>
    <cellStyle name="Normal 5 3 5 5 2 2 2" xfId="36570"/>
    <cellStyle name="Normal 5 3 5 5 2 3" xfId="36571"/>
    <cellStyle name="Normal 5 3 5 5 3" xfId="36572"/>
    <cellStyle name="Normal 5 3 5 5 3 2" xfId="36573"/>
    <cellStyle name="Normal 5 3 5 5 4" xfId="36574"/>
    <cellStyle name="Normal 5 3 5 6" xfId="36575"/>
    <cellStyle name="Normal 5 3 5 6 2" xfId="36576"/>
    <cellStyle name="Normal 5 3 5 6 2 2" xfId="36577"/>
    <cellStyle name="Normal 5 3 5 6 3" xfId="36578"/>
    <cellStyle name="Normal 5 3 5 7" xfId="36579"/>
    <cellStyle name="Normal 5 3 5 7 2" xfId="36580"/>
    <cellStyle name="Normal 5 3 5 8" xfId="36581"/>
    <cellStyle name="Normal 5 3 6" xfId="36582"/>
    <cellStyle name="Normal 5 3 6 2" xfId="36583"/>
    <cellStyle name="Normal 5 3 6 2 2" xfId="36584"/>
    <cellStyle name="Normal 5 3 6 2 2 2" xfId="36585"/>
    <cellStyle name="Normal 5 3 6 2 2 2 2" xfId="36586"/>
    <cellStyle name="Normal 5 3 6 2 2 2 2 2" xfId="36587"/>
    <cellStyle name="Normal 5 3 6 2 2 2 2 2 2" xfId="36588"/>
    <cellStyle name="Normal 5 3 6 2 2 2 2 3" xfId="36589"/>
    <cellStyle name="Normal 5 3 6 2 2 2 3" xfId="36590"/>
    <cellStyle name="Normal 5 3 6 2 2 2 3 2" xfId="36591"/>
    <cellStyle name="Normal 5 3 6 2 2 2 4" xfId="36592"/>
    <cellStyle name="Normal 5 3 6 2 2 3" xfId="36593"/>
    <cellStyle name="Normal 5 3 6 2 2 3 2" xfId="36594"/>
    <cellStyle name="Normal 5 3 6 2 2 3 2 2" xfId="36595"/>
    <cellStyle name="Normal 5 3 6 2 2 3 3" xfId="36596"/>
    <cellStyle name="Normal 5 3 6 2 2 4" xfId="36597"/>
    <cellStyle name="Normal 5 3 6 2 2 4 2" xfId="36598"/>
    <cellStyle name="Normal 5 3 6 2 2 5" xfId="36599"/>
    <cellStyle name="Normal 5 3 6 2 3" xfId="36600"/>
    <cellStyle name="Normal 5 3 6 2 3 2" xfId="36601"/>
    <cellStyle name="Normal 5 3 6 2 3 2 2" xfId="36602"/>
    <cellStyle name="Normal 5 3 6 2 3 2 2 2" xfId="36603"/>
    <cellStyle name="Normal 5 3 6 2 3 2 3" xfId="36604"/>
    <cellStyle name="Normal 5 3 6 2 3 3" xfId="36605"/>
    <cellStyle name="Normal 5 3 6 2 3 3 2" xfId="36606"/>
    <cellStyle name="Normal 5 3 6 2 3 4" xfId="36607"/>
    <cellStyle name="Normal 5 3 6 2 4" xfId="36608"/>
    <cellStyle name="Normal 5 3 6 2 4 2" xfId="36609"/>
    <cellStyle name="Normal 5 3 6 2 4 2 2" xfId="36610"/>
    <cellStyle name="Normal 5 3 6 2 4 3" xfId="36611"/>
    <cellStyle name="Normal 5 3 6 2 5" xfId="36612"/>
    <cellStyle name="Normal 5 3 6 2 5 2" xfId="36613"/>
    <cellStyle name="Normal 5 3 6 2 6" xfId="36614"/>
    <cellStyle name="Normal 5 3 6 3" xfId="36615"/>
    <cellStyle name="Normal 5 3 6 3 2" xfId="36616"/>
    <cellStyle name="Normal 5 3 6 3 2 2" xfId="36617"/>
    <cellStyle name="Normal 5 3 6 3 2 2 2" xfId="36618"/>
    <cellStyle name="Normal 5 3 6 3 2 2 2 2" xfId="36619"/>
    <cellStyle name="Normal 5 3 6 3 2 2 3" xfId="36620"/>
    <cellStyle name="Normal 5 3 6 3 2 3" xfId="36621"/>
    <cellStyle name="Normal 5 3 6 3 2 3 2" xfId="36622"/>
    <cellStyle name="Normal 5 3 6 3 2 4" xfId="36623"/>
    <cellStyle name="Normal 5 3 6 3 3" xfId="36624"/>
    <cellStyle name="Normal 5 3 6 3 3 2" xfId="36625"/>
    <cellStyle name="Normal 5 3 6 3 3 2 2" xfId="36626"/>
    <cellStyle name="Normal 5 3 6 3 3 3" xfId="36627"/>
    <cellStyle name="Normal 5 3 6 3 4" xfId="36628"/>
    <cellStyle name="Normal 5 3 6 3 4 2" xfId="36629"/>
    <cellStyle name="Normal 5 3 6 3 5" xfId="36630"/>
    <cellStyle name="Normal 5 3 6 4" xfId="36631"/>
    <cellStyle name="Normal 5 3 6 4 2" xfId="36632"/>
    <cellStyle name="Normal 5 3 6 4 2 2" xfId="36633"/>
    <cellStyle name="Normal 5 3 6 4 2 2 2" xfId="36634"/>
    <cellStyle name="Normal 5 3 6 4 2 3" xfId="36635"/>
    <cellStyle name="Normal 5 3 6 4 3" xfId="36636"/>
    <cellStyle name="Normal 5 3 6 4 3 2" xfId="36637"/>
    <cellStyle name="Normal 5 3 6 4 4" xfId="36638"/>
    <cellStyle name="Normal 5 3 6 5" xfId="36639"/>
    <cellStyle name="Normal 5 3 6 5 2" xfId="36640"/>
    <cellStyle name="Normal 5 3 6 5 2 2" xfId="36641"/>
    <cellStyle name="Normal 5 3 6 5 3" xfId="36642"/>
    <cellStyle name="Normal 5 3 6 6" xfId="36643"/>
    <cellStyle name="Normal 5 3 6 6 2" xfId="36644"/>
    <cellStyle name="Normal 5 3 6 7" xfId="36645"/>
    <cellStyle name="Normal 5 3 7" xfId="36646"/>
    <cellStyle name="Normal 5 3 7 2" xfId="36647"/>
    <cellStyle name="Normal 5 3 7 2 2" xfId="36648"/>
    <cellStyle name="Normal 5 3 7 2 2 2" xfId="36649"/>
    <cellStyle name="Normal 5 3 7 2 2 2 2" xfId="36650"/>
    <cellStyle name="Normal 5 3 7 2 2 2 2 2" xfId="36651"/>
    <cellStyle name="Normal 5 3 7 2 2 2 3" xfId="36652"/>
    <cellStyle name="Normal 5 3 7 2 2 3" xfId="36653"/>
    <cellStyle name="Normal 5 3 7 2 2 3 2" xfId="36654"/>
    <cellStyle name="Normal 5 3 7 2 2 4" xfId="36655"/>
    <cellStyle name="Normal 5 3 7 2 3" xfId="36656"/>
    <cellStyle name="Normal 5 3 7 2 3 2" xfId="36657"/>
    <cellStyle name="Normal 5 3 7 2 3 2 2" xfId="36658"/>
    <cellStyle name="Normal 5 3 7 2 3 3" xfId="36659"/>
    <cellStyle name="Normal 5 3 7 2 4" xfId="36660"/>
    <cellStyle name="Normal 5 3 7 2 4 2" xfId="36661"/>
    <cellStyle name="Normal 5 3 7 2 5" xfId="36662"/>
    <cellStyle name="Normal 5 3 7 3" xfId="36663"/>
    <cellStyle name="Normal 5 3 7 3 2" xfId="36664"/>
    <cellStyle name="Normal 5 3 7 3 2 2" xfId="36665"/>
    <cellStyle name="Normal 5 3 7 3 2 2 2" xfId="36666"/>
    <cellStyle name="Normal 5 3 7 3 2 3" xfId="36667"/>
    <cellStyle name="Normal 5 3 7 3 3" xfId="36668"/>
    <cellStyle name="Normal 5 3 7 3 3 2" xfId="36669"/>
    <cellStyle name="Normal 5 3 7 3 4" xfId="36670"/>
    <cellStyle name="Normal 5 3 7 4" xfId="36671"/>
    <cellStyle name="Normal 5 3 7 4 2" xfId="36672"/>
    <cellStyle name="Normal 5 3 7 4 2 2" xfId="36673"/>
    <cellStyle name="Normal 5 3 7 4 3" xfId="36674"/>
    <cellStyle name="Normal 5 3 7 5" xfId="36675"/>
    <cellStyle name="Normal 5 3 7 5 2" xfId="36676"/>
    <cellStyle name="Normal 5 3 7 6" xfId="36677"/>
    <cellStyle name="Normal 5 3 8" xfId="36678"/>
    <cellStyle name="Normal 5 3 8 2" xfId="36679"/>
    <cellStyle name="Normal 5 3 8 2 2" xfId="36680"/>
    <cellStyle name="Normal 5 3 8 2 2 2" xfId="36681"/>
    <cellStyle name="Normal 5 3 8 2 2 2 2" xfId="36682"/>
    <cellStyle name="Normal 5 3 8 2 2 3" xfId="36683"/>
    <cellStyle name="Normal 5 3 8 2 3" xfId="36684"/>
    <cellStyle name="Normal 5 3 8 2 3 2" xfId="36685"/>
    <cellStyle name="Normal 5 3 8 2 4" xfId="36686"/>
    <cellStyle name="Normal 5 3 8 3" xfId="36687"/>
    <cellStyle name="Normal 5 3 8 3 2" xfId="36688"/>
    <cellStyle name="Normal 5 3 8 3 2 2" xfId="36689"/>
    <cellStyle name="Normal 5 3 8 3 3" xfId="36690"/>
    <cellStyle name="Normal 5 3 8 4" xfId="36691"/>
    <cellStyle name="Normal 5 3 8 4 2" xfId="36692"/>
    <cellStyle name="Normal 5 3 8 5" xfId="36693"/>
    <cellStyle name="Normal 5 3 9" xfId="36694"/>
    <cellStyle name="Normal 5 3 9 2" xfId="36695"/>
    <cellStyle name="Normal 5 3 9 2 2" xfId="36696"/>
    <cellStyle name="Normal 5 3 9 2 2 2" xfId="36697"/>
    <cellStyle name="Normal 5 3 9 2 3" xfId="36698"/>
    <cellStyle name="Normal 5 3 9 3" xfId="36699"/>
    <cellStyle name="Normal 5 3 9 3 2" xfId="36700"/>
    <cellStyle name="Normal 5 3 9 4" xfId="36701"/>
    <cellStyle name="Normal 5 4" xfId="1307"/>
    <cellStyle name="Normal 5 4 10" xfId="36702"/>
    <cellStyle name="Normal 5 4 10 2" xfId="36703"/>
    <cellStyle name="Normal 5 4 11" xfId="36704"/>
    <cellStyle name="Normal 5 4 12" xfId="36705"/>
    <cellStyle name="Normal 5 4 2" xfId="36706"/>
    <cellStyle name="Normal 5 4 2 10" xfId="36707"/>
    <cellStyle name="Normal 5 4 2 2" xfId="36708"/>
    <cellStyle name="Normal 5 4 2 2 2" xfId="36709"/>
    <cellStyle name="Normal 5 4 2 2 2 2" xfId="36710"/>
    <cellStyle name="Normal 5 4 2 2 2 2 2" xfId="36711"/>
    <cellStyle name="Normal 5 4 2 2 2 2 2 2" xfId="36712"/>
    <cellStyle name="Normal 5 4 2 2 2 2 2 2 2" xfId="36713"/>
    <cellStyle name="Normal 5 4 2 2 2 2 2 2 2 2" xfId="36714"/>
    <cellStyle name="Normal 5 4 2 2 2 2 2 2 2 2 2" xfId="36715"/>
    <cellStyle name="Normal 5 4 2 2 2 2 2 2 2 2 2 2" xfId="36716"/>
    <cellStyle name="Normal 5 4 2 2 2 2 2 2 2 2 3" xfId="36717"/>
    <cellStyle name="Normal 5 4 2 2 2 2 2 2 2 3" xfId="36718"/>
    <cellStyle name="Normal 5 4 2 2 2 2 2 2 2 3 2" xfId="36719"/>
    <cellStyle name="Normal 5 4 2 2 2 2 2 2 2 4" xfId="36720"/>
    <cellStyle name="Normal 5 4 2 2 2 2 2 2 3" xfId="36721"/>
    <cellStyle name="Normal 5 4 2 2 2 2 2 2 3 2" xfId="36722"/>
    <cellStyle name="Normal 5 4 2 2 2 2 2 2 3 2 2" xfId="36723"/>
    <cellStyle name="Normal 5 4 2 2 2 2 2 2 3 3" xfId="36724"/>
    <cellStyle name="Normal 5 4 2 2 2 2 2 2 4" xfId="36725"/>
    <cellStyle name="Normal 5 4 2 2 2 2 2 2 4 2" xfId="36726"/>
    <cellStyle name="Normal 5 4 2 2 2 2 2 2 5" xfId="36727"/>
    <cellStyle name="Normal 5 4 2 2 2 2 2 3" xfId="36728"/>
    <cellStyle name="Normal 5 4 2 2 2 2 2 3 2" xfId="36729"/>
    <cellStyle name="Normal 5 4 2 2 2 2 2 3 2 2" xfId="36730"/>
    <cellStyle name="Normal 5 4 2 2 2 2 2 3 2 2 2" xfId="36731"/>
    <cellStyle name="Normal 5 4 2 2 2 2 2 3 2 3" xfId="36732"/>
    <cellStyle name="Normal 5 4 2 2 2 2 2 3 3" xfId="36733"/>
    <cellStyle name="Normal 5 4 2 2 2 2 2 3 3 2" xfId="36734"/>
    <cellStyle name="Normal 5 4 2 2 2 2 2 3 4" xfId="36735"/>
    <cellStyle name="Normal 5 4 2 2 2 2 2 4" xfId="36736"/>
    <cellStyle name="Normal 5 4 2 2 2 2 2 4 2" xfId="36737"/>
    <cellStyle name="Normal 5 4 2 2 2 2 2 4 2 2" xfId="36738"/>
    <cellStyle name="Normal 5 4 2 2 2 2 2 4 3" xfId="36739"/>
    <cellStyle name="Normal 5 4 2 2 2 2 2 5" xfId="36740"/>
    <cellStyle name="Normal 5 4 2 2 2 2 2 5 2" xfId="36741"/>
    <cellStyle name="Normal 5 4 2 2 2 2 2 6" xfId="36742"/>
    <cellStyle name="Normal 5 4 2 2 2 2 3" xfId="36743"/>
    <cellStyle name="Normal 5 4 2 2 2 2 3 2" xfId="36744"/>
    <cellStyle name="Normal 5 4 2 2 2 2 3 2 2" xfId="36745"/>
    <cellStyle name="Normal 5 4 2 2 2 2 3 2 2 2" xfId="36746"/>
    <cellStyle name="Normal 5 4 2 2 2 2 3 2 2 2 2" xfId="36747"/>
    <cellStyle name="Normal 5 4 2 2 2 2 3 2 2 3" xfId="36748"/>
    <cellStyle name="Normal 5 4 2 2 2 2 3 2 3" xfId="36749"/>
    <cellStyle name="Normal 5 4 2 2 2 2 3 2 3 2" xfId="36750"/>
    <cellStyle name="Normal 5 4 2 2 2 2 3 2 4" xfId="36751"/>
    <cellStyle name="Normal 5 4 2 2 2 2 3 3" xfId="36752"/>
    <cellStyle name="Normal 5 4 2 2 2 2 3 3 2" xfId="36753"/>
    <cellStyle name="Normal 5 4 2 2 2 2 3 3 2 2" xfId="36754"/>
    <cellStyle name="Normal 5 4 2 2 2 2 3 3 3" xfId="36755"/>
    <cellStyle name="Normal 5 4 2 2 2 2 3 4" xfId="36756"/>
    <cellStyle name="Normal 5 4 2 2 2 2 3 4 2" xfId="36757"/>
    <cellStyle name="Normal 5 4 2 2 2 2 3 5" xfId="36758"/>
    <cellStyle name="Normal 5 4 2 2 2 2 4" xfId="36759"/>
    <cellStyle name="Normal 5 4 2 2 2 2 4 2" xfId="36760"/>
    <cellStyle name="Normal 5 4 2 2 2 2 4 2 2" xfId="36761"/>
    <cellStyle name="Normal 5 4 2 2 2 2 4 2 2 2" xfId="36762"/>
    <cellStyle name="Normal 5 4 2 2 2 2 4 2 3" xfId="36763"/>
    <cellStyle name="Normal 5 4 2 2 2 2 4 3" xfId="36764"/>
    <cellStyle name="Normal 5 4 2 2 2 2 4 3 2" xfId="36765"/>
    <cellStyle name="Normal 5 4 2 2 2 2 4 4" xfId="36766"/>
    <cellStyle name="Normal 5 4 2 2 2 2 5" xfId="36767"/>
    <cellStyle name="Normal 5 4 2 2 2 2 5 2" xfId="36768"/>
    <cellStyle name="Normal 5 4 2 2 2 2 5 2 2" xfId="36769"/>
    <cellStyle name="Normal 5 4 2 2 2 2 5 3" xfId="36770"/>
    <cellStyle name="Normal 5 4 2 2 2 2 6" xfId="36771"/>
    <cellStyle name="Normal 5 4 2 2 2 2 6 2" xfId="36772"/>
    <cellStyle name="Normal 5 4 2 2 2 2 7" xfId="36773"/>
    <cellStyle name="Normal 5 4 2 2 2 3" xfId="36774"/>
    <cellStyle name="Normal 5 4 2 2 2 3 2" xfId="36775"/>
    <cellStyle name="Normal 5 4 2 2 2 3 2 2" xfId="36776"/>
    <cellStyle name="Normal 5 4 2 2 2 3 2 2 2" xfId="36777"/>
    <cellStyle name="Normal 5 4 2 2 2 3 2 2 2 2" xfId="36778"/>
    <cellStyle name="Normal 5 4 2 2 2 3 2 2 2 2 2" xfId="36779"/>
    <cellStyle name="Normal 5 4 2 2 2 3 2 2 2 3" xfId="36780"/>
    <cellStyle name="Normal 5 4 2 2 2 3 2 2 3" xfId="36781"/>
    <cellStyle name="Normal 5 4 2 2 2 3 2 2 3 2" xfId="36782"/>
    <cellStyle name="Normal 5 4 2 2 2 3 2 2 4" xfId="36783"/>
    <cellStyle name="Normal 5 4 2 2 2 3 2 3" xfId="36784"/>
    <cellStyle name="Normal 5 4 2 2 2 3 2 3 2" xfId="36785"/>
    <cellStyle name="Normal 5 4 2 2 2 3 2 3 2 2" xfId="36786"/>
    <cellStyle name="Normal 5 4 2 2 2 3 2 3 3" xfId="36787"/>
    <cellStyle name="Normal 5 4 2 2 2 3 2 4" xfId="36788"/>
    <cellStyle name="Normal 5 4 2 2 2 3 2 4 2" xfId="36789"/>
    <cellStyle name="Normal 5 4 2 2 2 3 2 5" xfId="36790"/>
    <cellStyle name="Normal 5 4 2 2 2 3 3" xfId="36791"/>
    <cellStyle name="Normal 5 4 2 2 2 3 3 2" xfId="36792"/>
    <cellStyle name="Normal 5 4 2 2 2 3 3 2 2" xfId="36793"/>
    <cellStyle name="Normal 5 4 2 2 2 3 3 2 2 2" xfId="36794"/>
    <cellStyle name="Normal 5 4 2 2 2 3 3 2 3" xfId="36795"/>
    <cellStyle name="Normal 5 4 2 2 2 3 3 3" xfId="36796"/>
    <cellStyle name="Normal 5 4 2 2 2 3 3 3 2" xfId="36797"/>
    <cellStyle name="Normal 5 4 2 2 2 3 3 4" xfId="36798"/>
    <cellStyle name="Normal 5 4 2 2 2 3 4" xfId="36799"/>
    <cellStyle name="Normal 5 4 2 2 2 3 4 2" xfId="36800"/>
    <cellStyle name="Normal 5 4 2 2 2 3 4 2 2" xfId="36801"/>
    <cellStyle name="Normal 5 4 2 2 2 3 4 3" xfId="36802"/>
    <cellStyle name="Normal 5 4 2 2 2 3 5" xfId="36803"/>
    <cellStyle name="Normal 5 4 2 2 2 3 5 2" xfId="36804"/>
    <cellStyle name="Normal 5 4 2 2 2 3 6" xfId="36805"/>
    <cellStyle name="Normal 5 4 2 2 2 4" xfId="36806"/>
    <cellStyle name="Normal 5 4 2 2 2 4 2" xfId="36807"/>
    <cellStyle name="Normal 5 4 2 2 2 4 2 2" xfId="36808"/>
    <cellStyle name="Normal 5 4 2 2 2 4 2 2 2" xfId="36809"/>
    <cellStyle name="Normal 5 4 2 2 2 4 2 2 2 2" xfId="36810"/>
    <cellStyle name="Normal 5 4 2 2 2 4 2 2 3" xfId="36811"/>
    <cellStyle name="Normal 5 4 2 2 2 4 2 3" xfId="36812"/>
    <cellStyle name="Normal 5 4 2 2 2 4 2 3 2" xfId="36813"/>
    <cellStyle name="Normal 5 4 2 2 2 4 2 4" xfId="36814"/>
    <cellStyle name="Normal 5 4 2 2 2 4 3" xfId="36815"/>
    <cellStyle name="Normal 5 4 2 2 2 4 3 2" xfId="36816"/>
    <cellStyle name="Normal 5 4 2 2 2 4 3 2 2" xfId="36817"/>
    <cellStyle name="Normal 5 4 2 2 2 4 3 3" xfId="36818"/>
    <cellStyle name="Normal 5 4 2 2 2 4 4" xfId="36819"/>
    <cellStyle name="Normal 5 4 2 2 2 4 4 2" xfId="36820"/>
    <cellStyle name="Normal 5 4 2 2 2 4 5" xfId="36821"/>
    <cellStyle name="Normal 5 4 2 2 2 5" xfId="36822"/>
    <cellStyle name="Normal 5 4 2 2 2 5 2" xfId="36823"/>
    <cellStyle name="Normal 5 4 2 2 2 5 2 2" xfId="36824"/>
    <cellStyle name="Normal 5 4 2 2 2 5 2 2 2" xfId="36825"/>
    <cellStyle name="Normal 5 4 2 2 2 5 2 3" xfId="36826"/>
    <cellStyle name="Normal 5 4 2 2 2 5 3" xfId="36827"/>
    <cellStyle name="Normal 5 4 2 2 2 5 3 2" xfId="36828"/>
    <cellStyle name="Normal 5 4 2 2 2 5 4" xfId="36829"/>
    <cellStyle name="Normal 5 4 2 2 2 6" xfId="36830"/>
    <cellStyle name="Normal 5 4 2 2 2 6 2" xfId="36831"/>
    <cellStyle name="Normal 5 4 2 2 2 6 2 2" xfId="36832"/>
    <cellStyle name="Normal 5 4 2 2 2 6 3" xfId="36833"/>
    <cellStyle name="Normal 5 4 2 2 2 7" xfId="36834"/>
    <cellStyle name="Normal 5 4 2 2 2 7 2" xfId="36835"/>
    <cellStyle name="Normal 5 4 2 2 2 8" xfId="36836"/>
    <cellStyle name="Normal 5 4 2 2 3" xfId="36837"/>
    <cellStyle name="Normal 5 4 2 2 3 2" xfId="36838"/>
    <cellStyle name="Normal 5 4 2 2 3 2 2" xfId="36839"/>
    <cellStyle name="Normal 5 4 2 2 3 2 2 2" xfId="36840"/>
    <cellStyle name="Normal 5 4 2 2 3 2 2 2 2" xfId="36841"/>
    <cellStyle name="Normal 5 4 2 2 3 2 2 2 2 2" xfId="36842"/>
    <cellStyle name="Normal 5 4 2 2 3 2 2 2 2 2 2" xfId="36843"/>
    <cellStyle name="Normal 5 4 2 2 3 2 2 2 2 3" xfId="36844"/>
    <cellStyle name="Normal 5 4 2 2 3 2 2 2 3" xfId="36845"/>
    <cellStyle name="Normal 5 4 2 2 3 2 2 2 3 2" xfId="36846"/>
    <cellStyle name="Normal 5 4 2 2 3 2 2 2 4" xfId="36847"/>
    <cellStyle name="Normal 5 4 2 2 3 2 2 3" xfId="36848"/>
    <cellStyle name="Normal 5 4 2 2 3 2 2 3 2" xfId="36849"/>
    <cellStyle name="Normal 5 4 2 2 3 2 2 3 2 2" xfId="36850"/>
    <cellStyle name="Normal 5 4 2 2 3 2 2 3 3" xfId="36851"/>
    <cellStyle name="Normal 5 4 2 2 3 2 2 4" xfId="36852"/>
    <cellStyle name="Normal 5 4 2 2 3 2 2 4 2" xfId="36853"/>
    <cellStyle name="Normal 5 4 2 2 3 2 2 5" xfId="36854"/>
    <cellStyle name="Normal 5 4 2 2 3 2 3" xfId="36855"/>
    <cellStyle name="Normal 5 4 2 2 3 2 3 2" xfId="36856"/>
    <cellStyle name="Normal 5 4 2 2 3 2 3 2 2" xfId="36857"/>
    <cellStyle name="Normal 5 4 2 2 3 2 3 2 2 2" xfId="36858"/>
    <cellStyle name="Normal 5 4 2 2 3 2 3 2 3" xfId="36859"/>
    <cellStyle name="Normal 5 4 2 2 3 2 3 3" xfId="36860"/>
    <cellStyle name="Normal 5 4 2 2 3 2 3 3 2" xfId="36861"/>
    <cellStyle name="Normal 5 4 2 2 3 2 3 4" xfId="36862"/>
    <cellStyle name="Normal 5 4 2 2 3 2 4" xfId="36863"/>
    <cellStyle name="Normal 5 4 2 2 3 2 4 2" xfId="36864"/>
    <cellStyle name="Normal 5 4 2 2 3 2 4 2 2" xfId="36865"/>
    <cellStyle name="Normal 5 4 2 2 3 2 4 3" xfId="36866"/>
    <cellStyle name="Normal 5 4 2 2 3 2 5" xfId="36867"/>
    <cellStyle name="Normal 5 4 2 2 3 2 5 2" xfId="36868"/>
    <cellStyle name="Normal 5 4 2 2 3 2 6" xfId="36869"/>
    <cellStyle name="Normal 5 4 2 2 3 3" xfId="36870"/>
    <cellStyle name="Normal 5 4 2 2 3 3 2" xfId="36871"/>
    <cellStyle name="Normal 5 4 2 2 3 3 2 2" xfId="36872"/>
    <cellStyle name="Normal 5 4 2 2 3 3 2 2 2" xfId="36873"/>
    <cellStyle name="Normal 5 4 2 2 3 3 2 2 2 2" xfId="36874"/>
    <cellStyle name="Normal 5 4 2 2 3 3 2 2 3" xfId="36875"/>
    <cellStyle name="Normal 5 4 2 2 3 3 2 3" xfId="36876"/>
    <cellStyle name="Normal 5 4 2 2 3 3 2 3 2" xfId="36877"/>
    <cellStyle name="Normal 5 4 2 2 3 3 2 4" xfId="36878"/>
    <cellStyle name="Normal 5 4 2 2 3 3 3" xfId="36879"/>
    <cellStyle name="Normal 5 4 2 2 3 3 3 2" xfId="36880"/>
    <cellStyle name="Normal 5 4 2 2 3 3 3 2 2" xfId="36881"/>
    <cellStyle name="Normal 5 4 2 2 3 3 3 3" xfId="36882"/>
    <cellStyle name="Normal 5 4 2 2 3 3 4" xfId="36883"/>
    <cellStyle name="Normal 5 4 2 2 3 3 4 2" xfId="36884"/>
    <cellStyle name="Normal 5 4 2 2 3 3 5" xfId="36885"/>
    <cellStyle name="Normal 5 4 2 2 3 4" xfId="36886"/>
    <cellStyle name="Normal 5 4 2 2 3 4 2" xfId="36887"/>
    <cellStyle name="Normal 5 4 2 2 3 4 2 2" xfId="36888"/>
    <cellStyle name="Normal 5 4 2 2 3 4 2 2 2" xfId="36889"/>
    <cellStyle name="Normal 5 4 2 2 3 4 2 3" xfId="36890"/>
    <cellStyle name="Normal 5 4 2 2 3 4 3" xfId="36891"/>
    <cellStyle name="Normal 5 4 2 2 3 4 3 2" xfId="36892"/>
    <cellStyle name="Normal 5 4 2 2 3 4 4" xfId="36893"/>
    <cellStyle name="Normal 5 4 2 2 3 5" xfId="36894"/>
    <cellStyle name="Normal 5 4 2 2 3 5 2" xfId="36895"/>
    <cellStyle name="Normal 5 4 2 2 3 5 2 2" xfId="36896"/>
    <cellStyle name="Normal 5 4 2 2 3 5 3" xfId="36897"/>
    <cellStyle name="Normal 5 4 2 2 3 6" xfId="36898"/>
    <cellStyle name="Normal 5 4 2 2 3 6 2" xfId="36899"/>
    <cellStyle name="Normal 5 4 2 2 3 7" xfId="36900"/>
    <cellStyle name="Normal 5 4 2 2 4" xfId="36901"/>
    <cellStyle name="Normal 5 4 2 2 4 2" xfId="36902"/>
    <cellStyle name="Normal 5 4 2 2 4 2 2" xfId="36903"/>
    <cellStyle name="Normal 5 4 2 2 4 2 2 2" xfId="36904"/>
    <cellStyle name="Normal 5 4 2 2 4 2 2 2 2" xfId="36905"/>
    <cellStyle name="Normal 5 4 2 2 4 2 2 2 2 2" xfId="36906"/>
    <cellStyle name="Normal 5 4 2 2 4 2 2 2 3" xfId="36907"/>
    <cellStyle name="Normal 5 4 2 2 4 2 2 3" xfId="36908"/>
    <cellStyle name="Normal 5 4 2 2 4 2 2 3 2" xfId="36909"/>
    <cellStyle name="Normal 5 4 2 2 4 2 2 4" xfId="36910"/>
    <cellStyle name="Normal 5 4 2 2 4 2 3" xfId="36911"/>
    <cellStyle name="Normal 5 4 2 2 4 2 3 2" xfId="36912"/>
    <cellStyle name="Normal 5 4 2 2 4 2 3 2 2" xfId="36913"/>
    <cellStyle name="Normal 5 4 2 2 4 2 3 3" xfId="36914"/>
    <cellStyle name="Normal 5 4 2 2 4 2 4" xfId="36915"/>
    <cellStyle name="Normal 5 4 2 2 4 2 4 2" xfId="36916"/>
    <cellStyle name="Normal 5 4 2 2 4 2 5" xfId="36917"/>
    <cellStyle name="Normal 5 4 2 2 4 3" xfId="36918"/>
    <cellStyle name="Normal 5 4 2 2 4 3 2" xfId="36919"/>
    <cellStyle name="Normal 5 4 2 2 4 3 2 2" xfId="36920"/>
    <cellStyle name="Normal 5 4 2 2 4 3 2 2 2" xfId="36921"/>
    <cellStyle name="Normal 5 4 2 2 4 3 2 3" xfId="36922"/>
    <cellStyle name="Normal 5 4 2 2 4 3 3" xfId="36923"/>
    <cellStyle name="Normal 5 4 2 2 4 3 3 2" xfId="36924"/>
    <cellStyle name="Normal 5 4 2 2 4 3 4" xfId="36925"/>
    <cellStyle name="Normal 5 4 2 2 4 4" xfId="36926"/>
    <cellStyle name="Normal 5 4 2 2 4 4 2" xfId="36927"/>
    <cellStyle name="Normal 5 4 2 2 4 4 2 2" xfId="36928"/>
    <cellStyle name="Normal 5 4 2 2 4 4 3" xfId="36929"/>
    <cellStyle name="Normal 5 4 2 2 4 5" xfId="36930"/>
    <cellStyle name="Normal 5 4 2 2 4 5 2" xfId="36931"/>
    <cellStyle name="Normal 5 4 2 2 4 6" xfId="36932"/>
    <cellStyle name="Normal 5 4 2 2 5" xfId="36933"/>
    <cellStyle name="Normal 5 4 2 2 5 2" xfId="36934"/>
    <cellStyle name="Normal 5 4 2 2 5 2 2" xfId="36935"/>
    <cellStyle name="Normal 5 4 2 2 5 2 2 2" xfId="36936"/>
    <cellStyle name="Normal 5 4 2 2 5 2 2 2 2" xfId="36937"/>
    <cellStyle name="Normal 5 4 2 2 5 2 2 3" xfId="36938"/>
    <cellStyle name="Normal 5 4 2 2 5 2 3" xfId="36939"/>
    <cellStyle name="Normal 5 4 2 2 5 2 3 2" xfId="36940"/>
    <cellStyle name="Normal 5 4 2 2 5 2 4" xfId="36941"/>
    <cellStyle name="Normal 5 4 2 2 5 3" xfId="36942"/>
    <cellStyle name="Normal 5 4 2 2 5 3 2" xfId="36943"/>
    <cellStyle name="Normal 5 4 2 2 5 3 2 2" xfId="36944"/>
    <cellStyle name="Normal 5 4 2 2 5 3 3" xfId="36945"/>
    <cellStyle name="Normal 5 4 2 2 5 4" xfId="36946"/>
    <cellStyle name="Normal 5 4 2 2 5 4 2" xfId="36947"/>
    <cellStyle name="Normal 5 4 2 2 5 5" xfId="36948"/>
    <cellStyle name="Normal 5 4 2 2 6" xfId="36949"/>
    <cellStyle name="Normal 5 4 2 2 6 2" xfId="36950"/>
    <cellStyle name="Normal 5 4 2 2 6 2 2" xfId="36951"/>
    <cellStyle name="Normal 5 4 2 2 6 2 2 2" xfId="36952"/>
    <cellStyle name="Normal 5 4 2 2 6 2 3" xfId="36953"/>
    <cellStyle name="Normal 5 4 2 2 6 3" xfId="36954"/>
    <cellStyle name="Normal 5 4 2 2 6 3 2" xfId="36955"/>
    <cellStyle name="Normal 5 4 2 2 6 4" xfId="36956"/>
    <cellStyle name="Normal 5 4 2 2 7" xfId="36957"/>
    <cellStyle name="Normal 5 4 2 2 7 2" xfId="36958"/>
    <cellStyle name="Normal 5 4 2 2 7 2 2" xfId="36959"/>
    <cellStyle name="Normal 5 4 2 2 7 3" xfId="36960"/>
    <cellStyle name="Normal 5 4 2 2 8" xfId="36961"/>
    <cellStyle name="Normal 5 4 2 2 8 2" xfId="36962"/>
    <cellStyle name="Normal 5 4 2 2 9" xfId="36963"/>
    <cellStyle name="Normal 5 4 2 3" xfId="36964"/>
    <cellStyle name="Normal 5 4 2 3 2" xfId="36965"/>
    <cellStyle name="Normal 5 4 2 3 2 2" xfId="36966"/>
    <cellStyle name="Normal 5 4 2 3 2 2 2" xfId="36967"/>
    <cellStyle name="Normal 5 4 2 3 2 2 2 2" xfId="36968"/>
    <cellStyle name="Normal 5 4 2 3 2 2 2 2 2" xfId="36969"/>
    <cellStyle name="Normal 5 4 2 3 2 2 2 2 2 2" xfId="36970"/>
    <cellStyle name="Normal 5 4 2 3 2 2 2 2 2 2 2" xfId="36971"/>
    <cellStyle name="Normal 5 4 2 3 2 2 2 2 2 3" xfId="36972"/>
    <cellStyle name="Normal 5 4 2 3 2 2 2 2 3" xfId="36973"/>
    <cellStyle name="Normal 5 4 2 3 2 2 2 2 3 2" xfId="36974"/>
    <cellStyle name="Normal 5 4 2 3 2 2 2 2 4" xfId="36975"/>
    <cellStyle name="Normal 5 4 2 3 2 2 2 3" xfId="36976"/>
    <cellStyle name="Normal 5 4 2 3 2 2 2 3 2" xfId="36977"/>
    <cellStyle name="Normal 5 4 2 3 2 2 2 3 2 2" xfId="36978"/>
    <cellStyle name="Normal 5 4 2 3 2 2 2 3 3" xfId="36979"/>
    <cellStyle name="Normal 5 4 2 3 2 2 2 4" xfId="36980"/>
    <cellStyle name="Normal 5 4 2 3 2 2 2 4 2" xfId="36981"/>
    <cellStyle name="Normal 5 4 2 3 2 2 2 5" xfId="36982"/>
    <cellStyle name="Normal 5 4 2 3 2 2 3" xfId="36983"/>
    <cellStyle name="Normal 5 4 2 3 2 2 3 2" xfId="36984"/>
    <cellStyle name="Normal 5 4 2 3 2 2 3 2 2" xfId="36985"/>
    <cellStyle name="Normal 5 4 2 3 2 2 3 2 2 2" xfId="36986"/>
    <cellStyle name="Normal 5 4 2 3 2 2 3 2 3" xfId="36987"/>
    <cellStyle name="Normal 5 4 2 3 2 2 3 3" xfId="36988"/>
    <cellStyle name="Normal 5 4 2 3 2 2 3 3 2" xfId="36989"/>
    <cellStyle name="Normal 5 4 2 3 2 2 3 4" xfId="36990"/>
    <cellStyle name="Normal 5 4 2 3 2 2 4" xfId="36991"/>
    <cellStyle name="Normal 5 4 2 3 2 2 4 2" xfId="36992"/>
    <cellStyle name="Normal 5 4 2 3 2 2 4 2 2" xfId="36993"/>
    <cellStyle name="Normal 5 4 2 3 2 2 4 3" xfId="36994"/>
    <cellStyle name="Normal 5 4 2 3 2 2 5" xfId="36995"/>
    <cellStyle name="Normal 5 4 2 3 2 2 5 2" xfId="36996"/>
    <cellStyle name="Normal 5 4 2 3 2 2 6" xfId="36997"/>
    <cellStyle name="Normal 5 4 2 3 2 3" xfId="36998"/>
    <cellStyle name="Normal 5 4 2 3 2 3 2" xfId="36999"/>
    <cellStyle name="Normal 5 4 2 3 2 3 2 2" xfId="37000"/>
    <cellStyle name="Normal 5 4 2 3 2 3 2 2 2" xfId="37001"/>
    <cellStyle name="Normal 5 4 2 3 2 3 2 2 2 2" xfId="37002"/>
    <cellStyle name="Normal 5 4 2 3 2 3 2 2 3" xfId="37003"/>
    <cellStyle name="Normal 5 4 2 3 2 3 2 3" xfId="37004"/>
    <cellStyle name="Normal 5 4 2 3 2 3 2 3 2" xfId="37005"/>
    <cellStyle name="Normal 5 4 2 3 2 3 2 4" xfId="37006"/>
    <cellStyle name="Normal 5 4 2 3 2 3 3" xfId="37007"/>
    <cellStyle name="Normal 5 4 2 3 2 3 3 2" xfId="37008"/>
    <cellStyle name="Normal 5 4 2 3 2 3 3 2 2" xfId="37009"/>
    <cellStyle name="Normal 5 4 2 3 2 3 3 3" xfId="37010"/>
    <cellStyle name="Normal 5 4 2 3 2 3 4" xfId="37011"/>
    <cellStyle name="Normal 5 4 2 3 2 3 4 2" xfId="37012"/>
    <cellStyle name="Normal 5 4 2 3 2 3 5" xfId="37013"/>
    <cellStyle name="Normal 5 4 2 3 2 4" xfId="37014"/>
    <cellStyle name="Normal 5 4 2 3 2 4 2" xfId="37015"/>
    <cellStyle name="Normal 5 4 2 3 2 4 2 2" xfId="37016"/>
    <cellStyle name="Normal 5 4 2 3 2 4 2 2 2" xfId="37017"/>
    <cellStyle name="Normal 5 4 2 3 2 4 2 3" xfId="37018"/>
    <cellStyle name="Normal 5 4 2 3 2 4 3" xfId="37019"/>
    <cellStyle name="Normal 5 4 2 3 2 4 3 2" xfId="37020"/>
    <cellStyle name="Normal 5 4 2 3 2 4 4" xfId="37021"/>
    <cellStyle name="Normal 5 4 2 3 2 5" xfId="37022"/>
    <cellStyle name="Normal 5 4 2 3 2 5 2" xfId="37023"/>
    <cellStyle name="Normal 5 4 2 3 2 5 2 2" xfId="37024"/>
    <cellStyle name="Normal 5 4 2 3 2 5 3" xfId="37025"/>
    <cellStyle name="Normal 5 4 2 3 2 6" xfId="37026"/>
    <cellStyle name="Normal 5 4 2 3 2 6 2" xfId="37027"/>
    <cellStyle name="Normal 5 4 2 3 2 7" xfId="37028"/>
    <cellStyle name="Normal 5 4 2 3 3" xfId="37029"/>
    <cellStyle name="Normal 5 4 2 3 3 2" xfId="37030"/>
    <cellStyle name="Normal 5 4 2 3 3 2 2" xfId="37031"/>
    <cellStyle name="Normal 5 4 2 3 3 2 2 2" xfId="37032"/>
    <cellStyle name="Normal 5 4 2 3 3 2 2 2 2" xfId="37033"/>
    <cellStyle name="Normal 5 4 2 3 3 2 2 2 2 2" xfId="37034"/>
    <cellStyle name="Normal 5 4 2 3 3 2 2 2 3" xfId="37035"/>
    <cellStyle name="Normal 5 4 2 3 3 2 2 3" xfId="37036"/>
    <cellStyle name="Normal 5 4 2 3 3 2 2 3 2" xfId="37037"/>
    <cellStyle name="Normal 5 4 2 3 3 2 2 4" xfId="37038"/>
    <cellStyle name="Normal 5 4 2 3 3 2 3" xfId="37039"/>
    <cellStyle name="Normal 5 4 2 3 3 2 3 2" xfId="37040"/>
    <cellStyle name="Normal 5 4 2 3 3 2 3 2 2" xfId="37041"/>
    <cellStyle name="Normal 5 4 2 3 3 2 3 3" xfId="37042"/>
    <cellStyle name="Normal 5 4 2 3 3 2 4" xfId="37043"/>
    <cellStyle name="Normal 5 4 2 3 3 2 4 2" xfId="37044"/>
    <cellStyle name="Normal 5 4 2 3 3 2 5" xfId="37045"/>
    <cellStyle name="Normal 5 4 2 3 3 3" xfId="37046"/>
    <cellStyle name="Normal 5 4 2 3 3 3 2" xfId="37047"/>
    <cellStyle name="Normal 5 4 2 3 3 3 2 2" xfId="37048"/>
    <cellStyle name="Normal 5 4 2 3 3 3 2 2 2" xfId="37049"/>
    <cellStyle name="Normal 5 4 2 3 3 3 2 3" xfId="37050"/>
    <cellStyle name="Normal 5 4 2 3 3 3 3" xfId="37051"/>
    <cellStyle name="Normal 5 4 2 3 3 3 3 2" xfId="37052"/>
    <cellStyle name="Normal 5 4 2 3 3 3 4" xfId="37053"/>
    <cellStyle name="Normal 5 4 2 3 3 4" xfId="37054"/>
    <cellStyle name="Normal 5 4 2 3 3 4 2" xfId="37055"/>
    <cellStyle name="Normal 5 4 2 3 3 4 2 2" xfId="37056"/>
    <cellStyle name="Normal 5 4 2 3 3 4 3" xfId="37057"/>
    <cellStyle name="Normal 5 4 2 3 3 5" xfId="37058"/>
    <cellStyle name="Normal 5 4 2 3 3 5 2" xfId="37059"/>
    <cellStyle name="Normal 5 4 2 3 3 6" xfId="37060"/>
    <cellStyle name="Normal 5 4 2 3 4" xfId="37061"/>
    <cellStyle name="Normal 5 4 2 3 4 2" xfId="37062"/>
    <cellStyle name="Normal 5 4 2 3 4 2 2" xfId="37063"/>
    <cellStyle name="Normal 5 4 2 3 4 2 2 2" xfId="37064"/>
    <cellStyle name="Normal 5 4 2 3 4 2 2 2 2" xfId="37065"/>
    <cellStyle name="Normal 5 4 2 3 4 2 2 3" xfId="37066"/>
    <cellStyle name="Normal 5 4 2 3 4 2 3" xfId="37067"/>
    <cellStyle name="Normal 5 4 2 3 4 2 3 2" xfId="37068"/>
    <cellStyle name="Normal 5 4 2 3 4 2 4" xfId="37069"/>
    <cellStyle name="Normal 5 4 2 3 4 3" xfId="37070"/>
    <cellStyle name="Normal 5 4 2 3 4 3 2" xfId="37071"/>
    <cellStyle name="Normal 5 4 2 3 4 3 2 2" xfId="37072"/>
    <cellStyle name="Normal 5 4 2 3 4 3 3" xfId="37073"/>
    <cellStyle name="Normal 5 4 2 3 4 4" xfId="37074"/>
    <cellStyle name="Normal 5 4 2 3 4 4 2" xfId="37075"/>
    <cellStyle name="Normal 5 4 2 3 4 5" xfId="37076"/>
    <cellStyle name="Normal 5 4 2 3 5" xfId="37077"/>
    <cellStyle name="Normal 5 4 2 3 5 2" xfId="37078"/>
    <cellStyle name="Normal 5 4 2 3 5 2 2" xfId="37079"/>
    <cellStyle name="Normal 5 4 2 3 5 2 2 2" xfId="37080"/>
    <cellStyle name="Normal 5 4 2 3 5 2 3" xfId="37081"/>
    <cellStyle name="Normal 5 4 2 3 5 3" xfId="37082"/>
    <cellStyle name="Normal 5 4 2 3 5 3 2" xfId="37083"/>
    <cellStyle name="Normal 5 4 2 3 5 4" xfId="37084"/>
    <cellStyle name="Normal 5 4 2 3 6" xfId="37085"/>
    <cellStyle name="Normal 5 4 2 3 6 2" xfId="37086"/>
    <cellStyle name="Normal 5 4 2 3 6 2 2" xfId="37087"/>
    <cellStyle name="Normal 5 4 2 3 6 3" xfId="37088"/>
    <cellStyle name="Normal 5 4 2 3 7" xfId="37089"/>
    <cellStyle name="Normal 5 4 2 3 7 2" xfId="37090"/>
    <cellStyle name="Normal 5 4 2 3 8" xfId="37091"/>
    <cellStyle name="Normal 5 4 2 4" xfId="37092"/>
    <cellStyle name="Normal 5 4 2 4 2" xfId="37093"/>
    <cellStyle name="Normal 5 4 2 4 2 2" xfId="37094"/>
    <cellStyle name="Normal 5 4 2 4 2 2 2" xfId="37095"/>
    <cellStyle name="Normal 5 4 2 4 2 2 2 2" xfId="37096"/>
    <cellStyle name="Normal 5 4 2 4 2 2 2 2 2" xfId="37097"/>
    <cellStyle name="Normal 5 4 2 4 2 2 2 2 2 2" xfId="37098"/>
    <cellStyle name="Normal 5 4 2 4 2 2 2 2 3" xfId="37099"/>
    <cellStyle name="Normal 5 4 2 4 2 2 2 3" xfId="37100"/>
    <cellStyle name="Normal 5 4 2 4 2 2 2 3 2" xfId="37101"/>
    <cellStyle name="Normal 5 4 2 4 2 2 2 4" xfId="37102"/>
    <cellStyle name="Normal 5 4 2 4 2 2 3" xfId="37103"/>
    <cellStyle name="Normal 5 4 2 4 2 2 3 2" xfId="37104"/>
    <cellStyle name="Normal 5 4 2 4 2 2 3 2 2" xfId="37105"/>
    <cellStyle name="Normal 5 4 2 4 2 2 3 3" xfId="37106"/>
    <cellStyle name="Normal 5 4 2 4 2 2 4" xfId="37107"/>
    <cellStyle name="Normal 5 4 2 4 2 2 4 2" xfId="37108"/>
    <cellStyle name="Normal 5 4 2 4 2 2 5" xfId="37109"/>
    <cellStyle name="Normal 5 4 2 4 2 3" xfId="37110"/>
    <cellStyle name="Normal 5 4 2 4 2 3 2" xfId="37111"/>
    <cellStyle name="Normal 5 4 2 4 2 3 2 2" xfId="37112"/>
    <cellStyle name="Normal 5 4 2 4 2 3 2 2 2" xfId="37113"/>
    <cellStyle name="Normal 5 4 2 4 2 3 2 3" xfId="37114"/>
    <cellStyle name="Normal 5 4 2 4 2 3 3" xfId="37115"/>
    <cellStyle name="Normal 5 4 2 4 2 3 3 2" xfId="37116"/>
    <cellStyle name="Normal 5 4 2 4 2 3 4" xfId="37117"/>
    <cellStyle name="Normal 5 4 2 4 2 4" xfId="37118"/>
    <cellStyle name="Normal 5 4 2 4 2 4 2" xfId="37119"/>
    <cellStyle name="Normal 5 4 2 4 2 4 2 2" xfId="37120"/>
    <cellStyle name="Normal 5 4 2 4 2 4 3" xfId="37121"/>
    <cellStyle name="Normal 5 4 2 4 2 5" xfId="37122"/>
    <cellStyle name="Normal 5 4 2 4 2 5 2" xfId="37123"/>
    <cellStyle name="Normal 5 4 2 4 2 6" xfId="37124"/>
    <cellStyle name="Normal 5 4 2 4 3" xfId="37125"/>
    <cellStyle name="Normal 5 4 2 4 3 2" xfId="37126"/>
    <cellStyle name="Normal 5 4 2 4 3 2 2" xfId="37127"/>
    <cellStyle name="Normal 5 4 2 4 3 2 2 2" xfId="37128"/>
    <cellStyle name="Normal 5 4 2 4 3 2 2 2 2" xfId="37129"/>
    <cellStyle name="Normal 5 4 2 4 3 2 2 3" xfId="37130"/>
    <cellStyle name="Normal 5 4 2 4 3 2 3" xfId="37131"/>
    <cellStyle name="Normal 5 4 2 4 3 2 3 2" xfId="37132"/>
    <cellStyle name="Normal 5 4 2 4 3 2 4" xfId="37133"/>
    <cellStyle name="Normal 5 4 2 4 3 3" xfId="37134"/>
    <cellStyle name="Normal 5 4 2 4 3 3 2" xfId="37135"/>
    <cellStyle name="Normal 5 4 2 4 3 3 2 2" xfId="37136"/>
    <cellStyle name="Normal 5 4 2 4 3 3 3" xfId="37137"/>
    <cellStyle name="Normal 5 4 2 4 3 4" xfId="37138"/>
    <cellStyle name="Normal 5 4 2 4 3 4 2" xfId="37139"/>
    <cellStyle name="Normal 5 4 2 4 3 5" xfId="37140"/>
    <cellStyle name="Normal 5 4 2 4 4" xfId="37141"/>
    <cellStyle name="Normal 5 4 2 4 4 2" xfId="37142"/>
    <cellStyle name="Normal 5 4 2 4 4 2 2" xfId="37143"/>
    <cellStyle name="Normal 5 4 2 4 4 2 2 2" xfId="37144"/>
    <cellStyle name="Normal 5 4 2 4 4 2 3" xfId="37145"/>
    <cellStyle name="Normal 5 4 2 4 4 3" xfId="37146"/>
    <cellStyle name="Normal 5 4 2 4 4 3 2" xfId="37147"/>
    <cellStyle name="Normal 5 4 2 4 4 4" xfId="37148"/>
    <cellStyle name="Normal 5 4 2 4 5" xfId="37149"/>
    <cellStyle name="Normal 5 4 2 4 5 2" xfId="37150"/>
    <cellStyle name="Normal 5 4 2 4 5 2 2" xfId="37151"/>
    <cellStyle name="Normal 5 4 2 4 5 3" xfId="37152"/>
    <cellStyle name="Normal 5 4 2 4 6" xfId="37153"/>
    <cellStyle name="Normal 5 4 2 4 6 2" xfId="37154"/>
    <cellStyle name="Normal 5 4 2 4 7" xfId="37155"/>
    <cellStyle name="Normal 5 4 2 5" xfId="37156"/>
    <cellStyle name="Normal 5 4 2 5 2" xfId="37157"/>
    <cellStyle name="Normal 5 4 2 5 2 2" xfId="37158"/>
    <cellStyle name="Normal 5 4 2 5 2 2 2" xfId="37159"/>
    <cellStyle name="Normal 5 4 2 5 2 2 2 2" xfId="37160"/>
    <cellStyle name="Normal 5 4 2 5 2 2 2 2 2" xfId="37161"/>
    <cellStyle name="Normal 5 4 2 5 2 2 2 3" xfId="37162"/>
    <cellStyle name="Normal 5 4 2 5 2 2 3" xfId="37163"/>
    <cellStyle name="Normal 5 4 2 5 2 2 3 2" xfId="37164"/>
    <cellStyle name="Normal 5 4 2 5 2 2 4" xfId="37165"/>
    <cellStyle name="Normal 5 4 2 5 2 3" xfId="37166"/>
    <cellStyle name="Normal 5 4 2 5 2 3 2" xfId="37167"/>
    <cellStyle name="Normal 5 4 2 5 2 3 2 2" xfId="37168"/>
    <cellStyle name="Normal 5 4 2 5 2 3 3" xfId="37169"/>
    <cellStyle name="Normal 5 4 2 5 2 4" xfId="37170"/>
    <cellStyle name="Normal 5 4 2 5 2 4 2" xfId="37171"/>
    <cellStyle name="Normal 5 4 2 5 2 5" xfId="37172"/>
    <cellStyle name="Normal 5 4 2 5 3" xfId="37173"/>
    <cellStyle name="Normal 5 4 2 5 3 2" xfId="37174"/>
    <cellStyle name="Normal 5 4 2 5 3 2 2" xfId="37175"/>
    <cellStyle name="Normal 5 4 2 5 3 2 2 2" xfId="37176"/>
    <cellStyle name="Normal 5 4 2 5 3 2 3" xfId="37177"/>
    <cellStyle name="Normal 5 4 2 5 3 3" xfId="37178"/>
    <cellStyle name="Normal 5 4 2 5 3 3 2" xfId="37179"/>
    <cellStyle name="Normal 5 4 2 5 3 4" xfId="37180"/>
    <cellStyle name="Normal 5 4 2 5 4" xfId="37181"/>
    <cellStyle name="Normal 5 4 2 5 4 2" xfId="37182"/>
    <cellStyle name="Normal 5 4 2 5 4 2 2" xfId="37183"/>
    <cellStyle name="Normal 5 4 2 5 4 3" xfId="37184"/>
    <cellStyle name="Normal 5 4 2 5 5" xfId="37185"/>
    <cellStyle name="Normal 5 4 2 5 5 2" xfId="37186"/>
    <cellStyle name="Normal 5 4 2 5 6" xfId="37187"/>
    <cellStyle name="Normal 5 4 2 6" xfId="37188"/>
    <cellStyle name="Normal 5 4 2 6 2" xfId="37189"/>
    <cellStyle name="Normal 5 4 2 6 2 2" xfId="37190"/>
    <cellStyle name="Normal 5 4 2 6 2 2 2" xfId="37191"/>
    <cellStyle name="Normal 5 4 2 6 2 2 2 2" xfId="37192"/>
    <cellStyle name="Normal 5 4 2 6 2 2 3" xfId="37193"/>
    <cellStyle name="Normal 5 4 2 6 2 3" xfId="37194"/>
    <cellStyle name="Normal 5 4 2 6 2 3 2" xfId="37195"/>
    <cellStyle name="Normal 5 4 2 6 2 4" xfId="37196"/>
    <cellStyle name="Normal 5 4 2 6 3" xfId="37197"/>
    <cellStyle name="Normal 5 4 2 6 3 2" xfId="37198"/>
    <cellStyle name="Normal 5 4 2 6 3 2 2" xfId="37199"/>
    <cellStyle name="Normal 5 4 2 6 3 3" xfId="37200"/>
    <cellStyle name="Normal 5 4 2 6 4" xfId="37201"/>
    <cellStyle name="Normal 5 4 2 6 4 2" xfId="37202"/>
    <cellStyle name="Normal 5 4 2 6 5" xfId="37203"/>
    <cellStyle name="Normal 5 4 2 7" xfId="37204"/>
    <cellStyle name="Normal 5 4 2 7 2" xfId="37205"/>
    <cellStyle name="Normal 5 4 2 7 2 2" xfId="37206"/>
    <cellStyle name="Normal 5 4 2 7 2 2 2" xfId="37207"/>
    <cellStyle name="Normal 5 4 2 7 2 3" xfId="37208"/>
    <cellStyle name="Normal 5 4 2 7 3" xfId="37209"/>
    <cellStyle name="Normal 5 4 2 7 3 2" xfId="37210"/>
    <cellStyle name="Normal 5 4 2 7 4" xfId="37211"/>
    <cellStyle name="Normal 5 4 2 8" xfId="37212"/>
    <cellStyle name="Normal 5 4 2 8 2" xfId="37213"/>
    <cellStyle name="Normal 5 4 2 8 2 2" xfId="37214"/>
    <cellStyle name="Normal 5 4 2 8 3" xfId="37215"/>
    <cellStyle name="Normal 5 4 2 9" xfId="37216"/>
    <cellStyle name="Normal 5 4 2 9 2" xfId="37217"/>
    <cellStyle name="Normal 5 4 3" xfId="37218"/>
    <cellStyle name="Normal 5 4 3 2" xfId="37219"/>
    <cellStyle name="Normal 5 4 3 2 2" xfId="37220"/>
    <cellStyle name="Normal 5 4 3 2 2 2" xfId="37221"/>
    <cellStyle name="Normal 5 4 3 2 2 2 2" xfId="37222"/>
    <cellStyle name="Normal 5 4 3 2 2 2 2 2" xfId="37223"/>
    <cellStyle name="Normal 5 4 3 2 2 2 2 2 2" xfId="37224"/>
    <cellStyle name="Normal 5 4 3 2 2 2 2 2 2 2" xfId="37225"/>
    <cellStyle name="Normal 5 4 3 2 2 2 2 2 2 2 2" xfId="37226"/>
    <cellStyle name="Normal 5 4 3 2 2 2 2 2 2 3" xfId="37227"/>
    <cellStyle name="Normal 5 4 3 2 2 2 2 2 3" xfId="37228"/>
    <cellStyle name="Normal 5 4 3 2 2 2 2 2 3 2" xfId="37229"/>
    <cellStyle name="Normal 5 4 3 2 2 2 2 2 4" xfId="37230"/>
    <cellStyle name="Normal 5 4 3 2 2 2 2 3" xfId="37231"/>
    <cellStyle name="Normal 5 4 3 2 2 2 2 3 2" xfId="37232"/>
    <cellStyle name="Normal 5 4 3 2 2 2 2 3 2 2" xfId="37233"/>
    <cellStyle name="Normal 5 4 3 2 2 2 2 3 3" xfId="37234"/>
    <cellStyle name="Normal 5 4 3 2 2 2 2 4" xfId="37235"/>
    <cellStyle name="Normal 5 4 3 2 2 2 2 4 2" xfId="37236"/>
    <cellStyle name="Normal 5 4 3 2 2 2 2 5" xfId="37237"/>
    <cellStyle name="Normal 5 4 3 2 2 2 3" xfId="37238"/>
    <cellStyle name="Normal 5 4 3 2 2 2 3 2" xfId="37239"/>
    <cellStyle name="Normal 5 4 3 2 2 2 3 2 2" xfId="37240"/>
    <cellStyle name="Normal 5 4 3 2 2 2 3 2 2 2" xfId="37241"/>
    <cellStyle name="Normal 5 4 3 2 2 2 3 2 3" xfId="37242"/>
    <cellStyle name="Normal 5 4 3 2 2 2 3 3" xfId="37243"/>
    <cellStyle name="Normal 5 4 3 2 2 2 3 3 2" xfId="37244"/>
    <cellStyle name="Normal 5 4 3 2 2 2 3 4" xfId="37245"/>
    <cellStyle name="Normal 5 4 3 2 2 2 4" xfId="37246"/>
    <cellStyle name="Normal 5 4 3 2 2 2 4 2" xfId="37247"/>
    <cellStyle name="Normal 5 4 3 2 2 2 4 2 2" xfId="37248"/>
    <cellStyle name="Normal 5 4 3 2 2 2 4 3" xfId="37249"/>
    <cellStyle name="Normal 5 4 3 2 2 2 5" xfId="37250"/>
    <cellStyle name="Normal 5 4 3 2 2 2 5 2" xfId="37251"/>
    <cellStyle name="Normal 5 4 3 2 2 2 6" xfId="37252"/>
    <cellStyle name="Normal 5 4 3 2 2 3" xfId="37253"/>
    <cellStyle name="Normal 5 4 3 2 2 3 2" xfId="37254"/>
    <cellStyle name="Normal 5 4 3 2 2 3 2 2" xfId="37255"/>
    <cellStyle name="Normal 5 4 3 2 2 3 2 2 2" xfId="37256"/>
    <cellStyle name="Normal 5 4 3 2 2 3 2 2 2 2" xfId="37257"/>
    <cellStyle name="Normal 5 4 3 2 2 3 2 2 3" xfId="37258"/>
    <cellStyle name="Normal 5 4 3 2 2 3 2 3" xfId="37259"/>
    <cellStyle name="Normal 5 4 3 2 2 3 2 3 2" xfId="37260"/>
    <cellStyle name="Normal 5 4 3 2 2 3 2 4" xfId="37261"/>
    <cellStyle name="Normal 5 4 3 2 2 3 3" xfId="37262"/>
    <cellStyle name="Normal 5 4 3 2 2 3 3 2" xfId="37263"/>
    <cellStyle name="Normal 5 4 3 2 2 3 3 2 2" xfId="37264"/>
    <cellStyle name="Normal 5 4 3 2 2 3 3 3" xfId="37265"/>
    <cellStyle name="Normal 5 4 3 2 2 3 4" xfId="37266"/>
    <cellStyle name="Normal 5 4 3 2 2 3 4 2" xfId="37267"/>
    <cellStyle name="Normal 5 4 3 2 2 3 5" xfId="37268"/>
    <cellStyle name="Normal 5 4 3 2 2 4" xfId="37269"/>
    <cellStyle name="Normal 5 4 3 2 2 4 2" xfId="37270"/>
    <cellStyle name="Normal 5 4 3 2 2 4 2 2" xfId="37271"/>
    <cellStyle name="Normal 5 4 3 2 2 4 2 2 2" xfId="37272"/>
    <cellStyle name="Normal 5 4 3 2 2 4 2 3" xfId="37273"/>
    <cellStyle name="Normal 5 4 3 2 2 4 3" xfId="37274"/>
    <cellStyle name="Normal 5 4 3 2 2 4 3 2" xfId="37275"/>
    <cellStyle name="Normal 5 4 3 2 2 4 4" xfId="37276"/>
    <cellStyle name="Normal 5 4 3 2 2 5" xfId="37277"/>
    <cellStyle name="Normal 5 4 3 2 2 5 2" xfId="37278"/>
    <cellStyle name="Normal 5 4 3 2 2 5 2 2" xfId="37279"/>
    <cellStyle name="Normal 5 4 3 2 2 5 3" xfId="37280"/>
    <cellStyle name="Normal 5 4 3 2 2 6" xfId="37281"/>
    <cellStyle name="Normal 5 4 3 2 2 6 2" xfId="37282"/>
    <cellStyle name="Normal 5 4 3 2 2 7" xfId="37283"/>
    <cellStyle name="Normal 5 4 3 2 3" xfId="37284"/>
    <cellStyle name="Normal 5 4 3 2 3 2" xfId="37285"/>
    <cellStyle name="Normal 5 4 3 2 3 2 2" xfId="37286"/>
    <cellStyle name="Normal 5 4 3 2 3 2 2 2" xfId="37287"/>
    <cellStyle name="Normal 5 4 3 2 3 2 2 2 2" xfId="37288"/>
    <cellStyle name="Normal 5 4 3 2 3 2 2 2 2 2" xfId="37289"/>
    <cellStyle name="Normal 5 4 3 2 3 2 2 2 3" xfId="37290"/>
    <cellStyle name="Normal 5 4 3 2 3 2 2 3" xfId="37291"/>
    <cellStyle name="Normal 5 4 3 2 3 2 2 3 2" xfId="37292"/>
    <cellStyle name="Normal 5 4 3 2 3 2 2 4" xfId="37293"/>
    <cellStyle name="Normal 5 4 3 2 3 2 3" xfId="37294"/>
    <cellStyle name="Normal 5 4 3 2 3 2 3 2" xfId="37295"/>
    <cellStyle name="Normal 5 4 3 2 3 2 3 2 2" xfId="37296"/>
    <cellStyle name="Normal 5 4 3 2 3 2 3 3" xfId="37297"/>
    <cellStyle name="Normal 5 4 3 2 3 2 4" xfId="37298"/>
    <cellStyle name="Normal 5 4 3 2 3 2 4 2" xfId="37299"/>
    <cellStyle name="Normal 5 4 3 2 3 2 5" xfId="37300"/>
    <cellStyle name="Normal 5 4 3 2 3 3" xfId="37301"/>
    <cellStyle name="Normal 5 4 3 2 3 3 2" xfId="37302"/>
    <cellStyle name="Normal 5 4 3 2 3 3 2 2" xfId="37303"/>
    <cellStyle name="Normal 5 4 3 2 3 3 2 2 2" xfId="37304"/>
    <cellStyle name="Normal 5 4 3 2 3 3 2 3" xfId="37305"/>
    <cellStyle name="Normal 5 4 3 2 3 3 3" xfId="37306"/>
    <cellStyle name="Normal 5 4 3 2 3 3 3 2" xfId="37307"/>
    <cellStyle name="Normal 5 4 3 2 3 3 4" xfId="37308"/>
    <cellStyle name="Normal 5 4 3 2 3 4" xfId="37309"/>
    <cellStyle name="Normal 5 4 3 2 3 4 2" xfId="37310"/>
    <cellStyle name="Normal 5 4 3 2 3 4 2 2" xfId="37311"/>
    <cellStyle name="Normal 5 4 3 2 3 4 3" xfId="37312"/>
    <cellStyle name="Normal 5 4 3 2 3 5" xfId="37313"/>
    <cellStyle name="Normal 5 4 3 2 3 5 2" xfId="37314"/>
    <cellStyle name="Normal 5 4 3 2 3 6" xfId="37315"/>
    <cellStyle name="Normal 5 4 3 2 4" xfId="37316"/>
    <cellStyle name="Normal 5 4 3 2 4 2" xfId="37317"/>
    <cellStyle name="Normal 5 4 3 2 4 2 2" xfId="37318"/>
    <cellStyle name="Normal 5 4 3 2 4 2 2 2" xfId="37319"/>
    <cellStyle name="Normal 5 4 3 2 4 2 2 2 2" xfId="37320"/>
    <cellStyle name="Normal 5 4 3 2 4 2 2 3" xfId="37321"/>
    <cellStyle name="Normal 5 4 3 2 4 2 3" xfId="37322"/>
    <cellStyle name="Normal 5 4 3 2 4 2 3 2" xfId="37323"/>
    <cellStyle name="Normal 5 4 3 2 4 2 4" xfId="37324"/>
    <cellStyle name="Normal 5 4 3 2 4 3" xfId="37325"/>
    <cellStyle name="Normal 5 4 3 2 4 3 2" xfId="37326"/>
    <cellStyle name="Normal 5 4 3 2 4 3 2 2" xfId="37327"/>
    <cellStyle name="Normal 5 4 3 2 4 3 3" xfId="37328"/>
    <cellStyle name="Normal 5 4 3 2 4 4" xfId="37329"/>
    <cellStyle name="Normal 5 4 3 2 4 4 2" xfId="37330"/>
    <cellStyle name="Normal 5 4 3 2 4 5" xfId="37331"/>
    <cellStyle name="Normal 5 4 3 2 5" xfId="37332"/>
    <cellStyle name="Normal 5 4 3 2 5 2" xfId="37333"/>
    <cellStyle name="Normal 5 4 3 2 5 2 2" xfId="37334"/>
    <cellStyle name="Normal 5 4 3 2 5 2 2 2" xfId="37335"/>
    <cellStyle name="Normal 5 4 3 2 5 2 3" xfId="37336"/>
    <cellStyle name="Normal 5 4 3 2 5 3" xfId="37337"/>
    <cellStyle name="Normal 5 4 3 2 5 3 2" xfId="37338"/>
    <cellStyle name="Normal 5 4 3 2 5 4" xfId="37339"/>
    <cellStyle name="Normal 5 4 3 2 6" xfId="37340"/>
    <cellStyle name="Normal 5 4 3 2 6 2" xfId="37341"/>
    <cellStyle name="Normal 5 4 3 2 6 2 2" xfId="37342"/>
    <cellStyle name="Normal 5 4 3 2 6 3" xfId="37343"/>
    <cellStyle name="Normal 5 4 3 2 7" xfId="37344"/>
    <cellStyle name="Normal 5 4 3 2 7 2" xfId="37345"/>
    <cellStyle name="Normal 5 4 3 2 8" xfId="37346"/>
    <cellStyle name="Normal 5 4 3 3" xfId="37347"/>
    <cellStyle name="Normal 5 4 3 3 2" xfId="37348"/>
    <cellStyle name="Normal 5 4 3 3 2 2" xfId="37349"/>
    <cellStyle name="Normal 5 4 3 3 2 2 2" xfId="37350"/>
    <cellStyle name="Normal 5 4 3 3 2 2 2 2" xfId="37351"/>
    <cellStyle name="Normal 5 4 3 3 2 2 2 2 2" xfId="37352"/>
    <cellStyle name="Normal 5 4 3 3 2 2 2 2 2 2" xfId="37353"/>
    <cellStyle name="Normal 5 4 3 3 2 2 2 2 3" xfId="37354"/>
    <cellStyle name="Normal 5 4 3 3 2 2 2 3" xfId="37355"/>
    <cellStyle name="Normal 5 4 3 3 2 2 2 3 2" xfId="37356"/>
    <cellStyle name="Normal 5 4 3 3 2 2 2 4" xfId="37357"/>
    <cellStyle name="Normal 5 4 3 3 2 2 3" xfId="37358"/>
    <cellStyle name="Normal 5 4 3 3 2 2 3 2" xfId="37359"/>
    <cellStyle name="Normal 5 4 3 3 2 2 3 2 2" xfId="37360"/>
    <cellStyle name="Normal 5 4 3 3 2 2 3 3" xfId="37361"/>
    <cellStyle name="Normal 5 4 3 3 2 2 4" xfId="37362"/>
    <cellStyle name="Normal 5 4 3 3 2 2 4 2" xfId="37363"/>
    <cellStyle name="Normal 5 4 3 3 2 2 5" xfId="37364"/>
    <cellStyle name="Normal 5 4 3 3 2 3" xfId="37365"/>
    <cellStyle name="Normal 5 4 3 3 2 3 2" xfId="37366"/>
    <cellStyle name="Normal 5 4 3 3 2 3 2 2" xfId="37367"/>
    <cellStyle name="Normal 5 4 3 3 2 3 2 2 2" xfId="37368"/>
    <cellStyle name="Normal 5 4 3 3 2 3 2 3" xfId="37369"/>
    <cellStyle name="Normal 5 4 3 3 2 3 3" xfId="37370"/>
    <cellStyle name="Normal 5 4 3 3 2 3 3 2" xfId="37371"/>
    <cellStyle name="Normal 5 4 3 3 2 3 4" xfId="37372"/>
    <cellStyle name="Normal 5 4 3 3 2 4" xfId="37373"/>
    <cellStyle name="Normal 5 4 3 3 2 4 2" xfId="37374"/>
    <cellStyle name="Normal 5 4 3 3 2 4 2 2" xfId="37375"/>
    <cellStyle name="Normal 5 4 3 3 2 4 3" xfId="37376"/>
    <cellStyle name="Normal 5 4 3 3 2 5" xfId="37377"/>
    <cellStyle name="Normal 5 4 3 3 2 5 2" xfId="37378"/>
    <cellStyle name="Normal 5 4 3 3 2 6" xfId="37379"/>
    <cellStyle name="Normal 5 4 3 3 3" xfId="37380"/>
    <cellStyle name="Normal 5 4 3 3 3 2" xfId="37381"/>
    <cellStyle name="Normal 5 4 3 3 3 2 2" xfId="37382"/>
    <cellStyle name="Normal 5 4 3 3 3 2 2 2" xfId="37383"/>
    <cellStyle name="Normal 5 4 3 3 3 2 2 2 2" xfId="37384"/>
    <cellStyle name="Normal 5 4 3 3 3 2 2 3" xfId="37385"/>
    <cellStyle name="Normal 5 4 3 3 3 2 3" xfId="37386"/>
    <cellStyle name="Normal 5 4 3 3 3 2 3 2" xfId="37387"/>
    <cellStyle name="Normal 5 4 3 3 3 2 4" xfId="37388"/>
    <cellStyle name="Normal 5 4 3 3 3 3" xfId="37389"/>
    <cellStyle name="Normal 5 4 3 3 3 3 2" xfId="37390"/>
    <cellStyle name="Normal 5 4 3 3 3 3 2 2" xfId="37391"/>
    <cellStyle name="Normal 5 4 3 3 3 3 3" xfId="37392"/>
    <cellStyle name="Normal 5 4 3 3 3 4" xfId="37393"/>
    <cellStyle name="Normal 5 4 3 3 3 4 2" xfId="37394"/>
    <cellStyle name="Normal 5 4 3 3 3 5" xfId="37395"/>
    <cellStyle name="Normal 5 4 3 3 4" xfId="37396"/>
    <cellStyle name="Normal 5 4 3 3 4 2" xfId="37397"/>
    <cellStyle name="Normal 5 4 3 3 4 2 2" xfId="37398"/>
    <cellStyle name="Normal 5 4 3 3 4 2 2 2" xfId="37399"/>
    <cellStyle name="Normal 5 4 3 3 4 2 3" xfId="37400"/>
    <cellStyle name="Normal 5 4 3 3 4 3" xfId="37401"/>
    <cellStyle name="Normal 5 4 3 3 4 3 2" xfId="37402"/>
    <cellStyle name="Normal 5 4 3 3 4 4" xfId="37403"/>
    <cellStyle name="Normal 5 4 3 3 5" xfId="37404"/>
    <cellStyle name="Normal 5 4 3 3 5 2" xfId="37405"/>
    <cellStyle name="Normal 5 4 3 3 5 2 2" xfId="37406"/>
    <cellStyle name="Normal 5 4 3 3 5 3" xfId="37407"/>
    <cellStyle name="Normal 5 4 3 3 6" xfId="37408"/>
    <cellStyle name="Normal 5 4 3 3 6 2" xfId="37409"/>
    <cellStyle name="Normal 5 4 3 3 7" xfId="37410"/>
    <cellStyle name="Normal 5 4 3 4" xfId="37411"/>
    <cellStyle name="Normal 5 4 3 4 2" xfId="37412"/>
    <cellStyle name="Normal 5 4 3 4 2 2" xfId="37413"/>
    <cellStyle name="Normal 5 4 3 4 2 2 2" xfId="37414"/>
    <cellStyle name="Normal 5 4 3 4 2 2 2 2" xfId="37415"/>
    <cellStyle name="Normal 5 4 3 4 2 2 2 2 2" xfId="37416"/>
    <cellStyle name="Normal 5 4 3 4 2 2 2 3" xfId="37417"/>
    <cellStyle name="Normal 5 4 3 4 2 2 3" xfId="37418"/>
    <cellStyle name="Normal 5 4 3 4 2 2 3 2" xfId="37419"/>
    <cellStyle name="Normal 5 4 3 4 2 2 4" xfId="37420"/>
    <cellStyle name="Normal 5 4 3 4 2 3" xfId="37421"/>
    <cellStyle name="Normal 5 4 3 4 2 3 2" xfId="37422"/>
    <cellStyle name="Normal 5 4 3 4 2 3 2 2" xfId="37423"/>
    <cellStyle name="Normal 5 4 3 4 2 3 3" xfId="37424"/>
    <cellStyle name="Normal 5 4 3 4 2 4" xfId="37425"/>
    <cellStyle name="Normal 5 4 3 4 2 4 2" xfId="37426"/>
    <cellStyle name="Normal 5 4 3 4 2 5" xfId="37427"/>
    <cellStyle name="Normal 5 4 3 4 3" xfId="37428"/>
    <cellStyle name="Normal 5 4 3 4 3 2" xfId="37429"/>
    <cellStyle name="Normal 5 4 3 4 3 2 2" xfId="37430"/>
    <cellStyle name="Normal 5 4 3 4 3 2 2 2" xfId="37431"/>
    <cellStyle name="Normal 5 4 3 4 3 2 3" xfId="37432"/>
    <cellStyle name="Normal 5 4 3 4 3 3" xfId="37433"/>
    <cellStyle name="Normal 5 4 3 4 3 3 2" xfId="37434"/>
    <cellStyle name="Normal 5 4 3 4 3 4" xfId="37435"/>
    <cellStyle name="Normal 5 4 3 4 4" xfId="37436"/>
    <cellStyle name="Normal 5 4 3 4 4 2" xfId="37437"/>
    <cellStyle name="Normal 5 4 3 4 4 2 2" xfId="37438"/>
    <cellStyle name="Normal 5 4 3 4 4 3" xfId="37439"/>
    <cellStyle name="Normal 5 4 3 4 5" xfId="37440"/>
    <cellStyle name="Normal 5 4 3 4 5 2" xfId="37441"/>
    <cellStyle name="Normal 5 4 3 4 6" xfId="37442"/>
    <cellStyle name="Normal 5 4 3 5" xfId="37443"/>
    <cellStyle name="Normal 5 4 3 5 2" xfId="37444"/>
    <cellStyle name="Normal 5 4 3 5 2 2" xfId="37445"/>
    <cellStyle name="Normal 5 4 3 5 2 2 2" xfId="37446"/>
    <cellStyle name="Normal 5 4 3 5 2 2 2 2" xfId="37447"/>
    <cellStyle name="Normal 5 4 3 5 2 2 3" xfId="37448"/>
    <cellStyle name="Normal 5 4 3 5 2 3" xfId="37449"/>
    <cellStyle name="Normal 5 4 3 5 2 3 2" xfId="37450"/>
    <cellStyle name="Normal 5 4 3 5 2 4" xfId="37451"/>
    <cellStyle name="Normal 5 4 3 5 3" xfId="37452"/>
    <cellStyle name="Normal 5 4 3 5 3 2" xfId="37453"/>
    <cellStyle name="Normal 5 4 3 5 3 2 2" xfId="37454"/>
    <cellStyle name="Normal 5 4 3 5 3 3" xfId="37455"/>
    <cellStyle name="Normal 5 4 3 5 4" xfId="37456"/>
    <cellStyle name="Normal 5 4 3 5 4 2" xfId="37457"/>
    <cellStyle name="Normal 5 4 3 5 5" xfId="37458"/>
    <cellStyle name="Normal 5 4 3 6" xfId="37459"/>
    <cellStyle name="Normal 5 4 3 6 2" xfId="37460"/>
    <cellStyle name="Normal 5 4 3 6 2 2" xfId="37461"/>
    <cellStyle name="Normal 5 4 3 6 2 2 2" xfId="37462"/>
    <cellStyle name="Normal 5 4 3 6 2 3" xfId="37463"/>
    <cellStyle name="Normal 5 4 3 6 3" xfId="37464"/>
    <cellStyle name="Normal 5 4 3 6 3 2" xfId="37465"/>
    <cellStyle name="Normal 5 4 3 6 4" xfId="37466"/>
    <cellStyle name="Normal 5 4 3 7" xfId="37467"/>
    <cellStyle name="Normal 5 4 3 7 2" xfId="37468"/>
    <cellStyle name="Normal 5 4 3 7 2 2" xfId="37469"/>
    <cellStyle name="Normal 5 4 3 7 3" xfId="37470"/>
    <cellStyle name="Normal 5 4 3 8" xfId="37471"/>
    <cellStyle name="Normal 5 4 3 8 2" xfId="37472"/>
    <cellStyle name="Normal 5 4 3 9" xfId="37473"/>
    <cellStyle name="Normal 5 4 4" xfId="37474"/>
    <cellStyle name="Normal 5 4 4 2" xfId="37475"/>
    <cellStyle name="Normal 5 4 4 2 2" xfId="37476"/>
    <cellStyle name="Normal 5 4 4 2 2 2" xfId="37477"/>
    <cellStyle name="Normal 5 4 4 2 2 2 2" xfId="37478"/>
    <cellStyle name="Normal 5 4 4 2 2 2 2 2" xfId="37479"/>
    <cellStyle name="Normal 5 4 4 2 2 2 2 2 2" xfId="37480"/>
    <cellStyle name="Normal 5 4 4 2 2 2 2 2 2 2" xfId="37481"/>
    <cellStyle name="Normal 5 4 4 2 2 2 2 2 3" xfId="37482"/>
    <cellStyle name="Normal 5 4 4 2 2 2 2 3" xfId="37483"/>
    <cellStyle name="Normal 5 4 4 2 2 2 2 3 2" xfId="37484"/>
    <cellStyle name="Normal 5 4 4 2 2 2 2 4" xfId="37485"/>
    <cellStyle name="Normal 5 4 4 2 2 2 3" xfId="37486"/>
    <cellStyle name="Normal 5 4 4 2 2 2 3 2" xfId="37487"/>
    <cellStyle name="Normal 5 4 4 2 2 2 3 2 2" xfId="37488"/>
    <cellStyle name="Normal 5 4 4 2 2 2 3 3" xfId="37489"/>
    <cellStyle name="Normal 5 4 4 2 2 2 4" xfId="37490"/>
    <cellStyle name="Normal 5 4 4 2 2 2 4 2" xfId="37491"/>
    <cellStyle name="Normal 5 4 4 2 2 2 5" xfId="37492"/>
    <cellStyle name="Normal 5 4 4 2 2 3" xfId="37493"/>
    <cellStyle name="Normal 5 4 4 2 2 3 2" xfId="37494"/>
    <cellStyle name="Normal 5 4 4 2 2 3 2 2" xfId="37495"/>
    <cellStyle name="Normal 5 4 4 2 2 3 2 2 2" xfId="37496"/>
    <cellStyle name="Normal 5 4 4 2 2 3 2 3" xfId="37497"/>
    <cellStyle name="Normal 5 4 4 2 2 3 3" xfId="37498"/>
    <cellStyle name="Normal 5 4 4 2 2 3 3 2" xfId="37499"/>
    <cellStyle name="Normal 5 4 4 2 2 3 4" xfId="37500"/>
    <cellStyle name="Normal 5 4 4 2 2 4" xfId="37501"/>
    <cellStyle name="Normal 5 4 4 2 2 4 2" xfId="37502"/>
    <cellStyle name="Normal 5 4 4 2 2 4 2 2" xfId="37503"/>
    <cellStyle name="Normal 5 4 4 2 2 4 3" xfId="37504"/>
    <cellStyle name="Normal 5 4 4 2 2 5" xfId="37505"/>
    <cellStyle name="Normal 5 4 4 2 2 5 2" xfId="37506"/>
    <cellStyle name="Normal 5 4 4 2 2 6" xfId="37507"/>
    <cellStyle name="Normal 5 4 4 2 3" xfId="37508"/>
    <cellStyle name="Normal 5 4 4 2 3 2" xfId="37509"/>
    <cellStyle name="Normal 5 4 4 2 3 2 2" xfId="37510"/>
    <cellStyle name="Normal 5 4 4 2 3 2 2 2" xfId="37511"/>
    <cellStyle name="Normal 5 4 4 2 3 2 2 2 2" xfId="37512"/>
    <cellStyle name="Normal 5 4 4 2 3 2 2 3" xfId="37513"/>
    <cellStyle name="Normal 5 4 4 2 3 2 3" xfId="37514"/>
    <cellStyle name="Normal 5 4 4 2 3 2 3 2" xfId="37515"/>
    <cellStyle name="Normal 5 4 4 2 3 2 4" xfId="37516"/>
    <cellStyle name="Normal 5 4 4 2 3 3" xfId="37517"/>
    <cellStyle name="Normal 5 4 4 2 3 3 2" xfId="37518"/>
    <cellStyle name="Normal 5 4 4 2 3 3 2 2" xfId="37519"/>
    <cellStyle name="Normal 5 4 4 2 3 3 3" xfId="37520"/>
    <cellStyle name="Normal 5 4 4 2 3 4" xfId="37521"/>
    <cellStyle name="Normal 5 4 4 2 3 4 2" xfId="37522"/>
    <cellStyle name="Normal 5 4 4 2 3 5" xfId="37523"/>
    <cellStyle name="Normal 5 4 4 2 4" xfId="37524"/>
    <cellStyle name="Normal 5 4 4 2 4 2" xfId="37525"/>
    <cellStyle name="Normal 5 4 4 2 4 2 2" xfId="37526"/>
    <cellStyle name="Normal 5 4 4 2 4 2 2 2" xfId="37527"/>
    <cellStyle name="Normal 5 4 4 2 4 2 3" xfId="37528"/>
    <cellStyle name="Normal 5 4 4 2 4 3" xfId="37529"/>
    <cellStyle name="Normal 5 4 4 2 4 3 2" xfId="37530"/>
    <cellStyle name="Normal 5 4 4 2 4 4" xfId="37531"/>
    <cellStyle name="Normal 5 4 4 2 5" xfId="37532"/>
    <cellStyle name="Normal 5 4 4 2 5 2" xfId="37533"/>
    <cellStyle name="Normal 5 4 4 2 5 2 2" xfId="37534"/>
    <cellStyle name="Normal 5 4 4 2 5 3" xfId="37535"/>
    <cellStyle name="Normal 5 4 4 2 6" xfId="37536"/>
    <cellStyle name="Normal 5 4 4 2 6 2" xfId="37537"/>
    <cellStyle name="Normal 5 4 4 2 7" xfId="37538"/>
    <cellStyle name="Normal 5 4 4 3" xfId="37539"/>
    <cellStyle name="Normal 5 4 4 3 2" xfId="37540"/>
    <cellStyle name="Normal 5 4 4 3 2 2" xfId="37541"/>
    <cellStyle name="Normal 5 4 4 3 2 2 2" xfId="37542"/>
    <cellStyle name="Normal 5 4 4 3 2 2 2 2" xfId="37543"/>
    <cellStyle name="Normal 5 4 4 3 2 2 2 2 2" xfId="37544"/>
    <cellStyle name="Normal 5 4 4 3 2 2 2 3" xfId="37545"/>
    <cellStyle name="Normal 5 4 4 3 2 2 3" xfId="37546"/>
    <cellStyle name="Normal 5 4 4 3 2 2 3 2" xfId="37547"/>
    <cellStyle name="Normal 5 4 4 3 2 2 4" xfId="37548"/>
    <cellStyle name="Normal 5 4 4 3 2 3" xfId="37549"/>
    <cellStyle name="Normal 5 4 4 3 2 3 2" xfId="37550"/>
    <cellStyle name="Normal 5 4 4 3 2 3 2 2" xfId="37551"/>
    <cellStyle name="Normal 5 4 4 3 2 3 3" xfId="37552"/>
    <cellStyle name="Normal 5 4 4 3 2 4" xfId="37553"/>
    <cellStyle name="Normal 5 4 4 3 2 4 2" xfId="37554"/>
    <cellStyle name="Normal 5 4 4 3 2 5" xfId="37555"/>
    <cellStyle name="Normal 5 4 4 3 3" xfId="37556"/>
    <cellStyle name="Normal 5 4 4 3 3 2" xfId="37557"/>
    <cellStyle name="Normal 5 4 4 3 3 2 2" xfId="37558"/>
    <cellStyle name="Normal 5 4 4 3 3 2 2 2" xfId="37559"/>
    <cellStyle name="Normal 5 4 4 3 3 2 3" xfId="37560"/>
    <cellStyle name="Normal 5 4 4 3 3 3" xfId="37561"/>
    <cellStyle name="Normal 5 4 4 3 3 3 2" xfId="37562"/>
    <cellStyle name="Normal 5 4 4 3 3 4" xfId="37563"/>
    <cellStyle name="Normal 5 4 4 3 4" xfId="37564"/>
    <cellStyle name="Normal 5 4 4 3 4 2" xfId="37565"/>
    <cellStyle name="Normal 5 4 4 3 4 2 2" xfId="37566"/>
    <cellStyle name="Normal 5 4 4 3 4 3" xfId="37567"/>
    <cellStyle name="Normal 5 4 4 3 5" xfId="37568"/>
    <cellStyle name="Normal 5 4 4 3 5 2" xfId="37569"/>
    <cellStyle name="Normal 5 4 4 3 6" xfId="37570"/>
    <cellStyle name="Normal 5 4 4 4" xfId="37571"/>
    <cellStyle name="Normal 5 4 4 4 2" xfId="37572"/>
    <cellStyle name="Normal 5 4 4 4 2 2" xfId="37573"/>
    <cellStyle name="Normal 5 4 4 4 2 2 2" xfId="37574"/>
    <cellStyle name="Normal 5 4 4 4 2 2 2 2" xfId="37575"/>
    <cellStyle name="Normal 5 4 4 4 2 2 3" xfId="37576"/>
    <cellStyle name="Normal 5 4 4 4 2 3" xfId="37577"/>
    <cellStyle name="Normal 5 4 4 4 2 3 2" xfId="37578"/>
    <cellStyle name="Normal 5 4 4 4 2 4" xfId="37579"/>
    <cellStyle name="Normal 5 4 4 4 3" xfId="37580"/>
    <cellStyle name="Normal 5 4 4 4 3 2" xfId="37581"/>
    <cellStyle name="Normal 5 4 4 4 3 2 2" xfId="37582"/>
    <cellStyle name="Normal 5 4 4 4 3 3" xfId="37583"/>
    <cellStyle name="Normal 5 4 4 4 4" xfId="37584"/>
    <cellStyle name="Normal 5 4 4 4 4 2" xfId="37585"/>
    <cellStyle name="Normal 5 4 4 4 5" xfId="37586"/>
    <cellStyle name="Normal 5 4 4 5" xfId="37587"/>
    <cellStyle name="Normal 5 4 4 5 2" xfId="37588"/>
    <cellStyle name="Normal 5 4 4 5 2 2" xfId="37589"/>
    <cellStyle name="Normal 5 4 4 5 2 2 2" xfId="37590"/>
    <cellStyle name="Normal 5 4 4 5 2 3" xfId="37591"/>
    <cellStyle name="Normal 5 4 4 5 3" xfId="37592"/>
    <cellStyle name="Normal 5 4 4 5 3 2" xfId="37593"/>
    <cellStyle name="Normal 5 4 4 5 4" xfId="37594"/>
    <cellStyle name="Normal 5 4 4 6" xfId="37595"/>
    <cellStyle name="Normal 5 4 4 6 2" xfId="37596"/>
    <cellStyle name="Normal 5 4 4 6 2 2" xfId="37597"/>
    <cellStyle name="Normal 5 4 4 6 3" xfId="37598"/>
    <cellStyle name="Normal 5 4 4 7" xfId="37599"/>
    <cellStyle name="Normal 5 4 4 7 2" xfId="37600"/>
    <cellStyle name="Normal 5 4 4 8" xfId="37601"/>
    <cellStyle name="Normal 5 4 5" xfId="37602"/>
    <cellStyle name="Normal 5 4 5 2" xfId="37603"/>
    <cellStyle name="Normal 5 4 5 2 2" xfId="37604"/>
    <cellStyle name="Normal 5 4 5 2 2 2" xfId="37605"/>
    <cellStyle name="Normal 5 4 5 2 2 2 2" xfId="37606"/>
    <cellStyle name="Normal 5 4 5 2 2 2 2 2" xfId="37607"/>
    <cellStyle name="Normal 5 4 5 2 2 2 2 2 2" xfId="37608"/>
    <cellStyle name="Normal 5 4 5 2 2 2 2 3" xfId="37609"/>
    <cellStyle name="Normal 5 4 5 2 2 2 3" xfId="37610"/>
    <cellStyle name="Normal 5 4 5 2 2 2 3 2" xfId="37611"/>
    <cellStyle name="Normal 5 4 5 2 2 2 4" xfId="37612"/>
    <cellStyle name="Normal 5 4 5 2 2 3" xfId="37613"/>
    <cellStyle name="Normal 5 4 5 2 2 3 2" xfId="37614"/>
    <cellStyle name="Normal 5 4 5 2 2 3 2 2" xfId="37615"/>
    <cellStyle name="Normal 5 4 5 2 2 3 3" xfId="37616"/>
    <cellStyle name="Normal 5 4 5 2 2 4" xfId="37617"/>
    <cellStyle name="Normal 5 4 5 2 2 4 2" xfId="37618"/>
    <cellStyle name="Normal 5 4 5 2 2 5" xfId="37619"/>
    <cellStyle name="Normal 5 4 5 2 3" xfId="37620"/>
    <cellStyle name="Normal 5 4 5 2 3 2" xfId="37621"/>
    <cellStyle name="Normal 5 4 5 2 3 2 2" xfId="37622"/>
    <cellStyle name="Normal 5 4 5 2 3 2 2 2" xfId="37623"/>
    <cellStyle name="Normal 5 4 5 2 3 2 3" xfId="37624"/>
    <cellStyle name="Normal 5 4 5 2 3 3" xfId="37625"/>
    <cellStyle name="Normal 5 4 5 2 3 3 2" xfId="37626"/>
    <cellStyle name="Normal 5 4 5 2 3 4" xfId="37627"/>
    <cellStyle name="Normal 5 4 5 2 4" xfId="37628"/>
    <cellStyle name="Normal 5 4 5 2 4 2" xfId="37629"/>
    <cellStyle name="Normal 5 4 5 2 4 2 2" xfId="37630"/>
    <cellStyle name="Normal 5 4 5 2 4 3" xfId="37631"/>
    <cellStyle name="Normal 5 4 5 2 5" xfId="37632"/>
    <cellStyle name="Normal 5 4 5 2 5 2" xfId="37633"/>
    <cellStyle name="Normal 5 4 5 2 6" xfId="37634"/>
    <cellStyle name="Normal 5 4 5 3" xfId="37635"/>
    <cellStyle name="Normal 5 4 5 3 2" xfId="37636"/>
    <cellStyle name="Normal 5 4 5 3 2 2" xfId="37637"/>
    <cellStyle name="Normal 5 4 5 3 2 2 2" xfId="37638"/>
    <cellStyle name="Normal 5 4 5 3 2 2 2 2" xfId="37639"/>
    <cellStyle name="Normal 5 4 5 3 2 2 3" xfId="37640"/>
    <cellStyle name="Normal 5 4 5 3 2 3" xfId="37641"/>
    <cellStyle name="Normal 5 4 5 3 2 3 2" xfId="37642"/>
    <cellStyle name="Normal 5 4 5 3 2 4" xfId="37643"/>
    <cellStyle name="Normal 5 4 5 3 3" xfId="37644"/>
    <cellStyle name="Normal 5 4 5 3 3 2" xfId="37645"/>
    <cellStyle name="Normal 5 4 5 3 3 2 2" xfId="37646"/>
    <cellStyle name="Normal 5 4 5 3 3 3" xfId="37647"/>
    <cellStyle name="Normal 5 4 5 3 4" xfId="37648"/>
    <cellStyle name="Normal 5 4 5 3 4 2" xfId="37649"/>
    <cellStyle name="Normal 5 4 5 3 5" xfId="37650"/>
    <cellStyle name="Normal 5 4 5 4" xfId="37651"/>
    <cellStyle name="Normal 5 4 5 4 2" xfId="37652"/>
    <cellStyle name="Normal 5 4 5 4 2 2" xfId="37653"/>
    <cellStyle name="Normal 5 4 5 4 2 2 2" xfId="37654"/>
    <cellStyle name="Normal 5 4 5 4 2 3" xfId="37655"/>
    <cellStyle name="Normal 5 4 5 4 3" xfId="37656"/>
    <cellStyle name="Normal 5 4 5 4 3 2" xfId="37657"/>
    <cellStyle name="Normal 5 4 5 4 4" xfId="37658"/>
    <cellStyle name="Normal 5 4 5 5" xfId="37659"/>
    <cellStyle name="Normal 5 4 5 5 2" xfId="37660"/>
    <cellStyle name="Normal 5 4 5 5 2 2" xfId="37661"/>
    <cellStyle name="Normal 5 4 5 5 3" xfId="37662"/>
    <cellStyle name="Normal 5 4 5 6" xfId="37663"/>
    <cellStyle name="Normal 5 4 5 6 2" xfId="37664"/>
    <cellStyle name="Normal 5 4 5 7" xfId="37665"/>
    <cellStyle name="Normal 5 4 6" xfId="37666"/>
    <cellStyle name="Normal 5 4 6 2" xfId="37667"/>
    <cellStyle name="Normal 5 4 6 2 2" xfId="37668"/>
    <cellStyle name="Normal 5 4 6 2 2 2" xfId="37669"/>
    <cellStyle name="Normal 5 4 6 2 2 2 2" xfId="37670"/>
    <cellStyle name="Normal 5 4 6 2 2 2 2 2" xfId="37671"/>
    <cellStyle name="Normal 5 4 6 2 2 2 3" xfId="37672"/>
    <cellStyle name="Normal 5 4 6 2 2 3" xfId="37673"/>
    <cellStyle name="Normal 5 4 6 2 2 3 2" xfId="37674"/>
    <cellStyle name="Normal 5 4 6 2 2 4" xfId="37675"/>
    <cellStyle name="Normal 5 4 6 2 3" xfId="37676"/>
    <cellStyle name="Normal 5 4 6 2 3 2" xfId="37677"/>
    <cellStyle name="Normal 5 4 6 2 3 2 2" xfId="37678"/>
    <cellStyle name="Normal 5 4 6 2 3 3" xfId="37679"/>
    <cellStyle name="Normal 5 4 6 2 4" xfId="37680"/>
    <cellStyle name="Normal 5 4 6 2 4 2" xfId="37681"/>
    <cellStyle name="Normal 5 4 6 2 5" xfId="37682"/>
    <cellStyle name="Normal 5 4 6 3" xfId="37683"/>
    <cellStyle name="Normal 5 4 6 3 2" xfId="37684"/>
    <cellStyle name="Normal 5 4 6 3 2 2" xfId="37685"/>
    <cellStyle name="Normal 5 4 6 3 2 2 2" xfId="37686"/>
    <cellStyle name="Normal 5 4 6 3 2 3" xfId="37687"/>
    <cellStyle name="Normal 5 4 6 3 3" xfId="37688"/>
    <cellStyle name="Normal 5 4 6 3 3 2" xfId="37689"/>
    <cellStyle name="Normal 5 4 6 3 4" xfId="37690"/>
    <cellStyle name="Normal 5 4 6 4" xfId="37691"/>
    <cellStyle name="Normal 5 4 6 4 2" xfId="37692"/>
    <cellStyle name="Normal 5 4 6 4 2 2" xfId="37693"/>
    <cellStyle name="Normal 5 4 6 4 3" xfId="37694"/>
    <cellStyle name="Normal 5 4 6 5" xfId="37695"/>
    <cellStyle name="Normal 5 4 6 5 2" xfId="37696"/>
    <cellStyle name="Normal 5 4 6 6" xfId="37697"/>
    <cellStyle name="Normal 5 4 7" xfId="37698"/>
    <cellStyle name="Normal 5 4 7 2" xfId="37699"/>
    <cellStyle name="Normal 5 4 7 2 2" xfId="37700"/>
    <cellStyle name="Normal 5 4 7 2 2 2" xfId="37701"/>
    <cellStyle name="Normal 5 4 7 2 2 2 2" xfId="37702"/>
    <cellStyle name="Normal 5 4 7 2 2 3" xfId="37703"/>
    <cellStyle name="Normal 5 4 7 2 3" xfId="37704"/>
    <cellStyle name="Normal 5 4 7 2 3 2" xfId="37705"/>
    <cellStyle name="Normal 5 4 7 2 4" xfId="37706"/>
    <cellStyle name="Normal 5 4 7 3" xfId="37707"/>
    <cellStyle name="Normal 5 4 7 3 2" xfId="37708"/>
    <cellStyle name="Normal 5 4 7 3 2 2" xfId="37709"/>
    <cellStyle name="Normal 5 4 7 3 3" xfId="37710"/>
    <cellStyle name="Normal 5 4 7 4" xfId="37711"/>
    <cellStyle name="Normal 5 4 7 4 2" xfId="37712"/>
    <cellStyle name="Normal 5 4 7 5" xfId="37713"/>
    <cellStyle name="Normal 5 4 8" xfId="37714"/>
    <cellStyle name="Normal 5 4 8 2" xfId="37715"/>
    <cellStyle name="Normal 5 4 8 2 2" xfId="37716"/>
    <cellStyle name="Normal 5 4 8 2 2 2" xfId="37717"/>
    <cellStyle name="Normal 5 4 8 2 3" xfId="37718"/>
    <cellStyle name="Normal 5 4 8 3" xfId="37719"/>
    <cellStyle name="Normal 5 4 8 3 2" xfId="37720"/>
    <cellStyle name="Normal 5 4 8 4" xfId="37721"/>
    <cellStyle name="Normal 5 4 9" xfId="37722"/>
    <cellStyle name="Normal 5 4 9 2" xfId="37723"/>
    <cellStyle name="Normal 5 4 9 2 2" xfId="37724"/>
    <cellStyle name="Normal 5 4 9 3" xfId="37725"/>
    <cellStyle name="Normal 5 5" xfId="1308"/>
    <cellStyle name="Normal 5 5 10" xfId="37727"/>
    <cellStyle name="Normal 5 5 11" xfId="37726"/>
    <cellStyle name="Normal 5 5 2" xfId="37728"/>
    <cellStyle name="Normal 5 5 2 2" xfId="37729"/>
    <cellStyle name="Normal 5 5 2 2 2" xfId="37730"/>
    <cellStyle name="Normal 5 5 2 2 2 2" xfId="37731"/>
    <cellStyle name="Normal 5 5 2 2 2 2 2" xfId="37732"/>
    <cellStyle name="Normal 5 5 2 2 2 2 2 2" xfId="37733"/>
    <cellStyle name="Normal 5 5 2 2 2 2 2 2 2" xfId="37734"/>
    <cellStyle name="Normal 5 5 2 2 2 2 2 2 2 2" xfId="37735"/>
    <cellStyle name="Normal 5 5 2 2 2 2 2 2 2 2 2" xfId="37736"/>
    <cellStyle name="Normal 5 5 2 2 2 2 2 2 2 3" xfId="37737"/>
    <cellStyle name="Normal 5 5 2 2 2 2 2 2 3" xfId="37738"/>
    <cellStyle name="Normal 5 5 2 2 2 2 2 2 3 2" xfId="37739"/>
    <cellStyle name="Normal 5 5 2 2 2 2 2 2 4" xfId="37740"/>
    <cellStyle name="Normal 5 5 2 2 2 2 2 3" xfId="37741"/>
    <cellStyle name="Normal 5 5 2 2 2 2 2 3 2" xfId="37742"/>
    <cellStyle name="Normal 5 5 2 2 2 2 2 3 2 2" xfId="37743"/>
    <cellStyle name="Normal 5 5 2 2 2 2 2 3 3" xfId="37744"/>
    <cellStyle name="Normal 5 5 2 2 2 2 2 4" xfId="37745"/>
    <cellStyle name="Normal 5 5 2 2 2 2 2 4 2" xfId="37746"/>
    <cellStyle name="Normal 5 5 2 2 2 2 2 5" xfId="37747"/>
    <cellStyle name="Normal 5 5 2 2 2 2 3" xfId="37748"/>
    <cellStyle name="Normal 5 5 2 2 2 2 3 2" xfId="37749"/>
    <cellStyle name="Normal 5 5 2 2 2 2 3 2 2" xfId="37750"/>
    <cellStyle name="Normal 5 5 2 2 2 2 3 2 2 2" xfId="37751"/>
    <cellStyle name="Normal 5 5 2 2 2 2 3 2 3" xfId="37752"/>
    <cellStyle name="Normal 5 5 2 2 2 2 3 3" xfId="37753"/>
    <cellStyle name="Normal 5 5 2 2 2 2 3 3 2" xfId="37754"/>
    <cellStyle name="Normal 5 5 2 2 2 2 3 4" xfId="37755"/>
    <cellStyle name="Normal 5 5 2 2 2 2 4" xfId="37756"/>
    <cellStyle name="Normal 5 5 2 2 2 2 4 2" xfId="37757"/>
    <cellStyle name="Normal 5 5 2 2 2 2 4 2 2" xfId="37758"/>
    <cellStyle name="Normal 5 5 2 2 2 2 4 3" xfId="37759"/>
    <cellStyle name="Normal 5 5 2 2 2 2 5" xfId="37760"/>
    <cellStyle name="Normal 5 5 2 2 2 2 5 2" xfId="37761"/>
    <cellStyle name="Normal 5 5 2 2 2 2 6" xfId="37762"/>
    <cellStyle name="Normal 5 5 2 2 2 3" xfId="37763"/>
    <cellStyle name="Normal 5 5 2 2 2 3 2" xfId="37764"/>
    <cellStyle name="Normal 5 5 2 2 2 3 2 2" xfId="37765"/>
    <cellStyle name="Normal 5 5 2 2 2 3 2 2 2" xfId="37766"/>
    <cellStyle name="Normal 5 5 2 2 2 3 2 2 2 2" xfId="37767"/>
    <cellStyle name="Normal 5 5 2 2 2 3 2 2 3" xfId="37768"/>
    <cellStyle name="Normal 5 5 2 2 2 3 2 3" xfId="37769"/>
    <cellStyle name="Normal 5 5 2 2 2 3 2 3 2" xfId="37770"/>
    <cellStyle name="Normal 5 5 2 2 2 3 2 4" xfId="37771"/>
    <cellStyle name="Normal 5 5 2 2 2 3 3" xfId="37772"/>
    <cellStyle name="Normal 5 5 2 2 2 3 3 2" xfId="37773"/>
    <cellStyle name="Normal 5 5 2 2 2 3 3 2 2" xfId="37774"/>
    <cellStyle name="Normal 5 5 2 2 2 3 3 3" xfId="37775"/>
    <cellStyle name="Normal 5 5 2 2 2 3 4" xfId="37776"/>
    <cellStyle name="Normal 5 5 2 2 2 3 4 2" xfId="37777"/>
    <cellStyle name="Normal 5 5 2 2 2 3 5" xfId="37778"/>
    <cellStyle name="Normal 5 5 2 2 2 4" xfId="37779"/>
    <cellStyle name="Normal 5 5 2 2 2 4 2" xfId="37780"/>
    <cellStyle name="Normal 5 5 2 2 2 4 2 2" xfId="37781"/>
    <cellStyle name="Normal 5 5 2 2 2 4 2 2 2" xfId="37782"/>
    <cellStyle name="Normal 5 5 2 2 2 4 2 3" xfId="37783"/>
    <cellStyle name="Normal 5 5 2 2 2 4 3" xfId="37784"/>
    <cellStyle name="Normal 5 5 2 2 2 4 3 2" xfId="37785"/>
    <cellStyle name="Normal 5 5 2 2 2 4 4" xfId="37786"/>
    <cellStyle name="Normal 5 5 2 2 2 5" xfId="37787"/>
    <cellStyle name="Normal 5 5 2 2 2 5 2" xfId="37788"/>
    <cellStyle name="Normal 5 5 2 2 2 5 2 2" xfId="37789"/>
    <cellStyle name="Normal 5 5 2 2 2 5 3" xfId="37790"/>
    <cellStyle name="Normal 5 5 2 2 2 6" xfId="37791"/>
    <cellStyle name="Normal 5 5 2 2 2 6 2" xfId="37792"/>
    <cellStyle name="Normal 5 5 2 2 2 7" xfId="37793"/>
    <cellStyle name="Normal 5 5 2 2 3" xfId="37794"/>
    <cellStyle name="Normal 5 5 2 2 3 2" xfId="37795"/>
    <cellStyle name="Normal 5 5 2 2 3 2 2" xfId="37796"/>
    <cellStyle name="Normal 5 5 2 2 3 2 2 2" xfId="37797"/>
    <cellStyle name="Normal 5 5 2 2 3 2 2 2 2" xfId="37798"/>
    <cellStyle name="Normal 5 5 2 2 3 2 2 2 2 2" xfId="37799"/>
    <cellStyle name="Normal 5 5 2 2 3 2 2 2 3" xfId="37800"/>
    <cellStyle name="Normal 5 5 2 2 3 2 2 3" xfId="37801"/>
    <cellStyle name="Normal 5 5 2 2 3 2 2 3 2" xfId="37802"/>
    <cellStyle name="Normal 5 5 2 2 3 2 2 4" xfId="37803"/>
    <cellStyle name="Normal 5 5 2 2 3 2 3" xfId="37804"/>
    <cellStyle name="Normal 5 5 2 2 3 2 3 2" xfId="37805"/>
    <cellStyle name="Normal 5 5 2 2 3 2 3 2 2" xfId="37806"/>
    <cellStyle name="Normal 5 5 2 2 3 2 3 3" xfId="37807"/>
    <cellStyle name="Normal 5 5 2 2 3 2 4" xfId="37808"/>
    <cellStyle name="Normal 5 5 2 2 3 2 4 2" xfId="37809"/>
    <cellStyle name="Normal 5 5 2 2 3 2 5" xfId="37810"/>
    <cellStyle name="Normal 5 5 2 2 3 3" xfId="37811"/>
    <cellStyle name="Normal 5 5 2 2 3 3 2" xfId="37812"/>
    <cellStyle name="Normal 5 5 2 2 3 3 2 2" xfId="37813"/>
    <cellStyle name="Normal 5 5 2 2 3 3 2 2 2" xfId="37814"/>
    <cellStyle name="Normal 5 5 2 2 3 3 2 3" xfId="37815"/>
    <cellStyle name="Normal 5 5 2 2 3 3 3" xfId="37816"/>
    <cellStyle name="Normal 5 5 2 2 3 3 3 2" xfId="37817"/>
    <cellStyle name="Normal 5 5 2 2 3 3 4" xfId="37818"/>
    <cellStyle name="Normal 5 5 2 2 3 4" xfId="37819"/>
    <cellStyle name="Normal 5 5 2 2 3 4 2" xfId="37820"/>
    <cellStyle name="Normal 5 5 2 2 3 4 2 2" xfId="37821"/>
    <cellStyle name="Normal 5 5 2 2 3 4 3" xfId="37822"/>
    <cellStyle name="Normal 5 5 2 2 3 5" xfId="37823"/>
    <cellStyle name="Normal 5 5 2 2 3 5 2" xfId="37824"/>
    <cellStyle name="Normal 5 5 2 2 3 6" xfId="37825"/>
    <cellStyle name="Normal 5 5 2 2 4" xfId="37826"/>
    <cellStyle name="Normal 5 5 2 2 4 2" xfId="37827"/>
    <cellStyle name="Normal 5 5 2 2 4 2 2" xfId="37828"/>
    <cellStyle name="Normal 5 5 2 2 4 2 2 2" xfId="37829"/>
    <cellStyle name="Normal 5 5 2 2 4 2 2 2 2" xfId="37830"/>
    <cellStyle name="Normal 5 5 2 2 4 2 2 3" xfId="37831"/>
    <cellStyle name="Normal 5 5 2 2 4 2 3" xfId="37832"/>
    <cellStyle name="Normal 5 5 2 2 4 2 3 2" xfId="37833"/>
    <cellStyle name="Normal 5 5 2 2 4 2 4" xfId="37834"/>
    <cellStyle name="Normal 5 5 2 2 4 3" xfId="37835"/>
    <cellStyle name="Normal 5 5 2 2 4 3 2" xfId="37836"/>
    <cellStyle name="Normal 5 5 2 2 4 3 2 2" xfId="37837"/>
    <cellStyle name="Normal 5 5 2 2 4 3 3" xfId="37838"/>
    <cellStyle name="Normal 5 5 2 2 4 4" xfId="37839"/>
    <cellStyle name="Normal 5 5 2 2 4 4 2" xfId="37840"/>
    <cellStyle name="Normal 5 5 2 2 4 5" xfId="37841"/>
    <cellStyle name="Normal 5 5 2 2 5" xfId="37842"/>
    <cellStyle name="Normal 5 5 2 2 5 2" xfId="37843"/>
    <cellStyle name="Normal 5 5 2 2 5 2 2" xfId="37844"/>
    <cellStyle name="Normal 5 5 2 2 5 2 2 2" xfId="37845"/>
    <cellStyle name="Normal 5 5 2 2 5 2 3" xfId="37846"/>
    <cellStyle name="Normal 5 5 2 2 5 3" xfId="37847"/>
    <cellStyle name="Normal 5 5 2 2 5 3 2" xfId="37848"/>
    <cellStyle name="Normal 5 5 2 2 5 4" xfId="37849"/>
    <cellStyle name="Normal 5 5 2 2 6" xfId="37850"/>
    <cellStyle name="Normal 5 5 2 2 6 2" xfId="37851"/>
    <cellStyle name="Normal 5 5 2 2 6 2 2" xfId="37852"/>
    <cellStyle name="Normal 5 5 2 2 6 3" xfId="37853"/>
    <cellStyle name="Normal 5 5 2 2 7" xfId="37854"/>
    <cellStyle name="Normal 5 5 2 2 7 2" xfId="37855"/>
    <cellStyle name="Normal 5 5 2 2 8" xfId="37856"/>
    <cellStyle name="Normal 5 5 2 3" xfId="37857"/>
    <cellStyle name="Normal 5 5 2 3 2" xfId="37858"/>
    <cellStyle name="Normal 5 5 2 3 2 2" xfId="37859"/>
    <cellStyle name="Normal 5 5 2 3 2 2 2" xfId="37860"/>
    <cellStyle name="Normal 5 5 2 3 2 2 2 2" xfId="37861"/>
    <cellStyle name="Normal 5 5 2 3 2 2 2 2 2" xfId="37862"/>
    <cellStyle name="Normal 5 5 2 3 2 2 2 2 2 2" xfId="37863"/>
    <cellStyle name="Normal 5 5 2 3 2 2 2 2 3" xfId="37864"/>
    <cellStyle name="Normal 5 5 2 3 2 2 2 3" xfId="37865"/>
    <cellStyle name="Normal 5 5 2 3 2 2 2 3 2" xfId="37866"/>
    <cellStyle name="Normal 5 5 2 3 2 2 2 4" xfId="37867"/>
    <cellStyle name="Normal 5 5 2 3 2 2 3" xfId="37868"/>
    <cellStyle name="Normal 5 5 2 3 2 2 3 2" xfId="37869"/>
    <cellStyle name="Normal 5 5 2 3 2 2 3 2 2" xfId="37870"/>
    <cellStyle name="Normal 5 5 2 3 2 2 3 3" xfId="37871"/>
    <cellStyle name="Normal 5 5 2 3 2 2 4" xfId="37872"/>
    <cellStyle name="Normal 5 5 2 3 2 2 4 2" xfId="37873"/>
    <cellStyle name="Normal 5 5 2 3 2 2 5" xfId="37874"/>
    <cellStyle name="Normal 5 5 2 3 2 3" xfId="37875"/>
    <cellStyle name="Normal 5 5 2 3 2 3 2" xfId="37876"/>
    <cellStyle name="Normal 5 5 2 3 2 3 2 2" xfId="37877"/>
    <cellStyle name="Normal 5 5 2 3 2 3 2 2 2" xfId="37878"/>
    <cellStyle name="Normal 5 5 2 3 2 3 2 3" xfId="37879"/>
    <cellStyle name="Normal 5 5 2 3 2 3 3" xfId="37880"/>
    <cellStyle name="Normal 5 5 2 3 2 3 3 2" xfId="37881"/>
    <cellStyle name="Normal 5 5 2 3 2 3 4" xfId="37882"/>
    <cellStyle name="Normal 5 5 2 3 2 4" xfId="37883"/>
    <cellStyle name="Normal 5 5 2 3 2 4 2" xfId="37884"/>
    <cellStyle name="Normal 5 5 2 3 2 4 2 2" xfId="37885"/>
    <cellStyle name="Normal 5 5 2 3 2 4 3" xfId="37886"/>
    <cellStyle name="Normal 5 5 2 3 2 5" xfId="37887"/>
    <cellStyle name="Normal 5 5 2 3 2 5 2" xfId="37888"/>
    <cellStyle name="Normal 5 5 2 3 2 6" xfId="37889"/>
    <cellStyle name="Normal 5 5 2 3 3" xfId="37890"/>
    <cellStyle name="Normal 5 5 2 3 3 2" xfId="37891"/>
    <cellStyle name="Normal 5 5 2 3 3 2 2" xfId="37892"/>
    <cellStyle name="Normal 5 5 2 3 3 2 2 2" xfId="37893"/>
    <cellStyle name="Normal 5 5 2 3 3 2 2 2 2" xfId="37894"/>
    <cellStyle name="Normal 5 5 2 3 3 2 2 3" xfId="37895"/>
    <cellStyle name="Normal 5 5 2 3 3 2 3" xfId="37896"/>
    <cellStyle name="Normal 5 5 2 3 3 2 3 2" xfId="37897"/>
    <cellStyle name="Normal 5 5 2 3 3 2 4" xfId="37898"/>
    <cellStyle name="Normal 5 5 2 3 3 3" xfId="37899"/>
    <cellStyle name="Normal 5 5 2 3 3 3 2" xfId="37900"/>
    <cellStyle name="Normal 5 5 2 3 3 3 2 2" xfId="37901"/>
    <cellStyle name="Normal 5 5 2 3 3 3 3" xfId="37902"/>
    <cellStyle name="Normal 5 5 2 3 3 4" xfId="37903"/>
    <cellStyle name="Normal 5 5 2 3 3 4 2" xfId="37904"/>
    <cellStyle name="Normal 5 5 2 3 3 5" xfId="37905"/>
    <cellStyle name="Normal 5 5 2 3 4" xfId="37906"/>
    <cellStyle name="Normal 5 5 2 3 4 2" xfId="37907"/>
    <cellStyle name="Normal 5 5 2 3 4 2 2" xfId="37908"/>
    <cellStyle name="Normal 5 5 2 3 4 2 2 2" xfId="37909"/>
    <cellStyle name="Normal 5 5 2 3 4 2 3" xfId="37910"/>
    <cellStyle name="Normal 5 5 2 3 4 3" xfId="37911"/>
    <cellStyle name="Normal 5 5 2 3 4 3 2" xfId="37912"/>
    <cellStyle name="Normal 5 5 2 3 4 4" xfId="37913"/>
    <cellStyle name="Normal 5 5 2 3 5" xfId="37914"/>
    <cellStyle name="Normal 5 5 2 3 5 2" xfId="37915"/>
    <cellStyle name="Normal 5 5 2 3 5 2 2" xfId="37916"/>
    <cellStyle name="Normal 5 5 2 3 5 3" xfId="37917"/>
    <cellStyle name="Normal 5 5 2 3 6" xfId="37918"/>
    <cellStyle name="Normal 5 5 2 3 6 2" xfId="37919"/>
    <cellStyle name="Normal 5 5 2 3 7" xfId="37920"/>
    <cellStyle name="Normal 5 5 2 4" xfId="37921"/>
    <cellStyle name="Normal 5 5 2 4 2" xfId="37922"/>
    <cellStyle name="Normal 5 5 2 4 2 2" xfId="37923"/>
    <cellStyle name="Normal 5 5 2 4 2 2 2" xfId="37924"/>
    <cellStyle name="Normal 5 5 2 4 2 2 2 2" xfId="37925"/>
    <cellStyle name="Normal 5 5 2 4 2 2 2 2 2" xfId="37926"/>
    <cellStyle name="Normal 5 5 2 4 2 2 2 3" xfId="37927"/>
    <cellStyle name="Normal 5 5 2 4 2 2 3" xfId="37928"/>
    <cellStyle name="Normal 5 5 2 4 2 2 3 2" xfId="37929"/>
    <cellStyle name="Normal 5 5 2 4 2 2 4" xfId="37930"/>
    <cellStyle name="Normal 5 5 2 4 2 3" xfId="37931"/>
    <cellStyle name="Normal 5 5 2 4 2 3 2" xfId="37932"/>
    <cellStyle name="Normal 5 5 2 4 2 3 2 2" xfId="37933"/>
    <cellStyle name="Normal 5 5 2 4 2 3 3" xfId="37934"/>
    <cellStyle name="Normal 5 5 2 4 2 4" xfId="37935"/>
    <cellStyle name="Normal 5 5 2 4 2 4 2" xfId="37936"/>
    <cellStyle name="Normal 5 5 2 4 2 5" xfId="37937"/>
    <cellStyle name="Normal 5 5 2 4 3" xfId="37938"/>
    <cellStyle name="Normal 5 5 2 4 3 2" xfId="37939"/>
    <cellStyle name="Normal 5 5 2 4 3 2 2" xfId="37940"/>
    <cellStyle name="Normal 5 5 2 4 3 2 2 2" xfId="37941"/>
    <cellStyle name="Normal 5 5 2 4 3 2 3" xfId="37942"/>
    <cellStyle name="Normal 5 5 2 4 3 3" xfId="37943"/>
    <cellStyle name="Normal 5 5 2 4 3 3 2" xfId="37944"/>
    <cellStyle name="Normal 5 5 2 4 3 4" xfId="37945"/>
    <cellStyle name="Normal 5 5 2 4 4" xfId="37946"/>
    <cellStyle name="Normal 5 5 2 4 4 2" xfId="37947"/>
    <cellStyle name="Normal 5 5 2 4 4 2 2" xfId="37948"/>
    <cellStyle name="Normal 5 5 2 4 4 3" xfId="37949"/>
    <cellStyle name="Normal 5 5 2 4 5" xfId="37950"/>
    <cellStyle name="Normal 5 5 2 4 5 2" xfId="37951"/>
    <cellStyle name="Normal 5 5 2 4 6" xfId="37952"/>
    <cellStyle name="Normal 5 5 2 5" xfId="37953"/>
    <cellStyle name="Normal 5 5 2 5 2" xfId="37954"/>
    <cellStyle name="Normal 5 5 2 5 2 2" xfId="37955"/>
    <cellStyle name="Normal 5 5 2 5 2 2 2" xfId="37956"/>
    <cellStyle name="Normal 5 5 2 5 2 2 2 2" xfId="37957"/>
    <cellStyle name="Normal 5 5 2 5 2 2 3" xfId="37958"/>
    <cellStyle name="Normal 5 5 2 5 2 3" xfId="37959"/>
    <cellStyle name="Normal 5 5 2 5 2 3 2" xfId="37960"/>
    <cellStyle name="Normal 5 5 2 5 2 4" xfId="37961"/>
    <cellStyle name="Normal 5 5 2 5 3" xfId="37962"/>
    <cellStyle name="Normal 5 5 2 5 3 2" xfId="37963"/>
    <cellStyle name="Normal 5 5 2 5 3 2 2" xfId="37964"/>
    <cellStyle name="Normal 5 5 2 5 3 3" xfId="37965"/>
    <cellStyle name="Normal 5 5 2 5 4" xfId="37966"/>
    <cellStyle name="Normal 5 5 2 5 4 2" xfId="37967"/>
    <cellStyle name="Normal 5 5 2 5 5" xfId="37968"/>
    <cellStyle name="Normal 5 5 2 6" xfId="37969"/>
    <cellStyle name="Normal 5 5 2 6 2" xfId="37970"/>
    <cellStyle name="Normal 5 5 2 6 2 2" xfId="37971"/>
    <cellStyle name="Normal 5 5 2 6 2 2 2" xfId="37972"/>
    <cellStyle name="Normal 5 5 2 6 2 3" xfId="37973"/>
    <cellStyle name="Normal 5 5 2 6 3" xfId="37974"/>
    <cellStyle name="Normal 5 5 2 6 3 2" xfId="37975"/>
    <cellStyle name="Normal 5 5 2 6 4" xfId="37976"/>
    <cellStyle name="Normal 5 5 2 7" xfId="37977"/>
    <cellStyle name="Normal 5 5 2 7 2" xfId="37978"/>
    <cellStyle name="Normal 5 5 2 7 2 2" xfId="37979"/>
    <cellStyle name="Normal 5 5 2 7 3" xfId="37980"/>
    <cellStyle name="Normal 5 5 2 8" xfId="37981"/>
    <cellStyle name="Normal 5 5 2 8 2" xfId="37982"/>
    <cellStyle name="Normal 5 5 2 9" xfId="37983"/>
    <cellStyle name="Normal 5 5 3" xfId="37984"/>
    <cellStyle name="Normal 5 5 3 2" xfId="37985"/>
    <cellStyle name="Normal 5 5 3 2 2" xfId="37986"/>
    <cellStyle name="Normal 5 5 3 2 2 2" xfId="37987"/>
    <cellStyle name="Normal 5 5 3 2 2 2 2" xfId="37988"/>
    <cellStyle name="Normal 5 5 3 2 2 2 2 2" xfId="37989"/>
    <cellStyle name="Normal 5 5 3 2 2 2 2 2 2" xfId="37990"/>
    <cellStyle name="Normal 5 5 3 2 2 2 2 2 2 2" xfId="37991"/>
    <cellStyle name="Normal 5 5 3 2 2 2 2 2 3" xfId="37992"/>
    <cellStyle name="Normal 5 5 3 2 2 2 2 3" xfId="37993"/>
    <cellStyle name="Normal 5 5 3 2 2 2 2 3 2" xfId="37994"/>
    <cellStyle name="Normal 5 5 3 2 2 2 2 4" xfId="37995"/>
    <cellStyle name="Normal 5 5 3 2 2 2 3" xfId="37996"/>
    <cellStyle name="Normal 5 5 3 2 2 2 3 2" xfId="37997"/>
    <cellStyle name="Normal 5 5 3 2 2 2 3 2 2" xfId="37998"/>
    <cellStyle name="Normal 5 5 3 2 2 2 3 3" xfId="37999"/>
    <cellStyle name="Normal 5 5 3 2 2 2 4" xfId="38000"/>
    <cellStyle name="Normal 5 5 3 2 2 2 4 2" xfId="38001"/>
    <cellStyle name="Normal 5 5 3 2 2 2 5" xfId="38002"/>
    <cellStyle name="Normal 5 5 3 2 2 3" xfId="38003"/>
    <cellStyle name="Normal 5 5 3 2 2 3 2" xfId="38004"/>
    <cellStyle name="Normal 5 5 3 2 2 3 2 2" xfId="38005"/>
    <cellStyle name="Normal 5 5 3 2 2 3 2 2 2" xfId="38006"/>
    <cellStyle name="Normal 5 5 3 2 2 3 2 3" xfId="38007"/>
    <cellStyle name="Normal 5 5 3 2 2 3 3" xfId="38008"/>
    <cellStyle name="Normal 5 5 3 2 2 3 3 2" xfId="38009"/>
    <cellStyle name="Normal 5 5 3 2 2 3 4" xfId="38010"/>
    <cellStyle name="Normal 5 5 3 2 2 4" xfId="38011"/>
    <cellStyle name="Normal 5 5 3 2 2 4 2" xfId="38012"/>
    <cellStyle name="Normal 5 5 3 2 2 4 2 2" xfId="38013"/>
    <cellStyle name="Normal 5 5 3 2 2 4 3" xfId="38014"/>
    <cellStyle name="Normal 5 5 3 2 2 5" xfId="38015"/>
    <cellStyle name="Normal 5 5 3 2 2 5 2" xfId="38016"/>
    <cellStyle name="Normal 5 5 3 2 2 6" xfId="38017"/>
    <cellStyle name="Normal 5 5 3 2 3" xfId="38018"/>
    <cellStyle name="Normal 5 5 3 2 3 2" xfId="38019"/>
    <cellStyle name="Normal 5 5 3 2 3 2 2" xfId="38020"/>
    <cellStyle name="Normal 5 5 3 2 3 2 2 2" xfId="38021"/>
    <cellStyle name="Normal 5 5 3 2 3 2 2 2 2" xfId="38022"/>
    <cellStyle name="Normal 5 5 3 2 3 2 2 3" xfId="38023"/>
    <cellStyle name="Normal 5 5 3 2 3 2 3" xfId="38024"/>
    <cellStyle name="Normal 5 5 3 2 3 2 3 2" xfId="38025"/>
    <cellStyle name="Normal 5 5 3 2 3 2 4" xfId="38026"/>
    <cellStyle name="Normal 5 5 3 2 3 3" xfId="38027"/>
    <cellStyle name="Normal 5 5 3 2 3 3 2" xfId="38028"/>
    <cellStyle name="Normal 5 5 3 2 3 3 2 2" xfId="38029"/>
    <cellStyle name="Normal 5 5 3 2 3 3 3" xfId="38030"/>
    <cellStyle name="Normal 5 5 3 2 3 4" xfId="38031"/>
    <cellStyle name="Normal 5 5 3 2 3 4 2" xfId="38032"/>
    <cellStyle name="Normal 5 5 3 2 3 5" xfId="38033"/>
    <cellStyle name="Normal 5 5 3 2 4" xfId="38034"/>
    <cellStyle name="Normal 5 5 3 2 4 2" xfId="38035"/>
    <cellStyle name="Normal 5 5 3 2 4 2 2" xfId="38036"/>
    <cellStyle name="Normal 5 5 3 2 4 2 2 2" xfId="38037"/>
    <cellStyle name="Normal 5 5 3 2 4 2 3" xfId="38038"/>
    <cellStyle name="Normal 5 5 3 2 4 3" xfId="38039"/>
    <cellStyle name="Normal 5 5 3 2 4 3 2" xfId="38040"/>
    <cellStyle name="Normal 5 5 3 2 4 4" xfId="38041"/>
    <cellStyle name="Normal 5 5 3 2 5" xfId="38042"/>
    <cellStyle name="Normal 5 5 3 2 5 2" xfId="38043"/>
    <cellStyle name="Normal 5 5 3 2 5 2 2" xfId="38044"/>
    <cellStyle name="Normal 5 5 3 2 5 3" xfId="38045"/>
    <cellStyle name="Normal 5 5 3 2 6" xfId="38046"/>
    <cellStyle name="Normal 5 5 3 2 6 2" xfId="38047"/>
    <cellStyle name="Normal 5 5 3 2 7" xfId="38048"/>
    <cellStyle name="Normal 5 5 3 3" xfId="38049"/>
    <cellStyle name="Normal 5 5 3 3 2" xfId="38050"/>
    <cellStyle name="Normal 5 5 3 3 2 2" xfId="38051"/>
    <cellStyle name="Normal 5 5 3 3 2 2 2" xfId="38052"/>
    <cellStyle name="Normal 5 5 3 3 2 2 2 2" xfId="38053"/>
    <cellStyle name="Normal 5 5 3 3 2 2 2 2 2" xfId="38054"/>
    <cellStyle name="Normal 5 5 3 3 2 2 2 3" xfId="38055"/>
    <cellStyle name="Normal 5 5 3 3 2 2 3" xfId="38056"/>
    <cellStyle name="Normal 5 5 3 3 2 2 3 2" xfId="38057"/>
    <cellStyle name="Normal 5 5 3 3 2 2 4" xfId="38058"/>
    <cellStyle name="Normal 5 5 3 3 2 3" xfId="38059"/>
    <cellStyle name="Normal 5 5 3 3 2 3 2" xfId="38060"/>
    <cellStyle name="Normal 5 5 3 3 2 3 2 2" xfId="38061"/>
    <cellStyle name="Normal 5 5 3 3 2 3 3" xfId="38062"/>
    <cellStyle name="Normal 5 5 3 3 2 4" xfId="38063"/>
    <cellStyle name="Normal 5 5 3 3 2 4 2" xfId="38064"/>
    <cellStyle name="Normal 5 5 3 3 2 5" xfId="38065"/>
    <cellStyle name="Normal 5 5 3 3 3" xfId="38066"/>
    <cellStyle name="Normal 5 5 3 3 3 2" xfId="38067"/>
    <cellStyle name="Normal 5 5 3 3 3 2 2" xfId="38068"/>
    <cellStyle name="Normal 5 5 3 3 3 2 2 2" xfId="38069"/>
    <cellStyle name="Normal 5 5 3 3 3 2 3" xfId="38070"/>
    <cellStyle name="Normal 5 5 3 3 3 3" xfId="38071"/>
    <cellStyle name="Normal 5 5 3 3 3 3 2" xfId="38072"/>
    <cellStyle name="Normal 5 5 3 3 3 4" xfId="38073"/>
    <cellStyle name="Normal 5 5 3 3 4" xfId="38074"/>
    <cellStyle name="Normal 5 5 3 3 4 2" xfId="38075"/>
    <cellStyle name="Normal 5 5 3 3 4 2 2" xfId="38076"/>
    <cellStyle name="Normal 5 5 3 3 4 3" xfId="38077"/>
    <cellStyle name="Normal 5 5 3 3 5" xfId="38078"/>
    <cellStyle name="Normal 5 5 3 3 5 2" xfId="38079"/>
    <cellStyle name="Normal 5 5 3 3 6" xfId="38080"/>
    <cellStyle name="Normal 5 5 3 4" xfId="38081"/>
    <cellStyle name="Normal 5 5 3 4 2" xfId="38082"/>
    <cellStyle name="Normal 5 5 3 4 2 2" xfId="38083"/>
    <cellStyle name="Normal 5 5 3 4 2 2 2" xfId="38084"/>
    <cellStyle name="Normal 5 5 3 4 2 2 2 2" xfId="38085"/>
    <cellStyle name="Normal 5 5 3 4 2 2 3" xfId="38086"/>
    <cellStyle name="Normal 5 5 3 4 2 3" xfId="38087"/>
    <cellStyle name="Normal 5 5 3 4 2 3 2" xfId="38088"/>
    <cellStyle name="Normal 5 5 3 4 2 4" xfId="38089"/>
    <cellStyle name="Normal 5 5 3 4 3" xfId="38090"/>
    <cellStyle name="Normal 5 5 3 4 3 2" xfId="38091"/>
    <cellStyle name="Normal 5 5 3 4 3 2 2" xfId="38092"/>
    <cellStyle name="Normal 5 5 3 4 3 3" xfId="38093"/>
    <cellStyle name="Normal 5 5 3 4 4" xfId="38094"/>
    <cellStyle name="Normal 5 5 3 4 4 2" xfId="38095"/>
    <cellStyle name="Normal 5 5 3 4 5" xfId="38096"/>
    <cellStyle name="Normal 5 5 3 5" xfId="38097"/>
    <cellStyle name="Normal 5 5 3 5 2" xfId="38098"/>
    <cellStyle name="Normal 5 5 3 5 2 2" xfId="38099"/>
    <cellStyle name="Normal 5 5 3 5 2 2 2" xfId="38100"/>
    <cellStyle name="Normal 5 5 3 5 2 3" xfId="38101"/>
    <cellStyle name="Normal 5 5 3 5 3" xfId="38102"/>
    <cellStyle name="Normal 5 5 3 5 3 2" xfId="38103"/>
    <cellStyle name="Normal 5 5 3 5 4" xfId="38104"/>
    <cellStyle name="Normal 5 5 3 6" xfId="38105"/>
    <cellStyle name="Normal 5 5 3 6 2" xfId="38106"/>
    <cellStyle name="Normal 5 5 3 6 2 2" xfId="38107"/>
    <cellStyle name="Normal 5 5 3 6 3" xfId="38108"/>
    <cellStyle name="Normal 5 5 3 7" xfId="38109"/>
    <cellStyle name="Normal 5 5 3 7 2" xfId="38110"/>
    <cellStyle name="Normal 5 5 3 8" xfId="38111"/>
    <cellStyle name="Normal 5 5 4" xfId="38112"/>
    <cellStyle name="Normal 5 5 4 2" xfId="38113"/>
    <cellStyle name="Normal 5 5 4 2 2" xfId="38114"/>
    <cellStyle name="Normal 5 5 4 2 2 2" xfId="38115"/>
    <cellStyle name="Normal 5 5 4 2 2 2 2" xfId="38116"/>
    <cellStyle name="Normal 5 5 4 2 2 2 2 2" xfId="38117"/>
    <cellStyle name="Normal 5 5 4 2 2 2 2 2 2" xfId="38118"/>
    <cellStyle name="Normal 5 5 4 2 2 2 2 3" xfId="38119"/>
    <cellStyle name="Normal 5 5 4 2 2 2 3" xfId="38120"/>
    <cellStyle name="Normal 5 5 4 2 2 2 3 2" xfId="38121"/>
    <cellStyle name="Normal 5 5 4 2 2 2 4" xfId="38122"/>
    <cellStyle name="Normal 5 5 4 2 2 3" xfId="38123"/>
    <cellStyle name="Normal 5 5 4 2 2 3 2" xfId="38124"/>
    <cellStyle name="Normal 5 5 4 2 2 3 2 2" xfId="38125"/>
    <cellStyle name="Normal 5 5 4 2 2 3 3" xfId="38126"/>
    <cellStyle name="Normal 5 5 4 2 2 4" xfId="38127"/>
    <cellStyle name="Normal 5 5 4 2 2 4 2" xfId="38128"/>
    <cellStyle name="Normal 5 5 4 2 2 5" xfId="38129"/>
    <cellStyle name="Normal 5 5 4 2 3" xfId="38130"/>
    <cellStyle name="Normal 5 5 4 2 3 2" xfId="38131"/>
    <cellStyle name="Normal 5 5 4 2 3 2 2" xfId="38132"/>
    <cellStyle name="Normal 5 5 4 2 3 2 2 2" xfId="38133"/>
    <cellStyle name="Normal 5 5 4 2 3 2 3" xfId="38134"/>
    <cellStyle name="Normal 5 5 4 2 3 3" xfId="38135"/>
    <cellStyle name="Normal 5 5 4 2 3 3 2" xfId="38136"/>
    <cellStyle name="Normal 5 5 4 2 3 4" xfId="38137"/>
    <cellStyle name="Normal 5 5 4 2 4" xfId="38138"/>
    <cellStyle name="Normal 5 5 4 2 4 2" xfId="38139"/>
    <cellStyle name="Normal 5 5 4 2 4 2 2" xfId="38140"/>
    <cellStyle name="Normal 5 5 4 2 4 3" xfId="38141"/>
    <cellStyle name="Normal 5 5 4 2 5" xfId="38142"/>
    <cellStyle name="Normal 5 5 4 2 5 2" xfId="38143"/>
    <cellStyle name="Normal 5 5 4 2 6" xfId="38144"/>
    <cellStyle name="Normal 5 5 4 3" xfId="38145"/>
    <cellStyle name="Normal 5 5 4 3 2" xfId="38146"/>
    <cellStyle name="Normal 5 5 4 3 2 2" xfId="38147"/>
    <cellStyle name="Normal 5 5 4 3 2 2 2" xfId="38148"/>
    <cellStyle name="Normal 5 5 4 3 2 2 2 2" xfId="38149"/>
    <cellStyle name="Normal 5 5 4 3 2 2 3" xfId="38150"/>
    <cellStyle name="Normal 5 5 4 3 2 3" xfId="38151"/>
    <cellStyle name="Normal 5 5 4 3 2 3 2" xfId="38152"/>
    <cellStyle name="Normal 5 5 4 3 2 4" xfId="38153"/>
    <cellStyle name="Normal 5 5 4 3 3" xfId="38154"/>
    <cellStyle name="Normal 5 5 4 3 3 2" xfId="38155"/>
    <cellStyle name="Normal 5 5 4 3 3 2 2" xfId="38156"/>
    <cellStyle name="Normal 5 5 4 3 3 3" xfId="38157"/>
    <cellStyle name="Normal 5 5 4 3 4" xfId="38158"/>
    <cellStyle name="Normal 5 5 4 3 4 2" xfId="38159"/>
    <cellStyle name="Normal 5 5 4 3 5" xfId="38160"/>
    <cellStyle name="Normal 5 5 4 4" xfId="38161"/>
    <cellStyle name="Normal 5 5 4 4 2" xfId="38162"/>
    <cellStyle name="Normal 5 5 4 4 2 2" xfId="38163"/>
    <cellStyle name="Normal 5 5 4 4 2 2 2" xfId="38164"/>
    <cellStyle name="Normal 5 5 4 4 2 3" xfId="38165"/>
    <cellStyle name="Normal 5 5 4 4 3" xfId="38166"/>
    <cellStyle name="Normal 5 5 4 4 3 2" xfId="38167"/>
    <cellStyle name="Normal 5 5 4 4 4" xfId="38168"/>
    <cellStyle name="Normal 5 5 4 5" xfId="38169"/>
    <cellStyle name="Normal 5 5 4 5 2" xfId="38170"/>
    <cellStyle name="Normal 5 5 4 5 2 2" xfId="38171"/>
    <cellStyle name="Normal 5 5 4 5 3" xfId="38172"/>
    <cellStyle name="Normal 5 5 4 6" xfId="38173"/>
    <cellStyle name="Normal 5 5 4 6 2" xfId="38174"/>
    <cellStyle name="Normal 5 5 4 7" xfId="38175"/>
    <cellStyle name="Normal 5 5 5" xfId="38176"/>
    <cellStyle name="Normal 5 5 5 2" xfId="38177"/>
    <cellStyle name="Normal 5 5 5 2 2" xfId="38178"/>
    <cellStyle name="Normal 5 5 5 2 2 2" xfId="38179"/>
    <cellStyle name="Normal 5 5 5 2 2 2 2" xfId="38180"/>
    <cellStyle name="Normal 5 5 5 2 2 2 2 2" xfId="38181"/>
    <cellStyle name="Normal 5 5 5 2 2 2 3" xfId="38182"/>
    <cellStyle name="Normal 5 5 5 2 2 3" xfId="38183"/>
    <cellStyle name="Normal 5 5 5 2 2 3 2" xfId="38184"/>
    <cellStyle name="Normal 5 5 5 2 2 4" xfId="38185"/>
    <cellStyle name="Normal 5 5 5 2 3" xfId="38186"/>
    <cellStyle name="Normal 5 5 5 2 3 2" xfId="38187"/>
    <cellStyle name="Normal 5 5 5 2 3 2 2" xfId="38188"/>
    <cellStyle name="Normal 5 5 5 2 3 3" xfId="38189"/>
    <cellStyle name="Normal 5 5 5 2 4" xfId="38190"/>
    <cellStyle name="Normal 5 5 5 2 4 2" xfId="38191"/>
    <cellStyle name="Normal 5 5 5 2 5" xfId="38192"/>
    <cellStyle name="Normal 5 5 5 3" xfId="38193"/>
    <cellStyle name="Normal 5 5 5 3 2" xfId="38194"/>
    <cellStyle name="Normal 5 5 5 3 2 2" xfId="38195"/>
    <cellStyle name="Normal 5 5 5 3 2 2 2" xfId="38196"/>
    <cellStyle name="Normal 5 5 5 3 2 3" xfId="38197"/>
    <cellStyle name="Normal 5 5 5 3 3" xfId="38198"/>
    <cellStyle name="Normal 5 5 5 3 3 2" xfId="38199"/>
    <cellStyle name="Normal 5 5 5 3 4" xfId="38200"/>
    <cellStyle name="Normal 5 5 5 4" xfId="38201"/>
    <cellStyle name="Normal 5 5 5 4 2" xfId="38202"/>
    <cellStyle name="Normal 5 5 5 4 2 2" xfId="38203"/>
    <cellStyle name="Normal 5 5 5 4 3" xfId="38204"/>
    <cellStyle name="Normal 5 5 5 5" xfId="38205"/>
    <cellStyle name="Normal 5 5 5 5 2" xfId="38206"/>
    <cellStyle name="Normal 5 5 5 6" xfId="38207"/>
    <cellStyle name="Normal 5 5 6" xfId="38208"/>
    <cellStyle name="Normal 5 5 6 2" xfId="38209"/>
    <cellStyle name="Normal 5 5 6 2 2" xfId="38210"/>
    <cellStyle name="Normal 5 5 6 2 2 2" xfId="38211"/>
    <cellStyle name="Normal 5 5 6 2 2 2 2" xfId="38212"/>
    <cellStyle name="Normal 5 5 6 2 2 3" xfId="38213"/>
    <cellStyle name="Normal 5 5 6 2 3" xfId="38214"/>
    <cellStyle name="Normal 5 5 6 2 3 2" xfId="38215"/>
    <cellStyle name="Normal 5 5 6 2 4" xfId="38216"/>
    <cellStyle name="Normal 5 5 6 3" xfId="38217"/>
    <cellStyle name="Normal 5 5 6 3 2" xfId="38218"/>
    <cellStyle name="Normal 5 5 6 3 2 2" xfId="38219"/>
    <cellStyle name="Normal 5 5 6 3 3" xfId="38220"/>
    <cellStyle name="Normal 5 5 6 4" xfId="38221"/>
    <cellStyle name="Normal 5 5 6 4 2" xfId="38222"/>
    <cellStyle name="Normal 5 5 6 5" xfId="38223"/>
    <cellStyle name="Normal 5 5 7" xfId="38224"/>
    <cellStyle name="Normal 5 5 7 2" xfId="38225"/>
    <cellStyle name="Normal 5 5 7 2 2" xfId="38226"/>
    <cellStyle name="Normal 5 5 7 2 2 2" xfId="38227"/>
    <cellStyle name="Normal 5 5 7 2 3" xfId="38228"/>
    <cellStyle name="Normal 5 5 7 3" xfId="38229"/>
    <cellStyle name="Normal 5 5 7 3 2" xfId="38230"/>
    <cellStyle name="Normal 5 5 7 4" xfId="38231"/>
    <cellStyle name="Normal 5 5 8" xfId="38232"/>
    <cellStyle name="Normal 5 5 8 2" xfId="38233"/>
    <cellStyle name="Normal 5 5 8 2 2" xfId="38234"/>
    <cellStyle name="Normal 5 5 8 3" xfId="38235"/>
    <cellStyle name="Normal 5 5 9" xfId="38236"/>
    <cellStyle name="Normal 5 5 9 2" xfId="38237"/>
    <cellStyle name="Normal 5 6" xfId="1309"/>
    <cellStyle name="Normal 5 6 10" xfId="38238"/>
    <cellStyle name="Normal 5 6 2" xfId="38239"/>
    <cellStyle name="Normal 5 6 2 2" xfId="38240"/>
    <cellStyle name="Normal 5 6 2 2 2" xfId="38241"/>
    <cellStyle name="Normal 5 6 2 2 2 2" xfId="38242"/>
    <cellStyle name="Normal 5 6 2 2 2 2 2" xfId="38243"/>
    <cellStyle name="Normal 5 6 2 2 2 2 2 2" xfId="38244"/>
    <cellStyle name="Normal 5 6 2 2 2 2 2 2 2" xfId="38245"/>
    <cellStyle name="Normal 5 6 2 2 2 2 2 2 2 2" xfId="38246"/>
    <cellStyle name="Normal 5 6 2 2 2 2 2 2 3" xfId="38247"/>
    <cellStyle name="Normal 5 6 2 2 2 2 2 3" xfId="38248"/>
    <cellStyle name="Normal 5 6 2 2 2 2 2 3 2" xfId="38249"/>
    <cellStyle name="Normal 5 6 2 2 2 2 2 4" xfId="38250"/>
    <cellStyle name="Normal 5 6 2 2 2 2 3" xfId="38251"/>
    <cellStyle name="Normal 5 6 2 2 2 2 3 2" xfId="38252"/>
    <cellStyle name="Normal 5 6 2 2 2 2 3 2 2" xfId="38253"/>
    <cellStyle name="Normal 5 6 2 2 2 2 3 3" xfId="38254"/>
    <cellStyle name="Normal 5 6 2 2 2 2 4" xfId="38255"/>
    <cellStyle name="Normal 5 6 2 2 2 2 4 2" xfId="38256"/>
    <cellStyle name="Normal 5 6 2 2 2 2 5" xfId="38257"/>
    <cellStyle name="Normal 5 6 2 2 2 3" xfId="38258"/>
    <cellStyle name="Normal 5 6 2 2 2 3 2" xfId="38259"/>
    <cellStyle name="Normal 5 6 2 2 2 3 2 2" xfId="38260"/>
    <cellStyle name="Normal 5 6 2 2 2 3 2 2 2" xfId="38261"/>
    <cellStyle name="Normal 5 6 2 2 2 3 2 3" xfId="38262"/>
    <cellStyle name="Normal 5 6 2 2 2 3 3" xfId="38263"/>
    <cellStyle name="Normal 5 6 2 2 2 3 3 2" xfId="38264"/>
    <cellStyle name="Normal 5 6 2 2 2 3 4" xfId="38265"/>
    <cellStyle name="Normal 5 6 2 2 2 4" xfId="38266"/>
    <cellStyle name="Normal 5 6 2 2 2 4 2" xfId="38267"/>
    <cellStyle name="Normal 5 6 2 2 2 4 2 2" xfId="38268"/>
    <cellStyle name="Normal 5 6 2 2 2 4 3" xfId="38269"/>
    <cellStyle name="Normal 5 6 2 2 2 5" xfId="38270"/>
    <cellStyle name="Normal 5 6 2 2 2 5 2" xfId="38271"/>
    <cellStyle name="Normal 5 6 2 2 2 6" xfId="38272"/>
    <cellStyle name="Normal 5 6 2 2 3" xfId="38273"/>
    <cellStyle name="Normal 5 6 2 2 3 2" xfId="38274"/>
    <cellStyle name="Normal 5 6 2 2 3 2 2" xfId="38275"/>
    <cellStyle name="Normal 5 6 2 2 3 2 2 2" xfId="38276"/>
    <cellStyle name="Normal 5 6 2 2 3 2 2 2 2" xfId="38277"/>
    <cellStyle name="Normal 5 6 2 2 3 2 2 3" xfId="38278"/>
    <cellStyle name="Normal 5 6 2 2 3 2 3" xfId="38279"/>
    <cellStyle name="Normal 5 6 2 2 3 2 3 2" xfId="38280"/>
    <cellStyle name="Normal 5 6 2 2 3 2 4" xfId="38281"/>
    <cellStyle name="Normal 5 6 2 2 3 3" xfId="38282"/>
    <cellStyle name="Normal 5 6 2 2 3 3 2" xfId="38283"/>
    <cellStyle name="Normal 5 6 2 2 3 3 2 2" xfId="38284"/>
    <cellStyle name="Normal 5 6 2 2 3 3 3" xfId="38285"/>
    <cellStyle name="Normal 5 6 2 2 3 4" xfId="38286"/>
    <cellStyle name="Normal 5 6 2 2 3 4 2" xfId="38287"/>
    <cellStyle name="Normal 5 6 2 2 3 5" xfId="38288"/>
    <cellStyle name="Normal 5 6 2 2 4" xfId="38289"/>
    <cellStyle name="Normal 5 6 2 2 4 2" xfId="38290"/>
    <cellStyle name="Normal 5 6 2 2 4 2 2" xfId="38291"/>
    <cellStyle name="Normal 5 6 2 2 4 2 2 2" xfId="38292"/>
    <cellStyle name="Normal 5 6 2 2 4 2 3" xfId="38293"/>
    <cellStyle name="Normal 5 6 2 2 4 3" xfId="38294"/>
    <cellStyle name="Normal 5 6 2 2 4 3 2" xfId="38295"/>
    <cellStyle name="Normal 5 6 2 2 4 4" xfId="38296"/>
    <cellStyle name="Normal 5 6 2 2 5" xfId="38297"/>
    <cellStyle name="Normal 5 6 2 2 5 2" xfId="38298"/>
    <cellStyle name="Normal 5 6 2 2 5 2 2" xfId="38299"/>
    <cellStyle name="Normal 5 6 2 2 5 3" xfId="38300"/>
    <cellStyle name="Normal 5 6 2 2 6" xfId="38301"/>
    <cellStyle name="Normal 5 6 2 2 6 2" xfId="38302"/>
    <cellStyle name="Normal 5 6 2 2 7" xfId="38303"/>
    <cellStyle name="Normal 5 6 2 3" xfId="38304"/>
    <cellStyle name="Normal 5 6 2 3 2" xfId="38305"/>
    <cellStyle name="Normal 5 6 2 3 2 2" xfId="38306"/>
    <cellStyle name="Normal 5 6 2 3 2 2 2" xfId="38307"/>
    <cellStyle name="Normal 5 6 2 3 2 2 2 2" xfId="38308"/>
    <cellStyle name="Normal 5 6 2 3 2 2 2 2 2" xfId="38309"/>
    <cellStyle name="Normal 5 6 2 3 2 2 2 3" xfId="38310"/>
    <cellStyle name="Normal 5 6 2 3 2 2 3" xfId="38311"/>
    <cellStyle name="Normal 5 6 2 3 2 2 3 2" xfId="38312"/>
    <cellStyle name="Normal 5 6 2 3 2 2 4" xfId="38313"/>
    <cellStyle name="Normal 5 6 2 3 2 3" xfId="38314"/>
    <cellStyle name="Normal 5 6 2 3 2 3 2" xfId="38315"/>
    <cellStyle name="Normal 5 6 2 3 2 3 2 2" xfId="38316"/>
    <cellStyle name="Normal 5 6 2 3 2 3 3" xfId="38317"/>
    <cellStyle name="Normal 5 6 2 3 2 4" xfId="38318"/>
    <cellStyle name="Normal 5 6 2 3 2 4 2" xfId="38319"/>
    <cellStyle name="Normal 5 6 2 3 2 5" xfId="38320"/>
    <cellStyle name="Normal 5 6 2 3 3" xfId="38321"/>
    <cellStyle name="Normal 5 6 2 3 3 2" xfId="38322"/>
    <cellStyle name="Normal 5 6 2 3 3 2 2" xfId="38323"/>
    <cellStyle name="Normal 5 6 2 3 3 2 2 2" xfId="38324"/>
    <cellStyle name="Normal 5 6 2 3 3 2 3" xfId="38325"/>
    <cellStyle name="Normal 5 6 2 3 3 3" xfId="38326"/>
    <cellStyle name="Normal 5 6 2 3 3 3 2" xfId="38327"/>
    <cellStyle name="Normal 5 6 2 3 3 4" xfId="38328"/>
    <cellStyle name="Normal 5 6 2 3 4" xfId="38329"/>
    <cellStyle name="Normal 5 6 2 3 4 2" xfId="38330"/>
    <cellStyle name="Normal 5 6 2 3 4 2 2" xfId="38331"/>
    <cellStyle name="Normal 5 6 2 3 4 3" xfId="38332"/>
    <cellStyle name="Normal 5 6 2 3 5" xfId="38333"/>
    <cellStyle name="Normal 5 6 2 3 5 2" xfId="38334"/>
    <cellStyle name="Normal 5 6 2 3 6" xfId="38335"/>
    <cellStyle name="Normal 5 6 2 4" xfId="38336"/>
    <cellStyle name="Normal 5 6 2 4 2" xfId="38337"/>
    <cellStyle name="Normal 5 6 2 4 2 2" xfId="38338"/>
    <cellStyle name="Normal 5 6 2 4 2 2 2" xfId="38339"/>
    <cellStyle name="Normal 5 6 2 4 2 2 2 2" xfId="38340"/>
    <cellStyle name="Normal 5 6 2 4 2 2 3" xfId="38341"/>
    <cellStyle name="Normal 5 6 2 4 2 3" xfId="38342"/>
    <cellStyle name="Normal 5 6 2 4 2 3 2" xfId="38343"/>
    <cellStyle name="Normal 5 6 2 4 2 4" xfId="38344"/>
    <cellStyle name="Normal 5 6 2 4 3" xfId="38345"/>
    <cellStyle name="Normal 5 6 2 4 3 2" xfId="38346"/>
    <cellStyle name="Normal 5 6 2 4 3 2 2" xfId="38347"/>
    <cellStyle name="Normal 5 6 2 4 3 3" xfId="38348"/>
    <cellStyle name="Normal 5 6 2 4 4" xfId="38349"/>
    <cellStyle name="Normal 5 6 2 4 4 2" xfId="38350"/>
    <cellStyle name="Normal 5 6 2 4 5" xfId="38351"/>
    <cellStyle name="Normal 5 6 2 5" xfId="38352"/>
    <cellStyle name="Normal 5 6 2 5 2" xfId="38353"/>
    <cellStyle name="Normal 5 6 2 5 2 2" xfId="38354"/>
    <cellStyle name="Normal 5 6 2 5 2 2 2" xfId="38355"/>
    <cellStyle name="Normal 5 6 2 5 2 3" xfId="38356"/>
    <cellStyle name="Normal 5 6 2 5 3" xfId="38357"/>
    <cellStyle name="Normal 5 6 2 5 3 2" xfId="38358"/>
    <cellStyle name="Normal 5 6 2 5 4" xfId="38359"/>
    <cellStyle name="Normal 5 6 2 6" xfId="38360"/>
    <cellStyle name="Normal 5 6 2 6 2" xfId="38361"/>
    <cellStyle name="Normal 5 6 2 6 2 2" xfId="38362"/>
    <cellStyle name="Normal 5 6 2 6 3" xfId="38363"/>
    <cellStyle name="Normal 5 6 2 7" xfId="38364"/>
    <cellStyle name="Normal 5 6 2 7 2" xfId="38365"/>
    <cellStyle name="Normal 5 6 2 8" xfId="38366"/>
    <cellStyle name="Normal 5 6 3" xfId="38367"/>
    <cellStyle name="Normal 5 6 3 2" xfId="38368"/>
    <cellStyle name="Normal 5 6 3 2 2" xfId="38369"/>
    <cellStyle name="Normal 5 6 3 2 2 2" xfId="38370"/>
    <cellStyle name="Normal 5 6 3 2 2 2 2" xfId="38371"/>
    <cellStyle name="Normal 5 6 3 2 2 2 2 2" xfId="38372"/>
    <cellStyle name="Normal 5 6 3 2 2 2 2 2 2" xfId="38373"/>
    <cellStyle name="Normal 5 6 3 2 2 2 2 3" xfId="38374"/>
    <cellStyle name="Normal 5 6 3 2 2 2 3" xfId="38375"/>
    <cellStyle name="Normal 5 6 3 2 2 2 3 2" xfId="38376"/>
    <cellStyle name="Normal 5 6 3 2 2 2 4" xfId="38377"/>
    <cellStyle name="Normal 5 6 3 2 2 3" xfId="38378"/>
    <cellStyle name="Normal 5 6 3 2 2 3 2" xfId="38379"/>
    <cellStyle name="Normal 5 6 3 2 2 3 2 2" xfId="38380"/>
    <cellStyle name="Normal 5 6 3 2 2 3 3" xfId="38381"/>
    <cellStyle name="Normal 5 6 3 2 2 4" xfId="38382"/>
    <cellStyle name="Normal 5 6 3 2 2 4 2" xfId="38383"/>
    <cellStyle name="Normal 5 6 3 2 2 5" xfId="38384"/>
    <cellStyle name="Normal 5 6 3 2 3" xfId="38385"/>
    <cellStyle name="Normal 5 6 3 2 3 2" xfId="38386"/>
    <cellStyle name="Normal 5 6 3 2 3 2 2" xfId="38387"/>
    <cellStyle name="Normal 5 6 3 2 3 2 2 2" xfId="38388"/>
    <cellStyle name="Normal 5 6 3 2 3 2 3" xfId="38389"/>
    <cellStyle name="Normal 5 6 3 2 3 3" xfId="38390"/>
    <cellStyle name="Normal 5 6 3 2 3 3 2" xfId="38391"/>
    <cellStyle name="Normal 5 6 3 2 3 4" xfId="38392"/>
    <cellStyle name="Normal 5 6 3 2 4" xfId="38393"/>
    <cellStyle name="Normal 5 6 3 2 4 2" xfId="38394"/>
    <cellStyle name="Normal 5 6 3 2 4 2 2" xfId="38395"/>
    <cellStyle name="Normal 5 6 3 2 4 3" xfId="38396"/>
    <cellStyle name="Normal 5 6 3 2 5" xfId="38397"/>
    <cellStyle name="Normal 5 6 3 2 5 2" xfId="38398"/>
    <cellStyle name="Normal 5 6 3 2 6" xfId="38399"/>
    <cellStyle name="Normal 5 6 3 3" xfId="38400"/>
    <cellStyle name="Normal 5 6 3 3 2" xfId="38401"/>
    <cellStyle name="Normal 5 6 3 3 2 2" xfId="38402"/>
    <cellStyle name="Normal 5 6 3 3 2 2 2" xfId="38403"/>
    <cellStyle name="Normal 5 6 3 3 2 2 2 2" xfId="38404"/>
    <cellStyle name="Normal 5 6 3 3 2 2 3" xfId="38405"/>
    <cellStyle name="Normal 5 6 3 3 2 3" xfId="38406"/>
    <cellStyle name="Normal 5 6 3 3 2 3 2" xfId="38407"/>
    <cellStyle name="Normal 5 6 3 3 2 4" xfId="38408"/>
    <cellStyle name="Normal 5 6 3 3 3" xfId="38409"/>
    <cellStyle name="Normal 5 6 3 3 3 2" xfId="38410"/>
    <cellStyle name="Normal 5 6 3 3 3 2 2" xfId="38411"/>
    <cellStyle name="Normal 5 6 3 3 3 3" xfId="38412"/>
    <cellStyle name="Normal 5 6 3 3 4" xfId="38413"/>
    <cellStyle name="Normal 5 6 3 3 4 2" xfId="38414"/>
    <cellStyle name="Normal 5 6 3 3 5" xfId="38415"/>
    <cellStyle name="Normal 5 6 3 4" xfId="38416"/>
    <cellStyle name="Normal 5 6 3 4 2" xfId="38417"/>
    <cellStyle name="Normal 5 6 3 4 2 2" xfId="38418"/>
    <cellStyle name="Normal 5 6 3 4 2 2 2" xfId="38419"/>
    <cellStyle name="Normal 5 6 3 4 2 3" xfId="38420"/>
    <cellStyle name="Normal 5 6 3 4 3" xfId="38421"/>
    <cellStyle name="Normal 5 6 3 4 3 2" xfId="38422"/>
    <cellStyle name="Normal 5 6 3 4 4" xfId="38423"/>
    <cellStyle name="Normal 5 6 3 5" xfId="38424"/>
    <cellStyle name="Normal 5 6 3 5 2" xfId="38425"/>
    <cellStyle name="Normal 5 6 3 5 2 2" xfId="38426"/>
    <cellStyle name="Normal 5 6 3 5 3" xfId="38427"/>
    <cellStyle name="Normal 5 6 3 6" xfId="38428"/>
    <cellStyle name="Normal 5 6 3 6 2" xfId="38429"/>
    <cellStyle name="Normal 5 6 3 7" xfId="38430"/>
    <cellStyle name="Normal 5 6 4" xfId="38431"/>
    <cellStyle name="Normal 5 6 4 2" xfId="38432"/>
    <cellStyle name="Normal 5 6 4 2 2" xfId="38433"/>
    <cellStyle name="Normal 5 6 4 2 2 2" xfId="38434"/>
    <cellStyle name="Normal 5 6 4 2 2 2 2" xfId="38435"/>
    <cellStyle name="Normal 5 6 4 2 2 2 2 2" xfId="38436"/>
    <cellStyle name="Normal 5 6 4 2 2 2 3" xfId="38437"/>
    <cellStyle name="Normal 5 6 4 2 2 3" xfId="38438"/>
    <cellStyle name="Normal 5 6 4 2 2 3 2" xfId="38439"/>
    <cellStyle name="Normal 5 6 4 2 2 4" xfId="38440"/>
    <cellStyle name="Normal 5 6 4 2 3" xfId="38441"/>
    <cellStyle name="Normal 5 6 4 2 3 2" xfId="38442"/>
    <cellStyle name="Normal 5 6 4 2 3 2 2" xfId="38443"/>
    <cellStyle name="Normal 5 6 4 2 3 3" xfId="38444"/>
    <cellStyle name="Normal 5 6 4 2 4" xfId="38445"/>
    <cellStyle name="Normal 5 6 4 2 4 2" xfId="38446"/>
    <cellStyle name="Normal 5 6 4 2 5" xfId="38447"/>
    <cellStyle name="Normal 5 6 4 3" xfId="38448"/>
    <cellStyle name="Normal 5 6 4 3 2" xfId="38449"/>
    <cellStyle name="Normal 5 6 4 3 2 2" xfId="38450"/>
    <cellStyle name="Normal 5 6 4 3 2 2 2" xfId="38451"/>
    <cellStyle name="Normal 5 6 4 3 2 3" xfId="38452"/>
    <cellStyle name="Normal 5 6 4 3 3" xfId="38453"/>
    <cellStyle name="Normal 5 6 4 3 3 2" xfId="38454"/>
    <cellStyle name="Normal 5 6 4 3 4" xfId="38455"/>
    <cellStyle name="Normal 5 6 4 4" xfId="38456"/>
    <cellStyle name="Normal 5 6 4 4 2" xfId="38457"/>
    <cellStyle name="Normal 5 6 4 4 2 2" xfId="38458"/>
    <cellStyle name="Normal 5 6 4 4 3" xfId="38459"/>
    <cellStyle name="Normal 5 6 4 5" xfId="38460"/>
    <cellStyle name="Normal 5 6 4 5 2" xfId="38461"/>
    <cellStyle name="Normal 5 6 4 6" xfId="38462"/>
    <cellStyle name="Normal 5 6 5" xfId="38463"/>
    <cellStyle name="Normal 5 6 5 2" xfId="38464"/>
    <cellStyle name="Normal 5 6 5 2 2" xfId="38465"/>
    <cellStyle name="Normal 5 6 5 2 2 2" xfId="38466"/>
    <cellStyle name="Normal 5 6 5 2 2 2 2" xfId="38467"/>
    <cellStyle name="Normal 5 6 5 2 2 3" xfId="38468"/>
    <cellStyle name="Normal 5 6 5 2 3" xfId="38469"/>
    <cellStyle name="Normal 5 6 5 2 3 2" xfId="38470"/>
    <cellStyle name="Normal 5 6 5 2 4" xfId="38471"/>
    <cellStyle name="Normal 5 6 5 3" xfId="38472"/>
    <cellStyle name="Normal 5 6 5 3 2" xfId="38473"/>
    <cellStyle name="Normal 5 6 5 3 2 2" xfId="38474"/>
    <cellStyle name="Normal 5 6 5 3 3" xfId="38475"/>
    <cellStyle name="Normal 5 6 5 4" xfId="38476"/>
    <cellStyle name="Normal 5 6 5 4 2" xfId="38477"/>
    <cellStyle name="Normal 5 6 5 5" xfId="38478"/>
    <cellStyle name="Normal 5 6 6" xfId="38479"/>
    <cellStyle name="Normal 5 6 6 2" xfId="38480"/>
    <cellStyle name="Normal 5 6 6 2 2" xfId="38481"/>
    <cellStyle name="Normal 5 6 6 2 2 2" xfId="38482"/>
    <cellStyle name="Normal 5 6 6 2 3" xfId="38483"/>
    <cellStyle name="Normal 5 6 6 3" xfId="38484"/>
    <cellStyle name="Normal 5 6 6 3 2" xfId="38485"/>
    <cellStyle name="Normal 5 6 6 4" xfId="38486"/>
    <cellStyle name="Normal 5 6 7" xfId="38487"/>
    <cellStyle name="Normal 5 6 7 2" xfId="38488"/>
    <cellStyle name="Normal 5 6 7 2 2" xfId="38489"/>
    <cellStyle name="Normal 5 6 7 3" xfId="38490"/>
    <cellStyle name="Normal 5 6 8" xfId="38491"/>
    <cellStyle name="Normal 5 6 8 2" xfId="38492"/>
    <cellStyle name="Normal 5 6 9" xfId="38493"/>
    <cellStyle name="Normal 5 7" xfId="1310"/>
    <cellStyle name="Normal 5 7 2" xfId="38495"/>
    <cellStyle name="Normal 5 7 2 2" xfId="38496"/>
    <cellStyle name="Normal 5 7 2 2 2" xfId="38497"/>
    <cellStyle name="Normal 5 7 2 2 2 2" xfId="38498"/>
    <cellStyle name="Normal 5 7 2 2 2 2 2" xfId="38499"/>
    <cellStyle name="Normal 5 7 2 2 2 2 2 2" xfId="38500"/>
    <cellStyle name="Normal 5 7 2 2 2 2 2 2 2" xfId="38501"/>
    <cellStyle name="Normal 5 7 2 2 2 2 2 3" xfId="38502"/>
    <cellStyle name="Normal 5 7 2 2 2 2 3" xfId="38503"/>
    <cellStyle name="Normal 5 7 2 2 2 2 3 2" xfId="38504"/>
    <cellStyle name="Normal 5 7 2 2 2 2 4" xfId="38505"/>
    <cellStyle name="Normal 5 7 2 2 2 3" xfId="38506"/>
    <cellStyle name="Normal 5 7 2 2 2 3 2" xfId="38507"/>
    <cellStyle name="Normal 5 7 2 2 2 3 2 2" xfId="38508"/>
    <cellStyle name="Normal 5 7 2 2 2 3 3" xfId="38509"/>
    <cellStyle name="Normal 5 7 2 2 2 4" xfId="38510"/>
    <cellStyle name="Normal 5 7 2 2 2 4 2" xfId="38511"/>
    <cellStyle name="Normal 5 7 2 2 2 5" xfId="38512"/>
    <cellStyle name="Normal 5 7 2 2 3" xfId="38513"/>
    <cellStyle name="Normal 5 7 2 2 3 2" xfId="38514"/>
    <cellStyle name="Normal 5 7 2 2 3 2 2" xfId="38515"/>
    <cellStyle name="Normal 5 7 2 2 3 2 2 2" xfId="38516"/>
    <cellStyle name="Normal 5 7 2 2 3 2 3" xfId="38517"/>
    <cellStyle name="Normal 5 7 2 2 3 3" xfId="38518"/>
    <cellStyle name="Normal 5 7 2 2 3 3 2" xfId="38519"/>
    <cellStyle name="Normal 5 7 2 2 3 4" xfId="38520"/>
    <cellStyle name="Normal 5 7 2 2 4" xfId="38521"/>
    <cellStyle name="Normal 5 7 2 2 4 2" xfId="38522"/>
    <cellStyle name="Normal 5 7 2 2 4 2 2" xfId="38523"/>
    <cellStyle name="Normal 5 7 2 2 4 3" xfId="38524"/>
    <cellStyle name="Normal 5 7 2 2 5" xfId="38525"/>
    <cellStyle name="Normal 5 7 2 2 5 2" xfId="38526"/>
    <cellStyle name="Normal 5 7 2 2 6" xfId="38527"/>
    <cellStyle name="Normal 5 7 2 3" xfId="38528"/>
    <cellStyle name="Normal 5 7 2 3 2" xfId="38529"/>
    <cellStyle name="Normal 5 7 2 3 2 2" xfId="38530"/>
    <cellStyle name="Normal 5 7 2 3 2 2 2" xfId="38531"/>
    <cellStyle name="Normal 5 7 2 3 2 2 2 2" xfId="38532"/>
    <cellStyle name="Normal 5 7 2 3 2 2 3" xfId="38533"/>
    <cellStyle name="Normal 5 7 2 3 2 3" xfId="38534"/>
    <cellStyle name="Normal 5 7 2 3 2 3 2" xfId="38535"/>
    <cellStyle name="Normal 5 7 2 3 2 4" xfId="38536"/>
    <cellStyle name="Normal 5 7 2 3 3" xfId="38537"/>
    <cellStyle name="Normal 5 7 2 3 3 2" xfId="38538"/>
    <cellStyle name="Normal 5 7 2 3 3 2 2" xfId="38539"/>
    <cellStyle name="Normal 5 7 2 3 3 3" xfId="38540"/>
    <cellStyle name="Normal 5 7 2 3 4" xfId="38541"/>
    <cellStyle name="Normal 5 7 2 3 4 2" xfId="38542"/>
    <cellStyle name="Normal 5 7 2 3 5" xfId="38543"/>
    <cellStyle name="Normal 5 7 2 4" xfId="38544"/>
    <cellStyle name="Normal 5 7 2 4 2" xfId="38545"/>
    <cellStyle name="Normal 5 7 2 4 2 2" xfId="38546"/>
    <cellStyle name="Normal 5 7 2 4 2 2 2" xfId="38547"/>
    <cellStyle name="Normal 5 7 2 4 2 3" xfId="38548"/>
    <cellStyle name="Normal 5 7 2 4 3" xfId="38549"/>
    <cellStyle name="Normal 5 7 2 4 3 2" xfId="38550"/>
    <cellStyle name="Normal 5 7 2 4 4" xfId="38551"/>
    <cellStyle name="Normal 5 7 2 5" xfId="38552"/>
    <cellStyle name="Normal 5 7 2 5 2" xfId="38553"/>
    <cellStyle name="Normal 5 7 2 5 2 2" xfId="38554"/>
    <cellStyle name="Normal 5 7 2 5 3" xfId="38555"/>
    <cellStyle name="Normal 5 7 2 6" xfId="38556"/>
    <cellStyle name="Normal 5 7 2 6 2" xfId="38557"/>
    <cellStyle name="Normal 5 7 2 7" xfId="38558"/>
    <cellStyle name="Normal 5 7 3" xfId="38559"/>
    <cellStyle name="Normal 5 7 3 2" xfId="38560"/>
    <cellStyle name="Normal 5 7 3 2 2" xfId="38561"/>
    <cellStyle name="Normal 5 7 3 2 2 2" xfId="38562"/>
    <cellStyle name="Normal 5 7 3 2 2 2 2" xfId="38563"/>
    <cellStyle name="Normal 5 7 3 2 2 2 2 2" xfId="38564"/>
    <cellStyle name="Normal 5 7 3 2 2 2 3" xfId="38565"/>
    <cellStyle name="Normal 5 7 3 2 2 3" xfId="38566"/>
    <cellStyle name="Normal 5 7 3 2 2 3 2" xfId="38567"/>
    <cellStyle name="Normal 5 7 3 2 2 4" xfId="38568"/>
    <cellStyle name="Normal 5 7 3 2 3" xfId="38569"/>
    <cellStyle name="Normal 5 7 3 2 3 2" xfId="38570"/>
    <cellStyle name="Normal 5 7 3 2 3 2 2" xfId="38571"/>
    <cellStyle name="Normal 5 7 3 2 3 3" xfId="38572"/>
    <cellStyle name="Normal 5 7 3 2 4" xfId="38573"/>
    <cellStyle name="Normal 5 7 3 2 4 2" xfId="38574"/>
    <cellStyle name="Normal 5 7 3 2 5" xfId="38575"/>
    <cellStyle name="Normal 5 7 3 3" xfId="38576"/>
    <cellStyle name="Normal 5 7 3 3 2" xfId="38577"/>
    <cellStyle name="Normal 5 7 3 3 2 2" xfId="38578"/>
    <cellStyle name="Normal 5 7 3 3 2 2 2" xfId="38579"/>
    <cellStyle name="Normal 5 7 3 3 2 3" xfId="38580"/>
    <cellStyle name="Normal 5 7 3 3 3" xfId="38581"/>
    <cellStyle name="Normal 5 7 3 3 3 2" xfId="38582"/>
    <cellStyle name="Normal 5 7 3 3 4" xfId="38583"/>
    <cellStyle name="Normal 5 7 3 4" xfId="38584"/>
    <cellStyle name="Normal 5 7 3 4 2" xfId="38585"/>
    <cellStyle name="Normal 5 7 3 4 2 2" xfId="38586"/>
    <cellStyle name="Normal 5 7 3 4 3" xfId="38587"/>
    <cellStyle name="Normal 5 7 3 5" xfId="38588"/>
    <cellStyle name="Normal 5 7 3 5 2" xfId="38589"/>
    <cellStyle name="Normal 5 7 3 6" xfId="38590"/>
    <cellStyle name="Normal 5 7 4" xfId="38591"/>
    <cellStyle name="Normal 5 7 4 2" xfId="38592"/>
    <cellStyle name="Normal 5 7 4 2 2" xfId="38593"/>
    <cellStyle name="Normal 5 7 4 2 2 2" xfId="38594"/>
    <cellStyle name="Normal 5 7 4 2 2 2 2" xfId="38595"/>
    <cellStyle name="Normal 5 7 4 2 2 3" xfId="38596"/>
    <cellStyle name="Normal 5 7 4 2 3" xfId="38597"/>
    <cellStyle name="Normal 5 7 4 2 3 2" xfId="38598"/>
    <cellStyle name="Normal 5 7 4 2 4" xfId="38599"/>
    <cellStyle name="Normal 5 7 4 3" xfId="38600"/>
    <cellStyle name="Normal 5 7 4 3 2" xfId="38601"/>
    <cellStyle name="Normal 5 7 4 3 2 2" xfId="38602"/>
    <cellStyle name="Normal 5 7 4 3 3" xfId="38603"/>
    <cellStyle name="Normal 5 7 4 4" xfId="38604"/>
    <cellStyle name="Normal 5 7 4 4 2" xfId="38605"/>
    <cellStyle name="Normal 5 7 4 5" xfId="38606"/>
    <cellStyle name="Normal 5 7 5" xfId="38607"/>
    <cellStyle name="Normal 5 7 5 2" xfId="38608"/>
    <cellStyle name="Normal 5 7 5 2 2" xfId="38609"/>
    <cellStyle name="Normal 5 7 5 2 2 2" xfId="38610"/>
    <cellStyle name="Normal 5 7 5 2 3" xfId="38611"/>
    <cellStyle name="Normal 5 7 5 3" xfId="38612"/>
    <cellStyle name="Normal 5 7 5 3 2" xfId="38613"/>
    <cellStyle name="Normal 5 7 5 4" xfId="38614"/>
    <cellStyle name="Normal 5 7 6" xfId="38615"/>
    <cellStyle name="Normal 5 7 6 2" xfId="38616"/>
    <cellStyle name="Normal 5 7 6 2 2" xfId="38617"/>
    <cellStyle name="Normal 5 7 6 3" xfId="38618"/>
    <cellStyle name="Normal 5 7 7" xfId="38619"/>
    <cellStyle name="Normal 5 7 7 2" xfId="38620"/>
    <cellStyle name="Normal 5 7 8" xfId="38621"/>
    <cellStyle name="Normal 5 7 9" xfId="38494"/>
    <cellStyle name="Normal 5 8" xfId="1311"/>
    <cellStyle name="Normal 5 8 2" xfId="38623"/>
    <cellStyle name="Normal 5 8 2 2" xfId="38624"/>
    <cellStyle name="Normal 5 8 2 2 2" xfId="38625"/>
    <cellStyle name="Normal 5 8 2 2 2 2" xfId="38626"/>
    <cellStyle name="Normal 5 8 2 2 2 2 2" xfId="38627"/>
    <cellStyle name="Normal 5 8 2 2 2 2 2 2" xfId="38628"/>
    <cellStyle name="Normal 5 8 2 2 2 2 3" xfId="38629"/>
    <cellStyle name="Normal 5 8 2 2 2 3" xfId="38630"/>
    <cellStyle name="Normal 5 8 2 2 2 3 2" xfId="38631"/>
    <cellStyle name="Normal 5 8 2 2 2 4" xfId="38632"/>
    <cellStyle name="Normal 5 8 2 2 3" xfId="38633"/>
    <cellStyle name="Normal 5 8 2 2 3 2" xfId="38634"/>
    <cellStyle name="Normal 5 8 2 2 3 2 2" xfId="38635"/>
    <cellStyle name="Normal 5 8 2 2 3 3" xfId="38636"/>
    <cellStyle name="Normal 5 8 2 2 4" xfId="38637"/>
    <cellStyle name="Normal 5 8 2 2 4 2" xfId="38638"/>
    <cellStyle name="Normal 5 8 2 2 5" xfId="38639"/>
    <cellStyle name="Normal 5 8 2 3" xfId="38640"/>
    <cellStyle name="Normal 5 8 2 3 2" xfId="38641"/>
    <cellStyle name="Normal 5 8 2 3 2 2" xfId="38642"/>
    <cellStyle name="Normal 5 8 2 3 2 2 2" xfId="38643"/>
    <cellStyle name="Normal 5 8 2 3 2 3" xfId="38644"/>
    <cellStyle name="Normal 5 8 2 3 3" xfId="38645"/>
    <cellStyle name="Normal 5 8 2 3 3 2" xfId="38646"/>
    <cellStyle name="Normal 5 8 2 3 4" xfId="38647"/>
    <cellStyle name="Normal 5 8 2 4" xfId="38648"/>
    <cellStyle name="Normal 5 8 2 4 2" xfId="38649"/>
    <cellStyle name="Normal 5 8 2 4 2 2" xfId="38650"/>
    <cellStyle name="Normal 5 8 2 4 3" xfId="38651"/>
    <cellStyle name="Normal 5 8 2 5" xfId="38652"/>
    <cellStyle name="Normal 5 8 2 5 2" xfId="38653"/>
    <cellStyle name="Normal 5 8 2 6" xfId="38654"/>
    <cellStyle name="Normal 5 8 3" xfId="38655"/>
    <cellStyle name="Normal 5 8 3 2" xfId="38656"/>
    <cellStyle name="Normal 5 8 3 2 2" xfId="38657"/>
    <cellStyle name="Normal 5 8 3 2 2 2" xfId="38658"/>
    <cellStyle name="Normal 5 8 3 2 2 2 2" xfId="38659"/>
    <cellStyle name="Normal 5 8 3 2 2 3" xfId="38660"/>
    <cellStyle name="Normal 5 8 3 2 3" xfId="38661"/>
    <cellStyle name="Normal 5 8 3 2 3 2" xfId="38662"/>
    <cellStyle name="Normal 5 8 3 2 4" xfId="38663"/>
    <cellStyle name="Normal 5 8 3 3" xfId="38664"/>
    <cellStyle name="Normal 5 8 3 3 2" xfId="38665"/>
    <cellStyle name="Normal 5 8 3 3 2 2" xfId="38666"/>
    <cellStyle name="Normal 5 8 3 3 3" xfId="38667"/>
    <cellStyle name="Normal 5 8 3 4" xfId="38668"/>
    <cellStyle name="Normal 5 8 3 4 2" xfId="38669"/>
    <cellStyle name="Normal 5 8 3 5" xfId="38670"/>
    <cellStyle name="Normal 5 8 4" xfId="38671"/>
    <cellStyle name="Normal 5 8 4 2" xfId="38672"/>
    <cellStyle name="Normal 5 8 4 2 2" xfId="38673"/>
    <cellStyle name="Normal 5 8 4 2 2 2" xfId="38674"/>
    <cellStyle name="Normal 5 8 4 2 3" xfId="38675"/>
    <cellStyle name="Normal 5 8 4 3" xfId="38676"/>
    <cellStyle name="Normal 5 8 4 3 2" xfId="38677"/>
    <cellStyle name="Normal 5 8 4 4" xfId="38678"/>
    <cellStyle name="Normal 5 8 5" xfId="38679"/>
    <cellStyle name="Normal 5 8 5 2" xfId="38680"/>
    <cellStyle name="Normal 5 8 5 2 2" xfId="38681"/>
    <cellStyle name="Normal 5 8 5 3" xfId="38682"/>
    <cellStyle name="Normal 5 8 6" xfId="38683"/>
    <cellStyle name="Normal 5 8 6 2" xfId="38684"/>
    <cellStyle name="Normal 5 8 7" xfId="38685"/>
    <cellStyle name="Normal 5 8 8" xfId="38622"/>
    <cellStyle name="Normal 5 9" xfId="1312"/>
    <cellStyle name="Normal 5 9 2" xfId="38687"/>
    <cellStyle name="Normal 5 9 2 2" xfId="38688"/>
    <cellStyle name="Normal 5 9 2 2 2" xfId="38689"/>
    <cellStyle name="Normal 5 9 2 2 2 2" xfId="38690"/>
    <cellStyle name="Normal 5 9 2 2 2 2 2" xfId="38691"/>
    <cellStyle name="Normal 5 9 2 2 2 3" xfId="38692"/>
    <cellStyle name="Normal 5 9 2 2 3" xfId="38693"/>
    <cellStyle name="Normal 5 9 2 2 3 2" xfId="38694"/>
    <cellStyle name="Normal 5 9 2 2 4" xfId="38695"/>
    <cellStyle name="Normal 5 9 2 3" xfId="38696"/>
    <cellStyle name="Normal 5 9 2 3 2" xfId="38697"/>
    <cellStyle name="Normal 5 9 2 3 2 2" xfId="38698"/>
    <cellStyle name="Normal 5 9 2 3 3" xfId="38699"/>
    <cellStyle name="Normal 5 9 2 4" xfId="38700"/>
    <cellStyle name="Normal 5 9 2 4 2" xfId="38701"/>
    <cellStyle name="Normal 5 9 2 5" xfId="38702"/>
    <cellStyle name="Normal 5 9 3" xfId="38703"/>
    <cellStyle name="Normal 5 9 3 2" xfId="38704"/>
    <cellStyle name="Normal 5 9 3 2 2" xfId="38705"/>
    <cellStyle name="Normal 5 9 3 2 2 2" xfId="38706"/>
    <cellStyle name="Normal 5 9 3 2 3" xfId="38707"/>
    <cellStyle name="Normal 5 9 3 3" xfId="38708"/>
    <cellStyle name="Normal 5 9 3 3 2" xfId="38709"/>
    <cellStyle name="Normal 5 9 3 4" xfId="38710"/>
    <cellStyle name="Normal 5 9 4" xfId="38711"/>
    <cellStyle name="Normal 5 9 4 2" xfId="38712"/>
    <cellStyle name="Normal 5 9 4 2 2" xfId="38713"/>
    <cellStyle name="Normal 5 9 4 3" xfId="38714"/>
    <cellStyle name="Normal 5 9 5" xfId="38715"/>
    <cellStyle name="Normal 5 9 5 2" xfId="38716"/>
    <cellStyle name="Normal 5 9 6" xfId="38717"/>
    <cellStyle name="Normal 5 9 7" xfId="38686"/>
    <cellStyle name="Normal 50" xfId="908"/>
    <cellStyle name="Normal 50 10" xfId="2189"/>
    <cellStyle name="Normal 50 11" xfId="2179"/>
    <cellStyle name="Normal 50 12" xfId="2024"/>
    <cellStyle name="Normal 50 13" xfId="2111"/>
    <cellStyle name="Normal 50 14" xfId="2549"/>
    <cellStyle name="Normal 50 15" xfId="2630"/>
    <cellStyle name="Normal 50 16" xfId="2506"/>
    <cellStyle name="Normal 50 17" xfId="2586"/>
    <cellStyle name="Normal 50 18" xfId="2699"/>
    <cellStyle name="Normal 50 19" xfId="3576"/>
    <cellStyle name="Normal 50 2" xfId="1313"/>
    <cellStyle name="Normal 50 20" xfId="3509"/>
    <cellStyle name="Normal 50 21" xfId="3621"/>
    <cellStyle name="Normal 50 22" xfId="3680"/>
    <cellStyle name="Normal 50 3" xfId="1447"/>
    <cellStyle name="Normal 50 4" xfId="1552"/>
    <cellStyle name="Normal 50 5" xfId="1695"/>
    <cellStyle name="Normal 50 6" xfId="1656"/>
    <cellStyle name="Normal 50 7" xfId="1863"/>
    <cellStyle name="Normal 50 8" xfId="1894"/>
    <cellStyle name="Normal 50 9" xfId="2127"/>
    <cellStyle name="Normal 51" xfId="909"/>
    <cellStyle name="Normal 51 10" xfId="2188"/>
    <cellStyle name="Normal 51 11" xfId="2251"/>
    <cellStyle name="Normal 51 12" xfId="2155"/>
    <cellStyle name="Normal 51 13" xfId="2040"/>
    <cellStyle name="Normal 51 14" xfId="2550"/>
    <cellStyle name="Normal 51 15" xfId="2624"/>
    <cellStyle name="Normal 51 16" xfId="2647"/>
    <cellStyle name="Normal 51 17" xfId="2626"/>
    <cellStyle name="Normal 51 18" xfId="2486"/>
    <cellStyle name="Normal 51 19" xfId="3577"/>
    <cellStyle name="Normal 51 2" xfId="1314"/>
    <cellStyle name="Normal 51 20" xfId="3508"/>
    <cellStyle name="Normal 51 21" xfId="3622"/>
    <cellStyle name="Normal 51 22" xfId="3673"/>
    <cellStyle name="Normal 51 3" xfId="1448"/>
    <cellStyle name="Normal 51 3 2" xfId="38718"/>
    <cellStyle name="Normal 51 4" xfId="1553"/>
    <cellStyle name="Normal 51 5" xfId="1696"/>
    <cellStyle name="Normal 51 6" xfId="1655"/>
    <cellStyle name="Normal 51 7" xfId="1864"/>
    <cellStyle name="Normal 51 8" xfId="1893"/>
    <cellStyle name="Normal 51 9" xfId="2128"/>
    <cellStyle name="Normal 52" xfId="265"/>
    <cellStyle name="Normal 53" xfId="60"/>
    <cellStyle name="Normal 53 10" xfId="2242"/>
    <cellStyle name="Normal 53 11" xfId="1991"/>
    <cellStyle name="Normal 53 12" xfId="2262"/>
    <cellStyle name="Normal 53 13" xfId="1975"/>
    <cellStyle name="Normal 53 14" xfId="2368"/>
    <cellStyle name="Normal 53 15" xfId="2403"/>
    <cellStyle name="Normal 53 16" xfId="2421"/>
    <cellStyle name="Normal 53 17" xfId="2358"/>
    <cellStyle name="Normal 53 18" xfId="2431"/>
    <cellStyle name="Normal 53 19" xfId="2423"/>
    <cellStyle name="Normal 53 2" xfId="910"/>
    <cellStyle name="Normal 53 20" xfId="2370"/>
    <cellStyle name="Normal 53 21" xfId="2479"/>
    <cellStyle name="Normal 53 22" xfId="2551"/>
    <cellStyle name="Normal 53 23" xfId="2609"/>
    <cellStyle name="Normal 53 24" xfId="2672"/>
    <cellStyle name="Normal 53 25" xfId="2692"/>
    <cellStyle name="Normal 53 26" xfId="2661"/>
    <cellStyle name="Normal 53 27" xfId="2768"/>
    <cellStyle name="Normal 53 28" xfId="2902"/>
    <cellStyle name="Normal 53 29" xfId="3023"/>
    <cellStyle name="Normal 53 3" xfId="911"/>
    <cellStyle name="Normal 53 3 2" xfId="38719"/>
    <cellStyle name="Normal 53 30" xfId="3119"/>
    <cellStyle name="Normal 53 31" xfId="3210"/>
    <cellStyle name="Normal 53 32" xfId="3289"/>
    <cellStyle name="Normal 53 33" xfId="3367"/>
    <cellStyle name="Normal 53 34" xfId="3423"/>
    <cellStyle name="Normal 53 35" xfId="3472"/>
    <cellStyle name="Normal 53 36" xfId="3578"/>
    <cellStyle name="Normal 53 37" xfId="3507"/>
    <cellStyle name="Normal 53 38" xfId="3623"/>
    <cellStyle name="Normal 53 39" xfId="3676"/>
    <cellStyle name="Normal 53 4" xfId="1554"/>
    <cellStyle name="Normal 53 5" xfId="1582"/>
    <cellStyle name="Normal 53 6" xfId="1747"/>
    <cellStyle name="Normal 53 7" xfId="1637"/>
    <cellStyle name="Normal 53 8" xfId="1919"/>
    <cellStyle name="Normal 53 9" xfId="1811"/>
    <cellStyle name="Normal 54" xfId="48"/>
    <cellStyle name="Normal 54 2" xfId="912"/>
    <cellStyle name="Normal 54 2 10" xfId="2087"/>
    <cellStyle name="Normal 54 2 11" xfId="2204"/>
    <cellStyle name="Normal 54 2 12" xfId="2014"/>
    <cellStyle name="Normal 54 2 13" xfId="2552"/>
    <cellStyle name="Normal 54 2 14" xfId="2666"/>
    <cellStyle name="Normal 54 2 15" xfId="2596"/>
    <cellStyle name="Normal 54 2 16" xfId="2613"/>
    <cellStyle name="Normal 54 2 17" xfId="2612"/>
    <cellStyle name="Normal 54 2 18" xfId="3579"/>
    <cellStyle name="Normal 54 2 19" xfId="3506"/>
    <cellStyle name="Normal 54 2 2" xfId="913"/>
    <cellStyle name="Normal 54 2 20" xfId="3624"/>
    <cellStyle name="Normal 54 2 21" xfId="3659"/>
    <cellStyle name="Normal 54 2 3" xfId="1555"/>
    <cellStyle name="Normal 54 2 4" xfId="1697"/>
    <cellStyle name="Normal 54 2 5" xfId="1653"/>
    <cellStyle name="Normal 54 2 6" xfId="1865"/>
    <cellStyle name="Normal 54 2 7" xfId="1825"/>
    <cellStyle name="Normal 54 2 8" xfId="2129"/>
    <cellStyle name="Normal 54 2 9" xfId="2062"/>
    <cellStyle name="Normal 54 3" xfId="914"/>
    <cellStyle name="Normal 54 4" xfId="12"/>
    <cellStyle name="Normal 54 5" xfId="44893"/>
    <cellStyle name="Normal 55" xfId="915"/>
    <cellStyle name="Normal 55 10" xfId="1960"/>
    <cellStyle name="Normal 55 11" xfId="2275"/>
    <cellStyle name="Normal 55 12" xfId="2293"/>
    <cellStyle name="Normal 55 13" xfId="2310"/>
    <cellStyle name="Normal 55 14" xfId="2344"/>
    <cellStyle name="Normal 55 15" xfId="2365"/>
    <cellStyle name="Normal 55 16" xfId="2395"/>
    <cellStyle name="Normal 55 17" xfId="2355"/>
    <cellStyle name="Normal 55 18" xfId="2361"/>
    <cellStyle name="Normal 55 19" xfId="2376"/>
    <cellStyle name="Normal 55 2" xfId="18"/>
    <cellStyle name="Normal 55 2 2" xfId="1316"/>
    <cellStyle name="Normal 55 2 3" xfId="1482"/>
    <cellStyle name="Normal 55 20" xfId="2427"/>
    <cellStyle name="Normal 55 21" xfId="2471"/>
    <cellStyle name="Normal 55 22" xfId="2554"/>
    <cellStyle name="Normal 55 23" xfId="2667"/>
    <cellStyle name="Normal 55 24" xfId="2566"/>
    <cellStyle name="Normal 55 25" xfId="2600"/>
    <cellStyle name="Normal 55 26" xfId="2623"/>
    <cellStyle name="Normal 55 27" xfId="3580"/>
    <cellStyle name="Normal 55 28" xfId="3505"/>
    <cellStyle name="Normal 55 29" xfId="3625"/>
    <cellStyle name="Normal 55 3" xfId="1449"/>
    <cellStyle name="Normal 55 3 2" xfId="38720"/>
    <cellStyle name="Normal 55 30" xfId="3662"/>
    <cellStyle name="Normal 55 4" xfId="1556"/>
    <cellStyle name="Normal 55 5" xfId="1575"/>
    <cellStyle name="Normal 55 6" xfId="1606"/>
    <cellStyle name="Normal 55 7" xfId="1642"/>
    <cellStyle name="Normal 55 8" xfId="1773"/>
    <cellStyle name="Normal 55 9" xfId="1891"/>
    <cellStyle name="Normal 56" xfId="364"/>
    <cellStyle name="Normal 56 10" xfId="2241"/>
    <cellStyle name="Normal 56 11" xfId="1992"/>
    <cellStyle name="Normal 56 12" xfId="2130"/>
    <cellStyle name="Normal 56 13" xfId="2061"/>
    <cellStyle name="Normal 56 14" xfId="2349"/>
    <cellStyle name="Normal 56 15" xfId="2396"/>
    <cellStyle name="Normal 56 16" xfId="2335"/>
    <cellStyle name="Normal 56 17" xfId="2439"/>
    <cellStyle name="Normal 56 18" xfId="2449"/>
    <cellStyle name="Normal 56 19" xfId="2459"/>
    <cellStyle name="Normal 56 2" xfId="1317"/>
    <cellStyle name="Normal 56 2 2" xfId="38721"/>
    <cellStyle name="Normal 56 20" xfId="2470"/>
    <cellStyle name="Normal 56 21" xfId="2477"/>
    <cellStyle name="Normal 56 22" xfId="2555"/>
    <cellStyle name="Normal 56 23" xfId="2638"/>
    <cellStyle name="Normal 56 24" xfId="2503"/>
    <cellStyle name="Normal 56 25" xfId="2569"/>
    <cellStyle name="Normal 56 26" xfId="2532"/>
    <cellStyle name="Normal 56 27" xfId="3581"/>
    <cellStyle name="Normal 56 28" xfId="3504"/>
    <cellStyle name="Normal 56 29" xfId="3626"/>
    <cellStyle name="Normal 56 3" xfId="1450"/>
    <cellStyle name="Normal 56 30" xfId="3656"/>
    <cellStyle name="Normal 56 31" xfId="916"/>
    <cellStyle name="Normal 56 4" xfId="1557"/>
    <cellStyle name="Normal 56 5" xfId="1599"/>
    <cellStyle name="Normal 56 6" xfId="1746"/>
    <cellStyle name="Normal 56 7" xfId="1640"/>
    <cellStyle name="Normal 56 8" xfId="1918"/>
    <cellStyle name="Normal 56 9" xfId="1815"/>
    <cellStyle name="Normal 57" xfId="917"/>
    <cellStyle name="Normal 57 10" xfId="2243"/>
    <cellStyle name="Normal 57 11" xfId="1990"/>
    <cellStyle name="Normal 57 12" xfId="1952"/>
    <cellStyle name="Normal 57 13" xfId="1963"/>
    <cellStyle name="Normal 57 14" xfId="2364"/>
    <cellStyle name="Normal 57 15" xfId="2334"/>
    <cellStyle name="Normal 57 16" xfId="2360"/>
    <cellStyle name="Normal 57 17" xfId="2341"/>
    <cellStyle name="Normal 57 18" xfId="2340"/>
    <cellStyle name="Normal 57 19" xfId="2460"/>
    <cellStyle name="Normal 57 2" xfId="15"/>
    <cellStyle name="Normal 57 2 2" xfId="1318"/>
    <cellStyle name="Normal 57 2 3" xfId="1483"/>
    <cellStyle name="Normal 57 20" xfId="2438"/>
    <cellStyle name="Normal 57 21" xfId="2366"/>
    <cellStyle name="Normal 57 22" xfId="2556"/>
    <cellStyle name="Normal 57 23" xfId="2639"/>
    <cellStyle name="Normal 57 24" xfId="2502"/>
    <cellStyle name="Normal 57 25" xfId="2582"/>
    <cellStyle name="Normal 57 26" xfId="2690"/>
    <cellStyle name="Normal 57 27" xfId="3582"/>
    <cellStyle name="Normal 57 28" xfId="3503"/>
    <cellStyle name="Normal 57 29" xfId="3627"/>
    <cellStyle name="Normal 57 3" xfId="1451"/>
    <cellStyle name="Normal 57 30" xfId="3653"/>
    <cellStyle name="Normal 57 4" xfId="1558"/>
    <cellStyle name="Normal 57 5" xfId="1586"/>
    <cellStyle name="Normal 57 6" xfId="1748"/>
    <cellStyle name="Normal 57 7" xfId="1700"/>
    <cellStyle name="Normal 57 8" xfId="1920"/>
    <cellStyle name="Normal 57 9" xfId="1772"/>
    <cellStyle name="Normal 58" xfId="3702"/>
    <cellStyle name="Normal 58 2" xfId="38722"/>
    <cellStyle name="Normal 59" xfId="11"/>
    <cellStyle name="Normal 59 2" xfId="918"/>
    <cellStyle name="Normal 59 3" xfId="919"/>
    <cellStyle name="Normal 6" xfId="28"/>
    <cellStyle name="Normal 6 2" xfId="43"/>
    <cellStyle name="Normal 6 2 10" xfId="1320"/>
    <cellStyle name="Normal 6 2 11" xfId="1321"/>
    <cellStyle name="Normal 6 2 12" xfId="1322"/>
    <cellStyle name="Normal 6 2 13" xfId="1323"/>
    <cellStyle name="Normal 6 2 14" xfId="1324"/>
    <cellStyle name="Normal 6 2 15" xfId="1452"/>
    <cellStyle name="Normal 6 2 16" xfId="1484"/>
    <cellStyle name="Normal 6 2 2" xfId="920"/>
    <cellStyle name="Normal 6 2 2 10" xfId="1783"/>
    <cellStyle name="Normal 6 2 2 11" xfId="2244"/>
    <cellStyle name="Normal 6 2 2 12" xfId="1989"/>
    <cellStyle name="Normal 6 2 2 13" xfId="2131"/>
    <cellStyle name="Normal 6 2 2 14" xfId="2060"/>
    <cellStyle name="Normal 6 2 2 15" xfId="2347"/>
    <cellStyle name="Normal 6 2 2 16" xfId="2394"/>
    <cellStyle name="Normal 6 2 2 17" xfId="2420"/>
    <cellStyle name="Normal 6 2 2 18" xfId="2429"/>
    <cellStyle name="Normal 6 2 2 19" xfId="2437"/>
    <cellStyle name="Normal 6 2 2 2" xfId="921"/>
    <cellStyle name="Normal 6 2 2 2 2" xfId="1326"/>
    <cellStyle name="Normal 6 2 2 2 2 2" xfId="1327"/>
    <cellStyle name="Normal 6 2 2 2 2 3" xfId="1487"/>
    <cellStyle name="Normal 6 2 2 2 3" xfId="1328"/>
    <cellStyle name="Normal 6 2 2 2 4" xfId="1454"/>
    <cellStyle name="Normal 6 2 2 2 5" xfId="1486"/>
    <cellStyle name="Normal 6 2 2 20" xfId="2443"/>
    <cellStyle name="Normal 6 2 2 21" xfId="2463"/>
    <cellStyle name="Normal 6 2 2 22" xfId="2475"/>
    <cellStyle name="Normal 6 2 2 3" xfId="922"/>
    <cellStyle name="Normal 6 2 2 3 10" xfId="1770"/>
    <cellStyle name="Normal 6 2 2 3 11" xfId="2145"/>
    <cellStyle name="Normal 6 2 2 3 12" xfId="2047"/>
    <cellStyle name="Normal 6 2 2 3 2" xfId="1329"/>
    <cellStyle name="Normal 6 2 2 3 2 10" xfId="2295"/>
    <cellStyle name="Normal 6 2 2 3 2 2" xfId="1699"/>
    <cellStyle name="Normal 6 2 2 3 2 2 10" xfId="2316"/>
    <cellStyle name="Normal 6 2 2 3 2 2 2" xfId="1741"/>
    <cellStyle name="Normal 6 2 2 3 2 2 3" xfId="1623"/>
    <cellStyle name="Normal 6 2 2 3 2 2 4" xfId="1912"/>
    <cellStyle name="Normal 6 2 2 3 2 2 5" xfId="1794"/>
    <cellStyle name="Normal 6 2 2 3 2 2 6" xfId="2229"/>
    <cellStyle name="Normal 6 2 2 3 2 2 7" xfId="2003"/>
    <cellStyle name="Normal 6 2 2 3 2 2 8" xfId="2287"/>
    <cellStyle name="Normal 6 2 2 3 2 2 9" xfId="2304"/>
    <cellStyle name="Normal 6 2 2 3 2 3" xfId="1650"/>
    <cellStyle name="Normal 6 2 2 3 2 4" xfId="1867"/>
    <cellStyle name="Normal 6 2 2 3 2 5" xfId="1822"/>
    <cellStyle name="Normal 6 2 2 3 2 6" xfId="2134"/>
    <cellStyle name="Normal 6 2 2 3 2 7" xfId="2056"/>
    <cellStyle name="Normal 6 2 2 3 2 8" xfId="1808"/>
    <cellStyle name="Normal 6 2 2 3 2 9" xfId="2278"/>
    <cellStyle name="Normal 6 2 2 3 3" xfId="1488"/>
    <cellStyle name="Normal 6 2 2 3 4" xfId="1698"/>
    <cellStyle name="Normal 6 2 2 3 5" xfId="1652"/>
    <cellStyle name="Normal 6 2 2 3 6" xfId="1866"/>
    <cellStyle name="Normal 6 2 2 3 7" xfId="1824"/>
    <cellStyle name="Normal 6 2 2 3 8" xfId="2133"/>
    <cellStyle name="Normal 6 2 2 3 9" xfId="2058"/>
    <cellStyle name="Normal 6 2 2 4" xfId="1325"/>
    <cellStyle name="Normal 6 2 2 4 2" xfId="1453"/>
    <cellStyle name="Normal 6 2 2 4 3" xfId="1523"/>
    <cellStyle name="Normal 6 2 2 5" xfId="1485"/>
    <cellStyle name="Normal 6 2 2 6" xfId="1571"/>
    <cellStyle name="Normal 6 2 2 7" xfId="1761"/>
    <cellStyle name="Normal 6 2 2 8" xfId="1616"/>
    <cellStyle name="Normal 6 2 2 9" xfId="1921"/>
    <cellStyle name="Normal 6 2 3" xfId="923"/>
    <cellStyle name="Normal 6 2 3 2" xfId="1330"/>
    <cellStyle name="Normal 6 2 3 3" xfId="1489"/>
    <cellStyle name="Normal 6 2 4" xfId="924"/>
    <cellStyle name="Normal 6 2 4 2" xfId="1331"/>
    <cellStyle name="Normal 6 2 4 3" xfId="1490"/>
    <cellStyle name="Normal 6 2 5" xfId="1319"/>
    <cellStyle name="Normal 6 2 5 2" xfId="1332"/>
    <cellStyle name="Normal 6 2 5 3" xfId="1491"/>
    <cellStyle name="Normal 6 2 6" xfId="1333"/>
    <cellStyle name="Normal 6 2 7" xfId="1334"/>
    <cellStyle name="Normal 6 2 8" xfId="1335"/>
    <cellStyle name="Normal 6 2 9" xfId="1336"/>
    <cellStyle name="Normal 6 3" xfId="267"/>
    <cellStyle name="Normal 6 4" xfId="925"/>
    <cellStyle name="Normal 6 4 2" xfId="38723"/>
    <cellStyle name="Normal 6 5" xfId="38724"/>
    <cellStyle name="Normal 6 6" xfId="38725"/>
    <cellStyle name="Normal 6 7" xfId="44894"/>
    <cellStyle name="Normal 60" xfId="38726"/>
    <cellStyle name="Normal 60 2" xfId="38727"/>
    <cellStyle name="Normal 61" xfId="38728"/>
    <cellStyle name="Normal 62" xfId="38729"/>
    <cellStyle name="Normal 63" xfId="38730"/>
    <cellStyle name="Normal 64" xfId="38731"/>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8 10" xfId="1750"/>
    <cellStyle name="Normal 68 11" xfId="1639"/>
    <cellStyle name="Normal 68 12" xfId="1641"/>
    <cellStyle name="Normal 68 13" xfId="1924"/>
    <cellStyle name="Normal 68 14" xfId="1813"/>
    <cellStyle name="Normal 68 15" xfId="1816"/>
    <cellStyle name="Normal 68 16" xfId="2247"/>
    <cellStyle name="Normal 68 17" xfId="1986"/>
    <cellStyle name="Normal 68 18" xfId="1964"/>
    <cellStyle name="Normal 68 19" xfId="2235"/>
    <cellStyle name="Normal 68 2" xfId="368"/>
    <cellStyle name="Normal 68 20" xfId="1948"/>
    <cellStyle name="Normal 68 21" xfId="2319"/>
    <cellStyle name="Normal 68 22" xfId="2337"/>
    <cellStyle name="Normal 68 23" xfId="2338"/>
    <cellStyle name="Normal 68 24" xfId="2348"/>
    <cellStyle name="Normal 68 25" xfId="2359"/>
    <cellStyle name="Normal 68 26" xfId="2417"/>
    <cellStyle name="Normal 68 27" xfId="2382"/>
    <cellStyle name="Normal 68 28" xfId="2381"/>
    <cellStyle name="Normal 68 29" xfId="2428"/>
    <cellStyle name="Normal 68 3" xfId="369"/>
    <cellStyle name="Normal 68 30" xfId="2457"/>
    <cellStyle name="Normal 68 31" xfId="2436"/>
    <cellStyle name="Normal 68 32" xfId="2458"/>
    <cellStyle name="Normal 68 33" xfId="2480"/>
    <cellStyle name="Normal 68 34" xfId="2484"/>
    <cellStyle name="Normal 68 35" xfId="2595"/>
    <cellStyle name="Normal 68 36" xfId="2701"/>
    <cellStyle name="Normal 68 37" xfId="2513"/>
    <cellStyle name="Normal 68 38" xfId="2702"/>
    <cellStyle name="Normal 68 39" xfId="2719"/>
    <cellStyle name="Normal 68 4" xfId="926"/>
    <cellStyle name="Normal 68 40" xfId="2723"/>
    <cellStyle name="Normal 68 41" xfId="3054"/>
    <cellStyle name="Normal 68 42" xfId="3163"/>
    <cellStyle name="Normal 68 43" xfId="3231"/>
    <cellStyle name="Normal 68 44" xfId="3309"/>
    <cellStyle name="Normal 68 45" xfId="3382"/>
    <cellStyle name="Normal 68 46" xfId="3438"/>
    <cellStyle name="Normal 68 47" xfId="3426"/>
    <cellStyle name="Normal 68 48" xfId="3498"/>
    <cellStyle name="Normal 68 49" xfId="3587"/>
    <cellStyle name="Normal 68 5" xfId="1525"/>
    <cellStyle name="Normal 68 50" xfId="3593"/>
    <cellStyle name="Normal 68 51" xfId="3631"/>
    <cellStyle name="Normal 68 6" xfId="1526"/>
    <cellStyle name="Normal 68 7" xfId="1576"/>
    <cellStyle name="Normal 68 8" xfId="1577"/>
    <cellStyle name="Normal 68 9" xfId="1593"/>
    <cellStyle name="Normal 69" xfId="21"/>
    <cellStyle name="Normal 69 2" xfId="54"/>
    <cellStyle name="Normal 69 3" xfId="1609"/>
    <cellStyle name="Normal 7" xfId="269"/>
    <cellStyle name="Normal 7 10" xfId="27"/>
    <cellStyle name="Normal 7 10 2" xfId="1338"/>
    <cellStyle name="Normal 7 10 2 2" xfId="38733"/>
    <cellStyle name="Normal 7 10 2 2 2" xfId="38734"/>
    <cellStyle name="Normal 7 10 2 3" xfId="38735"/>
    <cellStyle name="Normal 7 10 2 4" xfId="38732"/>
    <cellStyle name="Normal 7 10 3" xfId="1493"/>
    <cellStyle name="Normal 7 10 3 2" xfId="38737"/>
    <cellStyle name="Normal 7 10 3 3" xfId="38736"/>
    <cellStyle name="Normal 7 10 4" xfId="38738"/>
    <cellStyle name="Normal 7 11" xfId="1339"/>
    <cellStyle name="Normal 7 11 2" xfId="38740"/>
    <cellStyle name="Normal 7 11 2 2" xfId="38741"/>
    <cellStyle name="Normal 7 11 3" xfId="38742"/>
    <cellStyle name="Normal 7 11 4" xfId="38739"/>
    <cellStyle name="Normal 7 12" xfId="1340"/>
    <cellStyle name="Normal 7 12 2" xfId="38744"/>
    <cellStyle name="Normal 7 12 3" xfId="38743"/>
    <cellStyle name="Normal 7 13" xfId="1341"/>
    <cellStyle name="Normal 7 13 2" xfId="38745"/>
    <cellStyle name="Normal 7 14" xfId="1342"/>
    <cellStyle name="Normal 7 14 2" xfId="38746"/>
    <cellStyle name="Normal 7 15" xfId="1455"/>
    <cellStyle name="Normal 7 15 2" xfId="44902"/>
    <cellStyle name="Normal 7 16" xfId="1492"/>
    <cellStyle name="Normal 7 2" xfId="927"/>
    <cellStyle name="Normal 7 2 10" xfId="1344"/>
    <cellStyle name="Normal 7 2 10 2" xfId="38749"/>
    <cellStyle name="Normal 7 2 10 2 2" xfId="38750"/>
    <cellStyle name="Normal 7 2 10 3" xfId="38751"/>
    <cellStyle name="Normal 7 2 10 4" xfId="38748"/>
    <cellStyle name="Normal 7 2 11" xfId="1345"/>
    <cellStyle name="Normal 7 2 11 2" xfId="38753"/>
    <cellStyle name="Normal 7 2 11 3" xfId="38752"/>
    <cellStyle name="Normal 7 2 12" xfId="1346"/>
    <cellStyle name="Normal 7 2 12 2" xfId="38754"/>
    <cellStyle name="Normal 7 2 13" xfId="1347"/>
    <cellStyle name="Normal 7 2 13 2" xfId="38755"/>
    <cellStyle name="Normal 7 2 14" xfId="1348"/>
    <cellStyle name="Normal 7 2 15" xfId="1456"/>
    <cellStyle name="Normal 7 2 16" xfId="1494"/>
    <cellStyle name="Normal 7 2 17" xfId="38747"/>
    <cellStyle name="Normal 7 2 2" xfId="928"/>
    <cellStyle name="Normal 7 2 2 10" xfId="38757"/>
    <cellStyle name="Normal 7 2 2 10 2" xfId="38758"/>
    <cellStyle name="Normal 7 2 2 11" xfId="38759"/>
    <cellStyle name="Normal 7 2 2 12" xfId="38756"/>
    <cellStyle name="Normal 7 2 2 2" xfId="929"/>
    <cellStyle name="Normal 7 2 2 2 10" xfId="38761"/>
    <cellStyle name="Normal 7 2 2 2 11" xfId="38760"/>
    <cellStyle name="Normal 7 2 2 2 2" xfId="1350"/>
    <cellStyle name="Normal 7 2 2 2 2 10" xfId="38762"/>
    <cellStyle name="Normal 7 2 2 2 2 2" xfId="1351"/>
    <cellStyle name="Normal 7 2 2 2 2 2 2" xfId="38764"/>
    <cellStyle name="Normal 7 2 2 2 2 2 2 2" xfId="38765"/>
    <cellStyle name="Normal 7 2 2 2 2 2 2 2 2" xfId="38766"/>
    <cellStyle name="Normal 7 2 2 2 2 2 2 2 2 2" xfId="38767"/>
    <cellStyle name="Normal 7 2 2 2 2 2 2 2 2 2 2" xfId="38768"/>
    <cellStyle name="Normal 7 2 2 2 2 2 2 2 2 2 2 2" xfId="38769"/>
    <cellStyle name="Normal 7 2 2 2 2 2 2 2 2 2 2 2 2" xfId="38770"/>
    <cellStyle name="Normal 7 2 2 2 2 2 2 2 2 2 2 3" xfId="38771"/>
    <cellStyle name="Normal 7 2 2 2 2 2 2 2 2 2 3" xfId="38772"/>
    <cellStyle name="Normal 7 2 2 2 2 2 2 2 2 2 3 2" xfId="38773"/>
    <cellStyle name="Normal 7 2 2 2 2 2 2 2 2 2 4" xfId="38774"/>
    <cellStyle name="Normal 7 2 2 2 2 2 2 2 2 3" xfId="38775"/>
    <cellStyle name="Normal 7 2 2 2 2 2 2 2 2 3 2" xfId="38776"/>
    <cellStyle name="Normal 7 2 2 2 2 2 2 2 2 3 2 2" xfId="38777"/>
    <cellStyle name="Normal 7 2 2 2 2 2 2 2 2 3 3" xfId="38778"/>
    <cellStyle name="Normal 7 2 2 2 2 2 2 2 2 4" xfId="38779"/>
    <cellStyle name="Normal 7 2 2 2 2 2 2 2 2 4 2" xfId="38780"/>
    <cellStyle name="Normal 7 2 2 2 2 2 2 2 2 5" xfId="38781"/>
    <cellStyle name="Normal 7 2 2 2 2 2 2 2 3" xfId="38782"/>
    <cellStyle name="Normal 7 2 2 2 2 2 2 2 3 2" xfId="38783"/>
    <cellStyle name="Normal 7 2 2 2 2 2 2 2 3 2 2" xfId="38784"/>
    <cellStyle name="Normal 7 2 2 2 2 2 2 2 3 2 2 2" xfId="38785"/>
    <cellStyle name="Normal 7 2 2 2 2 2 2 2 3 2 3" xfId="38786"/>
    <cellStyle name="Normal 7 2 2 2 2 2 2 2 3 3" xfId="38787"/>
    <cellStyle name="Normal 7 2 2 2 2 2 2 2 3 3 2" xfId="38788"/>
    <cellStyle name="Normal 7 2 2 2 2 2 2 2 3 4" xfId="38789"/>
    <cellStyle name="Normal 7 2 2 2 2 2 2 2 4" xfId="38790"/>
    <cellStyle name="Normal 7 2 2 2 2 2 2 2 4 2" xfId="38791"/>
    <cellStyle name="Normal 7 2 2 2 2 2 2 2 4 2 2" xfId="38792"/>
    <cellStyle name="Normal 7 2 2 2 2 2 2 2 4 3" xfId="38793"/>
    <cellStyle name="Normal 7 2 2 2 2 2 2 2 5" xfId="38794"/>
    <cellStyle name="Normal 7 2 2 2 2 2 2 2 5 2" xfId="38795"/>
    <cellStyle name="Normal 7 2 2 2 2 2 2 2 6" xfId="38796"/>
    <cellStyle name="Normal 7 2 2 2 2 2 2 3" xfId="38797"/>
    <cellStyle name="Normal 7 2 2 2 2 2 2 3 2" xfId="38798"/>
    <cellStyle name="Normal 7 2 2 2 2 2 2 3 2 2" xfId="38799"/>
    <cellStyle name="Normal 7 2 2 2 2 2 2 3 2 2 2" xfId="38800"/>
    <cellStyle name="Normal 7 2 2 2 2 2 2 3 2 2 2 2" xfId="38801"/>
    <cellStyle name="Normal 7 2 2 2 2 2 2 3 2 2 3" xfId="38802"/>
    <cellStyle name="Normal 7 2 2 2 2 2 2 3 2 3" xfId="38803"/>
    <cellStyle name="Normal 7 2 2 2 2 2 2 3 2 3 2" xfId="38804"/>
    <cellStyle name="Normal 7 2 2 2 2 2 2 3 2 4" xfId="38805"/>
    <cellStyle name="Normal 7 2 2 2 2 2 2 3 3" xfId="38806"/>
    <cellStyle name="Normal 7 2 2 2 2 2 2 3 3 2" xfId="38807"/>
    <cellStyle name="Normal 7 2 2 2 2 2 2 3 3 2 2" xfId="38808"/>
    <cellStyle name="Normal 7 2 2 2 2 2 2 3 3 3" xfId="38809"/>
    <cellStyle name="Normal 7 2 2 2 2 2 2 3 4" xfId="38810"/>
    <cellStyle name="Normal 7 2 2 2 2 2 2 3 4 2" xfId="38811"/>
    <cellStyle name="Normal 7 2 2 2 2 2 2 3 5" xfId="38812"/>
    <cellStyle name="Normal 7 2 2 2 2 2 2 4" xfId="38813"/>
    <cellStyle name="Normal 7 2 2 2 2 2 2 4 2" xfId="38814"/>
    <cellStyle name="Normal 7 2 2 2 2 2 2 4 2 2" xfId="38815"/>
    <cellStyle name="Normal 7 2 2 2 2 2 2 4 2 2 2" xfId="38816"/>
    <cellStyle name="Normal 7 2 2 2 2 2 2 4 2 3" xfId="38817"/>
    <cellStyle name="Normal 7 2 2 2 2 2 2 4 3" xfId="38818"/>
    <cellStyle name="Normal 7 2 2 2 2 2 2 4 3 2" xfId="38819"/>
    <cellStyle name="Normal 7 2 2 2 2 2 2 4 4" xfId="38820"/>
    <cellStyle name="Normal 7 2 2 2 2 2 2 5" xfId="38821"/>
    <cellStyle name="Normal 7 2 2 2 2 2 2 5 2" xfId="38822"/>
    <cellStyle name="Normal 7 2 2 2 2 2 2 5 2 2" xfId="38823"/>
    <cellStyle name="Normal 7 2 2 2 2 2 2 5 3" xfId="38824"/>
    <cellStyle name="Normal 7 2 2 2 2 2 2 6" xfId="38825"/>
    <cellStyle name="Normal 7 2 2 2 2 2 2 6 2" xfId="38826"/>
    <cellStyle name="Normal 7 2 2 2 2 2 2 7" xfId="38827"/>
    <cellStyle name="Normal 7 2 2 2 2 2 3" xfId="38828"/>
    <cellStyle name="Normal 7 2 2 2 2 2 3 2" xfId="38829"/>
    <cellStyle name="Normal 7 2 2 2 2 2 3 2 2" xfId="38830"/>
    <cellStyle name="Normal 7 2 2 2 2 2 3 2 2 2" xfId="38831"/>
    <cellStyle name="Normal 7 2 2 2 2 2 3 2 2 2 2" xfId="38832"/>
    <cellStyle name="Normal 7 2 2 2 2 2 3 2 2 2 2 2" xfId="38833"/>
    <cellStyle name="Normal 7 2 2 2 2 2 3 2 2 2 3" xfId="38834"/>
    <cellStyle name="Normal 7 2 2 2 2 2 3 2 2 3" xfId="38835"/>
    <cellStyle name="Normal 7 2 2 2 2 2 3 2 2 3 2" xfId="38836"/>
    <cellStyle name="Normal 7 2 2 2 2 2 3 2 2 4" xfId="38837"/>
    <cellStyle name="Normal 7 2 2 2 2 2 3 2 3" xfId="38838"/>
    <cellStyle name="Normal 7 2 2 2 2 2 3 2 3 2" xfId="38839"/>
    <cellStyle name="Normal 7 2 2 2 2 2 3 2 3 2 2" xfId="38840"/>
    <cellStyle name="Normal 7 2 2 2 2 2 3 2 3 3" xfId="38841"/>
    <cellStyle name="Normal 7 2 2 2 2 2 3 2 4" xfId="38842"/>
    <cellStyle name="Normal 7 2 2 2 2 2 3 2 4 2" xfId="38843"/>
    <cellStyle name="Normal 7 2 2 2 2 2 3 2 5" xfId="38844"/>
    <cellStyle name="Normal 7 2 2 2 2 2 3 3" xfId="38845"/>
    <cellStyle name="Normal 7 2 2 2 2 2 3 3 2" xfId="38846"/>
    <cellStyle name="Normal 7 2 2 2 2 2 3 3 2 2" xfId="38847"/>
    <cellStyle name="Normal 7 2 2 2 2 2 3 3 2 2 2" xfId="38848"/>
    <cellStyle name="Normal 7 2 2 2 2 2 3 3 2 3" xfId="38849"/>
    <cellStyle name="Normal 7 2 2 2 2 2 3 3 3" xfId="38850"/>
    <cellStyle name="Normal 7 2 2 2 2 2 3 3 3 2" xfId="38851"/>
    <cellStyle name="Normal 7 2 2 2 2 2 3 3 4" xfId="38852"/>
    <cellStyle name="Normal 7 2 2 2 2 2 3 4" xfId="38853"/>
    <cellStyle name="Normal 7 2 2 2 2 2 3 4 2" xfId="38854"/>
    <cellStyle name="Normal 7 2 2 2 2 2 3 4 2 2" xfId="38855"/>
    <cellStyle name="Normal 7 2 2 2 2 2 3 4 3" xfId="38856"/>
    <cellStyle name="Normal 7 2 2 2 2 2 3 5" xfId="38857"/>
    <cellStyle name="Normal 7 2 2 2 2 2 3 5 2" xfId="38858"/>
    <cellStyle name="Normal 7 2 2 2 2 2 3 6" xfId="38859"/>
    <cellStyle name="Normal 7 2 2 2 2 2 4" xfId="38860"/>
    <cellStyle name="Normal 7 2 2 2 2 2 4 2" xfId="38861"/>
    <cellStyle name="Normal 7 2 2 2 2 2 4 2 2" xfId="38862"/>
    <cellStyle name="Normal 7 2 2 2 2 2 4 2 2 2" xfId="38863"/>
    <cellStyle name="Normal 7 2 2 2 2 2 4 2 2 2 2" xfId="38864"/>
    <cellStyle name="Normal 7 2 2 2 2 2 4 2 2 3" xfId="38865"/>
    <cellStyle name="Normal 7 2 2 2 2 2 4 2 3" xfId="38866"/>
    <cellStyle name="Normal 7 2 2 2 2 2 4 2 3 2" xfId="38867"/>
    <cellStyle name="Normal 7 2 2 2 2 2 4 2 4" xfId="38868"/>
    <cellStyle name="Normal 7 2 2 2 2 2 4 3" xfId="38869"/>
    <cellStyle name="Normal 7 2 2 2 2 2 4 3 2" xfId="38870"/>
    <cellStyle name="Normal 7 2 2 2 2 2 4 3 2 2" xfId="38871"/>
    <cellStyle name="Normal 7 2 2 2 2 2 4 3 3" xfId="38872"/>
    <cellStyle name="Normal 7 2 2 2 2 2 4 4" xfId="38873"/>
    <cellStyle name="Normal 7 2 2 2 2 2 4 4 2" xfId="38874"/>
    <cellStyle name="Normal 7 2 2 2 2 2 4 5" xfId="38875"/>
    <cellStyle name="Normal 7 2 2 2 2 2 5" xfId="38876"/>
    <cellStyle name="Normal 7 2 2 2 2 2 5 2" xfId="38877"/>
    <cellStyle name="Normal 7 2 2 2 2 2 5 2 2" xfId="38878"/>
    <cellStyle name="Normal 7 2 2 2 2 2 5 2 2 2" xfId="38879"/>
    <cellStyle name="Normal 7 2 2 2 2 2 5 2 3" xfId="38880"/>
    <cellStyle name="Normal 7 2 2 2 2 2 5 3" xfId="38881"/>
    <cellStyle name="Normal 7 2 2 2 2 2 5 3 2" xfId="38882"/>
    <cellStyle name="Normal 7 2 2 2 2 2 5 4" xfId="38883"/>
    <cellStyle name="Normal 7 2 2 2 2 2 6" xfId="38884"/>
    <cellStyle name="Normal 7 2 2 2 2 2 6 2" xfId="38885"/>
    <cellStyle name="Normal 7 2 2 2 2 2 6 2 2" xfId="38886"/>
    <cellStyle name="Normal 7 2 2 2 2 2 6 3" xfId="38887"/>
    <cellStyle name="Normal 7 2 2 2 2 2 7" xfId="38888"/>
    <cellStyle name="Normal 7 2 2 2 2 2 7 2" xfId="38889"/>
    <cellStyle name="Normal 7 2 2 2 2 2 8" xfId="38890"/>
    <cellStyle name="Normal 7 2 2 2 2 2 9" xfId="38763"/>
    <cellStyle name="Normal 7 2 2 2 2 3" xfId="1497"/>
    <cellStyle name="Normal 7 2 2 2 2 3 2" xfId="38892"/>
    <cellStyle name="Normal 7 2 2 2 2 3 2 2" xfId="38893"/>
    <cellStyle name="Normal 7 2 2 2 2 3 2 2 2" xfId="38894"/>
    <cellStyle name="Normal 7 2 2 2 2 3 2 2 2 2" xfId="38895"/>
    <cellStyle name="Normal 7 2 2 2 2 3 2 2 2 2 2" xfId="38896"/>
    <cellStyle name="Normal 7 2 2 2 2 3 2 2 2 2 2 2" xfId="38897"/>
    <cellStyle name="Normal 7 2 2 2 2 3 2 2 2 2 3" xfId="38898"/>
    <cellStyle name="Normal 7 2 2 2 2 3 2 2 2 3" xfId="38899"/>
    <cellStyle name="Normal 7 2 2 2 2 3 2 2 2 3 2" xfId="38900"/>
    <cellStyle name="Normal 7 2 2 2 2 3 2 2 2 4" xfId="38901"/>
    <cellStyle name="Normal 7 2 2 2 2 3 2 2 3" xfId="38902"/>
    <cellStyle name="Normal 7 2 2 2 2 3 2 2 3 2" xfId="38903"/>
    <cellStyle name="Normal 7 2 2 2 2 3 2 2 3 2 2" xfId="38904"/>
    <cellStyle name="Normal 7 2 2 2 2 3 2 2 3 3" xfId="38905"/>
    <cellStyle name="Normal 7 2 2 2 2 3 2 2 4" xfId="38906"/>
    <cellStyle name="Normal 7 2 2 2 2 3 2 2 4 2" xfId="38907"/>
    <cellStyle name="Normal 7 2 2 2 2 3 2 2 5" xfId="38908"/>
    <cellStyle name="Normal 7 2 2 2 2 3 2 3" xfId="38909"/>
    <cellStyle name="Normal 7 2 2 2 2 3 2 3 2" xfId="38910"/>
    <cellStyle name="Normal 7 2 2 2 2 3 2 3 2 2" xfId="38911"/>
    <cellStyle name="Normal 7 2 2 2 2 3 2 3 2 2 2" xfId="38912"/>
    <cellStyle name="Normal 7 2 2 2 2 3 2 3 2 3" xfId="38913"/>
    <cellStyle name="Normal 7 2 2 2 2 3 2 3 3" xfId="38914"/>
    <cellStyle name="Normal 7 2 2 2 2 3 2 3 3 2" xfId="38915"/>
    <cellStyle name="Normal 7 2 2 2 2 3 2 3 4" xfId="38916"/>
    <cellStyle name="Normal 7 2 2 2 2 3 2 4" xfId="38917"/>
    <cellStyle name="Normal 7 2 2 2 2 3 2 4 2" xfId="38918"/>
    <cellStyle name="Normal 7 2 2 2 2 3 2 4 2 2" xfId="38919"/>
    <cellStyle name="Normal 7 2 2 2 2 3 2 4 3" xfId="38920"/>
    <cellStyle name="Normal 7 2 2 2 2 3 2 5" xfId="38921"/>
    <cellStyle name="Normal 7 2 2 2 2 3 2 5 2" xfId="38922"/>
    <cellStyle name="Normal 7 2 2 2 2 3 2 6" xfId="38923"/>
    <cellStyle name="Normal 7 2 2 2 2 3 3" xfId="38924"/>
    <cellStyle name="Normal 7 2 2 2 2 3 3 2" xfId="38925"/>
    <cellStyle name="Normal 7 2 2 2 2 3 3 2 2" xfId="38926"/>
    <cellStyle name="Normal 7 2 2 2 2 3 3 2 2 2" xfId="38927"/>
    <cellStyle name="Normal 7 2 2 2 2 3 3 2 2 2 2" xfId="38928"/>
    <cellStyle name="Normal 7 2 2 2 2 3 3 2 2 3" xfId="38929"/>
    <cellStyle name="Normal 7 2 2 2 2 3 3 2 3" xfId="38930"/>
    <cellStyle name="Normal 7 2 2 2 2 3 3 2 3 2" xfId="38931"/>
    <cellStyle name="Normal 7 2 2 2 2 3 3 2 4" xfId="38932"/>
    <cellStyle name="Normal 7 2 2 2 2 3 3 3" xfId="38933"/>
    <cellStyle name="Normal 7 2 2 2 2 3 3 3 2" xfId="38934"/>
    <cellStyle name="Normal 7 2 2 2 2 3 3 3 2 2" xfId="38935"/>
    <cellStyle name="Normal 7 2 2 2 2 3 3 3 3" xfId="38936"/>
    <cellStyle name="Normal 7 2 2 2 2 3 3 4" xfId="38937"/>
    <cellStyle name="Normal 7 2 2 2 2 3 3 4 2" xfId="38938"/>
    <cellStyle name="Normal 7 2 2 2 2 3 3 5" xfId="38939"/>
    <cellStyle name="Normal 7 2 2 2 2 3 4" xfId="38940"/>
    <cellStyle name="Normal 7 2 2 2 2 3 4 2" xfId="38941"/>
    <cellStyle name="Normal 7 2 2 2 2 3 4 2 2" xfId="38942"/>
    <cellStyle name="Normal 7 2 2 2 2 3 4 2 2 2" xfId="38943"/>
    <cellStyle name="Normal 7 2 2 2 2 3 4 2 3" xfId="38944"/>
    <cellStyle name="Normal 7 2 2 2 2 3 4 3" xfId="38945"/>
    <cellStyle name="Normal 7 2 2 2 2 3 4 3 2" xfId="38946"/>
    <cellStyle name="Normal 7 2 2 2 2 3 4 4" xfId="38947"/>
    <cellStyle name="Normal 7 2 2 2 2 3 5" xfId="38948"/>
    <cellStyle name="Normal 7 2 2 2 2 3 5 2" xfId="38949"/>
    <cellStyle name="Normal 7 2 2 2 2 3 5 2 2" xfId="38950"/>
    <cellStyle name="Normal 7 2 2 2 2 3 5 3" xfId="38951"/>
    <cellStyle name="Normal 7 2 2 2 2 3 6" xfId="38952"/>
    <cellStyle name="Normal 7 2 2 2 2 3 6 2" xfId="38953"/>
    <cellStyle name="Normal 7 2 2 2 2 3 7" xfId="38954"/>
    <cellStyle name="Normal 7 2 2 2 2 3 8" xfId="38891"/>
    <cellStyle name="Normal 7 2 2 2 2 4" xfId="38955"/>
    <cellStyle name="Normal 7 2 2 2 2 4 2" xfId="38956"/>
    <cellStyle name="Normal 7 2 2 2 2 4 2 2" xfId="38957"/>
    <cellStyle name="Normal 7 2 2 2 2 4 2 2 2" xfId="38958"/>
    <cellStyle name="Normal 7 2 2 2 2 4 2 2 2 2" xfId="38959"/>
    <cellStyle name="Normal 7 2 2 2 2 4 2 2 2 2 2" xfId="38960"/>
    <cellStyle name="Normal 7 2 2 2 2 4 2 2 2 3" xfId="38961"/>
    <cellStyle name="Normal 7 2 2 2 2 4 2 2 3" xfId="38962"/>
    <cellStyle name="Normal 7 2 2 2 2 4 2 2 3 2" xfId="38963"/>
    <cellStyle name="Normal 7 2 2 2 2 4 2 2 4" xfId="38964"/>
    <cellStyle name="Normal 7 2 2 2 2 4 2 3" xfId="38965"/>
    <cellStyle name="Normal 7 2 2 2 2 4 2 3 2" xfId="38966"/>
    <cellStyle name="Normal 7 2 2 2 2 4 2 3 2 2" xfId="38967"/>
    <cellStyle name="Normal 7 2 2 2 2 4 2 3 3" xfId="38968"/>
    <cellStyle name="Normal 7 2 2 2 2 4 2 4" xfId="38969"/>
    <cellStyle name="Normal 7 2 2 2 2 4 2 4 2" xfId="38970"/>
    <cellStyle name="Normal 7 2 2 2 2 4 2 5" xfId="38971"/>
    <cellStyle name="Normal 7 2 2 2 2 4 3" xfId="38972"/>
    <cellStyle name="Normal 7 2 2 2 2 4 3 2" xfId="38973"/>
    <cellStyle name="Normal 7 2 2 2 2 4 3 2 2" xfId="38974"/>
    <cellStyle name="Normal 7 2 2 2 2 4 3 2 2 2" xfId="38975"/>
    <cellStyle name="Normal 7 2 2 2 2 4 3 2 3" xfId="38976"/>
    <cellStyle name="Normal 7 2 2 2 2 4 3 3" xfId="38977"/>
    <cellStyle name="Normal 7 2 2 2 2 4 3 3 2" xfId="38978"/>
    <cellStyle name="Normal 7 2 2 2 2 4 3 4" xfId="38979"/>
    <cellStyle name="Normal 7 2 2 2 2 4 4" xfId="38980"/>
    <cellStyle name="Normal 7 2 2 2 2 4 4 2" xfId="38981"/>
    <cellStyle name="Normal 7 2 2 2 2 4 4 2 2" xfId="38982"/>
    <cellStyle name="Normal 7 2 2 2 2 4 4 3" xfId="38983"/>
    <cellStyle name="Normal 7 2 2 2 2 4 5" xfId="38984"/>
    <cellStyle name="Normal 7 2 2 2 2 4 5 2" xfId="38985"/>
    <cellStyle name="Normal 7 2 2 2 2 4 6" xfId="38986"/>
    <cellStyle name="Normal 7 2 2 2 2 5" xfId="38987"/>
    <cellStyle name="Normal 7 2 2 2 2 5 2" xfId="38988"/>
    <cellStyle name="Normal 7 2 2 2 2 5 2 2" xfId="38989"/>
    <cellStyle name="Normal 7 2 2 2 2 5 2 2 2" xfId="38990"/>
    <cellStyle name="Normal 7 2 2 2 2 5 2 2 2 2" xfId="38991"/>
    <cellStyle name="Normal 7 2 2 2 2 5 2 2 3" xfId="38992"/>
    <cellStyle name="Normal 7 2 2 2 2 5 2 3" xfId="38993"/>
    <cellStyle name="Normal 7 2 2 2 2 5 2 3 2" xfId="38994"/>
    <cellStyle name="Normal 7 2 2 2 2 5 2 4" xfId="38995"/>
    <cellStyle name="Normal 7 2 2 2 2 5 3" xfId="38996"/>
    <cellStyle name="Normal 7 2 2 2 2 5 3 2" xfId="38997"/>
    <cellStyle name="Normal 7 2 2 2 2 5 3 2 2" xfId="38998"/>
    <cellStyle name="Normal 7 2 2 2 2 5 3 3" xfId="38999"/>
    <cellStyle name="Normal 7 2 2 2 2 5 4" xfId="39000"/>
    <cellStyle name="Normal 7 2 2 2 2 5 4 2" xfId="39001"/>
    <cellStyle name="Normal 7 2 2 2 2 5 5" xfId="39002"/>
    <cellStyle name="Normal 7 2 2 2 2 6" xfId="39003"/>
    <cellStyle name="Normal 7 2 2 2 2 6 2" xfId="39004"/>
    <cellStyle name="Normal 7 2 2 2 2 6 2 2" xfId="39005"/>
    <cellStyle name="Normal 7 2 2 2 2 6 2 2 2" xfId="39006"/>
    <cellStyle name="Normal 7 2 2 2 2 6 2 3" xfId="39007"/>
    <cellStyle name="Normal 7 2 2 2 2 6 3" xfId="39008"/>
    <cellStyle name="Normal 7 2 2 2 2 6 3 2" xfId="39009"/>
    <cellStyle name="Normal 7 2 2 2 2 6 4" xfId="39010"/>
    <cellStyle name="Normal 7 2 2 2 2 7" xfId="39011"/>
    <cellStyle name="Normal 7 2 2 2 2 7 2" xfId="39012"/>
    <cellStyle name="Normal 7 2 2 2 2 7 2 2" xfId="39013"/>
    <cellStyle name="Normal 7 2 2 2 2 7 3" xfId="39014"/>
    <cellStyle name="Normal 7 2 2 2 2 8" xfId="39015"/>
    <cellStyle name="Normal 7 2 2 2 2 8 2" xfId="39016"/>
    <cellStyle name="Normal 7 2 2 2 2 9" xfId="39017"/>
    <cellStyle name="Normal 7 2 2 2 3" xfId="1352"/>
    <cellStyle name="Normal 7 2 2 2 3 2" xfId="39019"/>
    <cellStyle name="Normal 7 2 2 2 3 2 2" xfId="39020"/>
    <cellStyle name="Normal 7 2 2 2 3 2 2 2" xfId="39021"/>
    <cellStyle name="Normal 7 2 2 2 3 2 2 2 2" xfId="39022"/>
    <cellStyle name="Normal 7 2 2 2 3 2 2 2 2 2" xfId="39023"/>
    <cellStyle name="Normal 7 2 2 2 3 2 2 2 2 2 2" xfId="39024"/>
    <cellStyle name="Normal 7 2 2 2 3 2 2 2 2 2 2 2" xfId="39025"/>
    <cellStyle name="Normal 7 2 2 2 3 2 2 2 2 2 3" xfId="39026"/>
    <cellStyle name="Normal 7 2 2 2 3 2 2 2 2 3" xfId="39027"/>
    <cellStyle name="Normal 7 2 2 2 3 2 2 2 2 3 2" xfId="39028"/>
    <cellStyle name="Normal 7 2 2 2 3 2 2 2 2 4" xfId="39029"/>
    <cellStyle name="Normal 7 2 2 2 3 2 2 2 3" xfId="39030"/>
    <cellStyle name="Normal 7 2 2 2 3 2 2 2 3 2" xfId="39031"/>
    <cellStyle name="Normal 7 2 2 2 3 2 2 2 3 2 2" xfId="39032"/>
    <cellStyle name="Normal 7 2 2 2 3 2 2 2 3 3" xfId="39033"/>
    <cellStyle name="Normal 7 2 2 2 3 2 2 2 4" xfId="39034"/>
    <cellStyle name="Normal 7 2 2 2 3 2 2 2 4 2" xfId="39035"/>
    <cellStyle name="Normal 7 2 2 2 3 2 2 2 5" xfId="39036"/>
    <cellStyle name="Normal 7 2 2 2 3 2 2 3" xfId="39037"/>
    <cellStyle name="Normal 7 2 2 2 3 2 2 3 2" xfId="39038"/>
    <cellStyle name="Normal 7 2 2 2 3 2 2 3 2 2" xfId="39039"/>
    <cellStyle name="Normal 7 2 2 2 3 2 2 3 2 2 2" xfId="39040"/>
    <cellStyle name="Normal 7 2 2 2 3 2 2 3 2 3" xfId="39041"/>
    <cellStyle name="Normal 7 2 2 2 3 2 2 3 3" xfId="39042"/>
    <cellStyle name="Normal 7 2 2 2 3 2 2 3 3 2" xfId="39043"/>
    <cellStyle name="Normal 7 2 2 2 3 2 2 3 4" xfId="39044"/>
    <cellStyle name="Normal 7 2 2 2 3 2 2 4" xfId="39045"/>
    <cellStyle name="Normal 7 2 2 2 3 2 2 4 2" xfId="39046"/>
    <cellStyle name="Normal 7 2 2 2 3 2 2 4 2 2" xfId="39047"/>
    <cellStyle name="Normal 7 2 2 2 3 2 2 4 3" xfId="39048"/>
    <cellStyle name="Normal 7 2 2 2 3 2 2 5" xfId="39049"/>
    <cellStyle name="Normal 7 2 2 2 3 2 2 5 2" xfId="39050"/>
    <cellStyle name="Normal 7 2 2 2 3 2 2 6" xfId="39051"/>
    <cellStyle name="Normal 7 2 2 2 3 2 3" xfId="39052"/>
    <cellStyle name="Normal 7 2 2 2 3 2 3 2" xfId="39053"/>
    <cellStyle name="Normal 7 2 2 2 3 2 3 2 2" xfId="39054"/>
    <cellStyle name="Normal 7 2 2 2 3 2 3 2 2 2" xfId="39055"/>
    <cellStyle name="Normal 7 2 2 2 3 2 3 2 2 2 2" xfId="39056"/>
    <cellStyle name="Normal 7 2 2 2 3 2 3 2 2 3" xfId="39057"/>
    <cellStyle name="Normal 7 2 2 2 3 2 3 2 3" xfId="39058"/>
    <cellStyle name="Normal 7 2 2 2 3 2 3 2 3 2" xfId="39059"/>
    <cellStyle name="Normal 7 2 2 2 3 2 3 2 4" xfId="39060"/>
    <cellStyle name="Normal 7 2 2 2 3 2 3 3" xfId="39061"/>
    <cellStyle name="Normal 7 2 2 2 3 2 3 3 2" xfId="39062"/>
    <cellStyle name="Normal 7 2 2 2 3 2 3 3 2 2" xfId="39063"/>
    <cellStyle name="Normal 7 2 2 2 3 2 3 3 3" xfId="39064"/>
    <cellStyle name="Normal 7 2 2 2 3 2 3 4" xfId="39065"/>
    <cellStyle name="Normal 7 2 2 2 3 2 3 4 2" xfId="39066"/>
    <cellStyle name="Normal 7 2 2 2 3 2 3 5" xfId="39067"/>
    <cellStyle name="Normal 7 2 2 2 3 2 4" xfId="39068"/>
    <cellStyle name="Normal 7 2 2 2 3 2 4 2" xfId="39069"/>
    <cellStyle name="Normal 7 2 2 2 3 2 4 2 2" xfId="39070"/>
    <cellStyle name="Normal 7 2 2 2 3 2 4 2 2 2" xfId="39071"/>
    <cellStyle name="Normal 7 2 2 2 3 2 4 2 3" xfId="39072"/>
    <cellStyle name="Normal 7 2 2 2 3 2 4 3" xfId="39073"/>
    <cellStyle name="Normal 7 2 2 2 3 2 4 3 2" xfId="39074"/>
    <cellStyle name="Normal 7 2 2 2 3 2 4 4" xfId="39075"/>
    <cellStyle name="Normal 7 2 2 2 3 2 5" xfId="39076"/>
    <cellStyle name="Normal 7 2 2 2 3 2 5 2" xfId="39077"/>
    <cellStyle name="Normal 7 2 2 2 3 2 5 2 2" xfId="39078"/>
    <cellStyle name="Normal 7 2 2 2 3 2 5 3" xfId="39079"/>
    <cellStyle name="Normal 7 2 2 2 3 2 6" xfId="39080"/>
    <cellStyle name="Normal 7 2 2 2 3 2 6 2" xfId="39081"/>
    <cellStyle name="Normal 7 2 2 2 3 2 7" xfId="39082"/>
    <cellStyle name="Normal 7 2 2 2 3 3" xfId="39083"/>
    <cellStyle name="Normal 7 2 2 2 3 3 2" xfId="39084"/>
    <cellStyle name="Normal 7 2 2 2 3 3 2 2" xfId="39085"/>
    <cellStyle name="Normal 7 2 2 2 3 3 2 2 2" xfId="39086"/>
    <cellStyle name="Normal 7 2 2 2 3 3 2 2 2 2" xfId="39087"/>
    <cellStyle name="Normal 7 2 2 2 3 3 2 2 2 2 2" xfId="39088"/>
    <cellStyle name="Normal 7 2 2 2 3 3 2 2 2 3" xfId="39089"/>
    <cellStyle name="Normal 7 2 2 2 3 3 2 2 3" xfId="39090"/>
    <cellStyle name="Normal 7 2 2 2 3 3 2 2 3 2" xfId="39091"/>
    <cellStyle name="Normal 7 2 2 2 3 3 2 2 4" xfId="39092"/>
    <cellStyle name="Normal 7 2 2 2 3 3 2 3" xfId="39093"/>
    <cellStyle name="Normal 7 2 2 2 3 3 2 3 2" xfId="39094"/>
    <cellStyle name="Normal 7 2 2 2 3 3 2 3 2 2" xfId="39095"/>
    <cellStyle name="Normal 7 2 2 2 3 3 2 3 3" xfId="39096"/>
    <cellStyle name="Normal 7 2 2 2 3 3 2 4" xfId="39097"/>
    <cellStyle name="Normal 7 2 2 2 3 3 2 4 2" xfId="39098"/>
    <cellStyle name="Normal 7 2 2 2 3 3 2 5" xfId="39099"/>
    <cellStyle name="Normal 7 2 2 2 3 3 3" xfId="39100"/>
    <cellStyle name="Normal 7 2 2 2 3 3 3 2" xfId="39101"/>
    <cellStyle name="Normal 7 2 2 2 3 3 3 2 2" xfId="39102"/>
    <cellStyle name="Normal 7 2 2 2 3 3 3 2 2 2" xfId="39103"/>
    <cellStyle name="Normal 7 2 2 2 3 3 3 2 3" xfId="39104"/>
    <cellStyle name="Normal 7 2 2 2 3 3 3 3" xfId="39105"/>
    <cellStyle name="Normal 7 2 2 2 3 3 3 3 2" xfId="39106"/>
    <cellStyle name="Normal 7 2 2 2 3 3 3 4" xfId="39107"/>
    <cellStyle name="Normal 7 2 2 2 3 3 4" xfId="39108"/>
    <cellStyle name="Normal 7 2 2 2 3 3 4 2" xfId="39109"/>
    <cellStyle name="Normal 7 2 2 2 3 3 4 2 2" xfId="39110"/>
    <cellStyle name="Normal 7 2 2 2 3 3 4 3" xfId="39111"/>
    <cellStyle name="Normal 7 2 2 2 3 3 5" xfId="39112"/>
    <cellStyle name="Normal 7 2 2 2 3 3 5 2" xfId="39113"/>
    <cellStyle name="Normal 7 2 2 2 3 3 6" xfId="39114"/>
    <cellStyle name="Normal 7 2 2 2 3 4" xfId="39115"/>
    <cellStyle name="Normal 7 2 2 2 3 4 2" xfId="39116"/>
    <cellStyle name="Normal 7 2 2 2 3 4 2 2" xfId="39117"/>
    <cellStyle name="Normal 7 2 2 2 3 4 2 2 2" xfId="39118"/>
    <cellStyle name="Normal 7 2 2 2 3 4 2 2 2 2" xfId="39119"/>
    <cellStyle name="Normal 7 2 2 2 3 4 2 2 3" xfId="39120"/>
    <cellStyle name="Normal 7 2 2 2 3 4 2 3" xfId="39121"/>
    <cellStyle name="Normal 7 2 2 2 3 4 2 3 2" xfId="39122"/>
    <cellStyle name="Normal 7 2 2 2 3 4 2 4" xfId="39123"/>
    <cellStyle name="Normal 7 2 2 2 3 4 3" xfId="39124"/>
    <cellStyle name="Normal 7 2 2 2 3 4 3 2" xfId="39125"/>
    <cellStyle name="Normal 7 2 2 2 3 4 3 2 2" xfId="39126"/>
    <cellStyle name="Normal 7 2 2 2 3 4 3 3" xfId="39127"/>
    <cellStyle name="Normal 7 2 2 2 3 4 4" xfId="39128"/>
    <cellStyle name="Normal 7 2 2 2 3 4 4 2" xfId="39129"/>
    <cellStyle name="Normal 7 2 2 2 3 4 5" xfId="39130"/>
    <cellStyle name="Normal 7 2 2 2 3 5" xfId="39131"/>
    <cellStyle name="Normal 7 2 2 2 3 5 2" xfId="39132"/>
    <cellStyle name="Normal 7 2 2 2 3 5 2 2" xfId="39133"/>
    <cellStyle name="Normal 7 2 2 2 3 5 2 2 2" xfId="39134"/>
    <cellStyle name="Normal 7 2 2 2 3 5 2 3" xfId="39135"/>
    <cellStyle name="Normal 7 2 2 2 3 5 3" xfId="39136"/>
    <cellStyle name="Normal 7 2 2 2 3 5 3 2" xfId="39137"/>
    <cellStyle name="Normal 7 2 2 2 3 5 4" xfId="39138"/>
    <cellStyle name="Normal 7 2 2 2 3 6" xfId="39139"/>
    <cellStyle name="Normal 7 2 2 2 3 6 2" xfId="39140"/>
    <cellStyle name="Normal 7 2 2 2 3 6 2 2" xfId="39141"/>
    <cellStyle name="Normal 7 2 2 2 3 6 3" xfId="39142"/>
    <cellStyle name="Normal 7 2 2 2 3 7" xfId="39143"/>
    <cellStyle name="Normal 7 2 2 2 3 7 2" xfId="39144"/>
    <cellStyle name="Normal 7 2 2 2 3 8" xfId="39145"/>
    <cellStyle name="Normal 7 2 2 2 3 9" xfId="39018"/>
    <cellStyle name="Normal 7 2 2 2 4" xfId="1458"/>
    <cellStyle name="Normal 7 2 2 2 4 2" xfId="39147"/>
    <cellStyle name="Normal 7 2 2 2 4 2 2" xfId="39148"/>
    <cellStyle name="Normal 7 2 2 2 4 2 2 2" xfId="39149"/>
    <cellStyle name="Normal 7 2 2 2 4 2 2 2 2" xfId="39150"/>
    <cellStyle name="Normal 7 2 2 2 4 2 2 2 2 2" xfId="39151"/>
    <cellStyle name="Normal 7 2 2 2 4 2 2 2 2 2 2" xfId="39152"/>
    <cellStyle name="Normal 7 2 2 2 4 2 2 2 2 3" xfId="39153"/>
    <cellStyle name="Normal 7 2 2 2 4 2 2 2 3" xfId="39154"/>
    <cellStyle name="Normal 7 2 2 2 4 2 2 2 3 2" xfId="39155"/>
    <cellStyle name="Normal 7 2 2 2 4 2 2 2 4" xfId="39156"/>
    <cellStyle name="Normal 7 2 2 2 4 2 2 3" xfId="39157"/>
    <cellStyle name="Normal 7 2 2 2 4 2 2 3 2" xfId="39158"/>
    <cellStyle name="Normal 7 2 2 2 4 2 2 3 2 2" xfId="39159"/>
    <cellStyle name="Normal 7 2 2 2 4 2 2 3 3" xfId="39160"/>
    <cellStyle name="Normal 7 2 2 2 4 2 2 4" xfId="39161"/>
    <cellStyle name="Normal 7 2 2 2 4 2 2 4 2" xfId="39162"/>
    <cellStyle name="Normal 7 2 2 2 4 2 2 5" xfId="39163"/>
    <cellStyle name="Normal 7 2 2 2 4 2 3" xfId="39164"/>
    <cellStyle name="Normal 7 2 2 2 4 2 3 2" xfId="39165"/>
    <cellStyle name="Normal 7 2 2 2 4 2 3 2 2" xfId="39166"/>
    <cellStyle name="Normal 7 2 2 2 4 2 3 2 2 2" xfId="39167"/>
    <cellStyle name="Normal 7 2 2 2 4 2 3 2 3" xfId="39168"/>
    <cellStyle name="Normal 7 2 2 2 4 2 3 3" xfId="39169"/>
    <cellStyle name="Normal 7 2 2 2 4 2 3 3 2" xfId="39170"/>
    <cellStyle name="Normal 7 2 2 2 4 2 3 4" xfId="39171"/>
    <cellStyle name="Normal 7 2 2 2 4 2 4" xfId="39172"/>
    <cellStyle name="Normal 7 2 2 2 4 2 4 2" xfId="39173"/>
    <cellStyle name="Normal 7 2 2 2 4 2 4 2 2" xfId="39174"/>
    <cellStyle name="Normal 7 2 2 2 4 2 4 3" xfId="39175"/>
    <cellStyle name="Normal 7 2 2 2 4 2 5" xfId="39176"/>
    <cellStyle name="Normal 7 2 2 2 4 2 5 2" xfId="39177"/>
    <cellStyle name="Normal 7 2 2 2 4 2 6" xfId="39178"/>
    <cellStyle name="Normal 7 2 2 2 4 3" xfId="39179"/>
    <cellStyle name="Normal 7 2 2 2 4 3 2" xfId="39180"/>
    <cellStyle name="Normal 7 2 2 2 4 3 2 2" xfId="39181"/>
    <cellStyle name="Normal 7 2 2 2 4 3 2 2 2" xfId="39182"/>
    <cellStyle name="Normal 7 2 2 2 4 3 2 2 2 2" xfId="39183"/>
    <cellStyle name="Normal 7 2 2 2 4 3 2 2 3" xfId="39184"/>
    <cellStyle name="Normal 7 2 2 2 4 3 2 3" xfId="39185"/>
    <cellStyle name="Normal 7 2 2 2 4 3 2 3 2" xfId="39186"/>
    <cellStyle name="Normal 7 2 2 2 4 3 2 4" xfId="39187"/>
    <cellStyle name="Normal 7 2 2 2 4 3 3" xfId="39188"/>
    <cellStyle name="Normal 7 2 2 2 4 3 3 2" xfId="39189"/>
    <cellStyle name="Normal 7 2 2 2 4 3 3 2 2" xfId="39190"/>
    <cellStyle name="Normal 7 2 2 2 4 3 3 3" xfId="39191"/>
    <cellStyle name="Normal 7 2 2 2 4 3 4" xfId="39192"/>
    <cellStyle name="Normal 7 2 2 2 4 3 4 2" xfId="39193"/>
    <cellStyle name="Normal 7 2 2 2 4 3 5" xfId="39194"/>
    <cellStyle name="Normal 7 2 2 2 4 4" xfId="39195"/>
    <cellStyle name="Normal 7 2 2 2 4 4 2" xfId="39196"/>
    <cellStyle name="Normal 7 2 2 2 4 4 2 2" xfId="39197"/>
    <cellStyle name="Normal 7 2 2 2 4 4 2 2 2" xfId="39198"/>
    <cellStyle name="Normal 7 2 2 2 4 4 2 3" xfId="39199"/>
    <cellStyle name="Normal 7 2 2 2 4 4 3" xfId="39200"/>
    <cellStyle name="Normal 7 2 2 2 4 4 3 2" xfId="39201"/>
    <cellStyle name="Normal 7 2 2 2 4 4 4" xfId="39202"/>
    <cellStyle name="Normal 7 2 2 2 4 5" xfId="39203"/>
    <cellStyle name="Normal 7 2 2 2 4 5 2" xfId="39204"/>
    <cellStyle name="Normal 7 2 2 2 4 5 2 2" xfId="39205"/>
    <cellStyle name="Normal 7 2 2 2 4 5 3" xfId="39206"/>
    <cellStyle name="Normal 7 2 2 2 4 6" xfId="39207"/>
    <cellStyle name="Normal 7 2 2 2 4 6 2" xfId="39208"/>
    <cellStyle name="Normal 7 2 2 2 4 7" xfId="39209"/>
    <cellStyle name="Normal 7 2 2 2 4 8" xfId="39146"/>
    <cellStyle name="Normal 7 2 2 2 5" xfId="1496"/>
    <cellStyle name="Normal 7 2 2 2 5 2" xfId="39211"/>
    <cellStyle name="Normal 7 2 2 2 5 2 2" xfId="39212"/>
    <cellStyle name="Normal 7 2 2 2 5 2 2 2" xfId="39213"/>
    <cellStyle name="Normal 7 2 2 2 5 2 2 2 2" xfId="39214"/>
    <cellStyle name="Normal 7 2 2 2 5 2 2 2 2 2" xfId="39215"/>
    <cellStyle name="Normal 7 2 2 2 5 2 2 2 3" xfId="39216"/>
    <cellStyle name="Normal 7 2 2 2 5 2 2 3" xfId="39217"/>
    <cellStyle name="Normal 7 2 2 2 5 2 2 3 2" xfId="39218"/>
    <cellStyle name="Normal 7 2 2 2 5 2 2 4" xfId="39219"/>
    <cellStyle name="Normal 7 2 2 2 5 2 3" xfId="39220"/>
    <cellStyle name="Normal 7 2 2 2 5 2 3 2" xfId="39221"/>
    <cellStyle name="Normal 7 2 2 2 5 2 3 2 2" xfId="39222"/>
    <cellStyle name="Normal 7 2 2 2 5 2 3 3" xfId="39223"/>
    <cellStyle name="Normal 7 2 2 2 5 2 4" xfId="39224"/>
    <cellStyle name="Normal 7 2 2 2 5 2 4 2" xfId="39225"/>
    <cellStyle name="Normal 7 2 2 2 5 2 5" xfId="39226"/>
    <cellStyle name="Normal 7 2 2 2 5 3" xfId="39227"/>
    <cellStyle name="Normal 7 2 2 2 5 3 2" xfId="39228"/>
    <cellStyle name="Normal 7 2 2 2 5 3 2 2" xfId="39229"/>
    <cellStyle name="Normal 7 2 2 2 5 3 2 2 2" xfId="39230"/>
    <cellStyle name="Normal 7 2 2 2 5 3 2 3" xfId="39231"/>
    <cellStyle name="Normal 7 2 2 2 5 3 3" xfId="39232"/>
    <cellStyle name="Normal 7 2 2 2 5 3 3 2" xfId="39233"/>
    <cellStyle name="Normal 7 2 2 2 5 3 4" xfId="39234"/>
    <cellStyle name="Normal 7 2 2 2 5 4" xfId="39235"/>
    <cellStyle name="Normal 7 2 2 2 5 4 2" xfId="39236"/>
    <cellStyle name="Normal 7 2 2 2 5 4 2 2" xfId="39237"/>
    <cellStyle name="Normal 7 2 2 2 5 4 3" xfId="39238"/>
    <cellStyle name="Normal 7 2 2 2 5 5" xfId="39239"/>
    <cellStyle name="Normal 7 2 2 2 5 5 2" xfId="39240"/>
    <cellStyle name="Normal 7 2 2 2 5 6" xfId="39241"/>
    <cellStyle name="Normal 7 2 2 2 5 7" xfId="39210"/>
    <cellStyle name="Normal 7 2 2 2 6" xfId="39242"/>
    <cellStyle name="Normal 7 2 2 2 6 2" xfId="39243"/>
    <cellStyle name="Normal 7 2 2 2 6 2 2" xfId="39244"/>
    <cellStyle name="Normal 7 2 2 2 6 2 2 2" xfId="39245"/>
    <cellStyle name="Normal 7 2 2 2 6 2 2 2 2" xfId="39246"/>
    <cellStyle name="Normal 7 2 2 2 6 2 2 3" xfId="39247"/>
    <cellStyle name="Normal 7 2 2 2 6 2 3" xfId="39248"/>
    <cellStyle name="Normal 7 2 2 2 6 2 3 2" xfId="39249"/>
    <cellStyle name="Normal 7 2 2 2 6 2 4" xfId="39250"/>
    <cellStyle name="Normal 7 2 2 2 6 3" xfId="39251"/>
    <cellStyle name="Normal 7 2 2 2 6 3 2" xfId="39252"/>
    <cellStyle name="Normal 7 2 2 2 6 3 2 2" xfId="39253"/>
    <cellStyle name="Normal 7 2 2 2 6 3 3" xfId="39254"/>
    <cellStyle name="Normal 7 2 2 2 6 4" xfId="39255"/>
    <cellStyle name="Normal 7 2 2 2 6 4 2" xfId="39256"/>
    <cellStyle name="Normal 7 2 2 2 6 5" xfId="39257"/>
    <cellStyle name="Normal 7 2 2 2 7" xfId="39258"/>
    <cellStyle name="Normal 7 2 2 2 7 2" xfId="39259"/>
    <cellStyle name="Normal 7 2 2 2 7 2 2" xfId="39260"/>
    <cellStyle name="Normal 7 2 2 2 7 2 2 2" xfId="39261"/>
    <cellStyle name="Normal 7 2 2 2 7 2 3" xfId="39262"/>
    <cellStyle name="Normal 7 2 2 2 7 3" xfId="39263"/>
    <cellStyle name="Normal 7 2 2 2 7 3 2" xfId="39264"/>
    <cellStyle name="Normal 7 2 2 2 7 4" xfId="39265"/>
    <cellStyle name="Normal 7 2 2 2 8" xfId="39266"/>
    <cellStyle name="Normal 7 2 2 2 8 2" xfId="39267"/>
    <cellStyle name="Normal 7 2 2 2 8 2 2" xfId="39268"/>
    <cellStyle name="Normal 7 2 2 2 8 3" xfId="39269"/>
    <cellStyle name="Normal 7 2 2 2 9" xfId="39270"/>
    <cellStyle name="Normal 7 2 2 2 9 2" xfId="39271"/>
    <cellStyle name="Normal 7 2 2 3" xfId="930"/>
    <cellStyle name="Normal 7 2 2 3 10" xfId="39272"/>
    <cellStyle name="Normal 7 2 2 3 2" xfId="1353"/>
    <cellStyle name="Normal 7 2 2 3 2 2" xfId="39274"/>
    <cellStyle name="Normal 7 2 2 3 2 2 2" xfId="39275"/>
    <cellStyle name="Normal 7 2 2 3 2 2 2 2" xfId="39276"/>
    <cellStyle name="Normal 7 2 2 3 2 2 2 2 2" xfId="39277"/>
    <cellStyle name="Normal 7 2 2 3 2 2 2 2 2 2" xfId="39278"/>
    <cellStyle name="Normal 7 2 2 3 2 2 2 2 2 2 2" xfId="39279"/>
    <cellStyle name="Normal 7 2 2 3 2 2 2 2 2 2 2 2" xfId="39280"/>
    <cellStyle name="Normal 7 2 2 3 2 2 2 2 2 2 3" xfId="39281"/>
    <cellStyle name="Normal 7 2 2 3 2 2 2 2 2 3" xfId="39282"/>
    <cellStyle name="Normal 7 2 2 3 2 2 2 2 2 3 2" xfId="39283"/>
    <cellStyle name="Normal 7 2 2 3 2 2 2 2 2 4" xfId="39284"/>
    <cellStyle name="Normal 7 2 2 3 2 2 2 2 3" xfId="39285"/>
    <cellStyle name="Normal 7 2 2 3 2 2 2 2 3 2" xfId="39286"/>
    <cellStyle name="Normal 7 2 2 3 2 2 2 2 3 2 2" xfId="39287"/>
    <cellStyle name="Normal 7 2 2 3 2 2 2 2 3 3" xfId="39288"/>
    <cellStyle name="Normal 7 2 2 3 2 2 2 2 4" xfId="39289"/>
    <cellStyle name="Normal 7 2 2 3 2 2 2 2 4 2" xfId="39290"/>
    <cellStyle name="Normal 7 2 2 3 2 2 2 2 5" xfId="39291"/>
    <cellStyle name="Normal 7 2 2 3 2 2 2 3" xfId="39292"/>
    <cellStyle name="Normal 7 2 2 3 2 2 2 3 2" xfId="39293"/>
    <cellStyle name="Normal 7 2 2 3 2 2 2 3 2 2" xfId="39294"/>
    <cellStyle name="Normal 7 2 2 3 2 2 2 3 2 2 2" xfId="39295"/>
    <cellStyle name="Normal 7 2 2 3 2 2 2 3 2 3" xfId="39296"/>
    <cellStyle name="Normal 7 2 2 3 2 2 2 3 3" xfId="39297"/>
    <cellStyle name="Normal 7 2 2 3 2 2 2 3 3 2" xfId="39298"/>
    <cellStyle name="Normal 7 2 2 3 2 2 2 3 4" xfId="39299"/>
    <cellStyle name="Normal 7 2 2 3 2 2 2 4" xfId="39300"/>
    <cellStyle name="Normal 7 2 2 3 2 2 2 4 2" xfId="39301"/>
    <cellStyle name="Normal 7 2 2 3 2 2 2 4 2 2" xfId="39302"/>
    <cellStyle name="Normal 7 2 2 3 2 2 2 4 3" xfId="39303"/>
    <cellStyle name="Normal 7 2 2 3 2 2 2 5" xfId="39304"/>
    <cellStyle name="Normal 7 2 2 3 2 2 2 5 2" xfId="39305"/>
    <cellStyle name="Normal 7 2 2 3 2 2 2 6" xfId="39306"/>
    <cellStyle name="Normal 7 2 2 3 2 2 3" xfId="39307"/>
    <cellStyle name="Normal 7 2 2 3 2 2 3 2" xfId="39308"/>
    <cellStyle name="Normal 7 2 2 3 2 2 3 2 2" xfId="39309"/>
    <cellStyle name="Normal 7 2 2 3 2 2 3 2 2 2" xfId="39310"/>
    <cellStyle name="Normal 7 2 2 3 2 2 3 2 2 2 2" xfId="39311"/>
    <cellStyle name="Normal 7 2 2 3 2 2 3 2 2 3" xfId="39312"/>
    <cellStyle name="Normal 7 2 2 3 2 2 3 2 3" xfId="39313"/>
    <cellStyle name="Normal 7 2 2 3 2 2 3 2 3 2" xfId="39314"/>
    <cellStyle name="Normal 7 2 2 3 2 2 3 2 4" xfId="39315"/>
    <cellStyle name="Normal 7 2 2 3 2 2 3 3" xfId="39316"/>
    <cellStyle name="Normal 7 2 2 3 2 2 3 3 2" xfId="39317"/>
    <cellStyle name="Normal 7 2 2 3 2 2 3 3 2 2" xfId="39318"/>
    <cellStyle name="Normal 7 2 2 3 2 2 3 3 3" xfId="39319"/>
    <cellStyle name="Normal 7 2 2 3 2 2 3 4" xfId="39320"/>
    <cellStyle name="Normal 7 2 2 3 2 2 3 4 2" xfId="39321"/>
    <cellStyle name="Normal 7 2 2 3 2 2 3 5" xfId="39322"/>
    <cellStyle name="Normal 7 2 2 3 2 2 4" xfId="39323"/>
    <cellStyle name="Normal 7 2 2 3 2 2 4 2" xfId="39324"/>
    <cellStyle name="Normal 7 2 2 3 2 2 4 2 2" xfId="39325"/>
    <cellStyle name="Normal 7 2 2 3 2 2 4 2 2 2" xfId="39326"/>
    <cellStyle name="Normal 7 2 2 3 2 2 4 2 3" xfId="39327"/>
    <cellStyle name="Normal 7 2 2 3 2 2 4 3" xfId="39328"/>
    <cellStyle name="Normal 7 2 2 3 2 2 4 3 2" xfId="39329"/>
    <cellStyle name="Normal 7 2 2 3 2 2 4 4" xfId="39330"/>
    <cellStyle name="Normal 7 2 2 3 2 2 5" xfId="39331"/>
    <cellStyle name="Normal 7 2 2 3 2 2 5 2" xfId="39332"/>
    <cellStyle name="Normal 7 2 2 3 2 2 5 2 2" xfId="39333"/>
    <cellStyle name="Normal 7 2 2 3 2 2 5 3" xfId="39334"/>
    <cellStyle name="Normal 7 2 2 3 2 2 6" xfId="39335"/>
    <cellStyle name="Normal 7 2 2 3 2 2 6 2" xfId="39336"/>
    <cellStyle name="Normal 7 2 2 3 2 2 7" xfId="39337"/>
    <cellStyle name="Normal 7 2 2 3 2 3" xfId="39338"/>
    <cellStyle name="Normal 7 2 2 3 2 3 2" xfId="39339"/>
    <cellStyle name="Normal 7 2 2 3 2 3 2 2" xfId="39340"/>
    <cellStyle name="Normal 7 2 2 3 2 3 2 2 2" xfId="39341"/>
    <cellStyle name="Normal 7 2 2 3 2 3 2 2 2 2" xfId="39342"/>
    <cellStyle name="Normal 7 2 2 3 2 3 2 2 2 2 2" xfId="39343"/>
    <cellStyle name="Normal 7 2 2 3 2 3 2 2 2 3" xfId="39344"/>
    <cellStyle name="Normal 7 2 2 3 2 3 2 2 3" xfId="39345"/>
    <cellStyle name="Normal 7 2 2 3 2 3 2 2 3 2" xfId="39346"/>
    <cellStyle name="Normal 7 2 2 3 2 3 2 2 4" xfId="39347"/>
    <cellStyle name="Normal 7 2 2 3 2 3 2 3" xfId="39348"/>
    <cellStyle name="Normal 7 2 2 3 2 3 2 3 2" xfId="39349"/>
    <cellStyle name="Normal 7 2 2 3 2 3 2 3 2 2" xfId="39350"/>
    <cellStyle name="Normal 7 2 2 3 2 3 2 3 3" xfId="39351"/>
    <cellStyle name="Normal 7 2 2 3 2 3 2 4" xfId="39352"/>
    <cellStyle name="Normal 7 2 2 3 2 3 2 4 2" xfId="39353"/>
    <cellStyle name="Normal 7 2 2 3 2 3 2 5" xfId="39354"/>
    <cellStyle name="Normal 7 2 2 3 2 3 3" xfId="39355"/>
    <cellStyle name="Normal 7 2 2 3 2 3 3 2" xfId="39356"/>
    <cellStyle name="Normal 7 2 2 3 2 3 3 2 2" xfId="39357"/>
    <cellStyle name="Normal 7 2 2 3 2 3 3 2 2 2" xfId="39358"/>
    <cellStyle name="Normal 7 2 2 3 2 3 3 2 3" xfId="39359"/>
    <cellStyle name="Normal 7 2 2 3 2 3 3 3" xfId="39360"/>
    <cellStyle name="Normal 7 2 2 3 2 3 3 3 2" xfId="39361"/>
    <cellStyle name="Normal 7 2 2 3 2 3 3 4" xfId="39362"/>
    <cellStyle name="Normal 7 2 2 3 2 3 4" xfId="39363"/>
    <cellStyle name="Normal 7 2 2 3 2 3 4 2" xfId="39364"/>
    <cellStyle name="Normal 7 2 2 3 2 3 4 2 2" xfId="39365"/>
    <cellStyle name="Normal 7 2 2 3 2 3 4 3" xfId="39366"/>
    <cellStyle name="Normal 7 2 2 3 2 3 5" xfId="39367"/>
    <cellStyle name="Normal 7 2 2 3 2 3 5 2" xfId="39368"/>
    <cellStyle name="Normal 7 2 2 3 2 3 6" xfId="39369"/>
    <cellStyle name="Normal 7 2 2 3 2 4" xfId="39370"/>
    <cellStyle name="Normal 7 2 2 3 2 4 2" xfId="39371"/>
    <cellStyle name="Normal 7 2 2 3 2 4 2 2" xfId="39372"/>
    <cellStyle name="Normal 7 2 2 3 2 4 2 2 2" xfId="39373"/>
    <cellStyle name="Normal 7 2 2 3 2 4 2 2 2 2" xfId="39374"/>
    <cellStyle name="Normal 7 2 2 3 2 4 2 2 3" xfId="39375"/>
    <cellStyle name="Normal 7 2 2 3 2 4 2 3" xfId="39376"/>
    <cellStyle name="Normal 7 2 2 3 2 4 2 3 2" xfId="39377"/>
    <cellStyle name="Normal 7 2 2 3 2 4 2 4" xfId="39378"/>
    <cellStyle name="Normal 7 2 2 3 2 4 3" xfId="39379"/>
    <cellStyle name="Normal 7 2 2 3 2 4 3 2" xfId="39380"/>
    <cellStyle name="Normal 7 2 2 3 2 4 3 2 2" xfId="39381"/>
    <cellStyle name="Normal 7 2 2 3 2 4 3 3" xfId="39382"/>
    <cellStyle name="Normal 7 2 2 3 2 4 4" xfId="39383"/>
    <cellStyle name="Normal 7 2 2 3 2 4 4 2" xfId="39384"/>
    <cellStyle name="Normal 7 2 2 3 2 4 5" xfId="39385"/>
    <cellStyle name="Normal 7 2 2 3 2 5" xfId="39386"/>
    <cellStyle name="Normal 7 2 2 3 2 5 2" xfId="39387"/>
    <cellStyle name="Normal 7 2 2 3 2 5 2 2" xfId="39388"/>
    <cellStyle name="Normal 7 2 2 3 2 5 2 2 2" xfId="39389"/>
    <cellStyle name="Normal 7 2 2 3 2 5 2 3" xfId="39390"/>
    <cellStyle name="Normal 7 2 2 3 2 5 3" xfId="39391"/>
    <cellStyle name="Normal 7 2 2 3 2 5 3 2" xfId="39392"/>
    <cellStyle name="Normal 7 2 2 3 2 5 4" xfId="39393"/>
    <cellStyle name="Normal 7 2 2 3 2 6" xfId="39394"/>
    <cellStyle name="Normal 7 2 2 3 2 6 2" xfId="39395"/>
    <cellStyle name="Normal 7 2 2 3 2 6 2 2" xfId="39396"/>
    <cellStyle name="Normal 7 2 2 3 2 6 3" xfId="39397"/>
    <cellStyle name="Normal 7 2 2 3 2 7" xfId="39398"/>
    <cellStyle name="Normal 7 2 2 3 2 7 2" xfId="39399"/>
    <cellStyle name="Normal 7 2 2 3 2 8" xfId="39400"/>
    <cellStyle name="Normal 7 2 2 3 2 9" xfId="39273"/>
    <cellStyle name="Normal 7 2 2 3 3" xfId="1498"/>
    <cellStyle name="Normal 7 2 2 3 3 2" xfId="39402"/>
    <cellStyle name="Normal 7 2 2 3 3 2 2" xfId="39403"/>
    <cellStyle name="Normal 7 2 2 3 3 2 2 2" xfId="39404"/>
    <cellStyle name="Normal 7 2 2 3 3 2 2 2 2" xfId="39405"/>
    <cellStyle name="Normal 7 2 2 3 3 2 2 2 2 2" xfId="39406"/>
    <cellStyle name="Normal 7 2 2 3 3 2 2 2 2 2 2" xfId="39407"/>
    <cellStyle name="Normal 7 2 2 3 3 2 2 2 2 3" xfId="39408"/>
    <cellStyle name="Normal 7 2 2 3 3 2 2 2 3" xfId="39409"/>
    <cellStyle name="Normal 7 2 2 3 3 2 2 2 3 2" xfId="39410"/>
    <cellStyle name="Normal 7 2 2 3 3 2 2 2 4" xfId="39411"/>
    <cellStyle name="Normal 7 2 2 3 3 2 2 3" xfId="39412"/>
    <cellStyle name="Normal 7 2 2 3 3 2 2 3 2" xfId="39413"/>
    <cellStyle name="Normal 7 2 2 3 3 2 2 3 2 2" xfId="39414"/>
    <cellStyle name="Normal 7 2 2 3 3 2 2 3 3" xfId="39415"/>
    <cellStyle name="Normal 7 2 2 3 3 2 2 4" xfId="39416"/>
    <cellStyle name="Normal 7 2 2 3 3 2 2 4 2" xfId="39417"/>
    <cellStyle name="Normal 7 2 2 3 3 2 2 5" xfId="39418"/>
    <cellStyle name="Normal 7 2 2 3 3 2 3" xfId="39419"/>
    <cellStyle name="Normal 7 2 2 3 3 2 3 2" xfId="39420"/>
    <cellStyle name="Normal 7 2 2 3 3 2 3 2 2" xfId="39421"/>
    <cellStyle name="Normal 7 2 2 3 3 2 3 2 2 2" xfId="39422"/>
    <cellStyle name="Normal 7 2 2 3 3 2 3 2 3" xfId="39423"/>
    <cellStyle name="Normal 7 2 2 3 3 2 3 3" xfId="39424"/>
    <cellStyle name="Normal 7 2 2 3 3 2 3 3 2" xfId="39425"/>
    <cellStyle name="Normal 7 2 2 3 3 2 3 4" xfId="39426"/>
    <cellStyle name="Normal 7 2 2 3 3 2 4" xfId="39427"/>
    <cellStyle name="Normal 7 2 2 3 3 2 4 2" xfId="39428"/>
    <cellStyle name="Normal 7 2 2 3 3 2 4 2 2" xfId="39429"/>
    <cellStyle name="Normal 7 2 2 3 3 2 4 3" xfId="39430"/>
    <cellStyle name="Normal 7 2 2 3 3 2 5" xfId="39431"/>
    <cellStyle name="Normal 7 2 2 3 3 2 5 2" xfId="39432"/>
    <cellStyle name="Normal 7 2 2 3 3 2 6" xfId="39433"/>
    <cellStyle name="Normal 7 2 2 3 3 3" xfId="39434"/>
    <cellStyle name="Normal 7 2 2 3 3 3 2" xfId="39435"/>
    <cellStyle name="Normal 7 2 2 3 3 3 2 2" xfId="39436"/>
    <cellStyle name="Normal 7 2 2 3 3 3 2 2 2" xfId="39437"/>
    <cellStyle name="Normal 7 2 2 3 3 3 2 2 2 2" xfId="39438"/>
    <cellStyle name="Normal 7 2 2 3 3 3 2 2 3" xfId="39439"/>
    <cellStyle name="Normal 7 2 2 3 3 3 2 3" xfId="39440"/>
    <cellStyle name="Normal 7 2 2 3 3 3 2 3 2" xfId="39441"/>
    <cellStyle name="Normal 7 2 2 3 3 3 2 4" xfId="39442"/>
    <cellStyle name="Normal 7 2 2 3 3 3 3" xfId="39443"/>
    <cellStyle name="Normal 7 2 2 3 3 3 3 2" xfId="39444"/>
    <cellStyle name="Normal 7 2 2 3 3 3 3 2 2" xfId="39445"/>
    <cellStyle name="Normal 7 2 2 3 3 3 3 3" xfId="39446"/>
    <cellStyle name="Normal 7 2 2 3 3 3 4" xfId="39447"/>
    <cellStyle name="Normal 7 2 2 3 3 3 4 2" xfId="39448"/>
    <cellStyle name="Normal 7 2 2 3 3 3 5" xfId="39449"/>
    <cellStyle name="Normal 7 2 2 3 3 4" xfId="39450"/>
    <cellStyle name="Normal 7 2 2 3 3 4 2" xfId="39451"/>
    <cellStyle name="Normal 7 2 2 3 3 4 2 2" xfId="39452"/>
    <cellStyle name="Normal 7 2 2 3 3 4 2 2 2" xfId="39453"/>
    <cellStyle name="Normal 7 2 2 3 3 4 2 3" xfId="39454"/>
    <cellStyle name="Normal 7 2 2 3 3 4 3" xfId="39455"/>
    <cellStyle name="Normal 7 2 2 3 3 4 3 2" xfId="39456"/>
    <cellStyle name="Normal 7 2 2 3 3 4 4" xfId="39457"/>
    <cellStyle name="Normal 7 2 2 3 3 5" xfId="39458"/>
    <cellStyle name="Normal 7 2 2 3 3 5 2" xfId="39459"/>
    <cellStyle name="Normal 7 2 2 3 3 5 2 2" xfId="39460"/>
    <cellStyle name="Normal 7 2 2 3 3 5 3" xfId="39461"/>
    <cellStyle name="Normal 7 2 2 3 3 6" xfId="39462"/>
    <cellStyle name="Normal 7 2 2 3 3 6 2" xfId="39463"/>
    <cellStyle name="Normal 7 2 2 3 3 7" xfId="39464"/>
    <cellStyle name="Normal 7 2 2 3 3 8" xfId="39401"/>
    <cellStyle name="Normal 7 2 2 3 4" xfId="39465"/>
    <cellStyle name="Normal 7 2 2 3 4 2" xfId="39466"/>
    <cellStyle name="Normal 7 2 2 3 4 2 2" xfId="39467"/>
    <cellStyle name="Normal 7 2 2 3 4 2 2 2" xfId="39468"/>
    <cellStyle name="Normal 7 2 2 3 4 2 2 2 2" xfId="39469"/>
    <cellStyle name="Normal 7 2 2 3 4 2 2 2 2 2" xfId="39470"/>
    <cellStyle name="Normal 7 2 2 3 4 2 2 2 3" xfId="39471"/>
    <cellStyle name="Normal 7 2 2 3 4 2 2 3" xfId="39472"/>
    <cellStyle name="Normal 7 2 2 3 4 2 2 3 2" xfId="39473"/>
    <cellStyle name="Normal 7 2 2 3 4 2 2 4" xfId="39474"/>
    <cellStyle name="Normal 7 2 2 3 4 2 3" xfId="39475"/>
    <cellStyle name="Normal 7 2 2 3 4 2 3 2" xfId="39476"/>
    <cellStyle name="Normal 7 2 2 3 4 2 3 2 2" xfId="39477"/>
    <cellStyle name="Normal 7 2 2 3 4 2 3 3" xfId="39478"/>
    <cellStyle name="Normal 7 2 2 3 4 2 4" xfId="39479"/>
    <cellStyle name="Normal 7 2 2 3 4 2 4 2" xfId="39480"/>
    <cellStyle name="Normal 7 2 2 3 4 2 5" xfId="39481"/>
    <cellStyle name="Normal 7 2 2 3 4 3" xfId="39482"/>
    <cellStyle name="Normal 7 2 2 3 4 3 2" xfId="39483"/>
    <cellStyle name="Normal 7 2 2 3 4 3 2 2" xfId="39484"/>
    <cellStyle name="Normal 7 2 2 3 4 3 2 2 2" xfId="39485"/>
    <cellStyle name="Normal 7 2 2 3 4 3 2 3" xfId="39486"/>
    <cellStyle name="Normal 7 2 2 3 4 3 3" xfId="39487"/>
    <cellStyle name="Normal 7 2 2 3 4 3 3 2" xfId="39488"/>
    <cellStyle name="Normal 7 2 2 3 4 3 4" xfId="39489"/>
    <cellStyle name="Normal 7 2 2 3 4 4" xfId="39490"/>
    <cellStyle name="Normal 7 2 2 3 4 4 2" xfId="39491"/>
    <cellStyle name="Normal 7 2 2 3 4 4 2 2" xfId="39492"/>
    <cellStyle name="Normal 7 2 2 3 4 4 3" xfId="39493"/>
    <cellStyle name="Normal 7 2 2 3 4 5" xfId="39494"/>
    <cellStyle name="Normal 7 2 2 3 4 5 2" xfId="39495"/>
    <cellStyle name="Normal 7 2 2 3 4 6" xfId="39496"/>
    <cellStyle name="Normal 7 2 2 3 5" xfId="39497"/>
    <cellStyle name="Normal 7 2 2 3 5 2" xfId="39498"/>
    <cellStyle name="Normal 7 2 2 3 5 2 2" xfId="39499"/>
    <cellStyle name="Normal 7 2 2 3 5 2 2 2" xfId="39500"/>
    <cellStyle name="Normal 7 2 2 3 5 2 2 2 2" xfId="39501"/>
    <cellStyle name="Normal 7 2 2 3 5 2 2 3" xfId="39502"/>
    <cellStyle name="Normal 7 2 2 3 5 2 3" xfId="39503"/>
    <cellStyle name="Normal 7 2 2 3 5 2 3 2" xfId="39504"/>
    <cellStyle name="Normal 7 2 2 3 5 2 4" xfId="39505"/>
    <cellStyle name="Normal 7 2 2 3 5 3" xfId="39506"/>
    <cellStyle name="Normal 7 2 2 3 5 3 2" xfId="39507"/>
    <cellStyle name="Normal 7 2 2 3 5 3 2 2" xfId="39508"/>
    <cellStyle name="Normal 7 2 2 3 5 3 3" xfId="39509"/>
    <cellStyle name="Normal 7 2 2 3 5 4" xfId="39510"/>
    <cellStyle name="Normal 7 2 2 3 5 4 2" xfId="39511"/>
    <cellStyle name="Normal 7 2 2 3 5 5" xfId="39512"/>
    <cellStyle name="Normal 7 2 2 3 6" xfId="39513"/>
    <cellStyle name="Normal 7 2 2 3 6 2" xfId="39514"/>
    <cellStyle name="Normal 7 2 2 3 6 2 2" xfId="39515"/>
    <cellStyle name="Normal 7 2 2 3 6 2 2 2" xfId="39516"/>
    <cellStyle name="Normal 7 2 2 3 6 2 3" xfId="39517"/>
    <cellStyle name="Normal 7 2 2 3 6 3" xfId="39518"/>
    <cellStyle name="Normal 7 2 2 3 6 3 2" xfId="39519"/>
    <cellStyle name="Normal 7 2 2 3 6 4" xfId="39520"/>
    <cellStyle name="Normal 7 2 2 3 7" xfId="39521"/>
    <cellStyle name="Normal 7 2 2 3 7 2" xfId="39522"/>
    <cellStyle name="Normal 7 2 2 3 7 2 2" xfId="39523"/>
    <cellStyle name="Normal 7 2 2 3 7 3" xfId="39524"/>
    <cellStyle name="Normal 7 2 2 3 8" xfId="39525"/>
    <cellStyle name="Normal 7 2 2 3 8 2" xfId="39526"/>
    <cellStyle name="Normal 7 2 2 3 9" xfId="39527"/>
    <cellStyle name="Normal 7 2 2 4" xfId="1349"/>
    <cellStyle name="Normal 7 2 2 4 2" xfId="1457"/>
    <cellStyle name="Normal 7 2 2 4 2 2" xfId="39530"/>
    <cellStyle name="Normal 7 2 2 4 2 2 2" xfId="39531"/>
    <cellStyle name="Normal 7 2 2 4 2 2 2 2" xfId="39532"/>
    <cellStyle name="Normal 7 2 2 4 2 2 2 2 2" xfId="39533"/>
    <cellStyle name="Normal 7 2 2 4 2 2 2 2 2 2" xfId="39534"/>
    <cellStyle name="Normal 7 2 2 4 2 2 2 2 2 2 2" xfId="39535"/>
    <cellStyle name="Normal 7 2 2 4 2 2 2 2 2 3" xfId="39536"/>
    <cellStyle name="Normal 7 2 2 4 2 2 2 2 3" xfId="39537"/>
    <cellStyle name="Normal 7 2 2 4 2 2 2 2 3 2" xfId="39538"/>
    <cellStyle name="Normal 7 2 2 4 2 2 2 2 4" xfId="39539"/>
    <cellStyle name="Normal 7 2 2 4 2 2 2 3" xfId="39540"/>
    <cellStyle name="Normal 7 2 2 4 2 2 2 3 2" xfId="39541"/>
    <cellStyle name="Normal 7 2 2 4 2 2 2 3 2 2" xfId="39542"/>
    <cellStyle name="Normal 7 2 2 4 2 2 2 3 3" xfId="39543"/>
    <cellStyle name="Normal 7 2 2 4 2 2 2 4" xfId="39544"/>
    <cellStyle name="Normal 7 2 2 4 2 2 2 4 2" xfId="39545"/>
    <cellStyle name="Normal 7 2 2 4 2 2 2 5" xfId="39546"/>
    <cellStyle name="Normal 7 2 2 4 2 2 3" xfId="39547"/>
    <cellStyle name="Normal 7 2 2 4 2 2 3 2" xfId="39548"/>
    <cellStyle name="Normal 7 2 2 4 2 2 3 2 2" xfId="39549"/>
    <cellStyle name="Normal 7 2 2 4 2 2 3 2 2 2" xfId="39550"/>
    <cellStyle name="Normal 7 2 2 4 2 2 3 2 3" xfId="39551"/>
    <cellStyle name="Normal 7 2 2 4 2 2 3 3" xfId="39552"/>
    <cellStyle name="Normal 7 2 2 4 2 2 3 3 2" xfId="39553"/>
    <cellStyle name="Normal 7 2 2 4 2 2 3 4" xfId="39554"/>
    <cellStyle name="Normal 7 2 2 4 2 2 4" xfId="39555"/>
    <cellStyle name="Normal 7 2 2 4 2 2 4 2" xfId="39556"/>
    <cellStyle name="Normal 7 2 2 4 2 2 4 2 2" xfId="39557"/>
    <cellStyle name="Normal 7 2 2 4 2 2 4 3" xfId="39558"/>
    <cellStyle name="Normal 7 2 2 4 2 2 5" xfId="39559"/>
    <cellStyle name="Normal 7 2 2 4 2 2 5 2" xfId="39560"/>
    <cellStyle name="Normal 7 2 2 4 2 2 6" xfId="39561"/>
    <cellStyle name="Normal 7 2 2 4 2 3" xfId="39562"/>
    <cellStyle name="Normal 7 2 2 4 2 3 2" xfId="39563"/>
    <cellStyle name="Normal 7 2 2 4 2 3 2 2" xfId="39564"/>
    <cellStyle name="Normal 7 2 2 4 2 3 2 2 2" xfId="39565"/>
    <cellStyle name="Normal 7 2 2 4 2 3 2 2 2 2" xfId="39566"/>
    <cellStyle name="Normal 7 2 2 4 2 3 2 2 3" xfId="39567"/>
    <cellStyle name="Normal 7 2 2 4 2 3 2 3" xfId="39568"/>
    <cellStyle name="Normal 7 2 2 4 2 3 2 3 2" xfId="39569"/>
    <cellStyle name="Normal 7 2 2 4 2 3 2 4" xfId="39570"/>
    <cellStyle name="Normal 7 2 2 4 2 3 3" xfId="39571"/>
    <cellStyle name="Normal 7 2 2 4 2 3 3 2" xfId="39572"/>
    <cellStyle name="Normal 7 2 2 4 2 3 3 2 2" xfId="39573"/>
    <cellStyle name="Normal 7 2 2 4 2 3 3 3" xfId="39574"/>
    <cellStyle name="Normal 7 2 2 4 2 3 4" xfId="39575"/>
    <cellStyle name="Normal 7 2 2 4 2 3 4 2" xfId="39576"/>
    <cellStyle name="Normal 7 2 2 4 2 3 5" xfId="39577"/>
    <cellStyle name="Normal 7 2 2 4 2 4" xfId="39578"/>
    <cellStyle name="Normal 7 2 2 4 2 4 2" xfId="39579"/>
    <cellStyle name="Normal 7 2 2 4 2 4 2 2" xfId="39580"/>
    <cellStyle name="Normal 7 2 2 4 2 4 2 2 2" xfId="39581"/>
    <cellStyle name="Normal 7 2 2 4 2 4 2 3" xfId="39582"/>
    <cellStyle name="Normal 7 2 2 4 2 4 3" xfId="39583"/>
    <cellStyle name="Normal 7 2 2 4 2 4 3 2" xfId="39584"/>
    <cellStyle name="Normal 7 2 2 4 2 4 4" xfId="39585"/>
    <cellStyle name="Normal 7 2 2 4 2 5" xfId="39586"/>
    <cellStyle name="Normal 7 2 2 4 2 5 2" xfId="39587"/>
    <cellStyle name="Normal 7 2 2 4 2 5 2 2" xfId="39588"/>
    <cellStyle name="Normal 7 2 2 4 2 5 3" xfId="39589"/>
    <cellStyle name="Normal 7 2 2 4 2 6" xfId="39590"/>
    <cellStyle name="Normal 7 2 2 4 2 6 2" xfId="39591"/>
    <cellStyle name="Normal 7 2 2 4 2 7" xfId="39592"/>
    <cellStyle name="Normal 7 2 2 4 2 8" xfId="39529"/>
    <cellStyle name="Normal 7 2 2 4 3" xfId="1524"/>
    <cellStyle name="Normal 7 2 2 4 3 2" xfId="39594"/>
    <cellStyle name="Normal 7 2 2 4 3 2 2" xfId="39595"/>
    <cellStyle name="Normal 7 2 2 4 3 2 2 2" xfId="39596"/>
    <cellStyle name="Normal 7 2 2 4 3 2 2 2 2" xfId="39597"/>
    <cellStyle name="Normal 7 2 2 4 3 2 2 2 2 2" xfId="39598"/>
    <cellStyle name="Normal 7 2 2 4 3 2 2 2 3" xfId="39599"/>
    <cellStyle name="Normal 7 2 2 4 3 2 2 3" xfId="39600"/>
    <cellStyle name="Normal 7 2 2 4 3 2 2 3 2" xfId="39601"/>
    <cellStyle name="Normal 7 2 2 4 3 2 2 4" xfId="39602"/>
    <cellStyle name="Normal 7 2 2 4 3 2 3" xfId="39603"/>
    <cellStyle name="Normal 7 2 2 4 3 2 3 2" xfId="39604"/>
    <cellStyle name="Normal 7 2 2 4 3 2 3 2 2" xfId="39605"/>
    <cellStyle name="Normal 7 2 2 4 3 2 3 3" xfId="39606"/>
    <cellStyle name="Normal 7 2 2 4 3 2 4" xfId="39607"/>
    <cellStyle name="Normal 7 2 2 4 3 2 4 2" xfId="39608"/>
    <cellStyle name="Normal 7 2 2 4 3 2 5" xfId="39609"/>
    <cellStyle name="Normal 7 2 2 4 3 3" xfId="39610"/>
    <cellStyle name="Normal 7 2 2 4 3 3 2" xfId="39611"/>
    <cellStyle name="Normal 7 2 2 4 3 3 2 2" xfId="39612"/>
    <cellStyle name="Normal 7 2 2 4 3 3 2 2 2" xfId="39613"/>
    <cellStyle name="Normal 7 2 2 4 3 3 2 3" xfId="39614"/>
    <cellStyle name="Normal 7 2 2 4 3 3 3" xfId="39615"/>
    <cellStyle name="Normal 7 2 2 4 3 3 3 2" xfId="39616"/>
    <cellStyle name="Normal 7 2 2 4 3 3 4" xfId="39617"/>
    <cellStyle name="Normal 7 2 2 4 3 4" xfId="39618"/>
    <cellStyle name="Normal 7 2 2 4 3 4 2" xfId="39619"/>
    <cellStyle name="Normal 7 2 2 4 3 4 2 2" xfId="39620"/>
    <cellStyle name="Normal 7 2 2 4 3 4 3" xfId="39621"/>
    <cellStyle name="Normal 7 2 2 4 3 5" xfId="39622"/>
    <cellStyle name="Normal 7 2 2 4 3 5 2" xfId="39623"/>
    <cellStyle name="Normal 7 2 2 4 3 6" xfId="39624"/>
    <cellStyle name="Normal 7 2 2 4 3 7" xfId="39593"/>
    <cellStyle name="Normal 7 2 2 4 4" xfId="39625"/>
    <cellStyle name="Normal 7 2 2 4 4 2" xfId="39626"/>
    <cellStyle name="Normal 7 2 2 4 4 2 2" xfId="39627"/>
    <cellStyle name="Normal 7 2 2 4 4 2 2 2" xfId="39628"/>
    <cellStyle name="Normal 7 2 2 4 4 2 2 2 2" xfId="39629"/>
    <cellStyle name="Normal 7 2 2 4 4 2 2 3" xfId="39630"/>
    <cellStyle name="Normal 7 2 2 4 4 2 3" xfId="39631"/>
    <cellStyle name="Normal 7 2 2 4 4 2 3 2" xfId="39632"/>
    <cellStyle name="Normal 7 2 2 4 4 2 4" xfId="39633"/>
    <cellStyle name="Normal 7 2 2 4 4 3" xfId="39634"/>
    <cellStyle name="Normal 7 2 2 4 4 3 2" xfId="39635"/>
    <cellStyle name="Normal 7 2 2 4 4 3 2 2" xfId="39636"/>
    <cellStyle name="Normal 7 2 2 4 4 3 3" xfId="39637"/>
    <cellStyle name="Normal 7 2 2 4 4 4" xfId="39638"/>
    <cellStyle name="Normal 7 2 2 4 4 4 2" xfId="39639"/>
    <cellStyle name="Normal 7 2 2 4 4 5" xfId="39640"/>
    <cellStyle name="Normal 7 2 2 4 5" xfId="39641"/>
    <cellStyle name="Normal 7 2 2 4 5 2" xfId="39642"/>
    <cellStyle name="Normal 7 2 2 4 5 2 2" xfId="39643"/>
    <cellStyle name="Normal 7 2 2 4 5 2 2 2" xfId="39644"/>
    <cellStyle name="Normal 7 2 2 4 5 2 3" xfId="39645"/>
    <cellStyle name="Normal 7 2 2 4 5 3" xfId="39646"/>
    <cellStyle name="Normal 7 2 2 4 5 3 2" xfId="39647"/>
    <cellStyle name="Normal 7 2 2 4 5 4" xfId="39648"/>
    <cellStyle name="Normal 7 2 2 4 6" xfId="39649"/>
    <cellStyle name="Normal 7 2 2 4 6 2" xfId="39650"/>
    <cellStyle name="Normal 7 2 2 4 6 2 2" xfId="39651"/>
    <cellStyle name="Normal 7 2 2 4 6 3" xfId="39652"/>
    <cellStyle name="Normal 7 2 2 4 7" xfId="39653"/>
    <cellStyle name="Normal 7 2 2 4 7 2" xfId="39654"/>
    <cellStyle name="Normal 7 2 2 4 8" xfId="39655"/>
    <cellStyle name="Normal 7 2 2 4 9" xfId="39528"/>
    <cellStyle name="Normal 7 2 2 5" xfId="1495"/>
    <cellStyle name="Normal 7 2 2 5 2" xfId="39657"/>
    <cellStyle name="Normal 7 2 2 5 2 2" xfId="39658"/>
    <cellStyle name="Normal 7 2 2 5 2 2 2" xfId="39659"/>
    <cellStyle name="Normal 7 2 2 5 2 2 2 2" xfId="39660"/>
    <cellStyle name="Normal 7 2 2 5 2 2 2 2 2" xfId="39661"/>
    <cellStyle name="Normal 7 2 2 5 2 2 2 2 2 2" xfId="39662"/>
    <cellStyle name="Normal 7 2 2 5 2 2 2 2 3" xfId="39663"/>
    <cellStyle name="Normal 7 2 2 5 2 2 2 3" xfId="39664"/>
    <cellStyle name="Normal 7 2 2 5 2 2 2 3 2" xfId="39665"/>
    <cellStyle name="Normal 7 2 2 5 2 2 2 4" xfId="39666"/>
    <cellStyle name="Normal 7 2 2 5 2 2 3" xfId="39667"/>
    <cellStyle name="Normal 7 2 2 5 2 2 3 2" xfId="39668"/>
    <cellStyle name="Normal 7 2 2 5 2 2 3 2 2" xfId="39669"/>
    <cellStyle name="Normal 7 2 2 5 2 2 3 3" xfId="39670"/>
    <cellStyle name="Normal 7 2 2 5 2 2 4" xfId="39671"/>
    <cellStyle name="Normal 7 2 2 5 2 2 4 2" xfId="39672"/>
    <cellStyle name="Normal 7 2 2 5 2 2 5" xfId="39673"/>
    <cellStyle name="Normal 7 2 2 5 2 3" xfId="39674"/>
    <cellStyle name="Normal 7 2 2 5 2 3 2" xfId="39675"/>
    <cellStyle name="Normal 7 2 2 5 2 3 2 2" xfId="39676"/>
    <cellStyle name="Normal 7 2 2 5 2 3 2 2 2" xfId="39677"/>
    <cellStyle name="Normal 7 2 2 5 2 3 2 3" xfId="39678"/>
    <cellStyle name="Normal 7 2 2 5 2 3 3" xfId="39679"/>
    <cellStyle name="Normal 7 2 2 5 2 3 3 2" xfId="39680"/>
    <cellStyle name="Normal 7 2 2 5 2 3 4" xfId="39681"/>
    <cellStyle name="Normal 7 2 2 5 2 4" xfId="39682"/>
    <cellStyle name="Normal 7 2 2 5 2 4 2" xfId="39683"/>
    <cellStyle name="Normal 7 2 2 5 2 4 2 2" xfId="39684"/>
    <cellStyle name="Normal 7 2 2 5 2 4 3" xfId="39685"/>
    <cellStyle name="Normal 7 2 2 5 2 5" xfId="39686"/>
    <cellStyle name="Normal 7 2 2 5 2 5 2" xfId="39687"/>
    <cellStyle name="Normal 7 2 2 5 2 6" xfId="39688"/>
    <cellStyle name="Normal 7 2 2 5 3" xfId="39689"/>
    <cellStyle name="Normal 7 2 2 5 3 2" xfId="39690"/>
    <cellStyle name="Normal 7 2 2 5 3 2 2" xfId="39691"/>
    <cellStyle name="Normal 7 2 2 5 3 2 2 2" xfId="39692"/>
    <cellStyle name="Normal 7 2 2 5 3 2 2 2 2" xfId="39693"/>
    <cellStyle name="Normal 7 2 2 5 3 2 2 3" xfId="39694"/>
    <cellStyle name="Normal 7 2 2 5 3 2 3" xfId="39695"/>
    <cellStyle name="Normal 7 2 2 5 3 2 3 2" xfId="39696"/>
    <cellStyle name="Normal 7 2 2 5 3 2 4" xfId="39697"/>
    <cellStyle name="Normal 7 2 2 5 3 3" xfId="39698"/>
    <cellStyle name="Normal 7 2 2 5 3 3 2" xfId="39699"/>
    <cellStyle name="Normal 7 2 2 5 3 3 2 2" xfId="39700"/>
    <cellStyle name="Normal 7 2 2 5 3 3 3" xfId="39701"/>
    <cellStyle name="Normal 7 2 2 5 3 4" xfId="39702"/>
    <cellStyle name="Normal 7 2 2 5 3 4 2" xfId="39703"/>
    <cellStyle name="Normal 7 2 2 5 3 5" xfId="39704"/>
    <cellStyle name="Normal 7 2 2 5 4" xfId="39705"/>
    <cellStyle name="Normal 7 2 2 5 4 2" xfId="39706"/>
    <cellStyle name="Normal 7 2 2 5 4 2 2" xfId="39707"/>
    <cellStyle name="Normal 7 2 2 5 4 2 2 2" xfId="39708"/>
    <cellStyle name="Normal 7 2 2 5 4 2 3" xfId="39709"/>
    <cellStyle name="Normal 7 2 2 5 4 3" xfId="39710"/>
    <cellStyle name="Normal 7 2 2 5 4 3 2" xfId="39711"/>
    <cellStyle name="Normal 7 2 2 5 4 4" xfId="39712"/>
    <cellStyle name="Normal 7 2 2 5 5" xfId="39713"/>
    <cellStyle name="Normal 7 2 2 5 5 2" xfId="39714"/>
    <cellStyle name="Normal 7 2 2 5 5 2 2" xfId="39715"/>
    <cellStyle name="Normal 7 2 2 5 5 3" xfId="39716"/>
    <cellStyle name="Normal 7 2 2 5 6" xfId="39717"/>
    <cellStyle name="Normal 7 2 2 5 6 2" xfId="39718"/>
    <cellStyle name="Normal 7 2 2 5 7" xfId="39719"/>
    <cellStyle name="Normal 7 2 2 5 8" xfId="39656"/>
    <cellStyle name="Normal 7 2 2 6" xfId="39720"/>
    <cellStyle name="Normal 7 2 2 6 2" xfId="39721"/>
    <cellStyle name="Normal 7 2 2 6 2 2" xfId="39722"/>
    <cellStyle name="Normal 7 2 2 6 2 2 2" xfId="39723"/>
    <cellStyle name="Normal 7 2 2 6 2 2 2 2" xfId="39724"/>
    <cellStyle name="Normal 7 2 2 6 2 2 2 2 2" xfId="39725"/>
    <cellStyle name="Normal 7 2 2 6 2 2 2 3" xfId="39726"/>
    <cellStyle name="Normal 7 2 2 6 2 2 3" xfId="39727"/>
    <cellStyle name="Normal 7 2 2 6 2 2 3 2" xfId="39728"/>
    <cellStyle name="Normal 7 2 2 6 2 2 4" xfId="39729"/>
    <cellStyle name="Normal 7 2 2 6 2 3" xfId="39730"/>
    <cellStyle name="Normal 7 2 2 6 2 3 2" xfId="39731"/>
    <cellStyle name="Normal 7 2 2 6 2 3 2 2" xfId="39732"/>
    <cellStyle name="Normal 7 2 2 6 2 3 3" xfId="39733"/>
    <cellStyle name="Normal 7 2 2 6 2 4" xfId="39734"/>
    <cellStyle name="Normal 7 2 2 6 2 4 2" xfId="39735"/>
    <cellStyle name="Normal 7 2 2 6 2 5" xfId="39736"/>
    <cellStyle name="Normal 7 2 2 6 3" xfId="39737"/>
    <cellStyle name="Normal 7 2 2 6 3 2" xfId="39738"/>
    <cellStyle name="Normal 7 2 2 6 3 2 2" xfId="39739"/>
    <cellStyle name="Normal 7 2 2 6 3 2 2 2" xfId="39740"/>
    <cellStyle name="Normal 7 2 2 6 3 2 3" xfId="39741"/>
    <cellStyle name="Normal 7 2 2 6 3 3" xfId="39742"/>
    <cellStyle name="Normal 7 2 2 6 3 3 2" xfId="39743"/>
    <cellStyle name="Normal 7 2 2 6 3 4" xfId="39744"/>
    <cellStyle name="Normal 7 2 2 6 4" xfId="39745"/>
    <cellStyle name="Normal 7 2 2 6 4 2" xfId="39746"/>
    <cellStyle name="Normal 7 2 2 6 4 2 2" xfId="39747"/>
    <cellStyle name="Normal 7 2 2 6 4 3" xfId="39748"/>
    <cellStyle name="Normal 7 2 2 6 5" xfId="39749"/>
    <cellStyle name="Normal 7 2 2 6 5 2" xfId="39750"/>
    <cellStyle name="Normal 7 2 2 6 6" xfId="39751"/>
    <cellStyle name="Normal 7 2 2 7" xfId="39752"/>
    <cellStyle name="Normal 7 2 2 7 2" xfId="39753"/>
    <cellStyle name="Normal 7 2 2 7 2 2" xfId="39754"/>
    <cellStyle name="Normal 7 2 2 7 2 2 2" xfId="39755"/>
    <cellStyle name="Normal 7 2 2 7 2 2 2 2" xfId="39756"/>
    <cellStyle name="Normal 7 2 2 7 2 2 3" xfId="39757"/>
    <cellStyle name="Normal 7 2 2 7 2 3" xfId="39758"/>
    <cellStyle name="Normal 7 2 2 7 2 3 2" xfId="39759"/>
    <cellStyle name="Normal 7 2 2 7 2 4" xfId="39760"/>
    <cellStyle name="Normal 7 2 2 7 3" xfId="39761"/>
    <cellStyle name="Normal 7 2 2 7 3 2" xfId="39762"/>
    <cellStyle name="Normal 7 2 2 7 3 2 2" xfId="39763"/>
    <cellStyle name="Normal 7 2 2 7 3 3" xfId="39764"/>
    <cellStyle name="Normal 7 2 2 7 4" xfId="39765"/>
    <cellStyle name="Normal 7 2 2 7 4 2" xfId="39766"/>
    <cellStyle name="Normal 7 2 2 7 5" xfId="39767"/>
    <cellStyle name="Normal 7 2 2 8" xfId="39768"/>
    <cellStyle name="Normal 7 2 2 8 2" xfId="39769"/>
    <cellStyle name="Normal 7 2 2 8 2 2" xfId="39770"/>
    <cellStyle name="Normal 7 2 2 8 2 2 2" xfId="39771"/>
    <cellStyle name="Normal 7 2 2 8 2 3" xfId="39772"/>
    <cellStyle name="Normal 7 2 2 8 3" xfId="39773"/>
    <cellStyle name="Normal 7 2 2 8 3 2" xfId="39774"/>
    <cellStyle name="Normal 7 2 2 8 4" xfId="39775"/>
    <cellStyle name="Normal 7 2 2 9" xfId="39776"/>
    <cellStyle name="Normal 7 2 2 9 2" xfId="39777"/>
    <cellStyle name="Normal 7 2 2 9 2 2" xfId="39778"/>
    <cellStyle name="Normal 7 2 2 9 3" xfId="39779"/>
    <cellStyle name="Normal 7 2 3" xfId="931"/>
    <cellStyle name="Normal 7 2 3 10" xfId="39781"/>
    <cellStyle name="Normal 7 2 3 11" xfId="39780"/>
    <cellStyle name="Normal 7 2 3 2" xfId="1354"/>
    <cellStyle name="Normal 7 2 3 2 10" xfId="39782"/>
    <cellStyle name="Normal 7 2 3 2 2" xfId="39783"/>
    <cellStyle name="Normal 7 2 3 2 2 2" xfId="39784"/>
    <cellStyle name="Normal 7 2 3 2 2 2 2" xfId="39785"/>
    <cellStyle name="Normal 7 2 3 2 2 2 2 2" xfId="39786"/>
    <cellStyle name="Normal 7 2 3 2 2 2 2 2 2" xfId="39787"/>
    <cellStyle name="Normal 7 2 3 2 2 2 2 2 2 2" xfId="39788"/>
    <cellStyle name="Normal 7 2 3 2 2 2 2 2 2 2 2" xfId="39789"/>
    <cellStyle name="Normal 7 2 3 2 2 2 2 2 2 2 2 2" xfId="39790"/>
    <cellStyle name="Normal 7 2 3 2 2 2 2 2 2 2 3" xfId="39791"/>
    <cellStyle name="Normal 7 2 3 2 2 2 2 2 2 3" xfId="39792"/>
    <cellStyle name="Normal 7 2 3 2 2 2 2 2 2 3 2" xfId="39793"/>
    <cellStyle name="Normal 7 2 3 2 2 2 2 2 2 4" xfId="39794"/>
    <cellStyle name="Normal 7 2 3 2 2 2 2 2 3" xfId="39795"/>
    <cellStyle name="Normal 7 2 3 2 2 2 2 2 3 2" xfId="39796"/>
    <cellStyle name="Normal 7 2 3 2 2 2 2 2 3 2 2" xfId="39797"/>
    <cellStyle name="Normal 7 2 3 2 2 2 2 2 3 3" xfId="39798"/>
    <cellStyle name="Normal 7 2 3 2 2 2 2 2 4" xfId="39799"/>
    <cellStyle name="Normal 7 2 3 2 2 2 2 2 4 2" xfId="39800"/>
    <cellStyle name="Normal 7 2 3 2 2 2 2 2 5" xfId="39801"/>
    <cellStyle name="Normal 7 2 3 2 2 2 2 3" xfId="39802"/>
    <cellStyle name="Normal 7 2 3 2 2 2 2 3 2" xfId="39803"/>
    <cellStyle name="Normal 7 2 3 2 2 2 2 3 2 2" xfId="39804"/>
    <cellStyle name="Normal 7 2 3 2 2 2 2 3 2 2 2" xfId="39805"/>
    <cellStyle name="Normal 7 2 3 2 2 2 2 3 2 3" xfId="39806"/>
    <cellStyle name="Normal 7 2 3 2 2 2 2 3 3" xfId="39807"/>
    <cellStyle name="Normal 7 2 3 2 2 2 2 3 3 2" xfId="39808"/>
    <cellStyle name="Normal 7 2 3 2 2 2 2 3 4" xfId="39809"/>
    <cellStyle name="Normal 7 2 3 2 2 2 2 4" xfId="39810"/>
    <cellStyle name="Normal 7 2 3 2 2 2 2 4 2" xfId="39811"/>
    <cellStyle name="Normal 7 2 3 2 2 2 2 4 2 2" xfId="39812"/>
    <cellStyle name="Normal 7 2 3 2 2 2 2 4 3" xfId="39813"/>
    <cellStyle name="Normal 7 2 3 2 2 2 2 5" xfId="39814"/>
    <cellStyle name="Normal 7 2 3 2 2 2 2 5 2" xfId="39815"/>
    <cellStyle name="Normal 7 2 3 2 2 2 2 6" xfId="39816"/>
    <cellStyle name="Normal 7 2 3 2 2 2 3" xfId="39817"/>
    <cellStyle name="Normal 7 2 3 2 2 2 3 2" xfId="39818"/>
    <cellStyle name="Normal 7 2 3 2 2 2 3 2 2" xfId="39819"/>
    <cellStyle name="Normal 7 2 3 2 2 2 3 2 2 2" xfId="39820"/>
    <cellStyle name="Normal 7 2 3 2 2 2 3 2 2 2 2" xfId="39821"/>
    <cellStyle name="Normal 7 2 3 2 2 2 3 2 2 3" xfId="39822"/>
    <cellStyle name="Normal 7 2 3 2 2 2 3 2 3" xfId="39823"/>
    <cellStyle name="Normal 7 2 3 2 2 2 3 2 3 2" xfId="39824"/>
    <cellStyle name="Normal 7 2 3 2 2 2 3 2 4" xfId="39825"/>
    <cellStyle name="Normal 7 2 3 2 2 2 3 3" xfId="39826"/>
    <cellStyle name="Normal 7 2 3 2 2 2 3 3 2" xfId="39827"/>
    <cellStyle name="Normal 7 2 3 2 2 2 3 3 2 2" xfId="39828"/>
    <cellStyle name="Normal 7 2 3 2 2 2 3 3 3" xfId="39829"/>
    <cellStyle name="Normal 7 2 3 2 2 2 3 4" xfId="39830"/>
    <cellStyle name="Normal 7 2 3 2 2 2 3 4 2" xfId="39831"/>
    <cellStyle name="Normal 7 2 3 2 2 2 3 5" xfId="39832"/>
    <cellStyle name="Normal 7 2 3 2 2 2 4" xfId="39833"/>
    <cellStyle name="Normal 7 2 3 2 2 2 4 2" xfId="39834"/>
    <cellStyle name="Normal 7 2 3 2 2 2 4 2 2" xfId="39835"/>
    <cellStyle name="Normal 7 2 3 2 2 2 4 2 2 2" xfId="39836"/>
    <cellStyle name="Normal 7 2 3 2 2 2 4 2 3" xfId="39837"/>
    <cellStyle name="Normal 7 2 3 2 2 2 4 3" xfId="39838"/>
    <cellStyle name="Normal 7 2 3 2 2 2 4 3 2" xfId="39839"/>
    <cellStyle name="Normal 7 2 3 2 2 2 4 4" xfId="39840"/>
    <cellStyle name="Normal 7 2 3 2 2 2 5" xfId="39841"/>
    <cellStyle name="Normal 7 2 3 2 2 2 5 2" xfId="39842"/>
    <cellStyle name="Normal 7 2 3 2 2 2 5 2 2" xfId="39843"/>
    <cellStyle name="Normal 7 2 3 2 2 2 5 3" xfId="39844"/>
    <cellStyle name="Normal 7 2 3 2 2 2 6" xfId="39845"/>
    <cellStyle name="Normal 7 2 3 2 2 2 6 2" xfId="39846"/>
    <cellStyle name="Normal 7 2 3 2 2 2 7" xfId="39847"/>
    <cellStyle name="Normal 7 2 3 2 2 3" xfId="39848"/>
    <cellStyle name="Normal 7 2 3 2 2 3 2" xfId="39849"/>
    <cellStyle name="Normal 7 2 3 2 2 3 2 2" xfId="39850"/>
    <cellStyle name="Normal 7 2 3 2 2 3 2 2 2" xfId="39851"/>
    <cellStyle name="Normal 7 2 3 2 2 3 2 2 2 2" xfId="39852"/>
    <cellStyle name="Normal 7 2 3 2 2 3 2 2 2 2 2" xfId="39853"/>
    <cellStyle name="Normal 7 2 3 2 2 3 2 2 2 3" xfId="39854"/>
    <cellStyle name="Normal 7 2 3 2 2 3 2 2 3" xfId="39855"/>
    <cellStyle name="Normal 7 2 3 2 2 3 2 2 3 2" xfId="39856"/>
    <cellStyle name="Normal 7 2 3 2 2 3 2 2 4" xfId="39857"/>
    <cellStyle name="Normal 7 2 3 2 2 3 2 3" xfId="39858"/>
    <cellStyle name="Normal 7 2 3 2 2 3 2 3 2" xfId="39859"/>
    <cellStyle name="Normal 7 2 3 2 2 3 2 3 2 2" xfId="39860"/>
    <cellStyle name="Normal 7 2 3 2 2 3 2 3 3" xfId="39861"/>
    <cellStyle name="Normal 7 2 3 2 2 3 2 4" xfId="39862"/>
    <cellStyle name="Normal 7 2 3 2 2 3 2 4 2" xfId="39863"/>
    <cellStyle name="Normal 7 2 3 2 2 3 2 5" xfId="39864"/>
    <cellStyle name="Normal 7 2 3 2 2 3 3" xfId="39865"/>
    <cellStyle name="Normal 7 2 3 2 2 3 3 2" xfId="39866"/>
    <cellStyle name="Normal 7 2 3 2 2 3 3 2 2" xfId="39867"/>
    <cellStyle name="Normal 7 2 3 2 2 3 3 2 2 2" xfId="39868"/>
    <cellStyle name="Normal 7 2 3 2 2 3 3 2 3" xfId="39869"/>
    <cellStyle name="Normal 7 2 3 2 2 3 3 3" xfId="39870"/>
    <cellStyle name="Normal 7 2 3 2 2 3 3 3 2" xfId="39871"/>
    <cellStyle name="Normal 7 2 3 2 2 3 3 4" xfId="39872"/>
    <cellStyle name="Normal 7 2 3 2 2 3 4" xfId="39873"/>
    <cellStyle name="Normal 7 2 3 2 2 3 4 2" xfId="39874"/>
    <cellStyle name="Normal 7 2 3 2 2 3 4 2 2" xfId="39875"/>
    <cellStyle name="Normal 7 2 3 2 2 3 4 3" xfId="39876"/>
    <cellStyle name="Normal 7 2 3 2 2 3 5" xfId="39877"/>
    <cellStyle name="Normal 7 2 3 2 2 3 5 2" xfId="39878"/>
    <cellStyle name="Normal 7 2 3 2 2 3 6" xfId="39879"/>
    <cellStyle name="Normal 7 2 3 2 2 4" xfId="39880"/>
    <cellStyle name="Normal 7 2 3 2 2 4 2" xfId="39881"/>
    <cellStyle name="Normal 7 2 3 2 2 4 2 2" xfId="39882"/>
    <cellStyle name="Normal 7 2 3 2 2 4 2 2 2" xfId="39883"/>
    <cellStyle name="Normal 7 2 3 2 2 4 2 2 2 2" xfId="39884"/>
    <cellStyle name="Normal 7 2 3 2 2 4 2 2 3" xfId="39885"/>
    <cellStyle name="Normal 7 2 3 2 2 4 2 3" xfId="39886"/>
    <cellStyle name="Normal 7 2 3 2 2 4 2 3 2" xfId="39887"/>
    <cellStyle name="Normal 7 2 3 2 2 4 2 4" xfId="39888"/>
    <cellStyle name="Normal 7 2 3 2 2 4 3" xfId="39889"/>
    <cellStyle name="Normal 7 2 3 2 2 4 3 2" xfId="39890"/>
    <cellStyle name="Normal 7 2 3 2 2 4 3 2 2" xfId="39891"/>
    <cellStyle name="Normal 7 2 3 2 2 4 3 3" xfId="39892"/>
    <cellStyle name="Normal 7 2 3 2 2 4 4" xfId="39893"/>
    <cellStyle name="Normal 7 2 3 2 2 4 4 2" xfId="39894"/>
    <cellStyle name="Normal 7 2 3 2 2 4 5" xfId="39895"/>
    <cellStyle name="Normal 7 2 3 2 2 5" xfId="39896"/>
    <cellStyle name="Normal 7 2 3 2 2 5 2" xfId="39897"/>
    <cellStyle name="Normal 7 2 3 2 2 5 2 2" xfId="39898"/>
    <cellStyle name="Normal 7 2 3 2 2 5 2 2 2" xfId="39899"/>
    <cellStyle name="Normal 7 2 3 2 2 5 2 3" xfId="39900"/>
    <cellStyle name="Normal 7 2 3 2 2 5 3" xfId="39901"/>
    <cellStyle name="Normal 7 2 3 2 2 5 3 2" xfId="39902"/>
    <cellStyle name="Normal 7 2 3 2 2 5 4" xfId="39903"/>
    <cellStyle name="Normal 7 2 3 2 2 6" xfId="39904"/>
    <cellStyle name="Normal 7 2 3 2 2 6 2" xfId="39905"/>
    <cellStyle name="Normal 7 2 3 2 2 6 2 2" xfId="39906"/>
    <cellStyle name="Normal 7 2 3 2 2 6 3" xfId="39907"/>
    <cellStyle name="Normal 7 2 3 2 2 7" xfId="39908"/>
    <cellStyle name="Normal 7 2 3 2 2 7 2" xfId="39909"/>
    <cellStyle name="Normal 7 2 3 2 2 8" xfId="39910"/>
    <cellStyle name="Normal 7 2 3 2 3" xfId="39911"/>
    <cellStyle name="Normal 7 2 3 2 3 2" xfId="39912"/>
    <cellStyle name="Normal 7 2 3 2 3 2 2" xfId="39913"/>
    <cellStyle name="Normal 7 2 3 2 3 2 2 2" xfId="39914"/>
    <cellStyle name="Normal 7 2 3 2 3 2 2 2 2" xfId="39915"/>
    <cellStyle name="Normal 7 2 3 2 3 2 2 2 2 2" xfId="39916"/>
    <cellStyle name="Normal 7 2 3 2 3 2 2 2 2 2 2" xfId="39917"/>
    <cellStyle name="Normal 7 2 3 2 3 2 2 2 2 3" xfId="39918"/>
    <cellStyle name="Normal 7 2 3 2 3 2 2 2 3" xfId="39919"/>
    <cellStyle name="Normal 7 2 3 2 3 2 2 2 3 2" xfId="39920"/>
    <cellStyle name="Normal 7 2 3 2 3 2 2 2 4" xfId="39921"/>
    <cellStyle name="Normal 7 2 3 2 3 2 2 3" xfId="39922"/>
    <cellStyle name="Normal 7 2 3 2 3 2 2 3 2" xfId="39923"/>
    <cellStyle name="Normal 7 2 3 2 3 2 2 3 2 2" xfId="39924"/>
    <cellStyle name="Normal 7 2 3 2 3 2 2 3 3" xfId="39925"/>
    <cellStyle name="Normal 7 2 3 2 3 2 2 4" xfId="39926"/>
    <cellStyle name="Normal 7 2 3 2 3 2 2 4 2" xfId="39927"/>
    <cellStyle name="Normal 7 2 3 2 3 2 2 5" xfId="39928"/>
    <cellStyle name="Normal 7 2 3 2 3 2 3" xfId="39929"/>
    <cellStyle name="Normal 7 2 3 2 3 2 3 2" xfId="39930"/>
    <cellStyle name="Normal 7 2 3 2 3 2 3 2 2" xfId="39931"/>
    <cellStyle name="Normal 7 2 3 2 3 2 3 2 2 2" xfId="39932"/>
    <cellStyle name="Normal 7 2 3 2 3 2 3 2 3" xfId="39933"/>
    <cellStyle name="Normal 7 2 3 2 3 2 3 3" xfId="39934"/>
    <cellStyle name="Normal 7 2 3 2 3 2 3 3 2" xfId="39935"/>
    <cellStyle name="Normal 7 2 3 2 3 2 3 4" xfId="39936"/>
    <cellStyle name="Normal 7 2 3 2 3 2 4" xfId="39937"/>
    <cellStyle name="Normal 7 2 3 2 3 2 4 2" xfId="39938"/>
    <cellStyle name="Normal 7 2 3 2 3 2 4 2 2" xfId="39939"/>
    <cellStyle name="Normal 7 2 3 2 3 2 4 3" xfId="39940"/>
    <cellStyle name="Normal 7 2 3 2 3 2 5" xfId="39941"/>
    <cellStyle name="Normal 7 2 3 2 3 2 5 2" xfId="39942"/>
    <cellStyle name="Normal 7 2 3 2 3 2 6" xfId="39943"/>
    <cellStyle name="Normal 7 2 3 2 3 3" xfId="39944"/>
    <cellStyle name="Normal 7 2 3 2 3 3 2" xfId="39945"/>
    <cellStyle name="Normal 7 2 3 2 3 3 2 2" xfId="39946"/>
    <cellStyle name="Normal 7 2 3 2 3 3 2 2 2" xfId="39947"/>
    <cellStyle name="Normal 7 2 3 2 3 3 2 2 2 2" xfId="39948"/>
    <cellStyle name="Normal 7 2 3 2 3 3 2 2 3" xfId="39949"/>
    <cellStyle name="Normal 7 2 3 2 3 3 2 3" xfId="39950"/>
    <cellStyle name="Normal 7 2 3 2 3 3 2 3 2" xfId="39951"/>
    <cellStyle name="Normal 7 2 3 2 3 3 2 4" xfId="39952"/>
    <cellStyle name="Normal 7 2 3 2 3 3 3" xfId="39953"/>
    <cellStyle name="Normal 7 2 3 2 3 3 3 2" xfId="39954"/>
    <cellStyle name="Normal 7 2 3 2 3 3 3 2 2" xfId="39955"/>
    <cellStyle name="Normal 7 2 3 2 3 3 3 3" xfId="39956"/>
    <cellStyle name="Normal 7 2 3 2 3 3 4" xfId="39957"/>
    <cellStyle name="Normal 7 2 3 2 3 3 4 2" xfId="39958"/>
    <cellStyle name="Normal 7 2 3 2 3 3 5" xfId="39959"/>
    <cellStyle name="Normal 7 2 3 2 3 4" xfId="39960"/>
    <cellStyle name="Normal 7 2 3 2 3 4 2" xfId="39961"/>
    <cellStyle name="Normal 7 2 3 2 3 4 2 2" xfId="39962"/>
    <cellStyle name="Normal 7 2 3 2 3 4 2 2 2" xfId="39963"/>
    <cellStyle name="Normal 7 2 3 2 3 4 2 3" xfId="39964"/>
    <cellStyle name="Normal 7 2 3 2 3 4 3" xfId="39965"/>
    <cellStyle name="Normal 7 2 3 2 3 4 3 2" xfId="39966"/>
    <cellStyle name="Normal 7 2 3 2 3 4 4" xfId="39967"/>
    <cellStyle name="Normal 7 2 3 2 3 5" xfId="39968"/>
    <cellStyle name="Normal 7 2 3 2 3 5 2" xfId="39969"/>
    <cellStyle name="Normal 7 2 3 2 3 5 2 2" xfId="39970"/>
    <cellStyle name="Normal 7 2 3 2 3 5 3" xfId="39971"/>
    <cellStyle name="Normal 7 2 3 2 3 6" xfId="39972"/>
    <cellStyle name="Normal 7 2 3 2 3 6 2" xfId="39973"/>
    <cellStyle name="Normal 7 2 3 2 3 7" xfId="39974"/>
    <cellStyle name="Normal 7 2 3 2 4" xfId="39975"/>
    <cellStyle name="Normal 7 2 3 2 4 2" xfId="39976"/>
    <cellStyle name="Normal 7 2 3 2 4 2 2" xfId="39977"/>
    <cellStyle name="Normal 7 2 3 2 4 2 2 2" xfId="39978"/>
    <cellStyle name="Normal 7 2 3 2 4 2 2 2 2" xfId="39979"/>
    <cellStyle name="Normal 7 2 3 2 4 2 2 2 2 2" xfId="39980"/>
    <cellStyle name="Normal 7 2 3 2 4 2 2 2 3" xfId="39981"/>
    <cellStyle name="Normal 7 2 3 2 4 2 2 3" xfId="39982"/>
    <cellStyle name="Normal 7 2 3 2 4 2 2 3 2" xfId="39983"/>
    <cellStyle name="Normal 7 2 3 2 4 2 2 4" xfId="39984"/>
    <cellStyle name="Normal 7 2 3 2 4 2 3" xfId="39985"/>
    <cellStyle name="Normal 7 2 3 2 4 2 3 2" xfId="39986"/>
    <cellStyle name="Normal 7 2 3 2 4 2 3 2 2" xfId="39987"/>
    <cellStyle name="Normal 7 2 3 2 4 2 3 3" xfId="39988"/>
    <cellStyle name="Normal 7 2 3 2 4 2 4" xfId="39989"/>
    <cellStyle name="Normal 7 2 3 2 4 2 4 2" xfId="39990"/>
    <cellStyle name="Normal 7 2 3 2 4 2 5" xfId="39991"/>
    <cellStyle name="Normal 7 2 3 2 4 3" xfId="39992"/>
    <cellStyle name="Normal 7 2 3 2 4 3 2" xfId="39993"/>
    <cellStyle name="Normal 7 2 3 2 4 3 2 2" xfId="39994"/>
    <cellStyle name="Normal 7 2 3 2 4 3 2 2 2" xfId="39995"/>
    <cellStyle name="Normal 7 2 3 2 4 3 2 3" xfId="39996"/>
    <cellStyle name="Normal 7 2 3 2 4 3 3" xfId="39997"/>
    <cellStyle name="Normal 7 2 3 2 4 3 3 2" xfId="39998"/>
    <cellStyle name="Normal 7 2 3 2 4 3 4" xfId="39999"/>
    <cellStyle name="Normal 7 2 3 2 4 4" xfId="40000"/>
    <cellStyle name="Normal 7 2 3 2 4 4 2" xfId="40001"/>
    <cellStyle name="Normal 7 2 3 2 4 4 2 2" xfId="40002"/>
    <cellStyle name="Normal 7 2 3 2 4 4 3" xfId="40003"/>
    <cellStyle name="Normal 7 2 3 2 4 5" xfId="40004"/>
    <cellStyle name="Normal 7 2 3 2 4 5 2" xfId="40005"/>
    <cellStyle name="Normal 7 2 3 2 4 6" xfId="40006"/>
    <cellStyle name="Normal 7 2 3 2 5" xfId="40007"/>
    <cellStyle name="Normal 7 2 3 2 5 2" xfId="40008"/>
    <cellStyle name="Normal 7 2 3 2 5 2 2" xfId="40009"/>
    <cellStyle name="Normal 7 2 3 2 5 2 2 2" xfId="40010"/>
    <cellStyle name="Normal 7 2 3 2 5 2 2 2 2" xfId="40011"/>
    <cellStyle name="Normal 7 2 3 2 5 2 2 3" xfId="40012"/>
    <cellStyle name="Normal 7 2 3 2 5 2 3" xfId="40013"/>
    <cellStyle name="Normal 7 2 3 2 5 2 3 2" xfId="40014"/>
    <cellStyle name="Normal 7 2 3 2 5 2 4" xfId="40015"/>
    <cellStyle name="Normal 7 2 3 2 5 3" xfId="40016"/>
    <cellStyle name="Normal 7 2 3 2 5 3 2" xfId="40017"/>
    <cellStyle name="Normal 7 2 3 2 5 3 2 2" xfId="40018"/>
    <cellStyle name="Normal 7 2 3 2 5 3 3" xfId="40019"/>
    <cellStyle name="Normal 7 2 3 2 5 4" xfId="40020"/>
    <cellStyle name="Normal 7 2 3 2 5 4 2" xfId="40021"/>
    <cellStyle name="Normal 7 2 3 2 5 5" xfId="40022"/>
    <cellStyle name="Normal 7 2 3 2 6" xfId="40023"/>
    <cellStyle name="Normal 7 2 3 2 6 2" xfId="40024"/>
    <cellStyle name="Normal 7 2 3 2 6 2 2" xfId="40025"/>
    <cellStyle name="Normal 7 2 3 2 6 2 2 2" xfId="40026"/>
    <cellStyle name="Normal 7 2 3 2 6 2 3" xfId="40027"/>
    <cellStyle name="Normal 7 2 3 2 6 3" xfId="40028"/>
    <cellStyle name="Normal 7 2 3 2 6 3 2" xfId="40029"/>
    <cellStyle name="Normal 7 2 3 2 6 4" xfId="40030"/>
    <cellStyle name="Normal 7 2 3 2 7" xfId="40031"/>
    <cellStyle name="Normal 7 2 3 2 7 2" xfId="40032"/>
    <cellStyle name="Normal 7 2 3 2 7 2 2" xfId="40033"/>
    <cellStyle name="Normal 7 2 3 2 7 3" xfId="40034"/>
    <cellStyle name="Normal 7 2 3 2 8" xfId="40035"/>
    <cellStyle name="Normal 7 2 3 2 8 2" xfId="40036"/>
    <cellStyle name="Normal 7 2 3 2 9" xfId="40037"/>
    <cellStyle name="Normal 7 2 3 3" xfId="1499"/>
    <cellStyle name="Normal 7 2 3 3 2" xfId="40039"/>
    <cellStyle name="Normal 7 2 3 3 2 2" xfId="40040"/>
    <cellStyle name="Normal 7 2 3 3 2 2 2" xfId="40041"/>
    <cellStyle name="Normal 7 2 3 3 2 2 2 2" xfId="40042"/>
    <cellStyle name="Normal 7 2 3 3 2 2 2 2 2" xfId="40043"/>
    <cellStyle name="Normal 7 2 3 3 2 2 2 2 2 2" xfId="40044"/>
    <cellStyle name="Normal 7 2 3 3 2 2 2 2 2 2 2" xfId="40045"/>
    <cellStyle name="Normal 7 2 3 3 2 2 2 2 2 3" xfId="40046"/>
    <cellStyle name="Normal 7 2 3 3 2 2 2 2 3" xfId="40047"/>
    <cellStyle name="Normal 7 2 3 3 2 2 2 2 3 2" xfId="40048"/>
    <cellStyle name="Normal 7 2 3 3 2 2 2 2 4" xfId="40049"/>
    <cellStyle name="Normal 7 2 3 3 2 2 2 3" xfId="40050"/>
    <cellStyle name="Normal 7 2 3 3 2 2 2 3 2" xfId="40051"/>
    <cellStyle name="Normal 7 2 3 3 2 2 2 3 2 2" xfId="40052"/>
    <cellStyle name="Normal 7 2 3 3 2 2 2 3 3" xfId="40053"/>
    <cellStyle name="Normal 7 2 3 3 2 2 2 4" xfId="40054"/>
    <cellStyle name="Normal 7 2 3 3 2 2 2 4 2" xfId="40055"/>
    <cellStyle name="Normal 7 2 3 3 2 2 2 5" xfId="40056"/>
    <cellStyle name="Normal 7 2 3 3 2 2 3" xfId="40057"/>
    <cellStyle name="Normal 7 2 3 3 2 2 3 2" xfId="40058"/>
    <cellStyle name="Normal 7 2 3 3 2 2 3 2 2" xfId="40059"/>
    <cellStyle name="Normal 7 2 3 3 2 2 3 2 2 2" xfId="40060"/>
    <cellStyle name="Normal 7 2 3 3 2 2 3 2 3" xfId="40061"/>
    <cellStyle name="Normal 7 2 3 3 2 2 3 3" xfId="40062"/>
    <cellStyle name="Normal 7 2 3 3 2 2 3 3 2" xfId="40063"/>
    <cellStyle name="Normal 7 2 3 3 2 2 3 4" xfId="40064"/>
    <cellStyle name="Normal 7 2 3 3 2 2 4" xfId="40065"/>
    <cellStyle name="Normal 7 2 3 3 2 2 4 2" xfId="40066"/>
    <cellStyle name="Normal 7 2 3 3 2 2 4 2 2" xfId="40067"/>
    <cellStyle name="Normal 7 2 3 3 2 2 4 3" xfId="40068"/>
    <cellStyle name="Normal 7 2 3 3 2 2 5" xfId="40069"/>
    <cellStyle name="Normal 7 2 3 3 2 2 5 2" xfId="40070"/>
    <cellStyle name="Normal 7 2 3 3 2 2 6" xfId="40071"/>
    <cellStyle name="Normal 7 2 3 3 2 3" xfId="40072"/>
    <cellStyle name="Normal 7 2 3 3 2 3 2" xfId="40073"/>
    <cellStyle name="Normal 7 2 3 3 2 3 2 2" xfId="40074"/>
    <cellStyle name="Normal 7 2 3 3 2 3 2 2 2" xfId="40075"/>
    <cellStyle name="Normal 7 2 3 3 2 3 2 2 2 2" xfId="40076"/>
    <cellStyle name="Normal 7 2 3 3 2 3 2 2 3" xfId="40077"/>
    <cellStyle name="Normal 7 2 3 3 2 3 2 3" xfId="40078"/>
    <cellStyle name="Normal 7 2 3 3 2 3 2 3 2" xfId="40079"/>
    <cellStyle name="Normal 7 2 3 3 2 3 2 4" xfId="40080"/>
    <cellStyle name="Normal 7 2 3 3 2 3 3" xfId="40081"/>
    <cellStyle name="Normal 7 2 3 3 2 3 3 2" xfId="40082"/>
    <cellStyle name="Normal 7 2 3 3 2 3 3 2 2" xfId="40083"/>
    <cellStyle name="Normal 7 2 3 3 2 3 3 3" xfId="40084"/>
    <cellStyle name="Normal 7 2 3 3 2 3 4" xfId="40085"/>
    <cellStyle name="Normal 7 2 3 3 2 3 4 2" xfId="40086"/>
    <cellStyle name="Normal 7 2 3 3 2 3 5" xfId="40087"/>
    <cellStyle name="Normal 7 2 3 3 2 4" xfId="40088"/>
    <cellStyle name="Normal 7 2 3 3 2 4 2" xfId="40089"/>
    <cellStyle name="Normal 7 2 3 3 2 4 2 2" xfId="40090"/>
    <cellStyle name="Normal 7 2 3 3 2 4 2 2 2" xfId="40091"/>
    <cellStyle name="Normal 7 2 3 3 2 4 2 3" xfId="40092"/>
    <cellStyle name="Normal 7 2 3 3 2 4 3" xfId="40093"/>
    <cellStyle name="Normal 7 2 3 3 2 4 3 2" xfId="40094"/>
    <cellStyle name="Normal 7 2 3 3 2 4 4" xfId="40095"/>
    <cellStyle name="Normal 7 2 3 3 2 5" xfId="40096"/>
    <cellStyle name="Normal 7 2 3 3 2 5 2" xfId="40097"/>
    <cellStyle name="Normal 7 2 3 3 2 5 2 2" xfId="40098"/>
    <cellStyle name="Normal 7 2 3 3 2 5 3" xfId="40099"/>
    <cellStyle name="Normal 7 2 3 3 2 6" xfId="40100"/>
    <cellStyle name="Normal 7 2 3 3 2 6 2" xfId="40101"/>
    <cellStyle name="Normal 7 2 3 3 2 7" xfId="40102"/>
    <cellStyle name="Normal 7 2 3 3 3" xfId="40103"/>
    <cellStyle name="Normal 7 2 3 3 3 2" xfId="40104"/>
    <cellStyle name="Normal 7 2 3 3 3 2 2" xfId="40105"/>
    <cellStyle name="Normal 7 2 3 3 3 2 2 2" xfId="40106"/>
    <cellStyle name="Normal 7 2 3 3 3 2 2 2 2" xfId="40107"/>
    <cellStyle name="Normal 7 2 3 3 3 2 2 2 2 2" xfId="40108"/>
    <cellStyle name="Normal 7 2 3 3 3 2 2 2 3" xfId="40109"/>
    <cellStyle name="Normal 7 2 3 3 3 2 2 3" xfId="40110"/>
    <cellStyle name="Normal 7 2 3 3 3 2 2 3 2" xfId="40111"/>
    <cellStyle name="Normal 7 2 3 3 3 2 2 4" xfId="40112"/>
    <cellStyle name="Normal 7 2 3 3 3 2 3" xfId="40113"/>
    <cellStyle name="Normal 7 2 3 3 3 2 3 2" xfId="40114"/>
    <cellStyle name="Normal 7 2 3 3 3 2 3 2 2" xfId="40115"/>
    <cellStyle name="Normal 7 2 3 3 3 2 3 3" xfId="40116"/>
    <cellStyle name="Normal 7 2 3 3 3 2 4" xfId="40117"/>
    <cellStyle name="Normal 7 2 3 3 3 2 4 2" xfId="40118"/>
    <cellStyle name="Normal 7 2 3 3 3 2 5" xfId="40119"/>
    <cellStyle name="Normal 7 2 3 3 3 3" xfId="40120"/>
    <cellStyle name="Normal 7 2 3 3 3 3 2" xfId="40121"/>
    <cellStyle name="Normal 7 2 3 3 3 3 2 2" xfId="40122"/>
    <cellStyle name="Normal 7 2 3 3 3 3 2 2 2" xfId="40123"/>
    <cellStyle name="Normal 7 2 3 3 3 3 2 3" xfId="40124"/>
    <cellStyle name="Normal 7 2 3 3 3 3 3" xfId="40125"/>
    <cellStyle name="Normal 7 2 3 3 3 3 3 2" xfId="40126"/>
    <cellStyle name="Normal 7 2 3 3 3 3 4" xfId="40127"/>
    <cellStyle name="Normal 7 2 3 3 3 4" xfId="40128"/>
    <cellStyle name="Normal 7 2 3 3 3 4 2" xfId="40129"/>
    <cellStyle name="Normal 7 2 3 3 3 4 2 2" xfId="40130"/>
    <cellStyle name="Normal 7 2 3 3 3 4 3" xfId="40131"/>
    <cellStyle name="Normal 7 2 3 3 3 5" xfId="40132"/>
    <cellStyle name="Normal 7 2 3 3 3 5 2" xfId="40133"/>
    <cellStyle name="Normal 7 2 3 3 3 6" xfId="40134"/>
    <cellStyle name="Normal 7 2 3 3 4" xfId="40135"/>
    <cellStyle name="Normal 7 2 3 3 4 2" xfId="40136"/>
    <cellStyle name="Normal 7 2 3 3 4 2 2" xfId="40137"/>
    <cellStyle name="Normal 7 2 3 3 4 2 2 2" xfId="40138"/>
    <cellStyle name="Normal 7 2 3 3 4 2 2 2 2" xfId="40139"/>
    <cellStyle name="Normal 7 2 3 3 4 2 2 3" xfId="40140"/>
    <cellStyle name="Normal 7 2 3 3 4 2 3" xfId="40141"/>
    <cellStyle name="Normal 7 2 3 3 4 2 3 2" xfId="40142"/>
    <cellStyle name="Normal 7 2 3 3 4 2 4" xfId="40143"/>
    <cellStyle name="Normal 7 2 3 3 4 3" xfId="40144"/>
    <cellStyle name="Normal 7 2 3 3 4 3 2" xfId="40145"/>
    <cellStyle name="Normal 7 2 3 3 4 3 2 2" xfId="40146"/>
    <cellStyle name="Normal 7 2 3 3 4 3 3" xfId="40147"/>
    <cellStyle name="Normal 7 2 3 3 4 4" xfId="40148"/>
    <cellStyle name="Normal 7 2 3 3 4 4 2" xfId="40149"/>
    <cellStyle name="Normal 7 2 3 3 4 5" xfId="40150"/>
    <cellStyle name="Normal 7 2 3 3 5" xfId="40151"/>
    <cellStyle name="Normal 7 2 3 3 5 2" xfId="40152"/>
    <cellStyle name="Normal 7 2 3 3 5 2 2" xfId="40153"/>
    <cellStyle name="Normal 7 2 3 3 5 2 2 2" xfId="40154"/>
    <cellStyle name="Normal 7 2 3 3 5 2 3" xfId="40155"/>
    <cellStyle name="Normal 7 2 3 3 5 3" xfId="40156"/>
    <cellStyle name="Normal 7 2 3 3 5 3 2" xfId="40157"/>
    <cellStyle name="Normal 7 2 3 3 5 4" xfId="40158"/>
    <cellStyle name="Normal 7 2 3 3 6" xfId="40159"/>
    <cellStyle name="Normal 7 2 3 3 6 2" xfId="40160"/>
    <cellStyle name="Normal 7 2 3 3 6 2 2" xfId="40161"/>
    <cellStyle name="Normal 7 2 3 3 6 3" xfId="40162"/>
    <cellStyle name="Normal 7 2 3 3 7" xfId="40163"/>
    <cellStyle name="Normal 7 2 3 3 7 2" xfId="40164"/>
    <cellStyle name="Normal 7 2 3 3 8" xfId="40165"/>
    <cellStyle name="Normal 7 2 3 3 9" xfId="40038"/>
    <cellStyle name="Normal 7 2 3 4" xfId="40166"/>
    <cellStyle name="Normal 7 2 3 4 2" xfId="40167"/>
    <cellStyle name="Normal 7 2 3 4 2 2" xfId="40168"/>
    <cellStyle name="Normal 7 2 3 4 2 2 2" xfId="40169"/>
    <cellStyle name="Normal 7 2 3 4 2 2 2 2" xfId="40170"/>
    <cellStyle name="Normal 7 2 3 4 2 2 2 2 2" xfId="40171"/>
    <cellStyle name="Normal 7 2 3 4 2 2 2 2 2 2" xfId="40172"/>
    <cellStyle name="Normal 7 2 3 4 2 2 2 2 3" xfId="40173"/>
    <cellStyle name="Normal 7 2 3 4 2 2 2 3" xfId="40174"/>
    <cellStyle name="Normal 7 2 3 4 2 2 2 3 2" xfId="40175"/>
    <cellStyle name="Normal 7 2 3 4 2 2 2 4" xfId="40176"/>
    <cellStyle name="Normal 7 2 3 4 2 2 3" xfId="40177"/>
    <cellStyle name="Normal 7 2 3 4 2 2 3 2" xfId="40178"/>
    <cellStyle name="Normal 7 2 3 4 2 2 3 2 2" xfId="40179"/>
    <cellStyle name="Normal 7 2 3 4 2 2 3 3" xfId="40180"/>
    <cellStyle name="Normal 7 2 3 4 2 2 4" xfId="40181"/>
    <cellStyle name="Normal 7 2 3 4 2 2 4 2" xfId="40182"/>
    <cellStyle name="Normal 7 2 3 4 2 2 5" xfId="40183"/>
    <cellStyle name="Normal 7 2 3 4 2 3" xfId="40184"/>
    <cellStyle name="Normal 7 2 3 4 2 3 2" xfId="40185"/>
    <cellStyle name="Normal 7 2 3 4 2 3 2 2" xfId="40186"/>
    <cellStyle name="Normal 7 2 3 4 2 3 2 2 2" xfId="40187"/>
    <cellStyle name="Normal 7 2 3 4 2 3 2 3" xfId="40188"/>
    <cellStyle name="Normal 7 2 3 4 2 3 3" xfId="40189"/>
    <cellStyle name="Normal 7 2 3 4 2 3 3 2" xfId="40190"/>
    <cellStyle name="Normal 7 2 3 4 2 3 4" xfId="40191"/>
    <cellStyle name="Normal 7 2 3 4 2 4" xfId="40192"/>
    <cellStyle name="Normal 7 2 3 4 2 4 2" xfId="40193"/>
    <cellStyle name="Normal 7 2 3 4 2 4 2 2" xfId="40194"/>
    <cellStyle name="Normal 7 2 3 4 2 4 3" xfId="40195"/>
    <cellStyle name="Normal 7 2 3 4 2 5" xfId="40196"/>
    <cellStyle name="Normal 7 2 3 4 2 5 2" xfId="40197"/>
    <cellStyle name="Normal 7 2 3 4 2 6" xfId="40198"/>
    <cellStyle name="Normal 7 2 3 4 3" xfId="40199"/>
    <cellStyle name="Normal 7 2 3 4 3 2" xfId="40200"/>
    <cellStyle name="Normal 7 2 3 4 3 2 2" xfId="40201"/>
    <cellStyle name="Normal 7 2 3 4 3 2 2 2" xfId="40202"/>
    <cellStyle name="Normal 7 2 3 4 3 2 2 2 2" xfId="40203"/>
    <cellStyle name="Normal 7 2 3 4 3 2 2 3" xfId="40204"/>
    <cellStyle name="Normal 7 2 3 4 3 2 3" xfId="40205"/>
    <cellStyle name="Normal 7 2 3 4 3 2 3 2" xfId="40206"/>
    <cellStyle name="Normal 7 2 3 4 3 2 4" xfId="40207"/>
    <cellStyle name="Normal 7 2 3 4 3 3" xfId="40208"/>
    <cellStyle name="Normal 7 2 3 4 3 3 2" xfId="40209"/>
    <cellStyle name="Normal 7 2 3 4 3 3 2 2" xfId="40210"/>
    <cellStyle name="Normal 7 2 3 4 3 3 3" xfId="40211"/>
    <cellStyle name="Normal 7 2 3 4 3 4" xfId="40212"/>
    <cellStyle name="Normal 7 2 3 4 3 4 2" xfId="40213"/>
    <cellStyle name="Normal 7 2 3 4 3 5" xfId="40214"/>
    <cellStyle name="Normal 7 2 3 4 4" xfId="40215"/>
    <cellStyle name="Normal 7 2 3 4 4 2" xfId="40216"/>
    <cellStyle name="Normal 7 2 3 4 4 2 2" xfId="40217"/>
    <cellStyle name="Normal 7 2 3 4 4 2 2 2" xfId="40218"/>
    <cellStyle name="Normal 7 2 3 4 4 2 3" xfId="40219"/>
    <cellStyle name="Normal 7 2 3 4 4 3" xfId="40220"/>
    <cellStyle name="Normal 7 2 3 4 4 3 2" xfId="40221"/>
    <cellStyle name="Normal 7 2 3 4 4 4" xfId="40222"/>
    <cellStyle name="Normal 7 2 3 4 5" xfId="40223"/>
    <cellStyle name="Normal 7 2 3 4 5 2" xfId="40224"/>
    <cellStyle name="Normal 7 2 3 4 5 2 2" xfId="40225"/>
    <cellStyle name="Normal 7 2 3 4 5 3" xfId="40226"/>
    <cellStyle name="Normal 7 2 3 4 6" xfId="40227"/>
    <cellStyle name="Normal 7 2 3 4 6 2" xfId="40228"/>
    <cellStyle name="Normal 7 2 3 4 7" xfId="40229"/>
    <cellStyle name="Normal 7 2 3 5" xfId="40230"/>
    <cellStyle name="Normal 7 2 3 5 2" xfId="40231"/>
    <cellStyle name="Normal 7 2 3 5 2 2" xfId="40232"/>
    <cellStyle name="Normal 7 2 3 5 2 2 2" xfId="40233"/>
    <cellStyle name="Normal 7 2 3 5 2 2 2 2" xfId="40234"/>
    <cellStyle name="Normal 7 2 3 5 2 2 2 2 2" xfId="40235"/>
    <cellStyle name="Normal 7 2 3 5 2 2 2 3" xfId="40236"/>
    <cellStyle name="Normal 7 2 3 5 2 2 3" xfId="40237"/>
    <cellStyle name="Normal 7 2 3 5 2 2 3 2" xfId="40238"/>
    <cellStyle name="Normal 7 2 3 5 2 2 4" xfId="40239"/>
    <cellStyle name="Normal 7 2 3 5 2 3" xfId="40240"/>
    <cellStyle name="Normal 7 2 3 5 2 3 2" xfId="40241"/>
    <cellStyle name="Normal 7 2 3 5 2 3 2 2" xfId="40242"/>
    <cellStyle name="Normal 7 2 3 5 2 3 3" xfId="40243"/>
    <cellStyle name="Normal 7 2 3 5 2 4" xfId="40244"/>
    <cellStyle name="Normal 7 2 3 5 2 4 2" xfId="40245"/>
    <cellStyle name="Normal 7 2 3 5 2 5" xfId="40246"/>
    <cellStyle name="Normal 7 2 3 5 3" xfId="40247"/>
    <cellStyle name="Normal 7 2 3 5 3 2" xfId="40248"/>
    <cellStyle name="Normal 7 2 3 5 3 2 2" xfId="40249"/>
    <cellStyle name="Normal 7 2 3 5 3 2 2 2" xfId="40250"/>
    <cellStyle name="Normal 7 2 3 5 3 2 3" xfId="40251"/>
    <cellStyle name="Normal 7 2 3 5 3 3" xfId="40252"/>
    <cellStyle name="Normal 7 2 3 5 3 3 2" xfId="40253"/>
    <cellStyle name="Normal 7 2 3 5 3 4" xfId="40254"/>
    <cellStyle name="Normal 7 2 3 5 4" xfId="40255"/>
    <cellStyle name="Normal 7 2 3 5 4 2" xfId="40256"/>
    <cellStyle name="Normal 7 2 3 5 4 2 2" xfId="40257"/>
    <cellStyle name="Normal 7 2 3 5 4 3" xfId="40258"/>
    <cellStyle name="Normal 7 2 3 5 5" xfId="40259"/>
    <cellStyle name="Normal 7 2 3 5 5 2" xfId="40260"/>
    <cellStyle name="Normal 7 2 3 5 6" xfId="40261"/>
    <cellStyle name="Normal 7 2 3 6" xfId="40262"/>
    <cellStyle name="Normal 7 2 3 6 2" xfId="40263"/>
    <cellStyle name="Normal 7 2 3 6 2 2" xfId="40264"/>
    <cellStyle name="Normal 7 2 3 6 2 2 2" xfId="40265"/>
    <cellStyle name="Normal 7 2 3 6 2 2 2 2" xfId="40266"/>
    <cellStyle name="Normal 7 2 3 6 2 2 3" xfId="40267"/>
    <cellStyle name="Normal 7 2 3 6 2 3" xfId="40268"/>
    <cellStyle name="Normal 7 2 3 6 2 3 2" xfId="40269"/>
    <cellStyle name="Normal 7 2 3 6 2 4" xfId="40270"/>
    <cellStyle name="Normal 7 2 3 6 3" xfId="40271"/>
    <cellStyle name="Normal 7 2 3 6 3 2" xfId="40272"/>
    <cellStyle name="Normal 7 2 3 6 3 2 2" xfId="40273"/>
    <cellStyle name="Normal 7 2 3 6 3 3" xfId="40274"/>
    <cellStyle name="Normal 7 2 3 6 4" xfId="40275"/>
    <cellStyle name="Normal 7 2 3 6 4 2" xfId="40276"/>
    <cellStyle name="Normal 7 2 3 6 5" xfId="40277"/>
    <cellStyle name="Normal 7 2 3 7" xfId="40278"/>
    <cellStyle name="Normal 7 2 3 7 2" xfId="40279"/>
    <cellStyle name="Normal 7 2 3 7 2 2" xfId="40280"/>
    <cellStyle name="Normal 7 2 3 7 2 2 2" xfId="40281"/>
    <cellStyle name="Normal 7 2 3 7 2 3" xfId="40282"/>
    <cellStyle name="Normal 7 2 3 7 3" xfId="40283"/>
    <cellStyle name="Normal 7 2 3 7 3 2" xfId="40284"/>
    <cellStyle name="Normal 7 2 3 7 4" xfId="40285"/>
    <cellStyle name="Normal 7 2 3 8" xfId="40286"/>
    <cellStyle name="Normal 7 2 3 8 2" xfId="40287"/>
    <cellStyle name="Normal 7 2 3 8 2 2" xfId="40288"/>
    <cellStyle name="Normal 7 2 3 8 3" xfId="40289"/>
    <cellStyle name="Normal 7 2 3 9" xfId="40290"/>
    <cellStyle name="Normal 7 2 3 9 2" xfId="40291"/>
    <cellStyle name="Normal 7 2 4" xfId="1343"/>
    <cellStyle name="Normal 7 2 4 10" xfId="40292"/>
    <cellStyle name="Normal 7 2 4 2" xfId="1355"/>
    <cellStyle name="Normal 7 2 4 2 2" xfId="40294"/>
    <cellStyle name="Normal 7 2 4 2 2 2" xfId="40295"/>
    <cellStyle name="Normal 7 2 4 2 2 2 2" xfId="40296"/>
    <cellStyle name="Normal 7 2 4 2 2 2 2 2" xfId="40297"/>
    <cellStyle name="Normal 7 2 4 2 2 2 2 2 2" xfId="40298"/>
    <cellStyle name="Normal 7 2 4 2 2 2 2 2 2 2" xfId="40299"/>
    <cellStyle name="Normal 7 2 4 2 2 2 2 2 2 2 2" xfId="40300"/>
    <cellStyle name="Normal 7 2 4 2 2 2 2 2 2 3" xfId="40301"/>
    <cellStyle name="Normal 7 2 4 2 2 2 2 2 3" xfId="40302"/>
    <cellStyle name="Normal 7 2 4 2 2 2 2 2 3 2" xfId="40303"/>
    <cellStyle name="Normal 7 2 4 2 2 2 2 2 4" xfId="40304"/>
    <cellStyle name="Normal 7 2 4 2 2 2 2 3" xfId="40305"/>
    <cellStyle name="Normal 7 2 4 2 2 2 2 3 2" xfId="40306"/>
    <cellStyle name="Normal 7 2 4 2 2 2 2 3 2 2" xfId="40307"/>
    <cellStyle name="Normal 7 2 4 2 2 2 2 3 3" xfId="40308"/>
    <cellStyle name="Normal 7 2 4 2 2 2 2 4" xfId="40309"/>
    <cellStyle name="Normal 7 2 4 2 2 2 2 4 2" xfId="40310"/>
    <cellStyle name="Normal 7 2 4 2 2 2 2 5" xfId="40311"/>
    <cellStyle name="Normal 7 2 4 2 2 2 3" xfId="40312"/>
    <cellStyle name="Normal 7 2 4 2 2 2 3 2" xfId="40313"/>
    <cellStyle name="Normal 7 2 4 2 2 2 3 2 2" xfId="40314"/>
    <cellStyle name="Normal 7 2 4 2 2 2 3 2 2 2" xfId="40315"/>
    <cellStyle name="Normal 7 2 4 2 2 2 3 2 3" xfId="40316"/>
    <cellStyle name="Normal 7 2 4 2 2 2 3 3" xfId="40317"/>
    <cellStyle name="Normal 7 2 4 2 2 2 3 3 2" xfId="40318"/>
    <cellStyle name="Normal 7 2 4 2 2 2 3 4" xfId="40319"/>
    <cellStyle name="Normal 7 2 4 2 2 2 4" xfId="40320"/>
    <cellStyle name="Normal 7 2 4 2 2 2 4 2" xfId="40321"/>
    <cellStyle name="Normal 7 2 4 2 2 2 4 2 2" xfId="40322"/>
    <cellStyle name="Normal 7 2 4 2 2 2 4 3" xfId="40323"/>
    <cellStyle name="Normal 7 2 4 2 2 2 5" xfId="40324"/>
    <cellStyle name="Normal 7 2 4 2 2 2 5 2" xfId="40325"/>
    <cellStyle name="Normal 7 2 4 2 2 2 6" xfId="40326"/>
    <cellStyle name="Normal 7 2 4 2 2 3" xfId="40327"/>
    <cellStyle name="Normal 7 2 4 2 2 3 2" xfId="40328"/>
    <cellStyle name="Normal 7 2 4 2 2 3 2 2" xfId="40329"/>
    <cellStyle name="Normal 7 2 4 2 2 3 2 2 2" xfId="40330"/>
    <cellStyle name="Normal 7 2 4 2 2 3 2 2 2 2" xfId="40331"/>
    <cellStyle name="Normal 7 2 4 2 2 3 2 2 3" xfId="40332"/>
    <cellStyle name="Normal 7 2 4 2 2 3 2 3" xfId="40333"/>
    <cellStyle name="Normal 7 2 4 2 2 3 2 3 2" xfId="40334"/>
    <cellStyle name="Normal 7 2 4 2 2 3 2 4" xfId="40335"/>
    <cellStyle name="Normal 7 2 4 2 2 3 3" xfId="40336"/>
    <cellStyle name="Normal 7 2 4 2 2 3 3 2" xfId="40337"/>
    <cellStyle name="Normal 7 2 4 2 2 3 3 2 2" xfId="40338"/>
    <cellStyle name="Normal 7 2 4 2 2 3 3 3" xfId="40339"/>
    <cellStyle name="Normal 7 2 4 2 2 3 4" xfId="40340"/>
    <cellStyle name="Normal 7 2 4 2 2 3 4 2" xfId="40341"/>
    <cellStyle name="Normal 7 2 4 2 2 3 5" xfId="40342"/>
    <cellStyle name="Normal 7 2 4 2 2 4" xfId="40343"/>
    <cellStyle name="Normal 7 2 4 2 2 4 2" xfId="40344"/>
    <cellStyle name="Normal 7 2 4 2 2 4 2 2" xfId="40345"/>
    <cellStyle name="Normal 7 2 4 2 2 4 2 2 2" xfId="40346"/>
    <cellStyle name="Normal 7 2 4 2 2 4 2 3" xfId="40347"/>
    <cellStyle name="Normal 7 2 4 2 2 4 3" xfId="40348"/>
    <cellStyle name="Normal 7 2 4 2 2 4 3 2" xfId="40349"/>
    <cellStyle name="Normal 7 2 4 2 2 4 4" xfId="40350"/>
    <cellStyle name="Normal 7 2 4 2 2 5" xfId="40351"/>
    <cellStyle name="Normal 7 2 4 2 2 5 2" xfId="40352"/>
    <cellStyle name="Normal 7 2 4 2 2 5 2 2" xfId="40353"/>
    <cellStyle name="Normal 7 2 4 2 2 5 3" xfId="40354"/>
    <cellStyle name="Normal 7 2 4 2 2 6" xfId="40355"/>
    <cellStyle name="Normal 7 2 4 2 2 6 2" xfId="40356"/>
    <cellStyle name="Normal 7 2 4 2 2 7" xfId="40357"/>
    <cellStyle name="Normal 7 2 4 2 3" xfId="40358"/>
    <cellStyle name="Normal 7 2 4 2 3 2" xfId="40359"/>
    <cellStyle name="Normal 7 2 4 2 3 2 2" xfId="40360"/>
    <cellStyle name="Normal 7 2 4 2 3 2 2 2" xfId="40361"/>
    <cellStyle name="Normal 7 2 4 2 3 2 2 2 2" xfId="40362"/>
    <cellStyle name="Normal 7 2 4 2 3 2 2 2 2 2" xfId="40363"/>
    <cellStyle name="Normal 7 2 4 2 3 2 2 2 3" xfId="40364"/>
    <cellStyle name="Normal 7 2 4 2 3 2 2 3" xfId="40365"/>
    <cellStyle name="Normal 7 2 4 2 3 2 2 3 2" xfId="40366"/>
    <cellStyle name="Normal 7 2 4 2 3 2 2 4" xfId="40367"/>
    <cellStyle name="Normal 7 2 4 2 3 2 3" xfId="40368"/>
    <cellStyle name="Normal 7 2 4 2 3 2 3 2" xfId="40369"/>
    <cellStyle name="Normal 7 2 4 2 3 2 3 2 2" xfId="40370"/>
    <cellStyle name="Normal 7 2 4 2 3 2 3 3" xfId="40371"/>
    <cellStyle name="Normal 7 2 4 2 3 2 4" xfId="40372"/>
    <cellStyle name="Normal 7 2 4 2 3 2 4 2" xfId="40373"/>
    <cellStyle name="Normal 7 2 4 2 3 2 5" xfId="40374"/>
    <cellStyle name="Normal 7 2 4 2 3 3" xfId="40375"/>
    <cellStyle name="Normal 7 2 4 2 3 3 2" xfId="40376"/>
    <cellStyle name="Normal 7 2 4 2 3 3 2 2" xfId="40377"/>
    <cellStyle name="Normal 7 2 4 2 3 3 2 2 2" xfId="40378"/>
    <cellStyle name="Normal 7 2 4 2 3 3 2 3" xfId="40379"/>
    <cellStyle name="Normal 7 2 4 2 3 3 3" xfId="40380"/>
    <cellStyle name="Normal 7 2 4 2 3 3 3 2" xfId="40381"/>
    <cellStyle name="Normal 7 2 4 2 3 3 4" xfId="40382"/>
    <cellStyle name="Normal 7 2 4 2 3 4" xfId="40383"/>
    <cellStyle name="Normal 7 2 4 2 3 4 2" xfId="40384"/>
    <cellStyle name="Normal 7 2 4 2 3 4 2 2" xfId="40385"/>
    <cellStyle name="Normal 7 2 4 2 3 4 3" xfId="40386"/>
    <cellStyle name="Normal 7 2 4 2 3 5" xfId="40387"/>
    <cellStyle name="Normal 7 2 4 2 3 5 2" xfId="40388"/>
    <cellStyle name="Normal 7 2 4 2 3 6" xfId="40389"/>
    <cellStyle name="Normal 7 2 4 2 4" xfId="40390"/>
    <cellStyle name="Normal 7 2 4 2 4 2" xfId="40391"/>
    <cellStyle name="Normal 7 2 4 2 4 2 2" xfId="40392"/>
    <cellStyle name="Normal 7 2 4 2 4 2 2 2" xfId="40393"/>
    <cellStyle name="Normal 7 2 4 2 4 2 2 2 2" xfId="40394"/>
    <cellStyle name="Normal 7 2 4 2 4 2 2 3" xfId="40395"/>
    <cellStyle name="Normal 7 2 4 2 4 2 3" xfId="40396"/>
    <cellStyle name="Normal 7 2 4 2 4 2 3 2" xfId="40397"/>
    <cellStyle name="Normal 7 2 4 2 4 2 4" xfId="40398"/>
    <cellStyle name="Normal 7 2 4 2 4 3" xfId="40399"/>
    <cellStyle name="Normal 7 2 4 2 4 3 2" xfId="40400"/>
    <cellStyle name="Normal 7 2 4 2 4 3 2 2" xfId="40401"/>
    <cellStyle name="Normal 7 2 4 2 4 3 3" xfId="40402"/>
    <cellStyle name="Normal 7 2 4 2 4 4" xfId="40403"/>
    <cellStyle name="Normal 7 2 4 2 4 4 2" xfId="40404"/>
    <cellStyle name="Normal 7 2 4 2 4 5" xfId="40405"/>
    <cellStyle name="Normal 7 2 4 2 5" xfId="40406"/>
    <cellStyle name="Normal 7 2 4 2 5 2" xfId="40407"/>
    <cellStyle name="Normal 7 2 4 2 5 2 2" xfId="40408"/>
    <cellStyle name="Normal 7 2 4 2 5 2 2 2" xfId="40409"/>
    <cellStyle name="Normal 7 2 4 2 5 2 3" xfId="40410"/>
    <cellStyle name="Normal 7 2 4 2 5 3" xfId="40411"/>
    <cellStyle name="Normal 7 2 4 2 5 3 2" xfId="40412"/>
    <cellStyle name="Normal 7 2 4 2 5 4" xfId="40413"/>
    <cellStyle name="Normal 7 2 4 2 6" xfId="40414"/>
    <cellStyle name="Normal 7 2 4 2 6 2" xfId="40415"/>
    <cellStyle name="Normal 7 2 4 2 6 2 2" xfId="40416"/>
    <cellStyle name="Normal 7 2 4 2 6 3" xfId="40417"/>
    <cellStyle name="Normal 7 2 4 2 7" xfId="40418"/>
    <cellStyle name="Normal 7 2 4 2 7 2" xfId="40419"/>
    <cellStyle name="Normal 7 2 4 2 8" xfId="40420"/>
    <cellStyle name="Normal 7 2 4 2 9" xfId="40293"/>
    <cellStyle name="Normal 7 2 4 3" xfId="1500"/>
    <cellStyle name="Normal 7 2 4 3 2" xfId="40422"/>
    <cellStyle name="Normal 7 2 4 3 2 2" xfId="40423"/>
    <cellStyle name="Normal 7 2 4 3 2 2 2" xfId="40424"/>
    <cellStyle name="Normal 7 2 4 3 2 2 2 2" xfId="40425"/>
    <cellStyle name="Normal 7 2 4 3 2 2 2 2 2" xfId="40426"/>
    <cellStyle name="Normal 7 2 4 3 2 2 2 2 2 2" xfId="40427"/>
    <cellStyle name="Normal 7 2 4 3 2 2 2 2 3" xfId="40428"/>
    <cellStyle name="Normal 7 2 4 3 2 2 2 3" xfId="40429"/>
    <cellStyle name="Normal 7 2 4 3 2 2 2 3 2" xfId="40430"/>
    <cellStyle name="Normal 7 2 4 3 2 2 2 4" xfId="40431"/>
    <cellStyle name="Normal 7 2 4 3 2 2 3" xfId="40432"/>
    <cellStyle name="Normal 7 2 4 3 2 2 3 2" xfId="40433"/>
    <cellStyle name="Normal 7 2 4 3 2 2 3 2 2" xfId="40434"/>
    <cellStyle name="Normal 7 2 4 3 2 2 3 3" xfId="40435"/>
    <cellStyle name="Normal 7 2 4 3 2 2 4" xfId="40436"/>
    <cellStyle name="Normal 7 2 4 3 2 2 4 2" xfId="40437"/>
    <cellStyle name="Normal 7 2 4 3 2 2 5" xfId="40438"/>
    <cellStyle name="Normal 7 2 4 3 2 3" xfId="40439"/>
    <cellStyle name="Normal 7 2 4 3 2 3 2" xfId="40440"/>
    <cellStyle name="Normal 7 2 4 3 2 3 2 2" xfId="40441"/>
    <cellStyle name="Normal 7 2 4 3 2 3 2 2 2" xfId="40442"/>
    <cellStyle name="Normal 7 2 4 3 2 3 2 3" xfId="40443"/>
    <cellStyle name="Normal 7 2 4 3 2 3 3" xfId="40444"/>
    <cellStyle name="Normal 7 2 4 3 2 3 3 2" xfId="40445"/>
    <cellStyle name="Normal 7 2 4 3 2 3 4" xfId="40446"/>
    <cellStyle name="Normal 7 2 4 3 2 4" xfId="40447"/>
    <cellStyle name="Normal 7 2 4 3 2 4 2" xfId="40448"/>
    <cellStyle name="Normal 7 2 4 3 2 4 2 2" xfId="40449"/>
    <cellStyle name="Normal 7 2 4 3 2 4 3" xfId="40450"/>
    <cellStyle name="Normal 7 2 4 3 2 5" xfId="40451"/>
    <cellStyle name="Normal 7 2 4 3 2 5 2" xfId="40452"/>
    <cellStyle name="Normal 7 2 4 3 2 6" xfId="40453"/>
    <cellStyle name="Normal 7 2 4 3 3" xfId="40454"/>
    <cellStyle name="Normal 7 2 4 3 3 2" xfId="40455"/>
    <cellStyle name="Normal 7 2 4 3 3 2 2" xfId="40456"/>
    <cellStyle name="Normal 7 2 4 3 3 2 2 2" xfId="40457"/>
    <cellStyle name="Normal 7 2 4 3 3 2 2 2 2" xfId="40458"/>
    <cellStyle name="Normal 7 2 4 3 3 2 2 3" xfId="40459"/>
    <cellStyle name="Normal 7 2 4 3 3 2 3" xfId="40460"/>
    <cellStyle name="Normal 7 2 4 3 3 2 3 2" xfId="40461"/>
    <cellStyle name="Normal 7 2 4 3 3 2 4" xfId="40462"/>
    <cellStyle name="Normal 7 2 4 3 3 3" xfId="40463"/>
    <cellStyle name="Normal 7 2 4 3 3 3 2" xfId="40464"/>
    <cellStyle name="Normal 7 2 4 3 3 3 2 2" xfId="40465"/>
    <cellStyle name="Normal 7 2 4 3 3 3 3" xfId="40466"/>
    <cellStyle name="Normal 7 2 4 3 3 4" xfId="40467"/>
    <cellStyle name="Normal 7 2 4 3 3 4 2" xfId="40468"/>
    <cellStyle name="Normal 7 2 4 3 3 5" xfId="40469"/>
    <cellStyle name="Normal 7 2 4 3 4" xfId="40470"/>
    <cellStyle name="Normal 7 2 4 3 4 2" xfId="40471"/>
    <cellStyle name="Normal 7 2 4 3 4 2 2" xfId="40472"/>
    <cellStyle name="Normal 7 2 4 3 4 2 2 2" xfId="40473"/>
    <cellStyle name="Normal 7 2 4 3 4 2 3" xfId="40474"/>
    <cellStyle name="Normal 7 2 4 3 4 3" xfId="40475"/>
    <cellStyle name="Normal 7 2 4 3 4 3 2" xfId="40476"/>
    <cellStyle name="Normal 7 2 4 3 4 4" xfId="40477"/>
    <cellStyle name="Normal 7 2 4 3 5" xfId="40478"/>
    <cellStyle name="Normal 7 2 4 3 5 2" xfId="40479"/>
    <cellStyle name="Normal 7 2 4 3 5 2 2" xfId="40480"/>
    <cellStyle name="Normal 7 2 4 3 5 3" xfId="40481"/>
    <cellStyle name="Normal 7 2 4 3 6" xfId="40482"/>
    <cellStyle name="Normal 7 2 4 3 6 2" xfId="40483"/>
    <cellStyle name="Normal 7 2 4 3 7" xfId="40484"/>
    <cellStyle name="Normal 7 2 4 3 8" xfId="40421"/>
    <cellStyle name="Normal 7 2 4 4" xfId="40485"/>
    <cellStyle name="Normal 7 2 4 4 2" xfId="40486"/>
    <cellStyle name="Normal 7 2 4 4 2 2" xfId="40487"/>
    <cellStyle name="Normal 7 2 4 4 2 2 2" xfId="40488"/>
    <cellStyle name="Normal 7 2 4 4 2 2 2 2" xfId="40489"/>
    <cellStyle name="Normal 7 2 4 4 2 2 2 2 2" xfId="40490"/>
    <cellStyle name="Normal 7 2 4 4 2 2 2 3" xfId="40491"/>
    <cellStyle name="Normal 7 2 4 4 2 2 3" xfId="40492"/>
    <cellStyle name="Normal 7 2 4 4 2 2 3 2" xfId="40493"/>
    <cellStyle name="Normal 7 2 4 4 2 2 4" xfId="40494"/>
    <cellStyle name="Normal 7 2 4 4 2 3" xfId="40495"/>
    <cellStyle name="Normal 7 2 4 4 2 3 2" xfId="40496"/>
    <cellStyle name="Normal 7 2 4 4 2 3 2 2" xfId="40497"/>
    <cellStyle name="Normal 7 2 4 4 2 3 3" xfId="40498"/>
    <cellStyle name="Normal 7 2 4 4 2 4" xfId="40499"/>
    <cellStyle name="Normal 7 2 4 4 2 4 2" xfId="40500"/>
    <cellStyle name="Normal 7 2 4 4 2 5" xfId="40501"/>
    <cellStyle name="Normal 7 2 4 4 3" xfId="40502"/>
    <cellStyle name="Normal 7 2 4 4 3 2" xfId="40503"/>
    <cellStyle name="Normal 7 2 4 4 3 2 2" xfId="40504"/>
    <cellStyle name="Normal 7 2 4 4 3 2 2 2" xfId="40505"/>
    <cellStyle name="Normal 7 2 4 4 3 2 3" xfId="40506"/>
    <cellStyle name="Normal 7 2 4 4 3 3" xfId="40507"/>
    <cellStyle name="Normal 7 2 4 4 3 3 2" xfId="40508"/>
    <cellStyle name="Normal 7 2 4 4 3 4" xfId="40509"/>
    <cellStyle name="Normal 7 2 4 4 4" xfId="40510"/>
    <cellStyle name="Normal 7 2 4 4 4 2" xfId="40511"/>
    <cellStyle name="Normal 7 2 4 4 4 2 2" xfId="40512"/>
    <cellStyle name="Normal 7 2 4 4 4 3" xfId="40513"/>
    <cellStyle name="Normal 7 2 4 4 5" xfId="40514"/>
    <cellStyle name="Normal 7 2 4 4 5 2" xfId="40515"/>
    <cellStyle name="Normal 7 2 4 4 6" xfId="40516"/>
    <cellStyle name="Normal 7 2 4 5" xfId="40517"/>
    <cellStyle name="Normal 7 2 4 5 2" xfId="40518"/>
    <cellStyle name="Normal 7 2 4 5 2 2" xfId="40519"/>
    <cellStyle name="Normal 7 2 4 5 2 2 2" xfId="40520"/>
    <cellStyle name="Normal 7 2 4 5 2 2 2 2" xfId="40521"/>
    <cellStyle name="Normal 7 2 4 5 2 2 3" xfId="40522"/>
    <cellStyle name="Normal 7 2 4 5 2 3" xfId="40523"/>
    <cellStyle name="Normal 7 2 4 5 2 3 2" xfId="40524"/>
    <cellStyle name="Normal 7 2 4 5 2 4" xfId="40525"/>
    <cellStyle name="Normal 7 2 4 5 3" xfId="40526"/>
    <cellStyle name="Normal 7 2 4 5 3 2" xfId="40527"/>
    <cellStyle name="Normal 7 2 4 5 3 2 2" xfId="40528"/>
    <cellStyle name="Normal 7 2 4 5 3 3" xfId="40529"/>
    <cellStyle name="Normal 7 2 4 5 4" xfId="40530"/>
    <cellStyle name="Normal 7 2 4 5 4 2" xfId="40531"/>
    <cellStyle name="Normal 7 2 4 5 5" xfId="40532"/>
    <cellStyle name="Normal 7 2 4 6" xfId="40533"/>
    <cellStyle name="Normal 7 2 4 6 2" xfId="40534"/>
    <cellStyle name="Normal 7 2 4 6 2 2" xfId="40535"/>
    <cellStyle name="Normal 7 2 4 6 2 2 2" xfId="40536"/>
    <cellStyle name="Normal 7 2 4 6 2 3" xfId="40537"/>
    <cellStyle name="Normal 7 2 4 6 3" xfId="40538"/>
    <cellStyle name="Normal 7 2 4 6 3 2" xfId="40539"/>
    <cellStyle name="Normal 7 2 4 6 4" xfId="40540"/>
    <cellStyle name="Normal 7 2 4 7" xfId="40541"/>
    <cellStyle name="Normal 7 2 4 7 2" xfId="40542"/>
    <cellStyle name="Normal 7 2 4 7 2 2" xfId="40543"/>
    <cellStyle name="Normal 7 2 4 7 3" xfId="40544"/>
    <cellStyle name="Normal 7 2 4 8" xfId="40545"/>
    <cellStyle name="Normal 7 2 4 8 2" xfId="40546"/>
    <cellStyle name="Normal 7 2 4 9" xfId="40547"/>
    <cellStyle name="Normal 7 2 5" xfId="1356"/>
    <cellStyle name="Normal 7 2 5 2" xfId="40549"/>
    <cellStyle name="Normal 7 2 5 2 2" xfId="40550"/>
    <cellStyle name="Normal 7 2 5 2 2 2" xfId="40551"/>
    <cellStyle name="Normal 7 2 5 2 2 2 2" xfId="40552"/>
    <cellStyle name="Normal 7 2 5 2 2 2 2 2" xfId="40553"/>
    <cellStyle name="Normal 7 2 5 2 2 2 2 2 2" xfId="40554"/>
    <cellStyle name="Normal 7 2 5 2 2 2 2 2 2 2" xfId="40555"/>
    <cellStyle name="Normal 7 2 5 2 2 2 2 2 3" xfId="40556"/>
    <cellStyle name="Normal 7 2 5 2 2 2 2 3" xfId="40557"/>
    <cellStyle name="Normal 7 2 5 2 2 2 2 3 2" xfId="40558"/>
    <cellStyle name="Normal 7 2 5 2 2 2 2 4" xfId="40559"/>
    <cellStyle name="Normal 7 2 5 2 2 2 3" xfId="40560"/>
    <cellStyle name="Normal 7 2 5 2 2 2 3 2" xfId="40561"/>
    <cellStyle name="Normal 7 2 5 2 2 2 3 2 2" xfId="40562"/>
    <cellStyle name="Normal 7 2 5 2 2 2 3 3" xfId="40563"/>
    <cellStyle name="Normal 7 2 5 2 2 2 4" xfId="40564"/>
    <cellStyle name="Normal 7 2 5 2 2 2 4 2" xfId="40565"/>
    <cellStyle name="Normal 7 2 5 2 2 2 5" xfId="40566"/>
    <cellStyle name="Normal 7 2 5 2 2 3" xfId="40567"/>
    <cellStyle name="Normal 7 2 5 2 2 3 2" xfId="40568"/>
    <cellStyle name="Normal 7 2 5 2 2 3 2 2" xfId="40569"/>
    <cellStyle name="Normal 7 2 5 2 2 3 2 2 2" xfId="40570"/>
    <cellStyle name="Normal 7 2 5 2 2 3 2 3" xfId="40571"/>
    <cellStyle name="Normal 7 2 5 2 2 3 3" xfId="40572"/>
    <cellStyle name="Normal 7 2 5 2 2 3 3 2" xfId="40573"/>
    <cellStyle name="Normal 7 2 5 2 2 3 4" xfId="40574"/>
    <cellStyle name="Normal 7 2 5 2 2 4" xfId="40575"/>
    <cellStyle name="Normal 7 2 5 2 2 4 2" xfId="40576"/>
    <cellStyle name="Normal 7 2 5 2 2 4 2 2" xfId="40577"/>
    <cellStyle name="Normal 7 2 5 2 2 4 3" xfId="40578"/>
    <cellStyle name="Normal 7 2 5 2 2 5" xfId="40579"/>
    <cellStyle name="Normal 7 2 5 2 2 5 2" xfId="40580"/>
    <cellStyle name="Normal 7 2 5 2 2 6" xfId="40581"/>
    <cellStyle name="Normal 7 2 5 2 3" xfId="40582"/>
    <cellStyle name="Normal 7 2 5 2 3 2" xfId="40583"/>
    <cellStyle name="Normal 7 2 5 2 3 2 2" xfId="40584"/>
    <cellStyle name="Normal 7 2 5 2 3 2 2 2" xfId="40585"/>
    <cellStyle name="Normal 7 2 5 2 3 2 2 2 2" xfId="40586"/>
    <cellStyle name="Normal 7 2 5 2 3 2 2 3" xfId="40587"/>
    <cellStyle name="Normal 7 2 5 2 3 2 3" xfId="40588"/>
    <cellStyle name="Normal 7 2 5 2 3 2 3 2" xfId="40589"/>
    <cellStyle name="Normal 7 2 5 2 3 2 4" xfId="40590"/>
    <cellStyle name="Normal 7 2 5 2 3 3" xfId="40591"/>
    <cellStyle name="Normal 7 2 5 2 3 3 2" xfId="40592"/>
    <cellStyle name="Normal 7 2 5 2 3 3 2 2" xfId="40593"/>
    <cellStyle name="Normal 7 2 5 2 3 3 3" xfId="40594"/>
    <cellStyle name="Normal 7 2 5 2 3 4" xfId="40595"/>
    <cellStyle name="Normal 7 2 5 2 3 4 2" xfId="40596"/>
    <cellStyle name="Normal 7 2 5 2 3 5" xfId="40597"/>
    <cellStyle name="Normal 7 2 5 2 4" xfId="40598"/>
    <cellStyle name="Normal 7 2 5 2 4 2" xfId="40599"/>
    <cellStyle name="Normal 7 2 5 2 4 2 2" xfId="40600"/>
    <cellStyle name="Normal 7 2 5 2 4 2 2 2" xfId="40601"/>
    <cellStyle name="Normal 7 2 5 2 4 2 3" xfId="40602"/>
    <cellStyle name="Normal 7 2 5 2 4 3" xfId="40603"/>
    <cellStyle name="Normal 7 2 5 2 4 3 2" xfId="40604"/>
    <cellStyle name="Normal 7 2 5 2 4 4" xfId="40605"/>
    <cellStyle name="Normal 7 2 5 2 5" xfId="40606"/>
    <cellStyle name="Normal 7 2 5 2 5 2" xfId="40607"/>
    <cellStyle name="Normal 7 2 5 2 5 2 2" xfId="40608"/>
    <cellStyle name="Normal 7 2 5 2 5 3" xfId="40609"/>
    <cellStyle name="Normal 7 2 5 2 6" xfId="40610"/>
    <cellStyle name="Normal 7 2 5 2 6 2" xfId="40611"/>
    <cellStyle name="Normal 7 2 5 2 7" xfId="40612"/>
    <cellStyle name="Normal 7 2 5 3" xfId="40613"/>
    <cellStyle name="Normal 7 2 5 3 2" xfId="40614"/>
    <cellStyle name="Normal 7 2 5 3 2 2" xfId="40615"/>
    <cellStyle name="Normal 7 2 5 3 2 2 2" xfId="40616"/>
    <cellStyle name="Normal 7 2 5 3 2 2 2 2" xfId="40617"/>
    <cellStyle name="Normal 7 2 5 3 2 2 2 2 2" xfId="40618"/>
    <cellStyle name="Normal 7 2 5 3 2 2 2 3" xfId="40619"/>
    <cellStyle name="Normal 7 2 5 3 2 2 3" xfId="40620"/>
    <cellStyle name="Normal 7 2 5 3 2 2 3 2" xfId="40621"/>
    <cellStyle name="Normal 7 2 5 3 2 2 4" xfId="40622"/>
    <cellStyle name="Normal 7 2 5 3 2 3" xfId="40623"/>
    <cellStyle name="Normal 7 2 5 3 2 3 2" xfId="40624"/>
    <cellStyle name="Normal 7 2 5 3 2 3 2 2" xfId="40625"/>
    <cellStyle name="Normal 7 2 5 3 2 3 3" xfId="40626"/>
    <cellStyle name="Normal 7 2 5 3 2 4" xfId="40627"/>
    <cellStyle name="Normal 7 2 5 3 2 4 2" xfId="40628"/>
    <cellStyle name="Normal 7 2 5 3 2 5" xfId="40629"/>
    <cellStyle name="Normal 7 2 5 3 3" xfId="40630"/>
    <cellStyle name="Normal 7 2 5 3 3 2" xfId="40631"/>
    <cellStyle name="Normal 7 2 5 3 3 2 2" xfId="40632"/>
    <cellStyle name="Normal 7 2 5 3 3 2 2 2" xfId="40633"/>
    <cellStyle name="Normal 7 2 5 3 3 2 3" xfId="40634"/>
    <cellStyle name="Normal 7 2 5 3 3 3" xfId="40635"/>
    <cellStyle name="Normal 7 2 5 3 3 3 2" xfId="40636"/>
    <cellStyle name="Normal 7 2 5 3 3 4" xfId="40637"/>
    <cellStyle name="Normal 7 2 5 3 4" xfId="40638"/>
    <cellStyle name="Normal 7 2 5 3 4 2" xfId="40639"/>
    <cellStyle name="Normal 7 2 5 3 4 2 2" xfId="40640"/>
    <cellStyle name="Normal 7 2 5 3 4 3" xfId="40641"/>
    <cellStyle name="Normal 7 2 5 3 5" xfId="40642"/>
    <cellStyle name="Normal 7 2 5 3 5 2" xfId="40643"/>
    <cellStyle name="Normal 7 2 5 3 6" xfId="40644"/>
    <cellStyle name="Normal 7 2 5 4" xfId="40645"/>
    <cellStyle name="Normal 7 2 5 4 2" xfId="40646"/>
    <cellStyle name="Normal 7 2 5 4 2 2" xfId="40647"/>
    <cellStyle name="Normal 7 2 5 4 2 2 2" xfId="40648"/>
    <cellStyle name="Normal 7 2 5 4 2 2 2 2" xfId="40649"/>
    <cellStyle name="Normal 7 2 5 4 2 2 3" xfId="40650"/>
    <cellStyle name="Normal 7 2 5 4 2 3" xfId="40651"/>
    <cellStyle name="Normal 7 2 5 4 2 3 2" xfId="40652"/>
    <cellStyle name="Normal 7 2 5 4 2 4" xfId="40653"/>
    <cellStyle name="Normal 7 2 5 4 3" xfId="40654"/>
    <cellStyle name="Normal 7 2 5 4 3 2" xfId="40655"/>
    <cellStyle name="Normal 7 2 5 4 3 2 2" xfId="40656"/>
    <cellStyle name="Normal 7 2 5 4 3 3" xfId="40657"/>
    <cellStyle name="Normal 7 2 5 4 4" xfId="40658"/>
    <cellStyle name="Normal 7 2 5 4 4 2" xfId="40659"/>
    <cellStyle name="Normal 7 2 5 4 5" xfId="40660"/>
    <cellStyle name="Normal 7 2 5 5" xfId="40661"/>
    <cellStyle name="Normal 7 2 5 5 2" xfId="40662"/>
    <cellStyle name="Normal 7 2 5 5 2 2" xfId="40663"/>
    <cellStyle name="Normal 7 2 5 5 2 2 2" xfId="40664"/>
    <cellStyle name="Normal 7 2 5 5 2 3" xfId="40665"/>
    <cellStyle name="Normal 7 2 5 5 3" xfId="40666"/>
    <cellStyle name="Normal 7 2 5 5 3 2" xfId="40667"/>
    <cellStyle name="Normal 7 2 5 5 4" xfId="40668"/>
    <cellStyle name="Normal 7 2 5 6" xfId="40669"/>
    <cellStyle name="Normal 7 2 5 6 2" xfId="40670"/>
    <cellStyle name="Normal 7 2 5 6 2 2" xfId="40671"/>
    <cellStyle name="Normal 7 2 5 6 3" xfId="40672"/>
    <cellStyle name="Normal 7 2 5 7" xfId="40673"/>
    <cellStyle name="Normal 7 2 5 7 2" xfId="40674"/>
    <cellStyle name="Normal 7 2 5 8" xfId="40675"/>
    <cellStyle name="Normal 7 2 5 9" xfId="40548"/>
    <cellStyle name="Normal 7 2 6" xfId="1357"/>
    <cellStyle name="Normal 7 2 6 2" xfId="40677"/>
    <cellStyle name="Normal 7 2 6 2 2" xfId="40678"/>
    <cellStyle name="Normal 7 2 6 2 2 2" xfId="40679"/>
    <cellStyle name="Normal 7 2 6 2 2 2 2" xfId="40680"/>
    <cellStyle name="Normal 7 2 6 2 2 2 2 2" xfId="40681"/>
    <cellStyle name="Normal 7 2 6 2 2 2 2 2 2" xfId="40682"/>
    <cellStyle name="Normal 7 2 6 2 2 2 2 3" xfId="40683"/>
    <cellStyle name="Normal 7 2 6 2 2 2 3" xfId="40684"/>
    <cellStyle name="Normal 7 2 6 2 2 2 3 2" xfId="40685"/>
    <cellStyle name="Normal 7 2 6 2 2 2 4" xfId="40686"/>
    <cellStyle name="Normal 7 2 6 2 2 3" xfId="40687"/>
    <cellStyle name="Normal 7 2 6 2 2 3 2" xfId="40688"/>
    <cellStyle name="Normal 7 2 6 2 2 3 2 2" xfId="40689"/>
    <cellStyle name="Normal 7 2 6 2 2 3 3" xfId="40690"/>
    <cellStyle name="Normal 7 2 6 2 2 4" xfId="40691"/>
    <cellStyle name="Normal 7 2 6 2 2 4 2" xfId="40692"/>
    <cellStyle name="Normal 7 2 6 2 2 5" xfId="40693"/>
    <cellStyle name="Normal 7 2 6 2 3" xfId="40694"/>
    <cellStyle name="Normal 7 2 6 2 3 2" xfId="40695"/>
    <cellStyle name="Normal 7 2 6 2 3 2 2" xfId="40696"/>
    <cellStyle name="Normal 7 2 6 2 3 2 2 2" xfId="40697"/>
    <cellStyle name="Normal 7 2 6 2 3 2 3" xfId="40698"/>
    <cellStyle name="Normal 7 2 6 2 3 3" xfId="40699"/>
    <cellStyle name="Normal 7 2 6 2 3 3 2" xfId="40700"/>
    <cellStyle name="Normal 7 2 6 2 3 4" xfId="40701"/>
    <cellStyle name="Normal 7 2 6 2 4" xfId="40702"/>
    <cellStyle name="Normal 7 2 6 2 4 2" xfId="40703"/>
    <cellStyle name="Normal 7 2 6 2 4 2 2" xfId="40704"/>
    <cellStyle name="Normal 7 2 6 2 4 3" xfId="40705"/>
    <cellStyle name="Normal 7 2 6 2 5" xfId="40706"/>
    <cellStyle name="Normal 7 2 6 2 5 2" xfId="40707"/>
    <cellStyle name="Normal 7 2 6 2 6" xfId="40708"/>
    <cellStyle name="Normal 7 2 6 3" xfId="40709"/>
    <cellStyle name="Normal 7 2 6 3 2" xfId="40710"/>
    <cellStyle name="Normal 7 2 6 3 2 2" xfId="40711"/>
    <cellStyle name="Normal 7 2 6 3 2 2 2" xfId="40712"/>
    <cellStyle name="Normal 7 2 6 3 2 2 2 2" xfId="40713"/>
    <cellStyle name="Normal 7 2 6 3 2 2 3" xfId="40714"/>
    <cellStyle name="Normal 7 2 6 3 2 3" xfId="40715"/>
    <cellStyle name="Normal 7 2 6 3 2 3 2" xfId="40716"/>
    <cellStyle name="Normal 7 2 6 3 2 4" xfId="40717"/>
    <cellStyle name="Normal 7 2 6 3 3" xfId="40718"/>
    <cellStyle name="Normal 7 2 6 3 3 2" xfId="40719"/>
    <cellStyle name="Normal 7 2 6 3 3 2 2" xfId="40720"/>
    <cellStyle name="Normal 7 2 6 3 3 3" xfId="40721"/>
    <cellStyle name="Normal 7 2 6 3 4" xfId="40722"/>
    <cellStyle name="Normal 7 2 6 3 4 2" xfId="40723"/>
    <cellStyle name="Normal 7 2 6 3 5" xfId="40724"/>
    <cellStyle name="Normal 7 2 6 4" xfId="40725"/>
    <cellStyle name="Normal 7 2 6 4 2" xfId="40726"/>
    <cellStyle name="Normal 7 2 6 4 2 2" xfId="40727"/>
    <cellStyle name="Normal 7 2 6 4 2 2 2" xfId="40728"/>
    <cellStyle name="Normal 7 2 6 4 2 3" xfId="40729"/>
    <cellStyle name="Normal 7 2 6 4 3" xfId="40730"/>
    <cellStyle name="Normal 7 2 6 4 3 2" xfId="40731"/>
    <cellStyle name="Normal 7 2 6 4 4" xfId="40732"/>
    <cellStyle name="Normal 7 2 6 5" xfId="40733"/>
    <cellStyle name="Normal 7 2 6 5 2" xfId="40734"/>
    <cellStyle name="Normal 7 2 6 5 2 2" xfId="40735"/>
    <cellStyle name="Normal 7 2 6 5 3" xfId="40736"/>
    <cellStyle name="Normal 7 2 6 6" xfId="40737"/>
    <cellStyle name="Normal 7 2 6 6 2" xfId="40738"/>
    <cellStyle name="Normal 7 2 6 7" xfId="40739"/>
    <cellStyle name="Normal 7 2 6 8" xfId="40676"/>
    <cellStyle name="Normal 7 2 7" xfId="1358"/>
    <cellStyle name="Normal 7 2 7 2" xfId="40741"/>
    <cellStyle name="Normal 7 2 7 2 2" xfId="40742"/>
    <cellStyle name="Normal 7 2 7 2 2 2" xfId="40743"/>
    <cellStyle name="Normal 7 2 7 2 2 2 2" xfId="40744"/>
    <cellStyle name="Normal 7 2 7 2 2 2 2 2" xfId="40745"/>
    <cellStyle name="Normal 7 2 7 2 2 2 3" xfId="40746"/>
    <cellStyle name="Normal 7 2 7 2 2 3" xfId="40747"/>
    <cellStyle name="Normal 7 2 7 2 2 3 2" xfId="40748"/>
    <cellStyle name="Normal 7 2 7 2 2 4" xfId="40749"/>
    <cellStyle name="Normal 7 2 7 2 3" xfId="40750"/>
    <cellStyle name="Normal 7 2 7 2 3 2" xfId="40751"/>
    <cellStyle name="Normal 7 2 7 2 3 2 2" xfId="40752"/>
    <cellStyle name="Normal 7 2 7 2 3 3" xfId="40753"/>
    <cellStyle name="Normal 7 2 7 2 4" xfId="40754"/>
    <cellStyle name="Normal 7 2 7 2 4 2" xfId="40755"/>
    <cellStyle name="Normal 7 2 7 2 5" xfId="40756"/>
    <cellStyle name="Normal 7 2 7 3" xfId="40757"/>
    <cellStyle name="Normal 7 2 7 3 2" xfId="40758"/>
    <cellStyle name="Normal 7 2 7 3 2 2" xfId="40759"/>
    <cellStyle name="Normal 7 2 7 3 2 2 2" xfId="40760"/>
    <cellStyle name="Normal 7 2 7 3 2 3" xfId="40761"/>
    <cellStyle name="Normal 7 2 7 3 3" xfId="40762"/>
    <cellStyle name="Normal 7 2 7 3 3 2" xfId="40763"/>
    <cellStyle name="Normal 7 2 7 3 4" xfId="40764"/>
    <cellStyle name="Normal 7 2 7 4" xfId="40765"/>
    <cellStyle name="Normal 7 2 7 4 2" xfId="40766"/>
    <cellStyle name="Normal 7 2 7 4 2 2" xfId="40767"/>
    <cellStyle name="Normal 7 2 7 4 3" xfId="40768"/>
    <cellStyle name="Normal 7 2 7 5" xfId="40769"/>
    <cellStyle name="Normal 7 2 7 5 2" xfId="40770"/>
    <cellStyle name="Normal 7 2 7 6" xfId="40771"/>
    <cellStyle name="Normal 7 2 7 7" xfId="40740"/>
    <cellStyle name="Normal 7 2 8" xfId="1359"/>
    <cellStyle name="Normal 7 2 8 2" xfId="40773"/>
    <cellStyle name="Normal 7 2 8 2 2" xfId="40774"/>
    <cellStyle name="Normal 7 2 8 2 2 2" xfId="40775"/>
    <cellStyle name="Normal 7 2 8 2 2 2 2" xfId="40776"/>
    <cellStyle name="Normal 7 2 8 2 2 3" xfId="40777"/>
    <cellStyle name="Normal 7 2 8 2 3" xfId="40778"/>
    <cellStyle name="Normal 7 2 8 2 3 2" xfId="40779"/>
    <cellStyle name="Normal 7 2 8 2 4" xfId="40780"/>
    <cellStyle name="Normal 7 2 8 3" xfId="40781"/>
    <cellStyle name="Normal 7 2 8 3 2" xfId="40782"/>
    <cellStyle name="Normal 7 2 8 3 2 2" xfId="40783"/>
    <cellStyle name="Normal 7 2 8 3 3" xfId="40784"/>
    <cellStyle name="Normal 7 2 8 4" xfId="40785"/>
    <cellStyle name="Normal 7 2 8 4 2" xfId="40786"/>
    <cellStyle name="Normal 7 2 8 5" xfId="40787"/>
    <cellStyle name="Normal 7 2 8 6" xfId="40772"/>
    <cellStyle name="Normal 7 2 9" xfId="1360"/>
    <cellStyle name="Normal 7 2 9 2" xfId="40789"/>
    <cellStyle name="Normal 7 2 9 2 2" xfId="40790"/>
    <cellStyle name="Normal 7 2 9 2 2 2" xfId="40791"/>
    <cellStyle name="Normal 7 2 9 2 3" xfId="40792"/>
    <cellStyle name="Normal 7 2 9 3" xfId="40793"/>
    <cellStyle name="Normal 7 2 9 3 2" xfId="40794"/>
    <cellStyle name="Normal 7 2 9 4" xfId="40795"/>
    <cellStyle name="Normal 7 2 9 5" xfId="40788"/>
    <cellStyle name="Normal 7 3" xfId="932"/>
    <cellStyle name="Normal 7 3 10" xfId="40796"/>
    <cellStyle name="Normal 7 3 10 2" xfId="40797"/>
    <cellStyle name="Normal 7 3 11" xfId="40798"/>
    <cellStyle name="Normal 7 3 2" xfId="1361"/>
    <cellStyle name="Normal 7 3 2 10" xfId="40799"/>
    <cellStyle name="Normal 7 3 2 2" xfId="1362"/>
    <cellStyle name="Normal 7 3 2 2 2" xfId="1363"/>
    <cellStyle name="Normal 7 3 2 2 2 2" xfId="40801"/>
    <cellStyle name="Normal 7 3 2 2 2 2 2" xfId="40802"/>
    <cellStyle name="Normal 7 3 2 2 2 2 2 2" xfId="40803"/>
    <cellStyle name="Normal 7 3 2 2 2 2 2 2 2" xfId="40804"/>
    <cellStyle name="Normal 7 3 2 2 2 2 2 2 2 2" xfId="40805"/>
    <cellStyle name="Normal 7 3 2 2 2 2 2 2 2 2 2" xfId="40806"/>
    <cellStyle name="Normal 7 3 2 2 2 2 2 2 2 2 2 2" xfId="40807"/>
    <cellStyle name="Normal 7 3 2 2 2 2 2 2 2 2 3" xfId="40808"/>
    <cellStyle name="Normal 7 3 2 2 2 2 2 2 2 3" xfId="40809"/>
    <cellStyle name="Normal 7 3 2 2 2 2 2 2 2 3 2" xfId="40810"/>
    <cellStyle name="Normal 7 3 2 2 2 2 2 2 2 4" xfId="40811"/>
    <cellStyle name="Normal 7 3 2 2 2 2 2 2 3" xfId="40812"/>
    <cellStyle name="Normal 7 3 2 2 2 2 2 2 3 2" xfId="40813"/>
    <cellStyle name="Normal 7 3 2 2 2 2 2 2 3 2 2" xfId="40814"/>
    <cellStyle name="Normal 7 3 2 2 2 2 2 2 3 3" xfId="40815"/>
    <cellStyle name="Normal 7 3 2 2 2 2 2 2 4" xfId="40816"/>
    <cellStyle name="Normal 7 3 2 2 2 2 2 2 4 2" xfId="40817"/>
    <cellStyle name="Normal 7 3 2 2 2 2 2 2 5" xfId="40818"/>
    <cellStyle name="Normal 7 3 2 2 2 2 2 3" xfId="40819"/>
    <cellStyle name="Normal 7 3 2 2 2 2 2 3 2" xfId="40820"/>
    <cellStyle name="Normal 7 3 2 2 2 2 2 3 2 2" xfId="40821"/>
    <cellStyle name="Normal 7 3 2 2 2 2 2 3 2 2 2" xfId="40822"/>
    <cellStyle name="Normal 7 3 2 2 2 2 2 3 2 3" xfId="40823"/>
    <cellStyle name="Normal 7 3 2 2 2 2 2 3 3" xfId="40824"/>
    <cellStyle name="Normal 7 3 2 2 2 2 2 3 3 2" xfId="40825"/>
    <cellStyle name="Normal 7 3 2 2 2 2 2 3 4" xfId="40826"/>
    <cellStyle name="Normal 7 3 2 2 2 2 2 4" xfId="40827"/>
    <cellStyle name="Normal 7 3 2 2 2 2 2 4 2" xfId="40828"/>
    <cellStyle name="Normal 7 3 2 2 2 2 2 4 2 2" xfId="40829"/>
    <cellStyle name="Normal 7 3 2 2 2 2 2 4 3" xfId="40830"/>
    <cellStyle name="Normal 7 3 2 2 2 2 2 5" xfId="40831"/>
    <cellStyle name="Normal 7 3 2 2 2 2 2 5 2" xfId="40832"/>
    <cellStyle name="Normal 7 3 2 2 2 2 2 6" xfId="40833"/>
    <cellStyle name="Normal 7 3 2 2 2 2 3" xfId="40834"/>
    <cellStyle name="Normal 7 3 2 2 2 2 3 2" xfId="40835"/>
    <cellStyle name="Normal 7 3 2 2 2 2 3 2 2" xfId="40836"/>
    <cellStyle name="Normal 7 3 2 2 2 2 3 2 2 2" xfId="40837"/>
    <cellStyle name="Normal 7 3 2 2 2 2 3 2 2 2 2" xfId="40838"/>
    <cellStyle name="Normal 7 3 2 2 2 2 3 2 2 3" xfId="40839"/>
    <cellStyle name="Normal 7 3 2 2 2 2 3 2 3" xfId="40840"/>
    <cellStyle name="Normal 7 3 2 2 2 2 3 2 3 2" xfId="40841"/>
    <cellStyle name="Normal 7 3 2 2 2 2 3 2 4" xfId="40842"/>
    <cellStyle name="Normal 7 3 2 2 2 2 3 3" xfId="40843"/>
    <cellStyle name="Normal 7 3 2 2 2 2 3 3 2" xfId="40844"/>
    <cellStyle name="Normal 7 3 2 2 2 2 3 3 2 2" xfId="40845"/>
    <cellStyle name="Normal 7 3 2 2 2 2 3 3 3" xfId="40846"/>
    <cellStyle name="Normal 7 3 2 2 2 2 3 4" xfId="40847"/>
    <cellStyle name="Normal 7 3 2 2 2 2 3 4 2" xfId="40848"/>
    <cellStyle name="Normal 7 3 2 2 2 2 3 5" xfId="40849"/>
    <cellStyle name="Normal 7 3 2 2 2 2 4" xfId="40850"/>
    <cellStyle name="Normal 7 3 2 2 2 2 4 2" xfId="40851"/>
    <cellStyle name="Normal 7 3 2 2 2 2 4 2 2" xfId="40852"/>
    <cellStyle name="Normal 7 3 2 2 2 2 4 2 2 2" xfId="40853"/>
    <cellStyle name="Normal 7 3 2 2 2 2 4 2 3" xfId="40854"/>
    <cellStyle name="Normal 7 3 2 2 2 2 4 3" xfId="40855"/>
    <cellStyle name="Normal 7 3 2 2 2 2 4 3 2" xfId="40856"/>
    <cellStyle name="Normal 7 3 2 2 2 2 4 4" xfId="40857"/>
    <cellStyle name="Normal 7 3 2 2 2 2 5" xfId="40858"/>
    <cellStyle name="Normal 7 3 2 2 2 2 5 2" xfId="40859"/>
    <cellStyle name="Normal 7 3 2 2 2 2 5 2 2" xfId="40860"/>
    <cellStyle name="Normal 7 3 2 2 2 2 5 3" xfId="40861"/>
    <cellStyle name="Normal 7 3 2 2 2 2 6" xfId="40862"/>
    <cellStyle name="Normal 7 3 2 2 2 2 6 2" xfId="40863"/>
    <cellStyle name="Normal 7 3 2 2 2 2 7" xfId="40864"/>
    <cellStyle name="Normal 7 3 2 2 2 3" xfId="40865"/>
    <cellStyle name="Normal 7 3 2 2 2 3 2" xfId="40866"/>
    <cellStyle name="Normal 7 3 2 2 2 3 2 2" xfId="40867"/>
    <cellStyle name="Normal 7 3 2 2 2 3 2 2 2" xfId="40868"/>
    <cellStyle name="Normal 7 3 2 2 2 3 2 2 2 2" xfId="40869"/>
    <cellStyle name="Normal 7 3 2 2 2 3 2 2 2 2 2" xfId="40870"/>
    <cellStyle name="Normal 7 3 2 2 2 3 2 2 2 3" xfId="40871"/>
    <cellStyle name="Normal 7 3 2 2 2 3 2 2 3" xfId="40872"/>
    <cellStyle name="Normal 7 3 2 2 2 3 2 2 3 2" xfId="40873"/>
    <cellStyle name="Normal 7 3 2 2 2 3 2 2 4" xfId="40874"/>
    <cellStyle name="Normal 7 3 2 2 2 3 2 3" xfId="40875"/>
    <cellStyle name="Normal 7 3 2 2 2 3 2 3 2" xfId="40876"/>
    <cellStyle name="Normal 7 3 2 2 2 3 2 3 2 2" xfId="40877"/>
    <cellStyle name="Normal 7 3 2 2 2 3 2 3 3" xfId="40878"/>
    <cellStyle name="Normal 7 3 2 2 2 3 2 4" xfId="40879"/>
    <cellStyle name="Normal 7 3 2 2 2 3 2 4 2" xfId="40880"/>
    <cellStyle name="Normal 7 3 2 2 2 3 2 5" xfId="40881"/>
    <cellStyle name="Normal 7 3 2 2 2 3 3" xfId="40882"/>
    <cellStyle name="Normal 7 3 2 2 2 3 3 2" xfId="40883"/>
    <cellStyle name="Normal 7 3 2 2 2 3 3 2 2" xfId="40884"/>
    <cellStyle name="Normal 7 3 2 2 2 3 3 2 2 2" xfId="40885"/>
    <cellStyle name="Normal 7 3 2 2 2 3 3 2 3" xfId="40886"/>
    <cellStyle name="Normal 7 3 2 2 2 3 3 3" xfId="40887"/>
    <cellStyle name="Normal 7 3 2 2 2 3 3 3 2" xfId="40888"/>
    <cellStyle name="Normal 7 3 2 2 2 3 3 4" xfId="40889"/>
    <cellStyle name="Normal 7 3 2 2 2 3 4" xfId="40890"/>
    <cellStyle name="Normal 7 3 2 2 2 3 4 2" xfId="40891"/>
    <cellStyle name="Normal 7 3 2 2 2 3 4 2 2" xfId="40892"/>
    <cellStyle name="Normal 7 3 2 2 2 3 4 3" xfId="40893"/>
    <cellStyle name="Normal 7 3 2 2 2 3 5" xfId="40894"/>
    <cellStyle name="Normal 7 3 2 2 2 3 5 2" xfId="40895"/>
    <cellStyle name="Normal 7 3 2 2 2 3 6" xfId="40896"/>
    <cellStyle name="Normal 7 3 2 2 2 4" xfId="40897"/>
    <cellStyle name="Normal 7 3 2 2 2 4 2" xfId="40898"/>
    <cellStyle name="Normal 7 3 2 2 2 4 2 2" xfId="40899"/>
    <cellStyle name="Normal 7 3 2 2 2 4 2 2 2" xfId="40900"/>
    <cellStyle name="Normal 7 3 2 2 2 4 2 2 2 2" xfId="40901"/>
    <cellStyle name="Normal 7 3 2 2 2 4 2 2 3" xfId="40902"/>
    <cellStyle name="Normal 7 3 2 2 2 4 2 3" xfId="40903"/>
    <cellStyle name="Normal 7 3 2 2 2 4 2 3 2" xfId="40904"/>
    <cellStyle name="Normal 7 3 2 2 2 4 2 4" xfId="40905"/>
    <cellStyle name="Normal 7 3 2 2 2 4 3" xfId="40906"/>
    <cellStyle name="Normal 7 3 2 2 2 4 3 2" xfId="40907"/>
    <cellStyle name="Normal 7 3 2 2 2 4 3 2 2" xfId="40908"/>
    <cellStyle name="Normal 7 3 2 2 2 4 3 3" xfId="40909"/>
    <cellStyle name="Normal 7 3 2 2 2 4 4" xfId="40910"/>
    <cellStyle name="Normal 7 3 2 2 2 4 4 2" xfId="40911"/>
    <cellStyle name="Normal 7 3 2 2 2 4 5" xfId="40912"/>
    <cellStyle name="Normal 7 3 2 2 2 5" xfId="40913"/>
    <cellStyle name="Normal 7 3 2 2 2 5 2" xfId="40914"/>
    <cellStyle name="Normal 7 3 2 2 2 5 2 2" xfId="40915"/>
    <cellStyle name="Normal 7 3 2 2 2 5 2 2 2" xfId="40916"/>
    <cellStyle name="Normal 7 3 2 2 2 5 2 3" xfId="40917"/>
    <cellStyle name="Normal 7 3 2 2 2 5 3" xfId="40918"/>
    <cellStyle name="Normal 7 3 2 2 2 5 3 2" xfId="40919"/>
    <cellStyle name="Normal 7 3 2 2 2 5 4" xfId="40920"/>
    <cellStyle name="Normal 7 3 2 2 2 6" xfId="40921"/>
    <cellStyle name="Normal 7 3 2 2 2 6 2" xfId="40922"/>
    <cellStyle name="Normal 7 3 2 2 2 6 2 2" xfId="40923"/>
    <cellStyle name="Normal 7 3 2 2 2 6 3" xfId="40924"/>
    <cellStyle name="Normal 7 3 2 2 2 7" xfId="40925"/>
    <cellStyle name="Normal 7 3 2 2 2 7 2" xfId="40926"/>
    <cellStyle name="Normal 7 3 2 2 2 8" xfId="40927"/>
    <cellStyle name="Normal 7 3 2 2 2 9" xfId="40800"/>
    <cellStyle name="Normal 7 3 2 2 3" xfId="1503"/>
    <cellStyle name="Normal 7 3 2 2 3 2" xfId="40929"/>
    <cellStyle name="Normal 7 3 2 2 3 2 2" xfId="40930"/>
    <cellStyle name="Normal 7 3 2 2 3 2 2 2" xfId="40931"/>
    <cellStyle name="Normal 7 3 2 2 3 2 2 2 2" xfId="40932"/>
    <cellStyle name="Normal 7 3 2 2 3 2 2 2 2 2" xfId="40933"/>
    <cellStyle name="Normal 7 3 2 2 3 2 2 2 2 2 2" xfId="40934"/>
    <cellStyle name="Normal 7 3 2 2 3 2 2 2 2 3" xfId="40935"/>
    <cellStyle name="Normal 7 3 2 2 3 2 2 2 3" xfId="40936"/>
    <cellStyle name="Normal 7 3 2 2 3 2 2 2 3 2" xfId="40937"/>
    <cellStyle name="Normal 7 3 2 2 3 2 2 2 4" xfId="40938"/>
    <cellStyle name="Normal 7 3 2 2 3 2 2 3" xfId="40939"/>
    <cellStyle name="Normal 7 3 2 2 3 2 2 3 2" xfId="40940"/>
    <cellStyle name="Normal 7 3 2 2 3 2 2 3 2 2" xfId="40941"/>
    <cellStyle name="Normal 7 3 2 2 3 2 2 3 3" xfId="40942"/>
    <cellStyle name="Normal 7 3 2 2 3 2 2 4" xfId="40943"/>
    <cellStyle name="Normal 7 3 2 2 3 2 2 4 2" xfId="40944"/>
    <cellStyle name="Normal 7 3 2 2 3 2 2 5" xfId="40945"/>
    <cellStyle name="Normal 7 3 2 2 3 2 3" xfId="40946"/>
    <cellStyle name="Normal 7 3 2 2 3 2 3 2" xfId="40947"/>
    <cellStyle name="Normal 7 3 2 2 3 2 3 2 2" xfId="40948"/>
    <cellStyle name="Normal 7 3 2 2 3 2 3 2 2 2" xfId="40949"/>
    <cellStyle name="Normal 7 3 2 2 3 2 3 2 3" xfId="40950"/>
    <cellStyle name="Normal 7 3 2 2 3 2 3 3" xfId="40951"/>
    <cellStyle name="Normal 7 3 2 2 3 2 3 3 2" xfId="40952"/>
    <cellStyle name="Normal 7 3 2 2 3 2 3 4" xfId="40953"/>
    <cellStyle name="Normal 7 3 2 2 3 2 4" xfId="40954"/>
    <cellStyle name="Normal 7 3 2 2 3 2 4 2" xfId="40955"/>
    <cellStyle name="Normal 7 3 2 2 3 2 4 2 2" xfId="40956"/>
    <cellStyle name="Normal 7 3 2 2 3 2 4 3" xfId="40957"/>
    <cellStyle name="Normal 7 3 2 2 3 2 5" xfId="40958"/>
    <cellStyle name="Normal 7 3 2 2 3 2 5 2" xfId="40959"/>
    <cellStyle name="Normal 7 3 2 2 3 2 6" xfId="40960"/>
    <cellStyle name="Normal 7 3 2 2 3 3" xfId="40961"/>
    <cellStyle name="Normal 7 3 2 2 3 3 2" xfId="40962"/>
    <cellStyle name="Normal 7 3 2 2 3 3 2 2" xfId="40963"/>
    <cellStyle name="Normal 7 3 2 2 3 3 2 2 2" xfId="40964"/>
    <cellStyle name="Normal 7 3 2 2 3 3 2 2 2 2" xfId="40965"/>
    <cellStyle name="Normal 7 3 2 2 3 3 2 2 3" xfId="40966"/>
    <cellStyle name="Normal 7 3 2 2 3 3 2 3" xfId="40967"/>
    <cellStyle name="Normal 7 3 2 2 3 3 2 3 2" xfId="40968"/>
    <cellStyle name="Normal 7 3 2 2 3 3 2 4" xfId="40969"/>
    <cellStyle name="Normal 7 3 2 2 3 3 3" xfId="40970"/>
    <cellStyle name="Normal 7 3 2 2 3 3 3 2" xfId="40971"/>
    <cellStyle name="Normal 7 3 2 2 3 3 3 2 2" xfId="40972"/>
    <cellStyle name="Normal 7 3 2 2 3 3 3 3" xfId="40973"/>
    <cellStyle name="Normal 7 3 2 2 3 3 4" xfId="40974"/>
    <cellStyle name="Normal 7 3 2 2 3 3 4 2" xfId="40975"/>
    <cellStyle name="Normal 7 3 2 2 3 3 5" xfId="40976"/>
    <cellStyle name="Normal 7 3 2 2 3 4" xfId="40977"/>
    <cellStyle name="Normal 7 3 2 2 3 4 2" xfId="40978"/>
    <cellStyle name="Normal 7 3 2 2 3 4 2 2" xfId="40979"/>
    <cellStyle name="Normal 7 3 2 2 3 4 2 2 2" xfId="40980"/>
    <cellStyle name="Normal 7 3 2 2 3 4 2 3" xfId="40981"/>
    <cellStyle name="Normal 7 3 2 2 3 4 3" xfId="40982"/>
    <cellStyle name="Normal 7 3 2 2 3 4 3 2" xfId="40983"/>
    <cellStyle name="Normal 7 3 2 2 3 4 4" xfId="40984"/>
    <cellStyle name="Normal 7 3 2 2 3 5" xfId="40985"/>
    <cellStyle name="Normal 7 3 2 2 3 5 2" xfId="40986"/>
    <cellStyle name="Normal 7 3 2 2 3 5 2 2" xfId="40987"/>
    <cellStyle name="Normal 7 3 2 2 3 5 3" xfId="40988"/>
    <cellStyle name="Normal 7 3 2 2 3 6" xfId="40989"/>
    <cellStyle name="Normal 7 3 2 2 3 6 2" xfId="40990"/>
    <cellStyle name="Normal 7 3 2 2 3 7" xfId="40991"/>
    <cellStyle name="Normal 7 3 2 2 3 8" xfId="40928"/>
    <cellStyle name="Normal 7 3 2 2 4" xfId="40992"/>
    <cellStyle name="Normal 7 3 2 2 4 2" xfId="40993"/>
    <cellStyle name="Normal 7 3 2 2 4 2 2" xfId="40994"/>
    <cellStyle name="Normal 7 3 2 2 4 2 2 2" xfId="40995"/>
    <cellStyle name="Normal 7 3 2 2 4 2 2 2 2" xfId="40996"/>
    <cellStyle name="Normal 7 3 2 2 4 2 2 2 2 2" xfId="40997"/>
    <cellStyle name="Normal 7 3 2 2 4 2 2 2 3" xfId="40998"/>
    <cellStyle name="Normal 7 3 2 2 4 2 2 3" xfId="40999"/>
    <cellStyle name="Normal 7 3 2 2 4 2 2 3 2" xfId="41000"/>
    <cellStyle name="Normal 7 3 2 2 4 2 2 4" xfId="41001"/>
    <cellStyle name="Normal 7 3 2 2 4 2 3" xfId="41002"/>
    <cellStyle name="Normal 7 3 2 2 4 2 3 2" xfId="41003"/>
    <cellStyle name="Normal 7 3 2 2 4 2 3 2 2" xfId="41004"/>
    <cellStyle name="Normal 7 3 2 2 4 2 3 3" xfId="41005"/>
    <cellStyle name="Normal 7 3 2 2 4 2 4" xfId="41006"/>
    <cellStyle name="Normal 7 3 2 2 4 2 4 2" xfId="41007"/>
    <cellStyle name="Normal 7 3 2 2 4 2 5" xfId="41008"/>
    <cellStyle name="Normal 7 3 2 2 4 3" xfId="41009"/>
    <cellStyle name="Normal 7 3 2 2 4 3 2" xfId="41010"/>
    <cellStyle name="Normal 7 3 2 2 4 3 2 2" xfId="41011"/>
    <cellStyle name="Normal 7 3 2 2 4 3 2 2 2" xfId="41012"/>
    <cellStyle name="Normal 7 3 2 2 4 3 2 3" xfId="41013"/>
    <cellStyle name="Normal 7 3 2 2 4 3 3" xfId="41014"/>
    <cellStyle name="Normal 7 3 2 2 4 3 3 2" xfId="41015"/>
    <cellStyle name="Normal 7 3 2 2 4 3 4" xfId="41016"/>
    <cellStyle name="Normal 7 3 2 2 4 4" xfId="41017"/>
    <cellStyle name="Normal 7 3 2 2 4 4 2" xfId="41018"/>
    <cellStyle name="Normal 7 3 2 2 4 4 2 2" xfId="41019"/>
    <cellStyle name="Normal 7 3 2 2 4 4 3" xfId="41020"/>
    <cellStyle name="Normal 7 3 2 2 4 5" xfId="41021"/>
    <cellStyle name="Normal 7 3 2 2 4 5 2" xfId="41022"/>
    <cellStyle name="Normal 7 3 2 2 4 6" xfId="41023"/>
    <cellStyle name="Normal 7 3 2 2 5" xfId="41024"/>
    <cellStyle name="Normal 7 3 2 2 5 2" xfId="41025"/>
    <cellStyle name="Normal 7 3 2 2 5 2 2" xfId="41026"/>
    <cellStyle name="Normal 7 3 2 2 5 2 2 2" xfId="41027"/>
    <cellStyle name="Normal 7 3 2 2 5 2 2 2 2" xfId="41028"/>
    <cellStyle name="Normal 7 3 2 2 5 2 2 3" xfId="41029"/>
    <cellStyle name="Normal 7 3 2 2 5 2 3" xfId="41030"/>
    <cellStyle name="Normal 7 3 2 2 5 2 3 2" xfId="41031"/>
    <cellStyle name="Normal 7 3 2 2 5 2 4" xfId="41032"/>
    <cellStyle name="Normal 7 3 2 2 5 3" xfId="41033"/>
    <cellStyle name="Normal 7 3 2 2 5 3 2" xfId="41034"/>
    <cellStyle name="Normal 7 3 2 2 5 3 2 2" xfId="41035"/>
    <cellStyle name="Normal 7 3 2 2 5 3 3" xfId="41036"/>
    <cellStyle name="Normal 7 3 2 2 5 4" xfId="41037"/>
    <cellStyle name="Normal 7 3 2 2 5 4 2" xfId="41038"/>
    <cellStyle name="Normal 7 3 2 2 5 5" xfId="41039"/>
    <cellStyle name="Normal 7 3 2 2 6" xfId="41040"/>
    <cellStyle name="Normal 7 3 2 2 6 2" xfId="41041"/>
    <cellStyle name="Normal 7 3 2 2 6 2 2" xfId="41042"/>
    <cellStyle name="Normal 7 3 2 2 6 2 2 2" xfId="41043"/>
    <cellStyle name="Normal 7 3 2 2 6 2 3" xfId="41044"/>
    <cellStyle name="Normal 7 3 2 2 6 3" xfId="41045"/>
    <cellStyle name="Normal 7 3 2 2 6 3 2" xfId="41046"/>
    <cellStyle name="Normal 7 3 2 2 6 4" xfId="41047"/>
    <cellStyle name="Normal 7 3 2 2 7" xfId="41048"/>
    <cellStyle name="Normal 7 3 2 2 7 2" xfId="41049"/>
    <cellStyle name="Normal 7 3 2 2 7 2 2" xfId="41050"/>
    <cellStyle name="Normal 7 3 2 2 7 3" xfId="41051"/>
    <cellStyle name="Normal 7 3 2 2 8" xfId="41052"/>
    <cellStyle name="Normal 7 3 2 2 8 2" xfId="41053"/>
    <cellStyle name="Normal 7 3 2 2 9" xfId="41054"/>
    <cellStyle name="Normal 7 3 2 3" xfId="1364"/>
    <cellStyle name="Normal 7 3 2 3 2" xfId="41056"/>
    <cellStyle name="Normal 7 3 2 3 2 2" xfId="41057"/>
    <cellStyle name="Normal 7 3 2 3 2 2 2" xfId="41058"/>
    <cellStyle name="Normal 7 3 2 3 2 2 2 2" xfId="41059"/>
    <cellStyle name="Normal 7 3 2 3 2 2 2 2 2" xfId="41060"/>
    <cellStyle name="Normal 7 3 2 3 2 2 2 2 2 2" xfId="41061"/>
    <cellStyle name="Normal 7 3 2 3 2 2 2 2 2 2 2" xfId="41062"/>
    <cellStyle name="Normal 7 3 2 3 2 2 2 2 2 3" xfId="41063"/>
    <cellStyle name="Normal 7 3 2 3 2 2 2 2 3" xfId="41064"/>
    <cellStyle name="Normal 7 3 2 3 2 2 2 2 3 2" xfId="41065"/>
    <cellStyle name="Normal 7 3 2 3 2 2 2 2 4" xfId="41066"/>
    <cellStyle name="Normal 7 3 2 3 2 2 2 3" xfId="41067"/>
    <cellStyle name="Normal 7 3 2 3 2 2 2 3 2" xfId="41068"/>
    <cellStyle name="Normal 7 3 2 3 2 2 2 3 2 2" xfId="41069"/>
    <cellStyle name="Normal 7 3 2 3 2 2 2 3 3" xfId="41070"/>
    <cellStyle name="Normal 7 3 2 3 2 2 2 4" xfId="41071"/>
    <cellStyle name="Normal 7 3 2 3 2 2 2 4 2" xfId="41072"/>
    <cellStyle name="Normal 7 3 2 3 2 2 2 5" xfId="41073"/>
    <cellStyle name="Normal 7 3 2 3 2 2 3" xfId="41074"/>
    <cellStyle name="Normal 7 3 2 3 2 2 3 2" xfId="41075"/>
    <cellStyle name="Normal 7 3 2 3 2 2 3 2 2" xfId="41076"/>
    <cellStyle name="Normal 7 3 2 3 2 2 3 2 2 2" xfId="41077"/>
    <cellStyle name="Normal 7 3 2 3 2 2 3 2 3" xfId="41078"/>
    <cellStyle name="Normal 7 3 2 3 2 2 3 3" xfId="41079"/>
    <cellStyle name="Normal 7 3 2 3 2 2 3 3 2" xfId="41080"/>
    <cellStyle name="Normal 7 3 2 3 2 2 3 4" xfId="41081"/>
    <cellStyle name="Normal 7 3 2 3 2 2 4" xfId="41082"/>
    <cellStyle name="Normal 7 3 2 3 2 2 4 2" xfId="41083"/>
    <cellStyle name="Normal 7 3 2 3 2 2 4 2 2" xfId="41084"/>
    <cellStyle name="Normal 7 3 2 3 2 2 4 3" xfId="41085"/>
    <cellStyle name="Normal 7 3 2 3 2 2 5" xfId="41086"/>
    <cellStyle name="Normal 7 3 2 3 2 2 5 2" xfId="41087"/>
    <cellStyle name="Normal 7 3 2 3 2 2 6" xfId="41088"/>
    <cellStyle name="Normal 7 3 2 3 2 3" xfId="41089"/>
    <cellStyle name="Normal 7 3 2 3 2 3 2" xfId="41090"/>
    <cellStyle name="Normal 7 3 2 3 2 3 2 2" xfId="41091"/>
    <cellStyle name="Normal 7 3 2 3 2 3 2 2 2" xfId="41092"/>
    <cellStyle name="Normal 7 3 2 3 2 3 2 2 2 2" xfId="41093"/>
    <cellStyle name="Normal 7 3 2 3 2 3 2 2 3" xfId="41094"/>
    <cellStyle name="Normal 7 3 2 3 2 3 2 3" xfId="41095"/>
    <cellStyle name="Normal 7 3 2 3 2 3 2 3 2" xfId="41096"/>
    <cellStyle name="Normal 7 3 2 3 2 3 2 4" xfId="41097"/>
    <cellStyle name="Normal 7 3 2 3 2 3 3" xfId="41098"/>
    <cellStyle name="Normal 7 3 2 3 2 3 3 2" xfId="41099"/>
    <cellStyle name="Normal 7 3 2 3 2 3 3 2 2" xfId="41100"/>
    <cellStyle name="Normal 7 3 2 3 2 3 3 3" xfId="41101"/>
    <cellStyle name="Normal 7 3 2 3 2 3 4" xfId="41102"/>
    <cellStyle name="Normal 7 3 2 3 2 3 4 2" xfId="41103"/>
    <cellStyle name="Normal 7 3 2 3 2 3 5" xfId="41104"/>
    <cellStyle name="Normal 7 3 2 3 2 4" xfId="41105"/>
    <cellStyle name="Normal 7 3 2 3 2 4 2" xfId="41106"/>
    <cellStyle name="Normal 7 3 2 3 2 4 2 2" xfId="41107"/>
    <cellStyle name="Normal 7 3 2 3 2 4 2 2 2" xfId="41108"/>
    <cellStyle name="Normal 7 3 2 3 2 4 2 3" xfId="41109"/>
    <cellStyle name="Normal 7 3 2 3 2 4 3" xfId="41110"/>
    <cellStyle name="Normal 7 3 2 3 2 4 3 2" xfId="41111"/>
    <cellStyle name="Normal 7 3 2 3 2 4 4" xfId="41112"/>
    <cellStyle name="Normal 7 3 2 3 2 5" xfId="41113"/>
    <cellStyle name="Normal 7 3 2 3 2 5 2" xfId="41114"/>
    <cellStyle name="Normal 7 3 2 3 2 5 2 2" xfId="41115"/>
    <cellStyle name="Normal 7 3 2 3 2 5 3" xfId="41116"/>
    <cellStyle name="Normal 7 3 2 3 2 6" xfId="41117"/>
    <cellStyle name="Normal 7 3 2 3 2 6 2" xfId="41118"/>
    <cellStyle name="Normal 7 3 2 3 2 7" xfId="41119"/>
    <cellStyle name="Normal 7 3 2 3 3" xfId="41120"/>
    <cellStyle name="Normal 7 3 2 3 3 2" xfId="41121"/>
    <cellStyle name="Normal 7 3 2 3 3 2 2" xfId="41122"/>
    <cellStyle name="Normal 7 3 2 3 3 2 2 2" xfId="41123"/>
    <cellStyle name="Normal 7 3 2 3 3 2 2 2 2" xfId="41124"/>
    <cellStyle name="Normal 7 3 2 3 3 2 2 2 2 2" xfId="41125"/>
    <cellStyle name="Normal 7 3 2 3 3 2 2 2 3" xfId="41126"/>
    <cellStyle name="Normal 7 3 2 3 3 2 2 3" xfId="41127"/>
    <cellStyle name="Normal 7 3 2 3 3 2 2 3 2" xfId="41128"/>
    <cellStyle name="Normal 7 3 2 3 3 2 2 4" xfId="41129"/>
    <cellStyle name="Normal 7 3 2 3 3 2 3" xfId="41130"/>
    <cellStyle name="Normal 7 3 2 3 3 2 3 2" xfId="41131"/>
    <cellStyle name="Normal 7 3 2 3 3 2 3 2 2" xfId="41132"/>
    <cellStyle name="Normal 7 3 2 3 3 2 3 3" xfId="41133"/>
    <cellStyle name="Normal 7 3 2 3 3 2 4" xfId="41134"/>
    <cellStyle name="Normal 7 3 2 3 3 2 4 2" xfId="41135"/>
    <cellStyle name="Normal 7 3 2 3 3 2 5" xfId="41136"/>
    <cellStyle name="Normal 7 3 2 3 3 3" xfId="41137"/>
    <cellStyle name="Normal 7 3 2 3 3 3 2" xfId="41138"/>
    <cellStyle name="Normal 7 3 2 3 3 3 2 2" xfId="41139"/>
    <cellStyle name="Normal 7 3 2 3 3 3 2 2 2" xfId="41140"/>
    <cellStyle name="Normal 7 3 2 3 3 3 2 3" xfId="41141"/>
    <cellStyle name="Normal 7 3 2 3 3 3 3" xfId="41142"/>
    <cellStyle name="Normal 7 3 2 3 3 3 3 2" xfId="41143"/>
    <cellStyle name="Normal 7 3 2 3 3 3 4" xfId="41144"/>
    <cellStyle name="Normal 7 3 2 3 3 4" xfId="41145"/>
    <cellStyle name="Normal 7 3 2 3 3 4 2" xfId="41146"/>
    <cellStyle name="Normal 7 3 2 3 3 4 2 2" xfId="41147"/>
    <cellStyle name="Normal 7 3 2 3 3 4 3" xfId="41148"/>
    <cellStyle name="Normal 7 3 2 3 3 5" xfId="41149"/>
    <cellStyle name="Normal 7 3 2 3 3 5 2" xfId="41150"/>
    <cellStyle name="Normal 7 3 2 3 3 6" xfId="41151"/>
    <cellStyle name="Normal 7 3 2 3 4" xfId="41152"/>
    <cellStyle name="Normal 7 3 2 3 4 2" xfId="41153"/>
    <cellStyle name="Normal 7 3 2 3 4 2 2" xfId="41154"/>
    <cellStyle name="Normal 7 3 2 3 4 2 2 2" xfId="41155"/>
    <cellStyle name="Normal 7 3 2 3 4 2 2 2 2" xfId="41156"/>
    <cellStyle name="Normal 7 3 2 3 4 2 2 3" xfId="41157"/>
    <cellStyle name="Normal 7 3 2 3 4 2 3" xfId="41158"/>
    <cellStyle name="Normal 7 3 2 3 4 2 3 2" xfId="41159"/>
    <cellStyle name="Normal 7 3 2 3 4 2 4" xfId="41160"/>
    <cellStyle name="Normal 7 3 2 3 4 3" xfId="41161"/>
    <cellStyle name="Normal 7 3 2 3 4 3 2" xfId="41162"/>
    <cellStyle name="Normal 7 3 2 3 4 3 2 2" xfId="41163"/>
    <cellStyle name="Normal 7 3 2 3 4 3 3" xfId="41164"/>
    <cellStyle name="Normal 7 3 2 3 4 4" xfId="41165"/>
    <cellStyle name="Normal 7 3 2 3 4 4 2" xfId="41166"/>
    <cellStyle name="Normal 7 3 2 3 4 5" xfId="41167"/>
    <cellStyle name="Normal 7 3 2 3 5" xfId="41168"/>
    <cellStyle name="Normal 7 3 2 3 5 2" xfId="41169"/>
    <cellStyle name="Normal 7 3 2 3 5 2 2" xfId="41170"/>
    <cellStyle name="Normal 7 3 2 3 5 2 2 2" xfId="41171"/>
    <cellStyle name="Normal 7 3 2 3 5 2 3" xfId="41172"/>
    <cellStyle name="Normal 7 3 2 3 5 3" xfId="41173"/>
    <cellStyle name="Normal 7 3 2 3 5 3 2" xfId="41174"/>
    <cellStyle name="Normal 7 3 2 3 5 4" xfId="41175"/>
    <cellStyle name="Normal 7 3 2 3 6" xfId="41176"/>
    <cellStyle name="Normal 7 3 2 3 6 2" xfId="41177"/>
    <cellStyle name="Normal 7 3 2 3 6 2 2" xfId="41178"/>
    <cellStyle name="Normal 7 3 2 3 6 3" xfId="41179"/>
    <cellStyle name="Normal 7 3 2 3 7" xfId="41180"/>
    <cellStyle name="Normal 7 3 2 3 7 2" xfId="41181"/>
    <cellStyle name="Normal 7 3 2 3 8" xfId="41182"/>
    <cellStyle name="Normal 7 3 2 3 9" xfId="41055"/>
    <cellStyle name="Normal 7 3 2 4" xfId="1460"/>
    <cellStyle name="Normal 7 3 2 4 2" xfId="41184"/>
    <cellStyle name="Normal 7 3 2 4 2 2" xfId="41185"/>
    <cellStyle name="Normal 7 3 2 4 2 2 2" xfId="41186"/>
    <cellStyle name="Normal 7 3 2 4 2 2 2 2" xfId="41187"/>
    <cellStyle name="Normal 7 3 2 4 2 2 2 2 2" xfId="41188"/>
    <cellStyle name="Normal 7 3 2 4 2 2 2 2 2 2" xfId="41189"/>
    <cellStyle name="Normal 7 3 2 4 2 2 2 2 3" xfId="41190"/>
    <cellStyle name="Normal 7 3 2 4 2 2 2 3" xfId="41191"/>
    <cellStyle name="Normal 7 3 2 4 2 2 2 3 2" xfId="41192"/>
    <cellStyle name="Normal 7 3 2 4 2 2 2 4" xfId="41193"/>
    <cellStyle name="Normal 7 3 2 4 2 2 3" xfId="41194"/>
    <cellStyle name="Normal 7 3 2 4 2 2 3 2" xfId="41195"/>
    <cellStyle name="Normal 7 3 2 4 2 2 3 2 2" xfId="41196"/>
    <cellStyle name="Normal 7 3 2 4 2 2 3 3" xfId="41197"/>
    <cellStyle name="Normal 7 3 2 4 2 2 4" xfId="41198"/>
    <cellStyle name="Normal 7 3 2 4 2 2 4 2" xfId="41199"/>
    <cellStyle name="Normal 7 3 2 4 2 2 5" xfId="41200"/>
    <cellStyle name="Normal 7 3 2 4 2 3" xfId="41201"/>
    <cellStyle name="Normal 7 3 2 4 2 3 2" xfId="41202"/>
    <cellStyle name="Normal 7 3 2 4 2 3 2 2" xfId="41203"/>
    <cellStyle name="Normal 7 3 2 4 2 3 2 2 2" xfId="41204"/>
    <cellStyle name="Normal 7 3 2 4 2 3 2 3" xfId="41205"/>
    <cellStyle name="Normal 7 3 2 4 2 3 3" xfId="41206"/>
    <cellStyle name="Normal 7 3 2 4 2 3 3 2" xfId="41207"/>
    <cellStyle name="Normal 7 3 2 4 2 3 4" xfId="41208"/>
    <cellStyle name="Normal 7 3 2 4 2 4" xfId="41209"/>
    <cellStyle name="Normal 7 3 2 4 2 4 2" xfId="41210"/>
    <cellStyle name="Normal 7 3 2 4 2 4 2 2" xfId="41211"/>
    <cellStyle name="Normal 7 3 2 4 2 4 3" xfId="41212"/>
    <cellStyle name="Normal 7 3 2 4 2 5" xfId="41213"/>
    <cellStyle name="Normal 7 3 2 4 2 5 2" xfId="41214"/>
    <cellStyle name="Normal 7 3 2 4 2 6" xfId="41215"/>
    <cellStyle name="Normal 7 3 2 4 3" xfId="41216"/>
    <cellStyle name="Normal 7 3 2 4 3 2" xfId="41217"/>
    <cellStyle name="Normal 7 3 2 4 3 2 2" xfId="41218"/>
    <cellStyle name="Normal 7 3 2 4 3 2 2 2" xfId="41219"/>
    <cellStyle name="Normal 7 3 2 4 3 2 2 2 2" xfId="41220"/>
    <cellStyle name="Normal 7 3 2 4 3 2 2 3" xfId="41221"/>
    <cellStyle name="Normal 7 3 2 4 3 2 3" xfId="41222"/>
    <cellStyle name="Normal 7 3 2 4 3 2 3 2" xfId="41223"/>
    <cellStyle name="Normal 7 3 2 4 3 2 4" xfId="41224"/>
    <cellStyle name="Normal 7 3 2 4 3 3" xfId="41225"/>
    <cellStyle name="Normal 7 3 2 4 3 3 2" xfId="41226"/>
    <cellStyle name="Normal 7 3 2 4 3 3 2 2" xfId="41227"/>
    <cellStyle name="Normal 7 3 2 4 3 3 3" xfId="41228"/>
    <cellStyle name="Normal 7 3 2 4 3 4" xfId="41229"/>
    <cellStyle name="Normal 7 3 2 4 3 4 2" xfId="41230"/>
    <cellStyle name="Normal 7 3 2 4 3 5" xfId="41231"/>
    <cellStyle name="Normal 7 3 2 4 4" xfId="41232"/>
    <cellStyle name="Normal 7 3 2 4 4 2" xfId="41233"/>
    <cellStyle name="Normal 7 3 2 4 4 2 2" xfId="41234"/>
    <cellStyle name="Normal 7 3 2 4 4 2 2 2" xfId="41235"/>
    <cellStyle name="Normal 7 3 2 4 4 2 3" xfId="41236"/>
    <cellStyle name="Normal 7 3 2 4 4 3" xfId="41237"/>
    <cellStyle name="Normal 7 3 2 4 4 3 2" xfId="41238"/>
    <cellStyle name="Normal 7 3 2 4 4 4" xfId="41239"/>
    <cellStyle name="Normal 7 3 2 4 5" xfId="41240"/>
    <cellStyle name="Normal 7 3 2 4 5 2" xfId="41241"/>
    <cellStyle name="Normal 7 3 2 4 5 2 2" xfId="41242"/>
    <cellStyle name="Normal 7 3 2 4 5 3" xfId="41243"/>
    <cellStyle name="Normal 7 3 2 4 6" xfId="41244"/>
    <cellStyle name="Normal 7 3 2 4 6 2" xfId="41245"/>
    <cellStyle name="Normal 7 3 2 4 7" xfId="41246"/>
    <cellStyle name="Normal 7 3 2 4 8" xfId="41183"/>
    <cellStyle name="Normal 7 3 2 5" xfId="1502"/>
    <cellStyle name="Normal 7 3 2 5 2" xfId="41247"/>
    <cellStyle name="Normal 7 3 2 5 2 2" xfId="41248"/>
    <cellStyle name="Normal 7 3 2 5 2 2 2" xfId="41249"/>
    <cellStyle name="Normal 7 3 2 5 2 2 2 2" xfId="41250"/>
    <cellStyle name="Normal 7 3 2 5 2 2 2 2 2" xfId="41251"/>
    <cellStyle name="Normal 7 3 2 5 2 2 2 3" xfId="41252"/>
    <cellStyle name="Normal 7 3 2 5 2 2 3" xfId="41253"/>
    <cellStyle name="Normal 7 3 2 5 2 2 3 2" xfId="41254"/>
    <cellStyle name="Normal 7 3 2 5 2 2 4" xfId="41255"/>
    <cellStyle name="Normal 7 3 2 5 2 3" xfId="41256"/>
    <cellStyle name="Normal 7 3 2 5 2 3 2" xfId="41257"/>
    <cellStyle name="Normal 7 3 2 5 2 3 2 2" xfId="41258"/>
    <cellStyle name="Normal 7 3 2 5 2 3 3" xfId="41259"/>
    <cellStyle name="Normal 7 3 2 5 2 4" xfId="41260"/>
    <cellStyle name="Normal 7 3 2 5 2 4 2" xfId="41261"/>
    <cellStyle name="Normal 7 3 2 5 2 5" xfId="41262"/>
    <cellStyle name="Normal 7 3 2 5 3" xfId="41263"/>
    <cellStyle name="Normal 7 3 2 5 3 2" xfId="41264"/>
    <cellStyle name="Normal 7 3 2 5 3 2 2" xfId="41265"/>
    <cellStyle name="Normal 7 3 2 5 3 2 2 2" xfId="41266"/>
    <cellStyle name="Normal 7 3 2 5 3 2 3" xfId="41267"/>
    <cellStyle name="Normal 7 3 2 5 3 3" xfId="41268"/>
    <cellStyle name="Normal 7 3 2 5 3 3 2" xfId="41269"/>
    <cellStyle name="Normal 7 3 2 5 3 4" xfId="41270"/>
    <cellStyle name="Normal 7 3 2 5 4" xfId="41271"/>
    <cellStyle name="Normal 7 3 2 5 4 2" xfId="41272"/>
    <cellStyle name="Normal 7 3 2 5 4 2 2" xfId="41273"/>
    <cellStyle name="Normal 7 3 2 5 4 3" xfId="41274"/>
    <cellStyle name="Normal 7 3 2 5 5" xfId="41275"/>
    <cellStyle name="Normal 7 3 2 5 5 2" xfId="41276"/>
    <cellStyle name="Normal 7 3 2 5 6" xfId="41277"/>
    <cellStyle name="Normal 7 3 2 6" xfId="41278"/>
    <cellStyle name="Normal 7 3 2 6 2" xfId="41279"/>
    <cellStyle name="Normal 7 3 2 6 2 2" xfId="41280"/>
    <cellStyle name="Normal 7 3 2 6 2 2 2" xfId="41281"/>
    <cellStyle name="Normal 7 3 2 6 2 2 2 2" xfId="41282"/>
    <cellStyle name="Normal 7 3 2 6 2 2 3" xfId="41283"/>
    <cellStyle name="Normal 7 3 2 6 2 3" xfId="41284"/>
    <cellStyle name="Normal 7 3 2 6 2 3 2" xfId="41285"/>
    <cellStyle name="Normal 7 3 2 6 2 4" xfId="41286"/>
    <cellStyle name="Normal 7 3 2 6 3" xfId="41287"/>
    <cellStyle name="Normal 7 3 2 6 3 2" xfId="41288"/>
    <cellStyle name="Normal 7 3 2 6 3 2 2" xfId="41289"/>
    <cellStyle name="Normal 7 3 2 6 3 3" xfId="41290"/>
    <cellStyle name="Normal 7 3 2 6 4" xfId="41291"/>
    <cellStyle name="Normal 7 3 2 6 4 2" xfId="41292"/>
    <cellStyle name="Normal 7 3 2 6 5" xfId="41293"/>
    <cellStyle name="Normal 7 3 2 7" xfId="41294"/>
    <cellStyle name="Normal 7 3 2 7 2" xfId="41295"/>
    <cellStyle name="Normal 7 3 2 7 2 2" xfId="41296"/>
    <cellStyle name="Normal 7 3 2 7 2 2 2" xfId="41297"/>
    <cellStyle name="Normal 7 3 2 7 2 3" xfId="41298"/>
    <cellStyle name="Normal 7 3 2 7 3" xfId="41299"/>
    <cellStyle name="Normal 7 3 2 7 3 2" xfId="41300"/>
    <cellStyle name="Normal 7 3 2 7 4" xfId="41301"/>
    <cellStyle name="Normal 7 3 2 8" xfId="41302"/>
    <cellStyle name="Normal 7 3 2 8 2" xfId="41303"/>
    <cellStyle name="Normal 7 3 2 8 2 2" xfId="41304"/>
    <cellStyle name="Normal 7 3 2 8 3" xfId="41305"/>
    <cellStyle name="Normal 7 3 2 9" xfId="41306"/>
    <cellStyle name="Normal 7 3 2 9 2" xfId="41307"/>
    <cellStyle name="Normal 7 3 3" xfId="1365"/>
    <cellStyle name="Normal 7 3 3 2" xfId="41308"/>
    <cellStyle name="Normal 7 3 3 2 2" xfId="41309"/>
    <cellStyle name="Normal 7 3 3 2 2 2" xfId="41310"/>
    <cellStyle name="Normal 7 3 3 2 2 2 2" xfId="41311"/>
    <cellStyle name="Normal 7 3 3 2 2 2 2 2" xfId="41312"/>
    <cellStyle name="Normal 7 3 3 2 2 2 2 2 2" xfId="41313"/>
    <cellStyle name="Normal 7 3 3 2 2 2 2 2 2 2" xfId="41314"/>
    <cellStyle name="Normal 7 3 3 2 2 2 2 2 2 2 2" xfId="41315"/>
    <cellStyle name="Normal 7 3 3 2 2 2 2 2 2 3" xfId="41316"/>
    <cellStyle name="Normal 7 3 3 2 2 2 2 2 3" xfId="41317"/>
    <cellStyle name="Normal 7 3 3 2 2 2 2 2 3 2" xfId="41318"/>
    <cellStyle name="Normal 7 3 3 2 2 2 2 2 4" xfId="41319"/>
    <cellStyle name="Normal 7 3 3 2 2 2 2 3" xfId="41320"/>
    <cellStyle name="Normal 7 3 3 2 2 2 2 3 2" xfId="41321"/>
    <cellStyle name="Normal 7 3 3 2 2 2 2 3 2 2" xfId="41322"/>
    <cellStyle name="Normal 7 3 3 2 2 2 2 3 3" xfId="41323"/>
    <cellStyle name="Normal 7 3 3 2 2 2 2 4" xfId="41324"/>
    <cellStyle name="Normal 7 3 3 2 2 2 2 4 2" xfId="41325"/>
    <cellStyle name="Normal 7 3 3 2 2 2 2 5" xfId="41326"/>
    <cellStyle name="Normal 7 3 3 2 2 2 3" xfId="41327"/>
    <cellStyle name="Normal 7 3 3 2 2 2 3 2" xfId="41328"/>
    <cellStyle name="Normal 7 3 3 2 2 2 3 2 2" xfId="41329"/>
    <cellStyle name="Normal 7 3 3 2 2 2 3 2 2 2" xfId="41330"/>
    <cellStyle name="Normal 7 3 3 2 2 2 3 2 3" xfId="41331"/>
    <cellStyle name="Normal 7 3 3 2 2 2 3 3" xfId="41332"/>
    <cellStyle name="Normal 7 3 3 2 2 2 3 3 2" xfId="41333"/>
    <cellStyle name="Normal 7 3 3 2 2 2 3 4" xfId="41334"/>
    <cellStyle name="Normal 7 3 3 2 2 2 4" xfId="41335"/>
    <cellStyle name="Normal 7 3 3 2 2 2 4 2" xfId="41336"/>
    <cellStyle name="Normal 7 3 3 2 2 2 4 2 2" xfId="41337"/>
    <cellStyle name="Normal 7 3 3 2 2 2 4 3" xfId="41338"/>
    <cellStyle name="Normal 7 3 3 2 2 2 5" xfId="41339"/>
    <cellStyle name="Normal 7 3 3 2 2 2 5 2" xfId="41340"/>
    <cellStyle name="Normal 7 3 3 2 2 2 6" xfId="41341"/>
    <cellStyle name="Normal 7 3 3 2 2 3" xfId="41342"/>
    <cellStyle name="Normal 7 3 3 2 2 3 2" xfId="41343"/>
    <cellStyle name="Normal 7 3 3 2 2 3 2 2" xfId="41344"/>
    <cellStyle name="Normal 7 3 3 2 2 3 2 2 2" xfId="41345"/>
    <cellStyle name="Normal 7 3 3 2 2 3 2 2 2 2" xfId="41346"/>
    <cellStyle name="Normal 7 3 3 2 2 3 2 2 3" xfId="41347"/>
    <cellStyle name="Normal 7 3 3 2 2 3 2 3" xfId="41348"/>
    <cellStyle name="Normal 7 3 3 2 2 3 2 3 2" xfId="41349"/>
    <cellStyle name="Normal 7 3 3 2 2 3 2 4" xfId="41350"/>
    <cellStyle name="Normal 7 3 3 2 2 3 3" xfId="41351"/>
    <cellStyle name="Normal 7 3 3 2 2 3 3 2" xfId="41352"/>
    <cellStyle name="Normal 7 3 3 2 2 3 3 2 2" xfId="41353"/>
    <cellStyle name="Normal 7 3 3 2 2 3 3 3" xfId="41354"/>
    <cellStyle name="Normal 7 3 3 2 2 3 4" xfId="41355"/>
    <cellStyle name="Normal 7 3 3 2 2 3 4 2" xfId="41356"/>
    <cellStyle name="Normal 7 3 3 2 2 3 5" xfId="41357"/>
    <cellStyle name="Normal 7 3 3 2 2 4" xfId="41358"/>
    <cellStyle name="Normal 7 3 3 2 2 4 2" xfId="41359"/>
    <cellStyle name="Normal 7 3 3 2 2 4 2 2" xfId="41360"/>
    <cellStyle name="Normal 7 3 3 2 2 4 2 2 2" xfId="41361"/>
    <cellStyle name="Normal 7 3 3 2 2 4 2 3" xfId="41362"/>
    <cellStyle name="Normal 7 3 3 2 2 4 3" xfId="41363"/>
    <cellStyle name="Normal 7 3 3 2 2 4 3 2" xfId="41364"/>
    <cellStyle name="Normal 7 3 3 2 2 4 4" xfId="41365"/>
    <cellStyle name="Normal 7 3 3 2 2 5" xfId="41366"/>
    <cellStyle name="Normal 7 3 3 2 2 5 2" xfId="41367"/>
    <cellStyle name="Normal 7 3 3 2 2 5 2 2" xfId="41368"/>
    <cellStyle name="Normal 7 3 3 2 2 5 3" xfId="41369"/>
    <cellStyle name="Normal 7 3 3 2 2 6" xfId="41370"/>
    <cellStyle name="Normal 7 3 3 2 2 6 2" xfId="41371"/>
    <cellStyle name="Normal 7 3 3 2 2 7" xfId="41372"/>
    <cellStyle name="Normal 7 3 3 2 3" xfId="41373"/>
    <cellStyle name="Normal 7 3 3 2 3 2" xfId="41374"/>
    <cellStyle name="Normal 7 3 3 2 3 2 2" xfId="41375"/>
    <cellStyle name="Normal 7 3 3 2 3 2 2 2" xfId="41376"/>
    <cellStyle name="Normal 7 3 3 2 3 2 2 2 2" xfId="41377"/>
    <cellStyle name="Normal 7 3 3 2 3 2 2 2 2 2" xfId="41378"/>
    <cellStyle name="Normal 7 3 3 2 3 2 2 2 3" xfId="41379"/>
    <cellStyle name="Normal 7 3 3 2 3 2 2 3" xfId="41380"/>
    <cellStyle name="Normal 7 3 3 2 3 2 2 3 2" xfId="41381"/>
    <cellStyle name="Normal 7 3 3 2 3 2 2 4" xfId="41382"/>
    <cellStyle name="Normal 7 3 3 2 3 2 3" xfId="41383"/>
    <cellStyle name="Normal 7 3 3 2 3 2 3 2" xfId="41384"/>
    <cellStyle name="Normal 7 3 3 2 3 2 3 2 2" xfId="41385"/>
    <cellStyle name="Normal 7 3 3 2 3 2 3 3" xfId="41386"/>
    <cellStyle name="Normal 7 3 3 2 3 2 4" xfId="41387"/>
    <cellStyle name="Normal 7 3 3 2 3 2 4 2" xfId="41388"/>
    <cellStyle name="Normal 7 3 3 2 3 2 5" xfId="41389"/>
    <cellStyle name="Normal 7 3 3 2 3 3" xfId="41390"/>
    <cellStyle name="Normal 7 3 3 2 3 3 2" xfId="41391"/>
    <cellStyle name="Normal 7 3 3 2 3 3 2 2" xfId="41392"/>
    <cellStyle name="Normal 7 3 3 2 3 3 2 2 2" xfId="41393"/>
    <cellStyle name="Normal 7 3 3 2 3 3 2 3" xfId="41394"/>
    <cellStyle name="Normal 7 3 3 2 3 3 3" xfId="41395"/>
    <cellStyle name="Normal 7 3 3 2 3 3 3 2" xfId="41396"/>
    <cellStyle name="Normal 7 3 3 2 3 3 4" xfId="41397"/>
    <cellStyle name="Normal 7 3 3 2 3 4" xfId="41398"/>
    <cellStyle name="Normal 7 3 3 2 3 4 2" xfId="41399"/>
    <cellStyle name="Normal 7 3 3 2 3 4 2 2" xfId="41400"/>
    <cellStyle name="Normal 7 3 3 2 3 4 3" xfId="41401"/>
    <cellStyle name="Normal 7 3 3 2 3 5" xfId="41402"/>
    <cellStyle name="Normal 7 3 3 2 3 5 2" xfId="41403"/>
    <cellStyle name="Normal 7 3 3 2 3 6" xfId="41404"/>
    <cellStyle name="Normal 7 3 3 2 4" xfId="41405"/>
    <cellStyle name="Normal 7 3 3 2 4 2" xfId="41406"/>
    <cellStyle name="Normal 7 3 3 2 4 2 2" xfId="41407"/>
    <cellStyle name="Normal 7 3 3 2 4 2 2 2" xfId="41408"/>
    <cellStyle name="Normal 7 3 3 2 4 2 2 2 2" xfId="41409"/>
    <cellStyle name="Normal 7 3 3 2 4 2 2 3" xfId="41410"/>
    <cellStyle name="Normal 7 3 3 2 4 2 3" xfId="41411"/>
    <cellStyle name="Normal 7 3 3 2 4 2 3 2" xfId="41412"/>
    <cellStyle name="Normal 7 3 3 2 4 2 4" xfId="41413"/>
    <cellStyle name="Normal 7 3 3 2 4 3" xfId="41414"/>
    <cellStyle name="Normal 7 3 3 2 4 3 2" xfId="41415"/>
    <cellStyle name="Normal 7 3 3 2 4 3 2 2" xfId="41416"/>
    <cellStyle name="Normal 7 3 3 2 4 3 3" xfId="41417"/>
    <cellStyle name="Normal 7 3 3 2 4 4" xfId="41418"/>
    <cellStyle name="Normal 7 3 3 2 4 4 2" xfId="41419"/>
    <cellStyle name="Normal 7 3 3 2 4 5" xfId="41420"/>
    <cellStyle name="Normal 7 3 3 2 5" xfId="41421"/>
    <cellStyle name="Normal 7 3 3 2 5 2" xfId="41422"/>
    <cellStyle name="Normal 7 3 3 2 5 2 2" xfId="41423"/>
    <cellStyle name="Normal 7 3 3 2 5 2 2 2" xfId="41424"/>
    <cellStyle name="Normal 7 3 3 2 5 2 3" xfId="41425"/>
    <cellStyle name="Normal 7 3 3 2 5 3" xfId="41426"/>
    <cellStyle name="Normal 7 3 3 2 5 3 2" xfId="41427"/>
    <cellStyle name="Normal 7 3 3 2 5 4" xfId="41428"/>
    <cellStyle name="Normal 7 3 3 2 6" xfId="41429"/>
    <cellStyle name="Normal 7 3 3 2 6 2" xfId="41430"/>
    <cellStyle name="Normal 7 3 3 2 6 2 2" xfId="41431"/>
    <cellStyle name="Normal 7 3 3 2 6 3" xfId="41432"/>
    <cellStyle name="Normal 7 3 3 2 7" xfId="41433"/>
    <cellStyle name="Normal 7 3 3 2 7 2" xfId="41434"/>
    <cellStyle name="Normal 7 3 3 2 8" xfId="41435"/>
    <cellStyle name="Normal 7 3 3 3" xfId="41436"/>
    <cellStyle name="Normal 7 3 3 3 2" xfId="41437"/>
    <cellStyle name="Normal 7 3 3 3 2 2" xfId="41438"/>
    <cellStyle name="Normal 7 3 3 3 2 2 2" xfId="41439"/>
    <cellStyle name="Normal 7 3 3 3 2 2 2 2" xfId="41440"/>
    <cellStyle name="Normal 7 3 3 3 2 2 2 2 2" xfId="41441"/>
    <cellStyle name="Normal 7 3 3 3 2 2 2 2 2 2" xfId="41442"/>
    <cellStyle name="Normal 7 3 3 3 2 2 2 2 3" xfId="41443"/>
    <cellStyle name="Normal 7 3 3 3 2 2 2 3" xfId="41444"/>
    <cellStyle name="Normal 7 3 3 3 2 2 2 3 2" xfId="41445"/>
    <cellStyle name="Normal 7 3 3 3 2 2 2 4" xfId="41446"/>
    <cellStyle name="Normal 7 3 3 3 2 2 3" xfId="41447"/>
    <cellStyle name="Normal 7 3 3 3 2 2 3 2" xfId="41448"/>
    <cellStyle name="Normal 7 3 3 3 2 2 3 2 2" xfId="41449"/>
    <cellStyle name="Normal 7 3 3 3 2 2 3 3" xfId="41450"/>
    <cellStyle name="Normal 7 3 3 3 2 2 4" xfId="41451"/>
    <cellStyle name="Normal 7 3 3 3 2 2 4 2" xfId="41452"/>
    <cellStyle name="Normal 7 3 3 3 2 2 5" xfId="41453"/>
    <cellStyle name="Normal 7 3 3 3 2 3" xfId="41454"/>
    <cellStyle name="Normal 7 3 3 3 2 3 2" xfId="41455"/>
    <cellStyle name="Normal 7 3 3 3 2 3 2 2" xfId="41456"/>
    <cellStyle name="Normal 7 3 3 3 2 3 2 2 2" xfId="41457"/>
    <cellStyle name="Normal 7 3 3 3 2 3 2 3" xfId="41458"/>
    <cellStyle name="Normal 7 3 3 3 2 3 3" xfId="41459"/>
    <cellStyle name="Normal 7 3 3 3 2 3 3 2" xfId="41460"/>
    <cellStyle name="Normal 7 3 3 3 2 3 4" xfId="41461"/>
    <cellStyle name="Normal 7 3 3 3 2 4" xfId="41462"/>
    <cellStyle name="Normal 7 3 3 3 2 4 2" xfId="41463"/>
    <cellStyle name="Normal 7 3 3 3 2 4 2 2" xfId="41464"/>
    <cellStyle name="Normal 7 3 3 3 2 4 3" xfId="41465"/>
    <cellStyle name="Normal 7 3 3 3 2 5" xfId="41466"/>
    <cellStyle name="Normal 7 3 3 3 2 5 2" xfId="41467"/>
    <cellStyle name="Normal 7 3 3 3 2 6" xfId="41468"/>
    <cellStyle name="Normal 7 3 3 3 3" xfId="41469"/>
    <cellStyle name="Normal 7 3 3 3 3 2" xfId="41470"/>
    <cellStyle name="Normal 7 3 3 3 3 2 2" xfId="41471"/>
    <cellStyle name="Normal 7 3 3 3 3 2 2 2" xfId="41472"/>
    <cellStyle name="Normal 7 3 3 3 3 2 2 2 2" xfId="41473"/>
    <cellStyle name="Normal 7 3 3 3 3 2 2 3" xfId="41474"/>
    <cellStyle name="Normal 7 3 3 3 3 2 3" xfId="41475"/>
    <cellStyle name="Normal 7 3 3 3 3 2 3 2" xfId="41476"/>
    <cellStyle name="Normal 7 3 3 3 3 2 4" xfId="41477"/>
    <cellStyle name="Normal 7 3 3 3 3 3" xfId="41478"/>
    <cellStyle name="Normal 7 3 3 3 3 3 2" xfId="41479"/>
    <cellStyle name="Normal 7 3 3 3 3 3 2 2" xfId="41480"/>
    <cellStyle name="Normal 7 3 3 3 3 3 3" xfId="41481"/>
    <cellStyle name="Normal 7 3 3 3 3 4" xfId="41482"/>
    <cellStyle name="Normal 7 3 3 3 3 4 2" xfId="41483"/>
    <cellStyle name="Normal 7 3 3 3 3 5" xfId="41484"/>
    <cellStyle name="Normal 7 3 3 3 4" xfId="41485"/>
    <cellStyle name="Normal 7 3 3 3 4 2" xfId="41486"/>
    <cellStyle name="Normal 7 3 3 3 4 2 2" xfId="41487"/>
    <cellStyle name="Normal 7 3 3 3 4 2 2 2" xfId="41488"/>
    <cellStyle name="Normal 7 3 3 3 4 2 3" xfId="41489"/>
    <cellStyle name="Normal 7 3 3 3 4 3" xfId="41490"/>
    <cellStyle name="Normal 7 3 3 3 4 3 2" xfId="41491"/>
    <cellStyle name="Normal 7 3 3 3 4 4" xfId="41492"/>
    <cellStyle name="Normal 7 3 3 3 5" xfId="41493"/>
    <cellStyle name="Normal 7 3 3 3 5 2" xfId="41494"/>
    <cellStyle name="Normal 7 3 3 3 5 2 2" xfId="41495"/>
    <cellStyle name="Normal 7 3 3 3 5 3" xfId="41496"/>
    <cellStyle name="Normal 7 3 3 3 6" xfId="41497"/>
    <cellStyle name="Normal 7 3 3 3 6 2" xfId="41498"/>
    <cellStyle name="Normal 7 3 3 3 7" xfId="41499"/>
    <cellStyle name="Normal 7 3 3 4" xfId="41500"/>
    <cellStyle name="Normal 7 3 3 4 2" xfId="41501"/>
    <cellStyle name="Normal 7 3 3 4 2 2" xfId="41502"/>
    <cellStyle name="Normal 7 3 3 4 2 2 2" xfId="41503"/>
    <cellStyle name="Normal 7 3 3 4 2 2 2 2" xfId="41504"/>
    <cellStyle name="Normal 7 3 3 4 2 2 2 2 2" xfId="41505"/>
    <cellStyle name="Normal 7 3 3 4 2 2 2 3" xfId="41506"/>
    <cellStyle name="Normal 7 3 3 4 2 2 3" xfId="41507"/>
    <cellStyle name="Normal 7 3 3 4 2 2 3 2" xfId="41508"/>
    <cellStyle name="Normal 7 3 3 4 2 2 4" xfId="41509"/>
    <cellStyle name="Normal 7 3 3 4 2 3" xfId="41510"/>
    <cellStyle name="Normal 7 3 3 4 2 3 2" xfId="41511"/>
    <cellStyle name="Normal 7 3 3 4 2 3 2 2" xfId="41512"/>
    <cellStyle name="Normal 7 3 3 4 2 3 3" xfId="41513"/>
    <cellStyle name="Normal 7 3 3 4 2 4" xfId="41514"/>
    <cellStyle name="Normal 7 3 3 4 2 4 2" xfId="41515"/>
    <cellStyle name="Normal 7 3 3 4 2 5" xfId="41516"/>
    <cellStyle name="Normal 7 3 3 4 3" xfId="41517"/>
    <cellStyle name="Normal 7 3 3 4 3 2" xfId="41518"/>
    <cellStyle name="Normal 7 3 3 4 3 2 2" xfId="41519"/>
    <cellStyle name="Normal 7 3 3 4 3 2 2 2" xfId="41520"/>
    <cellStyle name="Normal 7 3 3 4 3 2 3" xfId="41521"/>
    <cellStyle name="Normal 7 3 3 4 3 3" xfId="41522"/>
    <cellStyle name="Normal 7 3 3 4 3 3 2" xfId="41523"/>
    <cellStyle name="Normal 7 3 3 4 3 4" xfId="41524"/>
    <cellStyle name="Normal 7 3 3 4 4" xfId="41525"/>
    <cellStyle name="Normal 7 3 3 4 4 2" xfId="41526"/>
    <cellStyle name="Normal 7 3 3 4 4 2 2" xfId="41527"/>
    <cellStyle name="Normal 7 3 3 4 4 3" xfId="41528"/>
    <cellStyle name="Normal 7 3 3 4 5" xfId="41529"/>
    <cellStyle name="Normal 7 3 3 4 5 2" xfId="41530"/>
    <cellStyle name="Normal 7 3 3 4 6" xfId="41531"/>
    <cellStyle name="Normal 7 3 3 5" xfId="41532"/>
    <cellStyle name="Normal 7 3 3 5 2" xfId="41533"/>
    <cellStyle name="Normal 7 3 3 5 2 2" xfId="41534"/>
    <cellStyle name="Normal 7 3 3 5 2 2 2" xfId="41535"/>
    <cellStyle name="Normal 7 3 3 5 2 2 2 2" xfId="41536"/>
    <cellStyle name="Normal 7 3 3 5 2 2 3" xfId="41537"/>
    <cellStyle name="Normal 7 3 3 5 2 3" xfId="41538"/>
    <cellStyle name="Normal 7 3 3 5 2 3 2" xfId="41539"/>
    <cellStyle name="Normal 7 3 3 5 2 4" xfId="41540"/>
    <cellStyle name="Normal 7 3 3 5 3" xfId="41541"/>
    <cellStyle name="Normal 7 3 3 5 3 2" xfId="41542"/>
    <cellStyle name="Normal 7 3 3 5 3 2 2" xfId="41543"/>
    <cellStyle name="Normal 7 3 3 5 3 3" xfId="41544"/>
    <cellStyle name="Normal 7 3 3 5 4" xfId="41545"/>
    <cellStyle name="Normal 7 3 3 5 4 2" xfId="41546"/>
    <cellStyle name="Normal 7 3 3 5 5" xfId="41547"/>
    <cellStyle name="Normal 7 3 3 6" xfId="41548"/>
    <cellStyle name="Normal 7 3 3 6 2" xfId="41549"/>
    <cellStyle name="Normal 7 3 3 6 2 2" xfId="41550"/>
    <cellStyle name="Normal 7 3 3 6 2 2 2" xfId="41551"/>
    <cellStyle name="Normal 7 3 3 6 2 3" xfId="41552"/>
    <cellStyle name="Normal 7 3 3 6 3" xfId="41553"/>
    <cellStyle name="Normal 7 3 3 6 3 2" xfId="41554"/>
    <cellStyle name="Normal 7 3 3 6 4" xfId="41555"/>
    <cellStyle name="Normal 7 3 3 7" xfId="41556"/>
    <cellStyle name="Normal 7 3 3 7 2" xfId="41557"/>
    <cellStyle name="Normal 7 3 3 7 2 2" xfId="41558"/>
    <cellStyle name="Normal 7 3 3 7 3" xfId="41559"/>
    <cellStyle name="Normal 7 3 3 8" xfId="41560"/>
    <cellStyle name="Normal 7 3 3 8 2" xfId="41561"/>
    <cellStyle name="Normal 7 3 3 9" xfId="41562"/>
    <cellStyle name="Normal 7 3 4" xfId="1459"/>
    <cellStyle name="Normal 7 3 4 2" xfId="41563"/>
    <cellStyle name="Normal 7 3 4 2 2" xfId="41564"/>
    <cellStyle name="Normal 7 3 4 2 2 2" xfId="41565"/>
    <cellStyle name="Normal 7 3 4 2 2 2 2" xfId="41566"/>
    <cellStyle name="Normal 7 3 4 2 2 2 2 2" xfId="41567"/>
    <cellStyle name="Normal 7 3 4 2 2 2 2 2 2" xfId="41568"/>
    <cellStyle name="Normal 7 3 4 2 2 2 2 2 2 2" xfId="41569"/>
    <cellStyle name="Normal 7 3 4 2 2 2 2 2 3" xfId="41570"/>
    <cellStyle name="Normal 7 3 4 2 2 2 2 3" xfId="41571"/>
    <cellStyle name="Normal 7 3 4 2 2 2 2 3 2" xfId="41572"/>
    <cellStyle name="Normal 7 3 4 2 2 2 2 4" xfId="41573"/>
    <cellStyle name="Normal 7 3 4 2 2 2 3" xfId="41574"/>
    <cellStyle name="Normal 7 3 4 2 2 2 3 2" xfId="41575"/>
    <cellStyle name="Normal 7 3 4 2 2 2 3 2 2" xfId="41576"/>
    <cellStyle name="Normal 7 3 4 2 2 2 3 3" xfId="41577"/>
    <cellStyle name="Normal 7 3 4 2 2 2 4" xfId="41578"/>
    <cellStyle name="Normal 7 3 4 2 2 2 4 2" xfId="41579"/>
    <cellStyle name="Normal 7 3 4 2 2 2 5" xfId="41580"/>
    <cellStyle name="Normal 7 3 4 2 2 3" xfId="41581"/>
    <cellStyle name="Normal 7 3 4 2 2 3 2" xfId="41582"/>
    <cellStyle name="Normal 7 3 4 2 2 3 2 2" xfId="41583"/>
    <cellStyle name="Normal 7 3 4 2 2 3 2 2 2" xfId="41584"/>
    <cellStyle name="Normal 7 3 4 2 2 3 2 3" xfId="41585"/>
    <cellStyle name="Normal 7 3 4 2 2 3 3" xfId="41586"/>
    <cellStyle name="Normal 7 3 4 2 2 3 3 2" xfId="41587"/>
    <cellStyle name="Normal 7 3 4 2 2 3 4" xfId="41588"/>
    <cellStyle name="Normal 7 3 4 2 2 4" xfId="41589"/>
    <cellStyle name="Normal 7 3 4 2 2 4 2" xfId="41590"/>
    <cellStyle name="Normal 7 3 4 2 2 4 2 2" xfId="41591"/>
    <cellStyle name="Normal 7 3 4 2 2 4 3" xfId="41592"/>
    <cellStyle name="Normal 7 3 4 2 2 5" xfId="41593"/>
    <cellStyle name="Normal 7 3 4 2 2 5 2" xfId="41594"/>
    <cellStyle name="Normal 7 3 4 2 2 6" xfId="41595"/>
    <cellStyle name="Normal 7 3 4 2 3" xfId="41596"/>
    <cellStyle name="Normal 7 3 4 2 3 2" xfId="41597"/>
    <cellStyle name="Normal 7 3 4 2 3 2 2" xfId="41598"/>
    <cellStyle name="Normal 7 3 4 2 3 2 2 2" xfId="41599"/>
    <cellStyle name="Normal 7 3 4 2 3 2 2 2 2" xfId="41600"/>
    <cellStyle name="Normal 7 3 4 2 3 2 2 3" xfId="41601"/>
    <cellStyle name="Normal 7 3 4 2 3 2 3" xfId="41602"/>
    <cellStyle name="Normal 7 3 4 2 3 2 3 2" xfId="41603"/>
    <cellStyle name="Normal 7 3 4 2 3 2 4" xfId="41604"/>
    <cellStyle name="Normal 7 3 4 2 3 3" xfId="41605"/>
    <cellStyle name="Normal 7 3 4 2 3 3 2" xfId="41606"/>
    <cellStyle name="Normal 7 3 4 2 3 3 2 2" xfId="41607"/>
    <cellStyle name="Normal 7 3 4 2 3 3 3" xfId="41608"/>
    <cellStyle name="Normal 7 3 4 2 3 4" xfId="41609"/>
    <cellStyle name="Normal 7 3 4 2 3 4 2" xfId="41610"/>
    <cellStyle name="Normal 7 3 4 2 3 5" xfId="41611"/>
    <cellStyle name="Normal 7 3 4 2 4" xfId="41612"/>
    <cellStyle name="Normal 7 3 4 2 4 2" xfId="41613"/>
    <cellStyle name="Normal 7 3 4 2 4 2 2" xfId="41614"/>
    <cellStyle name="Normal 7 3 4 2 4 2 2 2" xfId="41615"/>
    <cellStyle name="Normal 7 3 4 2 4 2 3" xfId="41616"/>
    <cellStyle name="Normal 7 3 4 2 4 3" xfId="41617"/>
    <cellStyle name="Normal 7 3 4 2 4 3 2" xfId="41618"/>
    <cellStyle name="Normal 7 3 4 2 4 4" xfId="41619"/>
    <cellStyle name="Normal 7 3 4 2 5" xfId="41620"/>
    <cellStyle name="Normal 7 3 4 2 5 2" xfId="41621"/>
    <cellStyle name="Normal 7 3 4 2 5 2 2" xfId="41622"/>
    <cellStyle name="Normal 7 3 4 2 5 3" xfId="41623"/>
    <cellStyle name="Normal 7 3 4 2 6" xfId="41624"/>
    <cellStyle name="Normal 7 3 4 2 6 2" xfId="41625"/>
    <cellStyle name="Normal 7 3 4 2 7" xfId="41626"/>
    <cellStyle name="Normal 7 3 4 3" xfId="41627"/>
    <cellStyle name="Normal 7 3 4 3 2" xfId="41628"/>
    <cellStyle name="Normal 7 3 4 3 2 2" xfId="41629"/>
    <cellStyle name="Normal 7 3 4 3 2 2 2" xfId="41630"/>
    <cellStyle name="Normal 7 3 4 3 2 2 2 2" xfId="41631"/>
    <cellStyle name="Normal 7 3 4 3 2 2 2 2 2" xfId="41632"/>
    <cellStyle name="Normal 7 3 4 3 2 2 2 3" xfId="41633"/>
    <cellStyle name="Normal 7 3 4 3 2 2 3" xfId="41634"/>
    <cellStyle name="Normal 7 3 4 3 2 2 3 2" xfId="41635"/>
    <cellStyle name="Normal 7 3 4 3 2 2 4" xfId="41636"/>
    <cellStyle name="Normal 7 3 4 3 2 3" xfId="41637"/>
    <cellStyle name="Normal 7 3 4 3 2 3 2" xfId="41638"/>
    <cellStyle name="Normal 7 3 4 3 2 3 2 2" xfId="41639"/>
    <cellStyle name="Normal 7 3 4 3 2 3 3" xfId="41640"/>
    <cellStyle name="Normal 7 3 4 3 2 4" xfId="41641"/>
    <cellStyle name="Normal 7 3 4 3 2 4 2" xfId="41642"/>
    <cellStyle name="Normal 7 3 4 3 2 5" xfId="41643"/>
    <cellStyle name="Normal 7 3 4 3 3" xfId="41644"/>
    <cellStyle name="Normal 7 3 4 3 3 2" xfId="41645"/>
    <cellStyle name="Normal 7 3 4 3 3 2 2" xfId="41646"/>
    <cellStyle name="Normal 7 3 4 3 3 2 2 2" xfId="41647"/>
    <cellStyle name="Normal 7 3 4 3 3 2 3" xfId="41648"/>
    <cellStyle name="Normal 7 3 4 3 3 3" xfId="41649"/>
    <cellStyle name="Normal 7 3 4 3 3 3 2" xfId="41650"/>
    <cellStyle name="Normal 7 3 4 3 3 4" xfId="41651"/>
    <cellStyle name="Normal 7 3 4 3 4" xfId="41652"/>
    <cellStyle name="Normal 7 3 4 3 4 2" xfId="41653"/>
    <cellStyle name="Normal 7 3 4 3 4 2 2" xfId="41654"/>
    <cellStyle name="Normal 7 3 4 3 4 3" xfId="41655"/>
    <cellStyle name="Normal 7 3 4 3 5" xfId="41656"/>
    <cellStyle name="Normal 7 3 4 3 5 2" xfId="41657"/>
    <cellStyle name="Normal 7 3 4 3 6" xfId="41658"/>
    <cellStyle name="Normal 7 3 4 4" xfId="41659"/>
    <cellStyle name="Normal 7 3 4 4 2" xfId="41660"/>
    <cellStyle name="Normal 7 3 4 4 2 2" xfId="41661"/>
    <cellStyle name="Normal 7 3 4 4 2 2 2" xfId="41662"/>
    <cellStyle name="Normal 7 3 4 4 2 2 2 2" xfId="41663"/>
    <cellStyle name="Normal 7 3 4 4 2 2 3" xfId="41664"/>
    <cellStyle name="Normal 7 3 4 4 2 3" xfId="41665"/>
    <cellStyle name="Normal 7 3 4 4 2 3 2" xfId="41666"/>
    <cellStyle name="Normal 7 3 4 4 2 4" xfId="41667"/>
    <cellStyle name="Normal 7 3 4 4 3" xfId="41668"/>
    <cellStyle name="Normal 7 3 4 4 3 2" xfId="41669"/>
    <cellStyle name="Normal 7 3 4 4 3 2 2" xfId="41670"/>
    <cellStyle name="Normal 7 3 4 4 3 3" xfId="41671"/>
    <cellStyle name="Normal 7 3 4 4 4" xfId="41672"/>
    <cellStyle name="Normal 7 3 4 4 4 2" xfId="41673"/>
    <cellStyle name="Normal 7 3 4 4 5" xfId="41674"/>
    <cellStyle name="Normal 7 3 4 5" xfId="41675"/>
    <cellStyle name="Normal 7 3 4 5 2" xfId="41676"/>
    <cellStyle name="Normal 7 3 4 5 2 2" xfId="41677"/>
    <cellStyle name="Normal 7 3 4 5 2 2 2" xfId="41678"/>
    <cellStyle name="Normal 7 3 4 5 2 3" xfId="41679"/>
    <cellStyle name="Normal 7 3 4 5 3" xfId="41680"/>
    <cellStyle name="Normal 7 3 4 5 3 2" xfId="41681"/>
    <cellStyle name="Normal 7 3 4 5 4" xfId="41682"/>
    <cellStyle name="Normal 7 3 4 6" xfId="41683"/>
    <cellStyle name="Normal 7 3 4 6 2" xfId="41684"/>
    <cellStyle name="Normal 7 3 4 6 2 2" xfId="41685"/>
    <cellStyle name="Normal 7 3 4 6 3" xfId="41686"/>
    <cellStyle name="Normal 7 3 4 7" xfId="41687"/>
    <cellStyle name="Normal 7 3 4 7 2" xfId="41688"/>
    <cellStyle name="Normal 7 3 4 8" xfId="41689"/>
    <cellStyle name="Normal 7 3 5" xfId="1501"/>
    <cellStyle name="Normal 7 3 5 2" xfId="41691"/>
    <cellStyle name="Normal 7 3 5 2 2" xfId="41692"/>
    <cellStyle name="Normal 7 3 5 2 2 2" xfId="41693"/>
    <cellStyle name="Normal 7 3 5 2 2 2 2" xfId="41694"/>
    <cellStyle name="Normal 7 3 5 2 2 2 2 2" xfId="41695"/>
    <cellStyle name="Normal 7 3 5 2 2 2 2 2 2" xfId="41696"/>
    <cellStyle name="Normal 7 3 5 2 2 2 2 3" xfId="41697"/>
    <cellStyle name="Normal 7 3 5 2 2 2 3" xfId="41698"/>
    <cellStyle name="Normal 7 3 5 2 2 2 3 2" xfId="41699"/>
    <cellStyle name="Normal 7 3 5 2 2 2 4" xfId="41700"/>
    <cellStyle name="Normal 7 3 5 2 2 3" xfId="41701"/>
    <cellStyle name="Normal 7 3 5 2 2 3 2" xfId="41702"/>
    <cellStyle name="Normal 7 3 5 2 2 3 2 2" xfId="41703"/>
    <cellStyle name="Normal 7 3 5 2 2 3 3" xfId="41704"/>
    <cellStyle name="Normal 7 3 5 2 2 4" xfId="41705"/>
    <cellStyle name="Normal 7 3 5 2 2 4 2" xfId="41706"/>
    <cellStyle name="Normal 7 3 5 2 2 5" xfId="41707"/>
    <cellStyle name="Normal 7 3 5 2 3" xfId="41708"/>
    <cellStyle name="Normal 7 3 5 2 3 2" xfId="41709"/>
    <cellStyle name="Normal 7 3 5 2 3 2 2" xfId="41710"/>
    <cellStyle name="Normal 7 3 5 2 3 2 2 2" xfId="41711"/>
    <cellStyle name="Normal 7 3 5 2 3 2 3" xfId="41712"/>
    <cellStyle name="Normal 7 3 5 2 3 3" xfId="41713"/>
    <cellStyle name="Normal 7 3 5 2 3 3 2" xfId="41714"/>
    <cellStyle name="Normal 7 3 5 2 3 4" xfId="41715"/>
    <cellStyle name="Normal 7 3 5 2 4" xfId="41716"/>
    <cellStyle name="Normal 7 3 5 2 4 2" xfId="41717"/>
    <cellStyle name="Normal 7 3 5 2 4 2 2" xfId="41718"/>
    <cellStyle name="Normal 7 3 5 2 4 3" xfId="41719"/>
    <cellStyle name="Normal 7 3 5 2 5" xfId="41720"/>
    <cellStyle name="Normal 7 3 5 2 5 2" xfId="41721"/>
    <cellStyle name="Normal 7 3 5 2 6" xfId="41722"/>
    <cellStyle name="Normal 7 3 5 3" xfId="41723"/>
    <cellStyle name="Normal 7 3 5 3 2" xfId="41724"/>
    <cellStyle name="Normal 7 3 5 3 2 2" xfId="41725"/>
    <cellStyle name="Normal 7 3 5 3 2 2 2" xfId="41726"/>
    <cellStyle name="Normal 7 3 5 3 2 2 2 2" xfId="41727"/>
    <cellStyle name="Normal 7 3 5 3 2 2 3" xfId="41728"/>
    <cellStyle name="Normal 7 3 5 3 2 3" xfId="41729"/>
    <cellStyle name="Normal 7 3 5 3 2 3 2" xfId="41730"/>
    <cellStyle name="Normal 7 3 5 3 2 4" xfId="41731"/>
    <cellStyle name="Normal 7 3 5 3 3" xfId="41732"/>
    <cellStyle name="Normal 7 3 5 3 3 2" xfId="41733"/>
    <cellStyle name="Normal 7 3 5 3 3 2 2" xfId="41734"/>
    <cellStyle name="Normal 7 3 5 3 3 3" xfId="41735"/>
    <cellStyle name="Normal 7 3 5 3 4" xfId="41736"/>
    <cellStyle name="Normal 7 3 5 3 4 2" xfId="41737"/>
    <cellStyle name="Normal 7 3 5 3 5" xfId="41738"/>
    <cellStyle name="Normal 7 3 5 4" xfId="41739"/>
    <cellStyle name="Normal 7 3 5 4 2" xfId="41740"/>
    <cellStyle name="Normal 7 3 5 4 2 2" xfId="41741"/>
    <cellStyle name="Normal 7 3 5 4 2 2 2" xfId="41742"/>
    <cellStyle name="Normal 7 3 5 4 2 3" xfId="41743"/>
    <cellStyle name="Normal 7 3 5 4 3" xfId="41744"/>
    <cellStyle name="Normal 7 3 5 4 3 2" xfId="41745"/>
    <cellStyle name="Normal 7 3 5 4 4" xfId="41746"/>
    <cellStyle name="Normal 7 3 5 5" xfId="41747"/>
    <cellStyle name="Normal 7 3 5 5 2" xfId="41748"/>
    <cellStyle name="Normal 7 3 5 5 2 2" xfId="41749"/>
    <cellStyle name="Normal 7 3 5 5 3" xfId="41750"/>
    <cellStyle name="Normal 7 3 5 6" xfId="41751"/>
    <cellStyle name="Normal 7 3 5 6 2" xfId="41752"/>
    <cellStyle name="Normal 7 3 5 7" xfId="41753"/>
    <cellStyle name="Normal 7 3 5 8" xfId="41690"/>
    <cellStyle name="Normal 7 3 6" xfId="41754"/>
    <cellStyle name="Normal 7 3 6 2" xfId="41755"/>
    <cellStyle name="Normal 7 3 6 2 2" xfId="41756"/>
    <cellStyle name="Normal 7 3 6 2 2 2" xfId="41757"/>
    <cellStyle name="Normal 7 3 6 2 2 2 2" xfId="41758"/>
    <cellStyle name="Normal 7 3 6 2 2 2 2 2" xfId="41759"/>
    <cellStyle name="Normal 7 3 6 2 2 2 3" xfId="41760"/>
    <cellStyle name="Normal 7 3 6 2 2 3" xfId="41761"/>
    <cellStyle name="Normal 7 3 6 2 2 3 2" xfId="41762"/>
    <cellStyle name="Normal 7 3 6 2 2 4" xfId="41763"/>
    <cellStyle name="Normal 7 3 6 2 3" xfId="41764"/>
    <cellStyle name="Normal 7 3 6 2 3 2" xfId="41765"/>
    <cellStyle name="Normal 7 3 6 2 3 2 2" xfId="41766"/>
    <cellStyle name="Normal 7 3 6 2 3 3" xfId="41767"/>
    <cellStyle name="Normal 7 3 6 2 4" xfId="41768"/>
    <cellStyle name="Normal 7 3 6 2 4 2" xfId="41769"/>
    <cellStyle name="Normal 7 3 6 2 5" xfId="41770"/>
    <cellStyle name="Normal 7 3 6 3" xfId="41771"/>
    <cellStyle name="Normal 7 3 6 3 2" xfId="41772"/>
    <cellStyle name="Normal 7 3 6 3 2 2" xfId="41773"/>
    <cellStyle name="Normal 7 3 6 3 2 2 2" xfId="41774"/>
    <cellStyle name="Normal 7 3 6 3 2 3" xfId="41775"/>
    <cellStyle name="Normal 7 3 6 3 3" xfId="41776"/>
    <cellStyle name="Normal 7 3 6 3 3 2" xfId="41777"/>
    <cellStyle name="Normal 7 3 6 3 4" xfId="41778"/>
    <cellStyle name="Normal 7 3 6 4" xfId="41779"/>
    <cellStyle name="Normal 7 3 6 4 2" xfId="41780"/>
    <cellStyle name="Normal 7 3 6 4 2 2" xfId="41781"/>
    <cellStyle name="Normal 7 3 6 4 3" xfId="41782"/>
    <cellStyle name="Normal 7 3 6 5" xfId="41783"/>
    <cellStyle name="Normal 7 3 6 5 2" xfId="41784"/>
    <cellStyle name="Normal 7 3 6 6" xfId="41785"/>
    <cellStyle name="Normal 7 3 7" xfId="41786"/>
    <cellStyle name="Normal 7 3 7 2" xfId="41787"/>
    <cellStyle name="Normal 7 3 7 2 2" xfId="41788"/>
    <cellStyle name="Normal 7 3 7 2 2 2" xfId="41789"/>
    <cellStyle name="Normal 7 3 7 2 2 2 2" xfId="41790"/>
    <cellStyle name="Normal 7 3 7 2 2 3" xfId="41791"/>
    <cellStyle name="Normal 7 3 7 2 3" xfId="41792"/>
    <cellStyle name="Normal 7 3 7 2 3 2" xfId="41793"/>
    <cellStyle name="Normal 7 3 7 2 4" xfId="41794"/>
    <cellStyle name="Normal 7 3 7 3" xfId="41795"/>
    <cellStyle name="Normal 7 3 7 3 2" xfId="41796"/>
    <cellStyle name="Normal 7 3 7 3 2 2" xfId="41797"/>
    <cellStyle name="Normal 7 3 7 3 3" xfId="41798"/>
    <cellStyle name="Normal 7 3 7 4" xfId="41799"/>
    <cellStyle name="Normal 7 3 7 4 2" xfId="41800"/>
    <cellStyle name="Normal 7 3 7 5" xfId="41801"/>
    <cellStyle name="Normal 7 3 8" xfId="41802"/>
    <cellStyle name="Normal 7 3 8 2" xfId="41803"/>
    <cellStyle name="Normal 7 3 8 2 2" xfId="41804"/>
    <cellStyle name="Normal 7 3 8 2 2 2" xfId="41805"/>
    <cellStyle name="Normal 7 3 8 2 3" xfId="41806"/>
    <cellStyle name="Normal 7 3 8 3" xfId="41807"/>
    <cellStyle name="Normal 7 3 8 3 2" xfId="41808"/>
    <cellStyle name="Normal 7 3 8 4" xfId="41809"/>
    <cellStyle name="Normal 7 3 9" xfId="41810"/>
    <cellStyle name="Normal 7 3 9 2" xfId="41811"/>
    <cellStyle name="Normal 7 3 9 2 2" xfId="41812"/>
    <cellStyle name="Normal 7 3 9 3" xfId="41813"/>
    <cellStyle name="Normal 7 4" xfId="933"/>
    <cellStyle name="Normal 7 4 10" xfId="41814"/>
    <cellStyle name="Normal 7 4 2" xfId="1366"/>
    <cellStyle name="Normal 7 4 2 10" xfId="41815"/>
    <cellStyle name="Normal 7 4 2 2" xfId="41816"/>
    <cellStyle name="Normal 7 4 2 2 2" xfId="41817"/>
    <cellStyle name="Normal 7 4 2 2 2 2" xfId="41818"/>
    <cellStyle name="Normal 7 4 2 2 2 2 2" xfId="41819"/>
    <cellStyle name="Normal 7 4 2 2 2 2 2 2" xfId="41820"/>
    <cellStyle name="Normal 7 4 2 2 2 2 2 2 2" xfId="41821"/>
    <cellStyle name="Normal 7 4 2 2 2 2 2 2 2 2" xfId="41822"/>
    <cellStyle name="Normal 7 4 2 2 2 2 2 2 2 2 2" xfId="41823"/>
    <cellStyle name="Normal 7 4 2 2 2 2 2 2 2 3" xfId="41824"/>
    <cellStyle name="Normal 7 4 2 2 2 2 2 2 3" xfId="41825"/>
    <cellStyle name="Normal 7 4 2 2 2 2 2 2 3 2" xfId="41826"/>
    <cellStyle name="Normal 7 4 2 2 2 2 2 2 4" xfId="41827"/>
    <cellStyle name="Normal 7 4 2 2 2 2 2 3" xfId="41828"/>
    <cellStyle name="Normal 7 4 2 2 2 2 2 3 2" xfId="41829"/>
    <cellStyle name="Normal 7 4 2 2 2 2 2 3 2 2" xfId="41830"/>
    <cellStyle name="Normal 7 4 2 2 2 2 2 3 3" xfId="41831"/>
    <cellStyle name="Normal 7 4 2 2 2 2 2 4" xfId="41832"/>
    <cellStyle name="Normal 7 4 2 2 2 2 2 4 2" xfId="41833"/>
    <cellStyle name="Normal 7 4 2 2 2 2 2 5" xfId="41834"/>
    <cellStyle name="Normal 7 4 2 2 2 2 3" xfId="41835"/>
    <cellStyle name="Normal 7 4 2 2 2 2 3 2" xfId="41836"/>
    <cellStyle name="Normal 7 4 2 2 2 2 3 2 2" xfId="41837"/>
    <cellStyle name="Normal 7 4 2 2 2 2 3 2 2 2" xfId="41838"/>
    <cellStyle name="Normal 7 4 2 2 2 2 3 2 3" xfId="41839"/>
    <cellStyle name="Normal 7 4 2 2 2 2 3 3" xfId="41840"/>
    <cellStyle name="Normal 7 4 2 2 2 2 3 3 2" xfId="41841"/>
    <cellStyle name="Normal 7 4 2 2 2 2 3 4" xfId="41842"/>
    <cellStyle name="Normal 7 4 2 2 2 2 4" xfId="41843"/>
    <cellStyle name="Normal 7 4 2 2 2 2 4 2" xfId="41844"/>
    <cellStyle name="Normal 7 4 2 2 2 2 4 2 2" xfId="41845"/>
    <cellStyle name="Normal 7 4 2 2 2 2 4 3" xfId="41846"/>
    <cellStyle name="Normal 7 4 2 2 2 2 5" xfId="41847"/>
    <cellStyle name="Normal 7 4 2 2 2 2 5 2" xfId="41848"/>
    <cellStyle name="Normal 7 4 2 2 2 2 6" xfId="41849"/>
    <cellStyle name="Normal 7 4 2 2 2 3" xfId="41850"/>
    <cellStyle name="Normal 7 4 2 2 2 3 2" xfId="41851"/>
    <cellStyle name="Normal 7 4 2 2 2 3 2 2" xfId="41852"/>
    <cellStyle name="Normal 7 4 2 2 2 3 2 2 2" xfId="41853"/>
    <cellStyle name="Normal 7 4 2 2 2 3 2 2 2 2" xfId="41854"/>
    <cellStyle name="Normal 7 4 2 2 2 3 2 2 3" xfId="41855"/>
    <cellStyle name="Normal 7 4 2 2 2 3 2 3" xfId="41856"/>
    <cellStyle name="Normal 7 4 2 2 2 3 2 3 2" xfId="41857"/>
    <cellStyle name="Normal 7 4 2 2 2 3 2 4" xfId="41858"/>
    <cellStyle name="Normal 7 4 2 2 2 3 3" xfId="41859"/>
    <cellStyle name="Normal 7 4 2 2 2 3 3 2" xfId="41860"/>
    <cellStyle name="Normal 7 4 2 2 2 3 3 2 2" xfId="41861"/>
    <cellStyle name="Normal 7 4 2 2 2 3 3 3" xfId="41862"/>
    <cellStyle name="Normal 7 4 2 2 2 3 4" xfId="41863"/>
    <cellStyle name="Normal 7 4 2 2 2 3 4 2" xfId="41864"/>
    <cellStyle name="Normal 7 4 2 2 2 3 5" xfId="41865"/>
    <cellStyle name="Normal 7 4 2 2 2 4" xfId="41866"/>
    <cellStyle name="Normal 7 4 2 2 2 4 2" xfId="41867"/>
    <cellStyle name="Normal 7 4 2 2 2 4 2 2" xfId="41868"/>
    <cellStyle name="Normal 7 4 2 2 2 4 2 2 2" xfId="41869"/>
    <cellStyle name="Normal 7 4 2 2 2 4 2 3" xfId="41870"/>
    <cellStyle name="Normal 7 4 2 2 2 4 3" xfId="41871"/>
    <cellStyle name="Normal 7 4 2 2 2 4 3 2" xfId="41872"/>
    <cellStyle name="Normal 7 4 2 2 2 4 4" xfId="41873"/>
    <cellStyle name="Normal 7 4 2 2 2 5" xfId="41874"/>
    <cellStyle name="Normal 7 4 2 2 2 5 2" xfId="41875"/>
    <cellStyle name="Normal 7 4 2 2 2 5 2 2" xfId="41876"/>
    <cellStyle name="Normal 7 4 2 2 2 5 3" xfId="41877"/>
    <cellStyle name="Normal 7 4 2 2 2 6" xfId="41878"/>
    <cellStyle name="Normal 7 4 2 2 2 6 2" xfId="41879"/>
    <cellStyle name="Normal 7 4 2 2 2 7" xfId="41880"/>
    <cellStyle name="Normal 7 4 2 2 3" xfId="41881"/>
    <cellStyle name="Normal 7 4 2 2 3 2" xfId="41882"/>
    <cellStyle name="Normal 7 4 2 2 3 2 2" xfId="41883"/>
    <cellStyle name="Normal 7 4 2 2 3 2 2 2" xfId="41884"/>
    <cellStyle name="Normal 7 4 2 2 3 2 2 2 2" xfId="41885"/>
    <cellStyle name="Normal 7 4 2 2 3 2 2 2 2 2" xfId="41886"/>
    <cellStyle name="Normal 7 4 2 2 3 2 2 2 3" xfId="41887"/>
    <cellStyle name="Normal 7 4 2 2 3 2 2 3" xfId="41888"/>
    <cellStyle name="Normal 7 4 2 2 3 2 2 3 2" xfId="41889"/>
    <cellStyle name="Normal 7 4 2 2 3 2 2 4" xfId="41890"/>
    <cellStyle name="Normal 7 4 2 2 3 2 3" xfId="41891"/>
    <cellStyle name="Normal 7 4 2 2 3 2 3 2" xfId="41892"/>
    <cellStyle name="Normal 7 4 2 2 3 2 3 2 2" xfId="41893"/>
    <cellStyle name="Normal 7 4 2 2 3 2 3 3" xfId="41894"/>
    <cellStyle name="Normal 7 4 2 2 3 2 4" xfId="41895"/>
    <cellStyle name="Normal 7 4 2 2 3 2 4 2" xfId="41896"/>
    <cellStyle name="Normal 7 4 2 2 3 2 5" xfId="41897"/>
    <cellStyle name="Normal 7 4 2 2 3 3" xfId="41898"/>
    <cellStyle name="Normal 7 4 2 2 3 3 2" xfId="41899"/>
    <cellStyle name="Normal 7 4 2 2 3 3 2 2" xfId="41900"/>
    <cellStyle name="Normal 7 4 2 2 3 3 2 2 2" xfId="41901"/>
    <cellStyle name="Normal 7 4 2 2 3 3 2 3" xfId="41902"/>
    <cellStyle name="Normal 7 4 2 2 3 3 3" xfId="41903"/>
    <cellStyle name="Normal 7 4 2 2 3 3 3 2" xfId="41904"/>
    <cellStyle name="Normal 7 4 2 2 3 3 4" xfId="41905"/>
    <cellStyle name="Normal 7 4 2 2 3 4" xfId="41906"/>
    <cellStyle name="Normal 7 4 2 2 3 4 2" xfId="41907"/>
    <cellStyle name="Normal 7 4 2 2 3 4 2 2" xfId="41908"/>
    <cellStyle name="Normal 7 4 2 2 3 4 3" xfId="41909"/>
    <cellStyle name="Normal 7 4 2 2 3 5" xfId="41910"/>
    <cellStyle name="Normal 7 4 2 2 3 5 2" xfId="41911"/>
    <cellStyle name="Normal 7 4 2 2 3 6" xfId="41912"/>
    <cellStyle name="Normal 7 4 2 2 4" xfId="41913"/>
    <cellStyle name="Normal 7 4 2 2 4 2" xfId="41914"/>
    <cellStyle name="Normal 7 4 2 2 4 2 2" xfId="41915"/>
    <cellStyle name="Normal 7 4 2 2 4 2 2 2" xfId="41916"/>
    <cellStyle name="Normal 7 4 2 2 4 2 2 2 2" xfId="41917"/>
    <cellStyle name="Normal 7 4 2 2 4 2 2 3" xfId="41918"/>
    <cellStyle name="Normal 7 4 2 2 4 2 3" xfId="41919"/>
    <cellStyle name="Normal 7 4 2 2 4 2 3 2" xfId="41920"/>
    <cellStyle name="Normal 7 4 2 2 4 2 4" xfId="41921"/>
    <cellStyle name="Normal 7 4 2 2 4 3" xfId="41922"/>
    <cellStyle name="Normal 7 4 2 2 4 3 2" xfId="41923"/>
    <cellStyle name="Normal 7 4 2 2 4 3 2 2" xfId="41924"/>
    <cellStyle name="Normal 7 4 2 2 4 3 3" xfId="41925"/>
    <cellStyle name="Normal 7 4 2 2 4 4" xfId="41926"/>
    <cellStyle name="Normal 7 4 2 2 4 4 2" xfId="41927"/>
    <cellStyle name="Normal 7 4 2 2 4 5" xfId="41928"/>
    <cellStyle name="Normal 7 4 2 2 5" xfId="41929"/>
    <cellStyle name="Normal 7 4 2 2 5 2" xfId="41930"/>
    <cellStyle name="Normal 7 4 2 2 5 2 2" xfId="41931"/>
    <cellStyle name="Normal 7 4 2 2 5 2 2 2" xfId="41932"/>
    <cellStyle name="Normal 7 4 2 2 5 2 3" xfId="41933"/>
    <cellStyle name="Normal 7 4 2 2 5 3" xfId="41934"/>
    <cellStyle name="Normal 7 4 2 2 5 3 2" xfId="41935"/>
    <cellStyle name="Normal 7 4 2 2 5 4" xfId="41936"/>
    <cellStyle name="Normal 7 4 2 2 6" xfId="41937"/>
    <cellStyle name="Normal 7 4 2 2 6 2" xfId="41938"/>
    <cellStyle name="Normal 7 4 2 2 6 2 2" xfId="41939"/>
    <cellStyle name="Normal 7 4 2 2 6 3" xfId="41940"/>
    <cellStyle name="Normal 7 4 2 2 7" xfId="41941"/>
    <cellStyle name="Normal 7 4 2 2 7 2" xfId="41942"/>
    <cellStyle name="Normal 7 4 2 2 8" xfId="41943"/>
    <cellStyle name="Normal 7 4 2 3" xfId="41944"/>
    <cellStyle name="Normal 7 4 2 3 2" xfId="41945"/>
    <cellStyle name="Normal 7 4 2 3 2 2" xfId="41946"/>
    <cellStyle name="Normal 7 4 2 3 2 2 2" xfId="41947"/>
    <cellStyle name="Normal 7 4 2 3 2 2 2 2" xfId="41948"/>
    <cellStyle name="Normal 7 4 2 3 2 2 2 2 2" xfId="41949"/>
    <cellStyle name="Normal 7 4 2 3 2 2 2 2 2 2" xfId="41950"/>
    <cellStyle name="Normal 7 4 2 3 2 2 2 2 3" xfId="41951"/>
    <cellStyle name="Normal 7 4 2 3 2 2 2 3" xfId="41952"/>
    <cellStyle name="Normal 7 4 2 3 2 2 2 3 2" xfId="41953"/>
    <cellStyle name="Normal 7 4 2 3 2 2 2 4" xfId="41954"/>
    <cellStyle name="Normal 7 4 2 3 2 2 3" xfId="41955"/>
    <cellStyle name="Normal 7 4 2 3 2 2 3 2" xfId="41956"/>
    <cellStyle name="Normal 7 4 2 3 2 2 3 2 2" xfId="41957"/>
    <cellStyle name="Normal 7 4 2 3 2 2 3 3" xfId="41958"/>
    <cellStyle name="Normal 7 4 2 3 2 2 4" xfId="41959"/>
    <cellStyle name="Normal 7 4 2 3 2 2 4 2" xfId="41960"/>
    <cellStyle name="Normal 7 4 2 3 2 2 5" xfId="41961"/>
    <cellStyle name="Normal 7 4 2 3 2 3" xfId="41962"/>
    <cellStyle name="Normal 7 4 2 3 2 3 2" xfId="41963"/>
    <cellStyle name="Normal 7 4 2 3 2 3 2 2" xfId="41964"/>
    <cellStyle name="Normal 7 4 2 3 2 3 2 2 2" xfId="41965"/>
    <cellStyle name="Normal 7 4 2 3 2 3 2 3" xfId="41966"/>
    <cellStyle name="Normal 7 4 2 3 2 3 3" xfId="41967"/>
    <cellStyle name="Normal 7 4 2 3 2 3 3 2" xfId="41968"/>
    <cellStyle name="Normal 7 4 2 3 2 3 4" xfId="41969"/>
    <cellStyle name="Normal 7 4 2 3 2 4" xfId="41970"/>
    <cellStyle name="Normal 7 4 2 3 2 4 2" xfId="41971"/>
    <cellStyle name="Normal 7 4 2 3 2 4 2 2" xfId="41972"/>
    <cellStyle name="Normal 7 4 2 3 2 4 3" xfId="41973"/>
    <cellStyle name="Normal 7 4 2 3 2 5" xfId="41974"/>
    <cellStyle name="Normal 7 4 2 3 2 5 2" xfId="41975"/>
    <cellStyle name="Normal 7 4 2 3 2 6" xfId="41976"/>
    <cellStyle name="Normal 7 4 2 3 3" xfId="41977"/>
    <cellStyle name="Normal 7 4 2 3 3 2" xfId="41978"/>
    <cellStyle name="Normal 7 4 2 3 3 2 2" xfId="41979"/>
    <cellStyle name="Normal 7 4 2 3 3 2 2 2" xfId="41980"/>
    <cellStyle name="Normal 7 4 2 3 3 2 2 2 2" xfId="41981"/>
    <cellStyle name="Normal 7 4 2 3 3 2 2 3" xfId="41982"/>
    <cellStyle name="Normal 7 4 2 3 3 2 3" xfId="41983"/>
    <cellStyle name="Normal 7 4 2 3 3 2 3 2" xfId="41984"/>
    <cellStyle name="Normal 7 4 2 3 3 2 4" xfId="41985"/>
    <cellStyle name="Normal 7 4 2 3 3 3" xfId="41986"/>
    <cellStyle name="Normal 7 4 2 3 3 3 2" xfId="41987"/>
    <cellStyle name="Normal 7 4 2 3 3 3 2 2" xfId="41988"/>
    <cellStyle name="Normal 7 4 2 3 3 3 3" xfId="41989"/>
    <cellStyle name="Normal 7 4 2 3 3 4" xfId="41990"/>
    <cellStyle name="Normal 7 4 2 3 3 4 2" xfId="41991"/>
    <cellStyle name="Normal 7 4 2 3 3 5" xfId="41992"/>
    <cellStyle name="Normal 7 4 2 3 4" xfId="41993"/>
    <cellStyle name="Normal 7 4 2 3 4 2" xfId="41994"/>
    <cellStyle name="Normal 7 4 2 3 4 2 2" xfId="41995"/>
    <cellStyle name="Normal 7 4 2 3 4 2 2 2" xfId="41996"/>
    <cellStyle name="Normal 7 4 2 3 4 2 3" xfId="41997"/>
    <cellStyle name="Normal 7 4 2 3 4 3" xfId="41998"/>
    <cellStyle name="Normal 7 4 2 3 4 3 2" xfId="41999"/>
    <cellStyle name="Normal 7 4 2 3 4 4" xfId="42000"/>
    <cellStyle name="Normal 7 4 2 3 5" xfId="42001"/>
    <cellStyle name="Normal 7 4 2 3 5 2" xfId="42002"/>
    <cellStyle name="Normal 7 4 2 3 5 2 2" xfId="42003"/>
    <cellStyle name="Normal 7 4 2 3 5 3" xfId="42004"/>
    <cellStyle name="Normal 7 4 2 3 6" xfId="42005"/>
    <cellStyle name="Normal 7 4 2 3 6 2" xfId="42006"/>
    <cellStyle name="Normal 7 4 2 3 7" xfId="42007"/>
    <cellStyle name="Normal 7 4 2 4" xfId="42008"/>
    <cellStyle name="Normal 7 4 2 4 2" xfId="42009"/>
    <cellStyle name="Normal 7 4 2 4 2 2" xfId="42010"/>
    <cellStyle name="Normal 7 4 2 4 2 2 2" xfId="42011"/>
    <cellStyle name="Normal 7 4 2 4 2 2 2 2" xfId="42012"/>
    <cellStyle name="Normal 7 4 2 4 2 2 2 2 2" xfId="42013"/>
    <cellStyle name="Normal 7 4 2 4 2 2 2 3" xfId="42014"/>
    <cellStyle name="Normal 7 4 2 4 2 2 3" xfId="42015"/>
    <cellStyle name="Normal 7 4 2 4 2 2 3 2" xfId="42016"/>
    <cellStyle name="Normal 7 4 2 4 2 2 4" xfId="42017"/>
    <cellStyle name="Normal 7 4 2 4 2 3" xfId="42018"/>
    <cellStyle name="Normal 7 4 2 4 2 3 2" xfId="42019"/>
    <cellStyle name="Normal 7 4 2 4 2 3 2 2" xfId="42020"/>
    <cellStyle name="Normal 7 4 2 4 2 3 3" xfId="42021"/>
    <cellStyle name="Normal 7 4 2 4 2 4" xfId="42022"/>
    <cellStyle name="Normal 7 4 2 4 2 4 2" xfId="42023"/>
    <cellStyle name="Normal 7 4 2 4 2 5" xfId="42024"/>
    <cellStyle name="Normal 7 4 2 4 3" xfId="42025"/>
    <cellStyle name="Normal 7 4 2 4 3 2" xfId="42026"/>
    <cellStyle name="Normal 7 4 2 4 3 2 2" xfId="42027"/>
    <cellStyle name="Normal 7 4 2 4 3 2 2 2" xfId="42028"/>
    <cellStyle name="Normal 7 4 2 4 3 2 3" xfId="42029"/>
    <cellStyle name="Normal 7 4 2 4 3 3" xfId="42030"/>
    <cellStyle name="Normal 7 4 2 4 3 3 2" xfId="42031"/>
    <cellStyle name="Normal 7 4 2 4 3 4" xfId="42032"/>
    <cellStyle name="Normal 7 4 2 4 4" xfId="42033"/>
    <cellStyle name="Normal 7 4 2 4 4 2" xfId="42034"/>
    <cellStyle name="Normal 7 4 2 4 4 2 2" xfId="42035"/>
    <cellStyle name="Normal 7 4 2 4 4 3" xfId="42036"/>
    <cellStyle name="Normal 7 4 2 4 5" xfId="42037"/>
    <cellStyle name="Normal 7 4 2 4 5 2" xfId="42038"/>
    <cellStyle name="Normal 7 4 2 4 6" xfId="42039"/>
    <cellStyle name="Normal 7 4 2 5" xfId="42040"/>
    <cellStyle name="Normal 7 4 2 5 2" xfId="42041"/>
    <cellStyle name="Normal 7 4 2 5 2 2" xfId="42042"/>
    <cellStyle name="Normal 7 4 2 5 2 2 2" xfId="42043"/>
    <cellStyle name="Normal 7 4 2 5 2 2 2 2" xfId="42044"/>
    <cellStyle name="Normal 7 4 2 5 2 2 3" xfId="42045"/>
    <cellStyle name="Normal 7 4 2 5 2 3" xfId="42046"/>
    <cellStyle name="Normal 7 4 2 5 2 3 2" xfId="42047"/>
    <cellStyle name="Normal 7 4 2 5 2 4" xfId="42048"/>
    <cellStyle name="Normal 7 4 2 5 3" xfId="42049"/>
    <cellStyle name="Normal 7 4 2 5 3 2" xfId="42050"/>
    <cellStyle name="Normal 7 4 2 5 3 2 2" xfId="42051"/>
    <cellStyle name="Normal 7 4 2 5 3 3" xfId="42052"/>
    <cellStyle name="Normal 7 4 2 5 4" xfId="42053"/>
    <cellStyle name="Normal 7 4 2 5 4 2" xfId="42054"/>
    <cellStyle name="Normal 7 4 2 5 5" xfId="42055"/>
    <cellStyle name="Normal 7 4 2 6" xfId="42056"/>
    <cellStyle name="Normal 7 4 2 6 2" xfId="42057"/>
    <cellStyle name="Normal 7 4 2 6 2 2" xfId="42058"/>
    <cellStyle name="Normal 7 4 2 6 2 2 2" xfId="42059"/>
    <cellStyle name="Normal 7 4 2 6 2 3" xfId="42060"/>
    <cellStyle name="Normal 7 4 2 6 3" xfId="42061"/>
    <cellStyle name="Normal 7 4 2 6 3 2" xfId="42062"/>
    <cellStyle name="Normal 7 4 2 6 4" xfId="42063"/>
    <cellStyle name="Normal 7 4 2 7" xfId="42064"/>
    <cellStyle name="Normal 7 4 2 7 2" xfId="42065"/>
    <cellStyle name="Normal 7 4 2 7 2 2" xfId="42066"/>
    <cellStyle name="Normal 7 4 2 7 3" xfId="42067"/>
    <cellStyle name="Normal 7 4 2 8" xfId="42068"/>
    <cellStyle name="Normal 7 4 2 8 2" xfId="42069"/>
    <cellStyle name="Normal 7 4 2 9" xfId="42070"/>
    <cellStyle name="Normal 7 4 3" xfId="1504"/>
    <cellStyle name="Normal 7 4 3 2" xfId="42072"/>
    <cellStyle name="Normal 7 4 3 2 2" xfId="42073"/>
    <cellStyle name="Normal 7 4 3 2 2 2" xfId="42074"/>
    <cellStyle name="Normal 7 4 3 2 2 2 2" xfId="42075"/>
    <cellStyle name="Normal 7 4 3 2 2 2 2 2" xfId="42076"/>
    <cellStyle name="Normal 7 4 3 2 2 2 2 2 2" xfId="42077"/>
    <cellStyle name="Normal 7 4 3 2 2 2 2 2 2 2" xfId="42078"/>
    <cellStyle name="Normal 7 4 3 2 2 2 2 2 3" xfId="42079"/>
    <cellStyle name="Normal 7 4 3 2 2 2 2 3" xfId="42080"/>
    <cellStyle name="Normal 7 4 3 2 2 2 2 3 2" xfId="42081"/>
    <cellStyle name="Normal 7 4 3 2 2 2 2 4" xfId="42082"/>
    <cellStyle name="Normal 7 4 3 2 2 2 3" xfId="42083"/>
    <cellStyle name="Normal 7 4 3 2 2 2 3 2" xfId="42084"/>
    <cellStyle name="Normal 7 4 3 2 2 2 3 2 2" xfId="42085"/>
    <cellStyle name="Normal 7 4 3 2 2 2 3 3" xfId="42086"/>
    <cellStyle name="Normal 7 4 3 2 2 2 4" xfId="42087"/>
    <cellStyle name="Normal 7 4 3 2 2 2 4 2" xfId="42088"/>
    <cellStyle name="Normal 7 4 3 2 2 2 5" xfId="42089"/>
    <cellStyle name="Normal 7 4 3 2 2 3" xfId="42090"/>
    <cellStyle name="Normal 7 4 3 2 2 3 2" xfId="42091"/>
    <cellStyle name="Normal 7 4 3 2 2 3 2 2" xfId="42092"/>
    <cellStyle name="Normal 7 4 3 2 2 3 2 2 2" xfId="42093"/>
    <cellStyle name="Normal 7 4 3 2 2 3 2 3" xfId="42094"/>
    <cellStyle name="Normal 7 4 3 2 2 3 3" xfId="42095"/>
    <cellStyle name="Normal 7 4 3 2 2 3 3 2" xfId="42096"/>
    <cellStyle name="Normal 7 4 3 2 2 3 4" xfId="42097"/>
    <cellStyle name="Normal 7 4 3 2 2 4" xfId="42098"/>
    <cellStyle name="Normal 7 4 3 2 2 4 2" xfId="42099"/>
    <cellStyle name="Normal 7 4 3 2 2 4 2 2" xfId="42100"/>
    <cellStyle name="Normal 7 4 3 2 2 4 3" xfId="42101"/>
    <cellStyle name="Normal 7 4 3 2 2 5" xfId="42102"/>
    <cellStyle name="Normal 7 4 3 2 2 5 2" xfId="42103"/>
    <cellStyle name="Normal 7 4 3 2 2 6" xfId="42104"/>
    <cellStyle name="Normal 7 4 3 2 3" xfId="42105"/>
    <cellStyle name="Normal 7 4 3 2 3 2" xfId="42106"/>
    <cellStyle name="Normal 7 4 3 2 3 2 2" xfId="42107"/>
    <cellStyle name="Normal 7 4 3 2 3 2 2 2" xfId="42108"/>
    <cellStyle name="Normal 7 4 3 2 3 2 2 2 2" xfId="42109"/>
    <cellStyle name="Normal 7 4 3 2 3 2 2 3" xfId="42110"/>
    <cellStyle name="Normal 7 4 3 2 3 2 3" xfId="42111"/>
    <cellStyle name="Normal 7 4 3 2 3 2 3 2" xfId="42112"/>
    <cellStyle name="Normal 7 4 3 2 3 2 4" xfId="42113"/>
    <cellStyle name="Normal 7 4 3 2 3 3" xfId="42114"/>
    <cellStyle name="Normal 7 4 3 2 3 3 2" xfId="42115"/>
    <cellStyle name="Normal 7 4 3 2 3 3 2 2" xfId="42116"/>
    <cellStyle name="Normal 7 4 3 2 3 3 3" xfId="42117"/>
    <cellStyle name="Normal 7 4 3 2 3 4" xfId="42118"/>
    <cellStyle name="Normal 7 4 3 2 3 4 2" xfId="42119"/>
    <cellStyle name="Normal 7 4 3 2 3 5" xfId="42120"/>
    <cellStyle name="Normal 7 4 3 2 4" xfId="42121"/>
    <cellStyle name="Normal 7 4 3 2 4 2" xfId="42122"/>
    <cellStyle name="Normal 7 4 3 2 4 2 2" xfId="42123"/>
    <cellStyle name="Normal 7 4 3 2 4 2 2 2" xfId="42124"/>
    <cellStyle name="Normal 7 4 3 2 4 2 3" xfId="42125"/>
    <cellStyle name="Normal 7 4 3 2 4 3" xfId="42126"/>
    <cellStyle name="Normal 7 4 3 2 4 3 2" xfId="42127"/>
    <cellStyle name="Normal 7 4 3 2 4 4" xfId="42128"/>
    <cellStyle name="Normal 7 4 3 2 5" xfId="42129"/>
    <cellStyle name="Normal 7 4 3 2 5 2" xfId="42130"/>
    <cellStyle name="Normal 7 4 3 2 5 2 2" xfId="42131"/>
    <cellStyle name="Normal 7 4 3 2 5 3" xfId="42132"/>
    <cellStyle name="Normal 7 4 3 2 6" xfId="42133"/>
    <cellStyle name="Normal 7 4 3 2 6 2" xfId="42134"/>
    <cellStyle name="Normal 7 4 3 2 7" xfId="42135"/>
    <cellStyle name="Normal 7 4 3 3" xfId="42136"/>
    <cellStyle name="Normal 7 4 3 3 2" xfId="42137"/>
    <cellStyle name="Normal 7 4 3 3 2 2" xfId="42138"/>
    <cellStyle name="Normal 7 4 3 3 2 2 2" xfId="42139"/>
    <cellStyle name="Normal 7 4 3 3 2 2 2 2" xfId="42140"/>
    <cellStyle name="Normal 7 4 3 3 2 2 2 2 2" xfId="42141"/>
    <cellStyle name="Normal 7 4 3 3 2 2 2 3" xfId="42142"/>
    <cellStyle name="Normal 7 4 3 3 2 2 3" xfId="42143"/>
    <cellStyle name="Normal 7 4 3 3 2 2 3 2" xfId="42144"/>
    <cellStyle name="Normal 7 4 3 3 2 2 4" xfId="42145"/>
    <cellStyle name="Normal 7 4 3 3 2 3" xfId="42146"/>
    <cellStyle name="Normal 7 4 3 3 2 3 2" xfId="42147"/>
    <cellStyle name="Normal 7 4 3 3 2 3 2 2" xfId="42148"/>
    <cellStyle name="Normal 7 4 3 3 2 3 3" xfId="42149"/>
    <cellStyle name="Normal 7 4 3 3 2 4" xfId="42150"/>
    <cellStyle name="Normal 7 4 3 3 2 4 2" xfId="42151"/>
    <cellStyle name="Normal 7 4 3 3 2 5" xfId="42152"/>
    <cellStyle name="Normal 7 4 3 3 3" xfId="42153"/>
    <cellStyle name="Normal 7 4 3 3 3 2" xfId="42154"/>
    <cellStyle name="Normal 7 4 3 3 3 2 2" xfId="42155"/>
    <cellStyle name="Normal 7 4 3 3 3 2 2 2" xfId="42156"/>
    <cellStyle name="Normal 7 4 3 3 3 2 3" xfId="42157"/>
    <cellStyle name="Normal 7 4 3 3 3 3" xfId="42158"/>
    <cellStyle name="Normal 7 4 3 3 3 3 2" xfId="42159"/>
    <cellStyle name="Normal 7 4 3 3 3 4" xfId="42160"/>
    <cellStyle name="Normal 7 4 3 3 4" xfId="42161"/>
    <cellStyle name="Normal 7 4 3 3 4 2" xfId="42162"/>
    <cellStyle name="Normal 7 4 3 3 4 2 2" xfId="42163"/>
    <cellStyle name="Normal 7 4 3 3 4 3" xfId="42164"/>
    <cellStyle name="Normal 7 4 3 3 5" xfId="42165"/>
    <cellStyle name="Normal 7 4 3 3 5 2" xfId="42166"/>
    <cellStyle name="Normal 7 4 3 3 6" xfId="42167"/>
    <cellStyle name="Normal 7 4 3 4" xfId="42168"/>
    <cellStyle name="Normal 7 4 3 4 2" xfId="42169"/>
    <cellStyle name="Normal 7 4 3 4 2 2" xfId="42170"/>
    <cellStyle name="Normal 7 4 3 4 2 2 2" xfId="42171"/>
    <cellStyle name="Normal 7 4 3 4 2 2 2 2" xfId="42172"/>
    <cellStyle name="Normal 7 4 3 4 2 2 3" xfId="42173"/>
    <cellStyle name="Normal 7 4 3 4 2 3" xfId="42174"/>
    <cellStyle name="Normal 7 4 3 4 2 3 2" xfId="42175"/>
    <cellStyle name="Normal 7 4 3 4 2 4" xfId="42176"/>
    <cellStyle name="Normal 7 4 3 4 3" xfId="42177"/>
    <cellStyle name="Normal 7 4 3 4 3 2" xfId="42178"/>
    <cellStyle name="Normal 7 4 3 4 3 2 2" xfId="42179"/>
    <cellStyle name="Normal 7 4 3 4 3 3" xfId="42180"/>
    <cellStyle name="Normal 7 4 3 4 4" xfId="42181"/>
    <cellStyle name="Normal 7 4 3 4 4 2" xfId="42182"/>
    <cellStyle name="Normal 7 4 3 4 5" xfId="42183"/>
    <cellStyle name="Normal 7 4 3 5" xfId="42184"/>
    <cellStyle name="Normal 7 4 3 5 2" xfId="42185"/>
    <cellStyle name="Normal 7 4 3 5 2 2" xfId="42186"/>
    <cellStyle name="Normal 7 4 3 5 2 2 2" xfId="42187"/>
    <cellStyle name="Normal 7 4 3 5 2 3" xfId="42188"/>
    <cellStyle name="Normal 7 4 3 5 3" xfId="42189"/>
    <cellStyle name="Normal 7 4 3 5 3 2" xfId="42190"/>
    <cellStyle name="Normal 7 4 3 5 4" xfId="42191"/>
    <cellStyle name="Normal 7 4 3 6" xfId="42192"/>
    <cellStyle name="Normal 7 4 3 6 2" xfId="42193"/>
    <cellStyle name="Normal 7 4 3 6 2 2" xfId="42194"/>
    <cellStyle name="Normal 7 4 3 6 3" xfId="42195"/>
    <cellStyle name="Normal 7 4 3 7" xfId="42196"/>
    <cellStyle name="Normal 7 4 3 7 2" xfId="42197"/>
    <cellStyle name="Normal 7 4 3 8" xfId="42198"/>
    <cellStyle name="Normal 7 4 3 9" xfId="42071"/>
    <cellStyle name="Normal 7 4 4" xfId="42199"/>
    <cellStyle name="Normal 7 4 4 2" xfId="42200"/>
    <cellStyle name="Normal 7 4 4 2 2" xfId="42201"/>
    <cellStyle name="Normal 7 4 4 2 2 2" xfId="42202"/>
    <cellStyle name="Normal 7 4 4 2 2 2 2" xfId="42203"/>
    <cellStyle name="Normal 7 4 4 2 2 2 2 2" xfId="42204"/>
    <cellStyle name="Normal 7 4 4 2 2 2 2 2 2" xfId="42205"/>
    <cellStyle name="Normal 7 4 4 2 2 2 2 3" xfId="42206"/>
    <cellStyle name="Normal 7 4 4 2 2 2 3" xfId="42207"/>
    <cellStyle name="Normal 7 4 4 2 2 2 3 2" xfId="42208"/>
    <cellStyle name="Normal 7 4 4 2 2 2 4" xfId="42209"/>
    <cellStyle name="Normal 7 4 4 2 2 3" xfId="42210"/>
    <cellStyle name="Normal 7 4 4 2 2 3 2" xfId="42211"/>
    <cellStyle name="Normal 7 4 4 2 2 3 2 2" xfId="42212"/>
    <cellStyle name="Normal 7 4 4 2 2 3 3" xfId="42213"/>
    <cellStyle name="Normal 7 4 4 2 2 4" xfId="42214"/>
    <cellStyle name="Normal 7 4 4 2 2 4 2" xfId="42215"/>
    <cellStyle name="Normal 7 4 4 2 2 5" xfId="42216"/>
    <cellStyle name="Normal 7 4 4 2 3" xfId="42217"/>
    <cellStyle name="Normal 7 4 4 2 3 2" xfId="42218"/>
    <cellStyle name="Normal 7 4 4 2 3 2 2" xfId="42219"/>
    <cellStyle name="Normal 7 4 4 2 3 2 2 2" xfId="42220"/>
    <cellStyle name="Normal 7 4 4 2 3 2 3" xfId="42221"/>
    <cellStyle name="Normal 7 4 4 2 3 3" xfId="42222"/>
    <cellStyle name="Normal 7 4 4 2 3 3 2" xfId="42223"/>
    <cellStyle name="Normal 7 4 4 2 3 4" xfId="42224"/>
    <cellStyle name="Normal 7 4 4 2 4" xfId="42225"/>
    <cellStyle name="Normal 7 4 4 2 4 2" xfId="42226"/>
    <cellStyle name="Normal 7 4 4 2 4 2 2" xfId="42227"/>
    <cellStyle name="Normal 7 4 4 2 4 3" xfId="42228"/>
    <cellStyle name="Normal 7 4 4 2 5" xfId="42229"/>
    <cellStyle name="Normal 7 4 4 2 5 2" xfId="42230"/>
    <cellStyle name="Normal 7 4 4 2 6" xfId="42231"/>
    <cellStyle name="Normal 7 4 4 3" xfId="42232"/>
    <cellStyle name="Normal 7 4 4 3 2" xfId="42233"/>
    <cellStyle name="Normal 7 4 4 3 2 2" xfId="42234"/>
    <cellStyle name="Normal 7 4 4 3 2 2 2" xfId="42235"/>
    <cellStyle name="Normal 7 4 4 3 2 2 2 2" xfId="42236"/>
    <cellStyle name="Normal 7 4 4 3 2 2 3" xfId="42237"/>
    <cellStyle name="Normal 7 4 4 3 2 3" xfId="42238"/>
    <cellStyle name="Normal 7 4 4 3 2 3 2" xfId="42239"/>
    <cellStyle name="Normal 7 4 4 3 2 4" xfId="42240"/>
    <cellStyle name="Normal 7 4 4 3 3" xfId="42241"/>
    <cellStyle name="Normal 7 4 4 3 3 2" xfId="42242"/>
    <cellStyle name="Normal 7 4 4 3 3 2 2" xfId="42243"/>
    <cellStyle name="Normal 7 4 4 3 3 3" xfId="42244"/>
    <cellStyle name="Normal 7 4 4 3 4" xfId="42245"/>
    <cellStyle name="Normal 7 4 4 3 4 2" xfId="42246"/>
    <cellStyle name="Normal 7 4 4 3 5" xfId="42247"/>
    <cellStyle name="Normal 7 4 4 4" xfId="42248"/>
    <cellStyle name="Normal 7 4 4 4 2" xfId="42249"/>
    <cellStyle name="Normal 7 4 4 4 2 2" xfId="42250"/>
    <cellStyle name="Normal 7 4 4 4 2 2 2" xfId="42251"/>
    <cellStyle name="Normal 7 4 4 4 2 3" xfId="42252"/>
    <cellStyle name="Normal 7 4 4 4 3" xfId="42253"/>
    <cellStyle name="Normal 7 4 4 4 3 2" xfId="42254"/>
    <cellStyle name="Normal 7 4 4 4 4" xfId="42255"/>
    <cellStyle name="Normal 7 4 4 5" xfId="42256"/>
    <cellStyle name="Normal 7 4 4 5 2" xfId="42257"/>
    <cellStyle name="Normal 7 4 4 5 2 2" xfId="42258"/>
    <cellStyle name="Normal 7 4 4 5 3" xfId="42259"/>
    <cellStyle name="Normal 7 4 4 6" xfId="42260"/>
    <cellStyle name="Normal 7 4 4 6 2" xfId="42261"/>
    <cellStyle name="Normal 7 4 4 7" xfId="42262"/>
    <cellStyle name="Normal 7 4 5" xfId="42263"/>
    <cellStyle name="Normal 7 4 5 2" xfId="42264"/>
    <cellStyle name="Normal 7 4 5 2 2" xfId="42265"/>
    <cellStyle name="Normal 7 4 5 2 2 2" xfId="42266"/>
    <cellStyle name="Normal 7 4 5 2 2 2 2" xfId="42267"/>
    <cellStyle name="Normal 7 4 5 2 2 2 2 2" xfId="42268"/>
    <cellStyle name="Normal 7 4 5 2 2 2 3" xfId="42269"/>
    <cellStyle name="Normal 7 4 5 2 2 3" xfId="42270"/>
    <cellStyle name="Normal 7 4 5 2 2 3 2" xfId="42271"/>
    <cellStyle name="Normal 7 4 5 2 2 4" xfId="42272"/>
    <cellStyle name="Normal 7 4 5 2 3" xfId="42273"/>
    <cellStyle name="Normal 7 4 5 2 3 2" xfId="42274"/>
    <cellStyle name="Normal 7 4 5 2 3 2 2" xfId="42275"/>
    <cellStyle name="Normal 7 4 5 2 3 3" xfId="42276"/>
    <cellStyle name="Normal 7 4 5 2 4" xfId="42277"/>
    <cellStyle name="Normal 7 4 5 2 4 2" xfId="42278"/>
    <cellStyle name="Normal 7 4 5 2 5" xfId="42279"/>
    <cellStyle name="Normal 7 4 5 3" xfId="42280"/>
    <cellStyle name="Normal 7 4 5 3 2" xfId="42281"/>
    <cellStyle name="Normal 7 4 5 3 2 2" xfId="42282"/>
    <cellStyle name="Normal 7 4 5 3 2 2 2" xfId="42283"/>
    <cellStyle name="Normal 7 4 5 3 2 3" xfId="42284"/>
    <cellStyle name="Normal 7 4 5 3 3" xfId="42285"/>
    <cellStyle name="Normal 7 4 5 3 3 2" xfId="42286"/>
    <cellStyle name="Normal 7 4 5 3 4" xfId="42287"/>
    <cellStyle name="Normal 7 4 5 4" xfId="42288"/>
    <cellStyle name="Normal 7 4 5 4 2" xfId="42289"/>
    <cellStyle name="Normal 7 4 5 4 2 2" xfId="42290"/>
    <cellStyle name="Normal 7 4 5 4 3" xfId="42291"/>
    <cellStyle name="Normal 7 4 5 5" xfId="42292"/>
    <cellStyle name="Normal 7 4 5 5 2" xfId="42293"/>
    <cellStyle name="Normal 7 4 5 6" xfId="42294"/>
    <cellStyle name="Normal 7 4 6" xfId="42295"/>
    <cellStyle name="Normal 7 4 6 2" xfId="42296"/>
    <cellStyle name="Normal 7 4 6 2 2" xfId="42297"/>
    <cellStyle name="Normal 7 4 6 2 2 2" xfId="42298"/>
    <cellStyle name="Normal 7 4 6 2 2 2 2" xfId="42299"/>
    <cellStyle name="Normal 7 4 6 2 2 3" xfId="42300"/>
    <cellStyle name="Normal 7 4 6 2 3" xfId="42301"/>
    <cellStyle name="Normal 7 4 6 2 3 2" xfId="42302"/>
    <cellStyle name="Normal 7 4 6 2 4" xfId="42303"/>
    <cellStyle name="Normal 7 4 6 3" xfId="42304"/>
    <cellStyle name="Normal 7 4 6 3 2" xfId="42305"/>
    <cellStyle name="Normal 7 4 6 3 2 2" xfId="42306"/>
    <cellStyle name="Normal 7 4 6 3 3" xfId="42307"/>
    <cellStyle name="Normal 7 4 6 4" xfId="42308"/>
    <cellStyle name="Normal 7 4 6 4 2" xfId="42309"/>
    <cellStyle name="Normal 7 4 6 5" xfId="42310"/>
    <cellStyle name="Normal 7 4 7" xfId="42311"/>
    <cellStyle name="Normal 7 4 7 2" xfId="42312"/>
    <cellStyle name="Normal 7 4 7 2 2" xfId="42313"/>
    <cellStyle name="Normal 7 4 7 2 2 2" xfId="42314"/>
    <cellStyle name="Normal 7 4 7 2 3" xfId="42315"/>
    <cellStyle name="Normal 7 4 7 3" xfId="42316"/>
    <cellStyle name="Normal 7 4 7 3 2" xfId="42317"/>
    <cellStyle name="Normal 7 4 7 4" xfId="42318"/>
    <cellStyle name="Normal 7 4 8" xfId="42319"/>
    <cellStyle name="Normal 7 4 8 2" xfId="42320"/>
    <cellStyle name="Normal 7 4 8 2 2" xfId="42321"/>
    <cellStyle name="Normal 7 4 8 3" xfId="42322"/>
    <cellStyle name="Normal 7 4 9" xfId="42323"/>
    <cellStyle name="Normal 7 4 9 2" xfId="42324"/>
    <cellStyle name="Normal 7 5" xfId="934"/>
    <cellStyle name="Normal 7 5 2" xfId="1367"/>
    <cellStyle name="Normal 7 5 2 2" xfId="42326"/>
    <cellStyle name="Normal 7 5 2 2 2" xfId="42327"/>
    <cellStyle name="Normal 7 5 2 2 2 2" xfId="42328"/>
    <cellStyle name="Normal 7 5 2 2 2 2 2" xfId="42329"/>
    <cellStyle name="Normal 7 5 2 2 2 2 2 2" xfId="42330"/>
    <cellStyle name="Normal 7 5 2 2 2 2 2 2 2" xfId="42331"/>
    <cellStyle name="Normal 7 5 2 2 2 2 2 2 2 2" xfId="42332"/>
    <cellStyle name="Normal 7 5 2 2 2 2 2 2 3" xfId="42333"/>
    <cellStyle name="Normal 7 5 2 2 2 2 2 3" xfId="42334"/>
    <cellStyle name="Normal 7 5 2 2 2 2 2 3 2" xfId="42335"/>
    <cellStyle name="Normal 7 5 2 2 2 2 2 4" xfId="42336"/>
    <cellStyle name="Normal 7 5 2 2 2 2 3" xfId="42337"/>
    <cellStyle name="Normal 7 5 2 2 2 2 3 2" xfId="42338"/>
    <cellStyle name="Normal 7 5 2 2 2 2 3 2 2" xfId="42339"/>
    <cellStyle name="Normal 7 5 2 2 2 2 3 3" xfId="42340"/>
    <cellStyle name="Normal 7 5 2 2 2 2 4" xfId="42341"/>
    <cellStyle name="Normal 7 5 2 2 2 2 4 2" xfId="42342"/>
    <cellStyle name="Normal 7 5 2 2 2 2 5" xfId="42343"/>
    <cellStyle name="Normal 7 5 2 2 2 3" xfId="42344"/>
    <cellStyle name="Normal 7 5 2 2 2 3 2" xfId="42345"/>
    <cellStyle name="Normal 7 5 2 2 2 3 2 2" xfId="42346"/>
    <cellStyle name="Normal 7 5 2 2 2 3 2 2 2" xfId="42347"/>
    <cellStyle name="Normal 7 5 2 2 2 3 2 3" xfId="42348"/>
    <cellStyle name="Normal 7 5 2 2 2 3 3" xfId="42349"/>
    <cellStyle name="Normal 7 5 2 2 2 3 3 2" xfId="42350"/>
    <cellStyle name="Normal 7 5 2 2 2 3 4" xfId="42351"/>
    <cellStyle name="Normal 7 5 2 2 2 4" xfId="42352"/>
    <cellStyle name="Normal 7 5 2 2 2 4 2" xfId="42353"/>
    <cellStyle name="Normal 7 5 2 2 2 4 2 2" xfId="42354"/>
    <cellStyle name="Normal 7 5 2 2 2 4 3" xfId="42355"/>
    <cellStyle name="Normal 7 5 2 2 2 5" xfId="42356"/>
    <cellStyle name="Normal 7 5 2 2 2 5 2" xfId="42357"/>
    <cellStyle name="Normal 7 5 2 2 2 6" xfId="42358"/>
    <cellStyle name="Normal 7 5 2 2 3" xfId="42359"/>
    <cellStyle name="Normal 7 5 2 2 3 2" xfId="42360"/>
    <cellStyle name="Normal 7 5 2 2 3 2 2" xfId="42361"/>
    <cellStyle name="Normal 7 5 2 2 3 2 2 2" xfId="42362"/>
    <cellStyle name="Normal 7 5 2 2 3 2 2 2 2" xfId="42363"/>
    <cellStyle name="Normal 7 5 2 2 3 2 2 3" xfId="42364"/>
    <cellStyle name="Normal 7 5 2 2 3 2 3" xfId="42365"/>
    <cellStyle name="Normal 7 5 2 2 3 2 3 2" xfId="42366"/>
    <cellStyle name="Normal 7 5 2 2 3 2 4" xfId="42367"/>
    <cellStyle name="Normal 7 5 2 2 3 3" xfId="42368"/>
    <cellStyle name="Normal 7 5 2 2 3 3 2" xfId="42369"/>
    <cellStyle name="Normal 7 5 2 2 3 3 2 2" xfId="42370"/>
    <cellStyle name="Normal 7 5 2 2 3 3 3" xfId="42371"/>
    <cellStyle name="Normal 7 5 2 2 3 4" xfId="42372"/>
    <cellStyle name="Normal 7 5 2 2 3 4 2" xfId="42373"/>
    <cellStyle name="Normal 7 5 2 2 3 5" xfId="42374"/>
    <cellStyle name="Normal 7 5 2 2 4" xfId="42375"/>
    <cellStyle name="Normal 7 5 2 2 4 2" xfId="42376"/>
    <cellStyle name="Normal 7 5 2 2 4 2 2" xfId="42377"/>
    <cellStyle name="Normal 7 5 2 2 4 2 2 2" xfId="42378"/>
    <cellStyle name="Normal 7 5 2 2 4 2 3" xfId="42379"/>
    <cellStyle name="Normal 7 5 2 2 4 3" xfId="42380"/>
    <cellStyle name="Normal 7 5 2 2 4 3 2" xfId="42381"/>
    <cellStyle name="Normal 7 5 2 2 4 4" xfId="42382"/>
    <cellStyle name="Normal 7 5 2 2 5" xfId="42383"/>
    <cellStyle name="Normal 7 5 2 2 5 2" xfId="42384"/>
    <cellStyle name="Normal 7 5 2 2 5 2 2" xfId="42385"/>
    <cellStyle name="Normal 7 5 2 2 5 3" xfId="42386"/>
    <cellStyle name="Normal 7 5 2 2 6" xfId="42387"/>
    <cellStyle name="Normal 7 5 2 2 6 2" xfId="42388"/>
    <cellStyle name="Normal 7 5 2 2 7" xfId="42389"/>
    <cellStyle name="Normal 7 5 2 3" xfId="42390"/>
    <cellStyle name="Normal 7 5 2 3 2" xfId="42391"/>
    <cellStyle name="Normal 7 5 2 3 2 2" xfId="42392"/>
    <cellStyle name="Normal 7 5 2 3 2 2 2" xfId="42393"/>
    <cellStyle name="Normal 7 5 2 3 2 2 2 2" xfId="42394"/>
    <cellStyle name="Normal 7 5 2 3 2 2 2 2 2" xfId="42395"/>
    <cellStyle name="Normal 7 5 2 3 2 2 2 3" xfId="42396"/>
    <cellStyle name="Normal 7 5 2 3 2 2 3" xfId="42397"/>
    <cellStyle name="Normal 7 5 2 3 2 2 3 2" xfId="42398"/>
    <cellStyle name="Normal 7 5 2 3 2 2 4" xfId="42399"/>
    <cellStyle name="Normal 7 5 2 3 2 3" xfId="42400"/>
    <cellStyle name="Normal 7 5 2 3 2 3 2" xfId="42401"/>
    <cellStyle name="Normal 7 5 2 3 2 3 2 2" xfId="42402"/>
    <cellStyle name="Normal 7 5 2 3 2 3 3" xfId="42403"/>
    <cellStyle name="Normal 7 5 2 3 2 4" xfId="42404"/>
    <cellStyle name="Normal 7 5 2 3 2 4 2" xfId="42405"/>
    <cellStyle name="Normal 7 5 2 3 2 5" xfId="42406"/>
    <cellStyle name="Normal 7 5 2 3 3" xfId="42407"/>
    <cellStyle name="Normal 7 5 2 3 3 2" xfId="42408"/>
    <cellStyle name="Normal 7 5 2 3 3 2 2" xfId="42409"/>
    <cellStyle name="Normal 7 5 2 3 3 2 2 2" xfId="42410"/>
    <cellStyle name="Normal 7 5 2 3 3 2 3" xfId="42411"/>
    <cellStyle name="Normal 7 5 2 3 3 3" xfId="42412"/>
    <cellStyle name="Normal 7 5 2 3 3 3 2" xfId="42413"/>
    <cellStyle name="Normal 7 5 2 3 3 4" xfId="42414"/>
    <cellStyle name="Normal 7 5 2 3 4" xfId="42415"/>
    <cellStyle name="Normal 7 5 2 3 4 2" xfId="42416"/>
    <cellStyle name="Normal 7 5 2 3 4 2 2" xfId="42417"/>
    <cellStyle name="Normal 7 5 2 3 4 3" xfId="42418"/>
    <cellStyle name="Normal 7 5 2 3 5" xfId="42419"/>
    <cellStyle name="Normal 7 5 2 3 5 2" xfId="42420"/>
    <cellStyle name="Normal 7 5 2 3 6" xfId="42421"/>
    <cellStyle name="Normal 7 5 2 4" xfId="42422"/>
    <cellStyle name="Normal 7 5 2 4 2" xfId="42423"/>
    <cellStyle name="Normal 7 5 2 4 2 2" xfId="42424"/>
    <cellStyle name="Normal 7 5 2 4 2 2 2" xfId="42425"/>
    <cellStyle name="Normal 7 5 2 4 2 2 2 2" xfId="42426"/>
    <cellStyle name="Normal 7 5 2 4 2 2 3" xfId="42427"/>
    <cellStyle name="Normal 7 5 2 4 2 3" xfId="42428"/>
    <cellStyle name="Normal 7 5 2 4 2 3 2" xfId="42429"/>
    <cellStyle name="Normal 7 5 2 4 2 4" xfId="42430"/>
    <cellStyle name="Normal 7 5 2 4 3" xfId="42431"/>
    <cellStyle name="Normal 7 5 2 4 3 2" xfId="42432"/>
    <cellStyle name="Normal 7 5 2 4 3 2 2" xfId="42433"/>
    <cellStyle name="Normal 7 5 2 4 3 3" xfId="42434"/>
    <cellStyle name="Normal 7 5 2 4 4" xfId="42435"/>
    <cellStyle name="Normal 7 5 2 4 4 2" xfId="42436"/>
    <cellStyle name="Normal 7 5 2 4 5" xfId="42437"/>
    <cellStyle name="Normal 7 5 2 5" xfId="42438"/>
    <cellStyle name="Normal 7 5 2 5 2" xfId="42439"/>
    <cellStyle name="Normal 7 5 2 5 2 2" xfId="42440"/>
    <cellStyle name="Normal 7 5 2 5 2 2 2" xfId="42441"/>
    <cellStyle name="Normal 7 5 2 5 2 3" xfId="42442"/>
    <cellStyle name="Normal 7 5 2 5 3" xfId="42443"/>
    <cellStyle name="Normal 7 5 2 5 3 2" xfId="42444"/>
    <cellStyle name="Normal 7 5 2 5 4" xfId="42445"/>
    <cellStyle name="Normal 7 5 2 6" xfId="42446"/>
    <cellStyle name="Normal 7 5 2 6 2" xfId="42447"/>
    <cellStyle name="Normal 7 5 2 6 2 2" xfId="42448"/>
    <cellStyle name="Normal 7 5 2 6 3" xfId="42449"/>
    <cellStyle name="Normal 7 5 2 7" xfId="42450"/>
    <cellStyle name="Normal 7 5 2 7 2" xfId="42451"/>
    <cellStyle name="Normal 7 5 2 8" xfId="42452"/>
    <cellStyle name="Normal 7 5 2 9" xfId="42325"/>
    <cellStyle name="Normal 7 5 3" xfId="1505"/>
    <cellStyle name="Normal 7 5 3 2" xfId="42454"/>
    <cellStyle name="Normal 7 5 3 2 2" xfId="42455"/>
    <cellStyle name="Normal 7 5 3 2 2 2" xfId="42456"/>
    <cellStyle name="Normal 7 5 3 2 2 2 2" xfId="42457"/>
    <cellStyle name="Normal 7 5 3 2 2 2 2 2" xfId="42458"/>
    <cellStyle name="Normal 7 5 3 2 2 2 2 2 2" xfId="42459"/>
    <cellStyle name="Normal 7 5 3 2 2 2 2 3" xfId="42460"/>
    <cellStyle name="Normal 7 5 3 2 2 2 3" xfId="42461"/>
    <cellStyle name="Normal 7 5 3 2 2 2 3 2" xfId="42462"/>
    <cellStyle name="Normal 7 5 3 2 2 2 4" xfId="42463"/>
    <cellStyle name="Normal 7 5 3 2 2 3" xfId="42464"/>
    <cellStyle name="Normal 7 5 3 2 2 3 2" xfId="42465"/>
    <cellStyle name="Normal 7 5 3 2 2 3 2 2" xfId="42466"/>
    <cellStyle name="Normal 7 5 3 2 2 3 3" xfId="42467"/>
    <cellStyle name="Normal 7 5 3 2 2 4" xfId="42468"/>
    <cellStyle name="Normal 7 5 3 2 2 4 2" xfId="42469"/>
    <cellStyle name="Normal 7 5 3 2 2 5" xfId="42470"/>
    <cellStyle name="Normal 7 5 3 2 3" xfId="42471"/>
    <cellStyle name="Normal 7 5 3 2 3 2" xfId="42472"/>
    <cellStyle name="Normal 7 5 3 2 3 2 2" xfId="42473"/>
    <cellStyle name="Normal 7 5 3 2 3 2 2 2" xfId="42474"/>
    <cellStyle name="Normal 7 5 3 2 3 2 3" xfId="42475"/>
    <cellStyle name="Normal 7 5 3 2 3 3" xfId="42476"/>
    <cellStyle name="Normal 7 5 3 2 3 3 2" xfId="42477"/>
    <cellStyle name="Normal 7 5 3 2 3 4" xfId="42478"/>
    <cellStyle name="Normal 7 5 3 2 4" xfId="42479"/>
    <cellStyle name="Normal 7 5 3 2 4 2" xfId="42480"/>
    <cellStyle name="Normal 7 5 3 2 4 2 2" xfId="42481"/>
    <cellStyle name="Normal 7 5 3 2 4 3" xfId="42482"/>
    <cellStyle name="Normal 7 5 3 2 5" xfId="42483"/>
    <cellStyle name="Normal 7 5 3 2 5 2" xfId="42484"/>
    <cellStyle name="Normal 7 5 3 2 6" xfId="42485"/>
    <cellStyle name="Normal 7 5 3 3" xfId="42486"/>
    <cellStyle name="Normal 7 5 3 3 2" xfId="42487"/>
    <cellStyle name="Normal 7 5 3 3 2 2" xfId="42488"/>
    <cellStyle name="Normal 7 5 3 3 2 2 2" xfId="42489"/>
    <cellStyle name="Normal 7 5 3 3 2 2 2 2" xfId="42490"/>
    <cellStyle name="Normal 7 5 3 3 2 2 3" xfId="42491"/>
    <cellStyle name="Normal 7 5 3 3 2 3" xfId="42492"/>
    <cellStyle name="Normal 7 5 3 3 2 3 2" xfId="42493"/>
    <cellStyle name="Normal 7 5 3 3 2 4" xfId="42494"/>
    <cellStyle name="Normal 7 5 3 3 3" xfId="42495"/>
    <cellStyle name="Normal 7 5 3 3 3 2" xfId="42496"/>
    <cellStyle name="Normal 7 5 3 3 3 2 2" xfId="42497"/>
    <cellStyle name="Normal 7 5 3 3 3 3" xfId="42498"/>
    <cellStyle name="Normal 7 5 3 3 4" xfId="42499"/>
    <cellStyle name="Normal 7 5 3 3 4 2" xfId="42500"/>
    <cellStyle name="Normal 7 5 3 3 5" xfId="42501"/>
    <cellStyle name="Normal 7 5 3 4" xfId="42502"/>
    <cellStyle name="Normal 7 5 3 4 2" xfId="42503"/>
    <cellStyle name="Normal 7 5 3 4 2 2" xfId="42504"/>
    <cellStyle name="Normal 7 5 3 4 2 2 2" xfId="42505"/>
    <cellStyle name="Normal 7 5 3 4 2 3" xfId="42506"/>
    <cellStyle name="Normal 7 5 3 4 3" xfId="42507"/>
    <cellStyle name="Normal 7 5 3 4 3 2" xfId="42508"/>
    <cellStyle name="Normal 7 5 3 4 4" xfId="42509"/>
    <cellStyle name="Normal 7 5 3 5" xfId="42510"/>
    <cellStyle name="Normal 7 5 3 5 2" xfId="42511"/>
    <cellStyle name="Normal 7 5 3 5 2 2" xfId="42512"/>
    <cellStyle name="Normal 7 5 3 5 3" xfId="42513"/>
    <cellStyle name="Normal 7 5 3 6" xfId="42514"/>
    <cellStyle name="Normal 7 5 3 6 2" xfId="42515"/>
    <cellStyle name="Normal 7 5 3 7" xfId="42516"/>
    <cellStyle name="Normal 7 5 3 8" xfId="42453"/>
    <cellStyle name="Normal 7 5 4" xfId="42517"/>
    <cellStyle name="Normal 7 5 4 2" xfId="42518"/>
    <cellStyle name="Normal 7 5 4 2 2" xfId="42519"/>
    <cellStyle name="Normal 7 5 4 2 2 2" xfId="42520"/>
    <cellStyle name="Normal 7 5 4 2 2 2 2" xfId="42521"/>
    <cellStyle name="Normal 7 5 4 2 2 2 2 2" xfId="42522"/>
    <cellStyle name="Normal 7 5 4 2 2 2 3" xfId="42523"/>
    <cellStyle name="Normal 7 5 4 2 2 3" xfId="42524"/>
    <cellStyle name="Normal 7 5 4 2 2 3 2" xfId="42525"/>
    <cellStyle name="Normal 7 5 4 2 2 4" xfId="42526"/>
    <cellStyle name="Normal 7 5 4 2 3" xfId="42527"/>
    <cellStyle name="Normal 7 5 4 2 3 2" xfId="42528"/>
    <cellStyle name="Normal 7 5 4 2 3 2 2" xfId="42529"/>
    <cellStyle name="Normal 7 5 4 2 3 3" xfId="42530"/>
    <cellStyle name="Normal 7 5 4 2 4" xfId="42531"/>
    <cellStyle name="Normal 7 5 4 2 4 2" xfId="42532"/>
    <cellStyle name="Normal 7 5 4 2 5" xfId="42533"/>
    <cellStyle name="Normal 7 5 4 3" xfId="42534"/>
    <cellStyle name="Normal 7 5 4 3 2" xfId="42535"/>
    <cellStyle name="Normal 7 5 4 3 2 2" xfId="42536"/>
    <cellStyle name="Normal 7 5 4 3 2 2 2" xfId="42537"/>
    <cellStyle name="Normal 7 5 4 3 2 3" xfId="42538"/>
    <cellStyle name="Normal 7 5 4 3 3" xfId="42539"/>
    <cellStyle name="Normal 7 5 4 3 3 2" xfId="42540"/>
    <cellStyle name="Normal 7 5 4 3 4" xfId="42541"/>
    <cellStyle name="Normal 7 5 4 4" xfId="42542"/>
    <cellStyle name="Normal 7 5 4 4 2" xfId="42543"/>
    <cellStyle name="Normal 7 5 4 4 2 2" xfId="42544"/>
    <cellStyle name="Normal 7 5 4 4 3" xfId="42545"/>
    <cellStyle name="Normal 7 5 4 5" xfId="42546"/>
    <cellStyle name="Normal 7 5 4 5 2" xfId="42547"/>
    <cellStyle name="Normal 7 5 4 6" xfId="42548"/>
    <cellStyle name="Normal 7 5 5" xfId="42549"/>
    <cellStyle name="Normal 7 5 5 2" xfId="42550"/>
    <cellStyle name="Normal 7 5 5 2 2" xfId="42551"/>
    <cellStyle name="Normal 7 5 5 2 2 2" xfId="42552"/>
    <cellStyle name="Normal 7 5 5 2 2 2 2" xfId="42553"/>
    <cellStyle name="Normal 7 5 5 2 2 3" xfId="42554"/>
    <cellStyle name="Normal 7 5 5 2 3" xfId="42555"/>
    <cellStyle name="Normal 7 5 5 2 3 2" xfId="42556"/>
    <cellStyle name="Normal 7 5 5 2 4" xfId="42557"/>
    <cellStyle name="Normal 7 5 5 3" xfId="42558"/>
    <cellStyle name="Normal 7 5 5 3 2" xfId="42559"/>
    <cellStyle name="Normal 7 5 5 3 2 2" xfId="42560"/>
    <cellStyle name="Normal 7 5 5 3 3" xfId="42561"/>
    <cellStyle name="Normal 7 5 5 4" xfId="42562"/>
    <cellStyle name="Normal 7 5 5 4 2" xfId="42563"/>
    <cellStyle name="Normal 7 5 5 5" xfId="42564"/>
    <cellStyle name="Normal 7 5 6" xfId="42565"/>
    <cellStyle name="Normal 7 5 6 2" xfId="42566"/>
    <cellStyle name="Normal 7 5 6 2 2" xfId="42567"/>
    <cellStyle name="Normal 7 5 6 2 2 2" xfId="42568"/>
    <cellStyle name="Normal 7 5 6 2 3" xfId="42569"/>
    <cellStyle name="Normal 7 5 6 3" xfId="42570"/>
    <cellStyle name="Normal 7 5 6 3 2" xfId="42571"/>
    <cellStyle name="Normal 7 5 6 4" xfId="42572"/>
    <cellStyle name="Normal 7 5 7" xfId="42573"/>
    <cellStyle name="Normal 7 5 7 2" xfId="42574"/>
    <cellStyle name="Normal 7 5 7 2 2" xfId="42575"/>
    <cellStyle name="Normal 7 5 7 3" xfId="42576"/>
    <cellStyle name="Normal 7 5 8" xfId="42577"/>
    <cellStyle name="Normal 7 5 8 2" xfId="42578"/>
    <cellStyle name="Normal 7 5 9" xfId="42579"/>
    <cellStyle name="Normal 7 6" xfId="1337"/>
    <cellStyle name="Normal 7 6 2" xfId="1368"/>
    <cellStyle name="Normal 7 6 2 2" xfId="42581"/>
    <cellStyle name="Normal 7 6 2 2 2" xfId="42582"/>
    <cellStyle name="Normal 7 6 2 2 2 2" xfId="42583"/>
    <cellStyle name="Normal 7 6 2 2 2 2 2" xfId="42584"/>
    <cellStyle name="Normal 7 6 2 2 2 2 2 2" xfId="42585"/>
    <cellStyle name="Normal 7 6 2 2 2 2 2 2 2" xfId="42586"/>
    <cellStyle name="Normal 7 6 2 2 2 2 2 3" xfId="42587"/>
    <cellStyle name="Normal 7 6 2 2 2 2 3" xfId="42588"/>
    <cellStyle name="Normal 7 6 2 2 2 2 3 2" xfId="42589"/>
    <cellStyle name="Normal 7 6 2 2 2 2 4" xfId="42590"/>
    <cellStyle name="Normal 7 6 2 2 2 3" xfId="42591"/>
    <cellStyle name="Normal 7 6 2 2 2 3 2" xfId="42592"/>
    <cellStyle name="Normal 7 6 2 2 2 3 2 2" xfId="42593"/>
    <cellStyle name="Normal 7 6 2 2 2 3 3" xfId="42594"/>
    <cellStyle name="Normal 7 6 2 2 2 4" xfId="42595"/>
    <cellStyle name="Normal 7 6 2 2 2 4 2" xfId="42596"/>
    <cellStyle name="Normal 7 6 2 2 2 5" xfId="42597"/>
    <cellStyle name="Normal 7 6 2 2 3" xfId="42598"/>
    <cellStyle name="Normal 7 6 2 2 3 2" xfId="42599"/>
    <cellStyle name="Normal 7 6 2 2 3 2 2" xfId="42600"/>
    <cellStyle name="Normal 7 6 2 2 3 2 2 2" xfId="42601"/>
    <cellStyle name="Normal 7 6 2 2 3 2 3" xfId="42602"/>
    <cellStyle name="Normal 7 6 2 2 3 3" xfId="42603"/>
    <cellStyle name="Normal 7 6 2 2 3 3 2" xfId="42604"/>
    <cellStyle name="Normal 7 6 2 2 3 4" xfId="42605"/>
    <cellStyle name="Normal 7 6 2 2 4" xfId="42606"/>
    <cellStyle name="Normal 7 6 2 2 4 2" xfId="42607"/>
    <cellStyle name="Normal 7 6 2 2 4 2 2" xfId="42608"/>
    <cellStyle name="Normal 7 6 2 2 4 3" xfId="42609"/>
    <cellStyle name="Normal 7 6 2 2 5" xfId="42610"/>
    <cellStyle name="Normal 7 6 2 2 5 2" xfId="42611"/>
    <cellStyle name="Normal 7 6 2 2 6" xfId="42612"/>
    <cellStyle name="Normal 7 6 2 3" xfId="42613"/>
    <cellStyle name="Normal 7 6 2 3 2" xfId="42614"/>
    <cellStyle name="Normal 7 6 2 3 2 2" xfId="42615"/>
    <cellStyle name="Normal 7 6 2 3 2 2 2" xfId="42616"/>
    <cellStyle name="Normal 7 6 2 3 2 2 2 2" xfId="42617"/>
    <cellStyle name="Normal 7 6 2 3 2 2 3" xfId="42618"/>
    <cellStyle name="Normal 7 6 2 3 2 3" xfId="42619"/>
    <cellStyle name="Normal 7 6 2 3 2 3 2" xfId="42620"/>
    <cellStyle name="Normal 7 6 2 3 2 4" xfId="42621"/>
    <cellStyle name="Normal 7 6 2 3 3" xfId="42622"/>
    <cellStyle name="Normal 7 6 2 3 3 2" xfId="42623"/>
    <cellStyle name="Normal 7 6 2 3 3 2 2" xfId="42624"/>
    <cellStyle name="Normal 7 6 2 3 3 3" xfId="42625"/>
    <cellStyle name="Normal 7 6 2 3 4" xfId="42626"/>
    <cellStyle name="Normal 7 6 2 3 4 2" xfId="42627"/>
    <cellStyle name="Normal 7 6 2 3 5" xfId="42628"/>
    <cellStyle name="Normal 7 6 2 4" xfId="42629"/>
    <cellStyle name="Normal 7 6 2 4 2" xfId="42630"/>
    <cellStyle name="Normal 7 6 2 4 2 2" xfId="42631"/>
    <cellStyle name="Normal 7 6 2 4 2 2 2" xfId="42632"/>
    <cellStyle name="Normal 7 6 2 4 2 3" xfId="42633"/>
    <cellStyle name="Normal 7 6 2 4 3" xfId="42634"/>
    <cellStyle name="Normal 7 6 2 4 3 2" xfId="42635"/>
    <cellStyle name="Normal 7 6 2 4 4" xfId="42636"/>
    <cellStyle name="Normal 7 6 2 5" xfId="42637"/>
    <cellStyle name="Normal 7 6 2 5 2" xfId="42638"/>
    <cellStyle name="Normal 7 6 2 5 2 2" xfId="42639"/>
    <cellStyle name="Normal 7 6 2 5 3" xfId="42640"/>
    <cellStyle name="Normal 7 6 2 6" xfId="42641"/>
    <cellStyle name="Normal 7 6 2 6 2" xfId="42642"/>
    <cellStyle name="Normal 7 6 2 7" xfId="42643"/>
    <cellStyle name="Normal 7 6 2 8" xfId="42580"/>
    <cellStyle name="Normal 7 6 3" xfId="1506"/>
    <cellStyle name="Normal 7 6 3 2" xfId="42645"/>
    <cellStyle name="Normal 7 6 3 2 2" xfId="42646"/>
    <cellStyle name="Normal 7 6 3 2 2 2" xfId="42647"/>
    <cellStyle name="Normal 7 6 3 2 2 2 2" xfId="42648"/>
    <cellStyle name="Normal 7 6 3 2 2 2 2 2" xfId="42649"/>
    <cellStyle name="Normal 7 6 3 2 2 2 3" xfId="42650"/>
    <cellStyle name="Normal 7 6 3 2 2 3" xfId="42651"/>
    <cellStyle name="Normal 7 6 3 2 2 3 2" xfId="42652"/>
    <cellStyle name="Normal 7 6 3 2 2 4" xfId="42653"/>
    <cellStyle name="Normal 7 6 3 2 3" xfId="42654"/>
    <cellStyle name="Normal 7 6 3 2 3 2" xfId="42655"/>
    <cellStyle name="Normal 7 6 3 2 3 2 2" xfId="42656"/>
    <cellStyle name="Normal 7 6 3 2 3 3" xfId="42657"/>
    <cellStyle name="Normal 7 6 3 2 4" xfId="42658"/>
    <cellStyle name="Normal 7 6 3 2 4 2" xfId="42659"/>
    <cellStyle name="Normal 7 6 3 2 5" xfId="42660"/>
    <cellStyle name="Normal 7 6 3 3" xfId="42661"/>
    <cellStyle name="Normal 7 6 3 3 2" xfId="42662"/>
    <cellStyle name="Normal 7 6 3 3 2 2" xfId="42663"/>
    <cellStyle name="Normal 7 6 3 3 2 2 2" xfId="42664"/>
    <cellStyle name="Normal 7 6 3 3 2 3" xfId="42665"/>
    <cellStyle name="Normal 7 6 3 3 3" xfId="42666"/>
    <cellStyle name="Normal 7 6 3 3 3 2" xfId="42667"/>
    <cellStyle name="Normal 7 6 3 3 4" xfId="42668"/>
    <cellStyle name="Normal 7 6 3 4" xfId="42669"/>
    <cellStyle name="Normal 7 6 3 4 2" xfId="42670"/>
    <cellStyle name="Normal 7 6 3 4 2 2" xfId="42671"/>
    <cellStyle name="Normal 7 6 3 4 3" xfId="42672"/>
    <cellStyle name="Normal 7 6 3 5" xfId="42673"/>
    <cellStyle name="Normal 7 6 3 5 2" xfId="42674"/>
    <cellStyle name="Normal 7 6 3 6" xfId="42675"/>
    <cellStyle name="Normal 7 6 3 7" xfId="42644"/>
    <cellStyle name="Normal 7 6 4" xfId="42676"/>
    <cellStyle name="Normal 7 6 4 2" xfId="42677"/>
    <cellStyle name="Normal 7 6 4 2 2" xfId="42678"/>
    <cellStyle name="Normal 7 6 4 2 2 2" xfId="42679"/>
    <cellStyle name="Normal 7 6 4 2 2 2 2" xfId="42680"/>
    <cellStyle name="Normal 7 6 4 2 2 3" xfId="42681"/>
    <cellStyle name="Normal 7 6 4 2 3" xfId="42682"/>
    <cellStyle name="Normal 7 6 4 2 3 2" xfId="42683"/>
    <cellStyle name="Normal 7 6 4 2 4" xfId="42684"/>
    <cellStyle name="Normal 7 6 4 3" xfId="42685"/>
    <cellStyle name="Normal 7 6 4 3 2" xfId="42686"/>
    <cellStyle name="Normal 7 6 4 3 2 2" xfId="42687"/>
    <cellStyle name="Normal 7 6 4 3 3" xfId="42688"/>
    <cellStyle name="Normal 7 6 4 4" xfId="42689"/>
    <cellStyle name="Normal 7 6 4 4 2" xfId="42690"/>
    <cellStyle name="Normal 7 6 4 5" xfId="42691"/>
    <cellStyle name="Normal 7 6 5" xfId="42692"/>
    <cellStyle name="Normal 7 6 5 2" xfId="42693"/>
    <cellStyle name="Normal 7 6 5 2 2" xfId="42694"/>
    <cellStyle name="Normal 7 6 5 2 2 2" xfId="42695"/>
    <cellStyle name="Normal 7 6 5 2 3" xfId="42696"/>
    <cellStyle name="Normal 7 6 5 3" xfId="42697"/>
    <cellStyle name="Normal 7 6 5 3 2" xfId="42698"/>
    <cellStyle name="Normal 7 6 5 4" xfId="42699"/>
    <cellStyle name="Normal 7 6 6" xfId="42700"/>
    <cellStyle name="Normal 7 6 6 2" xfId="42701"/>
    <cellStyle name="Normal 7 6 6 2 2" xfId="42702"/>
    <cellStyle name="Normal 7 6 6 3" xfId="42703"/>
    <cellStyle name="Normal 7 6 7" xfId="42704"/>
    <cellStyle name="Normal 7 6 7 2" xfId="42705"/>
    <cellStyle name="Normal 7 6 8" xfId="42706"/>
    <cellStyle name="Normal 7 7" xfId="1369"/>
    <cellStyle name="Normal 7 7 2" xfId="42708"/>
    <cellStyle name="Normal 7 7 2 2" xfId="42709"/>
    <cellStyle name="Normal 7 7 2 2 2" xfId="42710"/>
    <cellStyle name="Normal 7 7 2 2 2 2" xfId="42711"/>
    <cellStyle name="Normal 7 7 2 2 2 2 2" xfId="42712"/>
    <cellStyle name="Normal 7 7 2 2 2 2 2 2" xfId="42713"/>
    <cellStyle name="Normal 7 7 2 2 2 2 3" xfId="42714"/>
    <cellStyle name="Normal 7 7 2 2 2 3" xfId="42715"/>
    <cellStyle name="Normal 7 7 2 2 2 3 2" xfId="42716"/>
    <cellStyle name="Normal 7 7 2 2 2 4" xfId="42717"/>
    <cellStyle name="Normal 7 7 2 2 3" xfId="42718"/>
    <cellStyle name="Normal 7 7 2 2 3 2" xfId="42719"/>
    <cellStyle name="Normal 7 7 2 2 3 2 2" xfId="42720"/>
    <cellStyle name="Normal 7 7 2 2 3 3" xfId="42721"/>
    <cellStyle name="Normal 7 7 2 2 4" xfId="42722"/>
    <cellStyle name="Normal 7 7 2 2 4 2" xfId="42723"/>
    <cellStyle name="Normal 7 7 2 2 5" xfId="42724"/>
    <cellStyle name="Normal 7 7 2 3" xfId="42725"/>
    <cellStyle name="Normal 7 7 2 3 2" xfId="42726"/>
    <cellStyle name="Normal 7 7 2 3 2 2" xfId="42727"/>
    <cellStyle name="Normal 7 7 2 3 2 2 2" xfId="42728"/>
    <cellStyle name="Normal 7 7 2 3 2 3" xfId="42729"/>
    <cellStyle name="Normal 7 7 2 3 3" xfId="42730"/>
    <cellStyle name="Normal 7 7 2 3 3 2" xfId="42731"/>
    <cellStyle name="Normal 7 7 2 3 4" xfId="42732"/>
    <cellStyle name="Normal 7 7 2 4" xfId="42733"/>
    <cellStyle name="Normal 7 7 2 4 2" xfId="42734"/>
    <cellStyle name="Normal 7 7 2 4 2 2" xfId="42735"/>
    <cellStyle name="Normal 7 7 2 4 3" xfId="42736"/>
    <cellStyle name="Normal 7 7 2 5" xfId="42737"/>
    <cellStyle name="Normal 7 7 2 5 2" xfId="42738"/>
    <cellStyle name="Normal 7 7 2 6" xfId="42739"/>
    <cellStyle name="Normal 7 7 3" xfId="42740"/>
    <cellStyle name="Normal 7 7 3 2" xfId="42741"/>
    <cellStyle name="Normal 7 7 3 2 2" xfId="42742"/>
    <cellStyle name="Normal 7 7 3 2 2 2" xfId="42743"/>
    <cellStyle name="Normal 7 7 3 2 2 2 2" xfId="42744"/>
    <cellStyle name="Normal 7 7 3 2 2 3" xfId="42745"/>
    <cellStyle name="Normal 7 7 3 2 3" xfId="42746"/>
    <cellStyle name="Normal 7 7 3 2 3 2" xfId="42747"/>
    <cellStyle name="Normal 7 7 3 2 4" xfId="42748"/>
    <cellStyle name="Normal 7 7 3 3" xfId="42749"/>
    <cellStyle name="Normal 7 7 3 3 2" xfId="42750"/>
    <cellStyle name="Normal 7 7 3 3 2 2" xfId="42751"/>
    <cellStyle name="Normal 7 7 3 3 3" xfId="42752"/>
    <cellStyle name="Normal 7 7 3 4" xfId="42753"/>
    <cellStyle name="Normal 7 7 3 4 2" xfId="42754"/>
    <cellStyle name="Normal 7 7 3 5" xfId="42755"/>
    <cellStyle name="Normal 7 7 4" xfId="42756"/>
    <cellStyle name="Normal 7 7 4 2" xfId="42757"/>
    <cellStyle name="Normal 7 7 4 2 2" xfId="42758"/>
    <cellStyle name="Normal 7 7 4 2 2 2" xfId="42759"/>
    <cellStyle name="Normal 7 7 4 2 3" xfId="42760"/>
    <cellStyle name="Normal 7 7 4 3" xfId="42761"/>
    <cellStyle name="Normal 7 7 4 3 2" xfId="42762"/>
    <cellStyle name="Normal 7 7 4 4" xfId="42763"/>
    <cellStyle name="Normal 7 7 5" xfId="42764"/>
    <cellStyle name="Normal 7 7 5 2" xfId="42765"/>
    <cellStyle name="Normal 7 7 5 2 2" xfId="42766"/>
    <cellStyle name="Normal 7 7 5 3" xfId="42767"/>
    <cellStyle name="Normal 7 7 6" xfId="42768"/>
    <cellStyle name="Normal 7 7 6 2" xfId="42769"/>
    <cellStyle name="Normal 7 7 7" xfId="42770"/>
    <cellStyle name="Normal 7 7 8" xfId="42707"/>
    <cellStyle name="Normal 7 8" xfId="1370"/>
    <cellStyle name="Normal 7 8 2" xfId="42772"/>
    <cellStyle name="Normal 7 8 2 2" xfId="42773"/>
    <cellStyle name="Normal 7 8 2 2 2" xfId="42774"/>
    <cellStyle name="Normal 7 8 2 2 2 2" xfId="42775"/>
    <cellStyle name="Normal 7 8 2 2 2 2 2" xfId="42776"/>
    <cellStyle name="Normal 7 8 2 2 2 3" xfId="42777"/>
    <cellStyle name="Normal 7 8 2 2 3" xfId="42778"/>
    <cellStyle name="Normal 7 8 2 2 3 2" xfId="42779"/>
    <cellStyle name="Normal 7 8 2 2 4" xfId="42780"/>
    <cellStyle name="Normal 7 8 2 3" xfId="42781"/>
    <cellStyle name="Normal 7 8 2 3 2" xfId="42782"/>
    <cellStyle name="Normal 7 8 2 3 2 2" xfId="42783"/>
    <cellStyle name="Normal 7 8 2 3 3" xfId="42784"/>
    <cellStyle name="Normal 7 8 2 4" xfId="42785"/>
    <cellStyle name="Normal 7 8 2 4 2" xfId="42786"/>
    <cellStyle name="Normal 7 8 2 5" xfId="42787"/>
    <cellStyle name="Normal 7 8 3" xfId="42788"/>
    <cellStyle name="Normal 7 8 3 2" xfId="42789"/>
    <cellStyle name="Normal 7 8 3 2 2" xfId="42790"/>
    <cellStyle name="Normal 7 8 3 2 2 2" xfId="42791"/>
    <cellStyle name="Normal 7 8 3 2 3" xfId="42792"/>
    <cellStyle name="Normal 7 8 3 3" xfId="42793"/>
    <cellStyle name="Normal 7 8 3 3 2" xfId="42794"/>
    <cellStyle name="Normal 7 8 3 4" xfId="42795"/>
    <cellStyle name="Normal 7 8 4" xfId="42796"/>
    <cellStyle name="Normal 7 8 4 2" xfId="42797"/>
    <cellStyle name="Normal 7 8 4 2 2" xfId="42798"/>
    <cellStyle name="Normal 7 8 4 3" xfId="42799"/>
    <cellStyle name="Normal 7 8 5" xfId="42800"/>
    <cellStyle name="Normal 7 8 5 2" xfId="42801"/>
    <cellStyle name="Normal 7 8 6" xfId="42802"/>
    <cellStyle name="Normal 7 8 7" xfId="42771"/>
    <cellStyle name="Normal 7 9" xfId="1371"/>
    <cellStyle name="Normal 7 9 2" xfId="42804"/>
    <cellStyle name="Normal 7 9 2 2" xfId="42805"/>
    <cellStyle name="Normal 7 9 2 2 2" xfId="42806"/>
    <cellStyle name="Normal 7 9 2 2 2 2" xfId="42807"/>
    <cellStyle name="Normal 7 9 2 2 3" xfId="42808"/>
    <cellStyle name="Normal 7 9 2 3" xfId="42809"/>
    <cellStyle name="Normal 7 9 2 3 2" xfId="42810"/>
    <cellStyle name="Normal 7 9 2 4" xfId="42811"/>
    <cellStyle name="Normal 7 9 3" xfId="42812"/>
    <cellStyle name="Normal 7 9 3 2" xfId="42813"/>
    <cellStyle name="Normal 7 9 3 2 2" xfId="42814"/>
    <cellStyle name="Normal 7 9 3 3" xfId="42815"/>
    <cellStyle name="Normal 7 9 4" xfId="42816"/>
    <cellStyle name="Normal 7 9 4 2" xfId="42817"/>
    <cellStyle name="Normal 7 9 5" xfId="42818"/>
    <cellStyle name="Normal 7 9 6" xfId="42803"/>
    <cellStyle name="Normal 70" xfId="30"/>
    <cellStyle name="Normal 70 2" xfId="55"/>
    <cellStyle name="Normal 70 3" xfId="1610"/>
    <cellStyle name="Normal 71" xfId="29"/>
    <cellStyle name="Normal 71 2" xfId="52"/>
    <cellStyle name="Normal 8" xfId="270"/>
    <cellStyle name="Normal 8 2" xfId="271"/>
    <cellStyle name="Normal 8 2 2" xfId="42819"/>
    <cellStyle name="Normal 8 3" xfId="935"/>
    <cellStyle name="Normal 8 3 2" xfId="42820"/>
    <cellStyle name="Normal 8 4" xfId="936"/>
    <cellStyle name="Normal 8 4 2" xfId="42821"/>
    <cellStyle name="Normal 8 5" xfId="44903"/>
    <cellStyle name="Normal 9" xfId="272"/>
    <cellStyle name="Normal 9 10" xfId="42822"/>
    <cellStyle name="Normal 9 10 2" xfId="42823"/>
    <cellStyle name="Normal 9 10 2 2" xfId="42824"/>
    <cellStyle name="Normal 9 10 3" xfId="42825"/>
    <cellStyle name="Normal 9 11" xfId="42826"/>
    <cellStyle name="Normal 9 11 2" xfId="42827"/>
    <cellStyle name="Normal 9 12" xfId="42828"/>
    <cellStyle name="Normal 9 13" xfId="42829"/>
    <cellStyle name="Normal 9 2" xfId="937"/>
    <cellStyle name="Normal 9 2 10" xfId="42831"/>
    <cellStyle name="Normal 9 2 10 2" xfId="42832"/>
    <cellStyle name="Normal 9 2 11" xfId="42833"/>
    <cellStyle name="Normal 9 2 12" xfId="42834"/>
    <cellStyle name="Normal 9 2 13" xfId="42830"/>
    <cellStyle name="Normal 9 2 2" xfId="42835"/>
    <cellStyle name="Normal 9 2 2 10" xfId="42836"/>
    <cellStyle name="Normal 9 2 2 2" xfId="42837"/>
    <cellStyle name="Normal 9 2 2 2 2" xfId="42838"/>
    <cellStyle name="Normal 9 2 2 2 2 2" xfId="42839"/>
    <cellStyle name="Normal 9 2 2 2 2 2 2" xfId="42840"/>
    <cellStyle name="Normal 9 2 2 2 2 2 2 2" xfId="42841"/>
    <cellStyle name="Normal 9 2 2 2 2 2 2 2 2" xfId="42842"/>
    <cellStyle name="Normal 9 2 2 2 2 2 2 2 2 2" xfId="42843"/>
    <cellStyle name="Normal 9 2 2 2 2 2 2 2 2 2 2" xfId="42844"/>
    <cellStyle name="Normal 9 2 2 2 2 2 2 2 2 2 2 2" xfId="42845"/>
    <cellStyle name="Normal 9 2 2 2 2 2 2 2 2 2 3" xfId="42846"/>
    <cellStyle name="Normal 9 2 2 2 2 2 2 2 2 3" xfId="42847"/>
    <cellStyle name="Normal 9 2 2 2 2 2 2 2 2 3 2" xfId="42848"/>
    <cellStyle name="Normal 9 2 2 2 2 2 2 2 2 4" xfId="42849"/>
    <cellStyle name="Normal 9 2 2 2 2 2 2 2 3" xfId="42850"/>
    <cellStyle name="Normal 9 2 2 2 2 2 2 2 3 2" xfId="42851"/>
    <cellStyle name="Normal 9 2 2 2 2 2 2 2 3 2 2" xfId="42852"/>
    <cellStyle name="Normal 9 2 2 2 2 2 2 2 3 3" xfId="42853"/>
    <cellStyle name="Normal 9 2 2 2 2 2 2 2 4" xfId="42854"/>
    <cellStyle name="Normal 9 2 2 2 2 2 2 2 4 2" xfId="42855"/>
    <cellStyle name="Normal 9 2 2 2 2 2 2 2 5" xfId="42856"/>
    <cellStyle name="Normal 9 2 2 2 2 2 2 3" xfId="42857"/>
    <cellStyle name="Normal 9 2 2 2 2 2 2 3 2" xfId="42858"/>
    <cellStyle name="Normal 9 2 2 2 2 2 2 3 2 2" xfId="42859"/>
    <cellStyle name="Normal 9 2 2 2 2 2 2 3 2 2 2" xfId="42860"/>
    <cellStyle name="Normal 9 2 2 2 2 2 2 3 2 3" xfId="42861"/>
    <cellStyle name="Normal 9 2 2 2 2 2 2 3 3" xfId="42862"/>
    <cellStyle name="Normal 9 2 2 2 2 2 2 3 3 2" xfId="42863"/>
    <cellStyle name="Normal 9 2 2 2 2 2 2 3 4" xfId="42864"/>
    <cellStyle name="Normal 9 2 2 2 2 2 2 4" xfId="42865"/>
    <cellStyle name="Normal 9 2 2 2 2 2 2 4 2" xfId="42866"/>
    <cellStyle name="Normal 9 2 2 2 2 2 2 4 2 2" xfId="42867"/>
    <cellStyle name="Normal 9 2 2 2 2 2 2 4 3" xfId="42868"/>
    <cellStyle name="Normal 9 2 2 2 2 2 2 5" xfId="42869"/>
    <cellStyle name="Normal 9 2 2 2 2 2 2 5 2" xfId="42870"/>
    <cellStyle name="Normal 9 2 2 2 2 2 2 6" xfId="42871"/>
    <cellStyle name="Normal 9 2 2 2 2 2 3" xfId="42872"/>
    <cellStyle name="Normal 9 2 2 2 2 2 3 2" xfId="42873"/>
    <cellStyle name="Normal 9 2 2 2 2 2 3 2 2" xfId="42874"/>
    <cellStyle name="Normal 9 2 2 2 2 2 3 2 2 2" xfId="42875"/>
    <cellStyle name="Normal 9 2 2 2 2 2 3 2 2 2 2" xfId="42876"/>
    <cellStyle name="Normal 9 2 2 2 2 2 3 2 2 3" xfId="42877"/>
    <cellStyle name="Normal 9 2 2 2 2 2 3 2 3" xfId="42878"/>
    <cellStyle name="Normal 9 2 2 2 2 2 3 2 3 2" xfId="42879"/>
    <cellStyle name="Normal 9 2 2 2 2 2 3 2 4" xfId="42880"/>
    <cellStyle name="Normal 9 2 2 2 2 2 3 3" xfId="42881"/>
    <cellStyle name="Normal 9 2 2 2 2 2 3 3 2" xfId="42882"/>
    <cellStyle name="Normal 9 2 2 2 2 2 3 3 2 2" xfId="42883"/>
    <cellStyle name="Normal 9 2 2 2 2 2 3 3 3" xfId="42884"/>
    <cellStyle name="Normal 9 2 2 2 2 2 3 4" xfId="42885"/>
    <cellStyle name="Normal 9 2 2 2 2 2 3 4 2" xfId="42886"/>
    <cellStyle name="Normal 9 2 2 2 2 2 3 5" xfId="42887"/>
    <cellStyle name="Normal 9 2 2 2 2 2 4" xfId="42888"/>
    <cellStyle name="Normal 9 2 2 2 2 2 4 2" xfId="42889"/>
    <cellStyle name="Normal 9 2 2 2 2 2 4 2 2" xfId="42890"/>
    <cellStyle name="Normal 9 2 2 2 2 2 4 2 2 2" xfId="42891"/>
    <cellStyle name="Normal 9 2 2 2 2 2 4 2 3" xfId="42892"/>
    <cellStyle name="Normal 9 2 2 2 2 2 4 3" xfId="42893"/>
    <cellStyle name="Normal 9 2 2 2 2 2 4 3 2" xfId="42894"/>
    <cellStyle name="Normal 9 2 2 2 2 2 4 4" xfId="42895"/>
    <cellStyle name="Normal 9 2 2 2 2 2 5" xfId="42896"/>
    <cellStyle name="Normal 9 2 2 2 2 2 5 2" xfId="42897"/>
    <cellStyle name="Normal 9 2 2 2 2 2 5 2 2" xfId="42898"/>
    <cellStyle name="Normal 9 2 2 2 2 2 5 3" xfId="42899"/>
    <cellStyle name="Normal 9 2 2 2 2 2 6" xfId="42900"/>
    <cellStyle name="Normal 9 2 2 2 2 2 6 2" xfId="42901"/>
    <cellStyle name="Normal 9 2 2 2 2 2 7" xfId="42902"/>
    <cellStyle name="Normal 9 2 2 2 2 3" xfId="42903"/>
    <cellStyle name="Normal 9 2 2 2 2 3 2" xfId="42904"/>
    <cellStyle name="Normal 9 2 2 2 2 3 2 2" xfId="42905"/>
    <cellStyle name="Normal 9 2 2 2 2 3 2 2 2" xfId="42906"/>
    <cellStyle name="Normal 9 2 2 2 2 3 2 2 2 2" xfId="42907"/>
    <cellStyle name="Normal 9 2 2 2 2 3 2 2 2 2 2" xfId="42908"/>
    <cellStyle name="Normal 9 2 2 2 2 3 2 2 2 3" xfId="42909"/>
    <cellStyle name="Normal 9 2 2 2 2 3 2 2 3" xfId="42910"/>
    <cellStyle name="Normal 9 2 2 2 2 3 2 2 3 2" xfId="42911"/>
    <cellStyle name="Normal 9 2 2 2 2 3 2 2 4" xfId="42912"/>
    <cellStyle name="Normal 9 2 2 2 2 3 2 3" xfId="42913"/>
    <cellStyle name="Normal 9 2 2 2 2 3 2 3 2" xfId="42914"/>
    <cellStyle name="Normal 9 2 2 2 2 3 2 3 2 2" xfId="42915"/>
    <cellStyle name="Normal 9 2 2 2 2 3 2 3 3" xfId="42916"/>
    <cellStyle name="Normal 9 2 2 2 2 3 2 4" xfId="42917"/>
    <cellStyle name="Normal 9 2 2 2 2 3 2 4 2" xfId="42918"/>
    <cellStyle name="Normal 9 2 2 2 2 3 2 5" xfId="42919"/>
    <cellStyle name="Normal 9 2 2 2 2 3 3" xfId="42920"/>
    <cellStyle name="Normal 9 2 2 2 2 3 3 2" xfId="42921"/>
    <cellStyle name="Normal 9 2 2 2 2 3 3 2 2" xfId="42922"/>
    <cellStyle name="Normal 9 2 2 2 2 3 3 2 2 2" xfId="42923"/>
    <cellStyle name="Normal 9 2 2 2 2 3 3 2 3" xfId="42924"/>
    <cellStyle name="Normal 9 2 2 2 2 3 3 3" xfId="42925"/>
    <cellStyle name="Normal 9 2 2 2 2 3 3 3 2" xfId="42926"/>
    <cellStyle name="Normal 9 2 2 2 2 3 3 4" xfId="42927"/>
    <cellStyle name="Normal 9 2 2 2 2 3 4" xfId="42928"/>
    <cellStyle name="Normal 9 2 2 2 2 3 4 2" xfId="42929"/>
    <cellStyle name="Normal 9 2 2 2 2 3 4 2 2" xfId="42930"/>
    <cellStyle name="Normal 9 2 2 2 2 3 4 3" xfId="42931"/>
    <cellStyle name="Normal 9 2 2 2 2 3 5" xfId="42932"/>
    <cellStyle name="Normal 9 2 2 2 2 3 5 2" xfId="42933"/>
    <cellStyle name="Normal 9 2 2 2 2 3 6" xfId="42934"/>
    <cellStyle name="Normal 9 2 2 2 2 4" xfId="42935"/>
    <cellStyle name="Normal 9 2 2 2 2 4 2" xfId="42936"/>
    <cellStyle name="Normal 9 2 2 2 2 4 2 2" xfId="42937"/>
    <cellStyle name="Normal 9 2 2 2 2 4 2 2 2" xfId="42938"/>
    <cellStyle name="Normal 9 2 2 2 2 4 2 2 2 2" xfId="42939"/>
    <cellStyle name="Normal 9 2 2 2 2 4 2 2 3" xfId="42940"/>
    <cellStyle name="Normal 9 2 2 2 2 4 2 3" xfId="42941"/>
    <cellStyle name="Normal 9 2 2 2 2 4 2 3 2" xfId="42942"/>
    <cellStyle name="Normal 9 2 2 2 2 4 2 4" xfId="42943"/>
    <cellStyle name="Normal 9 2 2 2 2 4 3" xfId="42944"/>
    <cellStyle name="Normal 9 2 2 2 2 4 3 2" xfId="42945"/>
    <cellStyle name="Normal 9 2 2 2 2 4 3 2 2" xfId="42946"/>
    <cellStyle name="Normal 9 2 2 2 2 4 3 3" xfId="42947"/>
    <cellStyle name="Normal 9 2 2 2 2 4 4" xfId="42948"/>
    <cellStyle name="Normal 9 2 2 2 2 4 4 2" xfId="42949"/>
    <cellStyle name="Normal 9 2 2 2 2 4 5" xfId="42950"/>
    <cellStyle name="Normal 9 2 2 2 2 5" xfId="42951"/>
    <cellStyle name="Normal 9 2 2 2 2 5 2" xfId="42952"/>
    <cellStyle name="Normal 9 2 2 2 2 5 2 2" xfId="42953"/>
    <cellStyle name="Normal 9 2 2 2 2 5 2 2 2" xfId="42954"/>
    <cellStyle name="Normal 9 2 2 2 2 5 2 3" xfId="42955"/>
    <cellStyle name="Normal 9 2 2 2 2 5 3" xfId="42956"/>
    <cellStyle name="Normal 9 2 2 2 2 5 3 2" xfId="42957"/>
    <cellStyle name="Normal 9 2 2 2 2 5 4" xfId="42958"/>
    <cellStyle name="Normal 9 2 2 2 2 6" xfId="42959"/>
    <cellStyle name="Normal 9 2 2 2 2 6 2" xfId="42960"/>
    <cellStyle name="Normal 9 2 2 2 2 6 2 2" xfId="42961"/>
    <cellStyle name="Normal 9 2 2 2 2 6 3" xfId="42962"/>
    <cellStyle name="Normal 9 2 2 2 2 7" xfId="42963"/>
    <cellStyle name="Normal 9 2 2 2 2 7 2" xfId="42964"/>
    <cellStyle name="Normal 9 2 2 2 2 8" xfId="42965"/>
    <cellStyle name="Normal 9 2 2 2 3" xfId="42966"/>
    <cellStyle name="Normal 9 2 2 2 3 2" xfId="42967"/>
    <cellStyle name="Normal 9 2 2 2 3 2 2" xfId="42968"/>
    <cellStyle name="Normal 9 2 2 2 3 2 2 2" xfId="42969"/>
    <cellStyle name="Normal 9 2 2 2 3 2 2 2 2" xfId="42970"/>
    <cellStyle name="Normal 9 2 2 2 3 2 2 2 2 2" xfId="42971"/>
    <cellStyle name="Normal 9 2 2 2 3 2 2 2 2 2 2" xfId="42972"/>
    <cellStyle name="Normal 9 2 2 2 3 2 2 2 2 3" xfId="42973"/>
    <cellStyle name="Normal 9 2 2 2 3 2 2 2 3" xfId="42974"/>
    <cellStyle name="Normal 9 2 2 2 3 2 2 2 3 2" xfId="42975"/>
    <cellStyle name="Normal 9 2 2 2 3 2 2 2 4" xfId="42976"/>
    <cellStyle name="Normal 9 2 2 2 3 2 2 3" xfId="42977"/>
    <cellStyle name="Normal 9 2 2 2 3 2 2 3 2" xfId="42978"/>
    <cellStyle name="Normal 9 2 2 2 3 2 2 3 2 2" xfId="42979"/>
    <cellStyle name="Normal 9 2 2 2 3 2 2 3 3" xfId="42980"/>
    <cellStyle name="Normal 9 2 2 2 3 2 2 4" xfId="42981"/>
    <cellStyle name="Normal 9 2 2 2 3 2 2 4 2" xfId="42982"/>
    <cellStyle name="Normal 9 2 2 2 3 2 2 5" xfId="42983"/>
    <cellStyle name="Normal 9 2 2 2 3 2 3" xfId="42984"/>
    <cellStyle name="Normal 9 2 2 2 3 2 3 2" xfId="42985"/>
    <cellStyle name="Normal 9 2 2 2 3 2 3 2 2" xfId="42986"/>
    <cellStyle name="Normal 9 2 2 2 3 2 3 2 2 2" xfId="42987"/>
    <cellStyle name="Normal 9 2 2 2 3 2 3 2 3" xfId="42988"/>
    <cellStyle name="Normal 9 2 2 2 3 2 3 3" xfId="42989"/>
    <cellStyle name="Normal 9 2 2 2 3 2 3 3 2" xfId="42990"/>
    <cellStyle name="Normal 9 2 2 2 3 2 3 4" xfId="42991"/>
    <cellStyle name="Normal 9 2 2 2 3 2 4" xfId="42992"/>
    <cellStyle name="Normal 9 2 2 2 3 2 4 2" xfId="42993"/>
    <cellStyle name="Normal 9 2 2 2 3 2 4 2 2" xfId="42994"/>
    <cellStyle name="Normal 9 2 2 2 3 2 4 3" xfId="42995"/>
    <cellStyle name="Normal 9 2 2 2 3 2 5" xfId="42996"/>
    <cellStyle name="Normal 9 2 2 2 3 2 5 2" xfId="42997"/>
    <cellStyle name="Normal 9 2 2 2 3 2 6" xfId="42998"/>
    <cellStyle name="Normal 9 2 2 2 3 3" xfId="42999"/>
    <cellStyle name="Normal 9 2 2 2 3 3 2" xfId="43000"/>
    <cellStyle name="Normal 9 2 2 2 3 3 2 2" xfId="43001"/>
    <cellStyle name="Normal 9 2 2 2 3 3 2 2 2" xfId="43002"/>
    <cellStyle name="Normal 9 2 2 2 3 3 2 2 2 2" xfId="43003"/>
    <cellStyle name="Normal 9 2 2 2 3 3 2 2 3" xfId="43004"/>
    <cellStyle name="Normal 9 2 2 2 3 3 2 3" xfId="43005"/>
    <cellStyle name="Normal 9 2 2 2 3 3 2 3 2" xfId="43006"/>
    <cellStyle name="Normal 9 2 2 2 3 3 2 4" xfId="43007"/>
    <cellStyle name="Normal 9 2 2 2 3 3 3" xfId="43008"/>
    <cellStyle name="Normal 9 2 2 2 3 3 3 2" xfId="43009"/>
    <cellStyle name="Normal 9 2 2 2 3 3 3 2 2" xfId="43010"/>
    <cellStyle name="Normal 9 2 2 2 3 3 3 3" xfId="43011"/>
    <cellStyle name="Normal 9 2 2 2 3 3 4" xfId="43012"/>
    <cellStyle name="Normal 9 2 2 2 3 3 4 2" xfId="43013"/>
    <cellStyle name="Normal 9 2 2 2 3 3 5" xfId="43014"/>
    <cellStyle name="Normal 9 2 2 2 3 4" xfId="43015"/>
    <cellStyle name="Normal 9 2 2 2 3 4 2" xfId="43016"/>
    <cellStyle name="Normal 9 2 2 2 3 4 2 2" xfId="43017"/>
    <cellStyle name="Normal 9 2 2 2 3 4 2 2 2" xfId="43018"/>
    <cellStyle name="Normal 9 2 2 2 3 4 2 3" xfId="43019"/>
    <cellStyle name="Normal 9 2 2 2 3 4 3" xfId="43020"/>
    <cellStyle name="Normal 9 2 2 2 3 4 3 2" xfId="43021"/>
    <cellStyle name="Normal 9 2 2 2 3 4 4" xfId="43022"/>
    <cellStyle name="Normal 9 2 2 2 3 5" xfId="43023"/>
    <cellStyle name="Normal 9 2 2 2 3 5 2" xfId="43024"/>
    <cellStyle name="Normal 9 2 2 2 3 5 2 2" xfId="43025"/>
    <cellStyle name="Normal 9 2 2 2 3 5 3" xfId="43026"/>
    <cellStyle name="Normal 9 2 2 2 3 6" xfId="43027"/>
    <cellStyle name="Normal 9 2 2 2 3 6 2" xfId="43028"/>
    <cellStyle name="Normal 9 2 2 2 3 7" xfId="43029"/>
    <cellStyle name="Normal 9 2 2 2 4" xfId="43030"/>
    <cellStyle name="Normal 9 2 2 2 4 2" xfId="43031"/>
    <cellStyle name="Normal 9 2 2 2 4 2 2" xfId="43032"/>
    <cellStyle name="Normal 9 2 2 2 4 2 2 2" xfId="43033"/>
    <cellStyle name="Normal 9 2 2 2 4 2 2 2 2" xfId="43034"/>
    <cellStyle name="Normal 9 2 2 2 4 2 2 2 2 2" xfId="43035"/>
    <cellStyle name="Normal 9 2 2 2 4 2 2 2 3" xfId="43036"/>
    <cellStyle name="Normal 9 2 2 2 4 2 2 3" xfId="43037"/>
    <cellStyle name="Normal 9 2 2 2 4 2 2 3 2" xfId="43038"/>
    <cellStyle name="Normal 9 2 2 2 4 2 2 4" xfId="43039"/>
    <cellStyle name="Normal 9 2 2 2 4 2 3" xfId="43040"/>
    <cellStyle name="Normal 9 2 2 2 4 2 3 2" xfId="43041"/>
    <cellStyle name="Normal 9 2 2 2 4 2 3 2 2" xfId="43042"/>
    <cellStyle name="Normal 9 2 2 2 4 2 3 3" xfId="43043"/>
    <cellStyle name="Normal 9 2 2 2 4 2 4" xfId="43044"/>
    <cellStyle name="Normal 9 2 2 2 4 2 4 2" xfId="43045"/>
    <cellStyle name="Normal 9 2 2 2 4 2 5" xfId="43046"/>
    <cellStyle name="Normal 9 2 2 2 4 3" xfId="43047"/>
    <cellStyle name="Normal 9 2 2 2 4 3 2" xfId="43048"/>
    <cellStyle name="Normal 9 2 2 2 4 3 2 2" xfId="43049"/>
    <cellStyle name="Normal 9 2 2 2 4 3 2 2 2" xfId="43050"/>
    <cellStyle name="Normal 9 2 2 2 4 3 2 3" xfId="43051"/>
    <cellStyle name="Normal 9 2 2 2 4 3 3" xfId="43052"/>
    <cellStyle name="Normal 9 2 2 2 4 3 3 2" xfId="43053"/>
    <cellStyle name="Normal 9 2 2 2 4 3 4" xfId="43054"/>
    <cellStyle name="Normal 9 2 2 2 4 4" xfId="43055"/>
    <cellStyle name="Normal 9 2 2 2 4 4 2" xfId="43056"/>
    <cellStyle name="Normal 9 2 2 2 4 4 2 2" xfId="43057"/>
    <cellStyle name="Normal 9 2 2 2 4 4 3" xfId="43058"/>
    <cellStyle name="Normal 9 2 2 2 4 5" xfId="43059"/>
    <cellStyle name="Normal 9 2 2 2 4 5 2" xfId="43060"/>
    <cellStyle name="Normal 9 2 2 2 4 6" xfId="43061"/>
    <cellStyle name="Normal 9 2 2 2 5" xfId="43062"/>
    <cellStyle name="Normal 9 2 2 2 5 2" xfId="43063"/>
    <cellStyle name="Normal 9 2 2 2 5 2 2" xfId="43064"/>
    <cellStyle name="Normal 9 2 2 2 5 2 2 2" xfId="43065"/>
    <cellStyle name="Normal 9 2 2 2 5 2 2 2 2" xfId="43066"/>
    <cellStyle name="Normal 9 2 2 2 5 2 2 3" xfId="43067"/>
    <cellStyle name="Normal 9 2 2 2 5 2 3" xfId="43068"/>
    <cellStyle name="Normal 9 2 2 2 5 2 3 2" xfId="43069"/>
    <cellStyle name="Normal 9 2 2 2 5 2 4" xfId="43070"/>
    <cellStyle name="Normal 9 2 2 2 5 3" xfId="43071"/>
    <cellStyle name="Normal 9 2 2 2 5 3 2" xfId="43072"/>
    <cellStyle name="Normal 9 2 2 2 5 3 2 2" xfId="43073"/>
    <cellStyle name="Normal 9 2 2 2 5 3 3" xfId="43074"/>
    <cellStyle name="Normal 9 2 2 2 5 4" xfId="43075"/>
    <cellStyle name="Normal 9 2 2 2 5 4 2" xfId="43076"/>
    <cellStyle name="Normal 9 2 2 2 5 5" xfId="43077"/>
    <cellStyle name="Normal 9 2 2 2 6" xfId="43078"/>
    <cellStyle name="Normal 9 2 2 2 6 2" xfId="43079"/>
    <cellStyle name="Normal 9 2 2 2 6 2 2" xfId="43080"/>
    <cellStyle name="Normal 9 2 2 2 6 2 2 2" xfId="43081"/>
    <cellStyle name="Normal 9 2 2 2 6 2 3" xfId="43082"/>
    <cellStyle name="Normal 9 2 2 2 6 3" xfId="43083"/>
    <cellStyle name="Normal 9 2 2 2 6 3 2" xfId="43084"/>
    <cellStyle name="Normal 9 2 2 2 6 4" xfId="43085"/>
    <cellStyle name="Normal 9 2 2 2 7" xfId="43086"/>
    <cellStyle name="Normal 9 2 2 2 7 2" xfId="43087"/>
    <cellStyle name="Normal 9 2 2 2 7 2 2" xfId="43088"/>
    <cellStyle name="Normal 9 2 2 2 7 3" xfId="43089"/>
    <cellStyle name="Normal 9 2 2 2 8" xfId="43090"/>
    <cellStyle name="Normal 9 2 2 2 8 2" xfId="43091"/>
    <cellStyle name="Normal 9 2 2 2 9" xfId="43092"/>
    <cellStyle name="Normal 9 2 2 3" xfId="43093"/>
    <cellStyle name="Normal 9 2 2 3 2" xfId="43094"/>
    <cellStyle name="Normal 9 2 2 3 2 2" xfId="43095"/>
    <cellStyle name="Normal 9 2 2 3 2 2 2" xfId="43096"/>
    <cellStyle name="Normal 9 2 2 3 2 2 2 2" xfId="43097"/>
    <cellStyle name="Normal 9 2 2 3 2 2 2 2 2" xfId="43098"/>
    <cellStyle name="Normal 9 2 2 3 2 2 2 2 2 2" xfId="43099"/>
    <cellStyle name="Normal 9 2 2 3 2 2 2 2 2 2 2" xfId="43100"/>
    <cellStyle name="Normal 9 2 2 3 2 2 2 2 2 3" xfId="43101"/>
    <cellStyle name="Normal 9 2 2 3 2 2 2 2 3" xfId="43102"/>
    <cellStyle name="Normal 9 2 2 3 2 2 2 2 3 2" xfId="43103"/>
    <cellStyle name="Normal 9 2 2 3 2 2 2 2 4" xfId="43104"/>
    <cellStyle name="Normal 9 2 2 3 2 2 2 3" xfId="43105"/>
    <cellStyle name="Normal 9 2 2 3 2 2 2 3 2" xfId="43106"/>
    <cellStyle name="Normal 9 2 2 3 2 2 2 3 2 2" xfId="43107"/>
    <cellStyle name="Normal 9 2 2 3 2 2 2 3 3" xfId="43108"/>
    <cellStyle name="Normal 9 2 2 3 2 2 2 4" xfId="43109"/>
    <cellStyle name="Normal 9 2 2 3 2 2 2 4 2" xfId="43110"/>
    <cellStyle name="Normal 9 2 2 3 2 2 2 5" xfId="43111"/>
    <cellStyle name="Normal 9 2 2 3 2 2 3" xfId="43112"/>
    <cellStyle name="Normal 9 2 2 3 2 2 3 2" xfId="43113"/>
    <cellStyle name="Normal 9 2 2 3 2 2 3 2 2" xfId="43114"/>
    <cellStyle name="Normal 9 2 2 3 2 2 3 2 2 2" xfId="43115"/>
    <cellStyle name="Normal 9 2 2 3 2 2 3 2 3" xfId="43116"/>
    <cellStyle name="Normal 9 2 2 3 2 2 3 3" xfId="43117"/>
    <cellStyle name="Normal 9 2 2 3 2 2 3 3 2" xfId="43118"/>
    <cellStyle name="Normal 9 2 2 3 2 2 3 4" xfId="43119"/>
    <cellStyle name="Normal 9 2 2 3 2 2 4" xfId="43120"/>
    <cellStyle name="Normal 9 2 2 3 2 2 4 2" xfId="43121"/>
    <cellStyle name="Normal 9 2 2 3 2 2 4 2 2" xfId="43122"/>
    <cellStyle name="Normal 9 2 2 3 2 2 4 3" xfId="43123"/>
    <cellStyle name="Normal 9 2 2 3 2 2 5" xfId="43124"/>
    <cellStyle name="Normal 9 2 2 3 2 2 5 2" xfId="43125"/>
    <cellStyle name="Normal 9 2 2 3 2 2 6" xfId="43126"/>
    <cellStyle name="Normal 9 2 2 3 2 3" xfId="43127"/>
    <cellStyle name="Normal 9 2 2 3 2 3 2" xfId="43128"/>
    <cellStyle name="Normal 9 2 2 3 2 3 2 2" xfId="43129"/>
    <cellStyle name="Normal 9 2 2 3 2 3 2 2 2" xfId="43130"/>
    <cellStyle name="Normal 9 2 2 3 2 3 2 2 2 2" xfId="43131"/>
    <cellStyle name="Normal 9 2 2 3 2 3 2 2 3" xfId="43132"/>
    <cellStyle name="Normal 9 2 2 3 2 3 2 3" xfId="43133"/>
    <cellStyle name="Normal 9 2 2 3 2 3 2 3 2" xfId="43134"/>
    <cellStyle name="Normal 9 2 2 3 2 3 2 4" xfId="43135"/>
    <cellStyle name="Normal 9 2 2 3 2 3 3" xfId="43136"/>
    <cellStyle name="Normal 9 2 2 3 2 3 3 2" xfId="43137"/>
    <cellStyle name="Normal 9 2 2 3 2 3 3 2 2" xfId="43138"/>
    <cellStyle name="Normal 9 2 2 3 2 3 3 3" xfId="43139"/>
    <cellStyle name="Normal 9 2 2 3 2 3 4" xfId="43140"/>
    <cellStyle name="Normal 9 2 2 3 2 3 4 2" xfId="43141"/>
    <cellStyle name="Normal 9 2 2 3 2 3 5" xfId="43142"/>
    <cellStyle name="Normal 9 2 2 3 2 4" xfId="43143"/>
    <cellStyle name="Normal 9 2 2 3 2 4 2" xfId="43144"/>
    <cellStyle name="Normal 9 2 2 3 2 4 2 2" xfId="43145"/>
    <cellStyle name="Normal 9 2 2 3 2 4 2 2 2" xfId="43146"/>
    <cellStyle name="Normal 9 2 2 3 2 4 2 3" xfId="43147"/>
    <cellStyle name="Normal 9 2 2 3 2 4 3" xfId="43148"/>
    <cellStyle name="Normal 9 2 2 3 2 4 3 2" xfId="43149"/>
    <cellStyle name="Normal 9 2 2 3 2 4 4" xfId="43150"/>
    <cellStyle name="Normal 9 2 2 3 2 5" xfId="43151"/>
    <cellStyle name="Normal 9 2 2 3 2 5 2" xfId="43152"/>
    <cellStyle name="Normal 9 2 2 3 2 5 2 2" xfId="43153"/>
    <cellStyle name="Normal 9 2 2 3 2 5 3" xfId="43154"/>
    <cellStyle name="Normal 9 2 2 3 2 6" xfId="43155"/>
    <cellStyle name="Normal 9 2 2 3 2 6 2" xfId="43156"/>
    <cellStyle name="Normal 9 2 2 3 2 7" xfId="43157"/>
    <cellStyle name="Normal 9 2 2 3 3" xfId="43158"/>
    <cellStyle name="Normal 9 2 2 3 3 2" xfId="43159"/>
    <cellStyle name="Normal 9 2 2 3 3 2 2" xfId="43160"/>
    <cellStyle name="Normal 9 2 2 3 3 2 2 2" xfId="43161"/>
    <cellStyle name="Normal 9 2 2 3 3 2 2 2 2" xfId="43162"/>
    <cellStyle name="Normal 9 2 2 3 3 2 2 2 2 2" xfId="43163"/>
    <cellStyle name="Normal 9 2 2 3 3 2 2 2 3" xfId="43164"/>
    <cellStyle name="Normal 9 2 2 3 3 2 2 3" xfId="43165"/>
    <cellStyle name="Normal 9 2 2 3 3 2 2 3 2" xfId="43166"/>
    <cellStyle name="Normal 9 2 2 3 3 2 2 4" xfId="43167"/>
    <cellStyle name="Normal 9 2 2 3 3 2 3" xfId="43168"/>
    <cellStyle name="Normal 9 2 2 3 3 2 3 2" xfId="43169"/>
    <cellStyle name="Normal 9 2 2 3 3 2 3 2 2" xfId="43170"/>
    <cellStyle name="Normal 9 2 2 3 3 2 3 3" xfId="43171"/>
    <cellStyle name="Normal 9 2 2 3 3 2 4" xfId="43172"/>
    <cellStyle name="Normal 9 2 2 3 3 2 4 2" xfId="43173"/>
    <cellStyle name="Normal 9 2 2 3 3 2 5" xfId="43174"/>
    <cellStyle name="Normal 9 2 2 3 3 3" xfId="43175"/>
    <cellStyle name="Normal 9 2 2 3 3 3 2" xfId="43176"/>
    <cellStyle name="Normal 9 2 2 3 3 3 2 2" xfId="43177"/>
    <cellStyle name="Normal 9 2 2 3 3 3 2 2 2" xfId="43178"/>
    <cellStyle name="Normal 9 2 2 3 3 3 2 3" xfId="43179"/>
    <cellStyle name="Normal 9 2 2 3 3 3 3" xfId="43180"/>
    <cellStyle name="Normal 9 2 2 3 3 3 3 2" xfId="43181"/>
    <cellStyle name="Normal 9 2 2 3 3 3 4" xfId="43182"/>
    <cellStyle name="Normal 9 2 2 3 3 4" xfId="43183"/>
    <cellStyle name="Normal 9 2 2 3 3 4 2" xfId="43184"/>
    <cellStyle name="Normal 9 2 2 3 3 4 2 2" xfId="43185"/>
    <cellStyle name="Normal 9 2 2 3 3 4 3" xfId="43186"/>
    <cellStyle name="Normal 9 2 2 3 3 5" xfId="43187"/>
    <cellStyle name="Normal 9 2 2 3 3 5 2" xfId="43188"/>
    <cellStyle name="Normal 9 2 2 3 3 6" xfId="43189"/>
    <cellStyle name="Normal 9 2 2 3 4" xfId="43190"/>
    <cellStyle name="Normal 9 2 2 3 4 2" xfId="43191"/>
    <cellStyle name="Normal 9 2 2 3 4 2 2" xfId="43192"/>
    <cellStyle name="Normal 9 2 2 3 4 2 2 2" xfId="43193"/>
    <cellStyle name="Normal 9 2 2 3 4 2 2 2 2" xfId="43194"/>
    <cellStyle name="Normal 9 2 2 3 4 2 2 3" xfId="43195"/>
    <cellStyle name="Normal 9 2 2 3 4 2 3" xfId="43196"/>
    <cellStyle name="Normal 9 2 2 3 4 2 3 2" xfId="43197"/>
    <cellStyle name="Normal 9 2 2 3 4 2 4" xfId="43198"/>
    <cellStyle name="Normal 9 2 2 3 4 3" xfId="43199"/>
    <cellStyle name="Normal 9 2 2 3 4 3 2" xfId="43200"/>
    <cellStyle name="Normal 9 2 2 3 4 3 2 2" xfId="43201"/>
    <cellStyle name="Normal 9 2 2 3 4 3 3" xfId="43202"/>
    <cellStyle name="Normal 9 2 2 3 4 4" xfId="43203"/>
    <cellStyle name="Normal 9 2 2 3 4 4 2" xfId="43204"/>
    <cellStyle name="Normal 9 2 2 3 4 5" xfId="43205"/>
    <cellStyle name="Normal 9 2 2 3 5" xfId="43206"/>
    <cellStyle name="Normal 9 2 2 3 5 2" xfId="43207"/>
    <cellStyle name="Normal 9 2 2 3 5 2 2" xfId="43208"/>
    <cellStyle name="Normal 9 2 2 3 5 2 2 2" xfId="43209"/>
    <cellStyle name="Normal 9 2 2 3 5 2 3" xfId="43210"/>
    <cellStyle name="Normal 9 2 2 3 5 3" xfId="43211"/>
    <cellStyle name="Normal 9 2 2 3 5 3 2" xfId="43212"/>
    <cellStyle name="Normal 9 2 2 3 5 4" xfId="43213"/>
    <cellStyle name="Normal 9 2 2 3 6" xfId="43214"/>
    <cellStyle name="Normal 9 2 2 3 6 2" xfId="43215"/>
    <cellStyle name="Normal 9 2 2 3 6 2 2" xfId="43216"/>
    <cellStyle name="Normal 9 2 2 3 6 3" xfId="43217"/>
    <cellStyle name="Normal 9 2 2 3 7" xfId="43218"/>
    <cellStyle name="Normal 9 2 2 3 7 2" xfId="43219"/>
    <cellStyle name="Normal 9 2 2 3 8" xfId="43220"/>
    <cellStyle name="Normal 9 2 2 4" xfId="43221"/>
    <cellStyle name="Normal 9 2 2 4 2" xfId="43222"/>
    <cellStyle name="Normal 9 2 2 4 2 2" xfId="43223"/>
    <cellStyle name="Normal 9 2 2 4 2 2 2" xfId="43224"/>
    <cellStyle name="Normal 9 2 2 4 2 2 2 2" xfId="43225"/>
    <cellStyle name="Normal 9 2 2 4 2 2 2 2 2" xfId="43226"/>
    <cellStyle name="Normal 9 2 2 4 2 2 2 2 2 2" xfId="43227"/>
    <cellStyle name="Normal 9 2 2 4 2 2 2 2 3" xfId="43228"/>
    <cellStyle name="Normal 9 2 2 4 2 2 2 3" xfId="43229"/>
    <cellStyle name="Normal 9 2 2 4 2 2 2 3 2" xfId="43230"/>
    <cellStyle name="Normal 9 2 2 4 2 2 2 4" xfId="43231"/>
    <cellStyle name="Normal 9 2 2 4 2 2 3" xfId="43232"/>
    <cellStyle name="Normal 9 2 2 4 2 2 3 2" xfId="43233"/>
    <cellStyle name="Normal 9 2 2 4 2 2 3 2 2" xfId="43234"/>
    <cellStyle name="Normal 9 2 2 4 2 2 3 3" xfId="43235"/>
    <cellStyle name="Normal 9 2 2 4 2 2 4" xfId="43236"/>
    <cellStyle name="Normal 9 2 2 4 2 2 4 2" xfId="43237"/>
    <cellStyle name="Normal 9 2 2 4 2 2 5" xfId="43238"/>
    <cellStyle name="Normal 9 2 2 4 2 3" xfId="43239"/>
    <cellStyle name="Normal 9 2 2 4 2 3 2" xfId="43240"/>
    <cellStyle name="Normal 9 2 2 4 2 3 2 2" xfId="43241"/>
    <cellStyle name="Normal 9 2 2 4 2 3 2 2 2" xfId="43242"/>
    <cellStyle name="Normal 9 2 2 4 2 3 2 3" xfId="43243"/>
    <cellStyle name="Normal 9 2 2 4 2 3 3" xfId="43244"/>
    <cellStyle name="Normal 9 2 2 4 2 3 3 2" xfId="43245"/>
    <cellStyle name="Normal 9 2 2 4 2 3 4" xfId="43246"/>
    <cellStyle name="Normal 9 2 2 4 2 4" xfId="43247"/>
    <cellStyle name="Normal 9 2 2 4 2 4 2" xfId="43248"/>
    <cellStyle name="Normal 9 2 2 4 2 4 2 2" xfId="43249"/>
    <cellStyle name="Normal 9 2 2 4 2 4 3" xfId="43250"/>
    <cellStyle name="Normal 9 2 2 4 2 5" xfId="43251"/>
    <cellStyle name="Normal 9 2 2 4 2 5 2" xfId="43252"/>
    <cellStyle name="Normal 9 2 2 4 2 6" xfId="43253"/>
    <cellStyle name="Normal 9 2 2 4 3" xfId="43254"/>
    <cellStyle name="Normal 9 2 2 4 3 2" xfId="43255"/>
    <cellStyle name="Normal 9 2 2 4 3 2 2" xfId="43256"/>
    <cellStyle name="Normal 9 2 2 4 3 2 2 2" xfId="43257"/>
    <cellStyle name="Normal 9 2 2 4 3 2 2 2 2" xfId="43258"/>
    <cellStyle name="Normal 9 2 2 4 3 2 2 3" xfId="43259"/>
    <cellStyle name="Normal 9 2 2 4 3 2 3" xfId="43260"/>
    <cellStyle name="Normal 9 2 2 4 3 2 3 2" xfId="43261"/>
    <cellStyle name="Normal 9 2 2 4 3 2 4" xfId="43262"/>
    <cellStyle name="Normal 9 2 2 4 3 3" xfId="43263"/>
    <cellStyle name="Normal 9 2 2 4 3 3 2" xfId="43264"/>
    <cellStyle name="Normal 9 2 2 4 3 3 2 2" xfId="43265"/>
    <cellStyle name="Normal 9 2 2 4 3 3 3" xfId="43266"/>
    <cellStyle name="Normal 9 2 2 4 3 4" xfId="43267"/>
    <cellStyle name="Normal 9 2 2 4 3 4 2" xfId="43268"/>
    <cellStyle name="Normal 9 2 2 4 3 5" xfId="43269"/>
    <cellStyle name="Normal 9 2 2 4 4" xfId="43270"/>
    <cellStyle name="Normal 9 2 2 4 4 2" xfId="43271"/>
    <cellStyle name="Normal 9 2 2 4 4 2 2" xfId="43272"/>
    <cellStyle name="Normal 9 2 2 4 4 2 2 2" xfId="43273"/>
    <cellStyle name="Normal 9 2 2 4 4 2 3" xfId="43274"/>
    <cellStyle name="Normal 9 2 2 4 4 3" xfId="43275"/>
    <cellStyle name="Normal 9 2 2 4 4 3 2" xfId="43276"/>
    <cellStyle name="Normal 9 2 2 4 4 4" xfId="43277"/>
    <cellStyle name="Normal 9 2 2 4 5" xfId="43278"/>
    <cellStyle name="Normal 9 2 2 4 5 2" xfId="43279"/>
    <cellStyle name="Normal 9 2 2 4 5 2 2" xfId="43280"/>
    <cellStyle name="Normal 9 2 2 4 5 3" xfId="43281"/>
    <cellStyle name="Normal 9 2 2 4 6" xfId="43282"/>
    <cellStyle name="Normal 9 2 2 4 6 2" xfId="43283"/>
    <cellStyle name="Normal 9 2 2 4 7" xfId="43284"/>
    <cellStyle name="Normal 9 2 2 5" xfId="43285"/>
    <cellStyle name="Normal 9 2 2 5 2" xfId="43286"/>
    <cellStyle name="Normal 9 2 2 5 2 2" xfId="43287"/>
    <cellStyle name="Normal 9 2 2 5 2 2 2" xfId="43288"/>
    <cellStyle name="Normal 9 2 2 5 2 2 2 2" xfId="43289"/>
    <cellStyle name="Normal 9 2 2 5 2 2 2 2 2" xfId="43290"/>
    <cellStyle name="Normal 9 2 2 5 2 2 2 3" xfId="43291"/>
    <cellStyle name="Normal 9 2 2 5 2 2 3" xfId="43292"/>
    <cellStyle name="Normal 9 2 2 5 2 2 3 2" xfId="43293"/>
    <cellStyle name="Normal 9 2 2 5 2 2 4" xfId="43294"/>
    <cellStyle name="Normal 9 2 2 5 2 3" xfId="43295"/>
    <cellStyle name="Normal 9 2 2 5 2 3 2" xfId="43296"/>
    <cellStyle name="Normal 9 2 2 5 2 3 2 2" xfId="43297"/>
    <cellStyle name="Normal 9 2 2 5 2 3 3" xfId="43298"/>
    <cellStyle name="Normal 9 2 2 5 2 4" xfId="43299"/>
    <cellStyle name="Normal 9 2 2 5 2 4 2" xfId="43300"/>
    <cellStyle name="Normal 9 2 2 5 2 5" xfId="43301"/>
    <cellStyle name="Normal 9 2 2 5 3" xfId="43302"/>
    <cellStyle name="Normal 9 2 2 5 3 2" xfId="43303"/>
    <cellStyle name="Normal 9 2 2 5 3 2 2" xfId="43304"/>
    <cellStyle name="Normal 9 2 2 5 3 2 2 2" xfId="43305"/>
    <cellStyle name="Normal 9 2 2 5 3 2 3" xfId="43306"/>
    <cellStyle name="Normal 9 2 2 5 3 3" xfId="43307"/>
    <cellStyle name="Normal 9 2 2 5 3 3 2" xfId="43308"/>
    <cellStyle name="Normal 9 2 2 5 3 4" xfId="43309"/>
    <cellStyle name="Normal 9 2 2 5 4" xfId="43310"/>
    <cellStyle name="Normal 9 2 2 5 4 2" xfId="43311"/>
    <cellStyle name="Normal 9 2 2 5 4 2 2" xfId="43312"/>
    <cellStyle name="Normal 9 2 2 5 4 3" xfId="43313"/>
    <cellStyle name="Normal 9 2 2 5 5" xfId="43314"/>
    <cellStyle name="Normal 9 2 2 5 5 2" xfId="43315"/>
    <cellStyle name="Normal 9 2 2 5 6" xfId="43316"/>
    <cellStyle name="Normal 9 2 2 6" xfId="43317"/>
    <cellStyle name="Normal 9 2 2 6 2" xfId="43318"/>
    <cellStyle name="Normal 9 2 2 6 2 2" xfId="43319"/>
    <cellStyle name="Normal 9 2 2 6 2 2 2" xfId="43320"/>
    <cellStyle name="Normal 9 2 2 6 2 2 2 2" xfId="43321"/>
    <cellStyle name="Normal 9 2 2 6 2 2 3" xfId="43322"/>
    <cellStyle name="Normal 9 2 2 6 2 3" xfId="43323"/>
    <cellStyle name="Normal 9 2 2 6 2 3 2" xfId="43324"/>
    <cellStyle name="Normal 9 2 2 6 2 4" xfId="43325"/>
    <cellStyle name="Normal 9 2 2 6 3" xfId="43326"/>
    <cellStyle name="Normal 9 2 2 6 3 2" xfId="43327"/>
    <cellStyle name="Normal 9 2 2 6 3 2 2" xfId="43328"/>
    <cellStyle name="Normal 9 2 2 6 3 3" xfId="43329"/>
    <cellStyle name="Normal 9 2 2 6 4" xfId="43330"/>
    <cellStyle name="Normal 9 2 2 6 4 2" xfId="43331"/>
    <cellStyle name="Normal 9 2 2 6 5" xfId="43332"/>
    <cellStyle name="Normal 9 2 2 7" xfId="43333"/>
    <cellStyle name="Normal 9 2 2 7 2" xfId="43334"/>
    <cellStyle name="Normal 9 2 2 7 2 2" xfId="43335"/>
    <cellStyle name="Normal 9 2 2 7 2 2 2" xfId="43336"/>
    <cellStyle name="Normal 9 2 2 7 2 3" xfId="43337"/>
    <cellStyle name="Normal 9 2 2 7 3" xfId="43338"/>
    <cellStyle name="Normal 9 2 2 7 3 2" xfId="43339"/>
    <cellStyle name="Normal 9 2 2 7 4" xfId="43340"/>
    <cellStyle name="Normal 9 2 2 8" xfId="43341"/>
    <cellStyle name="Normal 9 2 2 8 2" xfId="43342"/>
    <cellStyle name="Normal 9 2 2 8 2 2" xfId="43343"/>
    <cellStyle name="Normal 9 2 2 8 3" xfId="43344"/>
    <cellStyle name="Normal 9 2 2 9" xfId="43345"/>
    <cellStyle name="Normal 9 2 2 9 2" xfId="43346"/>
    <cellStyle name="Normal 9 2 3" xfId="43347"/>
    <cellStyle name="Normal 9 2 3 2" xfId="43348"/>
    <cellStyle name="Normal 9 2 3 2 2" xfId="43349"/>
    <cellStyle name="Normal 9 2 3 2 2 2" xfId="43350"/>
    <cellStyle name="Normal 9 2 3 2 2 2 2" xfId="43351"/>
    <cellStyle name="Normal 9 2 3 2 2 2 2 2" xfId="43352"/>
    <cellStyle name="Normal 9 2 3 2 2 2 2 2 2" xfId="43353"/>
    <cellStyle name="Normal 9 2 3 2 2 2 2 2 2 2" xfId="43354"/>
    <cellStyle name="Normal 9 2 3 2 2 2 2 2 2 2 2" xfId="43355"/>
    <cellStyle name="Normal 9 2 3 2 2 2 2 2 2 3" xfId="43356"/>
    <cellStyle name="Normal 9 2 3 2 2 2 2 2 3" xfId="43357"/>
    <cellStyle name="Normal 9 2 3 2 2 2 2 2 3 2" xfId="43358"/>
    <cellStyle name="Normal 9 2 3 2 2 2 2 2 4" xfId="43359"/>
    <cellStyle name="Normal 9 2 3 2 2 2 2 3" xfId="43360"/>
    <cellStyle name="Normal 9 2 3 2 2 2 2 3 2" xfId="43361"/>
    <cellStyle name="Normal 9 2 3 2 2 2 2 3 2 2" xfId="43362"/>
    <cellStyle name="Normal 9 2 3 2 2 2 2 3 3" xfId="43363"/>
    <cellStyle name="Normal 9 2 3 2 2 2 2 4" xfId="43364"/>
    <cellStyle name="Normal 9 2 3 2 2 2 2 4 2" xfId="43365"/>
    <cellStyle name="Normal 9 2 3 2 2 2 2 5" xfId="43366"/>
    <cellStyle name="Normal 9 2 3 2 2 2 3" xfId="43367"/>
    <cellStyle name="Normal 9 2 3 2 2 2 3 2" xfId="43368"/>
    <cellStyle name="Normal 9 2 3 2 2 2 3 2 2" xfId="43369"/>
    <cellStyle name="Normal 9 2 3 2 2 2 3 2 2 2" xfId="43370"/>
    <cellStyle name="Normal 9 2 3 2 2 2 3 2 3" xfId="43371"/>
    <cellStyle name="Normal 9 2 3 2 2 2 3 3" xfId="43372"/>
    <cellStyle name="Normal 9 2 3 2 2 2 3 3 2" xfId="43373"/>
    <cellStyle name="Normal 9 2 3 2 2 2 3 4" xfId="43374"/>
    <cellStyle name="Normal 9 2 3 2 2 2 4" xfId="43375"/>
    <cellStyle name="Normal 9 2 3 2 2 2 4 2" xfId="43376"/>
    <cellStyle name="Normal 9 2 3 2 2 2 4 2 2" xfId="43377"/>
    <cellStyle name="Normal 9 2 3 2 2 2 4 3" xfId="43378"/>
    <cellStyle name="Normal 9 2 3 2 2 2 5" xfId="43379"/>
    <cellStyle name="Normal 9 2 3 2 2 2 5 2" xfId="43380"/>
    <cellStyle name="Normal 9 2 3 2 2 2 6" xfId="43381"/>
    <cellStyle name="Normal 9 2 3 2 2 3" xfId="43382"/>
    <cellStyle name="Normal 9 2 3 2 2 3 2" xfId="43383"/>
    <cellStyle name="Normal 9 2 3 2 2 3 2 2" xfId="43384"/>
    <cellStyle name="Normal 9 2 3 2 2 3 2 2 2" xfId="43385"/>
    <cellStyle name="Normal 9 2 3 2 2 3 2 2 2 2" xfId="43386"/>
    <cellStyle name="Normal 9 2 3 2 2 3 2 2 3" xfId="43387"/>
    <cellStyle name="Normal 9 2 3 2 2 3 2 3" xfId="43388"/>
    <cellStyle name="Normal 9 2 3 2 2 3 2 3 2" xfId="43389"/>
    <cellStyle name="Normal 9 2 3 2 2 3 2 4" xfId="43390"/>
    <cellStyle name="Normal 9 2 3 2 2 3 3" xfId="43391"/>
    <cellStyle name="Normal 9 2 3 2 2 3 3 2" xfId="43392"/>
    <cellStyle name="Normal 9 2 3 2 2 3 3 2 2" xfId="43393"/>
    <cellStyle name="Normal 9 2 3 2 2 3 3 3" xfId="43394"/>
    <cellStyle name="Normal 9 2 3 2 2 3 4" xfId="43395"/>
    <cellStyle name="Normal 9 2 3 2 2 3 4 2" xfId="43396"/>
    <cellStyle name="Normal 9 2 3 2 2 3 5" xfId="43397"/>
    <cellStyle name="Normal 9 2 3 2 2 4" xfId="43398"/>
    <cellStyle name="Normal 9 2 3 2 2 4 2" xfId="43399"/>
    <cellStyle name="Normal 9 2 3 2 2 4 2 2" xfId="43400"/>
    <cellStyle name="Normal 9 2 3 2 2 4 2 2 2" xfId="43401"/>
    <cellStyle name="Normal 9 2 3 2 2 4 2 3" xfId="43402"/>
    <cellStyle name="Normal 9 2 3 2 2 4 3" xfId="43403"/>
    <cellStyle name="Normal 9 2 3 2 2 4 3 2" xfId="43404"/>
    <cellStyle name="Normal 9 2 3 2 2 4 4" xfId="43405"/>
    <cellStyle name="Normal 9 2 3 2 2 5" xfId="43406"/>
    <cellStyle name="Normal 9 2 3 2 2 5 2" xfId="43407"/>
    <cellStyle name="Normal 9 2 3 2 2 5 2 2" xfId="43408"/>
    <cellStyle name="Normal 9 2 3 2 2 5 3" xfId="43409"/>
    <cellStyle name="Normal 9 2 3 2 2 6" xfId="43410"/>
    <cellStyle name="Normal 9 2 3 2 2 6 2" xfId="43411"/>
    <cellStyle name="Normal 9 2 3 2 2 7" xfId="43412"/>
    <cellStyle name="Normal 9 2 3 2 3" xfId="43413"/>
    <cellStyle name="Normal 9 2 3 2 3 2" xfId="43414"/>
    <cellStyle name="Normal 9 2 3 2 3 2 2" xfId="43415"/>
    <cellStyle name="Normal 9 2 3 2 3 2 2 2" xfId="43416"/>
    <cellStyle name="Normal 9 2 3 2 3 2 2 2 2" xfId="43417"/>
    <cellStyle name="Normal 9 2 3 2 3 2 2 2 2 2" xfId="43418"/>
    <cellStyle name="Normal 9 2 3 2 3 2 2 2 3" xfId="43419"/>
    <cellStyle name="Normal 9 2 3 2 3 2 2 3" xfId="43420"/>
    <cellStyle name="Normal 9 2 3 2 3 2 2 3 2" xfId="43421"/>
    <cellStyle name="Normal 9 2 3 2 3 2 2 4" xfId="43422"/>
    <cellStyle name="Normal 9 2 3 2 3 2 3" xfId="43423"/>
    <cellStyle name="Normal 9 2 3 2 3 2 3 2" xfId="43424"/>
    <cellStyle name="Normal 9 2 3 2 3 2 3 2 2" xfId="43425"/>
    <cellStyle name="Normal 9 2 3 2 3 2 3 3" xfId="43426"/>
    <cellStyle name="Normal 9 2 3 2 3 2 4" xfId="43427"/>
    <cellStyle name="Normal 9 2 3 2 3 2 4 2" xfId="43428"/>
    <cellStyle name="Normal 9 2 3 2 3 2 5" xfId="43429"/>
    <cellStyle name="Normal 9 2 3 2 3 3" xfId="43430"/>
    <cellStyle name="Normal 9 2 3 2 3 3 2" xfId="43431"/>
    <cellStyle name="Normal 9 2 3 2 3 3 2 2" xfId="43432"/>
    <cellStyle name="Normal 9 2 3 2 3 3 2 2 2" xfId="43433"/>
    <cellStyle name="Normal 9 2 3 2 3 3 2 3" xfId="43434"/>
    <cellStyle name="Normal 9 2 3 2 3 3 3" xfId="43435"/>
    <cellStyle name="Normal 9 2 3 2 3 3 3 2" xfId="43436"/>
    <cellStyle name="Normal 9 2 3 2 3 3 4" xfId="43437"/>
    <cellStyle name="Normal 9 2 3 2 3 4" xfId="43438"/>
    <cellStyle name="Normal 9 2 3 2 3 4 2" xfId="43439"/>
    <cellStyle name="Normal 9 2 3 2 3 4 2 2" xfId="43440"/>
    <cellStyle name="Normal 9 2 3 2 3 4 3" xfId="43441"/>
    <cellStyle name="Normal 9 2 3 2 3 5" xfId="43442"/>
    <cellStyle name="Normal 9 2 3 2 3 5 2" xfId="43443"/>
    <cellStyle name="Normal 9 2 3 2 3 6" xfId="43444"/>
    <cellStyle name="Normal 9 2 3 2 4" xfId="43445"/>
    <cellStyle name="Normal 9 2 3 2 4 2" xfId="43446"/>
    <cellStyle name="Normal 9 2 3 2 4 2 2" xfId="43447"/>
    <cellStyle name="Normal 9 2 3 2 4 2 2 2" xfId="43448"/>
    <cellStyle name="Normal 9 2 3 2 4 2 2 2 2" xfId="43449"/>
    <cellStyle name="Normal 9 2 3 2 4 2 2 3" xfId="43450"/>
    <cellStyle name="Normal 9 2 3 2 4 2 3" xfId="43451"/>
    <cellStyle name="Normal 9 2 3 2 4 2 3 2" xfId="43452"/>
    <cellStyle name="Normal 9 2 3 2 4 2 4" xfId="43453"/>
    <cellStyle name="Normal 9 2 3 2 4 3" xfId="43454"/>
    <cellStyle name="Normal 9 2 3 2 4 3 2" xfId="43455"/>
    <cellStyle name="Normal 9 2 3 2 4 3 2 2" xfId="43456"/>
    <cellStyle name="Normal 9 2 3 2 4 3 3" xfId="43457"/>
    <cellStyle name="Normal 9 2 3 2 4 4" xfId="43458"/>
    <cellStyle name="Normal 9 2 3 2 4 4 2" xfId="43459"/>
    <cellStyle name="Normal 9 2 3 2 4 5" xfId="43460"/>
    <cellStyle name="Normal 9 2 3 2 5" xfId="43461"/>
    <cellStyle name="Normal 9 2 3 2 5 2" xfId="43462"/>
    <cellStyle name="Normal 9 2 3 2 5 2 2" xfId="43463"/>
    <cellStyle name="Normal 9 2 3 2 5 2 2 2" xfId="43464"/>
    <cellStyle name="Normal 9 2 3 2 5 2 3" xfId="43465"/>
    <cellStyle name="Normal 9 2 3 2 5 3" xfId="43466"/>
    <cellStyle name="Normal 9 2 3 2 5 3 2" xfId="43467"/>
    <cellStyle name="Normal 9 2 3 2 5 4" xfId="43468"/>
    <cellStyle name="Normal 9 2 3 2 6" xfId="43469"/>
    <cellStyle name="Normal 9 2 3 2 6 2" xfId="43470"/>
    <cellStyle name="Normal 9 2 3 2 6 2 2" xfId="43471"/>
    <cellStyle name="Normal 9 2 3 2 6 3" xfId="43472"/>
    <cellStyle name="Normal 9 2 3 2 7" xfId="43473"/>
    <cellStyle name="Normal 9 2 3 2 7 2" xfId="43474"/>
    <cellStyle name="Normal 9 2 3 2 8" xfId="43475"/>
    <cellStyle name="Normal 9 2 3 3" xfId="43476"/>
    <cellStyle name="Normal 9 2 3 3 2" xfId="43477"/>
    <cellStyle name="Normal 9 2 3 3 2 2" xfId="43478"/>
    <cellStyle name="Normal 9 2 3 3 2 2 2" xfId="43479"/>
    <cellStyle name="Normal 9 2 3 3 2 2 2 2" xfId="43480"/>
    <cellStyle name="Normal 9 2 3 3 2 2 2 2 2" xfId="43481"/>
    <cellStyle name="Normal 9 2 3 3 2 2 2 2 2 2" xfId="43482"/>
    <cellStyle name="Normal 9 2 3 3 2 2 2 2 3" xfId="43483"/>
    <cellStyle name="Normal 9 2 3 3 2 2 2 3" xfId="43484"/>
    <cellStyle name="Normal 9 2 3 3 2 2 2 3 2" xfId="43485"/>
    <cellStyle name="Normal 9 2 3 3 2 2 2 4" xfId="43486"/>
    <cellStyle name="Normal 9 2 3 3 2 2 3" xfId="43487"/>
    <cellStyle name="Normal 9 2 3 3 2 2 3 2" xfId="43488"/>
    <cellStyle name="Normal 9 2 3 3 2 2 3 2 2" xfId="43489"/>
    <cellStyle name="Normal 9 2 3 3 2 2 3 3" xfId="43490"/>
    <cellStyle name="Normal 9 2 3 3 2 2 4" xfId="43491"/>
    <cellStyle name="Normal 9 2 3 3 2 2 4 2" xfId="43492"/>
    <cellStyle name="Normal 9 2 3 3 2 2 5" xfId="43493"/>
    <cellStyle name="Normal 9 2 3 3 2 3" xfId="43494"/>
    <cellStyle name="Normal 9 2 3 3 2 3 2" xfId="43495"/>
    <cellStyle name="Normal 9 2 3 3 2 3 2 2" xfId="43496"/>
    <cellStyle name="Normal 9 2 3 3 2 3 2 2 2" xfId="43497"/>
    <cellStyle name="Normal 9 2 3 3 2 3 2 3" xfId="43498"/>
    <cellStyle name="Normal 9 2 3 3 2 3 3" xfId="43499"/>
    <cellStyle name="Normal 9 2 3 3 2 3 3 2" xfId="43500"/>
    <cellStyle name="Normal 9 2 3 3 2 3 4" xfId="43501"/>
    <cellStyle name="Normal 9 2 3 3 2 4" xfId="43502"/>
    <cellStyle name="Normal 9 2 3 3 2 4 2" xfId="43503"/>
    <cellStyle name="Normal 9 2 3 3 2 4 2 2" xfId="43504"/>
    <cellStyle name="Normal 9 2 3 3 2 4 3" xfId="43505"/>
    <cellStyle name="Normal 9 2 3 3 2 5" xfId="43506"/>
    <cellStyle name="Normal 9 2 3 3 2 5 2" xfId="43507"/>
    <cellStyle name="Normal 9 2 3 3 2 6" xfId="43508"/>
    <cellStyle name="Normal 9 2 3 3 3" xfId="43509"/>
    <cellStyle name="Normal 9 2 3 3 3 2" xfId="43510"/>
    <cellStyle name="Normal 9 2 3 3 3 2 2" xfId="43511"/>
    <cellStyle name="Normal 9 2 3 3 3 2 2 2" xfId="43512"/>
    <cellStyle name="Normal 9 2 3 3 3 2 2 2 2" xfId="43513"/>
    <cellStyle name="Normal 9 2 3 3 3 2 2 3" xfId="43514"/>
    <cellStyle name="Normal 9 2 3 3 3 2 3" xfId="43515"/>
    <cellStyle name="Normal 9 2 3 3 3 2 3 2" xfId="43516"/>
    <cellStyle name="Normal 9 2 3 3 3 2 4" xfId="43517"/>
    <cellStyle name="Normal 9 2 3 3 3 3" xfId="43518"/>
    <cellStyle name="Normal 9 2 3 3 3 3 2" xfId="43519"/>
    <cellStyle name="Normal 9 2 3 3 3 3 2 2" xfId="43520"/>
    <cellStyle name="Normal 9 2 3 3 3 3 3" xfId="43521"/>
    <cellStyle name="Normal 9 2 3 3 3 4" xfId="43522"/>
    <cellStyle name="Normal 9 2 3 3 3 4 2" xfId="43523"/>
    <cellStyle name="Normal 9 2 3 3 3 5" xfId="43524"/>
    <cellStyle name="Normal 9 2 3 3 4" xfId="43525"/>
    <cellStyle name="Normal 9 2 3 3 4 2" xfId="43526"/>
    <cellStyle name="Normal 9 2 3 3 4 2 2" xfId="43527"/>
    <cellStyle name="Normal 9 2 3 3 4 2 2 2" xfId="43528"/>
    <cellStyle name="Normal 9 2 3 3 4 2 3" xfId="43529"/>
    <cellStyle name="Normal 9 2 3 3 4 3" xfId="43530"/>
    <cellStyle name="Normal 9 2 3 3 4 3 2" xfId="43531"/>
    <cellStyle name="Normal 9 2 3 3 4 4" xfId="43532"/>
    <cellStyle name="Normal 9 2 3 3 5" xfId="43533"/>
    <cellStyle name="Normal 9 2 3 3 5 2" xfId="43534"/>
    <cellStyle name="Normal 9 2 3 3 5 2 2" xfId="43535"/>
    <cellStyle name="Normal 9 2 3 3 5 3" xfId="43536"/>
    <cellStyle name="Normal 9 2 3 3 6" xfId="43537"/>
    <cellStyle name="Normal 9 2 3 3 6 2" xfId="43538"/>
    <cellStyle name="Normal 9 2 3 3 7" xfId="43539"/>
    <cellStyle name="Normal 9 2 3 4" xfId="43540"/>
    <cellStyle name="Normal 9 2 3 4 2" xfId="43541"/>
    <cellStyle name="Normal 9 2 3 4 2 2" xfId="43542"/>
    <cellStyle name="Normal 9 2 3 4 2 2 2" xfId="43543"/>
    <cellStyle name="Normal 9 2 3 4 2 2 2 2" xfId="43544"/>
    <cellStyle name="Normal 9 2 3 4 2 2 2 2 2" xfId="43545"/>
    <cellStyle name="Normal 9 2 3 4 2 2 2 3" xfId="43546"/>
    <cellStyle name="Normal 9 2 3 4 2 2 3" xfId="43547"/>
    <cellStyle name="Normal 9 2 3 4 2 2 3 2" xfId="43548"/>
    <cellStyle name="Normal 9 2 3 4 2 2 4" xfId="43549"/>
    <cellStyle name="Normal 9 2 3 4 2 3" xfId="43550"/>
    <cellStyle name="Normal 9 2 3 4 2 3 2" xfId="43551"/>
    <cellStyle name="Normal 9 2 3 4 2 3 2 2" xfId="43552"/>
    <cellStyle name="Normal 9 2 3 4 2 3 3" xfId="43553"/>
    <cellStyle name="Normal 9 2 3 4 2 4" xfId="43554"/>
    <cellStyle name="Normal 9 2 3 4 2 4 2" xfId="43555"/>
    <cellStyle name="Normal 9 2 3 4 2 5" xfId="43556"/>
    <cellStyle name="Normal 9 2 3 4 3" xfId="43557"/>
    <cellStyle name="Normal 9 2 3 4 3 2" xfId="43558"/>
    <cellStyle name="Normal 9 2 3 4 3 2 2" xfId="43559"/>
    <cellStyle name="Normal 9 2 3 4 3 2 2 2" xfId="43560"/>
    <cellStyle name="Normal 9 2 3 4 3 2 3" xfId="43561"/>
    <cellStyle name="Normal 9 2 3 4 3 3" xfId="43562"/>
    <cellStyle name="Normal 9 2 3 4 3 3 2" xfId="43563"/>
    <cellStyle name="Normal 9 2 3 4 3 4" xfId="43564"/>
    <cellStyle name="Normal 9 2 3 4 4" xfId="43565"/>
    <cellStyle name="Normal 9 2 3 4 4 2" xfId="43566"/>
    <cellStyle name="Normal 9 2 3 4 4 2 2" xfId="43567"/>
    <cellStyle name="Normal 9 2 3 4 4 3" xfId="43568"/>
    <cellStyle name="Normal 9 2 3 4 5" xfId="43569"/>
    <cellStyle name="Normal 9 2 3 4 5 2" xfId="43570"/>
    <cellStyle name="Normal 9 2 3 4 6" xfId="43571"/>
    <cellStyle name="Normal 9 2 3 5" xfId="43572"/>
    <cellStyle name="Normal 9 2 3 5 2" xfId="43573"/>
    <cellStyle name="Normal 9 2 3 5 2 2" xfId="43574"/>
    <cellStyle name="Normal 9 2 3 5 2 2 2" xfId="43575"/>
    <cellStyle name="Normal 9 2 3 5 2 2 2 2" xfId="43576"/>
    <cellStyle name="Normal 9 2 3 5 2 2 3" xfId="43577"/>
    <cellStyle name="Normal 9 2 3 5 2 3" xfId="43578"/>
    <cellStyle name="Normal 9 2 3 5 2 3 2" xfId="43579"/>
    <cellStyle name="Normal 9 2 3 5 2 4" xfId="43580"/>
    <cellStyle name="Normal 9 2 3 5 3" xfId="43581"/>
    <cellStyle name="Normal 9 2 3 5 3 2" xfId="43582"/>
    <cellStyle name="Normal 9 2 3 5 3 2 2" xfId="43583"/>
    <cellStyle name="Normal 9 2 3 5 3 3" xfId="43584"/>
    <cellStyle name="Normal 9 2 3 5 4" xfId="43585"/>
    <cellStyle name="Normal 9 2 3 5 4 2" xfId="43586"/>
    <cellStyle name="Normal 9 2 3 5 5" xfId="43587"/>
    <cellStyle name="Normal 9 2 3 6" xfId="43588"/>
    <cellStyle name="Normal 9 2 3 6 2" xfId="43589"/>
    <cellStyle name="Normal 9 2 3 6 2 2" xfId="43590"/>
    <cellStyle name="Normal 9 2 3 6 2 2 2" xfId="43591"/>
    <cellStyle name="Normal 9 2 3 6 2 3" xfId="43592"/>
    <cellStyle name="Normal 9 2 3 6 3" xfId="43593"/>
    <cellStyle name="Normal 9 2 3 6 3 2" xfId="43594"/>
    <cellStyle name="Normal 9 2 3 6 4" xfId="43595"/>
    <cellStyle name="Normal 9 2 3 7" xfId="43596"/>
    <cellStyle name="Normal 9 2 3 7 2" xfId="43597"/>
    <cellStyle name="Normal 9 2 3 7 2 2" xfId="43598"/>
    <cellStyle name="Normal 9 2 3 7 3" xfId="43599"/>
    <cellStyle name="Normal 9 2 3 8" xfId="43600"/>
    <cellStyle name="Normal 9 2 3 8 2" xfId="43601"/>
    <cellStyle name="Normal 9 2 3 9" xfId="43602"/>
    <cellStyle name="Normal 9 2 4" xfId="43603"/>
    <cellStyle name="Normal 9 2 4 2" xfId="43604"/>
    <cellStyle name="Normal 9 2 4 2 2" xfId="43605"/>
    <cellStyle name="Normal 9 2 4 2 2 2" xfId="43606"/>
    <cellStyle name="Normal 9 2 4 2 2 2 2" xfId="43607"/>
    <cellStyle name="Normal 9 2 4 2 2 2 2 2" xfId="43608"/>
    <cellStyle name="Normal 9 2 4 2 2 2 2 2 2" xfId="43609"/>
    <cellStyle name="Normal 9 2 4 2 2 2 2 2 2 2" xfId="43610"/>
    <cellStyle name="Normal 9 2 4 2 2 2 2 2 3" xfId="43611"/>
    <cellStyle name="Normal 9 2 4 2 2 2 2 3" xfId="43612"/>
    <cellStyle name="Normal 9 2 4 2 2 2 2 3 2" xfId="43613"/>
    <cellStyle name="Normal 9 2 4 2 2 2 2 4" xfId="43614"/>
    <cellStyle name="Normal 9 2 4 2 2 2 3" xfId="43615"/>
    <cellStyle name="Normal 9 2 4 2 2 2 3 2" xfId="43616"/>
    <cellStyle name="Normal 9 2 4 2 2 2 3 2 2" xfId="43617"/>
    <cellStyle name="Normal 9 2 4 2 2 2 3 3" xfId="43618"/>
    <cellStyle name="Normal 9 2 4 2 2 2 4" xfId="43619"/>
    <cellStyle name="Normal 9 2 4 2 2 2 4 2" xfId="43620"/>
    <cellStyle name="Normal 9 2 4 2 2 2 5" xfId="43621"/>
    <cellStyle name="Normal 9 2 4 2 2 3" xfId="43622"/>
    <cellStyle name="Normal 9 2 4 2 2 3 2" xfId="43623"/>
    <cellStyle name="Normal 9 2 4 2 2 3 2 2" xfId="43624"/>
    <cellStyle name="Normal 9 2 4 2 2 3 2 2 2" xfId="43625"/>
    <cellStyle name="Normal 9 2 4 2 2 3 2 3" xfId="43626"/>
    <cellStyle name="Normal 9 2 4 2 2 3 3" xfId="43627"/>
    <cellStyle name="Normal 9 2 4 2 2 3 3 2" xfId="43628"/>
    <cellStyle name="Normal 9 2 4 2 2 3 4" xfId="43629"/>
    <cellStyle name="Normal 9 2 4 2 2 4" xfId="43630"/>
    <cellStyle name="Normal 9 2 4 2 2 4 2" xfId="43631"/>
    <cellStyle name="Normal 9 2 4 2 2 4 2 2" xfId="43632"/>
    <cellStyle name="Normal 9 2 4 2 2 4 3" xfId="43633"/>
    <cellStyle name="Normal 9 2 4 2 2 5" xfId="43634"/>
    <cellStyle name="Normal 9 2 4 2 2 5 2" xfId="43635"/>
    <cellStyle name="Normal 9 2 4 2 2 6" xfId="43636"/>
    <cellStyle name="Normal 9 2 4 2 3" xfId="43637"/>
    <cellStyle name="Normal 9 2 4 2 3 2" xfId="43638"/>
    <cellStyle name="Normal 9 2 4 2 3 2 2" xfId="43639"/>
    <cellStyle name="Normal 9 2 4 2 3 2 2 2" xfId="43640"/>
    <cellStyle name="Normal 9 2 4 2 3 2 2 2 2" xfId="43641"/>
    <cellStyle name="Normal 9 2 4 2 3 2 2 3" xfId="43642"/>
    <cellStyle name="Normal 9 2 4 2 3 2 3" xfId="43643"/>
    <cellStyle name="Normal 9 2 4 2 3 2 3 2" xfId="43644"/>
    <cellStyle name="Normal 9 2 4 2 3 2 4" xfId="43645"/>
    <cellStyle name="Normal 9 2 4 2 3 3" xfId="43646"/>
    <cellStyle name="Normal 9 2 4 2 3 3 2" xfId="43647"/>
    <cellStyle name="Normal 9 2 4 2 3 3 2 2" xfId="43648"/>
    <cellStyle name="Normal 9 2 4 2 3 3 3" xfId="43649"/>
    <cellStyle name="Normal 9 2 4 2 3 4" xfId="43650"/>
    <cellStyle name="Normal 9 2 4 2 3 4 2" xfId="43651"/>
    <cellStyle name="Normal 9 2 4 2 3 5" xfId="43652"/>
    <cellStyle name="Normal 9 2 4 2 4" xfId="43653"/>
    <cellStyle name="Normal 9 2 4 2 4 2" xfId="43654"/>
    <cellStyle name="Normal 9 2 4 2 4 2 2" xfId="43655"/>
    <cellStyle name="Normal 9 2 4 2 4 2 2 2" xfId="43656"/>
    <cellStyle name="Normal 9 2 4 2 4 2 3" xfId="43657"/>
    <cellStyle name="Normal 9 2 4 2 4 3" xfId="43658"/>
    <cellStyle name="Normal 9 2 4 2 4 3 2" xfId="43659"/>
    <cellStyle name="Normal 9 2 4 2 4 4" xfId="43660"/>
    <cellStyle name="Normal 9 2 4 2 5" xfId="43661"/>
    <cellStyle name="Normal 9 2 4 2 5 2" xfId="43662"/>
    <cellStyle name="Normal 9 2 4 2 5 2 2" xfId="43663"/>
    <cellStyle name="Normal 9 2 4 2 5 3" xfId="43664"/>
    <cellStyle name="Normal 9 2 4 2 6" xfId="43665"/>
    <cellStyle name="Normal 9 2 4 2 6 2" xfId="43666"/>
    <cellStyle name="Normal 9 2 4 2 7" xfId="43667"/>
    <cellStyle name="Normal 9 2 4 3" xfId="43668"/>
    <cellStyle name="Normal 9 2 4 3 2" xfId="43669"/>
    <cellStyle name="Normal 9 2 4 3 2 2" xfId="43670"/>
    <cellStyle name="Normal 9 2 4 3 2 2 2" xfId="43671"/>
    <cellStyle name="Normal 9 2 4 3 2 2 2 2" xfId="43672"/>
    <cellStyle name="Normal 9 2 4 3 2 2 2 2 2" xfId="43673"/>
    <cellStyle name="Normal 9 2 4 3 2 2 2 3" xfId="43674"/>
    <cellStyle name="Normal 9 2 4 3 2 2 3" xfId="43675"/>
    <cellStyle name="Normal 9 2 4 3 2 2 3 2" xfId="43676"/>
    <cellStyle name="Normal 9 2 4 3 2 2 4" xfId="43677"/>
    <cellStyle name="Normal 9 2 4 3 2 3" xfId="43678"/>
    <cellStyle name="Normal 9 2 4 3 2 3 2" xfId="43679"/>
    <cellStyle name="Normal 9 2 4 3 2 3 2 2" xfId="43680"/>
    <cellStyle name="Normal 9 2 4 3 2 3 3" xfId="43681"/>
    <cellStyle name="Normal 9 2 4 3 2 4" xfId="43682"/>
    <cellStyle name="Normal 9 2 4 3 2 4 2" xfId="43683"/>
    <cellStyle name="Normal 9 2 4 3 2 5" xfId="43684"/>
    <cellStyle name="Normal 9 2 4 3 3" xfId="43685"/>
    <cellStyle name="Normal 9 2 4 3 3 2" xfId="43686"/>
    <cellStyle name="Normal 9 2 4 3 3 2 2" xfId="43687"/>
    <cellStyle name="Normal 9 2 4 3 3 2 2 2" xfId="43688"/>
    <cellStyle name="Normal 9 2 4 3 3 2 3" xfId="43689"/>
    <cellStyle name="Normal 9 2 4 3 3 3" xfId="43690"/>
    <cellStyle name="Normal 9 2 4 3 3 3 2" xfId="43691"/>
    <cellStyle name="Normal 9 2 4 3 3 4" xfId="43692"/>
    <cellStyle name="Normal 9 2 4 3 4" xfId="43693"/>
    <cellStyle name="Normal 9 2 4 3 4 2" xfId="43694"/>
    <cellStyle name="Normal 9 2 4 3 4 2 2" xfId="43695"/>
    <cellStyle name="Normal 9 2 4 3 4 3" xfId="43696"/>
    <cellStyle name="Normal 9 2 4 3 5" xfId="43697"/>
    <cellStyle name="Normal 9 2 4 3 5 2" xfId="43698"/>
    <cellStyle name="Normal 9 2 4 3 6" xfId="43699"/>
    <cellStyle name="Normal 9 2 4 4" xfId="43700"/>
    <cellStyle name="Normal 9 2 4 4 2" xfId="43701"/>
    <cellStyle name="Normal 9 2 4 4 2 2" xfId="43702"/>
    <cellStyle name="Normal 9 2 4 4 2 2 2" xfId="43703"/>
    <cellStyle name="Normal 9 2 4 4 2 2 2 2" xfId="43704"/>
    <cellStyle name="Normal 9 2 4 4 2 2 3" xfId="43705"/>
    <cellStyle name="Normal 9 2 4 4 2 3" xfId="43706"/>
    <cellStyle name="Normal 9 2 4 4 2 3 2" xfId="43707"/>
    <cellStyle name="Normal 9 2 4 4 2 4" xfId="43708"/>
    <cellStyle name="Normal 9 2 4 4 3" xfId="43709"/>
    <cellStyle name="Normal 9 2 4 4 3 2" xfId="43710"/>
    <cellStyle name="Normal 9 2 4 4 3 2 2" xfId="43711"/>
    <cellStyle name="Normal 9 2 4 4 3 3" xfId="43712"/>
    <cellStyle name="Normal 9 2 4 4 4" xfId="43713"/>
    <cellStyle name="Normal 9 2 4 4 4 2" xfId="43714"/>
    <cellStyle name="Normal 9 2 4 4 5" xfId="43715"/>
    <cellStyle name="Normal 9 2 4 5" xfId="43716"/>
    <cellStyle name="Normal 9 2 4 5 2" xfId="43717"/>
    <cellStyle name="Normal 9 2 4 5 2 2" xfId="43718"/>
    <cellStyle name="Normal 9 2 4 5 2 2 2" xfId="43719"/>
    <cellStyle name="Normal 9 2 4 5 2 3" xfId="43720"/>
    <cellStyle name="Normal 9 2 4 5 3" xfId="43721"/>
    <cellStyle name="Normal 9 2 4 5 3 2" xfId="43722"/>
    <cellStyle name="Normal 9 2 4 5 4" xfId="43723"/>
    <cellStyle name="Normal 9 2 4 6" xfId="43724"/>
    <cellStyle name="Normal 9 2 4 6 2" xfId="43725"/>
    <cellStyle name="Normal 9 2 4 6 2 2" xfId="43726"/>
    <cellStyle name="Normal 9 2 4 6 3" xfId="43727"/>
    <cellStyle name="Normal 9 2 4 7" xfId="43728"/>
    <cellStyle name="Normal 9 2 4 7 2" xfId="43729"/>
    <cellStyle name="Normal 9 2 4 8" xfId="43730"/>
    <cellStyle name="Normal 9 2 5" xfId="43731"/>
    <cellStyle name="Normal 9 2 5 2" xfId="43732"/>
    <cellStyle name="Normal 9 2 5 2 2" xfId="43733"/>
    <cellStyle name="Normal 9 2 5 2 2 2" xfId="43734"/>
    <cellStyle name="Normal 9 2 5 2 2 2 2" xfId="43735"/>
    <cellStyle name="Normal 9 2 5 2 2 2 2 2" xfId="43736"/>
    <cellStyle name="Normal 9 2 5 2 2 2 2 2 2" xfId="43737"/>
    <cellStyle name="Normal 9 2 5 2 2 2 2 3" xfId="43738"/>
    <cellStyle name="Normal 9 2 5 2 2 2 3" xfId="43739"/>
    <cellStyle name="Normal 9 2 5 2 2 2 3 2" xfId="43740"/>
    <cellStyle name="Normal 9 2 5 2 2 2 4" xfId="43741"/>
    <cellStyle name="Normal 9 2 5 2 2 3" xfId="43742"/>
    <cellStyle name="Normal 9 2 5 2 2 3 2" xfId="43743"/>
    <cellStyle name="Normal 9 2 5 2 2 3 2 2" xfId="43744"/>
    <cellStyle name="Normal 9 2 5 2 2 3 3" xfId="43745"/>
    <cellStyle name="Normal 9 2 5 2 2 4" xfId="43746"/>
    <cellStyle name="Normal 9 2 5 2 2 4 2" xfId="43747"/>
    <cellStyle name="Normal 9 2 5 2 2 5" xfId="43748"/>
    <cellStyle name="Normal 9 2 5 2 3" xfId="43749"/>
    <cellStyle name="Normal 9 2 5 2 3 2" xfId="43750"/>
    <cellStyle name="Normal 9 2 5 2 3 2 2" xfId="43751"/>
    <cellStyle name="Normal 9 2 5 2 3 2 2 2" xfId="43752"/>
    <cellStyle name="Normal 9 2 5 2 3 2 3" xfId="43753"/>
    <cellStyle name="Normal 9 2 5 2 3 3" xfId="43754"/>
    <cellStyle name="Normal 9 2 5 2 3 3 2" xfId="43755"/>
    <cellStyle name="Normal 9 2 5 2 3 4" xfId="43756"/>
    <cellStyle name="Normal 9 2 5 2 4" xfId="43757"/>
    <cellStyle name="Normal 9 2 5 2 4 2" xfId="43758"/>
    <cellStyle name="Normal 9 2 5 2 4 2 2" xfId="43759"/>
    <cellStyle name="Normal 9 2 5 2 4 3" xfId="43760"/>
    <cellStyle name="Normal 9 2 5 2 5" xfId="43761"/>
    <cellStyle name="Normal 9 2 5 2 5 2" xfId="43762"/>
    <cellStyle name="Normal 9 2 5 2 6" xfId="43763"/>
    <cellStyle name="Normal 9 2 5 3" xfId="43764"/>
    <cellStyle name="Normal 9 2 5 3 2" xfId="43765"/>
    <cellStyle name="Normal 9 2 5 3 2 2" xfId="43766"/>
    <cellStyle name="Normal 9 2 5 3 2 2 2" xfId="43767"/>
    <cellStyle name="Normal 9 2 5 3 2 2 2 2" xfId="43768"/>
    <cellStyle name="Normal 9 2 5 3 2 2 3" xfId="43769"/>
    <cellStyle name="Normal 9 2 5 3 2 3" xfId="43770"/>
    <cellStyle name="Normal 9 2 5 3 2 3 2" xfId="43771"/>
    <cellStyle name="Normal 9 2 5 3 2 4" xfId="43772"/>
    <cellStyle name="Normal 9 2 5 3 3" xfId="43773"/>
    <cellStyle name="Normal 9 2 5 3 3 2" xfId="43774"/>
    <cellStyle name="Normal 9 2 5 3 3 2 2" xfId="43775"/>
    <cellStyle name="Normal 9 2 5 3 3 3" xfId="43776"/>
    <cellStyle name="Normal 9 2 5 3 4" xfId="43777"/>
    <cellStyle name="Normal 9 2 5 3 4 2" xfId="43778"/>
    <cellStyle name="Normal 9 2 5 3 5" xfId="43779"/>
    <cellStyle name="Normal 9 2 5 4" xfId="43780"/>
    <cellStyle name="Normal 9 2 5 4 2" xfId="43781"/>
    <cellStyle name="Normal 9 2 5 4 2 2" xfId="43782"/>
    <cellStyle name="Normal 9 2 5 4 2 2 2" xfId="43783"/>
    <cellStyle name="Normal 9 2 5 4 2 3" xfId="43784"/>
    <cellStyle name="Normal 9 2 5 4 3" xfId="43785"/>
    <cellStyle name="Normal 9 2 5 4 3 2" xfId="43786"/>
    <cellStyle name="Normal 9 2 5 4 4" xfId="43787"/>
    <cellStyle name="Normal 9 2 5 5" xfId="43788"/>
    <cellStyle name="Normal 9 2 5 5 2" xfId="43789"/>
    <cellStyle name="Normal 9 2 5 5 2 2" xfId="43790"/>
    <cellStyle name="Normal 9 2 5 5 3" xfId="43791"/>
    <cellStyle name="Normal 9 2 5 6" xfId="43792"/>
    <cellStyle name="Normal 9 2 5 6 2" xfId="43793"/>
    <cellStyle name="Normal 9 2 5 7" xfId="43794"/>
    <cellStyle name="Normal 9 2 6" xfId="43795"/>
    <cellStyle name="Normal 9 2 6 2" xfId="43796"/>
    <cellStyle name="Normal 9 2 6 2 2" xfId="43797"/>
    <cellStyle name="Normal 9 2 6 2 2 2" xfId="43798"/>
    <cellStyle name="Normal 9 2 6 2 2 2 2" xfId="43799"/>
    <cellStyle name="Normal 9 2 6 2 2 2 2 2" xfId="43800"/>
    <cellStyle name="Normal 9 2 6 2 2 2 3" xfId="43801"/>
    <cellStyle name="Normal 9 2 6 2 2 3" xfId="43802"/>
    <cellStyle name="Normal 9 2 6 2 2 3 2" xfId="43803"/>
    <cellStyle name="Normal 9 2 6 2 2 4" xfId="43804"/>
    <cellStyle name="Normal 9 2 6 2 3" xfId="43805"/>
    <cellStyle name="Normal 9 2 6 2 3 2" xfId="43806"/>
    <cellStyle name="Normal 9 2 6 2 3 2 2" xfId="43807"/>
    <cellStyle name="Normal 9 2 6 2 3 3" xfId="43808"/>
    <cellStyle name="Normal 9 2 6 2 4" xfId="43809"/>
    <cellStyle name="Normal 9 2 6 2 4 2" xfId="43810"/>
    <cellStyle name="Normal 9 2 6 2 5" xfId="43811"/>
    <cellStyle name="Normal 9 2 6 3" xfId="43812"/>
    <cellStyle name="Normal 9 2 6 3 2" xfId="43813"/>
    <cellStyle name="Normal 9 2 6 3 2 2" xfId="43814"/>
    <cellStyle name="Normal 9 2 6 3 2 2 2" xfId="43815"/>
    <cellStyle name="Normal 9 2 6 3 2 3" xfId="43816"/>
    <cellStyle name="Normal 9 2 6 3 3" xfId="43817"/>
    <cellStyle name="Normal 9 2 6 3 3 2" xfId="43818"/>
    <cellStyle name="Normal 9 2 6 3 4" xfId="43819"/>
    <cellStyle name="Normal 9 2 6 4" xfId="43820"/>
    <cellStyle name="Normal 9 2 6 4 2" xfId="43821"/>
    <cellStyle name="Normal 9 2 6 4 2 2" xfId="43822"/>
    <cellStyle name="Normal 9 2 6 4 3" xfId="43823"/>
    <cellStyle name="Normal 9 2 6 5" xfId="43824"/>
    <cellStyle name="Normal 9 2 6 5 2" xfId="43825"/>
    <cellStyle name="Normal 9 2 6 6" xfId="43826"/>
    <cellStyle name="Normal 9 2 7" xfId="43827"/>
    <cellStyle name="Normal 9 2 7 2" xfId="43828"/>
    <cellStyle name="Normal 9 2 7 2 2" xfId="43829"/>
    <cellStyle name="Normal 9 2 7 2 2 2" xfId="43830"/>
    <cellStyle name="Normal 9 2 7 2 2 2 2" xfId="43831"/>
    <cellStyle name="Normal 9 2 7 2 2 3" xfId="43832"/>
    <cellStyle name="Normal 9 2 7 2 3" xfId="43833"/>
    <cellStyle name="Normal 9 2 7 2 3 2" xfId="43834"/>
    <cellStyle name="Normal 9 2 7 2 4" xfId="43835"/>
    <cellStyle name="Normal 9 2 7 3" xfId="43836"/>
    <cellStyle name="Normal 9 2 7 3 2" xfId="43837"/>
    <cellStyle name="Normal 9 2 7 3 2 2" xfId="43838"/>
    <cellStyle name="Normal 9 2 7 3 3" xfId="43839"/>
    <cellStyle name="Normal 9 2 7 4" xfId="43840"/>
    <cellStyle name="Normal 9 2 7 4 2" xfId="43841"/>
    <cellStyle name="Normal 9 2 7 5" xfId="43842"/>
    <cellStyle name="Normal 9 2 8" xfId="43843"/>
    <cellStyle name="Normal 9 2 8 2" xfId="43844"/>
    <cellStyle name="Normal 9 2 8 2 2" xfId="43845"/>
    <cellStyle name="Normal 9 2 8 2 2 2" xfId="43846"/>
    <cellStyle name="Normal 9 2 8 2 3" xfId="43847"/>
    <cellStyle name="Normal 9 2 8 3" xfId="43848"/>
    <cellStyle name="Normal 9 2 8 3 2" xfId="43849"/>
    <cellStyle name="Normal 9 2 8 4" xfId="43850"/>
    <cellStyle name="Normal 9 2 9" xfId="43851"/>
    <cellStyle name="Normal 9 2 9 2" xfId="43852"/>
    <cellStyle name="Normal 9 2 9 2 2" xfId="43853"/>
    <cellStyle name="Normal 9 2 9 3" xfId="43854"/>
    <cellStyle name="Normal 9 3" xfId="43855"/>
    <cellStyle name="Normal 9 3 10" xfId="43856"/>
    <cellStyle name="Normal 9 3 2" xfId="43857"/>
    <cellStyle name="Normal 9 3 2 2" xfId="43858"/>
    <cellStyle name="Normal 9 3 2 2 2" xfId="43859"/>
    <cellStyle name="Normal 9 3 2 2 2 2" xfId="43860"/>
    <cellStyle name="Normal 9 3 2 2 2 2 2" xfId="43861"/>
    <cellStyle name="Normal 9 3 2 2 2 2 2 2" xfId="43862"/>
    <cellStyle name="Normal 9 3 2 2 2 2 2 2 2" xfId="43863"/>
    <cellStyle name="Normal 9 3 2 2 2 2 2 2 2 2" xfId="43864"/>
    <cellStyle name="Normal 9 3 2 2 2 2 2 2 2 2 2" xfId="43865"/>
    <cellStyle name="Normal 9 3 2 2 2 2 2 2 2 3" xfId="43866"/>
    <cellStyle name="Normal 9 3 2 2 2 2 2 2 3" xfId="43867"/>
    <cellStyle name="Normal 9 3 2 2 2 2 2 2 3 2" xfId="43868"/>
    <cellStyle name="Normal 9 3 2 2 2 2 2 2 4" xfId="43869"/>
    <cellStyle name="Normal 9 3 2 2 2 2 2 3" xfId="43870"/>
    <cellStyle name="Normal 9 3 2 2 2 2 2 3 2" xfId="43871"/>
    <cellStyle name="Normal 9 3 2 2 2 2 2 3 2 2" xfId="43872"/>
    <cellStyle name="Normal 9 3 2 2 2 2 2 3 3" xfId="43873"/>
    <cellStyle name="Normal 9 3 2 2 2 2 2 4" xfId="43874"/>
    <cellStyle name="Normal 9 3 2 2 2 2 2 4 2" xfId="43875"/>
    <cellStyle name="Normal 9 3 2 2 2 2 2 5" xfId="43876"/>
    <cellStyle name="Normal 9 3 2 2 2 2 3" xfId="43877"/>
    <cellStyle name="Normal 9 3 2 2 2 2 3 2" xfId="43878"/>
    <cellStyle name="Normal 9 3 2 2 2 2 3 2 2" xfId="43879"/>
    <cellStyle name="Normal 9 3 2 2 2 2 3 2 2 2" xfId="43880"/>
    <cellStyle name="Normal 9 3 2 2 2 2 3 2 3" xfId="43881"/>
    <cellStyle name="Normal 9 3 2 2 2 2 3 3" xfId="43882"/>
    <cellStyle name="Normal 9 3 2 2 2 2 3 3 2" xfId="43883"/>
    <cellStyle name="Normal 9 3 2 2 2 2 3 4" xfId="43884"/>
    <cellStyle name="Normal 9 3 2 2 2 2 4" xfId="43885"/>
    <cellStyle name="Normal 9 3 2 2 2 2 4 2" xfId="43886"/>
    <cellStyle name="Normal 9 3 2 2 2 2 4 2 2" xfId="43887"/>
    <cellStyle name="Normal 9 3 2 2 2 2 4 3" xfId="43888"/>
    <cellStyle name="Normal 9 3 2 2 2 2 5" xfId="43889"/>
    <cellStyle name="Normal 9 3 2 2 2 2 5 2" xfId="43890"/>
    <cellStyle name="Normal 9 3 2 2 2 2 6" xfId="43891"/>
    <cellStyle name="Normal 9 3 2 2 2 3" xfId="43892"/>
    <cellStyle name="Normal 9 3 2 2 2 3 2" xfId="43893"/>
    <cellStyle name="Normal 9 3 2 2 2 3 2 2" xfId="43894"/>
    <cellStyle name="Normal 9 3 2 2 2 3 2 2 2" xfId="43895"/>
    <cellStyle name="Normal 9 3 2 2 2 3 2 2 2 2" xfId="43896"/>
    <cellStyle name="Normal 9 3 2 2 2 3 2 2 3" xfId="43897"/>
    <cellStyle name="Normal 9 3 2 2 2 3 2 3" xfId="43898"/>
    <cellStyle name="Normal 9 3 2 2 2 3 2 3 2" xfId="43899"/>
    <cellStyle name="Normal 9 3 2 2 2 3 2 4" xfId="43900"/>
    <cellStyle name="Normal 9 3 2 2 2 3 3" xfId="43901"/>
    <cellStyle name="Normal 9 3 2 2 2 3 3 2" xfId="43902"/>
    <cellStyle name="Normal 9 3 2 2 2 3 3 2 2" xfId="43903"/>
    <cellStyle name="Normal 9 3 2 2 2 3 3 3" xfId="43904"/>
    <cellStyle name="Normal 9 3 2 2 2 3 4" xfId="43905"/>
    <cellStyle name="Normal 9 3 2 2 2 3 4 2" xfId="43906"/>
    <cellStyle name="Normal 9 3 2 2 2 3 5" xfId="43907"/>
    <cellStyle name="Normal 9 3 2 2 2 4" xfId="43908"/>
    <cellStyle name="Normal 9 3 2 2 2 4 2" xfId="43909"/>
    <cellStyle name="Normal 9 3 2 2 2 4 2 2" xfId="43910"/>
    <cellStyle name="Normal 9 3 2 2 2 4 2 2 2" xfId="43911"/>
    <cellStyle name="Normal 9 3 2 2 2 4 2 3" xfId="43912"/>
    <cellStyle name="Normal 9 3 2 2 2 4 3" xfId="43913"/>
    <cellStyle name="Normal 9 3 2 2 2 4 3 2" xfId="43914"/>
    <cellStyle name="Normal 9 3 2 2 2 4 4" xfId="43915"/>
    <cellStyle name="Normal 9 3 2 2 2 5" xfId="43916"/>
    <cellStyle name="Normal 9 3 2 2 2 5 2" xfId="43917"/>
    <cellStyle name="Normal 9 3 2 2 2 5 2 2" xfId="43918"/>
    <cellStyle name="Normal 9 3 2 2 2 5 3" xfId="43919"/>
    <cellStyle name="Normal 9 3 2 2 2 6" xfId="43920"/>
    <cellStyle name="Normal 9 3 2 2 2 6 2" xfId="43921"/>
    <cellStyle name="Normal 9 3 2 2 2 7" xfId="43922"/>
    <cellStyle name="Normal 9 3 2 2 3" xfId="43923"/>
    <cellStyle name="Normal 9 3 2 2 3 2" xfId="43924"/>
    <cellStyle name="Normal 9 3 2 2 3 2 2" xfId="43925"/>
    <cellStyle name="Normal 9 3 2 2 3 2 2 2" xfId="43926"/>
    <cellStyle name="Normal 9 3 2 2 3 2 2 2 2" xfId="43927"/>
    <cellStyle name="Normal 9 3 2 2 3 2 2 2 2 2" xfId="43928"/>
    <cellStyle name="Normal 9 3 2 2 3 2 2 2 3" xfId="43929"/>
    <cellStyle name="Normal 9 3 2 2 3 2 2 3" xfId="43930"/>
    <cellStyle name="Normal 9 3 2 2 3 2 2 3 2" xfId="43931"/>
    <cellStyle name="Normal 9 3 2 2 3 2 2 4" xfId="43932"/>
    <cellStyle name="Normal 9 3 2 2 3 2 3" xfId="43933"/>
    <cellStyle name="Normal 9 3 2 2 3 2 3 2" xfId="43934"/>
    <cellStyle name="Normal 9 3 2 2 3 2 3 2 2" xfId="43935"/>
    <cellStyle name="Normal 9 3 2 2 3 2 3 3" xfId="43936"/>
    <cellStyle name="Normal 9 3 2 2 3 2 4" xfId="43937"/>
    <cellStyle name="Normal 9 3 2 2 3 2 4 2" xfId="43938"/>
    <cellStyle name="Normal 9 3 2 2 3 2 5" xfId="43939"/>
    <cellStyle name="Normal 9 3 2 2 3 3" xfId="43940"/>
    <cellStyle name="Normal 9 3 2 2 3 3 2" xfId="43941"/>
    <cellStyle name="Normal 9 3 2 2 3 3 2 2" xfId="43942"/>
    <cellStyle name="Normal 9 3 2 2 3 3 2 2 2" xfId="43943"/>
    <cellStyle name="Normal 9 3 2 2 3 3 2 3" xfId="43944"/>
    <cellStyle name="Normal 9 3 2 2 3 3 3" xfId="43945"/>
    <cellStyle name="Normal 9 3 2 2 3 3 3 2" xfId="43946"/>
    <cellStyle name="Normal 9 3 2 2 3 3 4" xfId="43947"/>
    <cellStyle name="Normal 9 3 2 2 3 4" xfId="43948"/>
    <cellStyle name="Normal 9 3 2 2 3 4 2" xfId="43949"/>
    <cellStyle name="Normal 9 3 2 2 3 4 2 2" xfId="43950"/>
    <cellStyle name="Normal 9 3 2 2 3 4 3" xfId="43951"/>
    <cellStyle name="Normal 9 3 2 2 3 5" xfId="43952"/>
    <cellStyle name="Normal 9 3 2 2 3 5 2" xfId="43953"/>
    <cellStyle name="Normal 9 3 2 2 3 6" xfId="43954"/>
    <cellStyle name="Normal 9 3 2 2 4" xfId="43955"/>
    <cellStyle name="Normal 9 3 2 2 4 2" xfId="43956"/>
    <cellStyle name="Normal 9 3 2 2 4 2 2" xfId="43957"/>
    <cellStyle name="Normal 9 3 2 2 4 2 2 2" xfId="43958"/>
    <cellStyle name="Normal 9 3 2 2 4 2 2 2 2" xfId="43959"/>
    <cellStyle name="Normal 9 3 2 2 4 2 2 3" xfId="43960"/>
    <cellStyle name="Normal 9 3 2 2 4 2 3" xfId="43961"/>
    <cellStyle name="Normal 9 3 2 2 4 2 3 2" xfId="43962"/>
    <cellStyle name="Normal 9 3 2 2 4 2 4" xfId="43963"/>
    <cellStyle name="Normal 9 3 2 2 4 3" xfId="43964"/>
    <cellStyle name="Normal 9 3 2 2 4 3 2" xfId="43965"/>
    <cellStyle name="Normal 9 3 2 2 4 3 2 2" xfId="43966"/>
    <cellStyle name="Normal 9 3 2 2 4 3 3" xfId="43967"/>
    <cellStyle name="Normal 9 3 2 2 4 4" xfId="43968"/>
    <cellStyle name="Normal 9 3 2 2 4 4 2" xfId="43969"/>
    <cellStyle name="Normal 9 3 2 2 4 5" xfId="43970"/>
    <cellStyle name="Normal 9 3 2 2 5" xfId="43971"/>
    <cellStyle name="Normal 9 3 2 2 5 2" xfId="43972"/>
    <cellStyle name="Normal 9 3 2 2 5 2 2" xfId="43973"/>
    <cellStyle name="Normal 9 3 2 2 5 2 2 2" xfId="43974"/>
    <cellStyle name="Normal 9 3 2 2 5 2 3" xfId="43975"/>
    <cellStyle name="Normal 9 3 2 2 5 3" xfId="43976"/>
    <cellStyle name="Normal 9 3 2 2 5 3 2" xfId="43977"/>
    <cellStyle name="Normal 9 3 2 2 5 4" xfId="43978"/>
    <cellStyle name="Normal 9 3 2 2 6" xfId="43979"/>
    <cellStyle name="Normal 9 3 2 2 6 2" xfId="43980"/>
    <cellStyle name="Normal 9 3 2 2 6 2 2" xfId="43981"/>
    <cellStyle name="Normal 9 3 2 2 6 3" xfId="43982"/>
    <cellStyle name="Normal 9 3 2 2 7" xfId="43983"/>
    <cellStyle name="Normal 9 3 2 2 7 2" xfId="43984"/>
    <cellStyle name="Normal 9 3 2 2 8" xfId="43985"/>
    <cellStyle name="Normal 9 3 2 3" xfId="43986"/>
    <cellStyle name="Normal 9 3 2 3 2" xfId="43987"/>
    <cellStyle name="Normal 9 3 2 3 2 2" xfId="43988"/>
    <cellStyle name="Normal 9 3 2 3 2 2 2" xfId="43989"/>
    <cellStyle name="Normal 9 3 2 3 2 2 2 2" xfId="43990"/>
    <cellStyle name="Normal 9 3 2 3 2 2 2 2 2" xfId="43991"/>
    <cellStyle name="Normal 9 3 2 3 2 2 2 2 2 2" xfId="43992"/>
    <cellStyle name="Normal 9 3 2 3 2 2 2 2 3" xfId="43993"/>
    <cellStyle name="Normal 9 3 2 3 2 2 2 3" xfId="43994"/>
    <cellStyle name="Normal 9 3 2 3 2 2 2 3 2" xfId="43995"/>
    <cellStyle name="Normal 9 3 2 3 2 2 2 4" xfId="43996"/>
    <cellStyle name="Normal 9 3 2 3 2 2 3" xfId="43997"/>
    <cellStyle name="Normal 9 3 2 3 2 2 3 2" xfId="43998"/>
    <cellStyle name="Normal 9 3 2 3 2 2 3 2 2" xfId="43999"/>
    <cellStyle name="Normal 9 3 2 3 2 2 3 3" xfId="44000"/>
    <cellStyle name="Normal 9 3 2 3 2 2 4" xfId="44001"/>
    <cellStyle name="Normal 9 3 2 3 2 2 4 2" xfId="44002"/>
    <cellStyle name="Normal 9 3 2 3 2 2 5" xfId="44003"/>
    <cellStyle name="Normal 9 3 2 3 2 3" xfId="44004"/>
    <cellStyle name="Normal 9 3 2 3 2 3 2" xfId="44005"/>
    <cellStyle name="Normal 9 3 2 3 2 3 2 2" xfId="44006"/>
    <cellStyle name="Normal 9 3 2 3 2 3 2 2 2" xfId="44007"/>
    <cellStyle name="Normal 9 3 2 3 2 3 2 3" xfId="44008"/>
    <cellStyle name="Normal 9 3 2 3 2 3 3" xfId="44009"/>
    <cellStyle name="Normal 9 3 2 3 2 3 3 2" xfId="44010"/>
    <cellStyle name="Normal 9 3 2 3 2 3 4" xfId="44011"/>
    <cellStyle name="Normal 9 3 2 3 2 4" xfId="44012"/>
    <cellStyle name="Normal 9 3 2 3 2 4 2" xfId="44013"/>
    <cellStyle name="Normal 9 3 2 3 2 4 2 2" xfId="44014"/>
    <cellStyle name="Normal 9 3 2 3 2 4 3" xfId="44015"/>
    <cellStyle name="Normal 9 3 2 3 2 5" xfId="44016"/>
    <cellStyle name="Normal 9 3 2 3 2 5 2" xfId="44017"/>
    <cellStyle name="Normal 9 3 2 3 2 6" xfId="44018"/>
    <cellStyle name="Normal 9 3 2 3 3" xfId="44019"/>
    <cellStyle name="Normal 9 3 2 3 3 2" xfId="44020"/>
    <cellStyle name="Normal 9 3 2 3 3 2 2" xfId="44021"/>
    <cellStyle name="Normal 9 3 2 3 3 2 2 2" xfId="44022"/>
    <cellStyle name="Normal 9 3 2 3 3 2 2 2 2" xfId="44023"/>
    <cellStyle name="Normal 9 3 2 3 3 2 2 3" xfId="44024"/>
    <cellStyle name="Normal 9 3 2 3 3 2 3" xfId="44025"/>
    <cellStyle name="Normal 9 3 2 3 3 2 3 2" xfId="44026"/>
    <cellStyle name="Normal 9 3 2 3 3 2 4" xfId="44027"/>
    <cellStyle name="Normal 9 3 2 3 3 3" xfId="44028"/>
    <cellStyle name="Normal 9 3 2 3 3 3 2" xfId="44029"/>
    <cellStyle name="Normal 9 3 2 3 3 3 2 2" xfId="44030"/>
    <cellStyle name="Normal 9 3 2 3 3 3 3" xfId="44031"/>
    <cellStyle name="Normal 9 3 2 3 3 4" xfId="44032"/>
    <cellStyle name="Normal 9 3 2 3 3 4 2" xfId="44033"/>
    <cellStyle name="Normal 9 3 2 3 3 5" xfId="44034"/>
    <cellStyle name="Normal 9 3 2 3 4" xfId="44035"/>
    <cellStyle name="Normal 9 3 2 3 4 2" xfId="44036"/>
    <cellStyle name="Normal 9 3 2 3 4 2 2" xfId="44037"/>
    <cellStyle name="Normal 9 3 2 3 4 2 2 2" xfId="44038"/>
    <cellStyle name="Normal 9 3 2 3 4 2 3" xfId="44039"/>
    <cellStyle name="Normal 9 3 2 3 4 3" xfId="44040"/>
    <cellStyle name="Normal 9 3 2 3 4 3 2" xfId="44041"/>
    <cellStyle name="Normal 9 3 2 3 4 4" xfId="44042"/>
    <cellStyle name="Normal 9 3 2 3 5" xfId="44043"/>
    <cellStyle name="Normal 9 3 2 3 5 2" xfId="44044"/>
    <cellStyle name="Normal 9 3 2 3 5 2 2" xfId="44045"/>
    <cellStyle name="Normal 9 3 2 3 5 3" xfId="44046"/>
    <cellStyle name="Normal 9 3 2 3 6" xfId="44047"/>
    <cellStyle name="Normal 9 3 2 3 6 2" xfId="44048"/>
    <cellStyle name="Normal 9 3 2 3 7" xfId="44049"/>
    <cellStyle name="Normal 9 3 2 4" xfId="44050"/>
    <cellStyle name="Normal 9 3 2 4 2" xfId="44051"/>
    <cellStyle name="Normal 9 3 2 4 2 2" xfId="44052"/>
    <cellStyle name="Normal 9 3 2 4 2 2 2" xfId="44053"/>
    <cellStyle name="Normal 9 3 2 4 2 2 2 2" xfId="44054"/>
    <cellStyle name="Normal 9 3 2 4 2 2 2 2 2" xfId="44055"/>
    <cellStyle name="Normal 9 3 2 4 2 2 2 3" xfId="44056"/>
    <cellStyle name="Normal 9 3 2 4 2 2 3" xfId="44057"/>
    <cellStyle name="Normal 9 3 2 4 2 2 3 2" xfId="44058"/>
    <cellStyle name="Normal 9 3 2 4 2 2 4" xfId="44059"/>
    <cellStyle name="Normal 9 3 2 4 2 3" xfId="44060"/>
    <cellStyle name="Normal 9 3 2 4 2 3 2" xfId="44061"/>
    <cellStyle name="Normal 9 3 2 4 2 3 2 2" xfId="44062"/>
    <cellStyle name="Normal 9 3 2 4 2 3 3" xfId="44063"/>
    <cellStyle name="Normal 9 3 2 4 2 4" xfId="44064"/>
    <cellStyle name="Normal 9 3 2 4 2 4 2" xfId="44065"/>
    <cellStyle name="Normal 9 3 2 4 2 5" xfId="44066"/>
    <cellStyle name="Normal 9 3 2 4 3" xfId="44067"/>
    <cellStyle name="Normal 9 3 2 4 3 2" xfId="44068"/>
    <cellStyle name="Normal 9 3 2 4 3 2 2" xfId="44069"/>
    <cellStyle name="Normal 9 3 2 4 3 2 2 2" xfId="44070"/>
    <cellStyle name="Normal 9 3 2 4 3 2 3" xfId="44071"/>
    <cellStyle name="Normal 9 3 2 4 3 3" xfId="44072"/>
    <cellStyle name="Normal 9 3 2 4 3 3 2" xfId="44073"/>
    <cellStyle name="Normal 9 3 2 4 3 4" xfId="44074"/>
    <cellStyle name="Normal 9 3 2 4 4" xfId="44075"/>
    <cellStyle name="Normal 9 3 2 4 4 2" xfId="44076"/>
    <cellStyle name="Normal 9 3 2 4 4 2 2" xfId="44077"/>
    <cellStyle name="Normal 9 3 2 4 4 3" xfId="44078"/>
    <cellStyle name="Normal 9 3 2 4 5" xfId="44079"/>
    <cellStyle name="Normal 9 3 2 4 5 2" xfId="44080"/>
    <cellStyle name="Normal 9 3 2 4 6" xfId="44081"/>
    <cellStyle name="Normal 9 3 2 5" xfId="44082"/>
    <cellStyle name="Normal 9 3 2 5 2" xfId="44083"/>
    <cellStyle name="Normal 9 3 2 5 2 2" xfId="44084"/>
    <cellStyle name="Normal 9 3 2 5 2 2 2" xfId="44085"/>
    <cellStyle name="Normal 9 3 2 5 2 2 2 2" xfId="44086"/>
    <cellStyle name="Normal 9 3 2 5 2 2 3" xfId="44087"/>
    <cellStyle name="Normal 9 3 2 5 2 3" xfId="44088"/>
    <cellStyle name="Normal 9 3 2 5 2 3 2" xfId="44089"/>
    <cellStyle name="Normal 9 3 2 5 2 4" xfId="44090"/>
    <cellStyle name="Normal 9 3 2 5 3" xfId="44091"/>
    <cellStyle name="Normal 9 3 2 5 3 2" xfId="44092"/>
    <cellStyle name="Normal 9 3 2 5 3 2 2" xfId="44093"/>
    <cellStyle name="Normal 9 3 2 5 3 3" xfId="44094"/>
    <cellStyle name="Normal 9 3 2 5 4" xfId="44095"/>
    <cellStyle name="Normal 9 3 2 5 4 2" xfId="44096"/>
    <cellStyle name="Normal 9 3 2 5 5" xfId="44097"/>
    <cellStyle name="Normal 9 3 2 6" xfId="44098"/>
    <cellStyle name="Normal 9 3 2 6 2" xfId="44099"/>
    <cellStyle name="Normal 9 3 2 6 2 2" xfId="44100"/>
    <cellStyle name="Normal 9 3 2 6 2 2 2" xfId="44101"/>
    <cellStyle name="Normal 9 3 2 6 2 3" xfId="44102"/>
    <cellStyle name="Normal 9 3 2 6 3" xfId="44103"/>
    <cellStyle name="Normal 9 3 2 6 3 2" xfId="44104"/>
    <cellStyle name="Normal 9 3 2 6 4" xfId="44105"/>
    <cellStyle name="Normal 9 3 2 7" xfId="44106"/>
    <cellStyle name="Normal 9 3 2 7 2" xfId="44107"/>
    <cellStyle name="Normal 9 3 2 7 2 2" xfId="44108"/>
    <cellStyle name="Normal 9 3 2 7 3" xfId="44109"/>
    <cellStyle name="Normal 9 3 2 8" xfId="44110"/>
    <cellStyle name="Normal 9 3 2 8 2" xfId="44111"/>
    <cellStyle name="Normal 9 3 2 9" xfId="44112"/>
    <cellStyle name="Normal 9 3 3" xfId="44113"/>
    <cellStyle name="Normal 9 3 3 2" xfId="44114"/>
    <cellStyle name="Normal 9 3 3 2 2" xfId="44115"/>
    <cellStyle name="Normal 9 3 3 2 2 2" xfId="44116"/>
    <cellStyle name="Normal 9 3 3 2 2 2 2" xfId="44117"/>
    <cellStyle name="Normal 9 3 3 2 2 2 2 2" xfId="44118"/>
    <cellStyle name="Normal 9 3 3 2 2 2 2 2 2" xfId="44119"/>
    <cellStyle name="Normal 9 3 3 2 2 2 2 2 2 2" xfId="44120"/>
    <cellStyle name="Normal 9 3 3 2 2 2 2 2 3" xfId="44121"/>
    <cellStyle name="Normal 9 3 3 2 2 2 2 3" xfId="44122"/>
    <cellStyle name="Normal 9 3 3 2 2 2 2 3 2" xfId="44123"/>
    <cellStyle name="Normal 9 3 3 2 2 2 2 4" xfId="44124"/>
    <cellStyle name="Normal 9 3 3 2 2 2 3" xfId="44125"/>
    <cellStyle name="Normal 9 3 3 2 2 2 3 2" xfId="44126"/>
    <cellStyle name="Normal 9 3 3 2 2 2 3 2 2" xfId="44127"/>
    <cellStyle name="Normal 9 3 3 2 2 2 3 3" xfId="44128"/>
    <cellStyle name="Normal 9 3 3 2 2 2 4" xfId="44129"/>
    <cellStyle name="Normal 9 3 3 2 2 2 4 2" xfId="44130"/>
    <cellStyle name="Normal 9 3 3 2 2 2 5" xfId="44131"/>
    <cellStyle name="Normal 9 3 3 2 2 3" xfId="44132"/>
    <cellStyle name="Normal 9 3 3 2 2 3 2" xfId="44133"/>
    <cellStyle name="Normal 9 3 3 2 2 3 2 2" xfId="44134"/>
    <cellStyle name="Normal 9 3 3 2 2 3 2 2 2" xfId="44135"/>
    <cellStyle name="Normal 9 3 3 2 2 3 2 3" xfId="44136"/>
    <cellStyle name="Normal 9 3 3 2 2 3 3" xfId="44137"/>
    <cellStyle name="Normal 9 3 3 2 2 3 3 2" xfId="44138"/>
    <cellStyle name="Normal 9 3 3 2 2 3 4" xfId="44139"/>
    <cellStyle name="Normal 9 3 3 2 2 4" xfId="44140"/>
    <cellStyle name="Normal 9 3 3 2 2 4 2" xfId="44141"/>
    <cellStyle name="Normal 9 3 3 2 2 4 2 2" xfId="44142"/>
    <cellStyle name="Normal 9 3 3 2 2 4 3" xfId="44143"/>
    <cellStyle name="Normal 9 3 3 2 2 5" xfId="44144"/>
    <cellStyle name="Normal 9 3 3 2 2 5 2" xfId="44145"/>
    <cellStyle name="Normal 9 3 3 2 2 6" xfId="44146"/>
    <cellStyle name="Normal 9 3 3 2 3" xfId="44147"/>
    <cellStyle name="Normal 9 3 3 2 3 2" xfId="44148"/>
    <cellStyle name="Normal 9 3 3 2 3 2 2" xfId="44149"/>
    <cellStyle name="Normal 9 3 3 2 3 2 2 2" xfId="44150"/>
    <cellStyle name="Normal 9 3 3 2 3 2 2 2 2" xfId="44151"/>
    <cellStyle name="Normal 9 3 3 2 3 2 2 3" xfId="44152"/>
    <cellStyle name="Normal 9 3 3 2 3 2 3" xfId="44153"/>
    <cellStyle name="Normal 9 3 3 2 3 2 3 2" xfId="44154"/>
    <cellStyle name="Normal 9 3 3 2 3 2 4" xfId="44155"/>
    <cellStyle name="Normal 9 3 3 2 3 3" xfId="44156"/>
    <cellStyle name="Normal 9 3 3 2 3 3 2" xfId="44157"/>
    <cellStyle name="Normal 9 3 3 2 3 3 2 2" xfId="44158"/>
    <cellStyle name="Normal 9 3 3 2 3 3 3" xfId="44159"/>
    <cellStyle name="Normal 9 3 3 2 3 4" xfId="44160"/>
    <cellStyle name="Normal 9 3 3 2 3 4 2" xfId="44161"/>
    <cellStyle name="Normal 9 3 3 2 3 5" xfId="44162"/>
    <cellStyle name="Normal 9 3 3 2 4" xfId="44163"/>
    <cellStyle name="Normal 9 3 3 2 4 2" xfId="44164"/>
    <cellStyle name="Normal 9 3 3 2 4 2 2" xfId="44165"/>
    <cellStyle name="Normal 9 3 3 2 4 2 2 2" xfId="44166"/>
    <cellStyle name="Normal 9 3 3 2 4 2 3" xfId="44167"/>
    <cellStyle name="Normal 9 3 3 2 4 3" xfId="44168"/>
    <cellStyle name="Normal 9 3 3 2 4 3 2" xfId="44169"/>
    <cellStyle name="Normal 9 3 3 2 4 4" xfId="44170"/>
    <cellStyle name="Normal 9 3 3 2 5" xfId="44171"/>
    <cellStyle name="Normal 9 3 3 2 5 2" xfId="44172"/>
    <cellStyle name="Normal 9 3 3 2 5 2 2" xfId="44173"/>
    <cellStyle name="Normal 9 3 3 2 5 3" xfId="44174"/>
    <cellStyle name="Normal 9 3 3 2 6" xfId="44175"/>
    <cellStyle name="Normal 9 3 3 2 6 2" xfId="44176"/>
    <cellStyle name="Normal 9 3 3 2 7" xfId="44177"/>
    <cellStyle name="Normal 9 3 3 3" xfId="44178"/>
    <cellStyle name="Normal 9 3 3 3 2" xfId="44179"/>
    <cellStyle name="Normal 9 3 3 3 2 2" xfId="44180"/>
    <cellStyle name="Normal 9 3 3 3 2 2 2" xfId="44181"/>
    <cellStyle name="Normal 9 3 3 3 2 2 2 2" xfId="44182"/>
    <cellStyle name="Normal 9 3 3 3 2 2 2 2 2" xfId="44183"/>
    <cellStyle name="Normal 9 3 3 3 2 2 2 3" xfId="44184"/>
    <cellStyle name="Normal 9 3 3 3 2 2 3" xfId="44185"/>
    <cellStyle name="Normal 9 3 3 3 2 2 3 2" xfId="44186"/>
    <cellStyle name="Normal 9 3 3 3 2 2 4" xfId="44187"/>
    <cellStyle name="Normal 9 3 3 3 2 3" xfId="44188"/>
    <cellStyle name="Normal 9 3 3 3 2 3 2" xfId="44189"/>
    <cellStyle name="Normal 9 3 3 3 2 3 2 2" xfId="44190"/>
    <cellStyle name="Normal 9 3 3 3 2 3 3" xfId="44191"/>
    <cellStyle name="Normal 9 3 3 3 2 4" xfId="44192"/>
    <cellStyle name="Normal 9 3 3 3 2 4 2" xfId="44193"/>
    <cellStyle name="Normal 9 3 3 3 2 5" xfId="44194"/>
    <cellStyle name="Normal 9 3 3 3 3" xfId="44195"/>
    <cellStyle name="Normal 9 3 3 3 3 2" xfId="44196"/>
    <cellStyle name="Normal 9 3 3 3 3 2 2" xfId="44197"/>
    <cellStyle name="Normal 9 3 3 3 3 2 2 2" xfId="44198"/>
    <cellStyle name="Normal 9 3 3 3 3 2 3" xfId="44199"/>
    <cellStyle name="Normal 9 3 3 3 3 3" xfId="44200"/>
    <cellStyle name="Normal 9 3 3 3 3 3 2" xfId="44201"/>
    <cellStyle name="Normal 9 3 3 3 3 4" xfId="44202"/>
    <cellStyle name="Normal 9 3 3 3 4" xfId="44203"/>
    <cellStyle name="Normal 9 3 3 3 4 2" xfId="44204"/>
    <cellStyle name="Normal 9 3 3 3 4 2 2" xfId="44205"/>
    <cellStyle name="Normal 9 3 3 3 4 3" xfId="44206"/>
    <cellStyle name="Normal 9 3 3 3 5" xfId="44207"/>
    <cellStyle name="Normal 9 3 3 3 5 2" xfId="44208"/>
    <cellStyle name="Normal 9 3 3 3 6" xfId="44209"/>
    <cellStyle name="Normal 9 3 3 4" xfId="44210"/>
    <cellStyle name="Normal 9 3 3 4 2" xfId="44211"/>
    <cellStyle name="Normal 9 3 3 4 2 2" xfId="44212"/>
    <cellStyle name="Normal 9 3 3 4 2 2 2" xfId="44213"/>
    <cellStyle name="Normal 9 3 3 4 2 2 2 2" xfId="44214"/>
    <cellStyle name="Normal 9 3 3 4 2 2 3" xfId="44215"/>
    <cellStyle name="Normal 9 3 3 4 2 3" xfId="44216"/>
    <cellStyle name="Normal 9 3 3 4 2 3 2" xfId="44217"/>
    <cellStyle name="Normal 9 3 3 4 2 4" xfId="44218"/>
    <cellStyle name="Normal 9 3 3 4 3" xfId="44219"/>
    <cellStyle name="Normal 9 3 3 4 3 2" xfId="44220"/>
    <cellStyle name="Normal 9 3 3 4 3 2 2" xfId="44221"/>
    <cellStyle name="Normal 9 3 3 4 3 3" xfId="44222"/>
    <cellStyle name="Normal 9 3 3 4 4" xfId="44223"/>
    <cellStyle name="Normal 9 3 3 4 4 2" xfId="44224"/>
    <cellStyle name="Normal 9 3 3 4 5" xfId="44225"/>
    <cellStyle name="Normal 9 3 3 5" xfId="44226"/>
    <cellStyle name="Normal 9 3 3 5 2" xfId="44227"/>
    <cellStyle name="Normal 9 3 3 5 2 2" xfId="44228"/>
    <cellStyle name="Normal 9 3 3 5 2 2 2" xfId="44229"/>
    <cellStyle name="Normal 9 3 3 5 2 3" xfId="44230"/>
    <cellStyle name="Normal 9 3 3 5 3" xfId="44231"/>
    <cellStyle name="Normal 9 3 3 5 3 2" xfId="44232"/>
    <cellStyle name="Normal 9 3 3 5 4" xfId="44233"/>
    <cellStyle name="Normal 9 3 3 6" xfId="44234"/>
    <cellStyle name="Normal 9 3 3 6 2" xfId="44235"/>
    <cellStyle name="Normal 9 3 3 6 2 2" xfId="44236"/>
    <cellStyle name="Normal 9 3 3 6 3" xfId="44237"/>
    <cellStyle name="Normal 9 3 3 7" xfId="44238"/>
    <cellStyle name="Normal 9 3 3 7 2" xfId="44239"/>
    <cellStyle name="Normal 9 3 3 8" xfId="44240"/>
    <cellStyle name="Normal 9 3 4" xfId="44241"/>
    <cellStyle name="Normal 9 3 4 2" xfId="44242"/>
    <cellStyle name="Normal 9 3 4 2 2" xfId="44243"/>
    <cellStyle name="Normal 9 3 4 2 2 2" xfId="44244"/>
    <cellStyle name="Normal 9 3 4 2 2 2 2" xfId="44245"/>
    <cellStyle name="Normal 9 3 4 2 2 2 2 2" xfId="44246"/>
    <cellStyle name="Normal 9 3 4 2 2 2 2 2 2" xfId="44247"/>
    <cellStyle name="Normal 9 3 4 2 2 2 2 3" xfId="44248"/>
    <cellStyle name="Normal 9 3 4 2 2 2 3" xfId="44249"/>
    <cellStyle name="Normal 9 3 4 2 2 2 3 2" xfId="44250"/>
    <cellStyle name="Normal 9 3 4 2 2 2 4" xfId="44251"/>
    <cellStyle name="Normal 9 3 4 2 2 3" xfId="44252"/>
    <cellStyle name="Normal 9 3 4 2 2 3 2" xfId="44253"/>
    <cellStyle name="Normal 9 3 4 2 2 3 2 2" xfId="44254"/>
    <cellStyle name="Normal 9 3 4 2 2 3 3" xfId="44255"/>
    <cellStyle name="Normal 9 3 4 2 2 4" xfId="44256"/>
    <cellStyle name="Normal 9 3 4 2 2 4 2" xfId="44257"/>
    <cellStyle name="Normal 9 3 4 2 2 5" xfId="44258"/>
    <cellStyle name="Normal 9 3 4 2 3" xfId="44259"/>
    <cellStyle name="Normal 9 3 4 2 3 2" xfId="44260"/>
    <cellStyle name="Normal 9 3 4 2 3 2 2" xfId="44261"/>
    <cellStyle name="Normal 9 3 4 2 3 2 2 2" xfId="44262"/>
    <cellStyle name="Normal 9 3 4 2 3 2 3" xfId="44263"/>
    <cellStyle name="Normal 9 3 4 2 3 3" xfId="44264"/>
    <cellStyle name="Normal 9 3 4 2 3 3 2" xfId="44265"/>
    <cellStyle name="Normal 9 3 4 2 3 4" xfId="44266"/>
    <cellStyle name="Normal 9 3 4 2 4" xfId="44267"/>
    <cellStyle name="Normal 9 3 4 2 4 2" xfId="44268"/>
    <cellStyle name="Normal 9 3 4 2 4 2 2" xfId="44269"/>
    <cellStyle name="Normal 9 3 4 2 4 3" xfId="44270"/>
    <cellStyle name="Normal 9 3 4 2 5" xfId="44271"/>
    <cellStyle name="Normal 9 3 4 2 5 2" xfId="44272"/>
    <cellStyle name="Normal 9 3 4 2 6" xfId="44273"/>
    <cellStyle name="Normal 9 3 4 3" xfId="44274"/>
    <cellStyle name="Normal 9 3 4 3 2" xfId="44275"/>
    <cellStyle name="Normal 9 3 4 3 2 2" xfId="44276"/>
    <cellStyle name="Normal 9 3 4 3 2 2 2" xfId="44277"/>
    <cellStyle name="Normal 9 3 4 3 2 2 2 2" xfId="44278"/>
    <cellStyle name="Normal 9 3 4 3 2 2 3" xfId="44279"/>
    <cellStyle name="Normal 9 3 4 3 2 3" xfId="44280"/>
    <cellStyle name="Normal 9 3 4 3 2 3 2" xfId="44281"/>
    <cellStyle name="Normal 9 3 4 3 2 4" xfId="44282"/>
    <cellStyle name="Normal 9 3 4 3 3" xfId="44283"/>
    <cellStyle name="Normal 9 3 4 3 3 2" xfId="44284"/>
    <cellStyle name="Normal 9 3 4 3 3 2 2" xfId="44285"/>
    <cellStyle name="Normal 9 3 4 3 3 3" xfId="44286"/>
    <cellStyle name="Normal 9 3 4 3 4" xfId="44287"/>
    <cellStyle name="Normal 9 3 4 3 4 2" xfId="44288"/>
    <cellStyle name="Normal 9 3 4 3 5" xfId="44289"/>
    <cellStyle name="Normal 9 3 4 4" xfId="44290"/>
    <cellStyle name="Normal 9 3 4 4 2" xfId="44291"/>
    <cellStyle name="Normal 9 3 4 4 2 2" xfId="44292"/>
    <cellStyle name="Normal 9 3 4 4 2 2 2" xfId="44293"/>
    <cellStyle name="Normal 9 3 4 4 2 3" xfId="44294"/>
    <cellStyle name="Normal 9 3 4 4 3" xfId="44295"/>
    <cellStyle name="Normal 9 3 4 4 3 2" xfId="44296"/>
    <cellStyle name="Normal 9 3 4 4 4" xfId="44297"/>
    <cellStyle name="Normal 9 3 4 5" xfId="44298"/>
    <cellStyle name="Normal 9 3 4 5 2" xfId="44299"/>
    <cellStyle name="Normal 9 3 4 5 2 2" xfId="44300"/>
    <cellStyle name="Normal 9 3 4 5 3" xfId="44301"/>
    <cellStyle name="Normal 9 3 4 6" xfId="44302"/>
    <cellStyle name="Normal 9 3 4 6 2" xfId="44303"/>
    <cellStyle name="Normal 9 3 4 7" xfId="44304"/>
    <cellStyle name="Normal 9 3 5" xfId="44305"/>
    <cellStyle name="Normal 9 3 5 2" xfId="44306"/>
    <cellStyle name="Normal 9 3 5 2 2" xfId="44307"/>
    <cellStyle name="Normal 9 3 5 2 2 2" xfId="44308"/>
    <cellStyle name="Normal 9 3 5 2 2 2 2" xfId="44309"/>
    <cellStyle name="Normal 9 3 5 2 2 2 2 2" xfId="44310"/>
    <cellStyle name="Normal 9 3 5 2 2 2 3" xfId="44311"/>
    <cellStyle name="Normal 9 3 5 2 2 3" xfId="44312"/>
    <cellStyle name="Normal 9 3 5 2 2 3 2" xfId="44313"/>
    <cellStyle name="Normal 9 3 5 2 2 4" xfId="44314"/>
    <cellStyle name="Normal 9 3 5 2 3" xfId="44315"/>
    <cellStyle name="Normal 9 3 5 2 3 2" xfId="44316"/>
    <cellStyle name="Normal 9 3 5 2 3 2 2" xfId="44317"/>
    <cellStyle name="Normal 9 3 5 2 3 3" xfId="44318"/>
    <cellStyle name="Normal 9 3 5 2 4" xfId="44319"/>
    <cellStyle name="Normal 9 3 5 2 4 2" xfId="44320"/>
    <cellStyle name="Normal 9 3 5 2 5" xfId="44321"/>
    <cellStyle name="Normal 9 3 5 3" xfId="44322"/>
    <cellStyle name="Normal 9 3 5 3 2" xfId="44323"/>
    <cellStyle name="Normal 9 3 5 3 2 2" xfId="44324"/>
    <cellStyle name="Normal 9 3 5 3 2 2 2" xfId="44325"/>
    <cellStyle name="Normal 9 3 5 3 2 3" xfId="44326"/>
    <cellStyle name="Normal 9 3 5 3 3" xfId="44327"/>
    <cellStyle name="Normal 9 3 5 3 3 2" xfId="44328"/>
    <cellStyle name="Normal 9 3 5 3 4" xfId="44329"/>
    <cellStyle name="Normal 9 3 5 4" xfId="44330"/>
    <cellStyle name="Normal 9 3 5 4 2" xfId="44331"/>
    <cellStyle name="Normal 9 3 5 4 2 2" xfId="44332"/>
    <cellStyle name="Normal 9 3 5 4 3" xfId="44333"/>
    <cellStyle name="Normal 9 3 5 5" xfId="44334"/>
    <cellStyle name="Normal 9 3 5 5 2" xfId="44335"/>
    <cellStyle name="Normal 9 3 5 6" xfId="44336"/>
    <cellStyle name="Normal 9 3 6" xfId="44337"/>
    <cellStyle name="Normal 9 3 6 2" xfId="44338"/>
    <cellStyle name="Normal 9 3 6 2 2" xfId="44339"/>
    <cellStyle name="Normal 9 3 6 2 2 2" xfId="44340"/>
    <cellStyle name="Normal 9 3 6 2 2 2 2" xfId="44341"/>
    <cellStyle name="Normal 9 3 6 2 2 3" xfId="44342"/>
    <cellStyle name="Normal 9 3 6 2 3" xfId="44343"/>
    <cellStyle name="Normal 9 3 6 2 3 2" xfId="44344"/>
    <cellStyle name="Normal 9 3 6 2 4" xfId="44345"/>
    <cellStyle name="Normal 9 3 6 3" xfId="44346"/>
    <cellStyle name="Normal 9 3 6 3 2" xfId="44347"/>
    <cellStyle name="Normal 9 3 6 3 2 2" xfId="44348"/>
    <cellStyle name="Normal 9 3 6 3 3" xfId="44349"/>
    <cellStyle name="Normal 9 3 6 4" xfId="44350"/>
    <cellStyle name="Normal 9 3 6 4 2" xfId="44351"/>
    <cellStyle name="Normal 9 3 6 5" xfId="44352"/>
    <cellStyle name="Normal 9 3 7" xfId="44353"/>
    <cellStyle name="Normal 9 3 7 2" xfId="44354"/>
    <cellStyle name="Normal 9 3 7 2 2" xfId="44355"/>
    <cellStyle name="Normal 9 3 7 2 2 2" xfId="44356"/>
    <cellStyle name="Normal 9 3 7 2 3" xfId="44357"/>
    <cellStyle name="Normal 9 3 7 3" xfId="44358"/>
    <cellStyle name="Normal 9 3 7 3 2" xfId="44359"/>
    <cellStyle name="Normal 9 3 7 4" xfId="44360"/>
    <cellStyle name="Normal 9 3 8" xfId="44361"/>
    <cellStyle name="Normal 9 3 8 2" xfId="44362"/>
    <cellStyle name="Normal 9 3 8 2 2" xfId="44363"/>
    <cellStyle name="Normal 9 3 8 3" xfId="44364"/>
    <cellStyle name="Normal 9 3 9" xfId="44365"/>
    <cellStyle name="Normal 9 3 9 2" xfId="44366"/>
    <cellStyle name="Normal 9 4" xfId="44367"/>
    <cellStyle name="Normal 9 4 2" xfId="44368"/>
    <cellStyle name="Normal 9 4 2 2" xfId="44369"/>
    <cellStyle name="Normal 9 4 2 2 2" xfId="44370"/>
    <cellStyle name="Normal 9 4 2 2 2 2" xfId="44371"/>
    <cellStyle name="Normal 9 4 2 2 2 2 2" xfId="44372"/>
    <cellStyle name="Normal 9 4 2 2 2 2 2 2" xfId="44373"/>
    <cellStyle name="Normal 9 4 2 2 2 2 2 2 2" xfId="44374"/>
    <cellStyle name="Normal 9 4 2 2 2 2 2 2 2 2" xfId="44375"/>
    <cellStyle name="Normal 9 4 2 2 2 2 2 2 3" xfId="44376"/>
    <cellStyle name="Normal 9 4 2 2 2 2 2 3" xfId="44377"/>
    <cellStyle name="Normal 9 4 2 2 2 2 2 3 2" xfId="44378"/>
    <cellStyle name="Normal 9 4 2 2 2 2 2 4" xfId="44379"/>
    <cellStyle name="Normal 9 4 2 2 2 2 3" xfId="44380"/>
    <cellStyle name="Normal 9 4 2 2 2 2 3 2" xfId="44381"/>
    <cellStyle name="Normal 9 4 2 2 2 2 3 2 2" xfId="44382"/>
    <cellStyle name="Normal 9 4 2 2 2 2 3 3" xfId="44383"/>
    <cellStyle name="Normal 9 4 2 2 2 2 4" xfId="44384"/>
    <cellStyle name="Normal 9 4 2 2 2 2 4 2" xfId="44385"/>
    <cellStyle name="Normal 9 4 2 2 2 2 5" xfId="44386"/>
    <cellStyle name="Normal 9 4 2 2 2 3" xfId="44387"/>
    <cellStyle name="Normal 9 4 2 2 2 3 2" xfId="44388"/>
    <cellStyle name="Normal 9 4 2 2 2 3 2 2" xfId="44389"/>
    <cellStyle name="Normal 9 4 2 2 2 3 2 2 2" xfId="44390"/>
    <cellStyle name="Normal 9 4 2 2 2 3 2 3" xfId="44391"/>
    <cellStyle name="Normal 9 4 2 2 2 3 3" xfId="44392"/>
    <cellStyle name="Normal 9 4 2 2 2 3 3 2" xfId="44393"/>
    <cellStyle name="Normal 9 4 2 2 2 3 4" xfId="44394"/>
    <cellStyle name="Normal 9 4 2 2 2 4" xfId="44395"/>
    <cellStyle name="Normal 9 4 2 2 2 4 2" xfId="44396"/>
    <cellStyle name="Normal 9 4 2 2 2 4 2 2" xfId="44397"/>
    <cellStyle name="Normal 9 4 2 2 2 4 3" xfId="44398"/>
    <cellStyle name="Normal 9 4 2 2 2 5" xfId="44399"/>
    <cellStyle name="Normal 9 4 2 2 2 5 2" xfId="44400"/>
    <cellStyle name="Normal 9 4 2 2 2 6" xfId="44401"/>
    <cellStyle name="Normal 9 4 2 2 3" xfId="44402"/>
    <cellStyle name="Normal 9 4 2 2 3 2" xfId="44403"/>
    <cellStyle name="Normal 9 4 2 2 3 2 2" xfId="44404"/>
    <cellStyle name="Normal 9 4 2 2 3 2 2 2" xfId="44405"/>
    <cellStyle name="Normal 9 4 2 2 3 2 2 2 2" xfId="44406"/>
    <cellStyle name="Normal 9 4 2 2 3 2 2 3" xfId="44407"/>
    <cellStyle name="Normal 9 4 2 2 3 2 3" xfId="44408"/>
    <cellStyle name="Normal 9 4 2 2 3 2 3 2" xfId="44409"/>
    <cellStyle name="Normal 9 4 2 2 3 2 4" xfId="44410"/>
    <cellStyle name="Normal 9 4 2 2 3 3" xfId="44411"/>
    <cellStyle name="Normal 9 4 2 2 3 3 2" xfId="44412"/>
    <cellStyle name="Normal 9 4 2 2 3 3 2 2" xfId="44413"/>
    <cellStyle name="Normal 9 4 2 2 3 3 3" xfId="44414"/>
    <cellStyle name="Normal 9 4 2 2 3 4" xfId="44415"/>
    <cellStyle name="Normal 9 4 2 2 3 4 2" xfId="44416"/>
    <cellStyle name="Normal 9 4 2 2 3 5" xfId="44417"/>
    <cellStyle name="Normal 9 4 2 2 4" xfId="44418"/>
    <cellStyle name="Normal 9 4 2 2 4 2" xfId="44419"/>
    <cellStyle name="Normal 9 4 2 2 4 2 2" xfId="44420"/>
    <cellStyle name="Normal 9 4 2 2 4 2 2 2" xfId="44421"/>
    <cellStyle name="Normal 9 4 2 2 4 2 3" xfId="44422"/>
    <cellStyle name="Normal 9 4 2 2 4 3" xfId="44423"/>
    <cellStyle name="Normal 9 4 2 2 4 3 2" xfId="44424"/>
    <cellStyle name="Normal 9 4 2 2 4 4" xfId="44425"/>
    <cellStyle name="Normal 9 4 2 2 5" xfId="44426"/>
    <cellStyle name="Normal 9 4 2 2 5 2" xfId="44427"/>
    <cellStyle name="Normal 9 4 2 2 5 2 2" xfId="44428"/>
    <cellStyle name="Normal 9 4 2 2 5 3" xfId="44429"/>
    <cellStyle name="Normal 9 4 2 2 6" xfId="44430"/>
    <cellStyle name="Normal 9 4 2 2 6 2" xfId="44431"/>
    <cellStyle name="Normal 9 4 2 2 7" xfId="44432"/>
    <cellStyle name="Normal 9 4 2 3" xfId="44433"/>
    <cellStyle name="Normal 9 4 2 3 2" xfId="44434"/>
    <cellStyle name="Normal 9 4 2 3 2 2" xfId="44435"/>
    <cellStyle name="Normal 9 4 2 3 2 2 2" xfId="44436"/>
    <cellStyle name="Normal 9 4 2 3 2 2 2 2" xfId="44437"/>
    <cellStyle name="Normal 9 4 2 3 2 2 2 2 2" xfId="44438"/>
    <cellStyle name="Normal 9 4 2 3 2 2 2 3" xfId="44439"/>
    <cellStyle name="Normal 9 4 2 3 2 2 3" xfId="44440"/>
    <cellStyle name="Normal 9 4 2 3 2 2 3 2" xfId="44441"/>
    <cellStyle name="Normal 9 4 2 3 2 2 4" xfId="44442"/>
    <cellStyle name="Normal 9 4 2 3 2 3" xfId="44443"/>
    <cellStyle name="Normal 9 4 2 3 2 3 2" xfId="44444"/>
    <cellStyle name="Normal 9 4 2 3 2 3 2 2" xfId="44445"/>
    <cellStyle name="Normal 9 4 2 3 2 3 3" xfId="44446"/>
    <cellStyle name="Normal 9 4 2 3 2 4" xfId="44447"/>
    <cellStyle name="Normal 9 4 2 3 2 4 2" xfId="44448"/>
    <cellStyle name="Normal 9 4 2 3 2 5" xfId="44449"/>
    <cellStyle name="Normal 9 4 2 3 3" xfId="44450"/>
    <cellStyle name="Normal 9 4 2 3 3 2" xfId="44451"/>
    <cellStyle name="Normal 9 4 2 3 3 2 2" xfId="44452"/>
    <cellStyle name="Normal 9 4 2 3 3 2 2 2" xfId="44453"/>
    <cellStyle name="Normal 9 4 2 3 3 2 3" xfId="44454"/>
    <cellStyle name="Normal 9 4 2 3 3 3" xfId="44455"/>
    <cellStyle name="Normal 9 4 2 3 3 3 2" xfId="44456"/>
    <cellStyle name="Normal 9 4 2 3 3 4" xfId="44457"/>
    <cellStyle name="Normal 9 4 2 3 4" xfId="44458"/>
    <cellStyle name="Normal 9 4 2 3 4 2" xfId="44459"/>
    <cellStyle name="Normal 9 4 2 3 4 2 2" xfId="44460"/>
    <cellStyle name="Normal 9 4 2 3 4 3" xfId="44461"/>
    <cellStyle name="Normal 9 4 2 3 5" xfId="44462"/>
    <cellStyle name="Normal 9 4 2 3 5 2" xfId="44463"/>
    <cellStyle name="Normal 9 4 2 3 6" xfId="44464"/>
    <cellStyle name="Normal 9 4 2 4" xfId="44465"/>
    <cellStyle name="Normal 9 4 2 4 2" xfId="44466"/>
    <cellStyle name="Normal 9 4 2 4 2 2" xfId="44467"/>
    <cellStyle name="Normal 9 4 2 4 2 2 2" xfId="44468"/>
    <cellStyle name="Normal 9 4 2 4 2 2 2 2" xfId="44469"/>
    <cellStyle name="Normal 9 4 2 4 2 2 3" xfId="44470"/>
    <cellStyle name="Normal 9 4 2 4 2 3" xfId="44471"/>
    <cellStyle name="Normal 9 4 2 4 2 3 2" xfId="44472"/>
    <cellStyle name="Normal 9 4 2 4 2 4" xfId="44473"/>
    <cellStyle name="Normal 9 4 2 4 3" xfId="44474"/>
    <cellStyle name="Normal 9 4 2 4 3 2" xfId="44475"/>
    <cellStyle name="Normal 9 4 2 4 3 2 2" xfId="44476"/>
    <cellStyle name="Normal 9 4 2 4 3 3" xfId="44477"/>
    <cellStyle name="Normal 9 4 2 4 4" xfId="44478"/>
    <cellStyle name="Normal 9 4 2 4 4 2" xfId="44479"/>
    <cellStyle name="Normal 9 4 2 4 5" xfId="44480"/>
    <cellStyle name="Normal 9 4 2 5" xfId="44481"/>
    <cellStyle name="Normal 9 4 2 5 2" xfId="44482"/>
    <cellStyle name="Normal 9 4 2 5 2 2" xfId="44483"/>
    <cellStyle name="Normal 9 4 2 5 2 2 2" xfId="44484"/>
    <cellStyle name="Normal 9 4 2 5 2 3" xfId="44485"/>
    <cellStyle name="Normal 9 4 2 5 3" xfId="44486"/>
    <cellStyle name="Normal 9 4 2 5 3 2" xfId="44487"/>
    <cellStyle name="Normal 9 4 2 5 4" xfId="44488"/>
    <cellStyle name="Normal 9 4 2 6" xfId="44489"/>
    <cellStyle name="Normal 9 4 2 6 2" xfId="44490"/>
    <cellStyle name="Normal 9 4 2 6 2 2" xfId="44491"/>
    <cellStyle name="Normal 9 4 2 6 3" xfId="44492"/>
    <cellStyle name="Normal 9 4 2 7" xfId="44493"/>
    <cellStyle name="Normal 9 4 2 7 2" xfId="44494"/>
    <cellStyle name="Normal 9 4 2 8" xfId="44495"/>
    <cellStyle name="Normal 9 4 3" xfId="44496"/>
    <cellStyle name="Normal 9 4 3 2" xfId="44497"/>
    <cellStyle name="Normal 9 4 3 2 2" xfId="44498"/>
    <cellStyle name="Normal 9 4 3 2 2 2" xfId="44499"/>
    <cellStyle name="Normal 9 4 3 2 2 2 2" xfId="44500"/>
    <cellStyle name="Normal 9 4 3 2 2 2 2 2" xfId="44501"/>
    <cellStyle name="Normal 9 4 3 2 2 2 2 2 2" xfId="44502"/>
    <cellStyle name="Normal 9 4 3 2 2 2 2 3" xfId="44503"/>
    <cellStyle name="Normal 9 4 3 2 2 2 3" xfId="44504"/>
    <cellStyle name="Normal 9 4 3 2 2 2 3 2" xfId="44505"/>
    <cellStyle name="Normal 9 4 3 2 2 2 4" xfId="44506"/>
    <cellStyle name="Normal 9 4 3 2 2 3" xfId="44507"/>
    <cellStyle name="Normal 9 4 3 2 2 3 2" xfId="44508"/>
    <cellStyle name="Normal 9 4 3 2 2 3 2 2" xfId="44509"/>
    <cellStyle name="Normal 9 4 3 2 2 3 3" xfId="44510"/>
    <cellStyle name="Normal 9 4 3 2 2 4" xfId="44511"/>
    <cellStyle name="Normal 9 4 3 2 2 4 2" xfId="44512"/>
    <cellStyle name="Normal 9 4 3 2 2 5" xfId="44513"/>
    <cellStyle name="Normal 9 4 3 2 3" xfId="44514"/>
    <cellStyle name="Normal 9 4 3 2 3 2" xfId="44515"/>
    <cellStyle name="Normal 9 4 3 2 3 2 2" xfId="44516"/>
    <cellStyle name="Normal 9 4 3 2 3 2 2 2" xfId="44517"/>
    <cellStyle name="Normal 9 4 3 2 3 2 3" xfId="44518"/>
    <cellStyle name="Normal 9 4 3 2 3 3" xfId="44519"/>
    <cellStyle name="Normal 9 4 3 2 3 3 2" xfId="44520"/>
    <cellStyle name="Normal 9 4 3 2 3 4" xfId="44521"/>
    <cellStyle name="Normal 9 4 3 2 4" xfId="44522"/>
    <cellStyle name="Normal 9 4 3 2 4 2" xfId="44523"/>
    <cellStyle name="Normal 9 4 3 2 4 2 2" xfId="44524"/>
    <cellStyle name="Normal 9 4 3 2 4 3" xfId="44525"/>
    <cellStyle name="Normal 9 4 3 2 5" xfId="44526"/>
    <cellStyle name="Normal 9 4 3 2 5 2" xfId="44527"/>
    <cellStyle name="Normal 9 4 3 2 6" xfId="44528"/>
    <cellStyle name="Normal 9 4 3 3" xfId="44529"/>
    <cellStyle name="Normal 9 4 3 3 2" xfId="44530"/>
    <cellStyle name="Normal 9 4 3 3 2 2" xfId="44531"/>
    <cellStyle name="Normal 9 4 3 3 2 2 2" xfId="44532"/>
    <cellStyle name="Normal 9 4 3 3 2 2 2 2" xfId="44533"/>
    <cellStyle name="Normal 9 4 3 3 2 2 3" xfId="44534"/>
    <cellStyle name="Normal 9 4 3 3 2 3" xfId="44535"/>
    <cellStyle name="Normal 9 4 3 3 2 3 2" xfId="44536"/>
    <cellStyle name="Normal 9 4 3 3 2 4" xfId="44537"/>
    <cellStyle name="Normal 9 4 3 3 3" xfId="44538"/>
    <cellStyle name="Normal 9 4 3 3 3 2" xfId="44539"/>
    <cellStyle name="Normal 9 4 3 3 3 2 2" xfId="44540"/>
    <cellStyle name="Normal 9 4 3 3 3 3" xfId="44541"/>
    <cellStyle name="Normal 9 4 3 3 4" xfId="44542"/>
    <cellStyle name="Normal 9 4 3 3 4 2" xfId="44543"/>
    <cellStyle name="Normal 9 4 3 3 5" xfId="44544"/>
    <cellStyle name="Normal 9 4 3 4" xfId="44545"/>
    <cellStyle name="Normal 9 4 3 4 2" xfId="44546"/>
    <cellStyle name="Normal 9 4 3 4 2 2" xfId="44547"/>
    <cellStyle name="Normal 9 4 3 4 2 2 2" xfId="44548"/>
    <cellStyle name="Normal 9 4 3 4 2 3" xfId="44549"/>
    <cellStyle name="Normal 9 4 3 4 3" xfId="44550"/>
    <cellStyle name="Normal 9 4 3 4 3 2" xfId="44551"/>
    <cellStyle name="Normal 9 4 3 4 4" xfId="44552"/>
    <cellStyle name="Normal 9 4 3 5" xfId="44553"/>
    <cellStyle name="Normal 9 4 3 5 2" xfId="44554"/>
    <cellStyle name="Normal 9 4 3 5 2 2" xfId="44555"/>
    <cellStyle name="Normal 9 4 3 5 3" xfId="44556"/>
    <cellStyle name="Normal 9 4 3 6" xfId="44557"/>
    <cellStyle name="Normal 9 4 3 6 2" xfId="44558"/>
    <cellStyle name="Normal 9 4 3 7" xfId="44559"/>
    <cellStyle name="Normal 9 4 4" xfId="44560"/>
    <cellStyle name="Normal 9 4 4 2" xfId="44561"/>
    <cellStyle name="Normal 9 4 4 2 2" xfId="44562"/>
    <cellStyle name="Normal 9 4 4 2 2 2" xfId="44563"/>
    <cellStyle name="Normal 9 4 4 2 2 2 2" xfId="44564"/>
    <cellStyle name="Normal 9 4 4 2 2 2 2 2" xfId="44565"/>
    <cellStyle name="Normal 9 4 4 2 2 2 3" xfId="44566"/>
    <cellStyle name="Normal 9 4 4 2 2 3" xfId="44567"/>
    <cellStyle name="Normal 9 4 4 2 2 3 2" xfId="44568"/>
    <cellStyle name="Normal 9 4 4 2 2 4" xfId="44569"/>
    <cellStyle name="Normal 9 4 4 2 3" xfId="44570"/>
    <cellStyle name="Normal 9 4 4 2 3 2" xfId="44571"/>
    <cellStyle name="Normal 9 4 4 2 3 2 2" xfId="44572"/>
    <cellStyle name="Normal 9 4 4 2 3 3" xfId="44573"/>
    <cellStyle name="Normal 9 4 4 2 4" xfId="44574"/>
    <cellStyle name="Normal 9 4 4 2 4 2" xfId="44575"/>
    <cellStyle name="Normal 9 4 4 2 5" xfId="44576"/>
    <cellStyle name="Normal 9 4 4 3" xfId="44577"/>
    <cellStyle name="Normal 9 4 4 3 2" xfId="44578"/>
    <cellStyle name="Normal 9 4 4 3 2 2" xfId="44579"/>
    <cellStyle name="Normal 9 4 4 3 2 2 2" xfId="44580"/>
    <cellStyle name="Normal 9 4 4 3 2 3" xfId="44581"/>
    <cellStyle name="Normal 9 4 4 3 3" xfId="44582"/>
    <cellStyle name="Normal 9 4 4 3 3 2" xfId="44583"/>
    <cellStyle name="Normal 9 4 4 3 4" xfId="44584"/>
    <cellStyle name="Normal 9 4 4 4" xfId="44585"/>
    <cellStyle name="Normal 9 4 4 4 2" xfId="44586"/>
    <cellStyle name="Normal 9 4 4 4 2 2" xfId="44587"/>
    <cellStyle name="Normal 9 4 4 4 3" xfId="44588"/>
    <cellStyle name="Normal 9 4 4 5" xfId="44589"/>
    <cellStyle name="Normal 9 4 4 5 2" xfId="44590"/>
    <cellStyle name="Normal 9 4 4 6" xfId="44591"/>
    <cellStyle name="Normal 9 4 5" xfId="44592"/>
    <cellStyle name="Normal 9 4 5 2" xfId="44593"/>
    <cellStyle name="Normal 9 4 5 2 2" xfId="44594"/>
    <cellStyle name="Normal 9 4 5 2 2 2" xfId="44595"/>
    <cellStyle name="Normal 9 4 5 2 2 2 2" xfId="44596"/>
    <cellStyle name="Normal 9 4 5 2 2 3" xfId="44597"/>
    <cellStyle name="Normal 9 4 5 2 3" xfId="44598"/>
    <cellStyle name="Normal 9 4 5 2 3 2" xfId="44599"/>
    <cellStyle name="Normal 9 4 5 2 4" xfId="44600"/>
    <cellStyle name="Normal 9 4 5 3" xfId="44601"/>
    <cellStyle name="Normal 9 4 5 3 2" xfId="44602"/>
    <cellStyle name="Normal 9 4 5 3 2 2" xfId="44603"/>
    <cellStyle name="Normal 9 4 5 3 3" xfId="44604"/>
    <cellStyle name="Normal 9 4 5 4" xfId="44605"/>
    <cellStyle name="Normal 9 4 5 4 2" xfId="44606"/>
    <cellStyle name="Normal 9 4 5 5" xfId="44607"/>
    <cellStyle name="Normal 9 4 6" xfId="44608"/>
    <cellStyle name="Normal 9 4 6 2" xfId="44609"/>
    <cellStyle name="Normal 9 4 6 2 2" xfId="44610"/>
    <cellStyle name="Normal 9 4 6 2 2 2" xfId="44611"/>
    <cellStyle name="Normal 9 4 6 2 3" xfId="44612"/>
    <cellStyle name="Normal 9 4 6 3" xfId="44613"/>
    <cellStyle name="Normal 9 4 6 3 2" xfId="44614"/>
    <cellStyle name="Normal 9 4 6 4" xfId="44615"/>
    <cellStyle name="Normal 9 4 7" xfId="44616"/>
    <cellStyle name="Normal 9 4 7 2" xfId="44617"/>
    <cellStyle name="Normal 9 4 7 2 2" xfId="44618"/>
    <cellStyle name="Normal 9 4 7 3" xfId="44619"/>
    <cellStyle name="Normal 9 4 8" xfId="44620"/>
    <cellStyle name="Normal 9 4 8 2" xfId="44621"/>
    <cellStyle name="Normal 9 4 9" xfId="44622"/>
    <cellStyle name="Normal 9 5" xfId="44623"/>
    <cellStyle name="Normal 9 5 2" xfId="44624"/>
    <cellStyle name="Normal 9 5 2 2" xfId="44625"/>
    <cellStyle name="Normal 9 5 2 2 2" xfId="44626"/>
    <cellStyle name="Normal 9 5 2 2 2 2" xfId="44627"/>
    <cellStyle name="Normal 9 5 2 2 2 2 2" xfId="44628"/>
    <cellStyle name="Normal 9 5 2 2 2 2 2 2" xfId="44629"/>
    <cellStyle name="Normal 9 5 2 2 2 2 2 2 2" xfId="44630"/>
    <cellStyle name="Normal 9 5 2 2 2 2 2 3" xfId="44631"/>
    <cellStyle name="Normal 9 5 2 2 2 2 3" xfId="44632"/>
    <cellStyle name="Normal 9 5 2 2 2 2 3 2" xfId="44633"/>
    <cellStyle name="Normal 9 5 2 2 2 2 4" xfId="44634"/>
    <cellStyle name="Normal 9 5 2 2 2 3" xfId="44635"/>
    <cellStyle name="Normal 9 5 2 2 2 3 2" xfId="44636"/>
    <cellStyle name="Normal 9 5 2 2 2 3 2 2" xfId="44637"/>
    <cellStyle name="Normal 9 5 2 2 2 3 3" xfId="44638"/>
    <cellStyle name="Normal 9 5 2 2 2 4" xfId="44639"/>
    <cellStyle name="Normal 9 5 2 2 2 4 2" xfId="44640"/>
    <cellStyle name="Normal 9 5 2 2 2 5" xfId="44641"/>
    <cellStyle name="Normal 9 5 2 2 3" xfId="44642"/>
    <cellStyle name="Normal 9 5 2 2 3 2" xfId="44643"/>
    <cellStyle name="Normal 9 5 2 2 3 2 2" xfId="44644"/>
    <cellStyle name="Normal 9 5 2 2 3 2 2 2" xfId="44645"/>
    <cellStyle name="Normal 9 5 2 2 3 2 3" xfId="44646"/>
    <cellStyle name="Normal 9 5 2 2 3 3" xfId="44647"/>
    <cellStyle name="Normal 9 5 2 2 3 3 2" xfId="44648"/>
    <cellStyle name="Normal 9 5 2 2 3 4" xfId="44649"/>
    <cellStyle name="Normal 9 5 2 2 4" xfId="44650"/>
    <cellStyle name="Normal 9 5 2 2 4 2" xfId="44651"/>
    <cellStyle name="Normal 9 5 2 2 4 2 2" xfId="44652"/>
    <cellStyle name="Normal 9 5 2 2 4 3" xfId="44653"/>
    <cellStyle name="Normal 9 5 2 2 5" xfId="44654"/>
    <cellStyle name="Normal 9 5 2 2 5 2" xfId="44655"/>
    <cellStyle name="Normal 9 5 2 2 6" xfId="44656"/>
    <cellStyle name="Normal 9 5 2 3" xfId="44657"/>
    <cellStyle name="Normal 9 5 2 3 2" xfId="44658"/>
    <cellStyle name="Normal 9 5 2 3 2 2" xfId="44659"/>
    <cellStyle name="Normal 9 5 2 3 2 2 2" xfId="44660"/>
    <cellStyle name="Normal 9 5 2 3 2 2 2 2" xfId="44661"/>
    <cellStyle name="Normal 9 5 2 3 2 2 3" xfId="44662"/>
    <cellStyle name="Normal 9 5 2 3 2 3" xfId="44663"/>
    <cellStyle name="Normal 9 5 2 3 2 3 2" xfId="44664"/>
    <cellStyle name="Normal 9 5 2 3 2 4" xfId="44665"/>
    <cellStyle name="Normal 9 5 2 3 3" xfId="44666"/>
    <cellStyle name="Normal 9 5 2 3 3 2" xfId="44667"/>
    <cellStyle name="Normal 9 5 2 3 3 2 2" xfId="44668"/>
    <cellStyle name="Normal 9 5 2 3 3 3" xfId="44669"/>
    <cellStyle name="Normal 9 5 2 3 4" xfId="44670"/>
    <cellStyle name="Normal 9 5 2 3 4 2" xfId="44671"/>
    <cellStyle name="Normal 9 5 2 3 5" xfId="44672"/>
    <cellStyle name="Normal 9 5 2 4" xfId="44673"/>
    <cellStyle name="Normal 9 5 2 4 2" xfId="44674"/>
    <cellStyle name="Normal 9 5 2 4 2 2" xfId="44675"/>
    <cellStyle name="Normal 9 5 2 4 2 2 2" xfId="44676"/>
    <cellStyle name="Normal 9 5 2 4 2 3" xfId="44677"/>
    <cellStyle name="Normal 9 5 2 4 3" xfId="44678"/>
    <cellStyle name="Normal 9 5 2 4 3 2" xfId="44679"/>
    <cellStyle name="Normal 9 5 2 4 4" xfId="44680"/>
    <cellStyle name="Normal 9 5 2 5" xfId="44681"/>
    <cellStyle name="Normal 9 5 2 5 2" xfId="44682"/>
    <cellStyle name="Normal 9 5 2 5 2 2" xfId="44683"/>
    <cellStyle name="Normal 9 5 2 5 3" xfId="44684"/>
    <cellStyle name="Normal 9 5 2 6" xfId="44685"/>
    <cellStyle name="Normal 9 5 2 6 2" xfId="44686"/>
    <cellStyle name="Normal 9 5 2 7" xfId="44687"/>
    <cellStyle name="Normal 9 5 3" xfId="44688"/>
    <cellStyle name="Normal 9 5 3 2" xfId="44689"/>
    <cellStyle name="Normal 9 5 3 2 2" xfId="44690"/>
    <cellStyle name="Normal 9 5 3 2 2 2" xfId="44691"/>
    <cellStyle name="Normal 9 5 3 2 2 2 2" xfId="44692"/>
    <cellStyle name="Normal 9 5 3 2 2 2 2 2" xfId="44693"/>
    <cellStyle name="Normal 9 5 3 2 2 2 3" xfId="44694"/>
    <cellStyle name="Normal 9 5 3 2 2 3" xfId="44695"/>
    <cellStyle name="Normal 9 5 3 2 2 3 2" xfId="44696"/>
    <cellStyle name="Normal 9 5 3 2 2 4" xfId="44697"/>
    <cellStyle name="Normal 9 5 3 2 3" xfId="44698"/>
    <cellStyle name="Normal 9 5 3 2 3 2" xfId="44699"/>
    <cellStyle name="Normal 9 5 3 2 3 2 2" xfId="44700"/>
    <cellStyle name="Normal 9 5 3 2 3 3" xfId="44701"/>
    <cellStyle name="Normal 9 5 3 2 4" xfId="44702"/>
    <cellStyle name="Normal 9 5 3 2 4 2" xfId="44703"/>
    <cellStyle name="Normal 9 5 3 2 5" xfId="44704"/>
    <cellStyle name="Normal 9 5 3 3" xfId="44705"/>
    <cellStyle name="Normal 9 5 3 3 2" xfId="44706"/>
    <cellStyle name="Normal 9 5 3 3 2 2" xfId="44707"/>
    <cellStyle name="Normal 9 5 3 3 2 2 2" xfId="44708"/>
    <cellStyle name="Normal 9 5 3 3 2 3" xfId="44709"/>
    <cellStyle name="Normal 9 5 3 3 3" xfId="44710"/>
    <cellStyle name="Normal 9 5 3 3 3 2" xfId="44711"/>
    <cellStyle name="Normal 9 5 3 3 4" xfId="44712"/>
    <cellStyle name="Normal 9 5 3 4" xfId="44713"/>
    <cellStyle name="Normal 9 5 3 4 2" xfId="44714"/>
    <cellStyle name="Normal 9 5 3 4 2 2" xfId="44715"/>
    <cellStyle name="Normal 9 5 3 4 3" xfId="44716"/>
    <cellStyle name="Normal 9 5 3 5" xfId="44717"/>
    <cellStyle name="Normal 9 5 3 5 2" xfId="44718"/>
    <cellStyle name="Normal 9 5 3 6" xfId="44719"/>
    <cellStyle name="Normal 9 5 4" xfId="44720"/>
    <cellStyle name="Normal 9 5 4 2" xfId="44721"/>
    <cellStyle name="Normal 9 5 4 2 2" xfId="44722"/>
    <cellStyle name="Normal 9 5 4 2 2 2" xfId="44723"/>
    <cellStyle name="Normal 9 5 4 2 2 2 2" xfId="44724"/>
    <cellStyle name="Normal 9 5 4 2 2 3" xfId="44725"/>
    <cellStyle name="Normal 9 5 4 2 3" xfId="44726"/>
    <cellStyle name="Normal 9 5 4 2 3 2" xfId="44727"/>
    <cellStyle name="Normal 9 5 4 2 4" xfId="44728"/>
    <cellStyle name="Normal 9 5 4 3" xfId="44729"/>
    <cellStyle name="Normal 9 5 4 3 2" xfId="44730"/>
    <cellStyle name="Normal 9 5 4 3 2 2" xfId="44731"/>
    <cellStyle name="Normal 9 5 4 3 3" xfId="44732"/>
    <cellStyle name="Normal 9 5 4 4" xfId="44733"/>
    <cellStyle name="Normal 9 5 4 4 2" xfId="44734"/>
    <cellStyle name="Normal 9 5 4 5" xfId="44735"/>
    <cellStyle name="Normal 9 5 5" xfId="44736"/>
    <cellStyle name="Normal 9 5 5 2" xfId="44737"/>
    <cellStyle name="Normal 9 5 5 2 2" xfId="44738"/>
    <cellStyle name="Normal 9 5 5 2 2 2" xfId="44739"/>
    <cellStyle name="Normal 9 5 5 2 3" xfId="44740"/>
    <cellStyle name="Normal 9 5 5 3" xfId="44741"/>
    <cellStyle name="Normal 9 5 5 3 2" xfId="44742"/>
    <cellStyle name="Normal 9 5 5 4" xfId="44743"/>
    <cellStyle name="Normal 9 5 6" xfId="44744"/>
    <cellStyle name="Normal 9 5 6 2" xfId="44745"/>
    <cellStyle name="Normal 9 5 6 2 2" xfId="44746"/>
    <cellStyle name="Normal 9 5 6 3" xfId="44747"/>
    <cellStyle name="Normal 9 5 7" xfId="44748"/>
    <cellStyle name="Normal 9 5 7 2" xfId="44749"/>
    <cellStyle name="Normal 9 5 8" xfId="44750"/>
    <cellStyle name="Normal 9 6" xfId="44751"/>
    <cellStyle name="Normal 9 6 2" xfId="44752"/>
    <cellStyle name="Normal 9 6 2 2" xfId="44753"/>
    <cellStyle name="Normal 9 6 2 2 2" xfId="44754"/>
    <cellStyle name="Normal 9 6 2 2 2 2" xfId="44755"/>
    <cellStyle name="Normal 9 6 2 2 2 2 2" xfId="44756"/>
    <cellStyle name="Normal 9 6 2 2 2 2 2 2" xfId="44757"/>
    <cellStyle name="Normal 9 6 2 2 2 2 3" xfId="44758"/>
    <cellStyle name="Normal 9 6 2 2 2 3" xfId="44759"/>
    <cellStyle name="Normal 9 6 2 2 2 3 2" xfId="44760"/>
    <cellStyle name="Normal 9 6 2 2 2 4" xfId="44761"/>
    <cellStyle name="Normal 9 6 2 2 3" xfId="44762"/>
    <cellStyle name="Normal 9 6 2 2 3 2" xfId="44763"/>
    <cellStyle name="Normal 9 6 2 2 3 2 2" xfId="44764"/>
    <cellStyle name="Normal 9 6 2 2 3 3" xfId="44765"/>
    <cellStyle name="Normal 9 6 2 2 4" xfId="44766"/>
    <cellStyle name="Normal 9 6 2 2 4 2" xfId="44767"/>
    <cellStyle name="Normal 9 6 2 2 5" xfId="44768"/>
    <cellStyle name="Normal 9 6 2 3" xfId="44769"/>
    <cellStyle name="Normal 9 6 2 3 2" xfId="44770"/>
    <cellStyle name="Normal 9 6 2 3 2 2" xfId="44771"/>
    <cellStyle name="Normal 9 6 2 3 2 2 2" xfId="44772"/>
    <cellStyle name="Normal 9 6 2 3 2 3" xfId="44773"/>
    <cellStyle name="Normal 9 6 2 3 3" xfId="44774"/>
    <cellStyle name="Normal 9 6 2 3 3 2" xfId="44775"/>
    <cellStyle name="Normal 9 6 2 3 4" xfId="44776"/>
    <cellStyle name="Normal 9 6 2 4" xfId="44777"/>
    <cellStyle name="Normal 9 6 2 4 2" xfId="44778"/>
    <cellStyle name="Normal 9 6 2 4 2 2" xfId="44779"/>
    <cellStyle name="Normal 9 6 2 4 3" xfId="44780"/>
    <cellStyle name="Normal 9 6 2 5" xfId="44781"/>
    <cellStyle name="Normal 9 6 2 5 2" xfId="44782"/>
    <cellStyle name="Normal 9 6 2 6" xfId="44783"/>
    <cellStyle name="Normal 9 6 3" xfId="44784"/>
    <cellStyle name="Normal 9 6 3 2" xfId="44785"/>
    <cellStyle name="Normal 9 6 3 2 2" xfId="44786"/>
    <cellStyle name="Normal 9 6 3 2 2 2" xfId="44787"/>
    <cellStyle name="Normal 9 6 3 2 2 2 2" xfId="44788"/>
    <cellStyle name="Normal 9 6 3 2 2 3" xfId="44789"/>
    <cellStyle name="Normal 9 6 3 2 3" xfId="44790"/>
    <cellStyle name="Normal 9 6 3 2 3 2" xfId="44791"/>
    <cellStyle name="Normal 9 6 3 2 4" xfId="44792"/>
    <cellStyle name="Normal 9 6 3 3" xfId="44793"/>
    <cellStyle name="Normal 9 6 3 3 2" xfId="44794"/>
    <cellStyle name="Normal 9 6 3 3 2 2" xfId="44795"/>
    <cellStyle name="Normal 9 6 3 3 3" xfId="44796"/>
    <cellStyle name="Normal 9 6 3 4" xfId="44797"/>
    <cellStyle name="Normal 9 6 3 4 2" xfId="44798"/>
    <cellStyle name="Normal 9 6 3 5" xfId="44799"/>
    <cellStyle name="Normal 9 6 4" xfId="44800"/>
    <cellStyle name="Normal 9 6 4 2" xfId="44801"/>
    <cellStyle name="Normal 9 6 4 2 2" xfId="44802"/>
    <cellStyle name="Normal 9 6 4 2 2 2" xfId="44803"/>
    <cellStyle name="Normal 9 6 4 2 3" xfId="44804"/>
    <cellStyle name="Normal 9 6 4 3" xfId="44805"/>
    <cellStyle name="Normal 9 6 4 3 2" xfId="44806"/>
    <cellStyle name="Normal 9 6 4 4" xfId="44807"/>
    <cellStyle name="Normal 9 6 5" xfId="44808"/>
    <cellStyle name="Normal 9 6 5 2" xfId="44809"/>
    <cellStyle name="Normal 9 6 5 2 2" xfId="44810"/>
    <cellStyle name="Normal 9 6 5 3" xfId="44811"/>
    <cellStyle name="Normal 9 6 6" xfId="44812"/>
    <cellStyle name="Normal 9 6 6 2" xfId="44813"/>
    <cellStyle name="Normal 9 6 7" xfId="44814"/>
    <cellStyle name="Normal 9 7" xfId="44815"/>
    <cellStyle name="Normal 9 7 2" xfId="44816"/>
    <cellStyle name="Normal 9 7 2 2" xfId="44817"/>
    <cellStyle name="Normal 9 7 2 2 2" xfId="44818"/>
    <cellStyle name="Normal 9 7 2 2 2 2" xfId="44819"/>
    <cellStyle name="Normal 9 7 2 2 2 2 2" xfId="44820"/>
    <cellStyle name="Normal 9 7 2 2 2 3" xfId="44821"/>
    <cellStyle name="Normal 9 7 2 2 3" xfId="44822"/>
    <cellStyle name="Normal 9 7 2 2 3 2" xfId="44823"/>
    <cellStyle name="Normal 9 7 2 2 4" xfId="44824"/>
    <cellStyle name="Normal 9 7 2 3" xfId="44825"/>
    <cellStyle name="Normal 9 7 2 3 2" xfId="44826"/>
    <cellStyle name="Normal 9 7 2 3 2 2" xfId="44827"/>
    <cellStyle name="Normal 9 7 2 3 3" xfId="44828"/>
    <cellStyle name="Normal 9 7 2 4" xfId="44829"/>
    <cellStyle name="Normal 9 7 2 4 2" xfId="44830"/>
    <cellStyle name="Normal 9 7 2 5" xfId="44831"/>
    <cellStyle name="Normal 9 7 3" xfId="44832"/>
    <cellStyle name="Normal 9 7 3 2" xfId="44833"/>
    <cellStyle name="Normal 9 7 3 2 2" xfId="44834"/>
    <cellStyle name="Normal 9 7 3 2 2 2" xfId="44835"/>
    <cellStyle name="Normal 9 7 3 2 3" xfId="44836"/>
    <cellStyle name="Normal 9 7 3 3" xfId="44837"/>
    <cellStyle name="Normal 9 7 3 3 2" xfId="44838"/>
    <cellStyle name="Normal 9 7 3 4" xfId="44839"/>
    <cellStyle name="Normal 9 7 4" xfId="44840"/>
    <cellStyle name="Normal 9 7 4 2" xfId="44841"/>
    <cellStyle name="Normal 9 7 4 2 2" xfId="44842"/>
    <cellStyle name="Normal 9 7 4 3" xfId="44843"/>
    <cellStyle name="Normal 9 7 5" xfId="44844"/>
    <cellStyle name="Normal 9 7 5 2" xfId="44845"/>
    <cellStyle name="Normal 9 7 6" xfId="44846"/>
    <cellStyle name="Normal 9 8" xfId="44847"/>
    <cellStyle name="Normal 9 8 2" xfId="44848"/>
    <cellStyle name="Normal 9 8 2 2" xfId="44849"/>
    <cellStyle name="Normal 9 8 2 2 2" xfId="44850"/>
    <cellStyle name="Normal 9 8 2 2 2 2" xfId="44851"/>
    <cellStyle name="Normal 9 8 2 2 3" xfId="44852"/>
    <cellStyle name="Normal 9 8 2 3" xfId="44853"/>
    <cellStyle name="Normal 9 8 2 3 2" xfId="44854"/>
    <cellStyle name="Normal 9 8 2 4" xfId="44855"/>
    <cellStyle name="Normal 9 8 3" xfId="44856"/>
    <cellStyle name="Normal 9 8 3 2" xfId="44857"/>
    <cellStyle name="Normal 9 8 3 2 2" xfId="44858"/>
    <cellStyle name="Normal 9 8 3 3" xfId="44859"/>
    <cellStyle name="Normal 9 8 4" xfId="44860"/>
    <cellStyle name="Normal 9 8 4 2" xfId="44861"/>
    <cellStyle name="Normal 9 8 5" xfId="44862"/>
    <cellStyle name="Normal 9 9" xfId="44863"/>
    <cellStyle name="Normal 9 9 2" xfId="44864"/>
    <cellStyle name="Normal 9 9 2 2" xfId="44865"/>
    <cellStyle name="Normal 9 9 2 2 2" xfId="44866"/>
    <cellStyle name="Normal 9 9 2 3" xfId="44867"/>
    <cellStyle name="Normal 9 9 3" xfId="44868"/>
    <cellStyle name="Normal 9 9 3 2" xfId="44869"/>
    <cellStyle name="Normal 9 9 4" xfId="44870"/>
    <cellStyle name="Normal_064-03-32" xfId="366"/>
    <cellStyle name="Normal_bartaman point 2 2" xfId="44906"/>
    <cellStyle name="Normal_bartaman point 3 2 3" xfId="44908"/>
    <cellStyle name="Normal_bartaman point 3 3" xfId="44905"/>
    <cellStyle name="Normal_Bartamane_Book1" xfId="44904"/>
    <cellStyle name="Normal_CPI" xfId="44907"/>
    <cellStyle name="Normal_IndexSeries" xfId="44909"/>
    <cellStyle name="Normal_MonthlyExchangeRate" xfId="292"/>
    <cellStyle name="Note" xfId="367" builtinId="10" customBuiltin="1"/>
    <cellStyle name="Note 2" xfId="358"/>
    <cellStyle name="Note 2 2" xfId="2658"/>
    <cellStyle name="Note 2 2 2" xfId="44872"/>
    <cellStyle name="Note 2 2 3" xfId="44871"/>
    <cellStyle name="Note 2 3" xfId="2496"/>
    <cellStyle name="Note 2 3 2" xfId="44873"/>
    <cellStyle name="Note 2 4" xfId="2697"/>
    <cellStyle name="Note 2 5" xfId="3583"/>
    <cellStyle name="Note 2 6" xfId="3502"/>
    <cellStyle name="Note 2 7" xfId="3629"/>
    <cellStyle name="Note 2 8" xfId="3686"/>
    <cellStyle name="Note 2 9" xfId="938"/>
    <cellStyle name="Output" xfId="307" builtinId="21" customBuiltin="1"/>
    <cellStyle name="Output 2" xfId="939"/>
    <cellStyle name="Output 2 2" xfId="2681"/>
    <cellStyle name="Output 2 3" xfId="2659"/>
    <cellStyle name="Output 2 4" xfId="2530"/>
    <cellStyle name="Output 2 5" xfId="3584"/>
    <cellStyle name="Output 2 6" xfId="3501"/>
    <cellStyle name="Output 2 7" xfId="3630"/>
    <cellStyle name="Output 2 8" xfId="3684"/>
    <cellStyle name="Percent" xfId="291" builtinId="5"/>
    <cellStyle name="Percent 2" xfId="273"/>
    <cellStyle name="Percent 2 10" xfId="1373"/>
    <cellStyle name="Percent 2 11" xfId="1374"/>
    <cellStyle name="Percent 2 12" xfId="1375"/>
    <cellStyle name="Percent 2 13" xfId="1376"/>
    <cellStyle name="Percent 2 14" xfId="1377"/>
    <cellStyle name="Percent 2 15" xfId="1378"/>
    <cellStyle name="Percent 2 16" xfId="1379"/>
    <cellStyle name="Percent 2 17" xfId="1461"/>
    <cellStyle name="Percent 2 18" xfId="1507"/>
    <cellStyle name="Percent 2 19" xfId="1596"/>
    <cellStyle name="Percent 2 2" xfId="274"/>
    <cellStyle name="Percent 2 2 2" xfId="275"/>
    <cellStyle name="Percent 2 2 2 2" xfId="276"/>
    <cellStyle name="Percent 2 2 2 2 2" xfId="44874"/>
    <cellStyle name="Percent 2 2 2 3" xfId="44875"/>
    <cellStyle name="Percent 2 2 3" xfId="277"/>
    <cellStyle name="Percent 2 2 3 10" xfId="3489"/>
    <cellStyle name="Percent 2 2 3 11" xfId="940"/>
    <cellStyle name="Percent 2 2 3 2" xfId="2941"/>
    <cellStyle name="Percent 2 2 3 3" xfId="3057"/>
    <cellStyle name="Percent 2 2 3 4" xfId="3150"/>
    <cellStyle name="Percent 2 2 3 5" xfId="3235"/>
    <cellStyle name="Percent 2 2 3 6" xfId="3313"/>
    <cellStyle name="Percent 2 2 3 7" xfId="3386"/>
    <cellStyle name="Percent 2 2 3 8" xfId="3439"/>
    <cellStyle name="Percent 2 2 3 9" xfId="3475"/>
    <cellStyle name="Percent 2 2 4" xfId="44876"/>
    <cellStyle name="Percent 2 20" xfId="1608"/>
    <cellStyle name="Percent 2 21" xfId="1615"/>
    <cellStyle name="Percent 2 22" xfId="1923"/>
    <cellStyle name="Percent 2 23" xfId="1782"/>
    <cellStyle name="Percent 2 24" xfId="2246"/>
    <cellStyle name="Percent 2 25" xfId="1987"/>
    <cellStyle name="Percent 2 26" xfId="1962"/>
    <cellStyle name="Percent 2 27" xfId="2236"/>
    <cellStyle name="Percent 2 28" xfId="2345"/>
    <cellStyle name="Percent 2 29" xfId="2406"/>
    <cellStyle name="Percent 2 3" xfId="278"/>
    <cellStyle name="Percent 2 3 2" xfId="279"/>
    <cellStyle name="Percent 2 3 2 10" xfId="3490"/>
    <cellStyle name="Percent 2 3 2 11" xfId="941"/>
    <cellStyle name="Percent 2 3 2 2" xfId="2943"/>
    <cellStyle name="Percent 2 3 2 3" xfId="3058"/>
    <cellStyle name="Percent 2 3 2 4" xfId="3152"/>
    <cellStyle name="Percent 2 3 2 5" xfId="3237"/>
    <cellStyle name="Percent 2 3 2 6" xfId="3314"/>
    <cellStyle name="Percent 2 3 2 7" xfId="3387"/>
    <cellStyle name="Percent 2 3 2 8" xfId="3440"/>
    <cellStyle name="Percent 2 3 2 9" xfId="3476"/>
    <cellStyle name="Percent 2 3 3" xfId="44877"/>
    <cellStyle name="Percent 2 30" xfId="2419"/>
    <cellStyle name="Percent 2 31" xfId="2399"/>
    <cellStyle name="Percent 2 32" xfId="2363"/>
    <cellStyle name="Percent 2 33" xfId="2444"/>
    <cellStyle name="Percent 2 34" xfId="2353"/>
    <cellStyle name="Percent 2 35" xfId="2440"/>
    <cellStyle name="Percent 2 4" xfId="280"/>
    <cellStyle name="Percent 2 4 2" xfId="281"/>
    <cellStyle name="Percent 2 4 2 2" xfId="44878"/>
    <cellStyle name="Percent 2 4 3" xfId="44879"/>
    <cellStyle name="Percent 2 5" xfId="282"/>
    <cellStyle name="Percent 2 5 10" xfId="3317"/>
    <cellStyle name="Percent 2 5 11" xfId="3389"/>
    <cellStyle name="Percent 2 5 12" xfId="3441"/>
    <cellStyle name="Percent 2 5 13" xfId="3477"/>
    <cellStyle name="Percent 2 5 14" xfId="3491"/>
    <cellStyle name="Percent 2 5 15" xfId="942"/>
    <cellStyle name="Percent 2 5 2" xfId="1380"/>
    <cellStyle name="Percent 2 5 2 2" xfId="1381"/>
    <cellStyle name="Percent 2 5 2 2 2" xfId="1382"/>
    <cellStyle name="Percent 2 5 2 2 3" xfId="1510"/>
    <cellStyle name="Percent 2 5 2 3" xfId="1383"/>
    <cellStyle name="Percent 2 5 2 4" xfId="1463"/>
    <cellStyle name="Percent 2 5 2 5" xfId="1509"/>
    <cellStyle name="Percent 2 5 3" xfId="1384"/>
    <cellStyle name="Percent 2 5 4" xfId="1462"/>
    <cellStyle name="Percent 2 5 5" xfId="1508"/>
    <cellStyle name="Percent 2 5 6" xfId="2945"/>
    <cellStyle name="Percent 2 5 7" xfId="3059"/>
    <cellStyle name="Percent 2 5 8" xfId="3155"/>
    <cellStyle name="Percent 2 5 9" xfId="3240"/>
    <cellStyle name="Percent 2 6" xfId="359"/>
    <cellStyle name="Percent 2 6 2" xfId="1385"/>
    <cellStyle name="Percent 2 6 3" xfId="1511"/>
    <cellStyle name="Percent 2 6 4" xfId="943"/>
    <cellStyle name="Percent 2 7" xfId="944"/>
    <cellStyle name="Percent 2 7 10" xfId="2138"/>
    <cellStyle name="Percent 2 7 11" xfId="2051"/>
    <cellStyle name="Percent 2 7 12" xfId="2093"/>
    <cellStyle name="Percent 2 7 13" xfId="2073"/>
    <cellStyle name="Percent 2 7 14" xfId="2397"/>
    <cellStyle name="Percent 2 7 15" xfId="2402"/>
    <cellStyle name="Percent 2 7 16" xfId="2430"/>
    <cellStyle name="Percent 2 7 17" xfId="2412"/>
    <cellStyle name="Percent 2 7 18" xfId="2356"/>
    <cellStyle name="Percent 2 7 19" xfId="2464"/>
    <cellStyle name="Percent 2 7 2" xfId="1386"/>
    <cellStyle name="Percent 2 7 2 10" xfId="2112"/>
    <cellStyle name="Percent 2 7 2 2" xfId="1702"/>
    <cellStyle name="Percent 2 7 2 2 10" xfId="2089"/>
    <cellStyle name="Percent 2 7 2 2 2" xfId="1749"/>
    <cellStyle name="Percent 2 7 2 2 3" xfId="1617"/>
    <cellStyle name="Percent 2 7 2 2 4" xfId="1922"/>
    <cellStyle name="Percent 2 7 2 2 5" xfId="1785"/>
    <cellStyle name="Percent 2 7 2 2 6" xfId="2245"/>
    <cellStyle name="Percent 2 7 2 2 7" xfId="1988"/>
    <cellStyle name="Percent 2 7 2 2 8" xfId="2132"/>
    <cellStyle name="Percent 2 7 2 2 9" xfId="2059"/>
    <cellStyle name="Percent 2 7 2 3" xfId="1644"/>
    <cellStyle name="Percent 2 7 2 4" xfId="1872"/>
    <cellStyle name="Percent 2 7 2 5" xfId="1892"/>
    <cellStyle name="Percent 2 7 2 6" xfId="2141"/>
    <cellStyle name="Percent 2 7 2 7" xfId="2186"/>
    <cellStyle name="Percent 2 7 2 8" xfId="2180"/>
    <cellStyle name="Percent 2 7 2 9" xfId="2023"/>
    <cellStyle name="Percent 2 7 20" xfId="2442"/>
    <cellStyle name="Percent 2 7 21" xfId="2447"/>
    <cellStyle name="Percent 2 7 3" xfId="1512"/>
    <cellStyle name="Percent 2 7 4" xfId="1570"/>
    <cellStyle name="Percent 2 7 5" xfId="1603"/>
    <cellStyle name="Percent 2 7 6" xfId="1584"/>
    <cellStyle name="Percent 2 7 7" xfId="1771"/>
    <cellStyle name="Percent 2 7 8" xfId="1869"/>
    <cellStyle name="Percent 2 7 9" xfId="1951"/>
    <cellStyle name="Percent 2 8" xfId="1372"/>
    <cellStyle name="Percent 2 8 2" xfId="1387"/>
    <cellStyle name="Percent 2 8 3" xfId="1513"/>
    <cellStyle name="Percent 2 9" xfId="1388"/>
    <cellStyle name="Percent 3" xfId="283"/>
    <cellStyle name="Percent 3 10" xfId="1789"/>
    <cellStyle name="Percent 3 11" xfId="2151"/>
    <cellStyle name="Percent 3 12" xfId="2371"/>
    <cellStyle name="Percent 3 13" xfId="2389"/>
    <cellStyle name="Percent 3 14" xfId="2385"/>
    <cellStyle name="Percent 3 15" xfId="2432"/>
    <cellStyle name="Percent 3 16" xfId="2434"/>
    <cellStyle name="Percent 3 17" xfId="2410"/>
    <cellStyle name="Percent 3 18" xfId="2465"/>
    <cellStyle name="Percent 3 19" xfId="2372"/>
    <cellStyle name="Percent 3 2" xfId="284"/>
    <cellStyle name="Percent 3 2 10" xfId="2323"/>
    <cellStyle name="Percent 3 2 11" xfId="2947"/>
    <cellStyle name="Percent 3 2 12" xfId="3060"/>
    <cellStyle name="Percent 3 2 13" xfId="3157"/>
    <cellStyle name="Percent 3 2 14" xfId="3242"/>
    <cellStyle name="Percent 3 2 15" xfId="3319"/>
    <cellStyle name="Percent 3 2 16" xfId="3390"/>
    <cellStyle name="Percent 3 2 17" xfId="3442"/>
    <cellStyle name="Percent 3 2 18" xfId="3478"/>
    <cellStyle name="Percent 3 2 19" xfId="3492"/>
    <cellStyle name="Percent 3 2 2" xfId="1703"/>
    <cellStyle name="Percent 3 2 20" xfId="1595"/>
    <cellStyle name="Percent 3 2 3" xfId="1643"/>
    <cellStyle name="Percent 3 2 4" xfId="1873"/>
    <cellStyle name="Percent 3 2 5" xfId="1939"/>
    <cellStyle name="Percent 3 2 6" xfId="2142"/>
    <cellStyle name="Percent 3 2 7" xfId="2283"/>
    <cellStyle name="Percent 3 2 8" xfId="2300"/>
    <cellStyle name="Percent 3 2 9" xfId="2313"/>
    <cellStyle name="Percent 3 3" xfId="1580"/>
    <cellStyle name="Percent 3 3 2" xfId="44880"/>
    <cellStyle name="Percent 3 4" xfId="31"/>
    <cellStyle name="Percent 3 4 2" xfId="945"/>
    <cellStyle name="Percent 3 4 3" xfId="946"/>
    <cellStyle name="Percent 3 5" xfId="1614"/>
    <cellStyle name="Percent 3 6" xfId="1871"/>
    <cellStyle name="Percent 3 7" xfId="1781"/>
    <cellStyle name="Percent 3 8" xfId="2139"/>
    <cellStyle name="Percent 3 9" xfId="1950"/>
    <cellStyle name="Percent 4" xfId="285"/>
    <cellStyle name="Percent 4 2" xfId="360"/>
    <cellStyle name="Percent 5" xfId="947"/>
    <cellStyle name="Percent 5 2" xfId="948"/>
    <cellStyle name="Percent 5 3" xfId="949"/>
    <cellStyle name="Percent 5 3 2" xfId="1390"/>
    <cellStyle name="Percent 5 3 3" xfId="1515"/>
    <cellStyle name="Percent 5 4" xfId="950"/>
    <cellStyle name="Percent 5 5" xfId="951"/>
    <cellStyle name="Percent 5 6" xfId="952"/>
    <cellStyle name="Percent 5 7" xfId="1389"/>
    <cellStyle name="Percent 5 8" xfId="1514"/>
    <cellStyle name="Percent 6" xfId="1581"/>
    <cellStyle name="Percent 6 2" xfId="1598"/>
    <cellStyle name="Percent 67 2" xfId="286"/>
    <cellStyle name="SHEET" xfId="287"/>
    <cellStyle name="Style 1" xfId="953"/>
    <cellStyle name="Title 2" xfId="362"/>
    <cellStyle name="Title 2 2" xfId="954"/>
    <cellStyle name="Title 3" xfId="363"/>
    <cellStyle name="Title 4" xfId="361"/>
    <cellStyle name="Total" xfId="313" builtinId="25" customBuiltin="1"/>
    <cellStyle name="Total 2" xfId="955"/>
    <cellStyle name="Total 2 2" xfId="2584"/>
    <cellStyle name="Total 2 3" xfId="2700"/>
    <cellStyle name="Total 2 4" xfId="2706"/>
    <cellStyle name="Total 2 5" xfId="3589"/>
    <cellStyle name="Total 2 6" xfId="3590"/>
    <cellStyle name="Total 2 7" xfId="3632"/>
    <cellStyle name="Total 2 8" xfId="3667"/>
    <cellStyle name="Warning Text" xfId="311" builtinId="11" customBuiltin="1"/>
    <cellStyle name="Warning Text 2" xfId="956"/>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5D0E01E\Current-macroeconomic-situation-Tables-Based-on-Six-Month-data-of-2082.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
      <sheetName val="1.SMIs"/>
      <sheetName val="2(A).CPI Push(A)"/>
      <sheetName val="2(B).CPI Push(B)"/>
      <sheetName val="3.CPI Province"/>
      <sheetName val="4.CPI Ecology"/>
      <sheetName val="5.CPI Y-O-Y"/>
      <sheetName val="6.CPI_NEP &amp; INDIA"/>
      <sheetName val="7.WPI_Push"/>
      <sheetName val="8.WPI (Y-O-Y)"/>
      <sheetName val="9.SWI_Push_Province"/>
      <sheetName val="10.SWI_Push_NSIC"/>
      <sheetName val="11.SWI_Push_NSCO"/>
      <sheetName val="12.SWI (Y-O-Y)"/>
      <sheetName val="13.Direction"/>
      <sheetName val="14.Top X"/>
      <sheetName val="15.X-India"/>
      <sheetName val="16.X-China"/>
      <sheetName val="17.X-Other"/>
      <sheetName val="18.Top M"/>
      <sheetName val="19.M-India"/>
      <sheetName val="20.M-China"/>
      <sheetName val="21.M-Other"/>
      <sheetName val="22(A).X_BEC"/>
      <sheetName val="22(B).M_BEC"/>
      <sheetName val="23.Customswise Trade"/>
      <sheetName val="24.M_India_Convertible"/>
      <sheetName val="25.X&amp;MPrice Index &amp;TOT"/>
      <sheetName val="26.Migrant Worker"/>
      <sheetName val="27.Tourist Arrival "/>
      <sheetName val="28(A).BoP_Cumulative"/>
      <sheetName val="28(B).BoP$_Cumulative"/>
      <sheetName val="29(A).BoP_Current Month"/>
      <sheetName val="29(B).BoP$_Current Month"/>
      <sheetName val="30.ReserveRs"/>
      <sheetName val="31.Reserves $"/>
      <sheetName val="32&amp;33.Exchange Rate"/>
      <sheetName val="34.GBO"/>
      <sheetName val="35.Revenue"/>
      <sheetName val="36.ODD"/>
      <sheetName val="37.MS"/>
      <sheetName val="38.MS y-o-y"/>
      <sheetName val="39.CBS"/>
      <sheetName val="40.CBS y-o-y"/>
      <sheetName val="41.ODCS"/>
      <sheetName val="42.ODCS y-o-y"/>
      <sheetName val="43.CALCB"/>
      <sheetName val="44.CALDB"/>
      <sheetName val="45.CALFC"/>
      <sheetName val="46.Deposits"/>
      <sheetName val="47.Sect credit"/>
      <sheetName val="48.Secu Credit"/>
      <sheetName val="49.Product credit"/>
      <sheetName val="50.Loan to Gov Ent"/>
      <sheetName val="51.Concessional loan"/>
      <sheetName val="52.MO Summary"/>
      <sheetName val="53.Monetary Operation"/>
      <sheetName val="54.Purchase &amp; Sale of FC"/>
      <sheetName val="55.Interest Rate"/>
      <sheetName val="56.Inter bank"/>
      <sheetName val="57.TBs 91_364"/>
      <sheetName val="58.Stock Market Indicator"/>
      <sheetName val="59.Issue Approval "/>
      <sheetName val="60.Listed Companies"/>
      <sheetName val="61.Share Market Activities"/>
      <sheetName val="62.Turnover Details"/>
      <sheetName val="63.Securities Listed"/>
      <sheetName val="64.ElectronicPmt_Trans"/>
      <sheetName val="65.MEI (Monthly)"/>
      <sheetName val="Anx_Content"/>
      <sheetName val="A1.CPI_Annual"/>
      <sheetName val="A2.Price Statistics"/>
      <sheetName val="A3.SWI-ProvincialSeries"/>
      <sheetName val="A4.SWI-NSICSeries"/>
      <sheetName val="A5.SWI-NSCOSeries"/>
      <sheetName val="A6.BoP-annex-annual"/>
      <sheetName val="A7.BOP- Annex"/>
      <sheetName val="A8.Trade_Annex_Annual"/>
      <sheetName val="A9.Foreign Trade"/>
      <sheetName val="A10.Forex_Reserves_Annex"/>
      <sheetName val="A11.Migrant Worker Monthly"/>
      <sheetName val="A12.Gov Finance"/>
      <sheetName val="A13.Gov.Fin(Growth Rate)"/>
      <sheetName val="A14.Gov.Fin(as percent of GDP)"/>
      <sheetName val="A15.Government Debt Position"/>
      <sheetName val="A16.Gov Finance(Monthly)"/>
      <sheetName val="A17.FCGO_monthly"/>
      <sheetName val="A18.Monetary Statistics (A)"/>
      <sheetName val="A19.Monetary Statistics (B)"/>
      <sheetName val="A20.Interest Rates- monthly "/>
      <sheetName val="A21.Monetary Indicator"/>
      <sheetName val="A22.Monetary Ind. % of GDP"/>
      <sheetName val="Explanatory Notes BPM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6">
          <cell r="C6">
            <v>532</v>
          </cell>
          <cell r="D6">
            <v>967.3</v>
          </cell>
          <cell r="E6">
            <v>14.5</v>
          </cell>
          <cell r="F6">
            <v>1513.8</v>
          </cell>
          <cell r="G6">
            <v>1007</v>
          </cell>
          <cell r="H6">
            <v>282.8</v>
          </cell>
          <cell r="I6">
            <v>104</v>
          </cell>
          <cell r="J6">
            <v>386.8</v>
          </cell>
          <cell r="K6">
            <v>100</v>
          </cell>
        </row>
        <row r="7">
          <cell r="C7">
            <v>658.4</v>
          </cell>
          <cell r="D7">
            <v>1238.9000000000001</v>
          </cell>
          <cell r="E7">
            <v>16.100000000000001</v>
          </cell>
          <cell r="F7">
            <v>1913.4</v>
          </cell>
          <cell r="G7">
            <v>1112</v>
          </cell>
          <cell r="H7">
            <v>359.7</v>
          </cell>
          <cell r="I7">
            <v>146</v>
          </cell>
          <cell r="J7">
            <v>505.7</v>
          </cell>
          <cell r="K7">
            <v>200</v>
          </cell>
        </row>
        <row r="8">
          <cell r="C8">
            <v>792.9</v>
          </cell>
          <cell r="D8">
            <v>1498.3</v>
          </cell>
          <cell r="E8">
            <v>39.200000000000003</v>
          </cell>
          <cell r="F8">
            <v>2330.3999999999996</v>
          </cell>
          <cell r="G8">
            <v>1331.5</v>
          </cell>
          <cell r="H8">
            <v>392.6</v>
          </cell>
          <cell r="I8">
            <v>164.3</v>
          </cell>
          <cell r="J8">
            <v>556.90000000000009</v>
          </cell>
          <cell r="K8">
            <v>300</v>
          </cell>
        </row>
        <row r="9">
          <cell r="C9">
            <v>822.6</v>
          </cell>
          <cell r="D9">
            <v>1808</v>
          </cell>
          <cell r="E9">
            <v>44.3</v>
          </cell>
          <cell r="F9">
            <v>2674.9</v>
          </cell>
          <cell r="G9">
            <v>1553.4</v>
          </cell>
          <cell r="H9">
            <v>466.6</v>
          </cell>
          <cell r="I9">
            <v>381.8</v>
          </cell>
          <cell r="J9">
            <v>848.40000000000009</v>
          </cell>
          <cell r="K9">
            <v>240</v>
          </cell>
        </row>
        <row r="10">
          <cell r="C10">
            <v>985.1</v>
          </cell>
          <cell r="D10">
            <v>1978.8</v>
          </cell>
          <cell r="E10">
            <v>56.6</v>
          </cell>
          <cell r="F10">
            <v>3020.5</v>
          </cell>
          <cell r="G10">
            <v>1797.8999999999999</v>
          </cell>
          <cell r="H10">
            <v>599.20000000000005</v>
          </cell>
          <cell r="I10">
            <v>390.18</v>
          </cell>
          <cell r="J10">
            <v>989.38000000000011</v>
          </cell>
          <cell r="K10">
            <v>200</v>
          </cell>
        </row>
        <row r="11">
          <cell r="C11">
            <v>1067.1999999999998</v>
          </cell>
          <cell r="D11">
            <v>2308.6</v>
          </cell>
          <cell r="E11">
            <v>94.9</v>
          </cell>
          <cell r="F11">
            <v>3470.7</v>
          </cell>
          <cell r="G11">
            <v>1857.1</v>
          </cell>
          <cell r="H11">
            <v>805.6</v>
          </cell>
          <cell r="I11">
            <v>534.9</v>
          </cell>
          <cell r="J11">
            <v>1340.5</v>
          </cell>
          <cell r="K11">
            <v>180</v>
          </cell>
        </row>
        <row r="12">
          <cell r="C12">
            <v>1274.9000000000001</v>
          </cell>
          <cell r="D12">
            <v>2731.1</v>
          </cell>
          <cell r="E12">
            <v>86.3</v>
          </cell>
          <cell r="F12">
            <v>4092.3</v>
          </cell>
          <cell r="G12">
            <v>2400.4</v>
          </cell>
          <cell r="H12">
            <v>868.9</v>
          </cell>
          <cell r="I12">
            <v>693.3</v>
          </cell>
          <cell r="J12">
            <v>1562.1999999999998</v>
          </cell>
          <cell r="K12">
            <v>250</v>
          </cell>
        </row>
        <row r="13">
          <cell r="C13">
            <v>1530.6000000000001</v>
          </cell>
          <cell r="D13">
            <v>3726.9</v>
          </cell>
          <cell r="E13">
            <v>103.8</v>
          </cell>
          <cell r="F13">
            <v>5361.3</v>
          </cell>
          <cell r="G13">
            <v>2676</v>
          </cell>
          <cell r="H13">
            <v>993.3</v>
          </cell>
          <cell r="I13">
            <v>729.9</v>
          </cell>
          <cell r="J13">
            <v>1723.1999999999998</v>
          </cell>
          <cell r="K13">
            <v>500</v>
          </cell>
        </row>
        <row r="14">
          <cell r="C14">
            <v>1903.5</v>
          </cell>
          <cell r="D14">
            <v>4982.1000000000004</v>
          </cell>
          <cell r="E14">
            <v>93.6</v>
          </cell>
          <cell r="F14">
            <v>6979.2000000000007</v>
          </cell>
          <cell r="G14">
            <v>2835.2999999999997</v>
          </cell>
          <cell r="H14">
            <v>1090.0999999999999</v>
          </cell>
          <cell r="I14">
            <v>985.8</v>
          </cell>
          <cell r="J14">
            <v>2075.8999999999996</v>
          </cell>
          <cell r="K14">
            <v>1000</v>
          </cell>
        </row>
        <row r="15">
          <cell r="C15">
            <v>2107</v>
          </cell>
          <cell r="D15">
            <v>5163.8</v>
          </cell>
          <cell r="E15">
            <v>166.5</v>
          </cell>
          <cell r="F15">
            <v>7437.3</v>
          </cell>
          <cell r="G15">
            <v>3406.3</v>
          </cell>
          <cell r="H15">
            <v>876.6</v>
          </cell>
          <cell r="I15">
            <v>1670.9</v>
          </cell>
          <cell r="J15">
            <v>2547.5</v>
          </cell>
          <cell r="K15">
            <v>1576.8</v>
          </cell>
        </row>
        <row r="16">
          <cell r="C16">
            <v>2731.4</v>
          </cell>
          <cell r="D16">
            <v>5488.7</v>
          </cell>
          <cell r="E16">
            <v>174.7</v>
          </cell>
          <cell r="F16">
            <v>8394.8000000000011</v>
          </cell>
          <cell r="G16">
            <v>3916.6000000000004</v>
          </cell>
          <cell r="H16">
            <v>923.4</v>
          </cell>
          <cell r="I16">
            <v>1754.9</v>
          </cell>
          <cell r="J16">
            <v>2678.3</v>
          </cell>
          <cell r="K16">
            <v>1799.9</v>
          </cell>
        </row>
        <row r="17">
          <cell r="C17">
            <v>3241.2</v>
          </cell>
          <cell r="D17">
            <v>6213.1</v>
          </cell>
          <cell r="E17">
            <v>342.8</v>
          </cell>
          <cell r="F17">
            <v>9797.0999999999985</v>
          </cell>
          <cell r="G17">
            <v>4644.5</v>
          </cell>
          <cell r="H17">
            <v>1172.9000000000001</v>
          </cell>
          <cell r="I17">
            <v>2501.1</v>
          </cell>
          <cell r="J17">
            <v>3674</v>
          </cell>
          <cell r="K17">
            <v>1403.4</v>
          </cell>
        </row>
        <row r="18">
          <cell r="C18">
            <v>3784.6</v>
          </cell>
          <cell r="D18">
            <v>7378</v>
          </cell>
          <cell r="E18">
            <v>350.6</v>
          </cell>
          <cell r="F18">
            <v>11513.2</v>
          </cell>
          <cell r="G18">
            <v>5975.0999999999995</v>
          </cell>
          <cell r="H18">
            <v>1285.0999999999999</v>
          </cell>
          <cell r="I18">
            <v>2705.8</v>
          </cell>
          <cell r="J18">
            <v>3990.9</v>
          </cell>
          <cell r="K18">
            <v>1644.7</v>
          </cell>
        </row>
        <row r="19">
          <cell r="C19">
            <v>4279.5</v>
          </cell>
          <cell r="D19">
            <v>9428</v>
          </cell>
          <cell r="E19">
            <v>397.5</v>
          </cell>
          <cell r="F19">
            <v>14105</v>
          </cell>
          <cell r="G19">
            <v>7290.4</v>
          </cell>
          <cell r="H19">
            <v>2076.8000000000002</v>
          </cell>
          <cell r="I19">
            <v>3815.8</v>
          </cell>
          <cell r="J19">
            <v>5892.6</v>
          </cell>
          <cell r="K19">
            <v>1130</v>
          </cell>
        </row>
        <row r="20">
          <cell r="C20">
            <v>5142.0999999999995</v>
          </cell>
          <cell r="D20">
            <v>12328.8</v>
          </cell>
          <cell r="E20">
            <v>534.1</v>
          </cell>
          <cell r="F20">
            <v>18004.999999999996</v>
          </cell>
          <cell r="G20">
            <v>7776.6</v>
          </cell>
          <cell r="H20">
            <v>1680.6</v>
          </cell>
          <cell r="I20">
            <v>5666.4</v>
          </cell>
          <cell r="J20">
            <v>7347</v>
          </cell>
          <cell r="K20">
            <v>1330</v>
          </cell>
        </row>
        <row r="21">
          <cell r="C21">
            <v>5869.6</v>
          </cell>
          <cell r="D21">
            <v>12997.5</v>
          </cell>
          <cell r="E21">
            <v>802.2</v>
          </cell>
          <cell r="F21">
            <v>19669.3</v>
          </cell>
          <cell r="G21">
            <v>9287.9</v>
          </cell>
          <cell r="H21">
            <v>1975.4</v>
          </cell>
          <cell r="I21">
            <v>5959.6</v>
          </cell>
          <cell r="J21">
            <v>7935</v>
          </cell>
          <cell r="K21">
            <v>2150</v>
          </cell>
        </row>
        <row r="22">
          <cell r="C22">
            <v>6831.3</v>
          </cell>
          <cell r="D22">
            <v>15979.5</v>
          </cell>
          <cell r="E22">
            <v>739</v>
          </cell>
          <cell r="F22">
            <v>23549.8</v>
          </cell>
          <cell r="G22">
            <v>10730.400000000001</v>
          </cell>
          <cell r="H22">
            <v>2164.8000000000002</v>
          </cell>
          <cell r="I22">
            <v>6256.7</v>
          </cell>
          <cell r="J22">
            <v>8421.5</v>
          </cell>
          <cell r="K22">
            <v>4552.7</v>
          </cell>
        </row>
        <row r="23">
          <cell r="C23">
            <v>8698.4</v>
          </cell>
          <cell r="D23">
            <v>16512.8</v>
          </cell>
          <cell r="E23">
            <v>1207</v>
          </cell>
          <cell r="F23">
            <v>26418.199999999997</v>
          </cell>
          <cell r="G23">
            <v>13512.699999999999</v>
          </cell>
          <cell r="H23">
            <v>1643.8</v>
          </cell>
          <cell r="I23">
            <v>6816.9</v>
          </cell>
          <cell r="J23">
            <v>8460.6999999999989</v>
          </cell>
          <cell r="K23">
            <v>2078.8000000000002</v>
          </cell>
        </row>
        <row r="24">
          <cell r="C24">
            <v>9886.2000000000007</v>
          </cell>
          <cell r="D24">
            <v>19413.599999999999</v>
          </cell>
          <cell r="E24">
            <v>1597.9</v>
          </cell>
          <cell r="F24">
            <v>30897.7</v>
          </cell>
          <cell r="G24">
            <v>15148.400000000001</v>
          </cell>
          <cell r="H24">
            <v>3793.3</v>
          </cell>
          <cell r="I24">
            <v>6920.9</v>
          </cell>
          <cell r="J24">
            <v>10714.2</v>
          </cell>
          <cell r="K24">
            <v>1620</v>
          </cell>
        </row>
        <row r="25">
          <cell r="C25">
            <v>10511</v>
          </cell>
          <cell r="D25">
            <v>21188.2</v>
          </cell>
          <cell r="E25">
            <v>1898.2</v>
          </cell>
          <cell r="F25">
            <v>33597.4</v>
          </cell>
          <cell r="G25">
            <v>19580.7</v>
          </cell>
          <cell r="H25">
            <v>2393.6</v>
          </cell>
          <cell r="I25">
            <v>9163.6</v>
          </cell>
          <cell r="J25">
            <v>11557.2</v>
          </cell>
          <cell r="K25">
            <v>1820</v>
          </cell>
        </row>
        <row r="26">
          <cell r="C26">
            <v>16611.899999999998</v>
          </cell>
          <cell r="D26">
            <v>19794.900000000001</v>
          </cell>
          <cell r="E26">
            <v>2653.2</v>
          </cell>
          <cell r="F26">
            <v>39060</v>
          </cell>
          <cell r="G26">
            <v>24575.200000000001</v>
          </cell>
          <cell r="H26">
            <v>3937.1</v>
          </cell>
          <cell r="I26">
            <v>7312.3</v>
          </cell>
          <cell r="J26">
            <v>11249.4</v>
          </cell>
          <cell r="K26">
            <v>1900</v>
          </cell>
        </row>
        <row r="27">
          <cell r="C27">
            <v>18714.400000000001</v>
          </cell>
          <cell r="D27">
            <v>24980.5</v>
          </cell>
          <cell r="E27">
            <v>2847.5</v>
          </cell>
          <cell r="F27">
            <v>46542.400000000001</v>
          </cell>
          <cell r="G27">
            <v>27893.100000000002</v>
          </cell>
          <cell r="H27">
            <v>4825.1000000000004</v>
          </cell>
          <cell r="I27">
            <v>9463.9</v>
          </cell>
          <cell r="J27">
            <v>14289</v>
          </cell>
          <cell r="K27">
            <v>2200</v>
          </cell>
        </row>
        <row r="28">
          <cell r="C28">
            <v>20727.900000000001</v>
          </cell>
          <cell r="D28">
            <v>26542.559000000001</v>
          </cell>
          <cell r="E28">
            <v>3453.3</v>
          </cell>
          <cell r="F28">
            <v>50723.759000000005</v>
          </cell>
          <cell r="G28">
            <v>30373.399999999998</v>
          </cell>
          <cell r="H28">
            <v>5988.2889999999998</v>
          </cell>
          <cell r="I28">
            <v>9043.6219999999994</v>
          </cell>
          <cell r="J28">
            <v>15031.911</v>
          </cell>
          <cell r="K28">
            <v>3000</v>
          </cell>
        </row>
        <row r="29">
          <cell r="C29">
            <v>23243.200000000001</v>
          </cell>
          <cell r="D29">
            <v>28943.916000000001</v>
          </cell>
          <cell r="E29">
            <v>3931.2</v>
          </cell>
          <cell r="F29">
            <v>56118.315999999999</v>
          </cell>
          <cell r="G29">
            <v>32937.9</v>
          </cell>
          <cell r="H29">
            <v>5402.61</v>
          </cell>
          <cell r="I29">
            <v>11054.512000000001</v>
          </cell>
          <cell r="J29">
            <v>16457.121999999999</v>
          </cell>
          <cell r="K29">
            <v>3400</v>
          </cell>
        </row>
        <row r="30">
          <cell r="C30">
            <v>31944.2</v>
          </cell>
          <cell r="D30">
            <v>22992.1</v>
          </cell>
          <cell r="E30">
            <v>4642.7</v>
          </cell>
          <cell r="F30">
            <v>59579</v>
          </cell>
          <cell r="G30">
            <v>37251</v>
          </cell>
          <cell r="H30">
            <v>4336.5649999999996</v>
          </cell>
          <cell r="I30">
            <v>11852.433999999999</v>
          </cell>
          <cell r="J30">
            <v>16188.999</v>
          </cell>
          <cell r="K30">
            <v>4710</v>
          </cell>
        </row>
        <row r="31">
          <cell r="C31">
            <v>35579.1</v>
          </cell>
          <cell r="D31">
            <v>25480.7</v>
          </cell>
          <cell r="E31">
            <v>5212.7</v>
          </cell>
          <cell r="F31">
            <v>66272.5</v>
          </cell>
          <cell r="G31">
            <v>42889.600000000006</v>
          </cell>
          <cell r="H31">
            <v>5711.6710000000003</v>
          </cell>
          <cell r="I31">
            <v>11812.246999999999</v>
          </cell>
          <cell r="J31">
            <v>17523.917999999998</v>
          </cell>
          <cell r="K31">
            <v>5500</v>
          </cell>
        </row>
        <row r="32">
          <cell r="C32">
            <v>45837.3</v>
          </cell>
          <cell r="D32">
            <v>28307.200000000001</v>
          </cell>
          <cell r="E32">
            <v>5690.6</v>
          </cell>
          <cell r="F32">
            <v>79835.100000000006</v>
          </cell>
          <cell r="G32">
            <v>48893.599999999999</v>
          </cell>
          <cell r="H32">
            <v>6753.4250000000002</v>
          </cell>
          <cell r="I32">
            <v>12044.026</v>
          </cell>
          <cell r="J32">
            <v>18797.451000000001</v>
          </cell>
          <cell r="K32">
            <v>7000</v>
          </cell>
        </row>
        <row r="33">
          <cell r="C33">
            <v>48863.9</v>
          </cell>
          <cell r="D33">
            <v>24773.4</v>
          </cell>
          <cell r="E33">
            <v>6434.9</v>
          </cell>
          <cell r="F33">
            <v>80072.2</v>
          </cell>
          <cell r="G33">
            <v>50445.599999999999</v>
          </cell>
          <cell r="H33">
            <v>6686.14</v>
          </cell>
          <cell r="I33">
            <v>7698.7079999999996</v>
          </cell>
          <cell r="J33">
            <v>14384.848</v>
          </cell>
          <cell r="K33">
            <v>8000</v>
          </cell>
        </row>
        <row r="34">
          <cell r="C34">
            <v>52090.5</v>
          </cell>
          <cell r="D34">
            <v>22356.1</v>
          </cell>
          <cell r="E34">
            <v>9559.5</v>
          </cell>
          <cell r="F34">
            <v>84006.1</v>
          </cell>
          <cell r="G34">
            <v>56229.7</v>
          </cell>
          <cell r="H34">
            <v>11339.146000000001</v>
          </cell>
          <cell r="I34">
            <v>4546.4229999999998</v>
          </cell>
          <cell r="J34">
            <v>15885.569</v>
          </cell>
          <cell r="K34">
            <v>8880</v>
          </cell>
        </row>
        <row r="35">
          <cell r="C35">
            <v>55552.1</v>
          </cell>
          <cell r="D35">
            <v>23095.599999999999</v>
          </cell>
          <cell r="E35">
            <v>10794.9</v>
          </cell>
          <cell r="F35">
            <v>89442.599999999991</v>
          </cell>
          <cell r="G35">
            <v>62331</v>
          </cell>
          <cell r="H35">
            <v>11283.39</v>
          </cell>
          <cell r="I35">
            <v>7628.99</v>
          </cell>
          <cell r="J35">
            <v>18912.379999999997</v>
          </cell>
          <cell r="K35">
            <v>5607.8</v>
          </cell>
        </row>
        <row r="36">
          <cell r="C36">
            <v>61686.43</v>
          </cell>
          <cell r="D36">
            <v>27340.78</v>
          </cell>
          <cell r="E36">
            <v>13533.32</v>
          </cell>
          <cell r="F36">
            <v>102560.53</v>
          </cell>
          <cell r="G36">
            <v>70124.099999999991</v>
          </cell>
          <cell r="H36">
            <v>14391.17</v>
          </cell>
          <cell r="I36">
            <v>9266.1299999999992</v>
          </cell>
          <cell r="J36">
            <v>23657.3</v>
          </cell>
          <cell r="K36">
            <v>8938.1</v>
          </cell>
        </row>
        <row r="37">
          <cell r="C37">
            <v>67017.778000000006</v>
          </cell>
          <cell r="D37">
            <v>29606.603999999999</v>
          </cell>
          <cell r="E37">
            <v>14264.776</v>
          </cell>
          <cell r="F37">
            <v>110889.15800000001</v>
          </cell>
          <cell r="G37">
            <v>72282.100000000006</v>
          </cell>
          <cell r="H37">
            <v>13827.498</v>
          </cell>
          <cell r="I37">
            <v>8214.3050000000003</v>
          </cell>
          <cell r="J37">
            <v>22041.803</v>
          </cell>
          <cell r="K37">
            <v>11834.2</v>
          </cell>
        </row>
        <row r="38">
          <cell r="C38">
            <v>77122.399999999994</v>
          </cell>
          <cell r="D38">
            <v>39729.9</v>
          </cell>
          <cell r="E38">
            <v>16752.3</v>
          </cell>
          <cell r="F38">
            <v>133604.59999999998</v>
          </cell>
          <cell r="G38">
            <v>87712.1</v>
          </cell>
          <cell r="H38">
            <v>15800.8</v>
          </cell>
          <cell r="I38">
            <v>10053.5</v>
          </cell>
          <cell r="J38">
            <v>25854.3</v>
          </cell>
          <cell r="K38">
            <v>17892.3</v>
          </cell>
        </row>
        <row r="39">
          <cell r="C39">
            <v>91446.9</v>
          </cell>
          <cell r="D39">
            <v>53516.1</v>
          </cell>
          <cell r="E39">
            <v>16386.900000000001</v>
          </cell>
          <cell r="F39">
            <v>161349.9</v>
          </cell>
          <cell r="G39">
            <v>107622.72684728999</v>
          </cell>
          <cell r="H39">
            <v>20320.7</v>
          </cell>
          <cell r="I39">
            <v>8979.9</v>
          </cell>
          <cell r="J39">
            <v>29300.6</v>
          </cell>
          <cell r="K39">
            <v>20496.400000000001</v>
          </cell>
        </row>
        <row r="40">
          <cell r="C40">
            <v>127738.94100000001</v>
          </cell>
          <cell r="D40">
            <v>73088.864000000001</v>
          </cell>
          <cell r="E40">
            <v>18834.113000000001</v>
          </cell>
          <cell r="F40">
            <v>219661.91800000001</v>
          </cell>
          <cell r="G40">
            <v>143474.40568633997</v>
          </cell>
          <cell r="H40">
            <v>26382.866999999998</v>
          </cell>
          <cell r="I40">
            <v>9968.8610000000008</v>
          </cell>
          <cell r="J40">
            <v>36351.728000000003</v>
          </cell>
          <cell r="K40">
            <v>18417.099999999999</v>
          </cell>
        </row>
        <row r="41">
          <cell r="C41">
            <v>186597.55300000001</v>
          </cell>
          <cell r="D41">
            <v>40509.769</v>
          </cell>
          <cell r="E41">
            <v>32581.784</v>
          </cell>
          <cell r="F41">
            <v>259689.10600000003</v>
          </cell>
          <cell r="G41">
            <v>179945.82399999999</v>
          </cell>
          <cell r="H41">
            <v>38545.970999999998</v>
          </cell>
          <cell r="I41">
            <v>11223.382</v>
          </cell>
          <cell r="J41">
            <v>49769.352999999996</v>
          </cell>
          <cell r="K41">
            <v>29914</v>
          </cell>
        </row>
        <row r="42">
          <cell r="C42">
            <v>210167.72700000001</v>
          </cell>
          <cell r="D42">
            <v>47327.680999999997</v>
          </cell>
          <cell r="E42">
            <v>37868.080000000002</v>
          </cell>
          <cell r="F42">
            <v>295363.48800000001</v>
          </cell>
          <cell r="G42">
            <v>199819.01399999997</v>
          </cell>
          <cell r="H42">
            <v>45922.175999999999</v>
          </cell>
          <cell r="I42">
            <v>12075.605</v>
          </cell>
          <cell r="J42">
            <v>57997.781000000003</v>
          </cell>
          <cell r="K42">
            <v>42515.775000000001</v>
          </cell>
        </row>
        <row r="43">
          <cell r="C43">
            <v>243460.00700000001</v>
          </cell>
          <cell r="D43">
            <v>51390.716999999997</v>
          </cell>
          <cell r="E43">
            <v>44316.800000000003</v>
          </cell>
          <cell r="F43">
            <v>339167.52399999998</v>
          </cell>
          <cell r="G43">
            <v>244561.10400000002</v>
          </cell>
          <cell r="H43">
            <v>40810.281000000003</v>
          </cell>
          <cell r="I43">
            <v>11083.072</v>
          </cell>
          <cell r="J43">
            <v>51893.353000000003</v>
          </cell>
          <cell r="K43">
            <v>36418.650999999998</v>
          </cell>
        </row>
        <row r="44">
          <cell r="C44">
            <v>247455.47200000001</v>
          </cell>
          <cell r="D44">
            <v>54598.425000000003</v>
          </cell>
          <cell r="E44">
            <v>56584.1</v>
          </cell>
          <cell r="F44">
            <v>358637.99699999997</v>
          </cell>
          <cell r="G44">
            <v>296776.46099999995</v>
          </cell>
          <cell r="H44">
            <v>35229.805</v>
          </cell>
          <cell r="I44">
            <v>11969.11</v>
          </cell>
          <cell r="J44">
            <v>47198.915000000001</v>
          </cell>
          <cell r="K44">
            <v>19042.855</v>
          </cell>
        </row>
        <row r="45">
          <cell r="C45">
            <v>303531.745</v>
          </cell>
          <cell r="D45">
            <v>66694.726999999999</v>
          </cell>
          <cell r="E45">
            <v>64825.8</v>
          </cell>
          <cell r="F45">
            <v>435052.272</v>
          </cell>
          <cell r="G45">
            <v>363493.44699999999</v>
          </cell>
          <cell r="H45">
            <v>42205.766000000003</v>
          </cell>
          <cell r="I45">
            <v>17998.825000000001</v>
          </cell>
          <cell r="J45">
            <v>60204.591</v>
          </cell>
          <cell r="K45">
            <v>19982.895</v>
          </cell>
        </row>
        <row r="46">
          <cell r="C46">
            <v>339278.02500000002</v>
          </cell>
          <cell r="D46">
            <v>88754.707999999999</v>
          </cell>
          <cell r="E46">
            <v>103307.25</v>
          </cell>
          <cell r="F46">
            <v>531339.98300000001</v>
          </cell>
          <cell r="G46">
            <v>411848.24699999997</v>
          </cell>
          <cell r="H46">
            <v>38174.309000000001</v>
          </cell>
          <cell r="I46">
            <v>25531.279999999999</v>
          </cell>
          <cell r="J46">
            <v>63705.589</v>
          </cell>
          <cell r="K46">
            <v>42367.578000000001</v>
          </cell>
        </row>
        <row r="47">
          <cell r="C47">
            <v>370986.80699999997</v>
          </cell>
          <cell r="D47">
            <v>122350.43</v>
          </cell>
          <cell r="E47">
            <v>107694.618</v>
          </cell>
          <cell r="F47">
            <v>601031.85499999998</v>
          </cell>
          <cell r="G47">
            <v>485239.02500000002</v>
          </cell>
          <cell r="H47">
            <v>39543.955000000002</v>
          </cell>
          <cell r="I47">
            <v>34455.872000000003</v>
          </cell>
          <cell r="J47">
            <v>73999.827000000005</v>
          </cell>
          <cell r="K47">
            <v>87774.514999999999</v>
          </cell>
        </row>
        <row r="48">
          <cell r="C48">
            <v>518614.3</v>
          </cell>
          <cell r="D48">
            <v>208749.4</v>
          </cell>
          <cell r="E48">
            <v>109883.4</v>
          </cell>
          <cell r="F48">
            <v>837247.1</v>
          </cell>
          <cell r="G48">
            <v>612597.5</v>
          </cell>
          <cell r="H48">
            <v>31932.3</v>
          </cell>
          <cell r="I48">
            <v>58013</v>
          </cell>
          <cell r="J48">
            <v>89945.3</v>
          </cell>
          <cell r="K48">
            <v>88337.700000000012</v>
          </cell>
        </row>
        <row r="49">
          <cell r="C49">
            <v>696919.6</v>
          </cell>
          <cell r="D49">
            <v>270713.7</v>
          </cell>
          <cell r="E49">
            <v>119646.6</v>
          </cell>
          <cell r="F49">
            <v>1087279.9000000001</v>
          </cell>
          <cell r="G49">
            <v>726717.6</v>
          </cell>
          <cell r="H49">
            <v>39318.699999999997</v>
          </cell>
          <cell r="I49">
            <v>92232.7</v>
          </cell>
          <cell r="J49">
            <v>131551.4</v>
          </cell>
          <cell r="K49">
            <v>144750.9</v>
          </cell>
        </row>
        <row r="50">
          <cell r="C50">
            <v>716417.6</v>
          </cell>
          <cell r="D50">
            <v>241562.5</v>
          </cell>
          <cell r="E50">
            <v>152477</v>
          </cell>
          <cell r="F50">
            <v>1110457.1000000001</v>
          </cell>
          <cell r="G50">
            <v>839661.9</v>
          </cell>
          <cell r="H50">
            <v>22898.7</v>
          </cell>
          <cell r="I50">
            <v>124372.5</v>
          </cell>
          <cell r="J50">
            <v>147271.20000000001</v>
          </cell>
          <cell r="K50">
            <v>96382</v>
          </cell>
        </row>
        <row r="51">
          <cell r="C51">
            <v>784291.39999999991</v>
          </cell>
          <cell r="D51">
            <v>189140.1</v>
          </cell>
          <cell r="E51">
            <v>117901.6</v>
          </cell>
          <cell r="F51">
            <v>1091333.0999999999</v>
          </cell>
          <cell r="G51">
            <v>841312.5</v>
          </cell>
          <cell r="H51">
            <v>23718.799999999999</v>
          </cell>
          <cell r="I51">
            <v>116643.9</v>
          </cell>
          <cell r="J51">
            <v>140362.69999999998</v>
          </cell>
          <cell r="K51">
            <v>194642.32</v>
          </cell>
        </row>
        <row r="52">
          <cell r="C52">
            <v>846217.3</v>
          </cell>
          <cell r="D52">
            <v>228836.1</v>
          </cell>
          <cell r="E52">
            <v>121622.59999999999</v>
          </cell>
          <cell r="F52">
            <v>1196676.0000000002</v>
          </cell>
          <cell r="G52">
            <v>976309.4</v>
          </cell>
          <cell r="H52">
            <v>36481.4</v>
          </cell>
          <cell r="I52">
            <v>172948.2</v>
          </cell>
          <cell r="J52">
            <v>209429.6</v>
          </cell>
          <cell r="K52">
            <v>224000</v>
          </cell>
        </row>
        <row r="53">
          <cell r="C53">
            <v>954316.80000000005</v>
          </cell>
          <cell r="D53">
            <v>216213</v>
          </cell>
          <cell r="E53">
            <v>139471</v>
          </cell>
          <cell r="F53">
            <v>1310000.8</v>
          </cell>
          <cell r="G53">
            <v>1113848.5</v>
          </cell>
          <cell r="H53">
            <v>27488.1</v>
          </cell>
          <cell r="I53">
            <v>130693.6</v>
          </cell>
          <cell r="J53">
            <v>158181.70000000001</v>
          </cell>
          <cell r="K53">
            <v>232635.5</v>
          </cell>
        </row>
        <row r="54">
          <cell r="C54">
            <v>991506.7</v>
          </cell>
          <cell r="D54">
            <v>234624.8</v>
          </cell>
          <cell r="E54">
            <v>195195.4</v>
          </cell>
          <cell r="F54">
            <v>1421326.9</v>
          </cell>
          <cell r="G54">
            <v>1010651.1</v>
          </cell>
          <cell r="H54">
            <v>23382.2</v>
          </cell>
          <cell r="I54">
            <v>119860</v>
          </cell>
          <cell r="J54">
            <v>143242.20000000001</v>
          </cell>
          <cell r="K54">
            <v>257289.60000000001</v>
          </cell>
        </row>
        <row r="55">
          <cell r="C55">
            <v>929126.6</v>
          </cell>
          <cell r="D55">
            <v>192027.4</v>
          </cell>
          <cell r="E55">
            <v>272247.8</v>
          </cell>
          <cell r="F55">
            <v>1393401.8</v>
          </cell>
          <cell r="G55">
            <v>1082719.7</v>
          </cell>
          <cell r="H55">
            <v>23288.799999999999</v>
          </cell>
          <cell r="I55">
            <v>119058.1</v>
          </cell>
          <cell r="J55">
            <v>142346.9</v>
          </cell>
          <cell r="K55">
            <v>234547.6</v>
          </cell>
        </row>
        <row r="56">
          <cell r="C56">
            <v>980382.1</v>
          </cell>
          <cell r="D56">
            <v>222682.3</v>
          </cell>
          <cell r="E56">
            <v>320042.40000000002</v>
          </cell>
          <cell r="F56">
            <v>1523106.7999999998</v>
          </cell>
          <cell r="G56">
            <v>1196189.8999999999</v>
          </cell>
          <cell r="H56">
            <v>23528.7</v>
          </cell>
          <cell r="I56">
            <v>125399.9</v>
          </cell>
          <cell r="J56">
            <v>148928.6</v>
          </cell>
          <cell r="K56">
            <v>329990.7</v>
          </cell>
        </row>
      </sheetData>
      <sheetData sheetId="82" refreshError="1"/>
      <sheetData sheetId="83">
        <row r="6">
          <cell r="O6">
            <v>16601</v>
          </cell>
        </row>
        <row r="7">
          <cell r="O7">
            <v>17394</v>
          </cell>
        </row>
        <row r="8">
          <cell r="O8">
            <v>17280</v>
          </cell>
        </row>
        <row r="9">
          <cell r="O9">
            <v>19727</v>
          </cell>
        </row>
        <row r="10">
          <cell r="O10">
            <v>26128</v>
          </cell>
        </row>
        <row r="11">
          <cell r="O11">
            <v>23351</v>
          </cell>
        </row>
        <row r="12">
          <cell r="O12">
            <v>27307</v>
          </cell>
        </row>
        <row r="13">
          <cell r="O13">
            <v>30988</v>
          </cell>
        </row>
        <row r="14">
          <cell r="O14">
            <v>33821</v>
          </cell>
        </row>
        <row r="15">
          <cell r="O15">
            <v>39290</v>
          </cell>
        </row>
        <row r="16">
          <cell r="O16">
            <v>46587</v>
          </cell>
        </row>
        <row r="17">
          <cell r="O17">
            <v>55734</v>
          </cell>
        </row>
        <row r="18">
          <cell r="O18">
            <v>63864</v>
          </cell>
        </row>
        <row r="19">
          <cell r="O19">
            <v>76906</v>
          </cell>
        </row>
        <row r="20">
          <cell r="O20">
            <v>89270</v>
          </cell>
        </row>
        <row r="21">
          <cell r="O21">
            <v>103416</v>
          </cell>
        </row>
        <row r="22">
          <cell r="O22">
            <v>120370</v>
          </cell>
        </row>
        <row r="23">
          <cell r="O23">
            <v>149487</v>
          </cell>
        </row>
        <row r="24">
          <cell r="O24">
            <v>171474</v>
          </cell>
        </row>
        <row r="25">
          <cell r="O25">
            <v>199272</v>
          </cell>
        </row>
        <row r="26">
          <cell r="O26">
            <v>219175</v>
          </cell>
        </row>
        <row r="27">
          <cell r="O27">
            <v>248913</v>
          </cell>
        </row>
        <row r="28">
          <cell r="O28">
            <v>280513</v>
          </cell>
        </row>
        <row r="29">
          <cell r="O29">
            <v>300845</v>
          </cell>
        </row>
        <row r="30">
          <cell r="O30">
            <v>342036</v>
          </cell>
        </row>
        <row r="31">
          <cell r="O31">
            <v>379488</v>
          </cell>
        </row>
        <row r="32">
          <cell r="O32">
            <v>441518.54562668502</v>
          </cell>
        </row>
        <row r="33">
          <cell r="O33">
            <v>459442.55104879028</v>
          </cell>
        </row>
        <row r="34">
          <cell r="O34">
            <v>492230.77906186244</v>
          </cell>
        </row>
        <row r="35">
          <cell r="O35">
            <v>536749.054896191</v>
          </cell>
        </row>
        <row r="36">
          <cell r="O36">
            <v>589411.67320720293</v>
          </cell>
        </row>
        <row r="37">
          <cell r="O37">
            <v>654084.12841433403</v>
          </cell>
        </row>
        <row r="38">
          <cell r="O38">
            <v>727826.96656927792</v>
          </cell>
        </row>
        <row r="39">
          <cell r="O39">
            <v>815658.20103257697</v>
          </cell>
        </row>
        <row r="40">
          <cell r="O40">
            <v>988271.52694157092</v>
          </cell>
        </row>
        <row r="41">
          <cell r="O41">
            <v>1192773.5738653811</v>
          </cell>
        </row>
        <row r="42">
          <cell r="O42">
            <v>1562680.9822084852</v>
          </cell>
        </row>
        <row r="43">
          <cell r="O43">
            <v>1758379.1778574469</v>
          </cell>
        </row>
        <row r="44">
          <cell r="O44">
            <v>1949294.8185045589</v>
          </cell>
        </row>
        <row r="45">
          <cell r="O45">
            <v>2232525.2835277542</v>
          </cell>
        </row>
        <row r="46">
          <cell r="O46">
            <v>2423638.4828479951</v>
          </cell>
        </row>
        <row r="47">
          <cell r="O47">
            <v>2608184.437723869</v>
          </cell>
        </row>
        <row r="48">
          <cell r="O48">
            <v>3077144.9193089572</v>
          </cell>
        </row>
        <row r="49">
          <cell r="O49">
            <v>3455949.2898334255</v>
          </cell>
        </row>
        <row r="50">
          <cell r="O50">
            <v>3858930.4023853722</v>
          </cell>
        </row>
        <row r="51">
          <cell r="O51">
            <v>3888703.6509138336</v>
          </cell>
        </row>
        <row r="52">
          <cell r="O52">
            <v>4352550.2409953959</v>
          </cell>
        </row>
        <row r="53">
          <cell r="O53">
            <v>4976557.6957059372</v>
          </cell>
        </row>
        <row r="54">
          <cell r="O54">
            <v>5366996.2322912477</v>
          </cell>
        </row>
        <row r="55">
          <cell r="O55">
            <v>5709097.1433324395</v>
          </cell>
        </row>
        <row r="56">
          <cell r="O56">
            <v>6107220</v>
          </cell>
        </row>
      </sheetData>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Normal="100" zoomScaleSheetLayoutView="100" zoomScalePageLayoutView="89" workbookViewId="0">
      <pane xSplit="1" ySplit="8" topLeftCell="B9" activePane="bottomRight" state="frozen"/>
      <selection activeCell="B4" sqref="B4:B6"/>
      <selection pane="topRight" activeCell="B4" sqref="B4:B6"/>
      <selection pane="bottomLeft" activeCell="B4" sqref="B4:B6"/>
      <selection pane="bottomRight" activeCell="C51" sqref="C5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00"/>
      <c r="C1" s="200"/>
      <c r="D1" s="200"/>
    </row>
    <row r="2" spans="2:10" ht="18.75">
      <c r="B2" s="200"/>
      <c r="C2" s="200"/>
      <c r="D2" s="200"/>
    </row>
    <row r="3" spans="2:10" ht="18.75">
      <c r="B3" s="200"/>
      <c r="C3" s="200"/>
      <c r="D3" s="200"/>
    </row>
    <row r="4" spans="2:10" ht="18.75">
      <c r="B4" s="2937" t="s">
        <v>138</v>
      </c>
      <c r="C4" s="2937"/>
      <c r="D4" s="2937"/>
    </row>
    <row r="5" spans="2:10" ht="18.75">
      <c r="B5" s="2937" t="s">
        <v>139</v>
      </c>
      <c r="C5" s="2937"/>
      <c r="D5" s="2937"/>
    </row>
    <row r="6" spans="2:10" ht="20.25">
      <c r="B6" s="2937" t="s">
        <v>0</v>
      </c>
      <c r="C6" s="2937"/>
      <c r="D6" s="2937"/>
      <c r="E6" s="1"/>
      <c r="F6" s="1"/>
      <c r="G6" s="2"/>
      <c r="H6" s="2"/>
      <c r="I6" s="2"/>
      <c r="J6" s="2"/>
    </row>
    <row r="7" spans="2:10" s="4" customFormat="1" ht="19.5">
      <c r="B7" s="2938" t="s">
        <v>957</v>
      </c>
      <c r="C7" s="2938"/>
      <c r="D7" s="2938"/>
      <c r="G7" s="5"/>
      <c r="H7" s="5"/>
      <c r="I7" s="5"/>
      <c r="J7" s="5"/>
    </row>
    <row r="8" spans="2:10" ht="18.75">
      <c r="B8" s="201" t="s">
        <v>1</v>
      </c>
      <c r="C8" s="201" t="s">
        <v>2</v>
      </c>
      <c r="D8" s="200"/>
      <c r="E8" s="7"/>
    </row>
    <row r="9" spans="2:10" ht="18.75">
      <c r="B9" s="202">
        <v>1</v>
      </c>
      <c r="C9" s="200" t="s">
        <v>3</v>
      </c>
      <c r="D9" s="200"/>
      <c r="E9" s="7"/>
    </row>
    <row r="10" spans="2:10" ht="18.75">
      <c r="B10" s="202"/>
      <c r="C10" s="201" t="s">
        <v>4</v>
      </c>
      <c r="D10" s="200"/>
      <c r="E10" s="7"/>
    </row>
    <row r="11" spans="2:10" ht="18.75">
      <c r="B11" s="202" t="s">
        <v>304</v>
      </c>
      <c r="C11" s="200" t="s">
        <v>307</v>
      </c>
      <c r="D11" s="200"/>
      <c r="E11" s="7"/>
    </row>
    <row r="12" spans="2:10" ht="18.75">
      <c r="B12" s="202" t="s">
        <v>305</v>
      </c>
      <c r="C12" s="200" t="s">
        <v>306</v>
      </c>
      <c r="D12" s="200"/>
      <c r="E12" s="7"/>
    </row>
    <row r="13" spans="2:10" ht="18.75">
      <c r="B13" s="202">
        <v>3</v>
      </c>
      <c r="C13" s="200" t="s">
        <v>302</v>
      </c>
      <c r="D13" s="200"/>
      <c r="E13" s="7"/>
    </row>
    <row r="14" spans="2:10" ht="18.75">
      <c r="B14" s="202">
        <v>4</v>
      </c>
      <c r="C14" s="200" t="s">
        <v>303</v>
      </c>
      <c r="D14" s="200"/>
      <c r="E14" s="7"/>
    </row>
    <row r="15" spans="2:10" ht="18.75">
      <c r="B15" s="202">
        <v>5</v>
      </c>
      <c r="C15" s="200" t="s">
        <v>5</v>
      </c>
      <c r="D15" s="200"/>
      <c r="E15" s="7"/>
    </row>
    <row r="16" spans="2:10" ht="18.75">
      <c r="B16" s="202">
        <v>6</v>
      </c>
      <c r="C16" s="200" t="s">
        <v>308</v>
      </c>
      <c r="D16" s="200"/>
      <c r="E16" s="7"/>
    </row>
    <row r="17" spans="2:11" ht="18.75">
      <c r="B17" s="202">
        <v>7</v>
      </c>
      <c r="C17" s="200" t="s">
        <v>309</v>
      </c>
      <c r="D17" s="200"/>
      <c r="E17" s="7"/>
    </row>
    <row r="18" spans="2:11" ht="18.75">
      <c r="B18" s="202">
        <v>8</v>
      </c>
      <c r="C18" s="200" t="s">
        <v>310</v>
      </c>
      <c r="D18" s="200"/>
      <c r="E18" s="7"/>
    </row>
    <row r="19" spans="2:11" ht="18.75">
      <c r="B19" s="202">
        <v>9</v>
      </c>
      <c r="C19" s="200" t="s">
        <v>1616</v>
      </c>
      <c r="D19" s="200"/>
      <c r="E19" s="7"/>
    </row>
    <row r="20" spans="2:11" ht="18.75">
      <c r="B20" s="202">
        <v>10</v>
      </c>
      <c r="C20" s="200" t="s">
        <v>1617</v>
      </c>
      <c r="D20" s="200"/>
      <c r="E20" s="7"/>
    </row>
    <row r="21" spans="2:11" ht="18.75">
      <c r="B21" s="202">
        <v>11</v>
      </c>
      <c r="C21" s="200" t="s">
        <v>1618</v>
      </c>
      <c r="D21" s="200"/>
      <c r="E21" s="7"/>
    </row>
    <row r="22" spans="2:11" ht="18.75">
      <c r="B22" s="202">
        <v>12</v>
      </c>
      <c r="C22" s="200" t="s">
        <v>323</v>
      </c>
      <c r="D22" s="200"/>
      <c r="E22" s="7"/>
    </row>
    <row r="23" spans="2:11" s="6" customFormat="1" ht="18.75">
      <c r="B23" s="202"/>
      <c r="C23" s="201" t="s">
        <v>6</v>
      </c>
      <c r="D23" s="201"/>
      <c r="K23" s="3"/>
    </row>
    <row r="24" spans="2:11" ht="18.75">
      <c r="B24" s="202">
        <v>13</v>
      </c>
      <c r="C24" s="200" t="s">
        <v>7</v>
      </c>
      <c r="D24" s="200"/>
      <c r="E24" s="7"/>
    </row>
    <row r="25" spans="2:11" ht="18.75">
      <c r="B25" s="202">
        <v>14</v>
      </c>
      <c r="C25" s="200" t="s">
        <v>8</v>
      </c>
      <c r="D25" s="200"/>
      <c r="E25" s="7"/>
    </row>
    <row r="26" spans="2:11" ht="18.75">
      <c r="B26" s="202">
        <v>15</v>
      </c>
      <c r="C26" s="200" t="s">
        <v>9</v>
      </c>
      <c r="D26" s="200"/>
      <c r="E26" s="7"/>
    </row>
    <row r="27" spans="2:11" ht="18.75">
      <c r="B27" s="202">
        <v>16</v>
      </c>
      <c r="C27" s="200" t="s">
        <v>10</v>
      </c>
      <c r="D27" s="200"/>
      <c r="E27" s="7"/>
    </row>
    <row r="28" spans="2:11" ht="18.75">
      <c r="B28" s="202">
        <v>17</v>
      </c>
      <c r="C28" s="200" t="s">
        <v>11</v>
      </c>
      <c r="D28" s="200"/>
      <c r="E28" s="7"/>
    </row>
    <row r="29" spans="2:11" ht="18.75">
      <c r="B29" s="202">
        <v>18</v>
      </c>
      <c r="C29" s="200" t="s">
        <v>12</v>
      </c>
      <c r="D29" s="200"/>
      <c r="E29" s="7"/>
    </row>
    <row r="30" spans="2:11" ht="18.75">
      <c r="B30" s="202">
        <v>19</v>
      </c>
      <c r="C30" s="200" t="s">
        <v>13</v>
      </c>
      <c r="D30" s="200"/>
      <c r="E30" s="7"/>
    </row>
    <row r="31" spans="2:11" ht="18.75">
      <c r="B31" s="202">
        <v>20</v>
      </c>
      <c r="C31" s="200" t="s">
        <v>14</v>
      </c>
      <c r="D31" s="200"/>
      <c r="E31" s="7"/>
    </row>
    <row r="32" spans="2:11" ht="18.75">
      <c r="B32" s="202">
        <v>21</v>
      </c>
      <c r="C32" s="200" t="s">
        <v>15</v>
      </c>
      <c r="D32" s="200"/>
      <c r="E32" s="7"/>
    </row>
    <row r="33" spans="2:8" ht="18.75">
      <c r="B33" s="202" t="s">
        <v>324</v>
      </c>
      <c r="C33" s="200" t="s">
        <v>136</v>
      </c>
      <c r="D33" s="200"/>
      <c r="E33" s="7"/>
    </row>
    <row r="34" spans="2:8" ht="18.75">
      <c r="B34" s="202" t="s">
        <v>325</v>
      </c>
      <c r="C34" s="200" t="s">
        <v>137</v>
      </c>
      <c r="D34" s="200"/>
      <c r="E34" s="7"/>
    </row>
    <row r="35" spans="2:8" ht="18.75">
      <c r="B35" s="202">
        <v>23</v>
      </c>
      <c r="C35" s="200" t="s">
        <v>348</v>
      </c>
      <c r="D35" s="200"/>
      <c r="E35" s="7"/>
    </row>
    <row r="36" spans="2:8" ht="18.75">
      <c r="B36" s="202">
        <v>24</v>
      </c>
      <c r="C36" s="200" t="s">
        <v>140</v>
      </c>
      <c r="D36" s="200"/>
      <c r="E36" s="7"/>
    </row>
    <row r="37" spans="2:8" ht="18.75">
      <c r="B37" s="202">
        <v>25</v>
      </c>
      <c r="C37" s="200" t="s">
        <v>16</v>
      </c>
      <c r="D37" s="200"/>
      <c r="E37" s="7"/>
    </row>
    <row r="38" spans="2:8" ht="18.75">
      <c r="B38" s="202">
        <v>26</v>
      </c>
      <c r="C38" s="200" t="s">
        <v>17</v>
      </c>
      <c r="D38" s="200"/>
      <c r="E38" s="7"/>
    </row>
    <row r="39" spans="2:8" ht="18.75">
      <c r="B39" s="202">
        <v>27</v>
      </c>
      <c r="C39" s="200" t="s">
        <v>126</v>
      </c>
      <c r="D39" s="200"/>
      <c r="E39" s="7"/>
    </row>
    <row r="40" spans="2:8" ht="18.75">
      <c r="B40" s="202" t="s">
        <v>349</v>
      </c>
      <c r="C40" s="200" t="s">
        <v>311</v>
      </c>
      <c r="D40" s="200"/>
      <c r="E40" s="7"/>
    </row>
    <row r="41" spans="2:8" ht="18.75">
      <c r="B41" s="202" t="s">
        <v>350</v>
      </c>
      <c r="C41" s="200" t="s">
        <v>18</v>
      </c>
      <c r="D41" s="200"/>
      <c r="E41" s="7"/>
    </row>
    <row r="42" spans="2:8" ht="18.75">
      <c r="B42" s="202" t="s">
        <v>351</v>
      </c>
      <c r="C42" s="200" t="s">
        <v>345</v>
      </c>
      <c r="D42" s="200"/>
      <c r="E42" s="7"/>
    </row>
    <row r="43" spans="2:8" ht="18.75">
      <c r="B43" s="202" t="s">
        <v>352</v>
      </c>
      <c r="C43" s="200" t="s">
        <v>345</v>
      </c>
      <c r="D43" s="200"/>
      <c r="E43" s="7"/>
    </row>
    <row r="44" spans="2:8" ht="18.75">
      <c r="B44" s="202">
        <v>30</v>
      </c>
      <c r="C44" s="200" t="s">
        <v>19</v>
      </c>
      <c r="D44" s="200"/>
      <c r="E44" s="7"/>
    </row>
    <row r="45" spans="2:8" ht="18.75">
      <c r="B45" s="202">
        <v>31</v>
      </c>
      <c r="C45" s="200" t="s">
        <v>20</v>
      </c>
      <c r="D45" s="200"/>
      <c r="E45" s="7"/>
    </row>
    <row r="46" spans="2:8" ht="18.75">
      <c r="B46" s="202">
        <v>32</v>
      </c>
      <c r="C46" s="200" t="s">
        <v>21</v>
      </c>
      <c r="D46" s="200"/>
      <c r="E46" s="7"/>
    </row>
    <row r="47" spans="2:8" ht="18.75">
      <c r="B47" s="202">
        <v>33</v>
      </c>
      <c r="C47" s="200" t="s">
        <v>22</v>
      </c>
      <c r="D47" s="200"/>
      <c r="E47" s="7"/>
    </row>
    <row r="48" spans="2:8" ht="18.75">
      <c r="B48" s="202"/>
      <c r="C48" s="201" t="s">
        <v>23</v>
      </c>
      <c r="D48" s="200"/>
      <c r="H48" s="7"/>
    </row>
    <row r="49" spans="2:7" ht="18.75">
      <c r="B49" s="202">
        <v>34</v>
      </c>
      <c r="C49" s="200" t="s">
        <v>24</v>
      </c>
      <c r="D49" s="200"/>
      <c r="E49" s="7"/>
    </row>
    <row r="50" spans="2:7" ht="18.75">
      <c r="B50" s="203">
        <v>35</v>
      </c>
      <c r="C50" s="204" t="s">
        <v>25</v>
      </c>
      <c r="D50" s="204"/>
      <c r="E50" s="7"/>
    </row>
    <row r="51" spans="2:7" ht="18.75">
      <c r="B51" s="203">
        <v>36</v>
      </c>
      <c r="C51" s="204" t="s">
        <v>141</v>
      </c>
      <c r="D51" s="204"/>
      <c r="E51" s="7"/>
    </row>
    <row r="52" spans="2:7" ht="18.75">
      <c r="B52" s="203"/>
      <c r="C52" s="205" t="s">
        <v>26</v>
      </c>
      <c r="D52" s="204"/>
    </row>
    <row r="53" spans="2:7" ht="18.75">
      <c r="B53" s="203">
        <v>37</v>
      </c>
      <c r="C53" s="204" t="s">
        <v>27</v>
      </c>
      <c r="D53" s="204"/>
      <c r="E53" s="7"/>
    </row>
    <row r="54" spans="2:7" ht="18.75">
      <c r="B54" s="203">
        <v>38</v>
      </c>
      <c r="C54" s="204" t="s">
        <v>28</v>
      </c>
      <c r="D54" s="204"/>
      <c r="E54" s="7"/>
    </row>
    <row r="55" spans="2:7" ht="18.75">
      <c r="B55" s="203">
        <v>39</v>
      </c>
      <c r="C55" s="204" t="s">
        <v>29</v>
      </c>
      <c r="D55" s="204"/>
      <c r="E55" s="7"/>
    </row>
    <row r="56" spans="2:7" ht="18.75">
      <c r="B56" s="203">
        <v>40</v>
      </c>
      <c r="C56" s="204" t="s">
        <v>30</v>
      </c>
      <c r="D56" s="204"/>
      <c r="E56" s="7"/>
    </row>
    <row r="57" spans="2:7" ht="18.75">
      <c r="B57" s="203">
        <v>41</v>
      </c>
      <c r="C57" s="204" t="s">
        <v>31</v>
      </c>
      <c r="D57" s="204"/>
      <c r="E57" s="7"/>
    </row>
    <row r="58" spans="2:7" ht="18.75">
      <c r="B58" s="203">
        <v>42</v>
      </c>
      <c r="C58" s="204" t="s">
        <v>32</v>
      </c>
      <c r="D58" s="204"/>
      <c r="E58" s="7"/>
    </row>
    <row r="59" spans="2:7" ht="18.75">
      <c r="B59" s="203">
        <v>43</v>
      </c>
      <c r="C59" s="204" t="s">
        <v>33</v>
      </c>
      <c r="D59" s="204"/>
      <c r="E59" s="7"/>
    </row>
    <row r="60" spans="2:7" ht="18.75">
      <c r="B60" s="203">
        <v>44</v>
      </c>
      <c r="C60" s="204" t="s">
        <v>34</v>
      </c>
      <c r="D60" s="204"/>
      <c r="E60" s="7"/>
    </row>
    <row r="61" spans="2:7" ht="18.75">
      <c r="B61" s="203">
        <v>45</v>
      </c>
      <c r="C61" s="204" t="s">
        <v>35</v>
      </c>
      <c r="D61" s="204"/>
      <c r="E61" s="7"/>
      <c r="G61" s="3" t="s">
        <v>36</v>
      </c>
    </row>
    <row r="62" spans="2:7" ht="18.75">
      <c r="B62" s="203">
        <v>46</v>
      </c>
      <c r="C62" s="204" t="s">
        <v>37</v>
      </c>
      <c r="D62" s="204"/>
      <c r="E62" s="7"/>
    </row>
    <row r="63" spans="2:7" ht="18.75">
      <c r="B63" s="203">
        <v>47</v>
      </c>
      <c r="C63" s="204" t="s">
        <v>38</v>
      </c>
      <c r="D63" s="204"/>
      <c r="E63" s="7"/>
    </row>
    <row r="64" spans="2:7" ht="18.75">
      <c r="B64" s="203">
        <v>48</v>
      </c>
      <c r="C64" s="204" t="s">
        <v>39</v>
      </c>
      <c r="D64" s="204"/>
      <c r="E64" s="7"/>
    </row>
    <row r="65" spans="2:5" ht="18.75">
      <c r="B65" s="203">
        <v>49</v>
      </c>
      <c r="C65" s="204" t="s">
        <v>40</v>
      </c>
      <c r="D65" s="204"/>
      <c r="E65" s="7"/>
    </row>
    <row r="66" spans="2:5" ht="18.75">
      <c r="B66" s="203">
        <v>50</v>
      </c>
      <c r="C66" s="204" t="s">
        <v>41</v>
      </c>
      <c r="D66" s="204"/>
      <c r="E66" s="7"/>
    </row>
    <row r="67" spans="2:5" ht="18.75">
      <c r="B67" s="203">
        <v>51</v>
      </c>
      <c r="C67" s="204" t="s">
        <v>127</v>
      </c>
      <c r="D67" s="204"/>
      <c r="E67" s="7"/>
    </row>
    <row r="68" spans="2:5" ht="18.75">
      <c r="B68" s="203"/>
      <c r="C68" s="206" t="s">
        <v>42</v>
      </c>
      <c r="D68" s="204"/>
    </row>
    <row r="69" spans="2:5" ht="18.75">
      <c r="B69" s="203">
        <v>52</v>
      </c>
      <c r="C69" s="204" t="s">
        <v>43</v>
      </c>
      <c r="D69" s="204"/>
      <c r="E69" s="7"/>
    </row>
    <row r="70" spans="2:5" ht="18.75">
      <c r="B70" s="203">
        <v>53</v>
      </c>
      <c r="C70" s="204" t="s">
        <v>42</v>
      </c>
      <c r="D70" s="204"/>
      <c r="E70" s="7"/>
    </row>
    <row r="71" spans="2:5" ht="18.75">
      <c r="B71" s="203">
        <v>54</v>
      </c>
      <c r="C71" s="204" t="s">
        <v>44</v>
      </c>
      <c r="D71" s="204"/>
      <c r="E71" s="7"/>
    </row>
    <row r="72" spans="2:5" ht="18.75">
      <c r="B72" s="203"/>
      <c r="C72" s="206" t="s">
        <v>45</v>
      </c>
      <c r="D72" s="204"/>
    </row>
    <row r="73" spans="2:5" ht="18.75">
      <c r="B73" s="203">
        <v>55</v>
      </c>
      <c r="C73" s="204" t="s">
        <v>46</v>
      </c>
      <c r="D73" s="204"/>
      <c r="E73" s="7"/>
    </row>
    <row r="74" spans="2:5" ht="18.75">
      <c r="B74" s="203">
        <v>56</v>
      </c>
      <c r="C74" s="204" t="s">
        <v>47</v>
      </c>
      <c r="D74" s="204"/>
      <c r="E74" s="7"/>
    </row>
    <row r="75" spans="2:5" ht="18.75">
      <c r="B75" s="203">
        <v>57</v>
      </c>
      <c r="C75" s="204" t="s">
        <v>48</v>
      </c>
      <c r="D75" s="204"/>
      <c r="E75" s="7"/>
    </row>
    <row r="76" spans="2:5" ht="18.75">
      <c r="B76" s="204"/>
      <c r="C76" s="206" t="s">
        <v>49</v>
      </c>
      <c r="D76" s="204"/>
    </row>
    <row r="77" spans="2:5" ht="18.75">
      <c r="B77" s="203">
        <v>58</v>
      </c>
      <c r="C77" s="204" t="s">
        <v>50</v>
      </c>
      <c r="D77" s="204"/>
      <c r="E77" s="7"/>
    </row>
    <row r="78" spans="2:5" ht="18.75">
      <c r="B78" s="203">
        <v>59</v>
      </c>
      <c r="C78" s="204" t="s">
        <v>128</v>
      </c>
      <c r="D78" s="204"/>
      <c r="E78" s="7"/>
    </row>
    <row r="79" spans="2:5" ht="18.75">
      <c r="B79" s="203">
        <v>60</v>
      </c>
      <c r="C79" s="204" t="s">
        <v>51</v>
      </c>
      <c r="D79" s="204"/>
      <c r="E79" s="7"/>
    </row>
    <row r="80" spans="2:5" ht="18.75">
      <c r="B80" s="203">
        <v>61</v>
      </c>
      <c r="C80" s="204" t="s">
        <v>52</v>
      </c>
      <c r="D80" s="204"/>
      <c r="E80" s="7"/>
    </row>
    <row r="81" spans="2:5" ht="18.75">
      <c r="B81" s="203">
        <v>62</v>
      </c>
      <c r="C81" s="204" t="s">
        <v>53</v>
      </c>
      <c r="D81" s="204"/>
      <c r="E81" s="7"/>
    </row>
    <row r="82" spans="2:5" ht="18.75">
      <c r="B82" s="203">
        <v>63</v>
      </c>
      <c r="C82" s="204" t="s">
        <v>143</v>
      </c>
      <c r="D82" s="204"/>
      <c r="E82" s="7"/>
    </row>
    <row r="83" spans="2:5" ht="18.75">
      <c r="B83" s="203">
        <v>64</v>
      </c>
      <c r="C83" s="204" t="s">
        <v>125</v>
      </c>
      <c r="D83" s="204"/>
      <c r="E83" s="7"/>
    </row>
    <row r="84" spans="2:5" ht="18.75">
      <c r="B84" s="203">
        <v>65</v>
      </c>
      <c r="C84" s="204" t="s">
        <v>54</v>
      </c>
      <c r="D84" s="204"/>
      <c r="E84" s="7"/>
    </row>
    <row r="85" spans="2:5" ht="18.75">
      <c r="B85" s="204"/>
      <c r="C85" s="207" t="s">
        <v>55</v>
      </c>
      <c r="D85" s="204"/>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hare Market Indicators'!A1" display="Stock Market Indicators"/>
    <hyperlink ref="C78" location="'59.Issue Approval  '!A1" display="Public Issue Approved by SEBON"/>
    <hyperlink ref="C79" location="'60.Listed co'!A1" display="Listed Companies and Market Capitalization"/>
    <hyperlink ref="C80" location="'61.Share Mkt Activities'!A1" display="Structure of Share Price Indices"/>
    <hyperlink ref="C81" location="'62.Turnover Details '!A1" display="Securities Market Turnover "/>
    <hyperlink ref="C82" location="'63.Securities Listed '!A1" display="Securities Listed  in Nepal Stock Exchange Limited"/>
    <hyperlink ref="C12" location="'2(B).CPI Chait (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Chait'!A1" display="Wholesale Price Index"/>
    <hyperlink ref="C25" location="'14.Top X'!A1" display="Exports of Major Commodities "/>
    <hyperlink ref="C26" location="'15.X-India'!A1" display="Exports of Major Commodities to India"/>
    <hyperlink ref="C27" location="'16.X-China'!A1" display="Exports of Major Commodities to China"/>
    <hyperlink ref="C28" location="'17.X-Other'!A1" display="Exports of Major Commodities to Other Countries"/>
    <hyperlink ref="C29" location="'18.Top M'!A1" display="Imports of Major Commodities "/>
    <hyperlink ref="C30" location="'19.M-India'!Print_Area" display="Imports of Major Commodities from India"/>
    <hyperlink ref="C31" location="'20.M-China'!A1"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A1"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200" display="Price of Oil and Gold in the International Market"/>
    <hyperlink ref="C11" location="'2(A).CPI Chait(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Push_Province'!A1" display="Salary and Wage  Index-Asar Province"/>
    <hyperlink ref="C20" location="'10.SWI_Push_NSIC'!A1" display="Salary and Wage Index-Poush NSIC"/>
    <hyperlink ref="C21" location="'11.SWI_Push_NSCO'!A1" display="Salary and Wage Index Poush-NSCO"/>
    <hyperlink ref="C22" location="'12.SWI (Y-O-Y)'!A1" display="Salary and Wage Index-(Y-O-Y)"/>
    <hyperlink ref="C35" location="'23.Customswise Trade'!A1" display="Custom-wise Foreign Trade"/>
    <hyperlink ref="C42" location="'29(A).BoP_Current Month'!Print_Area" display="Summary of Balance of Payments as per BPM6"/>
    <hyperlink ref="C43" location="'29(B).BoP$_Current Month'!A1" display="Summary of Balance of Payments as per BPM6"/>
    <hyperlink ref="C24" location="Direction!A1" display="Direction of Foreign Trade"/>
  </hyperlinks>
  <printOptions horizontalCentered="1"/>
  <pageMargins left="0.39370078740157483" right="0.19685039370078741" top="0.43307086614173229" bottom="0.31496062992125984" header="0.19685039370078741" footer="0"/>
  <pageSetup paperSize="9" scale="50"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7109375" defaultRowHeight="15"/>
  <cols>
    <col min="1" max="1" width="11.85546875" style="210" bestFit="1" customWidth="1"/>
    <col min="2" max="2" width="7.28515625" style="210" bestFit="1" customWidth="1"/>
    <col min="3" max="3" width="9.5703125" style="210" bestFit="1" customWidth="1"/>
    <col min="4" max="7" width="9.5703125" style="210" customWidth="1"/>
    <col min="8" max="8" width="9.28515625" style="210" customWidth="1"/>
    <col min="9" max="9" width="9.5703125" style="210" bestFit="1" customWidth="1"/>
    <col min="10" max="10" width="8.85546875" style="210" customWidth="1"/>
    <col min="11" max="16384" width="9.7109375" style="210"/>
  </cols>
  <sheetData>
    <row r="1" spans="1:16382">
      <c r="A1" s="3018" t="s">
        <v>691</v>
      </c>
      <c r="B1" s="3018"/>
      <c r="C1" s="3018"/>
      <c r="D1" s="3018"/>
      <c r="E1" s="3018"/>
      <c r="F1" s="3018"/>
      <c r="G1" s="3018"/>
      <c r="H1" s="3018"/>
      <c r="I1" s="3018"/>
    </row>
    <row r="2" spans="1:16382">
      <c r="A2" s="3018" t="s">
        <v>692</v>
      </c>
      <c r="B2" s="3018"/>
      <c r="C2" s="3018"/>
      <c r="D2" s="3018"/>
      <c r="E2" s="3018"/>
      <c r="F2" s="3018"/>
      <c r="G2" s="3018"/>
      <c r="H2" s="3018"/>
      <c r="I2" s="3018"/>
    </row>
    <row r="3" spans="1:16382">
      <c r="A3" s="3019" t="s">
        <v>657</v>
      </c>
      <c r="B3" s="3019"/>
      <c r="C3" s="3019"/>
      <c r="D3" s="3019"/>
      <c r="E3" s="3019"/>
      <c r="F3" s="3019"/>
      <c r="G3" s="3019"/>
      <c r="H3" s="3019"/>
      <c r="I3" s="3019"/>
    </row>
    <row r="4" spans="1:16382">
      <c r="A4" s="3019" t="s">
        <v>632</v>
      </c>
      <c r="B4" s="3019"/>
      <c r="C4" s="3019"/>
      <c r="D4" s="3019"/>
      <c r="E4" s="3019"/>
      <c r="F4" s="3019"/>
      <c r="G4" s="3019"/>
      <c r="H4" s="3019"/>
      <c r="I4" s="3019"/>
    </row>
    <row r="5" spans="1:16382" ht="15.75" thickBot="1">
      <c r="A5" s="3018"/>
      <c r="B5" s="3018"/>
      <c r="C5" s="3018"/>
      <c r="D5" s="3018"/>
      <c r="E5" s="3018"/>
      <c r="F5" s="3018"/>
      <c r="G5" s="3018"/>
      <c r="H5" s="3018"/>
      <c r="I5" s="3018"/>
    </row>
    <row r="6" spans="1:16382" ht="15.75" thickTop="1">
      <c r="A6" s="3032" t="s">
        <v>119</v>
      </c>
      <c r="B6" s="3034" t="s">
        <v>142</v>
      </c>
      <c r="C6" s="3035"/>
      <c r="D6" s="3034" t="s">
        <v>149</v>
      </c>
      <c r="E6" s="3034"/>
      <c r="F6" s="3034" t="s">
        <v>299</v>
      </c>
      <c r="G6" s="3034"/>
      <c r="H6" s="3036" t="s">
        <v>312</v>
      </c>
      <c r="I6" s="3037"/>
    </row>
    <row r="7" spans="1:16382">
      <c r="A7" s="3033"/>
      <c r="B7" s="684" t="s">
        <v>633</v>
      </c>
      <c r="C7" s="685" t="s">
        <v>506</v>
      </c>
      <c r="D7" s="684" t="s">
        <v>633</v>
      </c>
      <c r="E7" s="686" t="s">
        <v>506</v>
      </c>
      <c r="F7" s="687" t="s">
        <v>633</v>
      </c>
      <c r="G7" s="687" t="s">
        <v>506</v>
      </c>
      <c r="H7" s="688" t="s">
        <v>633</v>
      </c>
      <c r="I7" s="689" t="s">
        <v>506</v>
      </c>
    </row>
    <row r="8" spans="1:16382">
      <c r="A8" s="690" t="s">
        <v>634</v>
      </c>
      <c r="B8" s="691">
        <v>143.85</v>
      </c>
      <c r="C8" s="692">
        <v>12.58</v>
      </c>
      <c r="D8" s="691">
        <v>150.1</v>
      </c>
      <c r="E8" s="693">
        <v>4.34</v>
      </c>
      <c r="F8" s="693">
        <v>155.59929</v>
      </c>
      <c r="G8" s="693">
        <v>3.6634256999999999</v>
      </c>
      <c r="H8" s="693">
        <v>159.28253000000001</v>
      </c>
      <c r="I8" s="694">
        <v>2.3671286</v>
      </c>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695"/>
      <c r="AU8" s="695"/>
      <c r="AV8" s="695"/>
      <c r="AW8" s="695"/>
      <c r="AX8" s="695"/>
      <c r="AY8" s="695"/>
      <c r="AZ8" s="695"/>
      <c r="BA8" s="695"/>
      <c r="BB8" s="695"/>
      <c r="BC8" s="695"/>
      <c r="BD8" s="695"/>
      <c r="BE8" s="695"/>
      <c r="BF8" s="695"/>
      <c r="BG8" s="695"/>
      <c r="BH8" s="695"/>
      <c r="BI8" s="695"/>
      <c r="BJ8" s="695"/>
      <c r="BK8" s="695"/>
      <c r="BL8" s="695"/>
      <c r="BM8" s="695"/>
      <c r="BN8" s="695"/>
      <c r="BO8" s="695"/>
      <c r="BP8" s="695"/>
      <c r="BQ8" s="695"/>
      <c r="BR8" s="695"/>
      <c r="BS8" s="695"/>
      <c r="BT8" s="695"/>
      <c r="BU8" s="695"/>
      <c r="BV8" s="695"/>
      <c r="BW8" s="695"/>
      <c r="BX8" s="695"/>
      <c r="BY8" s="695"/>
      <c r="BZ8" s="695"/>
      <c r="CA8" s="695"/>
      <c r="CB8" s="695"/>
      <c r="CC8" s="695"/>
      <c r="CD8" s="695"/>
      <c r="CE8" s="695"/>
      <c r="CF8" s="695"/>
      <c r="CG8" s="695"/>
      <c r="CH8" s="695"/>
      <c r="CI8" s="695"/>
      <c r="CJ8" s="695"/>
      <c r="CK8" s="695"/>
      <c r="CL8" s="695"/>
      <c r="CM8" s="695"/>
      <c r="CN8" s="695"/>
      <c r="CO8" s="695"/>
      <c r="CP8" s="695"/>
      <c r="CQ8" s="695"/>
      <c r="CR8" s="695"/>
      <c r="CS8" s="695"/>
      <c r="CT8" s="695"/>
      <c r="CU8" s="695"/>
      <c r="CV8" s="695"/>
      <c r="CW8" s="695"/>
      <c r="CX8" s="695"/>
      <c r="CY8" s="695"/>
      <c r="CZ8" s="695"/>
      <c r="DA8" s="695"/>
      <c r="DB8" s="695"/>
      <c r="DC8" s="695"/>
      <c r="DD8" s="695"/>
      <c r="DE8" s="695"/>
      <c r="DF8" s="695"/>
      <c r="DG8" s="695"/>
      <c r="DH8" s="695"/>
      <c r="DI8" s="695"/>
      <c r="DJ8" s="695"/>
      <c r="DK8" s="695"/>
      <c r="DL8" s="695"/>
      <c r="DM8" s="695"/>
      <c r="DN8" s="695"/>
      <c r="DO8" s="695"/>
      <c r="DP8" s="695"/>
      <c r="DQ8" s="695"/>
      <c r="DR8" s="695"/>
      <c r="DS8" s="695"/>
      <c r="DT8" s="695"/>
      <c r="DU8" s="695"/>
      <c r="DV8" s="695"/>
      <c r="DW8" s="695"/>
      <c r="DX8" s="695"/>
      <c r="DY8" s="695"/>
      <c r="DZ8" s="695"/>
      <c r="EA8" s="695"/>
      <c r="EB8" s="695"/>
      <c r="EC8" s="695"/>
      <c r="ED8" s="695"/>
      <c r="EE8" s="695"/>
      <c r="EF8" s="695"/>
      <c r="EG8" s="695"/>
      <c r="EH8" s="695"/>
      <c r="EI8" s="695"/>
      <c r="EJ8" s="695"/>
      <c r="EK8" s="695"/>
      <c r="EL8" s="695"/>
      <c r="EM8" s="695"/>
      <c r="EN8" s="695"/>
      <c r="EO8" s="695"/>
      <c r="EP8" s="695"/>
      <c r="EQ8" s="695"/>
      <c r="ER8" s="695"/>
      <c r="ES8" s="695"/>
      <c r="ET8" s="695"/>
      <c r="EU8" s="695"/>
      <c r="EV8" s="695"/>
      <c r="EW8" s="695"/>
      <c r="EX8" s="695"/>
      <c r="EY8" s="695"/>
      <c r="EZ8" s="695"/>
      <c r="FA8" s="695"/>
      <c r="FB8" s="695"/>
      <c r="FC8" s="695"/>
      <c r="FD8" s="695"/>
      <c r="FE8" s="695"/>
      <c r="FF8" s="695"/>
      <c r="FG8" s="695"/>
      <c r="FH8" s="695"/>
      <c r="FI8" s="695"/>
      <c r="FJ8" s="695"/>
      <c r="FK8" s="695"/>
      <c r="FL8" s="695"/>
      <c r="FM8" s="695"/>
      <c r="FN8" s="695"/>
      <c r="FO8" s="695"/>
      <c r="FP8" s="695"/>
      <c r="FQ8" s="695"/>
      <c r="FR8" s="695"/>
      <c r="FS8" s="695"/>
      <c r="FT8" s="695"/>
      <c r="FU8" s="695"/>
      <c r="FV8" s="695"/>
      <c r="FW8" s="695"/>
      <c r="FX8" s="695"/>
      <c r="FY8" s="695"/>
      <c r="FZ8" s="695"/>
      <c r="GA8" s="695"/>
      <c r="GB8" s="695"/>
      <c r="GC8" s="695"/>
      <c r="GD8" s="695"/>
      <c r="GE8" s="695"/>
      <c r="GF8" s="695"/>
      <c r="GG8" s="695"/>
      <c r="GH8" s="695"/>
      <c r="GI8" s="695"/>
      <c r="GJ8" s="695"/>
      <c r="GK8" s="695"/>
      <c r="GL8" s="695"/>
      <c r="GM8" s="695"/>
      <c r="GN8" s="695"/>
      <c r="GO8" s="695"/>
      <c r="GP8" s="695"/>
      <c r="GQ8" s="695"/>
      <c r="GR8" s="695"/>
      <c r="GS8" s="695"/>
      <c r="GT8" s="695"/>
      <c r="GU8" s="695"/>
      <c r="GV8" s="695"/>
      <c r="GW8" s="695"/>
      <c r="GX8" s="695"/>
      <c r="GY8" s="695"/>
      <c r="GZ8" s="695"/>
      <c r="HA8" s="695"/>
      <c r="HB8" s="695"/>
      <c r="HC8" s="695"/>
      <c r="HD8" s="695"/>
      <c r="HE8" s="695"/>
      <c r="HF8" s="695"/>
      <c r="HG8" s="695"/>
      <c r="HH8" s="695"/>
      <c r="HI8" s="695"/>
      <c r="HJ8" s="695"/>
      <c r="HK8" s="695"/>
      <c r="HL8" s="695"/>
      <c r="HM8" s="695"/>
      <c r="HN8" s="695"/>
      <c r="HO8" s="695"/>
      <c r="HP8" s="695"/>
      <c r="HQ8" s="695"/>
      <c r="HR8" s="695"/>
      <c r="HS8" s="695"/>
      <c r="HT8" s="695"/>
      <c r="HU8" s="695"/>
      <c r="HV8" s="695"/>
      <c r="HW8" s="695"/>
      <c r="HX8" s="695"/>
      <c r="HY8" s="695"/>
      <c r="HZ8" s="695"/>
      <c r="IA8" s="695"/>
      <c r="IB8" s="695"/>
      <c r="IC8" s="695"/>
      <c r="ID8" s="695"/>
      <c r="IE8" s="695"/>
      <c r="IF8" s="695"/>
      <c r="IG8" s="695"/>
      <c r="IH8" s="695"/>
      <c r="II8" s="695"/>
      <c r="IJ8" s="695"/>
      <c r="IK8" s="695"/>
      <c r="IL8" s="695"/>
      <c r="IM8" s="695"/>
      <c r="IN8" s="695"/>
      <c r="IO8" s="695"/>
      <c r="IP8" s="695"/>
      <c r="IQ8" s="695"/>
      <c r="IR8" s="695"/>
      <c r="IS8" s="695"/>
      <c r="IT8" s="695"/>
      <c r="IU8" s="695"/>
      <c r="IV8" s="695"/>
      <c r="IW8" s="695"/>
      <c r="IX8" s="695"/>
      <c r="IY8" s="695"/>
      <c r="IZ8" s="695"/>
      <c r="JA8" s="695"/>
      <c r="JB8" s="695"/>
      <c r="JC8" s="695"/>
      <c r="JD8" s="695"/>
      <c r="JE8" s="695"/>
      <c r="JF8" s="695"/>
      <c r="JG8" s="695"/>
      <c r="JH8" s="695"/>
      <c r="JI8" s="695"/>
      <c r="JJ8" s="695"/>
      <c r="JK8" s="695"/>
      <c r="JL8" s="695"/>
      <c r="JM8" s="695"/>
      <c r="JN8" s="695"/>
      <c r="JO8" s="695"/>
      <c r="JP8" s="695"/>
      <c r="JQ8" s="695"/>
      <c r="JR8" s="695"/>
      <c r="JS8" s="695"/>
      <c r="JT8" s="695"/>
      <c r="JU8" s="695"/>
      <c r="JV8" s="695"/>
      <c r="JW8" s="695"/>
      <c r="JX8" s="695"/>
      <c r="JY8" s="695"/>
      <c r="JZ8" s="695"/>
      <c r="KA8" s="695"/>
      <c r="KB8" s="695"/>
      <c r="KC8" s="695"/>
      <c r="KD8" s="695"/>
      <c r="KE8" s="695"/>
      <c r="KF8" s="695"/>
      <c r="KG8" s="695"/>
      <c r="KH8" s="695"/>
      <c r="KI8" s="695"/>
      <c r="KJ8" s="695"/>
      <c r="KK8" s="695"/>
      <c r="KL8" s="695"/>
      <c r="KM8" s="695"/>
      <c r="KN8" s="695"/>
      <c r="KO8" s="695"/>
      <c r="KP8" s="695"/>
      <c r="KQ8" s="695"/>
      <c r="KR8" s="695"/>
      <c r="KS8" s="695"/>
      <c r="KT8" s="695"/>
      <c r="KU8" s="695"/>
      <c r="KV8" s="695"/>
      <c r="KW8" s="695"/>
      <c r="KX8" s="695"/>
      <c r="KY8" s="695"/>
      <c r="KZ8" s="695"/>
      <c r="LA8" s="695"/>
      <c r="LB8" s="695"/>
      <c r="LC8" s="695"/>
      <c r="LD8" s="695"/>
      <c r="LE8" s="695"/>
      <c r="LF8" s="695"/>
      <c r="LG8" s="695"/>
      <c r="LH8" s="695"/>
      <c r="LI8" s="695"/>
      <c r="LJ8" s="695"/>
      <c r="LK8" s="695"/>
      <c r="LL8" s="695"/>
      <c r="LM8" s="695"/>
      <c r="LN8" s="695"/>
      <c r="LO8" s="695"/>
      <c r="LP8" s="695"/>
      <c r="LQ8" s="695"/>
      <c r="LR8" s="695"/>
      <c r="LS8" s="695"/>
      <c r="LT8" s="695"/>
      <c r="LU8" s="695"/>
      <c r="LV8" s="695"/>
      <c r="LW8" s="695"/>
      <c r="LX8" s="695"/>
      <c r="LY8" s="695"/>
      <c r="LZ8" s="695"/>
      <c r="MA8" s="695"/>
      <c r="MB8" s="695"/>
      <c r="MC8" s="695"/>
      <c r="MD8" s="695"/>
      <c r="ME8" s="695"/>
      <c r="MF8" s="695"/>
      <c r="MG8" s="695"/>
      <c r="MH8" s="695"/>
      <c r="MI8" s="695"/>
      <c r="MJ8" s="695"/>
      <c r="MK8" s="695"/>
      <c r="ML8" s="695"/>
      <c r="MM8" s="695"/>
      <c r="MN8" s="695"/>
      <c r="MO8" s="695"/>
      <c r="MP8" s="695"/>
      <c r="MQ8" s="695"/>
      <c r="MR8" s="695"/>
      <c r="MS8" s="695"/>
      <c r="MT8" s="695"/>
      <c r="MU8" s="695"/>
      <c r="MV8" s="695"/>
      <c r="MW8" s="695"/>
      <c r="MX8" s="695"/>
      <c r="MY8" s="695"/>
      <c r="MZ8" s="695"/>
      <c r="NA8" s="695"/>
      <c r="NB8" s="695"/>
      <c r="NC8" s="695"/>
      <c r="ND8" s="695"/>
      <c r="NE8" s="695"/>
      <c r="NF8" s="695"/>
      <c r="NG8" s="695"/>
      <c r="NH8" s="695"/>
      <c r="NI8" s="695"/>
      <c r="NJ8" s="695"/>
      <c r="NK8" s="695"/>
      <c r="NL8" s="695"/>
      <c r="NM8" s="695"/>
      <c r="NN8" s="695"/>
      <c r="NO8" s="695"/>
      <c r="NP8" s="695"/>
      <c r="NQ8" s="695"/>
      <c r="NR8" s="695"/>
      <c r="NS8" s="695"/>
      <c r="NT8" s="695"/>
      <c r="NU8" s="695"/>
      <c r="NV8" s="695"/>
      <c r="NW8" s="695"/>
      <c r="NX8" s="695"/>
      <c r="NY8" s="695"/>
      <c r="NZ8" s="695"/>
      <c r="OA8" s="695"/>
      <c r="OB8" s="695"/>
      <c r="OC8" s="695"/>
      <c r="OD8" s="695"/>
      <c r="OE8" s="695"/>
      <c r="OF8" s="695"/>
      <c r="OG8" s="695"/>
      <c r="OH8" s="695"/>
      <c r="OI8" s="695"/>
      <c r="OJ8" s="695"/>
      <c r="OK8" s="695"/>
      <c r="OL8" s="695"/>
      <c r="OM8" s="695"/>
      <c r="ON8" s="695"/>
      <c r="OO8" s="695"/>
      <c r="OP8" s="695"/>
      <c r="OQ8" s="695"/>
      <c r="OR8" s="695"/>
      <c r="OS8" s="695"/>
      <c r="OT8" s="695"/>
      <c r="OU8" s="695"/>
      <c r="OV8" s="695"/>
      <c r="OW8" s="695"/>
      <c r="OX8" s="695"/>
      <c r="OY8" s="695"/>
      <c r="OZ8" s="695"/>
      <c r="PA8" s="695"/>
      <c r="PB8" s="695"/>
      <c r="PC8" s="695"/>
      <c r="PD8" s="695"/>
      <c r="PE8" s="695"/>
      <c r="PF8" s="695"/>
      <c r="PG8" s="695"/>
      <c r="PH8" s="695"/>
      <c r="PI8" s="695"/>
      <c r="PJ8" s="695"/>
      <c r="PK8" s="695"/>
      <c r="PL8" s="695"/>
      <c r="PM8" s="695"/>
      <c r="PN8" s="695"/>
      <c r="PO8" s="695"/>
      <c r="PP8" s="695"/>
      <c r="PQ8" s="695"/>
      <c r="PR8" s="695"/>
      <c r="PS8" s="695"/>
      <c r="PT8" s="695"/>
      <c r="PU8" s="695"/>
      <c r="PV8" s="695"/>
      <c r="PW8" s="695"/>
      <c r="PX8" s="695"/>
      <c r="PY8" s="695"/>
      <c r="PZ8" s="695"/>
      <c r="QA8" s="695"/>
      <c r="QB8" s="695"/>
      <c r="QC8" s="695"/>
      <c r="QD8" s="695"/>
      <c r="QE8" s="695"/>
      <c r="QF8" s="695"/>
      <c r="QG8" s="695"/>
      <c r="QH8" s="695"/>
      <c r="QI8" s="695"/>
      <c r="QJ8" s="695"/>
      <c r="QK8" s="695"/>
      <c r="QL8" s="695"/>
      <c r="QM8" s="695"/>
      <c r="QN8" s="695"/>
      <c r="QO8" s="695"/>
      <c r="QP8" s="695"/>
      <c r="QQ8" s="695"/>
      <c r="QR8" s="695"/>
      <c r="QS8" s="695"/>
      <c r="QT8" s="695"/>
      <c r="QU8" s="695"/>
      <c r="QV8" s="695"/>
      <c r="QW8" s="695"/>
      <c r="QX8" s="695"/>
      <c r="QY8" s="695"/>
      <c r="QZ8" s="695"/>
      <c r="RA8" s="695"/>
      <c r="RB8" s="695"/>
      <c r="RC8" s="695"/>
      <c r="RD8" s="695"/>
      <c r="RE8" s="695"/>
      <c r="RF8" s="695"/>
      <c r="RG8" s="695"/>
      <c r="RH8" s="695"/>
      <c r="RI8" s="695"/>
      <c r="RJ8" s="695"/>
      <c r="RK8" s="695"/>
      <c r="RL8" s="695"/>
      <c r="RM8" s="695"/>
      <c r="RN8" s="695"/>
      <c r="RO8" s="695"/>
      <c r="RP8" s="695"/>
      <c r="RQ8" s="695"/>
      <c r="RR8" s="695"/>
      <c r="RS8" s="695"/>
      <c r="RT8" s="695"/>
      <c r="RU8" s="695"/>
      <c r="RV8" s="695"/>
      <c r="RW8" s="695"/>
      <c r="RX8" s="695"/>
      <c r="RY8" s="695"/>
      <c r="RZ8" s="695"/>
      <c r="SA8" s="695"/>
      <c r="SB8" s="695"/>
      <c r="SC8" s="695"/>
      <c r="SD8" s="695"/>
      <c r="SE8" s="695"/>
      <c r="SF8" s="695"/>
      <c r="SG8" s="695"/>
      <c r="SH8" s="695"/>
      <c r="SI8" s="695"/>
      <c r="SJ8" s="695"/>
      <c r="SK8" s="695"/>
      <c r="SL8" s="695"/>
      <c r="SM8" s="695"/>
      <c r="SN8" s="695"/>
      <c r="SO8" s="695"/>
      <c r="SP8" s="695"/>
      <c r="SQ8" s="695"/>
      <c r="SR8" s="695"/>
      <c r="SS8" s="695"/>
      <c r="ST8" s="695"/>
      <c r="SU8" s="695"/>
      <c r="SV8" s="695"/>
      <c r="SW8" s="695"/>
      <c r="SX8" s="695"/>
      <c r="SY8" s="695"/>
      <c r="SZ8" s="695"/>
      <c r="TA8" s="695"/>
      <c r="TB8" s="695"/>
      <c r="TC8" s="695"/>
      <c r="TD8" s="695"/>
      <c r="TE8" s="695"/>
      <c r="TF8" s="695"/>
      <c r="TG8" s="695"/>
      <c r="TH8" s="695"/>
      <c r="TI8" s="695"/>
      <c r="TJ8" s="695"/>
      <c r="TK8" s="695"/>
      <c r="TL8" s="695"/>
      <c r="TM8" s="695"/>
      <c r="TN8" s="695"/>
      <c r="TO8" s="695"/>
      <c r="TP8" s="695"/>
      <c r="TQ8" s="695"/>
      <c r="TR8" s="695"/>
      <c r="TS8" s="695"/>
      <c r="TT8" s="695"/>
      <c r="TU8" s="695"/>
      <c r="TV8" s="695"/>
      <c r="TW8" s="695"/>
      <c r="TX8" s="695"/>
      <c r="TY8" s="695"/>
      <c r="TZ8" s="695"/>
      <c r="UA8" s="695"/>
      <c r="UB8" s="695"/>
      <c r="UC8" s="695"/>
      <c r="UD8" s="695"/>
      <c r="UE8" s="695"/>
      <c r="UF8" s="695"/>
      <c r="UG8" s="695"/>
      <c r="UH8" s="695"/>
      <c r="UI8" s="695"/>
      <c r="UJ8" s="695"/>
      <c r="UK8" s="695"/>
      <c r="UL8" s="695"/>
      <c r="UM8" s="695"/>
      <c r="UN8" s="695"/>
      <c r="UO8" s="695"/>
      <c r="UP8" s="695"/>
      <c r="UQ8" s="695"/>
      <c r="UR8" s="695"/>
      <c r="US8" s="695"/>
      <c r="UT8" s="695"/>
      <c r="UU8" s="695"/>
      <c r="UV8" s="695"/>
      <c r="UW8" s="695"/>
      <c r="UX8" s="695"/>
      <c r="UY8" s="695"/>
      <c r="UZ8" s="695"/>
      <c r="VA8" s="695"/>
      <c r="VB8" s="695"/>
      <c r="VC8" s="695"/>
      <c r="VD8" s="695"/>
      <c r="VE8" s="695"/>
      <c r="VF8" s="695"/>
      <c r="VG8" s="695"/>
      <c r="VH8" s="695"/>
      <c r="VI8" s="695"/>
      <c r="VJ8" s="695"/>
      <c r="VK8" s="695"/>
      <c r="VL8" s="695"/>
      <c r="VM8" s="695"/>
      <c r="VN8" s="695"/>
      <c r="VO8" s="695"/>
      <c r="VP8" s="695"/>
      <c r="VQ8" s="695"/>
      <c r="VR8" s="695"/>
      <c r="VS8" s="695"/>
      <c r="VT8" s="695"/>
      <c r="VU8" s="695"/>
      <c r="VV8" s="695"/>
      <c r="VW8" s="695"/>
      <c r="VX8" s="695"/>
      <c r="VY8" s="695"/>
      <c r="VZ8" s="695"/>
      <c r="WA8" s="695"/>
      <c r="WB8" s="695"/>
      <c r="WC8" s="695"/>
      <c r="WD8" s="695"/>
      <c r="WE8" s="695"/>
      <c r="WF8" s="695"/>
      <c r="WG8" s="695"/>
      <c r="WH8" s="695"/>
      <c r="WI8" s="695"/>
      <c r="WJ8" s="695"/>
      <c r="WK8" s="695"/>
      <c r="WL8" s="695"/>
      <c r="WM8" s="695"/>
      <c r="WN8" s="695"/>
      <c r="WO8" s="695"/>
      <c r="WP8" s="695"/>
      <c r="WQ8" s="695"/>
      <c r="WR8" s="695"/>
      <c r="WS8" s="695"/>
      <c r="WT8" s="695"/>
      <c r="WU8" s="695"/>
      <c r="WV8" s="695"/>
      <c r="WW8" s="695"/>
      <c r="WX8" s="695"/>
      <c r="WY8" s="695"/>
      <c r="WZ8" s="695"/>
      <c r="XA8" s="695"/>
      <c r="XB8" s="695"/>
      <c r="XC8" s="695"/>
      <c r="XD8" s="695"/>
      <c r="XE8" s="695"/>
      <c r="XF8" s="695"/>
      <c r="XG8" s="695"/>
      <c r="XH8" s="695"/>
      <c r="XI8" s="695"/>
      <c r="XJ8" s="695"/>
      <c r="XK8" s="695"/>
      <c r="XL8" s="695"/>
      <c r="XM8" s="695"/>
      <c r="XN8" s="695"/>
      <c r="XO8" s="695"/>
      <c r="XP8" s="695"/>
      <c r="XQ8" s="695"/>
      <c r="XR8" s="695"/>
      <c r="XS8" s="695"/>
      <c r="XT8" s="695"/>
      <c r="XU8" s="695"/>
      <c r="XV8" s="695"/>
      <c r="XW8" s="695"/>
      <c r="XX8" s="695"/>
      <c r="XY8" s="695"/>
      <c r="XZ8" s="695"/>
      <c r="YA8" s="695"/>
      <c r="YB8" s="695"/>
      <c r="YC8" s="695"/>
      <c r="YD8" s="695"/>
      <c r="YE8" s="695"/>
      <c r="YF8" s="695"/>
      <c r="YG8" s="695"/>
      <c r="YH8" s="695"/>
      <c r="YI8" s="695"/>
      <c r="YJ8" s="695"/>
      <c r="YK8" s="695"/>
      <c r="YL8" s="695"/>
      <c r="YM8" s="695"/>
      <c r="YN8" s="695"/>
      <c r="YO8" s="695"/>
      <c r="YP8" s="695"/>
      <c r="YQ8" s="695"/>
      <c r="YR8" s="695"/>
      <c r="YS8" s="695"/>
      <c r="YT8" s="695"/>
      <c r="YU8" s="695"/>
      <c r="YV8" s="695"/>
      <c r="YW8" s="695"/>
      <c r="YX8" s="695"/>
      <c r="YY8" s="695"/>
      <c r="YZ8" s="695"/>
      <c r="ZA8" s="695"/>
      <c r="ZB8" s="695"/>
      <c r="ZC8" s="695"/>
      <c r="ZD8" s="695"/>
      <c r="ZE8" s="695"/>
      <c r="ZF8" s="695"/>
      <c r="ZG8" s="695"/>
      <c r="ZH8" s="695"/>
      <c r="ZI8" s="695"/>
      <c r="ZJ8" s="695"/>
      <c r="ZK8" s="695"/>
      <c r="ZL8" s="695"/>
      <c r="ZM8" s="695"/>
      <c r="ZN8" s="695"/>
      <c r="ZO8" s="695"/>
      <c r="ZP8" s="695"/>
      <c r="ZQ8" s="695"/>
      <c r="ZR8" s="695"/>
      <c r="ZS8" s="695"/>
      <c r="ZT8" s="695"/>
      <c r="ZU8" s="695"/>
      <c r="ZV8" s="695"/>
      <c r="ZW8" s="695"/>
      <c r="ZX8" s="695"/>
      <c r="ZY8" s="695"/>
      <c r="ZZ8" s="695"/>
      <c r="AAA8" s="695"/>
      <c r="AAB8" s="695"/>
      <c r="AAC8" s="695"/>
      <c r="AAD8" s="695"/>
      <c r="AAE8" s="695"/>
      <c r="AAF8" s="695"/>
      <c r="AAG8" s="695"/>
      <c r="AAH8" s="695"/>
      <c r="AAI8" s="695"/>
      <c r="AAJ8" s="695"/>
      <c r="AAK8" s="695"/>
      <c r="AAL8" s="695"/>
      <c r="AAM8" s="695"/>
      <c r="AAN8" s="695"/>
      <c r="AAO8" s="695"/>
      <c r="AAP8" s="695"/>
      <c r="AAQ8" s="695"/>
      <c r="AAR8" s="695"/>
      <c r="AAS8" s="695"/>
      <c r="AAT8" s="695"/>
      <c r="AAU8" s="695"/>
      <c r="AAV8" s="695"/>
      <c r="AAW8" s="695"/>
      <c r="AAX8" s="695"/>
      <c r="AAY8" s="695"/>
      <c r="AAZ8" s="695"/>
      <c r="ABA8" s="695"/>
      <c r="ABB8" s="695"/>
      <c r="ABC8" s="695"/>
      <c r="ABD8" s="695"/>
      <c r="ABE8" s="695"/>
      <c r="ABF8" s="695"/>
      <c r="ABG8" s="695"/>
      <c r="ABH8" s="695"/>
      <c r="ABI8" s="695"/>
      <c r="ABJ8" s="695"/>
      <c r="ABK8" s="695"/>
      <c r="ABL8" s="695"/>
      <c r="ABM8" s="695"/>
      <c r="ABN8" s="695"/>
      <c r="ABO8" s="695"/>
      <c r="ABP8" s="695"/>
      <c r="ABQ8" s="695"/>
      <c r="ABR8" s="695"/>
      <c r="ABS8" s="695"/>
      <c r="ABT8" s="695"/>
      <c r="ABU8" s="695"/>
      <c r="ABV8" s="695"/>
      <c r="ABW8" s="695"/>
      <c r="ABX8" s="695"/>
      <c r="ABY8" s="695"/>
      <c r="ABZ8" s="695"/>
      <c r="ACA8" s="695"/>
      <c r="ACB8" s="695"/>
      <c r="ACC8" s="695"/>
      <c r="ACD8" s="695"/>
      <c r="ACE8" s="695"/>
      <c r="ACF8" s="695"/>
      <c r="ACG8" s="695"/>
      <c r="ACH8" s="695"/>
      <c r="ACI8" s="695"/>
      <c r="ACJ8" s="695"/>
      <c r="ACK8" s="695"/>
      <c r="ACL8" s="695"/>
      <c r="ACM8" s="695"/>
      <c r="ACN8" s="695"/>
      <c r="ACO8" s="695"/>
      <c r="ACP8" s="695"/>
      <c r="ACQ8" s="695"/>
      <c r="ACR8" s="695"/>
      <c r="ACS8" s="695"/>
      <c r="ACT8" s="695"/>
      <c r="ACU8" s="695"/>
      <c r="ACV8" s="695"/>
      <c r="ACW8" s="695"/>
      <c r="ACX8" s="695"/>
      <c r="ACY8" s="695"/>
      <c r="ACZ8" s="695"/>
      <c r="ADA8" s="695"/>
      <c r="ADB8" s="695"/>
      <c r="ADC8" s="695"/>
      <c r="ADD8" s="695"/>
      <c r="ADE8" s="695"/>
      <c r="ADF8" s="695"/>
      <c r="ADG8" s="695"/>
      <c r="ADH8" s="695"/>
      <c r="ADI8" s="695"/>
      <c r="ADJ8" s="695"/>
      <c r="ADK8" s="695"/>
      <c r="ADL8" s="695"/>
      <c r="ADM8" s="695"/>
      <c r="ADN8" s="695"/>
      <c r="ADO8" s="695"/>
      <c r="ADP8" s="695"/>
      <c r="ADQ8" s="695"/>
      <c r="ADR8" s="695"/>
      <c r="ADS8" s="695"/>
      <c r="ADT8" s="695"/>
      <c r="ADU8" s="695"/>
      <c r="ADV8" s="695"/>
      <c r="ADW8" s="695"/>
      <c r="ADX8" s="695"/>
      <c r="ADY8" s="695"/>
      <c r="ADZ8" s="695"/>
      <c r="AEA8" s="695"/>
      <c r="AEB8" s="695"/>
      <c r="AEC8" s="695"/>
      <c r="AED8" s="695"/>
      <c r="AEE8" s="695"/>
      <c r="AEF8" s="695"/>
      <c r="AEG8" s="695"/>
      <c r="AEH8" s="695"/>
      <c r="AEI8" s="695"/>
      <c r="AEJ8" s="695"/>
      <c r="AEK8" s="695"/>
      <c r="AEL8" s="695"/>
      <c r="AEM8" s="695"/>
      <c r="AEN8" s="695"/>
      <c r="AEO8" s="695"/>
      <c r="AEP8" s="695"/>
      <c r="AEQ8" s="695"/>
      <c r="AER8" s="695"/>
      <c r="AES8" s="695"/>
      <c r="AET8" s="695"/>
      <c r="AEU8" s="695"/>
      <c r="AEV8" s="695"/>
      <c r="AEW8" s="695"/>
      <c r="AEX8" s="695"/>
      <c r="AEY8" s="695"/>
      <c r="AEZ8" s="695"/>
      <c r="AFA8" s="695"/>
      <c r="AFB8" s="695"/>
      <c r="AFC8" s="695"/>
      <c r="AFD8" s="695"/>
      <c r="AFE8" s="695"/>
      <c r="AFF8" s="695"/>
      <c r="AFG8" s="695"/>
      <c r="AFH8" s="695"/>
      <c r="AFI8" s="695"/>
      <c r="AFJ8" s="695"/>
      <c r="AFK8" s="695"/>
      <c r="AFL8" s="695"/>
      <c r="AFM8" s="695"/>
      <c r="AFN8" s="695"/>
      <c r="AFO8" s="695"/>
      <c r="AFP8" s="695"/>
      <c r="AFQ8" s="695"/>
      <c r="AFR8" s="695"/>
      <c r="AFS8" s="695"/>
      <c r="AFT8" s="695"/>
      <c r="AFU8" s="695"/>
      <c r="AFV8" s="695"/>
      <c r="AFW8" s="695"/>
      <c r="AFX8" s="695"/>
      <c r="AFY8" s="695"/>
      <c r="AFZ8" s="695"/>
      <c r="AGA8" s="695"/>
      <c r="AGB8" s="695"/>
      <c r="AGC8" s="695"/>
      <c r="AGD8" s="695"/>
      <c r="AGE8" s="695"/>
      <c r="AGF8" s="695"/>
      <c r="AGG8" s="695"/>
      <c r="AGH8" s="695"/>
      <c r="AGI8" s="695"/>
      <c r="AGJ8" s="695"/>
      <c r="AGK8" s="695"/>
      <c r="AGL8" s="695"/>
      <c r="AGM8" s="695"/>
      <c r="AGN8" s="695"/>
      <c r="AGO8" s="695"/>
      <c r="AGP8" s="695"/>
      <c r="AGQ8" s="695"/>
      <c r="AGR8" s="695"/>
      <c r="AGS8" s="695"/>
      <c r="AGT8" s="695"/>
      <c r="AGU8" s="695"/>
      <c r="AGV8" s="695"/>
      <c r="AGW8" s="695"/>
      <c r="AGX8" s="695"/>
      <c r="AGY8" s="695"/>
      <c r="AGZ8" s="695"/>
      <c r="AHA8" s="695"/>
      <c r="AHB8" s="695"/>
      <c r="AHC8" s="695"/>
      <c r="AHD8" s="695"/>
      <c r="AHE8" s="695"/>
      <c r="AHF8" s="695"/>
      <c r="AHG8" s="695"/>
      <c r="AHH8" s="695"/>
      <c r="AHI8" s="695"/>
      <c r="AHJ8" s="695"/>
      <c r="AHK8" s="695"/>
      <c r="AHL8" s="695"/>
      <c r="AHM8" s="695"/>
      <c r="AHN8" s="695"/>
      <c r="AHO8" s="695"/>
      <c r="AHP8" s="695"/>
      <c r="AHQ8" s="695"/>
      <c r="AHR8" s="695"/>
      <c r="AHS8" s="695"/>
      <c r="AHT8" s="695"/>
      <c r="AHU8" s="695"/>
      <c r="AHV8" s="695"/>
      <c r="AHW8" s="695"/>
      <c r="AHX8" s="695"/>
      <c r="AHY8" s="695"/>
      <c r="AHZ8" s="695"/>
      <c r="AIA8" s="695"/>
      <c r="AIB8" s="695"/>
      <c r="AIC8" s="695"/>
      <c r="AID8" s="695"/>
      <c r="AIE8" s="695"/>
      <c r="AIF8" s="695"/>
      <c r="AIG8" s="695"/>
      <c r="AIH8" s="695"/>
      <c r="AII8" s="695"/>
      <c r="AIJ8" s="695"/>
      <c r="AIK8" s="695"/>
      <c r="AIL8" s="695"/>
      <c r="AIM8" s="695"/>
      <c r="AIN8" s="695"/>
      <c r="AIO8" s="695"/>
      <c r="AIP8" s="695"/>
      <c r="AIQ8" s="695"/>
      <c r="AIR8" s="695"/>
      <c r="AIS8" s="695"/>
      <c r="AIT8" s="695"/>
      <c r="AIU8" s="695"/>
      <c r="AIV8" s="695"/>
      <c r="AIW8" s="695"/>
      <c r="AIX8" s="695"/>
      <c r="AIY8" s="695"/>
      <c r="AIZ8" s="695"/>
      <c r="AJA8" s="695"/>
      <c r="AJB8" s="695"/>
      <c r="AJC8" s="695"/>
      <c r="AJD8" s="695"/>
      <c r="AJE8" s="695"/>
      <c r="AJF8" s="695"/>
      <c r="AJG8" s="695"/>
      <c r="AJH8" s="695"/>
      <c r="AJI8" s="695"/>
      <c r="AJJ8" s="695"/>
      <c r="AJK8" s="695"/>
      <c r="AJL8" s="695"/>
      <c r="AJM8" s="695"/>
      <c r="AJN8" s="695"/>
      <c r="AJO8" s="695"/>
      <c r="AJP8" s="695"/>
      <c r="AJQ8" s="695"/>
      <c r="AJR8" s="695"/>
      <c r="AJS8" s="695"/>
      <c r="AJT8" s="695"/>
      <c r="AJU8" s="695"/>
      <c r="AJV8" s="695"/>
      <c r="AJW8" s="695"/>
      <c r="AJX8" s="695"/>
      <c r="AJY8" s="695"/>
      <c r="AJZ8" s="695"/>
      <c r="AKA8" s="695"/>
      <c r="AKB8" s="695"/>
      <c r="AKC8" s="695"/>
      <c r="AKD8" s="695"/>
      <c r="AKE8" s="695"/>
      <c r="AKF8" s="695"/>
      <c r="AKG8" s="695"/>
      <c r="AKH8" s="695"/>
      <c r="AKI8" s="695"/>
      <c r="AKJ8" s="695"/>
      <c r="AKK8" s="695"/>
      <c r="AKL8" s="695"/>
      <c r="AKM8" s="695"/>
      <c r="AKN8" s="695"/>
      <c r="AKO8" s="695"/>
      <c r="AKP8" s="695"/>
      <c r="AKQ8" s="695"/>
      <c r="AKR8" s="695"/>
      <c r="AKS8" s="695"/>
      <c r="AKT8" s="695"/>
      <c r="AKU8" s="695"/>
      <c r="AKV8" s="695"/>
      <c r="AKW8" s="695"/>
      <c r="AKX8" s="695"/>
      <c r="AKY8" s="695"/>
      <c r="AKZ8" s="695"/>
      <c r="ALA8" s="695"/>
      <c r="ALB8" s="695"/>
      <c r="ALC8" s="695"/>
      <c r="ALD8" s="695"/>
      <c r="ALE8" s="695"/>
      <c r="ALF8" s="695"/>
      <c r="ALG8" s="695"/>
      <c r="ALH8" s="695"/>
      <c r="ALI8" s="695"/>
      <c r="ALJ8" s="695"/>
      <c r="ALK8" s="695"/>
      <c r="ALL8" s="695"/>
      <c r="ALM8" s="695"/>
      <c r="ALN8" s="695"/>
      <c r="ALO8" s="695"/>
      <c r="ALP8" s="695"/>
      <c r="ALQ8" s="695"/>
      <c r="ALR8" s="695"/>
      <c r="ALS8" s="695"/>
      <c r="ALT8" s="695"/>
      <c r="ALU8" s="695"/>
      <c r="ALV8" s="695"/>
      <c r="ALW8" s="695"/>
      <c r="ALX8" s="695"/>
      <c r="ALY8" s="695"/>
      <c r="ALZ8" s="695"/>
      <c r="AMA8" s="695"/>
      <c r="AMB8" s="695"/>
      <c r="AMC8" s="695"/>
      <c r="AMD8" s="695"/>
      <c r="AME8" s="695"/>
      <c r="AMF8" s="695"/>
      <c r="AMG8" s="695"/>
      <c r="AMH8" s="695"/>
      <c r="AMI8" s="695"/>
      <c r="AMJ8" s="695"/>
      <c r="AMK8" s="695"/>
      <c r="AML8" s="695"/>
      <c r="AMM8" s="695"/>
      <c r="AMN8" s="695"/>
      <c r="AMO8" s="695"/>
      <c r="AMP8" s="695"/>
      <c r="AMQ8" s="695"/>
      <c r="AMR8" s="695"/>
      <c r="AMS8" s="695"/>
      <c r="AMT8" s="695"/>
      <c r="AMU8" s="695"/>
      <c r="AMV8" s="695"/>
      <c r="AMW8" s="695"/>
      <c r="AMX8" s="695"/>
      <c r="AMY8" s="695"/>
      <c r="AMZ8" s="695"/>
      <c r="ANA8" s="695"/>
      <c r="ANB8" s="695"/>
      <c r="ANC8" s="695"/>
      <c r="AND8" s="695"/>
      <c r="ANE8" s="695"/>
      <c r="ANF8" s="695"/>
      <c r="ANG8" s="695"/>
      <c r="ANH8" s="695"/>
      <c r="ANI8" s="695"/>
      <c r="ANJ8" s="695"/>
      <c r="ANK8" s="695"/>
      <c r="ANL8" s="695"/>
      <c r="ANM8" s="695"/>
      <c r="ANN8" s="695"/>
      <c r="ANO8" s="695"/>
      <c r="ANP8" s="695"/>
      <c r="ANQ8" s="695"/>
      <c r="ANR8" s="695"/>
      <c r="ANS8" s="695"/>
      <c r="ANT8" s="695"/>
      <c r="ANU8" s="695"/>
      <c r="ANV8" s="695"/>
      <c r="ANW8" s="695"/>
      <c r="ANX8" s="695"/>
      <c r="ANY8" s="695"/>
      <c r="ANZ8" s="695"/>
      <c r="AOA8" s="695"/>
      <c r="AOB8" s="695"/>
      <c r="AOC8" s="695"/>
      <c r="AOD8" s="695"/>
      <c r="AOE8" s="695"/>
      <c r="AOF8" s="695"/>
      <c r="AOG8" s="695"/>
      <c r="AOH8" s="695"/>
      <c r="AOI8" s="695"/>
      <c r="AOJ8" s="695"/>
      <c r="AOK8" s="695"/>
      <c r="AOL8" s="695"/>
      <c r="AOM8" s="695"/>
      <c r="AON8" s="695"/>
      <c r="AOO8" s="695"/>
      <c r="AOP8" s="695"/>
      <c r="AOQ8" s="695"/>
      <c r="AOR8" s="695"/>
      <c r="AOS8" s="695"/>
      <c r="AOT8" s="695"/>
      <c r="AOU8" s="695"/>
      <c r="AOV8" s="695"/>
      <c r="AOW8" s="695"/>
      <c r="AOX8" s="695"/>
      <c r="AOY8" s="695"/>
      <c r="AOZ8" s="695"/>
      <c r="APA8" s="695"/>
      <c r="APB8" s="695"/>
      <c r="APC8" s="695"/>
      <c r="APD8" s="695"/>
      <c r="APE8" s="695"/>
      <c r="APF8" s="695"/>
      <c r="APG8" s="695"/>
      <c r="APH8" s="695"/>
      <c r="API8" s="695"/>
      <c r="APJ8" s="695"/>
      <c r="APK8" s="695"/>
      <c r="APL8" s="695"/>
      <c r="APM8" s="695"/>
      <c r="APN8" s="695"/>
      <c r="APO8" s="695"/>
      <c r="APP8" s="695"/>
      <c r="APQ8" s="695"/>
      <c r="APR8" s="695"/>
      <c r="APS8" s="695"/>
      <c r="APT8" s="695"/>
      <c r="APU8" s="695"/>
      <c r="APV8" s="695"/>
      <c r="APW8" s="695"/>
      <c r="APX8" s="695"/>
      <c r="APY8" s="695"/>
      <c r="APZ8" s="695"/>
      <c r="AQA8" s="695"/>
      <c r="AQB8" s="695"/>
      <c r="AQC8" s="695"/>
      <c r="AQD8" s="695"/>
      <c r="AQE8" s="695"/>
      <c r="AQF8" s="695"/>
      <c r="AQG8" s="695"/>
      <c r="AQH8" s="695"/>
      <c r="AQI8" s="695"/>
      <c r="AQJ8" s="695"/>
      <c r="AQK8" s="695"/>
      <c r="AQL8" s="695"/>
      <c r="AQM8" s="695"/>
      <c r="AQN8" s="695"/>
      <c r="AQO8" s="695"/>
      <c r="AQP8" s="695"/>
      <c r="AQQ8" s="695"/>
      <c r="AQR8" s="695"/>
      <c r="AQS8" s="695"/>
      <c r="AQT8" s="695"/>
      <c r="AQU8" s="695"/>
      <c r="AQV8" s="695"/>
      <c r="AQW8" s="695"/>
      <c r="AQX8" s="695"/>
      <c r="AQY8" s="695"/>
      <c r="AQZ8" s="695"/>
      <c r="ARA8" s="695"/>
      <c r="ARB8" s="695"/>
      <c r="ARC8" s="695"/>
      <c r="ARD8" s="695"/>
      <c r="ARE8" s="695"/>
      <c r="ARF8" s="695"/>
      <c r="ARG8" s="695"/>
      <c r="ARH8" s="695"/>
      <c r="ARI8" s="695"/>
      <c r="ARJ8" s="695"/>
      <c r="ARK8" s="695"/>
      <c r="ARL8" s="695"/>
      <c r="ARM8" s="695"/>
      <c r="ARN8" s="695"/>
      <c r="ARO8" s="695"/>
      <c r="ARP8" s="695"/>
      <c r="ARQ8" s="695"/>
      <c r="ARR8" s="695"/>
      <c r="ARS8" s="695"/>
      <c r="ART8" s="695"/>
      <c r="ARU8" s="695"/>
      <c r="ARV8" s="695"/>
      <c r="ARW8" s="695"/>
      <c r="ARX8" s="695"/>
      <c r="ARY8" s="695"/>
      <c r="ARZ8" s="695"/>
      <c r="ASA8" s="695"/>
      <c r="ASB8" s="695"/>
      <c r="ASC8" s="695"/>
      <c r="ASD8" s="695"/>
      <c r="ASE8" s="695"/>
      <c r="ASF8" s="695"/>
      <c r="ASG8" s="695"/>
      <c r="ASH8" s="695"/>
      <c r="ASI8" s="695"/>
      <c r="ASJ8" s="695"/>
      <c r="ASK8" s="695"/>
      <c r="ASL8" s="695"/>
      <c r="ASM8" s="695"/>
      <c r="ASN8" s="695"/>
      <c r="ASO8" s="695"/>
      <c r="ASP8" s="695"/>
      <c r="ASQ8" s="695"/>
      <c r="ASR8" s="695"/>
      <c r="ASS8" s="695"/>
      <c r="AST8" s="695"/>
      <c r="ASU8" s="695"/>
      <c r="ASV8" s="695"/>
      <c r="ASW8" s="695"/>
      <c r="ASX8" s="695"/>
      <c r="ASY8" s="695"/>
      <c r="ASZ8" s="695"/>
      <c r="ATA8" s="695"/>
      <c r="ATB8" s="695"/>
      <c r="ATC8" s="695"/>
      <c r="ATD8" s="695"/>
      <c r="ATE8" s="695"/>
      <c r="ATF8" s="695"/>
      <c r="ATG8" s="695"/>
      <c r="ATH8" s="695"/>
      <c r="ATI8" s="695"/>
      <c r="ATJ8" s="695"/>
      <c r="ATK8" s="695"/>
      <c r="ATL8" s="695"/>
      <c r="ATM8" s="695"/>
      <c r="ATN8" s="695"/>
      <c r="ATO8" s="695"/>
      <c r="ATP8" s="695"/>
      <c r="ATQ8" s="695"/>
      <c r="ATR8" s="695"/>
      <c r="ATS8" s="695"/>
      <c r="ATT8" s="695"/>
      <c r="ATU8" s="695"/>
      <c r="ATV8" s="695"/>
      <c r="ATW8" s="695"/>
      <c r="ATX8" s="695"/>
      <c r="ATY8" s="695"/>
      <c r="ATZ8" s="695"/>
      <c r="AUA8" s="695"/>
      <c r="AUB8" s="695"/>
      <c r="AUC8" s="695"/>
      <c r="AUD8" s="695"/>
      <c r="AUE8" s="695"/>
      <c r="AUF8" s="695"/>
      <c r="AUG8" s="695"/>
      <c r="AUH8" s="695"/>
      <c r="AUI8" s="695"/>
      <c r="AUJ8" s="695"/>
      <c r="AUK8" s="695"/>
      <c r="AUL8" s="695"/>
      <c r="AUM8" s="695"/>
      <c r="AUN8" s="695"/>
      <c r="AUO8" s="695"/>
      <c r="AUP8" s="695"/>
      <c r="AUQ8" s="695"/>
      <c r="AUR8" s="695"/>
      <c r="AUS8" s="695"/>
      <c r="AUT8" s="695"/>
      <c r="AUU8" s="695"/>
      <c r="AUV8" s="695"/>
      <c r="AUW8" s="695"/>
      <c r="AUX8" s="695"/>
      <c r="AUY8" s="695"/>
      <c r="AUZ8" s="695"/>
      <c r="AVA8" s="695"/>
      <c r="AVB8" s="695"/>
      <c r="AVC8" s="695"/>
      <c r="AVD8" s="695"/>
      <c r="AVE8" s="695"/>
      <c r="AVF8" s="695"/>
      <c r="AVG8" s="695"/>
      <c r="AVH8" s="695"/>
      <c r="AVI8" s="695"/>
      <c r="AVJ8" s="695"/>
      <c r="AVK8" s="695"/>
      <c r="AVL8" s="695"/>
      <c r="AVM8" s="695"/>
      <c r="AVN8" s="695"/>
      <c r="AVO8" s="695"/>
      <c r="AVP8" s="695"/>
      <c r="AVQ8" s="695"/>
      <c r="AVR8" s="695"/>
      <c r="AVS8" s="695"/>
      <c r="AVT8" s="695"/>
      <c r="AVU8" s="695"/>
      <c r="AVV8" s="695"/>
      <c r="AVW8" s="695"/>
      <c r="AVX8" s="695"/>
      <c r="AVY8" s="695"/>
      <c r="AVZ8" s="695"/>
      <c r="AWA8" s="695"/>
      <c r="AWB8" s="695"/>
      <c r="AWC8" s="695"/>
      <c r="AWD8" s="695"/>
      <c r="AWE8" s="695"/>
      <c r="AWF8" s="695"/>
      <c r="AWG8" s="695"/>
      <c r="AWH8" s="695"/>
      <c r="AWI8" s="695"/>
      <c r="AWJ8" s="695"/>
      <c r="AWK8" s="695"/>
      <c r="AWL8" s="695"/>
      <c r="AWM8" s="695"/>
      <c r="AWN8" s="695"/>
      <c r="AWO8" s="695"/>
      <c r="AWP8" s="695"/>
      <c r="AWQ8" s="695"/>
      <c r="AWR8" s="695"/>
      <c r="AWS8" s="695"/>
      <c r="AWT8" s="695"/>
      <c r="AWU8" s="695"/>
      <c r="AWV8" s="695"/>
      <c r="AWW8" s="695"/>
      <c r="AWX8" s="695"/>
      <c r="AWY8" s="695"/>
      <c r="AWZ8" s="695"/>
      <c r="AXA8" s="695"/>
      <c r="AXB8" s="695"/>
      <c r="AXC8" s="695"/>
      <c r="AXD8" s="695"/>
      <c r="AXE8" s="695"/>
      <c r="AXF8" s="695"/>
      <c r="AXG8" s="695"/>
      <c r="AXH8" s="695"/>
      <c r="AXI8" s="695"/>
      <c r="AXJ8" s="695"/>
      <c r="AXK8" s="695"/>
      <c r="AXL8" s="695"/>
      <c r="AXM8" s="695"/>
      <c r="AXN8" s="695"/>
      <c r="AXO8" s="695"/>
      <c r="AXP8" s="695"/>
      <c r="AXQ8" s="695"/>
      <c r="AXR8" s="695"/>
      <c r="AXS8" s="695"/>
      <c r="AXT8" s="695"/>
      <c r="AXU8" s="695"/>
      <c r="AXV8" s="695"/>
      <c r="AXW8" s="695"/>
      <c r="AXX8" s="695"/>
      <c r="AXY8" s="695"/>
      <c r="AXZ8" s="695"/>
      <c r="AYA8" s="695"/>
      <c r="AYB8" s="695"/>
      <c r="AYC8" s="695"/>
      <c r="AYD8" s="695"/>
      <c r="AYE8" s="695"/>
      <c r="AYF8" s="695"/>
      <c r="AYG8" s="695"/>
      <c r="AYH8" s="695"/>
      <c r="AYI8" s="695"/>
      <c r="AYJ8" s="695"/>
      <c r="AYK8" s="695"/>
      <c r="AYL8" s="695"/>
      <c r="AYM8" s="695"/>
      <c r="AYN8" s="695"/>
      <c r="AYO8" s="695"/>
      <c r="AYP8" s="695"/>
      <c r="AYQ8" s="695"/>
      <c r="AYR8" s="695"/>
      <c r="AYS8" s="695"/>
      <c r="AYT8" s="695"/>
      <c r="AYU8" s="695"/>
      <c r="AYV8" s="695"/>
      <c r="AYW8" s="695"/>
      <c r="AYX8" s="695"/>
      <c r="AYY8" s="695"/>
      <c r="AYZ8" s="695"/>
      <c r="AZA8" s="695"/>
      <c r="AZB8" s="695"/>
      <c r="AZC8" s="695"/>
      <c r="AZD8" s="695"/>
      <c r="AZE8" s="695"/>
      <c r="AZF8" s="695"/>
      <c r="AZG8" s="695"/>
      <c r="AZH8" s="695"/>
      <c r="AZI8" s="695"/>
      <c r="AZJ8" s="695"/>
      <c r="AZK8" s="695"/>
      <c r="AZL8" s="695"/>
      <c r="AZM8" s="695"/>
      <c r="AZN8" s="695"/>
      <c r="AZO8" s="695"/>
      <c r="AZP8" s="695"/>
      <c r="AZQ8" s="695"/>
      <c r="AZR8" s="695"/>
      <c r="AZS8" s="695"/>
      <c r="AZT8" s="695"/>
      <c r="AZU8" s="695"/>
      <c r="AZV8" s="695"/>
      <c r="AZW8" s="695"/>
      <c r="AZX8" s="695"/>
      <c r="AZY8" s="695"/>
      <c r="AZZ8" s="695"/>
      <c r="BAA8" s="695"/>
      <c r="BAB8" s="695"/>
      <c r="BAC8" s="695"/>
      <c r="BAD8" s="695"/>
      <c r="BAE8" s="695"/>
      <c r="BAF8" s="695"/>
      <c r="BAG8" s="695"/>
      <c r="BAH8" s="695"/>
      <c r="BAI8" s="695"/>
      <c r="BAJ8" s="695"/>
      <c r="BAK8" s="695"/>
      <c r="BAL8" s="695"/>
      <c r="BAM8" s="695"/>
      <c r="BAN8" s="695"/>
      <c r="BAO8" s="695"/>
      <c r="BAP8" s="695"/>
      <c r="BAQ8" s="695"/>
      <c r="BAR8" s="695"/>
      <c r="BAS8" s="695"/>
      <c r="BAT8" s="695"/>
      <c r="BAU8" s="695"/>
      <c r="BAV8" s="695"/>
      <c r="BAW8" s="695"/>
      <c r="BAX8" s="695"/>
      <c r="BAY8" s="695"/>
      <c r="BAZ8" s="695"/>
      <c r="BBA8" s="695"/>
      <c r="BBB8" s="695"/>
      <c r="BBC8" s="695"/>
      <c r="BBD8" s="695"/>
      <c r="BBE8" s="695"/>
      <c r="BBF8" s="695"/>
      <c r="BBG8" s="695"/>
      <c r="BBH8" s="695"/>
      <c r="BBI8" s="695"/>
      <c r="BBJ8" s="695"/>
      <c r="BBK8" s="695"/>
      <c r="BBL8" s="695"/>
      <c r="BBM8" s="695"/>
      <c r="BBN8" s="695"/>
      <c r="BBO8" s="695"/>
      <c r="BBP8" s="695"/>
      <c r="BBQ8" s="695"/>
      <c r="BBR8" s="695"/>
      <c r="BBS8" s="695"/>
      <c r="BBT8" s="695"/>
      <c r="BBU8" s="695"/>
      <c r="BBV8" s="695"/>
      <c r="BBW8" s="695"/>
      <c r="BBX8" s="695"/>
      <c r="BBY8" s="695"/>
      <c r="BBZ8" s="695"/>
      <c r="BCA8" s="695"/>
      <c r="BCB8" s="695"/>
      <c r="BCC8" s="695"/>
      <c r="BCD8" s="695"/>
      <c r="BCE8" s="695"/>
      <c r="BCF8" s="695"/>
      <c r="BCG8" s="695"/>
      <c r="BCH8" s="695"/>
      <c r="BCI8" s="695"/>
      <c r="BCJ8" s="695"/>
      <c r="BCK8" s="695"/>
      <c r="BCL8" s="695"/>
      <c r="BCM8" s="695"/>
      <c r="BCN8" s="695"/>
      <c r="BCO8" s="695"/>
      <c r="BCP8" s="695"/>
      <c r="BCQ8" s="695"/>
      <c r="BCR8" s="695"/>
      <c r="BCS8" s="695"/>
      <c r="BCT8" s="695"/>
      <c r="BCU8" s="695"/>
      <c r="BCV8" s="695"/>
      <c r="BCW8" s="695"/>
      <c r="BCX8" s="695"/>
      <c r="BCY8" s="695"/>
      <c r="BCZ8" s="695"/>
      <c r="BDA8" s="695"/>
      <c r="BDB8" s="695"/>
      <c r="BDC8" s="695"/>
      <c r="BDD8" s="695"/>
      <c r="BDE8" s="695"/>
      <c r="BDF8" s="695"/>
      <c r="BDG8" s="695"/>
      <c r="BDH8" s="695"/>
      <c r="BDI8" s="695"/>
      <c r="BDJ8" s="695"/>
      <c r="BDK8" s="695"/>
      <c r="BDL8" s="695"/>
      <c r="BDM8" s="695"/>
      <c r="BDN8" s="695"/>
      <c r="BDO8" s="695"/>
      <c r="BDP8" s="695"/>
      <c r="BDQ8" s="695"/>
      <c r="BDR8" s="695"/>
      <c r="BDS8" s="695"/>
      <c r="BDT8" s="695"/>
      <c r="BDU8" s="695"/>
      <c r="BDV8" s="695"/>
      <c r="BDW8" s="695"/>
      <c r="BDX8" s="695"/>
      <c r="BDY8" s="695"/>
      <c r="BDZ8" s="695"/>
      <c r="BEA8" s="695"/>
      <c r="BEB8" s="695"/>
      <c r="BEC8" s="695"/>
      <c r="BED8" s="695"/>
      <c r="BEE8" s="695"/>
      <c r="BEF8" s="695"/>
      <c r="BEG8" s="695"/>
      <c r="BEH8" s="695"/>
      <c r="BEI8" s="695"/>
      <c r="BEJ8" s="695"/>
      <c r="BEK8" s="695"/>
      <c r="BEL8" s="695"/>
      <c r="BEM8" s="695"/>
      <c r="BEN8" s="695"/>
      <c r="BEO8" s="695"/>
      <c r="BEP8" s="695"/>
      <c r="BEQ8" s="695"/>
      <c r="BER8" s="695"/>
      <c r="BES8" s="695"/>
      <c r="BET8" s="695"/>
      <c r="BEU8" s="695"/>
      <c r="BEV8" s="695"/>
      <c r="BEW8" s="695"/>
      <c r="BEX8" s="695"/>
      <c r="BEY8" s="695"/>
      <c r="BEZ8" s="695"/>
      <c r="BFA8" s="695"/>
      <c r="BFB8" s="695"/>
      <c r="BFC8" s="695"/>
      <c r="BFD8" s="695"/>
      <c r="BFE8" s="695"/>
      <c r="BFF8" s="695"/>
      <c r="BFG8" s="695"/>
      <c r="BFH8" s="695"/>
      <c r="BFI8" s="695"/>
      <c r="BFJ8" s="695"/>
      <c r="BFK8" s="695"/>
      <c r="BFL8" s="695"/>
      <c r="BFM8" s="695"/>
      <c r="BFN8" s="695"/>
      <c r="BFO8" s="695"/>
      <c r="BFP8" s="695"/>
      <c r="BFQ8" s="695"/>
      <c r="BFR8" s="695"/>
      <c r="BFS8" s="695"/>
      <c r="BFT8" s="695"/>
      <c r="BFU8" s="695"/>
      <c r="BFV8" s="695"/>
      <c r="BFW8" s="695"/>
      <c r="BFX8" s="695"/>
      <c r="BFY8" s="695"/>
      <c r="BFZ8" s="695"/>
      <c r="BGA8" s="695"/>
      <c r="BGB8" s="695"/>
      <c r="BGC8" s="695"/>
      <c r="BGD8" s="695"/>
      <c r="BGE8" s="695"/>
      <c r="BGF8" s="695"/>
      <c r="BGG8" s="695"/>
      <c r="BGH8" s="695"/>
      <c r="BGI8" s="695"/>
      <c r="BGJ8" s="695"/>
      <c r="BGK8" s="695"/>
      <c r="BGL8" s="695"/>
      <c r="BGM8" s="695"/>
      <c r="BGN8" s="695"/>
      <c r="BGO8" s="695"/>
      <c r="BGP8" s="695"/>
      <c r="BGQ8" s="695"/>
      <c r="BGR8" s="695"/>
      <c r="BGS8" s="695"/>
      <c r="BGT8" s="695"/>
      <c r="BGU8" s="695"/>
      <c r="BGV8" s="695"/>
      <c r="BGW8" s="695"/>
      <c r="BGX8" s="695"/>
      <c r="BGY8" s="695"/>
      <c r="BGZ8" s="695"/>
      <c r="BHA8" s="695"/>
      <c r="BHB8" s="695"/>
      <c r="BHC8" s="695"/>
      <c r="BHD8" s="695"/>
      <c r="BHE8" s="695"/>
      <c r="BHF8" s="695"/>
      <c r="BHG8" s="695"/>
      <c r="BHH8" s="695"/>
      <c r="BHI8" s="695"/>
      <c r="BHJ8" s="695"/>
      <c r="BHK8" s="695"/>
      <c r="BHL8" s="695"/>
      <c r="BHM8" s="695"/>
      <c r="BHN8" s="695"/>
      <c r="BHO8" s="695"/>
      <c r="BHP8" s="695"/>
      <c r="BHQ8" s="695"/>
      <c r="BHR8" s="695"/>
      <c r="BHS8" s="695"/>
      <c r="BHT8" s="695"/>
      <c r="BHU8" s="695"/>
      <c r="BHV8" s="695"/>
      <c r="BHW8" s="695"/>
      <c r="BHX8" s="695"/>
      <c r="BHY8" s="695"/>
      <c r="BHZ8" s="695"/>
      <c r="BIA8" s="695"/>
      <c r="BIB8" s="695"/>
      <c r="BIC8" s="695"/>
      <c r="BID8" s="695"/>
      <c r="BIE8" s="695"/>
      <c r="BIF8" s="695"/>
      <c r="BIG8" s="695"/>
      <c r="BIH8" s="695"/>
      <c r="BII8" s="695"/>
      <c r="BIJ8" s="695"/>
      <c r="BIK8" s="695"/>
      <c r="BIL8" s="695"/>
      <c r="BIM8" s="695"/>
      <c r="BIN8" s="695"/>
      <c r="BIO8" s="695"/>
      <c r="BIP8" s="695"/>
      <c r="BIQ8" s="695"/>
      <c r="BIR8" s="695"/>
      <c r="BIS8" s="695"/>
      <c r="BIT8" s="695"/>
      <c r="BIU8" s="695"/>
      <c r="BIV8" s="695"/>
      <c r="BIW8" s="695"/>
      <c r="BIX8" s="695"/>
      <c r="BIY8" s="695"/>
      <c r="BIZ8" s="695"/>
      <c r="BJA8" s="695"/>
      <c r="BJB8" s="695"/>
      <c r="BJC8" s="695"/>
      <c r="BJD8" s="695"/>
      <c r="BJE8" s="695"/>
      <c r="BJF8" s="695"/>
      <c r="BJG8" s="695"/>
      <c r="BJH8" s="695"/>
      <c r="BJI8" s="695"/>
      <c r="BJJ8" s="695"/>
      <c r="BJK8" s="695"/>
      <c r="BJL8" s="695"/>
      <c r="BJM8" s="695"/>
      <c r="BJN8" s="695"/>
      <c r="BJO8" s="695"/>
      <c r="BJP8" s="695"/>
      <c r="BJQ8" s="695"/>
      <c r="BJR8" s="695"/>
      <c r="BJS8" s="695"/>
      <c r="BJT8" s="695"/>
      <c r="BJU8" s="695"/>
      <c r="BJV8" s="695"/>
      <c r="BJW8" s="695"/>
      <c r="BJX8" s="695"/>
      <c r="BJY8" s="695"/>
      <c r="BJZ8" s="695"/>
      <c r="BKA8" s="695"/>
      <c r="BKB8" s="695"/>
      <c r="BKC8" s="695"/>
      <c r="BKD8" s="695"/>
      <c r="BKE8" s="695"/>
      <c r="BKF8" s="695"/>
      <c r="BKG8" s="695"/>
      <c r="BKH8" s="695"/>
      <c r="BKI8" s="695"/>
      <c r="BKJ8" s="695"/>
      <c r="BKK8" s="695"/>
      <c r="BKL8" s="695"/>
      <c r="BKM8" s="695"/>
      <c r="BKN8" s="695"/>
      <c r="BKO8" s="695"/>
      <c r="BKP8" s="695"/>
      <c r="BKQ8" s="695"/>
      <c r="BKR8" s="695"/>
      <c r="BKS8" s="695"/>
      <c r="BKT8" s="695"/>
      <c r="BKU8" s="695"/>
      <c r="BKV8" s="695"/>
      <c r="BKW8" s="695"/>
      <c r="BKX8" s="695"/>
      <c r="BKY8" s="695"/>
      <c r="BKZ8" s="695"/>
      <c r="BLA8" s="695"/>
      <c r="BLB8" s="695"/>
      <c r="BLC8" s="695"/>
      <c r="BLD8" s="695"/>
      <c r="BLE8" s="695"/>
      <c r="BLF8" s="695"/>
      <c r="BLG8" s="695"/>
      <c r="BLH8" s="695"/>
      <c r="BLI8" s="695"/>
      <c r="BLJ8" s="695"/>
      <c r="BLK8" s="695"/>
      <c r="BLL8" s="695"/>
      <c r="BLM8" s="695"/>
      <c r="BLN8" s="695"/>
      <c r="BLO8" s="695"/>
      <c r="BLP8" s="695"/>
      <c r="BLQ8" s="695"/>
      <c r="BLR8" s="695"/>
      <c r="BLS8" s="695"/>
      <c r="BLT8" s="695"/>
      <c r="BLU8" s="695"/>
      <c r="BLV8" s="695"/>
      <c r="BLW8" s="695"/>
      <c r="BLX8" s="695"/>
      <c r="BLY8" s="695"/>
      <c r="BLZ8" s="695"/>
      <c r="BMA8" s="695"/>
      <c r="BMB8" s="695"/>
      <c r="BMC8" s="695"/>
      <c r="BMD8" s="695"/>
      <c r="BME8" s="695"/>
      <c r="BMF8" s="695"/>
      <c r="BMG8" s="695"/>
      <c r="BMH8" s="695"/>
      <c r="BMI8" s="695"/>
      <c r="BMJ8" s="695"/>
      <c r="BMK8" s="695"/>
      <c r="BML8" s="695"/>
      <c r="BMM8" s="695"/>
      <c r="BMN8" s="695"/>
      <c r="BMO8" s="695"/>
      <c r="BMP8" s="695"/>
      <c r="BMQ8" s="695"/>
      <c r="BMR8" s="695"/>
      <c r="BMS8" s="695"/>
      <c r="BMT8" s="695"/>
      <c r="BMU8" s="695"/>
      <c r="BMV8" s="695"/>
      <c r="BMW8" s="695"/>
      <c r="BMX8" s="695"/>
      <c r="BMY8" s="695"/>
      <c r="BMZ8" s="695"/>
      <c r="BNA8" s="695"/>
      <c r="BNB8" s="695"/>
      <c r="BNC8" s="695"/>
      <c r="BND8" s="695"/>
      <c r="BNE8" s="695"/>
      <c r="BNF8" s="695"/>
      <c r="BNG8" s="695"/>
      <c r="BNH8" s="695"/>
      <c r="BNI8" s="695"/>
      <c r="BNJ8" s="695"/>
      <c r="BNK8" s="695"/>
      <c r="BNL8" s="695"/>
      <c r="BNM8" s="695"/>
      <c r="BNN8" s="695"/>
      <c r="BNO8" s="695"/>
      <c r="BNP8" s="695"/>
      <c r="BNQ8" s="695"/>
      <c r="BNR8" s="695"/>
      <c r="BNS8" s="695"/>
      <c r="BNT8" s="695"/>
      <c r="BNU8" s="695"/>
      <c r="BNV8" s="695"/>
      <c r="BNW8" s="695"/>
      <c r="BNX8" s="695"/>
      <c r="BNY8" s="695"/>
      <c r="BNZ8" s="695"/>
      <c r="BOA8" s="695"/>
      <c r="BOB8" s="695"/>
      <c r="BOC8" s="695"/>
      <c r="BOD8" s="695"/>
      <c r="BOE8" s="695"/>
      <c r="BOF8" s="695"/>
      <c r="BOG8" s="695"/>
      <c r="BOH8" s="695"/>
      <c r="BOI8" s="695"/>
      <c r="BOJ8" s="695"/>
      <c r="BOK8" s="695"/>
      <c r="BOL8" s="695"/>
      <c r="BOM8" s="695"/>
      <c r="BON8" s="695"/>
      <c r="BOO8" s="695"/>
      <c r="BOP8" s="695"/>
      <c r="BOQ8" s="695"/>
      <c r="BOR8" s="695"/>
      <c r="BOS8" s="695"/>
      <c r="BOT8" s="695"/>
      <c r="BOU8" s="695"/>
      <c r="BOV8" s="695"/>
      <c r="BOW8" s="695"/>
      <c r="BOX8" s="695"/>
      <c r="BOY8" s="695"/>
      <c r="BOZ8" s="695"/>
      <c r="BPA8" s="695"/>
      <c r="BPB8" s="695"/>
      <c r="BPC8" s="695"/>
      <c r="BPD8" s="695"/>
      <c r="BPE8" s="695"/>
      <c r="BPF8" s="695"/>
      <c r="BPG8" s="695"/>
      <c r="BPH8" s="695"/>
      <c r="BPI8" s="695"/>
      <c r="BPJ8" s="695"/>
      <c r="BPK8" s="695"/>
      <c r="BPL8" s="695"/>
      <c r="BPM8" s="695"/>
      <c r="BPN8" s="695"/>
      <c r="BPO8" s="695"/>
      <c r="BPP8" s="695"/>
      <c r="BPQ8" s="695"/>
      <c r="BPR8" s="695"/>
      <c r="BPS8" s="695"/>
      <c r="BPT8" s="695"/>
      <c r="BPU8" s="695"/>
      <c r="BPV8" s="695"/>
      <c r="BPW8" s="695"/>
      <c r="BPX8" s="695"/>
      <c r="BPY8" s="695"/>
      <c r="BPZ8" s="695"/>
      <c r="BQA8" s="695"/>
      <c r="BQB8" s="695"/>
      <c r="BQC8" s="695"/>
      <c r="BQD8" s="695"/>
      <c r="BQE8" s="695"/>
      <c r="BQF8" s="695"/>
      <c r="BQG8" s="695"/>
      <c r="BQH8" s="695"/>
      <c r="BQI8" s="695"/>
      <c r="BQJ8" s="695"/>
      <c r="BQK8" s="695"/>
      <c r="BQL8" s="695"/>
      <c r="BQM8" s="695"/>
      <c r="BQN8" s="695"/>
      <c r="BQO8" s="695"/>
      <c r="BQP8" s="695"/>
      <c r="BQQ8" s="695"/>
      <c r="BQR8" s="695"/>
      <c r="BQS8" s="695"/>
      <c r="BQT8" s="695"/>
      <c r="BQU8" s="695"/>
      <c r="BQV8" s="695"/>
      <c r="BQW8" s="695"/>
      <c r="BQX8" s="695"/>
      <c r="BQY8" s="695"/>
      <c r="BQZ8" s="695"/>
      <c r="BRA8" s="695"/>
      <c r="BRB8" s="695"/>
      <c r="BRC8" s="695"/>
      <c r="BRD8" s="695"/>
      <c r="BRE8" s="695"/>
      <c r="BRF8" s="695"/>
      <c r="BRG8" s="695"/>
      <c r="BRH8" s="695"/>
      <c r="BRI8" s="695"/>
      <c r="BRJ8" s="695"/>
      <c r="BRK8" s="695"/>
      <c r="BRL8" s="695"/>
      <c r="BRM8" s="695"/>
      <c r="BRN8" s="695"/>
      <c r="BRO8" s="695"/>
      <c r="BRP8" s="695"/>
      <c r="BRQ8" s="695"/>
      <c r="BRR8" s="695"/>
      <c r="BRS8" s="695"/>
      <c r="BRT8" s="695"/>
      <c r="BRU8" s="695"/>
      <c r="BRV8" s="695"/>
      <c r="BRW8" s="695"/>
      <c r="BRX8" s="695"/>
      <c r="BRY8" s="695"/>
      <c r="BRZ8" s="695"/>
      <c r="BSA8" s="695"/>
      <c r="BSB8" s="695"/>
      <c r="BSC8" s="695"/>
      <c r="BSD8" s="695"/>
      <c r="BSE8" s="695"/>
      <c r="BSF8" s="695"/>
      <c r="BSG8" s="695"/>
      <c r="BSH8" s="695"/>
      <c r="BSI8" s="695"/>
      <c r="BSJ8" s="695"/>
      <c r="BSK8" s="695"/>
      <c r="BSL8" s="695"/>
      <c r="BSM8" s="695"/>
      <c r="BSN8" s="695"/>
      <c r="BSO8" s="695"/>
      <c r="BSP8" s="695"/>
      <c r="BSQ8" s="695"/>
      <c r="BSR8" s="695"/>
      <c r="BSS8" s="695"/>
      <c r="BST8" s="695"/>
      <c r="BSU8" s="695"/>
      <c r="BSV8" s="695"/>
      <c r="BSW8" s="695"/>
      <c r="BSX8" s="695"/>
      <c r="BSY8" s="695"/>
      <c r="BSZ8" s="695"/>
      <c r="BTA8" s="695"/>
      <c r="BTB8" s="695"/>
      <c r="BTC8" s="695"/>
      <c r="BTD8" s="695"/>
      <c r="BTE8" s="695"/>
      <c r="BTF8" s="695"/>
      <c r="BTG8" s="695"/>
      <c r="BTH8" s="695"/>
      <c r="BTI8" s="695"/>
      <c r="BTJ8" s="695"/>
      <c r="BTK8" s="695"/>
      <c r="BTL8" s="695"/>
      <c r="BTM8" s="695"/>
      <c r="BTN8" s="695"/>
      <c r="BTO8" s="695"/>
      <c r="BTP8" s="695"/>
      <c r="BTQ8" s="695"/>
      <c r="BTR8" s="695"/>
      <c r="BTS8" s="695"/>
      <c r="BTT8" s="695"/>
      <c r="BTU8" s="695"/>
      <c r="BTV8" s="695"/>
      <c r="BTW8" s="695"/>
      <c r="BTX8" s="695"/>
      <c r="BTY8" s="695"/>
      <c r="BTZ8" s="695"/>
      <c r="BUA8" s="695"/>
      <c r="BUB8" s="695"/>
      <c r="BUC8" s="695"/>
      <c r="BUD8" s="695"/>
      <c r="BUE8" s="695"/>
      <c r="BUF8" s="695"/>
      <c r="BUG8" s="695"/>
      <c r="BUH8" s="695"/>
      <c r="BUI8" s="695"/>
      <c r="BUJ8" s="695"/>
      <c r="BUK8" s="695"/>
      <c r="BUL8" s="695"/>
      <c r="BUM8" s="695"/>
      <c r="BUN8" s="695"/>
      <c r="BUO8" s="695"/>
      <c r="BUP8" s="695"/>
      <c r="BUQ8" s="695"/>
      <c r="BUR8" s="695"/>
      <c r="BUS8" s="695"/>
      <c r="BUT8" s="695"/>
      <c r="BUU8" s="695"/>
      <c r="BUV8" s="695"/>
      <c r="BUW8" s="695"/>
      <c r="BUX8" s="695"/>
      <c r="BUY8" s="695"/>
      <c r="BUZ8" s="695"/>
      <c r="BVA8" s="695"/>
      <c r="BVB8" s="695"/>
      <c r="BVC8" s="695"/>
      <c r="BVD8" s="695"/>
      <c r="BVE8" s="695"/>
      <c r="BVF8" s="695"/>
      <c r="BVG8" s="695"/>
      <c r="BVH8" s="695"/>
      <c r="BVI8" s="695"/>
      <c r="BVJ8" s="695"/>
      <c r="BVK8" s="695"/>
      <c r="BVL8" s="695"/>
      <c r="BVM8" s="695"/>
      <c r="BVN8" s="695"/>
      <c r="BVO8" s="695"/>
      <c r="BVP8" s="695"/>
      <c r="BVQ8" s="695"/>
      <c r="BVR8" s="695"/>
      <c r="BVS8" s="695"/>
      <c r="BVT8" s="695"/>
      <c r="BVU8" s="695"/>
      <c r="BVV8" s="695"/>
      <c r="BVW8" s="695"/>
      <c r="BVX8" s="695"/>
      <c r="BVY8" s="695"/>
      <c r="BVZ8" s="695"/>
      <c r="BWA8" s="695"/>
      <c r="BWB8" s="695"/>
      <c r="BWC8" s="695"/>
      <c r="BWD8" s="695"/>
      <c r="BWE8" s="695"/>
      <c r="BWF8" s="695"/>
      <c r="BWG8" s="695"/>
      <c r="BWH8" s="695"/>
      <c r="BWI8" s="695"/>
      <c r="BWJ8" s="695"/>
      <c r="BWK8" s="695"/>
      <c r="BWL8" s="695"/>
      <c r="BWM8" s="695"/>
      <c r="BWN8" s="695"/>
      <c r="BWO8" s="695"/>
      <c r="BWP8" s="695"/>
      <c r="BWQ8" s="695"/>
      <c r="BWR8" s="695"/>
      <c r="BWS8" s="695"/>
      <c r="BWT8" s="695"/>
      <c r="BWU8" s="695"/>
      <c r="BWV8" s="695"/>
      <c r="BWW8" s="695"/>
      <c r="BWX8" s="695"/>
      <c r="BWY8" s="695"/>
      <c r="BWZ8" s="695"/>
      <c r="BXA8" s="695"/>
      <c r="BXB8" s="695"/>
      <c r="BXC8" s="695"/>
      <c r="BXD8" s="695"/>
      <c r="BXE8" s="695"/>
      <c r="BXF8" s="695"/>
      <c r="BXG8" s="695"/>
      <c r="BXH8" s="695"/>
      <c r="BXI8" s="695"/>
      <c r="BXJ8" s="695"/>
      <c r="BXK8" s="695"/>
      <c r="BXL8" s="695"/>
      <c r="BXM8" s="695"/>
      <c r="BXN8" s="695"/>
      <c r="BXO8" s="695"/>
      <c r="BXP8" s="695"/>
      <c r="BXQ8" s="695"/>
      <c r="BXR8" s="695"/>
      <c r="BXS8" s="695"/>
      <c r="BXT8" s="695"/>
      <c r="BXU8" s="695"/>
      <c r="BXV8" s="695"/>
      <c r="BXW8" s="695"/>
      <c r="BXX8" s="695"/>
      <c r="BXY8" s="695"/>
      <c r="BXZ8" s="695"/>
      <c r="BYA8" s="695"/>
      <c r="BYB8" s="695"/>
      <c r="BYC8" s="695"/>
      <c r="BYD8" s="695"/>
      <c r="BYE8" s="695"/>
      <c r="BYF8" s="695"/>
      <c r="BYG8" s="695"/>
      <c r="BYH8" s="695"/>
      <c r="BYI8" s="695"/>
      <c r="BYJ8" s="695"/>
      <c r="BYK8" s="695"/>
      <c r="BYL8" s="695"/>
      <c r="BYM8" s="695"/>
      <c r="BYN8" s="695"/>
      <c r="BYO8" s="695"/>
      <c r="BYP8" s="695"/>
      <c r="BYQ8" s="695"/>
      <c r="BYR8" s="695"/>
      <c r="BYS8" s="695"/>
      <c r="BYT8" s="695"/>
      <c r="BYU8" s="695"/>
      <c r="BYV8" s="695"/>
      <c r="BYW8" s="695"/>
      <c r="BYX8" s="695"/>
      <c r="BYY8" s="695"/>
      <c r="BYZ8" s="695"/>
      <c r="BZA8" s="695"/>
      <c r="BZB8" s="695"/>
      <c r="BZC8" s="695"/>
      <c r="BZD8" s="695"/>
      <c r="BZE8" s="695"/>
      <c r="BZF8" s="695"/>
      <c r="BZG8" s="695"/>
      <c r="BZH8" s="695"/>
      <c r="BZI8" s="695"/>
      <c r="BZJ8" s="695"/>
      <c r="BZK8" s="695"/>
      <c r="BZL8" s="695"/>
      <c r="BZM8" s="695"/>
      <c r="BZN8" s="695"/>
      <c r="BZO8" s="695"/>
      <c r="BZP8" s="695"/>
      <c r="BZQ8" s="695"/>
      <c r="BZR8" s="695"/>
      <c r="BZS8" s="695"/>
      <c r="BZT8" s="695"/>
      <c r="BZU8" s="695"/>
      <c r="BZV8" s="695"/>
      <c r="BZW8" s="695"/>
      <c r="BZX8" s="695"/>
      <c r="BZY8" s="695"/>
      <c r="BZZ8" s="695"/>
      <c r="CAA8" s="695"/>
      <c r="CAB8" s="695"/>
      <c r="CAC8" s="695"/>
      <c r="CAD8" s="695"/>
      <c r="CAE8" s="695"/>
      <c r="CAF8" s="695"/>
      <c r="CAG8" s="695"/>
      <c r="CAH8" s="695"/>
      <c r="CAI8" s="695"/>
      <c r="CAJ8" s="695"/>
      <c r="CAK8" s="695"/>
      <c r="CAL8" s="695"/>
      <c r="CAM8" s="695"/>
      <c r="CAN8" s="695"/>
      <c r="CAO8" s="695"/>
      <c r="CAP8" s="695"/>
      <c r="CAQ8" s="695"/>
      <c r="CAR8" s="695"/>
      <c r="CAS8" s="695"/>
      <c r="CAT8" s="695"/>
      <c r="CAU8" s="695"/>
      <c r="CAV8" s="695"/>
      <c r="CAW8" s="695"/>
      <c r="CAX8" s="695"/>
      <c r="CAY8" s="695"/>
      <c r="CAZ8" s="695"/>
      <c r="CBA8" s="695"/>
      <c r="CBB8" s="695"/>
      <c r="CBC8" s="695"/>
      <c r="CBD8" s="695"/>
      <c r="CBE8" s="695"/>
      <c r="CBF8" s="695"/>
      <c r="CBG8" s="695"/>
      <c r="CBH8" s="695"/>
      <c r="CBI8" s="695"/>
      <c r="CBJ8" s="695"/>
      <c r="CBK8" s="695"/>
      <c r="CBL8" s="695"/>
      <c r="CBM8" s="695"/>
      <c r="CBN8" s="695"/>
      <c r="CBO8" s="695"/>
      <c r="CBP8" s="695"/>
      <c r="CBQ8" s="695"/>
      <c r="CBR8" s="695"/>
      <c r="CBS8" s="695"/>
      <c r="CBT8" s="695"/>
      <c r="CBU8" s="695"/>
      <c r="CBV8" s="695"/>
      <c r="CBW8" s="695"/>
      <c r="CBX8" s="695"/>
      <c r="CBY8" s="695"/>
      <c r="CBZ8" s="695"/>
      <c r="CCA8" s="695"/>
      <c r="CCB8" s="695"/>
      <c r="CCC8" s="695"/>
      <c r="CCD8" s="695"/>
      <c r="CCE8" s="695"/>
      <c r="CCF8" s="695"/>
      <c r="CCG8" s="695"/>
      <c r="CCH8" s="695"/>
      <c r="CCI8" s="695"/>
      <c r="CCJ8" s="695"/>
      <c r="CCK8" s="695"/>
      <c r="CCL8" s="695"/>
      <c r="CCM8" s="695"/>
      <c r="CCN8" s="695"/>
      <c r="CCO8" s="695"/>
      <c r="CCP8" s="695"/>
      <c r="CCQ8" s="695"/>
      <c r="CCR8" s="695"/>
      <c r="CCS8" s="695"/>
      <c r="CCT8" s="695"/>
      <c r="CCU8" s="695"/>
      <c r="CCV8" s="695"/>
      <c r="CCW8" s="695"/>
      <c r="CCX8" s="695"/>
      <c r="CCY8" s="695"/>
      <c r="CCZ8" s="695"/>
      <c r="CDA8" s="695"/>
      <c r="CDB8" s="695"/>
      <c r="CDC8" s="695"/>
      <c r="CDD8" s="695"/>
      <c r="CDE8" s="695"/>
      <c r="CDF8" s="695"/>
      <c r="CDG8" s="695"/>
      <c r="CDH8" s="695"/>
      <c r="CDI8" s="695"/>
      <c r="CDJ8" s="695"/>
      <c r="CDK8" s="695"/>
      <c r="CDL8" s="695"/>
      <c r="CDM8" s="695"/>
      <c r="CDN8" s="695"/>
      <c r="CDO8" s="695"/>
      <c r="CDP8" s="695"/>
      <c r="CDQ8" s="695"/>
      <c r="CDR8" s="695"/>
      <c r="CDS8" s="695"/>
      <c r="CDT8" s="695"/>
      <c r="CDU8" s="695"/>
      <c r="CDV8" s="695"/>
      <c r="CDW8" s="695"/>
      <c r="CDX8" s="695"/>
      <c r="CDY8" s="695"/>
      <c r="CDZ8" s="695"/>
      <c r="CEA8" s="695"/>
      <c r="CEB8" s="695"/>
      <c r="CEC8" s="695"/>
      <c r="CED8" s="695"/>
      <c r="CEE8" s="695"/>
      <c r="CEF8" s="695"/>
      <c r="CEG8" s="695"/>
      <c r="CEH8" s="695"/>
      <c r="CEI8" s="695"/>
      <c r="CEJ8" s="695"/>
      <c r="CEK8" s="695"/>
      <c r="CEL8" s="695"/>
      <c r="CEM8" s="695"/>
      <c r="CEN8" s="695"/>
      <c r="CEO8" s="695"/>
      <c r="CEP8" s="695"/>
      <c r="CEQ8" s="695"/>
      <c r="CER8" s="695"/>
      <c r="CES8" s="695"/>
      <c r="CET8" s="695"/>
      <c r="CEU8" s="695"/>
      <c r="CEV8" s="695"/>
      <c r="CEW8" s="695"/>
      <c r="CEX8" s="695"/>
      <c r="CEY8" s="695"/>
      <c r="CEZ8" s="695"/>
      <c r="CFA8" s="695"/>
      <c r="CFB8" s="695"/>
      <c r="CFC8" s="695"/>
      <c r="CFD8" s="695"/>
      <c r="CFE8" s="695"/>
      <c r="CFF8" s="695"/>
      <c r="CFG8" s="695"/>
      <c r="CFH8" s="695"/>
      <c r="CFI8" s="695"/>
      <c r="CFJ8" s="695"/>
      <c r="CFK8" s="695"/>
      <c r="CFL8" s="695"/>
      <c r="CFM8" s="695"/>
      <c r="CFN8" s="695"/>
      <c r="CFO8" s="695"/>
      <c r="CFP8" s="695"/>
      <c r="CFQ8" s="695"/>
      <c r="CFR8" s="695"/>
      <c r="CFS8" s="695"/>
      <c r="CFT8" s="695"/>
      <c r="CFU8" s="695"/>
      <c r="CFV8" s="695"/>
      <c r="CFW8" s="695"/>
      <c r="CFX8" s="695"/>
      <c r="CFY8" s="695"/>
      <c r="CFZ8" s="695"/>
      <c r="CGA8" s="695"/>
      <c r="CGB8" s="695"/>
      <c r="CGC8" s="695"/>
      <c r="CGD8" s="695"/>
      <c r="CGE8" s="695"/>
      <c r="CGF8" s="695"/>
      <c r="CGG8" s="695"/>
      <c r="CGH8" s="695"/>
      <c r="CGI8" s="695"/>
      <c r="CGJ8" s="695"/>
      <c r="CGK8" s="695"/>
      <c r="CGL8" s="695"/>
      <c r="CGM8" s="695"/>
      <c r="CGN8" s="695"/>
      <c r="CGO8" s="695"/>
      <c r="CGP8" s="695"/>
      <c r="CGQ8" s="695"/>
      <c r="CGR8" s="695"/>
      <c r="CGS8" s="695"/>
      <c r="CGT8" s="695"/>
      <c r="CGU8" s="695"/>
      <c r="CGV8" s="695"/>
      <c r="CGW8" s="695"/>
      <c r="CGX8" s="695"/>
      <c r="CGY8" s="695"/>
      <c r="CGZ8" s="695"/>
      <c r="CHA8" s="695"/>
      <c r="CHB8" s="695"/>
      <c r="CHC8" s="695"/>
      <c r="CHD8" s="695"/>
      <c r="CHE8" s="695"/>
      <c r="CHF8" s="695"/>
      <c r="CHG8" s="695"/>
      <c r="CHH8" s="695"/>
      <c r="CHI8" s="695"/>
      <c r="CHJ8" s="695"/>
      <c r="CHK8" s="695"/>
      <c r="CHL8" s="695"/>
      <c r="CHM8" s="695"/>
      <c r="CHN8" s="695"/>
      <c r="CHO8" s="695"/>
      <c r="CHP8" s="695"/>
      <c r="CHQ8" s="695"/>
      <c r="CHR8" s="695"/>
      <c r="CHS8" s="695"/>
      <c r="CHT8" s="695"/>
      <c r="CHU8" s="695"/>
      <c r="CHV8" s="695"/>
      <c r="CHW8" s="695"/>
      <c r="CHX8" s="695"/>
      <c r="CHY8" s="695"/>
      <c r="CHZ8" s="695"/>
      <c r="CIA8" s="695"/>
      <c r="CIB8" s="695"/>
      <c r="CIC8" s="695"/>
      <c r="CID8" s="695"/>
      <c r="CIE8" s="695"/>
      <c r="CIF8" s="695"/>
      <c r="CIG8" s="695"/>
      <c r="CIH8" s="695"/>
      <c r="CII8" s="695"/>
      <c r="CIJ8" s="695"/>
      <c r="CIK8" s="695"/>
      <c r="CIL8" s="695"/>
      <c r="CIM8" s="695"/>
      <c r="CIN8" s="695"/>
      <c r="CIO8" s="695"/>
      <c r="CIP8" s="695"/>
      <c r="CIQ8" s="695"/>
      <c r="CIR8" s="695"/>
      <c r="CIS8" s="695"/>
      <c r="CIT8" s="695"/>
      <c r="CIU8" s="695"/>
      <c r="CIV8" s="695"/>
      <c r="CIW8" s="695"/>
      <c r="CIX8" s="695"/>
      <c r="CIY8" s="695"/>
      <c r="CIZ8" s="695"/>
      <c r="CJA8" s="695"/>
      <c r="CJB8" s="695"/>
      <c r="CJC8" s="695"/>
      <c r="CJD8" s="695"/>
      <c r="CJE8" s="695"/>
      <c r="CJF8" s="695"/>
      <c r="CJG8" s="695"/>
      <c r="CJH8" s="695"/>
      <c r="CJI8" s="695"/>
      <c r="CJJ8" s="695"/>
      <c r="CJK8" s="695"/>
      <c r="CJL8" s="695"/>
      <c r="CJM8" s="695"/>
      <c r="CJN8" s="695"/>
      <c r="CJO8" s="695"/>
      <c r="CJP8" s="695"/>
      <c r="CJQ8" s="695"/>
      <c r="CJR8" s="695"/>
      <c r="CJS8" s="695"/>
      <c r="CJT8" s="695"/>
      <c r="CJU8" s="695"/>
      <c r="CJV8" s="695"/>
      <c r="CJW8" s="695"/>
      <c r="CJX8" s="695"/>
      <c r="CJY8" s="695"/>
      <c r="CJZ8" s="695"/>
      <c r="CKA8" s="695"/>
      <c r="CKB8" s="695"/>
      <c r="CKC8" s="695"/>
      <c r="CKD8" s="695"/>
      <c r="CKE8" s="695"/>
      <c r="CKF8" s="695"/>
      <c r="CKG8" s="695"/>
      <c r="CKH8" s="695"/>
      <c r="CKI8" s="695"/>
      <c r="CKJ8" s="695"/>
      <c r="CKK8" s="695"/>
      <c r="CKL8" s="695"/>
      <c r="CKM8" s="695"/>
      <c r="CKN8" s="695"/>
      <c r="CKO8" s="695"/>
      <c r="CKP8" s="695"/>
      <c r="CKQ8" s="695"/>
      <c r="CKR8" s="695"/>
      <c r="CKS8" s="695"/>
      <c r="CKT8" s="695"/>
      <c r="CKU8" s="695"/>
      <c r="CKV8" s="695"/>
      <c r="CKW8" s="695"/>
      <c r="CKX8" s="695"/>
      <c r="CKY8" s="695"/>
      <c r="CKZ8" s="695"/>
      <c r="CLA8" s="695"/>
      <c r="CLB8" s="695"/>
      <c r="CLC8" s="695"/>
      <c r="CLD8" s="695"/>
      <c r="CLE8" s="695"/>
      <c r="CLF8" s="695"/>
      <c r="CLG8" s="695"/>
      <c r="CLH8" s="695"/>
      <c r="CLI8" s="695"/>
      <c r="CLJ8" s="695"/>
      <c r="CLK8" s="695"/>
      <c r="CLL8" s="695"/>
      <c r="CLM8" s="695"/>
      <c r="CLN8" s="695"/>
      <c r="CLO8" s="695"/>
      <c r="CLP8" s="695"/>
      <c r="CLQ8" s="695"/>
      <c r="CLR8" s="695"/>
      <c r="CLS8" s="695"/>
      <c r="CLT8" s="695"/>
      <c r="CLU8" s="695"/>
      <c r="CLV8" s="695"/>
      <c r="CLW8" s="695"/>
      <c r="CLX8" s="695"/>
      <c r="CLY8" s="695"/>
      <c r="CLZ8" s="695"/>
      <c r="CMA8" s="695"/>
      <c r="CMB8" s="695"/>
      <c r="CMC8" s="695"/>
      <c r="CMD8" s="695"/>
      <c r="CME8" s="695"/>
      <c r="CMF8" s="695"/>
      <c r="CMG8" s="695"/>
      <c r="CMH8" s="695"/>
      <c r="CMI8" s="695"/>
      <c r="CMJ8" s="695"/>
      <c r="CMK8" s="695"/>
      <c r="CML8" s="695"/>
      <c r="CMM8" s="695"/>
      <c r="CMN8" s="695"/>
      <c r="CMO8" s="695"/>
      <c r="CMP8" s="695"/>
      <c r="CMQ8" s="695"/>
      <c r="CMR8" s="695"/>
      <c r="CMS8" s="695"/>
      <c r="CMT8" s="695"/>
      <c r="CMU8" s="695"/>
      <c r="CMV8" s="695"/>
      <c r="CMW8" s="695"/>
      <c r="CMX8" s="695"/>
      <c r="CMY8" s="695"/>
      <c r="CMZ8" s="695"/>
      <c r="CNA8" s="695"/>
      <c r="CNB8" s="695"/>
      <c r="CNC8" s="695"/>
      <c r="CND8" s="695"/>
      <c r="CNE8" s="695"/>
      <c r="CNF8" s="695"/>
      <c r="CNG8" s="695"/>
      <c r="CNH8" s="695"/>
      <c r="CNI8" s="695"/>
      <c r="CNJ8" s="695"/>
      <c r="CNK8" s="695"/>
      <c r="CNL8" s="695"/>
      <c r="CNM8" s="695"/>
      <c r="CNN8" s="695"/>
      <c r="CNO8" s="695"/>
      <c r="CNP8" s="695"/>
      <c r="CNQ8" s="695"/>
      <c r="CNR8" s="695"/>
      <c r="CNS8" s="695"/>
      <c r="CNT8" s="695"/>
      <c r="CNU8" s="695"/>
      <c r="CNV8" s="695"/>
      <c r="CNW8" s="695"/>
      <c r="CNX8" s="695"/>
      <c r="CNY8" s="695"/>
      <c r="CNZ8" s="695"/>
      <c r="COA8" s="695"/>
      <c r="COB8" s="695"/>
      <c r="COC8" s="695"/>
      <c r="COD8" s="695"/>
      <c r="COE8" s="695"/>
      <c r="COF8" s="695"/>
      <c r="COG8" s="695"/>
      <c r="COH8" s="695"/>
      <c r="COI8" s="695"/>
      <c r="COJ8" s="695"/>
      <c r="COK8" s="695"/>
      <c r="COL8" s="695"/>
      <c r="COM8" s="695"/>
      <c r="CON8" s="695"/>
      <c r="COO8" s="695"/>
      <c r="COP8" s="695"/>
      <c r="COQ8" s="695"/>
      <c r="COR8" s="695"/>
      <c r="COS8" s="695"/>
      <c r="COT8" s="695"/>
      <c r="COU8" s="695"/>
      <c r="COV8" s="695"/>
      <c r="COW8" s="695"/>
      <c r="COX8" s="695"/>
      <c r="COY8" s="695"/>
      <c r="COZ8" s="695"/>
      <c r="CPA8" s="695"/>
      <c r="CPB8" s="695"/>
      <c r="CPC8" s="695"/>
      <c r="CPD8" s="695"/>
      <c r="CPE8" s="695"/>
      <c r="CPF8" s="695"/>
      <c r="CPG8" s="695"/>
      <c r="CPH8" s="695"/>
      <c r="CPI8" s="695"/>
      <c r="CPJ8" s="695"/>
      <c r="CPK8" s="695"/>
      <c r="CPL8" s="695"/>
      <c r="CPM8" s="695"/>
      <c r="CPN8" s="695"/>
      <c r="CPO8" s="695"/>
      <c r="CPP8" s="695"/>
      <c r="CPQ8" s="695"/>
      <c r="CPR8" s="695"/>
      <c r="CPS8" s="695"/>
      <c r="CPT8" s="695"/>
      <c r="CPU8" s="695"/>
      <c r="CPV8" s="695"/>
      <c r="CPW8" s="695"/>
      <c r="CPX8" s="695"/>
      <c r="CPY8" s="695"/>
      <c r="CPZ8" s="695"/>
      <c r="CQA8" s="695"/>
      <c r="CQB8" s="695"/>
      <c r="CQC8" s="695"/>
      <c r="CQD8" s="695"/>
      <c r="CQE8" s="695"/>
      <c r="CQF8" s="695"/>
      <c r="CQG8" s="695"/>
      <c r="CQH8" s="695"/>
      <c r="CQI8" s="695"/>
      <c r="CQJ8" s="695"/>
      <c r="CQK8" s="695"/>
      <c r="CQL8" s="695"/>
      <c r="CQM8" s="695"/>
      <c r="CQN8" s="695"/>
      <c r="CQO8" s="695"/>
      <c r="CQP8" s="695"/>
      <c r="CQQ8" s="695"/>
      <c r="CQR8" s="695"/>
      <c r="CQS8" s="695"/>
      <c r="CQT8" s="695"/>
      <c r="CQU8" s="695"/>
      <c r="CQV8" s="695"/>
      <c r="CQW8" s="695"/>
      <c r="CQX8" s="695"/>
      <c r="CQY8" s="695"/>
      <c r="CQZ8" s="695"/>
      <c r="CRA8" s="695"/>
      <c r="CRB8" s="695"/>
      <c r="CRC8" s="695"/>
      <c r="CRD8" s="695"/>
      <c r="CRE8" s="695"/>
      <c r="CRF8" s="695"/>
      <c r="CRG8" s="695"/>
      <c r="CRH8" s="695"/>
      <c r="CRI8" s="695"/>
      <c r="CRJ8" s="695"/>
      <c r="CRK8" s="695"/>
      <c r="CRL8" s="695"/>
      <c r="CRM8" s="695"/>
      <c r="CRN8" s="695"/>
      <c r="CRO8" s="695"/>
      <c r="CRP8" s="695"/>
      <c r="CRQ8" s="695"/>
      <c r="CRR8" s="695"/>
      <c r="CRS8" s="695"/>
      <c r="CRT8" s="695"/>
      <c r="CRU8" s="695"/>
      <c r="CRV8" s="695"/>
      <c r="CRW8" s="695"/>
      <c r="CRX8" s="695"/>
      <c r="CRY8" s="695"/>
      <c r="CRZ8" s="695"/>
      <c r="CSA8" s="695"/>
      <c r="CSB8" s="695"/>
      <c r="CSC8" s="695"/>
      <c r="CSD8" s="695"/>
      <c r="CSE8" s="695"/>
      <c r="CSF8" s="695"/>
      <c r="CSG8" s="695"/>
      <c r="CSH8" s="695"/>
      <c r="CSI8" s="695"/>
      <c r="CSJ8" s="695"/>
      <c r="CSK8" s="695"/>
      <c r="CSL8" s="695"/>
      <c r="CSM8" s="695"/>
      <c r="CSN8" s="695"/>
      <c r="CSO8" s="695"/>
      <c r="CSP8" s="695"/>
      <c r="CSQ8" s="695"/>
      <c r="CSR8" s="695"/>
      <c r="CSS8" s="695"/>
      <c r="CST8" s="695"/>
      <c r="CSU8" s="695"/>
      <c r="CSV8" s="695"/>
      <c r="CSW8" s="695"/>
      <c r="CSX8" s="695"/>
      <c r="CSY8" s="695"/>
      <c r="CSZ8" s="695"/>
      <c r="CTA8" s="695"/>
      <c r="CTB8" s="695"/>
      <c r="CTC8" s="695"/>
      <c r="CTD8" s="695"/>
      <c r="CTE8" s="695"/>
      <c r="CTF8" s="695"/>
      <c r="CTG8" s="695"/>
      <c r="CTH8" s="695"/>
      <c r="CTI8" s="695"/>
      <c r="CTJ8" s="695"/>
      <c r="CTK8" s="695"/>
      <c r="CTL8" s="695"/>
      <c r="CTM8" s="695"/>
      <c r="CTN8" s="695"/>
      <c r="CTO8" s="695"/>
      <c r="CTP8" s="695"/>
      <c r="CTQ8" s="695"/>
      <c r="CTR8" s="695"/>
      <c r="CTS8" s="695"/>
      <c r="CTT8" s="695"/>
      <c r="CTU8" s="695"/>
      <c r="CTV8" s="695"/>
      <c r="CTW8" s="695"/>
      <c r="CTX8" s="695"/>
      <c r="CTY8" s="695"/>
      <c r="CTZ8" s="695"/>
      <c r="CUA8" s="695"/>
      <c r="CUB8" s="695"/>
      <c r="CUC8" s="695"/>
      <c r="CUD8" s="695"/>
      <c r="CUE8" s="695"/>
      <c r="CUF8" s="695"/>
      <c r="CUG8" s="695"/>
      <c r="CUH8" s="695"/>
      <c r="CUI8" s="695"/>
      <c r="CUJ8" s="695"/>
      <c r="CUK8" s="695"/>
      <c r="CUL8" s="695"/>
      <c r="CUM8" s="695"/>
      <c r="CUN8" s="695"/>
      <c r="CUO8" s="695"/>
      <c r="CUP8" s="695"/>
      <c r="CUQ8" s="695"/>
      <c r="CUR8" s="695"/>
      <c r="CUS8" s="695"/>
      <c r="CUT8" s="695"/>
      <c r="CUU8" s="695"/>
      <c r="CUV8" s="695"/>
      <c r="CUW8" s="695"/>
      <c r="CUX8" s="695"/>
      <c r="CUY8" s="695"/>
      <c r="CUZ8" s="695"/>
      <c r="CVA8" s="695"/>
      <c r="CVB8" s="695"/>
      <c r="CVC8" s="695"/>
      <c r="CVD8" s="695"/>
      <c r="CVE8" s="695"/>
      <c r="CVF8" s="695"/>
      <c r="CVG8" s="695"/>
      <c r="CVH8" s="695"/>
      <c r="CVI8" s="695"/>
      <c r="CVJ8" s="695"/>
      <c r="CVK8" s="695"/>
      <c r="CVL8" s="695"/>
      <c r="CVM8" s="695"/>
      <c r="CVN8" s="695"/>
      <c r="CVO8" s="695"/>
      <c r="CVP8" s="695"/>
      <c r="CVQ8" s="695"/>
      <c r="CVR8" s="695"/>
      <c r="CVS8" s="695"/>
      <c r="CVT8" s="695"/>
      <c r="CVU8" s="695"/>
      <c r="CVV8" s="695"/>
      <c r="CVW8" s="695"/>
      <c r="CVX8" s="695"/>
      <c r="CVY8" s="695"/>
      <c r="CVZ8" s="695"/>
      <c r="CWA8" s="695"/>
      <c r="CWB8" s="695"/>
      <c r="CWC8" s="695"/>
      <c r="CWD8" s="695"/>
      <c r="CWE8" s="695"/>
      <c r="CWF8" s="695"/>
      <c r="CWG8" s="695"/>
      <c r="CWH8" s="695"/>
      <c r="CWI8" s="695"/>
      <c r="CWJ8" s="695"/>
      <c r="CWK8" s="695"/>
      <c r="CWL8" s="695"/>
      <c r="CWM8" s="695"/>
      <c r="CWN8" s="695"/>
      <c r="CWO8" s="695"/>
      <c r="CWP8" s="695"/>
      <c r="CWQ8" s="695"/>
      <c r="CWR8" s="695"/>
      <c r="CWS8" s="695"/>
      <c r="CWT8" s="695"/>
      <c r="CWU8" s="695"/>
      <c r="CWV8" s="695"/>
      <c r="CWW8" s="695"/>
      <c r="CWX8" s="695"/>
      <c r="CWY8" s="695"/>
      <c r="CWZ8" s="695"/>
      <c r="CXA8" s="695"/>
      <c r="CXB8" s="695"/>
      <c r="CXC8" s="695"/>
      <c r="CXD8" s="695"/>
      <c r="CXE8" s="695"/>
      <c r="CXF8" s="695"/>
      <c r="CXG8" s="695"/>
      <c r="CXH8" s="695"/>
      <c r="CXI8" s="695"/>
      <c r="CXJ8" s="695"/>
      <c r="CXK8" s="695"/>
      <c r="CXL8" s="695"/>
      <c r="CXM8" s="695"/>
      <c r="CXN8" s="695"/>
      <c r="CXO8" s="695"/>
      <c r="CXP8" s="695"/>
      <c r="CXQ8" s="695"/>
      <c r="CXR8" s="695"/>
      <c r="CXS8" s="695"/>
      <c r="CXT8" s="695"/>
      <c r="CXU8" s="695"/>
      <c r="CXV8" s="695"/>
      <c r="CXW8" s="695"/>
      <c r="CXX8" s="695"/>
      <c r="CXY8" s="695"/>
      <c r="CXZ8" s="695"/>
      <c r="CYA8" s="695"/>
      <c r="CYB8" s="695"/>
      <c r="CYC8" s="695"/>
      <c r="CYD8" s="695"/>
      <c r="CYE8" s="695"/>
      <c r="CYF8" s="695"/>
      <c r="CYG8" s="695"/>
      <c r="CYH8" s="695"/>
      <c r="CYI8" s="695"/>
      <c r="CYJ8" s="695"/>
      <c r="CYK8" s="695"/>
      <c r="CYL8" s="695"/>
      <c r="CYM8" s="695"/>
      <c r="CYN8" s="695"/>
      <c r="CYO8" s="695"/>
      <c r="CYP8" s="695"/>
      <c r="CYQ8" s="695"/>
      <c r="CYR8" s="695"/>
      <c r="CYS8" s="695"/>
      <c r="CYT8" s="695"/>
      <c r="CYU8" s="695"/>
      <c r="CYV8" s="695"/>
      <c r="CYW8" s="695"/>
      <c r="CYX8" s="695"/>
      <c r="CYY8" s="695"/>
      <c r="CYZ8" s="695"/>
      <c r="CZA8" s="695"/>
      <c r="CZB8" s="695"/>
      <c r="CZC8" s="695"/>
      <c r="CZD8" s="695"/>
      <c r="CZE8" s="695"/>
      <c r="CZF8" s="695"/>
      <c r="CZG8" s="695"/>
      <c r="CZH8" s="695"/>
      <c r="CZI8" s="695"/>
      <c r="CZJ8" s="695"/>
      <c r="CZK8" s="695"/>
      <c r="CZL8" s="695"/>
      <c r="CZM8" s="695"/>
      <c r="CZN8" s="695"/>
      <c r="CZO8" s="695"/>
      <c r="CZP8" s="695"/>
      <c r="CZQ8" s="695"/>
      <c r="CZR8" s="695"/>
      <c r="CZS8" s="695"/>
      <c r="CZT8" s="695"/>
      <c r="CZU8" s="695"/>
      <c r="CZV8" s="695"/>
      <c r="CZW8" s="695"/>
      <c r="CZX8" s="695"/>
      <c r="CZY8" s="695"/>
      <c r="CZZ8" s="695"/>
      <c r="DAA8" s="695"/>
      <c r="DAB8" s="695"/>
      <c r="DAC8" s="695"/>
      <c r="DAD8" s="695"/>
      <c r="DAE8" s="695"/>
      <c r="DAF8" s="695"/>
      <c r="DAG8" s="695"/>
      <c r="DAH8" s="695"/>
      <c r="DAI8" s="695"/>
      <c r="DAJ8" s="695"/>
      <c r="DAK8" s="695"/>
      <c r="DAL8" s="695"/>
      <c r="DAM8" s="695"/>
      <c r="DAN8" s="695"/>
      <c r="DAO8" s="695"/>
      <c r="DAP8" s="695"/>
      <c r="DAQ8" s="695"/>
      <c r="DAR8" s="695"/>
      <c r="DAS8" s="695"/>
      <c r="DAT8" s="695"/>
      <c r="DAU8" s="695"/>
      <c r="DAV8" s="695"/>
      <c r="DAW8" s="695"/>
      <c r="DAX8" s="695"/>
      <c r="DAY8" s="695"/>
      <c r="DAZ8" s="695"/>
      <c r="DBA8" s="695"/>
      <c r="DBB8" s="695"/>
      <c r="DBC8" s="695"/>
      <c r="DBD8" s="695"/>
      <c r="DBE8" s="695"/>
      <c r="DBF8" s="695"/>
      <c r="DBG8" s="695"/>
      <c r="DBH8" s="695"/>
      <c r="DBI8" s="695"/>
      <c r="DBJ8" s="695"/>
      <c r="DBK8" s="695"/>
      <c r="DBL8" s="695"/>
      <c r="DBM8" s="695"/>
      <c r="DBN8" s="695"/>
      <c r="DBO8" s="695"/>
      <c r="DBP8" s="695"/>
      <c r="DBQ8" s="695"/>
      <c r="DBR8" s="695"/>
      <c r="DBS8" s="695"/>
      <c r="DBT8" s="695"/>
      <c r="DBU8" s="695"/>
      <c r="DBV8" s="695"/>
      <c r="DBW8" s="695"/>
      <c r="DBX8" s="695"/>
      <c r="DBY8" s="695"/>
      <c r="DBZ8" s="695"/>
      <c r="DCA8" s="695"/>
      <c r="DCB8" s="695"/>
      <c r="DCC8" s="695"/>
      <c r="DCD8" s="695"/>
      <c r="DCE8" s="695"/>
      <c r="DCF8" s="695"/>
      <c r="DCG8" s="695"/>
      <c r="DCH8" s="695"/>
      <c r="DCI8" s="695"/>
      <c r="DCJ8" s="695"/>
      <c r="DCK8" s="695"/>
      <c r="DCL8" s="695"/>
      <c r="DCM8" s="695"/>
      <c r="DCN8" s="695"/>
      <c r="DCO8" s="695"/>
      <c r="DCP8" s="695"/>
      <c r="DCQ8" s="695"/>
      <c r="DCR8" s="695"/>
      <c r="DCS8" s="695"/>
      <c r="DCT8" s="695"/>
      <c r="DCU8" s="695"/>
      <c r="DCV8" s="695"/>
      <c r="DCW8" s="695"/>
      <c r="DCX8" s="695"/>
      <c r="DCY8" s="695"/>
      <c r="DCZ8" s="695"/>
      <c r="DDA8" s="695"/>
      <c r="DDB8" s="695"/>
      <c r="DDC8" s="695"/>
      <c r="DDD8" s="695"/>
      <c r="DDE8" s="695"/>
      <c r="DDF8" s="695"/>
      <c r="DDG8" s="695"/>
      <c r="DDH8" s="695"/>
      <c r="DDI8" s="695"/>
      <c r="DDJ8" s="695"/>
      <c r="DDK8" s="695"/>
      <c r="DDL8" s="695"/>
      <c r="DDM8" s="695"/>
      <c r="DDN8" s="695"/>
      <c r="DDO8" s="695"/>
      <c r="DDP8" s="695"/>
      <c r="DDQ8" s="695"/>
      <c r="DDR8" s="695"/>
      <c r="DDS8" s="695"/>
      <c r="DDT8" s="695"/>
      <c r="DDU8" s="695"/>
      <c r="DDV8" s="695"/>
      <c r="DDW8" s="695"/>
      <c r="DDX8" s="695"/>
      <c r="DDY8" s="695"/>
      <c r="DDZ8" s="695"/>
      <c r="DEA8" s="695"/>
      <c r="DEB8" s="695"/>
      <c r="DEC8" s="695"/>
      <c r="DED8" s="695"/>
      <c r="DEE8" s="695"/>
      <c r="DEF8" s="695"/>
      <c r="DEG8" s="695"/>
      <c r="DEH8" s="695"/>
      <c r="DEI8" s="695"/>
      <c r="DEJ8" s="695"/>
      <c r="DEK8" s="695"/>
      <c r="DEL8" s="695"/>
      <c r="DEM8" s="695"/>
      <c r="DEN8" s="695"/>
      <c r="DEO8" s="695"/>
      <c r="DEP8" s="695"/>
      <c r="DEQ8" s="695"/>
      <c r="DER8" s="695"/>
      <c r="DES8" s="695"/>
      <c r="DET8" s="695"/>
      <c r="DEU8" s="695"/>
      <c r="DEV8" s="695"/>
      <c r="DEW8" s="695"/>
      <c r="DEX8" s="695"/>
      <c r="DEY8" s="695"/>
      <c r="DEZ8" s="695"/>
      <c r="DFA8" s="695"/>
      <c r="DFB8" s="695"/>
      <c r="DFC8" s="695"/>
      <c r="DFD8" s="695"/>
      <c r="DFE8" s="695"/>
      <c r="DFF8" s="695"/>
      <c r="DFG8" s="695"/>
      <c r="DFH8" s="695"/>
      <c r="DFI8" s="695"/>
      <c r="DFJ8" s="695"/>
      <c r="DFK8" s="695"/>
      <c r="DFL8" s="695"/>
      <c r="DFM8" s="695"/>
      <c r="DFN8" s="695"/>
      <c r="DFO8" s="695"/>
      <c r="DFP8" s="695"/>
      <c r="DFQ8" s="695"/>
      <c r="DFR8" s="695"/>
      <c r="DFS8" s="695"/>
      <c r="DFT8" s="695"/>
      <c r="DFU8" s="695"/>
      <c r="DFV8" s="695"/>
      <c r="DFW8" s="695"/>
      <c r="DFX8" s="695"/>
      <c r="DFY8" s="695"/>
      <c r="DFZ8" s="695"/>
      <c r="DGA8" s="695"/>
      <c r="DGB8" s="695"/>
      <c r="DGC8" s="695"/>
      <c r="DGD8" s="695"/>
      <c r="DGE8" s="695"/>
      <c r="DGF8" s="695"/>
      <c r="DGG8" s="695"/>
      <c r="DGH8" s="695"/>
      <c r="DGI8" s="695"/>
      <c r="DGJ8" s="695"/>
      <c r="DGK8" s="695"/>
      <c r="DGL8" s="695"/>
      <c r="DGM8" s="695"/>
      <c r="DGN8" s="695"/>
      <c r="DGO8" s="695"/>
      <c r="DGP8" s="695"/>
      <c r="DGQ8" s="695"/>
      <c r="DGR8" s="695"/>
      <c r="DGS8" s="695"/>
      <c r="DGT8" s="695"/>
      <c r="DGU8" s="695"/>
      <c r="DGV8" s="695"/>
      <c r="DGW8" s="695"/>
      <c r="DGX8" s="695"/>
      <c r="DGY8" s="695"/>
      <c r="DGZ8" s="695"/>
      <c r="DHA8" s="695"/>
      <c r="DHB8" s="695"/>
      <c r="DHC8" s="695"/>
      <c r="DHD8" s="695"/>
      <c r="DHE8" s="695"/>
      <c r="DHF8" s="695"/>
      <c r="DHG8" s="695"/>
      <c r="DHH8" s="695"/>
      <c r="DHI8" s="695"/>
      <c r="DHJ8" s="695"/>
      <c r="DHK8" s="695"/>
      <c r="DHL8" s="695"/>
      <c r="DHM8" s="695"/>
      <c r="DHN8" s="695"/>
      <c r="DHO8" s="695"/>
      <c r="DHP8" s="695"/>
      <c r="DHQ8" s="695"/>
      <c r="DHR8" s="695"/>
      <c r="DHS8" s="695"/>
      <c r="DHT8" s="695"/>
      <c r="DHU8" s="695"/>
      <c r="DHV8" s="695"/>
      <c r="DHW8" s="695"/>
      <c r="DHX8" s="695"/>
      <c r="DHY8" s="695"/>
      <c r="DHZ8" s="695"/>
      <c r="DIA8" s="695"/>
      <c r="DIB8" s="695"/>
      <c r="DIC8" s="695"/>
      <c r="DID8" s="695"/>
      <c r="DIE8" s="695"/>
      <c r="DIF8" s="695"/>
      <c r="DIG8" s="695"/>
      <c r="DIH8" s="695"/>
      <c r="DII8" s="695"/>
      <c r="DIJ8" s="695"/>
      <c r="DIK8" s="695"/>
      <c r="DIL8" s="695"/>
      <c r="DIM8" s="695"/>
      <c r="DIN8" s="695"/>
      <c r="DIO8" s="695"/>
      <c r="DIP8" s="695"/>
      <c r="DIQ8" s="695"/>
      <c r="DIR8" s="695"/>
      <c r="DIS8" s="695"/>
      <c r="DIT8" s="695"/>
      <c r="DIU8" s="695"/>
      <c r="DIV8" s="695"/>
      <c r="DIW8" s="695"/>
      <c r="DIX8" s="695"/>
      <c r="DIY8" s="695"/>
      <c r="DIZ8" s="695"/>
      <c r="DJA8" s="695"/>
      <c r="DJB8" s="695"/>
      <c r="DJC8" s="695"/>
      <c r="DJD8" s="695"/>
      <c r="DJE8" s="695"/>
      <c r="DJF8" s="695"/>
      <c r="DJG8" s="695"/>
      <c r="DJH8" s="695"/>
      <c r="DJI8" s="695"/>
      <c r="DJJ8" s="695"/>
      <c r="DJK8" s="695"/>
      <c r="DJL8" s="695"/>
      <c r="DJM8" s="695"/>
      <c r="DJN8" s="695"/>
      <c r="DJO8" s="695"/>
      <c r="DJP8" s="695"/>
      <c r="DJQ8" s="695"/>
      <c r="DJR8" s="695"/>
      <c r="DJS8" s="695"/>
      <c r="DJT8" s="695"/>
      <c r="DJU8" s="695"/>
      <c r="DJV8" s="695"/>
      <c r="DJW8" s="695"/>
      <c r="DJX8" s="695"/>
      <c r="DJY8" s="695"/>
      <c r="DJZ8" s="695"/>
      <c r="DKA8" s="695"/>
      <c r="DKB8" s="695"/>
      <c r="DKC8" s="695"/>
      <c r="DKD8" s="695"/>
      <c r="DKE8" s="695"/>
      <c r="DKF8" s="695"/>
      <c r="DKG8" s="695"/>
      <c r="DKH8" s="695"/>
      <c r="DKI8" s="695"/>
      <c r="DKJ8" s="695"/>
      <c r="DKK8" s="695"/>
      <c r="DKL8" s="695"/>
      <c r="DKM8" s="695"/>
      <c r="DKN8" s="695"/>
      <c r="DKO8" s="695"/>
      <c r="DKP8" s="695"/>
      <c r="DKQ8" s="695"/>
      <c r="DKR8" s="695"/>
      <c r="DKS8" s="695"/>
      <c r="DKT8" s="695"/>
      <c r="DKU8" s="695"/>
      <c r="DKV8" s="695"/>
      <c r="DKW8" s="695"/>
      <c r="DKX8" s="695"/>
      <c r="DKY8" s="695"/>
      <c r="DKZ8" s="695"/>
      <c r="DLA8" s="695"/>
      <c r="DLB8" s="695"/>
      <c r="DLC8" s="695"/>
      <c r="DLD8" s="695"/>
      <c r="DLE8" s="695"/>
      <c r="DLF8" s="695"/>
      <c r="DLG8" s="695"/>
      <c r="DLH8" s="695"/>
      <c r="DLI8" s="695"/>
      <c r="DLJ8" s="695"/>
      <c r="DLK8" s="695"/>
      <c r="DLL8" s="695"/>
      <c r="DLM8" s="695"/>
      <c r="DLN8" s="695"/>
      <c r="DLO8" s="695"/>
      <c r="DLP8" s="695"/>
      <c r="DLQ8" s="695"/>
      <c r="DLR8" s="695"/>
      <c r="DLS8" s="695"/>
      <c r="DLT8" s="695"/>
      <c r="DLU8" s="695"/>
      <c r="DLV8" s="695"/>
      <c r="DLW8" s="695"/>
      <c r="DLX8" s="695"/>
      <c r="DLY8" s="695"/>
      <c r="DLZ8" s="695"/>
      <c r="DMA8" s="695"/>
      <c r="DMB8" s="695"/>
      <c r="DMC8" s="695"/>
      <c r="DMD8" s="695"/>
      <c r="DME8" s="695"/>
      <c r="DMF8" s="695"/>
      <c r="DMG8" s="695"/>
      <c r="DMH8" s="695"/>
      <c r="DMI8" s="695"/>
      <c r="DMJ8" s="695"/>
      <c r="DMK8" s="695"/>
      <c r="DML8" s="695"/>
      <c r="DMM8" s="695"/>
      <c r="DMN8" s="695"/>
      <c r="DMO8" s="695"/>
      <c r="DMP8" s="695"/>
      <c r="DMQ8" s="695"/>
      <c r="DMR8" s="695"/>
      <c r="DMS8" s="695"/>
      <c r="DMT8" s="695"/>
      <c r="DMU8" s="695"/>
      <c r="DMV8" s="695"/>
      <c r="DMW8" s="695"/>
      <c r="DMX8" s="695"/>
      <c r="DMY8" s="695"/>
      <c r="DMZ8" s="695"/>
      <c r="DNA8" s="695"/>
      <c r="DNB8" s="695"/>
      <c r="DNC8" s="695"/>
      <c r="DND8" s="695"/>
      <c r="DNE8" s="695"/>
      <c r="DNF8" s="695"/>
      <c r="DNG8" s="695"/>
      <c r="DNH8" s="695"/>
      <c r="DNI8" s="695"/>
      <c r="DNJ8" s="695"/>
      <c r="DNK8" s="695"/>
      <c r="DNL8" s="695"/>
      <c r="DNM8" s="695"/>
      <c r="DNN8" s="695"/>
      <c r="DNO8" s="695"/>
      <c r="DNP8" s="695"/>
      <c r="DNQ8" s="695"/>
      <c r="DNR8" s="695"/>
      <c r="DNS8" s="695"/>
      <c r="DNT8" s="695"/>
      <c r="DNU8" s="695"/>
      <c r="DNV8" s="695"/>
      <c r="DNW8" s="695"/>
      <c r="DNX8" s="695"/>
      <c r="DNY8" s="695"/>
      <c r="DNZ8" s="695"/>
      <c r="DOA8" s="695"/>
      <c r="DOB8" s="695"/>
      <c r="DOC8" s="695"/>
      <c r="DOD8" s="695"/>
      <c r="DOE8" s="695"/>
      <c r="DOF8" s="695"/>
      <c r="DOG8" s="695"/>
      <c r="DOH8" s="695"/>
      <c r="DOI8" s="695"/>
      <c r="DOJ8" s="695"/>
      <c r="DOK8" s="695"/>
      <c r="DOL8" s="695"/>
      <c r="DOM8" s="695"/>
      <c r="DON8" s="695"/>
      <c r="DOO8" s="695"/>
      <c r="DOP8" s="695"/>
      <c r="DOQ8" s="695"/>
      <c r="DOR8" s="695"/>
      <c r="DOS8" s="695"/>
      <c r="DOT8" s="695"/>
      <c r="DOU8" s="695"/>
      <c r="DOV8" s="695"/>
      <c r="DOW8" s="695"/>
      <c r="DOX8" s="695"/>
      <c r="DOY8" s="695"/>
      <c r="DOZ8" s="695"/>
      <c r="DPA8" s="695"/>
      <c r="DPB8" s="695"/>
      <c r="DPC8" s="695"/>
      <c r="DPD8" s="695"/>
      <c r="DPE8" s="695"/>
      <c r="DPF8" s="695"/>
      <c r="DPG8" s="695"/>
      <c r="DPH8" s="695"/>
      <c r="DPI8" s="695"/>
      <c r="DPJ8" s="695"/>
      <c r="DPK8" s="695"/>
      <c r="DPL8" s="695"/>
      <c r="DPM8" s="695"/>
      <c r="DPN8" s="695"/>
      <c r="DPO8" s="695"/>
      <c r="DPP8" s="695"/>
      <c r="DPQ8" s="695"/>
      <c r="DPR8" s="695"/>
      <c r="DPS8" s="695"/>
      <c r="DPT8" s="695"/>
      <c r="DPU8" s="695"/>
      <c r="DPV8" s="695"/>
      <c r="DPW8" s="695"/>
      <c r="DPX8" s="695"/>
      <c r="DPY8" s="695"/>
      <c r="DPZ8" s="695"/>
      <c r="DQA8" s="695"/>
      <c r="DQB8" s="695"/>
      <c r="DQC8" s="695"/>
      <c r="DQD8" s="695"/>
      <c r="DQE8" s="695"/>
      <c r="DQF8" s="695"/>
      <c r="DQG8" s="695"/>
      <c r="DQH8" s="695"/>
      <c r="DQI8" s="695"/>
      <c r="DQJ8" s="695"/>
      <c r="DQK8" s="695"/>
      <c r="DQL8" s="695"/>
      <c r="DQM8" s="695"/>
      <c r="DQN8" s="695"/>
      <c r="DQO8" s="695"/>
      <c r="DQP8" s="695"/>
      <c r="DQQ8" s="695"/>
      <c r="DQR8" s="695"/>
      <c r="DQS8" s="695"/>
      <c r="DQT8" s="695"/>
      <c r="DQU8" s="695"/>
      <c r="DQV8" s="695"/>
      <c r="DQW8" s="695"/>
      <c r="DQX8" s="695"/>
      <c r="DQY8" s="695"/>
      <c r="DQZ8" s="695"/>
      <c r="DRA8" s="695"/>
      <c r="DRB8" s="695"/>
      <c r="DRC8" s="695"/>
      <c r="DRD8" s="695"/>
      <c r="DRE8" s="695"/>
      <c r="DRF8" s="695"/>
      <c r="DRG8" s="695"/>
      <c r="DRH8" s="695"/>
      <c r="DRI8" s="695"/>
      <c r="DRJ8" s="695"/>
      <c r="DRK8" s="695"/>
      <c r="DRL8" s="695"/>
      <c r="DRM8" s="695"/>
      <c r="DRN8" s="695"/>
      <c r="DRO8" s="695"/>
      <c r="DRP8" s="695"/>
      <c r="DRQ8" s="695"/>
      <c r="DRR8" s="695"/>
      <c r="DRS8" s="695"/>
      <c r="DRT8" s="695"/>
      <c r="DRU8" s="695"/>
      <c r="DRV8" s="695"/>
      <c r="DRW8" s="695"/>
      <c r="DRX8" s="695"/>
      <c r="DRY8" s="695"/>
      <c r="DRZ8" s="695"/>
      <c r="DSA8" s="695"/>
      <c r="DSB8" s="695"/>
      <c r="DSC8" s="695"/>
      <c r="DSD8" s="695"/>
      <c r="DSE8" s="695"/>
      <c r="DSF8" s="695"/>
      <c r="DSG8" s="695"/>
      <c r="DSH8" s="695"/>
      <c r="DSI8" s="695"/>
      <c r="DSJ8" s="695"/>
      <c r="DSK8" s="695"/>
      <c r="DSL8" s="695"/>
      <c r="DSM8" s="695"/>
      <c r="DSN8" s="695"/>
      <c r="DSO8" s="695"/>
      <c r="DSP8" s="695"/>
      <c r="DSQ8" s="695"/>
      <c r="DSR8" s="695"/>
      <c r="DSS8" s="695"/>
      <c r="DST8" s="695"/>
      <c r="DSU8" s="695"/>
      <c r="DSV8" s="695"/>
      <c r="DSW8" s="695"/>
      <c r="DSX8" s="695"/>
      <c r="DSY8" s="695"/>
      <c r="DSZ8" s="695"/>
      <c r="DTA8" s="695"/>
      <c r="DTB8" s="695"/>
      <c r="DTC8" s="695"/>
      <c r="DTD8" s="695"/>
      <c r="DTE8" s="695"/>
      <c r="DTF8" s="695"/>
      <c r="DTG8" s="695"/>
      <c r="DTH8" s="695"/>
      <c r="DTI8" s="695"/>
      <c r="DTJ8" s="695"/>
      <c r="DTK8" s="695"/>
      <c r="DTL8" s="695"/>
      <c r="DTM8" s="695"/>
      <c r="DTN8" s="695"/>
      <c r="DTO8" s="695"/>
      <c r="DTP8" s="695"/>
      <c r="DTQ8" s="695"/>
      <c r="DTR8" s="695"/>
      <c r="DTS8" s="695"/>
      <c r="DTT8" s="695"/>
      <c r="DTU8" s="695"/>
      <c r="DTV8" s="695"/>
      <c r="DTW8" s="695"/>
      <c r="DTX8" s="695"/>
      <c r="DTY8" s="695"/>
      <c r="DTZ8" s="695"/>
      <c r="DUA8" s="695"/>
      <c r="DUB8" s="695"/>
      <c r="DUC8" s="695"/>
      <c r="DUD8" s="695"/>
      <c r="DUE8" s="695"/>
      <c r="DUF8" s="695"/>
      <c r="DUG8" s="695"/>
      <c r="DUH8" s="695"/>
      <c r="DUI8" s="695"/>
      <c r="DUJ8" s="695"/>
      <c r="DUK8" s="695"/>
      <c r="DUL8" s="695"/>
      <c r="DUM8" s="695"/>
      <c r="DUN8" s="695"/>
      <c r="DUO8" s="695"/>
      <c r="DUP8" s="695"/>
      <c r="DUQ8" s="695"/>
      <c r="DUR8" s="695"/>
      <c r="DUS8" s="695"/>
      <c r="DUT8" s="695"/>
      <c r="DUU8" s="695"/>
      <c r="DUV8" s="695"/>
      <c r="DUW8" s="695"/>
      <c r="DUX8" s="695"/>
      <c r="DUY8" s="695"/>
      <c r="DUZ8" s="695"/>
      <c r="DVA8" s="695"/>
      <c r="DVB8" s="695"/>
      <c r="DVC8" s="695"/>
      <c r="DVD8" s="695"/>
      <c r="DVE8" s="695"/>
      <c r="DVF8" s="695"/>
      <c r="DVG8" s="695"/>
      <c r="DVH8" s="695"/>
      <c r="DVI8" s="695"/>
      <c r="DVJ8" s="695"/>
      <c r="DVK8" s="695"/>
      <c r="DVL8" s="695"/>
      <c r="DVM8" s="695"/>
      <c r="DVN8" s="695"/>
      <c r="DVO8" s="695"/>
      <c r="DVP8" s="695"/>
      <c r="DVQ8" s="695"/>
      <c r="DVR8" s="695"/>
      <c r="DVS8" s="695"/>
      <c r="DVT8" s="695"/>
      <c r="DVU8" s="695"/>
      <c r="DVV8" s="695"/>
      <c r="DVW8" s="695"/>
      <c r="DVX8" s="695"/>
      <c r="DVY8" s="695"/>
      <c r="DVZ8" s="695"/>
      <c r="DWA8" s="695"/>
      <c r="DWB8" s="695"/>
      <c r="DWC8" s="695"/>
      <c r="DWD8" s="695"/>
      <c r="DWE8" s="695"/>
      <c r="DWF8" s="695"/>
      <c r="DWG8" s="695"/>
      <c r="DWH8" s="695"/>
      <c r="DWI8" s="695"/>
      <c r="DWJ8" s="695"/>
      <c r="DWK8" s="695"/>
      <c r="DWL8" s="695"/>
      <c r="DWM8" s="695"/>
      <c r="DWN8" s="695"/>
      <c r="DWO8" s="695"/>
      <c r="DWP8" s="695"/>
      <c r="DWQ8" s="695"/>
      <c r="DWR8" s="695"/>
      <c r="DWS8" s="695"/>
      <c r="DWT8" s="695"/>
      <c r="DWU8" s="695"/>
      <c r="DWV8" s="695"/>
      <c r="DWW8" s="695"/>
      <c r="DWX8" s="695"/>
      <c r="DWY8" s="695"/>
      <c r="DWZ8" s="695"/>
      <c r="DXA8" s="695"/>
      <c r="DXB8" s="695"/>
      <c r="DXC8" s="695"/>
      <c r="DXD8" s="695"/>
      <c r="DXE8" s="695"/>
      <c r="DXF8" s="695"/>
      <c r="DXG8" s="695"/>
      <c r="DXH8" s="695"/>
      <c r="DXI8" s="695"/>
      <c r="DXJ8" s="695"/>
      <c r="DXK8" s="695"/>
      <c r="DXL8" s="695"/>
      <c r="DXM8" s="695"/>
      <c r="DXN8" s="695"/>
      <c r="DXO8" s="695"/>
      <c r="DXP8" s="695"/>
      <c r="DXQ8" s="695"/>
      <c r="DXR8" s="695"/>
      <c r="DXS8" s="695"/>
      <c r="DXT8" s="695"/>
      <c r="DXU8" s="695"/>
      <c r="DXV8" s="695"/>
      <c r="DXW8" s="695"/>
      <c r="DXX8" s="695"/>
      <c r="DXY8" s="695"/>
      <c r="DXZ8" s="695"/>
      <c r="DYA8" s="695"/>
      <c r="DYB8" s="695"/>
      <c r="DYC8" s="695"/>
      <c r="DYD8" s="695"/>
      <c r="DYE8" s="695"/>
      <c r="DYF8" s="695"/>
      <c r="DYG8" s="695"/>
      <c r="DYH8" s="695"/>
      <c r="DYI8" s="695"/>
      <c r="DYJ8" s="695"/>
      <c r="DYK8" s="695"/>
      <c r="DYL8" s="695"/>
      <c r="DYM8" s="695"/>
      <c r="DYN8" s="695"/>
      <c r="DYO8" s="695"/>
      <c r="DYP8" s="695"/>
      <c r="DYQ8" s="695"/>
      <c r="DYR8" s="695"/>
      <c r="DYS8" s="695"/>
      <c r="DYT8" s="695"/>
      <c r="DYU8" s="695"/>
      <c r="DYV8" s="695"/>
      <c r="DYW8" s="695"/>
      <c r="DYX8" s="695"/>
      <c r="DYY8" s="695"/>
      <c r="DYZ8" s="695"/>
      <c r="DZA8" s="695"/>
      <c r="DZB8" s="695"/>
      <c r="DZC8" s="695"/>
      <c r="DZD8" s="695"/>
      <c r="DZE8" s="695"/>
      <c r="DZF8" s="695"/>
      <c r="DZG8" s="695"/>
      <c r="DZH8" s="695"/>
      <c r="DZI8" s="695"/>
      <c r="DZJ8" s="695"/>
      <c r="DZK8" s="695"/>
      <c r="DZL8" s="695"/>
      <c r="DZM8" s="695"/>
      <c r="DZN8" s="695"/>
      <c r="DZO8" s="695"/>
      <c r="DZP8" s="695"/>
      <c r="DZQ8" s="695"/>
      <c r="DZR8" s="695"/>
      <c r="DZS8" s="695"/>
      <c r="DZT8" s="695"/>
      <c r="DZU8" s="695"/>
      <c r="DZV8" s="695"/>
      <c r="DZW8" s="695"/>
      <c r="DZX8" s="695"/>
      <c r="DZY8" s="695"/>
      <c r="DZZ8" s="695"/>
      <c r="EAA8" s="695"/>
      <c r="EAB8" s="695"/>
      <c r="EAC8" s="695"/>
      <c r="EAD8" s="695"/>
      <c r="EAE8" s="695"/>
      <c r="EAF8" s="695"/>
      <c r="EAG8" s="695"/>
      <c r="EAH8" s="695"/>
      <c r="EAI8" s="695"/>
      <c r="EAJ8" s="695"/>
      <c r="EAK8" s="695"/>
      <c r="EAL8" s="695"/>
      <c r="EAM8" s="695"/>
      <c r="EAN8" s="695"/>
      <c r="EAO8" s="695"/>
      <c r="EAP8" s="695"/>
      <c r="EAQ8" s="695"/>
      <c r="EAR8" s="695"/>
      <c r="EAS8" s="695"/>
      <c r="EAT8" s="695"/>
      <c r="EAU8" s="695"/>
      <c r="EAV8" s="695"/>
      <c r="EAW8" s="695"/>
      <c r="EAX8" s="695"/>
      <c r="EAY8" s="695"/>
      <c r="EAZ8" s="695"/>
      <c r="EBA8" s="695"/>
      <c r="EBB8" s="695"/>
      <c r="EBC8" s="695"/>
      <c r="EBD8" s="695"/>
      <c r="EBE8" s="695"/>
      <c r="EBF8" s="695"/>
      <c r="EBG8" s="695"/>
      <c r="EBH8" s="695"/>
      <c r="EBI8" s="695"/>
      <c r="EBJ8" s="695"/>
      <c r="EBK8" s="695"/>
      <c r="EBL8" s="695"/>
      <c r="EBM8" s="695"/>
      <c r="EBN8" s="695"/>
      <c r="EBO8" s="695"/>
      <c r="EBP8" s="695"/>
      <c r="EBQ8" s="695"/>
      <c r="EBR8" s="695"/>
      <c r="EBS8" s="695"/>
      <c r="EBT8" s="695"/>
      <c r="EBU8" s="695"/>
      <c r="EBV8" s="695"/>
      <c r="EBW8" s="695"/>
      <c r="EBX8" s="695"/>
      <c r="EBY8" s="695"/>
      <c r="EBZ8" s="695"/>
      <c r="ECA8" s="695"/>
      <c r="ECB8" s="695"/>
      <c r="ECC8" s="695"/>
      <c r="ECD8" s="695"/>
      <c r="ECE8" s="695"/>
      <c r="ECF8" s="695"/>
      <c r="ECG8" s="695"/>
      <c r="ECH8" s="695"/>
      <c r="ECI8" s="695"/>
      <c r="ECJ8" s="695"/>
      <c r="ECK8" s="695"/>
      <c r="ECL8" s="695"/>
      <c r="ECM8" s="695"/>
      <c r="ECN8" s="695"/>
      <c r="ECO8" s="695"/>
      <c r="ECP8" s="695"/>
      <c r="ECQ8" s="695"/>
      <c r="ECR8" s="695"/>
      <c r="ECS8" s="695"/>
      <c r="ECT8" s="695"/>
      <c r="ECU8" s="695"/>
      <c r="ECV8" s="695"/>
      <c r="ECW8" s="695"/>
      <c r="ECX8" s="695"/>
      <c r="ECY8" s="695"/>
      <c r="ECZ8" s="695"/>
      <c r="EDA8" s="695"/>
      <c r="EDB8" s="695"/>
      <c r="EDC8" s="695"/>
      <c r="EDD8" s="695"/>
      <c r="EDE8" s="695"/>
      <c r="EDF8" s="695"/>
      <c r="EDG8" s="695"/>
      <c r="EDH8" s="695"/>
      <c r="EDI8" s="695"/>
      <c r="EDJ8" s="695"/>
      <c r="EDK8" s="695"/>
      <c r="EDL8" s="695"/>
      <c r="EDM8" s="695"/>
      <c r="EDN8" s="695"/>
      <c r="EDO8" s="695"/>
      <c r="EDP8" s="695"/>
      <c r="EDQ8" s="695"/>
      <c r="EDR8" s="695"/>
      <c r="EDS8" s="695"/>
      <c r="EDT8" s="695"/>
      <c r="EDU8" s="695"/>
      <c r="EDV8" s="695"/>
      <c r="EDW8" s="695"/>
      <c r="EDX8" s="695"/>
      <c r="EDY8" s="695"/>
      <c r="EDZ8" s="695"/>
      <c r="EEA8" s="695"/>
      <c r="EEB8" s="695"/>
      <c r="EEC8" s="695"/>
      <c r="EED8" s="695"/>
      <c r="EEE8" s="695"/>
      <c r="EEF8" s="695"/>
      <c r="EEG8" s="695"/>
      <c r="EEH8" s="695"/>
      <c r="EEI8" s="695"/>
      <c r="EEJ8" s="695"/>
      <c r="EEK8" s="695"/>
      <c r="EEL8" s="695"/>
      <c r="EEM8" s="695"/>
      <c r="EEN8" s="695"/>
      <c r="EEO8" s="695"/>
      <c r="EEP8" s="695"/>
      <c r="EEQ8" s="695"/>
      <c r="EER8" s="695"/>
      <c r="EES8" s="695"/>
      <c r="EET8" s="695"/>
      <c r="EEU8" s="695"/>
      <c r="EEV8" s="695"/>
      <c r="EEW8" s="695"/>
      <c r="EEX8" s="695"/>
      <c r="EEY8" s="695"/>
      <c r="EEZ8" s="695"/>
      <c r="EFA8" s="695"/>
      <c r="EFB8" s="695"/>
      <c r="EFC8" s="695"/>
      <c r="EFD8" s="695"/>
      <c r="EFE8" s="695"/>
      <c r="EFF8" s="695"/>
      <c r="EFG8" s="695"/>
      <c r="EFH8" s="695"/>
      <c r="EFI8" s="695"/>
      <c r="EFJ8" s="695"/>
      <c r="EFK8" s="695"/>
      <c r="EFL8" s="695"/>
      <c r="EFM8" s="695"/>
      <c r="EFN8" s="695"/>
      <c r="EFO8" s="695"/>
      <c r="EFP8" s="695"/>
      <c r="EFQ8" s="695"/>
      <c r="EFR8" s="695"/>
      <c r="EFS8" s="695"/>
      <c r="EFT8" s="695"/>
      <c r="EFU8" s="695"/>
      <c r="EFV8" s="695"/>
      <c r="EFW8" s="695"/>
      <c r="EFX8" s="695"/>
      <c r="EFY8" s="695"/>
      <c r="EFZ8" s="695"/>
      <c r="EGA8" s="695"/>
      <c r="EGB8" s="695"/>
      <c r="EGC8" s="695"/>
      <c r="EGD8" s="695"/>
      <c r="EGE8" s="695"/>
      <c r="EGF8" s="695"/>
      <c r="EGG8" s="695"/>
      <c r="EGH8" s="695"/>
      <c r="EGI8" s="695"/>
      <c r="EGJ8" s="695"/>
      <c r="EGK8" s="695"/>
      <c r="EGL8" s="695"/>
      <c r="EGM8" s="695"/>
      <c r="EGN8" s="695"/>
      <c r="EGO8" s="695"/>
      <c r="EGP8" s="695"/>
      <c r="EGQ8" s="695"/>
      <c r="EGR8" s="695"/>
      <c r="EGS8" s="695"/>
      <c r="EGT8" s="695"/>
      <c r="EGU8" s="695"/>
      <c r="EGV8" s="695"/>
      <c r="EGW8" s="695"/>
      <c r="EGX8" s="695"/>
      <c r="EGY8" s="695"/>
      <c r="EGZ8" s="695"/>
      <c r="EHA8" s="695"/>
      <c r="EHB8" s="695"/>
      <c r="EHC8" s="695"/>
      <c r="EHD8" s="695"/>
      <c r="EHE8" s="695"/>
      <c r="EHF8" s="695"/>
      <c r="EHG8" s="695"/>
      <c r="EHH8" s="695"/>
      <c r="EHI8" s="695"/>
      <c r="EHJ8" s="695"/>
      <c r="EHK8" s="695"/>
      <c r="EHL8" s="695"/>
      <c r="EHM8" s="695"/>
      <c r="EHN8" s="695"/>
      <c r="EHO8" s="695"/>
      <c r="EHP8" s="695"/>
      <c r="EHQ8" s="695"/>
      <c r="EHR8" s="695"/>
      <c r="EHS8" s="695"/>
      <c r="EHT8" s="695"/>
      <c r="EHU8" s="695"/>
      <c r="EHV8" s="695"/>
      <c r="EHW8" s="695"/>
      <c r="EHX8" s="695"/>
      <c r="EHY8" s="695"/>
      <c r="EHZ8" s="695"/>
      <c r="EIA8" s="695"/>
      <c r="EIB8" s="695"/>
      <c r="EIC8" s="695"/>
      <c r="EID8" s="695"/>
      <c r="EIE8" s="695"/>
      <c r="EIF8" s="695"/>
      <c r="EIG8" s="695"/>
      <c r="EIH8" s="695"/>
      <c r="EII8" s="695"/>
      <c r="EIJ8" s="695"/>
      <c r="EIK8" s="695"/>
      <c r="EIL8" s="695"/>
      <c r="EIM8" s="695"/>
      <c r="EIN8" s="695"/>
      <c r="EIO8" s="695"/>
      <c r="EIP8" s="695"/>
      <c r="EIQ8" s="695"/>
      <c r="EIR8" s="695"/>
      <c r="EIS8" s="695"/>
      <c r="EIT8" s="695"/>
      <c r="EIU8" s="695"/>
      <c r="EIV8" s="695"/>
      <c r="EIW8" s="695"/>
      <c r="EIX8" s="695"/>
      <c r="EIY8" s="695"/>
      <c r="EIZ8" s="695"/>
      <c r="EJA8" s="695"/>
      <c r="EJB8" s="695"/>
      <c r="EJC8" s="695"/>
      <c r="EJD8" s="695"/>
      <c r="EJE8" s="695"/>
      <c r="EJF8" s="695"/>
      <c r="EJG8" s="695"/>
      <c r="EJH8" s="695"/>
      <c r="EJI8" s="695"/>
      <c r="EJJ8" s="695"/>
      <c r="EJK8" s="695"/>
      <c r="EJL8" s="695"/>
      <c r="EJM8" s="695"/>
      <c r="EJN8" s="695"/>
      <c r="EJO8" s="695"/>
      <c r="EJP8" s="695"/>
      <c r="EJQ8" s="695"/>
      <c r="EJR8" s="695"/>
      <c r="EJS8" s="695"/>
      <c r="EJT8" s="695"/>
      <c r="EJU8" s="695"/>
      <c r="EJV8" s="695"/>
      <c r="EJW8" s="695"/>
      <c r="EJX8" s="695"/>
      <c r="EJY8" s="695"/>
      <c r="EJZ8" s="695"/>
      <c r="EKA8" s="695"/>
      <c r="EKB8" s="695"/>
      <c r="EKC8" s="695"/>
      <c r="EKD8" s="695"/>
      <c r="EKE8" s="695"/>
      <c r="EKF8" s="695"/>
      <c r="EKG8" s="695"/>
      <c r="EKH8" s="695"/>
      <c r="EKI8" s="695"/>
      <c r="EKJ8" s="695"/>
      <c r="EKK8" s="695"/>
      <c r="EKL8" s="695"/>
      <c r="EKM8" s="695"/>
      <c r="EKN8" s="695"/>
      <c r="EKO8" s="695"/>
      <c r="EKP8" s="695"/>
      <c r="EKQ8" s="695"/>
      <c r="EKR8" s="695"/>
      <c r="EKS8" s="695"/>
      <c r="EKT8" s="695"/>
      <c r="EKU8" s="695"/>
      <c r="EKV8" s="695"/>
      <c r="EKW8" s="695"/>
      <c r="EKX8" s="695"/>
      <c r="EKY8" s="695"/>
      <c r="EKZ8" s="695"/>
      <c r="ELA8" s="695"/>
      <c r="ELB8" s="695"/>
      <c r="ELC8" s="695"/>
      <c r="ELD8" s="695"/>
      <c r="ELE8" s="695"/>
      <c r="ELF8" s="695"/>
      <c r="ELG8" s="695"/>
      <c r="ELH8" s="695"/>
      <c r="ELI8" s="695"/>
      <c r="ELJ8" s="695"/>
      <c r="ELK8" s="695"/>
      <c r="ELL8" s="695"/>
      <c r="ELM8" s="695"/>
      <c r="ELN8" s="695"/>
      <c r="ELO8" s="695"/>
      <c r="ELP8" s="695"/>
      <c r="ELQ8" s="695"/>
      <c r="ELR8" s="695"/>
      <c r="ELS8" s="695"/>
      <c r="ELT8" s="695"/>
      <c r="ELU8" s="695"/>
      <c r="ELV8" s="695"/>
      <c r="ELW8" s="695"/>
      <c r="ELX8" s="695"/>
      <c r="ELY8" s="695"/>
      <c r="ELZ8" s="695"/>
      <c r="EMA8" s="695"/>
      <c r="EMB8" s="695"/>
      <c r="EMC8" s="695"/>
      <c r="EMD8" s="695"/>
      <c r="EME8" s="695"/>
      <c r="EMF8" s="695"/>
      <c r="EMG8" s="695"/>
      <c r="EMH8" s="695"/>
      <c r="EMI8" s="695"/>
      <c r="EMJ8" s="695"/>
      <c r="EMK8" s="695"/>
      <c r="EML8" s="695"/>
      <c r="EMM8" s="695"/>
      <c r="EMN8" s="695"/>
      <c r="EMO8" s="695"/>
      <c r="EMP8" s="695"/>
      <c r="EMQ8" s="695"/>
      <c r="EMR8" s="695"/>
      <c r="EMS8" s="695"/>
      <c r="EMT8" s="695"/>
      <c r="EMU8" s="695"/>
      <c r="EMV8" s="695"/>
      <c r="EMW8" s="695"/>
      <c r="EMX8" s="695"/>
      <c r="EMY8" s="695"/>
      <c r="EMZ8" s="695"/>
      <c r="ENA8" s="695"/>
      <c r="ENB8" s="695"/>
      <c r="ENC8" s="695"/>
      <c r="END8" s="695"/>
      <c r="ENE8" s="695"/>
      <c r="ENF8" s="695"/>
      <c r="ENG8" s="695"/>
      <c r="ENH8" s="695"/>
      <c r="ENI8" s="695"/>
      <c r="ENJ8" s="695"/>
      <c r="ENK8" s="695"/>
      <c r="ENL8" s="695"/>
      <c r="ENM8" s="695"/>
      <c r="ENN8" s="695"/>
      <c r="ENO8" s="695"/>
      <c r="ENP8" s="695"/>
      <c r="ENQ8" s="695"/>
      <c r="ENR8" s="695"/>
      <c r="ENS8" s="695"/>
      <c r="ENT8" s="695"/>
      <c r="ENU8" s="695"/>
      <c r="ENV8" s="695"/>
      <c r="ENW8" s="695"/>
      <c r="ENX8" s="695"/>
      <c r="ENY8" s="695"/>
      <c r="ENZ8" s="695"/>
      <c r="EOA8" s="695"/>
      <c r="EOB8" s="695"/>
      <c r="EOC8" s="695"/>
      <c r="EOD8" s="695"/>
      <c r="EOE8" s="695"/>
      <c r="EOF8" s="695"/>
      <c r="EOG8" s="695"/>
      <c r="EOH8" s="695"/>
      <c r="EOI8" s="695"/>
      <c r="EOJ8" s="695"/>
      <c r="EOK8" s="695"/>
      <c r="EOL8" s="695"/>
      <c r="EOM8" s="695"/>
      <c r="EON8" s="695"/>
      <c r="EOO8" s="695"/>
      <c r="EOP8" s="695"/>
      <c r="EOQ8" s="695"/>
      <c r="EOR8" s="695"/>
      <c r="EOS8" s="695"/>
      <c r="EOT8" s="695"/>
      <c r="EOU8" s="695"/>
      <c r="EOV8" s="695"/>
      <c r="EOW8" s="695"/>
      <c r="EOX8" s="695"/>
      <c r="EOY8" s="695"/>
      <c r="EOZ8" s="695"/>
      <c r="EPA8" s="695"/>
      <c r="EPB8" s="695"/>
      <c r="EPC8" s="695"/>
      <c r="EPD8" s="695"/>
      <c r="EPE8" s="695"/>
      <c r="EPF8" s="695"/>
      <c r="EPG8" s="695"/>
      <c r="EPH8" s="695"/>
      <c r="EPI8" s="695"/>
      <c r="EPJ8" s="695"/>
      <c r="EPK8" s="695"/>
      <c r="EPL8" s="695"/>
      <c r="EPM8" s="695"/>
      <c r="EPN8" s="695"/>
      <c r="EPO8" s="695"/>
      <c r="EPP8" s="695"/>
      <c r="EPQ8" s="695"/>
      <c r="EPR8" s="695"/>
      <c r="EPS8" s="695"/>
      <c r="EPT8" s="695"/>
      <c r="EPU8" s="695"/>
      <c r="EPV8" s="695"/>
      <c r="EPW8" s="695"/>
      <c r="EPX8" s="695"/>
      <c r="EPY8" s="695"/>
      <c r="EPZ8" s="695"/>
      <c r="EQA8" s="695"/>
      <c r="EQB8" s="695"/>
      <c r="EQC8" s="695"/>
      <c r="EQD8" s="695"/>
      <c r="EQE8" s="695"/>
      <c r="EQF8" s="695"/>
      <c r="EQG8" s="695"/>
      <c r="EQH8" s="695"/>
      <c r="EQI8" s="695"/>
      <c r="EQJ8" s="695"/>
      <c r="EQK8" s="695"/>
      <c r="EQL8" s="695"/>
      <c r="EQM8" s="695"/>
      <c r="EQN8" s="695"/>
      <c r="EQO8" s="695"/>
      <c r="EQP8" s="695"/>
      <c r="EQQ8" s="695"/>
      <c r="EQR8" s="695"/>
      <c r="EQS8" s="695"/>
      <c r="EQT8" s="695"/>
      <c r="EQU8" s="695"/>
      <c r="EQV8" s="695"/>
      <c r="EQW8" s="695"/>
      <c r="EQX8" s="695"/>
      <c r="EQY8" s="695"/>
      <c r="EQZ8" s="695"/>
      <c r="ERA8" s="695"/>
      <c r="ERB8" s="695"/>
      <c r="ERC8" s="695"/>
      <c r="ERD8" s="695"/>
      <c r="ERE8" s="695"/>
      <c r="ERF8" s="695"/>
      <c r="ERG8" s="695"/>
      <c r="ERH8" s="695"/>
      <c r="ERI8" s="695"/>
      <c r="ERJ8" s="695"/>
      <c r="ERK8" s="695"/>
      <c r="ERL8" s="695"/>
      <c r="ERM8" s="695"/>
      <c r="ERN8" s="695"/>
      <c r="ERO8" s="695"/>
      <c r="ERP8" s="695"/>
      <c r="ERQ8" s="695"/>
      <c r="ERR8" s="695"/>
      <c r="ERS8" s="695"/>
      <c r="ERT8" s="695"/>
      <c r="ERU8" s="695"/>
      <c r="ERV8" s="695"/>
      <c r="ERW8" s="695"/>
      <c r="ERX8" s="695"/>
      <c r="ERY8" s="695"/>
      <c r="ERZ8" s="695"/>
      <c r="ESA8" s="695"/>
      <c r="ESB8" s="695"/>
      <c r="ESC8" s="695"/>
      <c r="ESD8" s="695"/>
      <c r="ESE8" s="695"/>
      <c r="ESF8" s="695"/>
      <c r="ESG8" s="695"/>
      <c r="ESH8" s="695"/>
      <c r="ESI8" s="695"/>
      <c r="ESJ8" s="695"/>
      <c r="ESK8" s="695"/>
      <c r="ESL8" s="695"/>
      <c r="ESM8" s="695"/>
      <c r="ESN8" s="695"/>
      <c r="ESO8" s="695"/>
      <c r="ESP8" s="695"/>
      <c r="ESQ8" s="695"/>
      <c r="ESR8" s="695"/>
      <c r="ESS8" s="695"/>
      <c r="EST8" s="695"/>
      <c r="ESU8" s="695"/>
      <c r="ESV8" s="695"/>
      <c r="ESW8" s="695"/>
      <c r="ESX8" s="695"/>
      <c r="ESY8" s="695"/>
      <c r="ESZ8" s="695"/>
      <c r="ETA8" s="695"/>
      <c r="ETB8" s="695"/>
      <c r="ETC8" s="695"/>
      <c r="ETD8" s="695"/>
      <c r="ETE8" s="695"/>
      <c r="ETF8" s="695"/>
      <c r="ETG8" s="695"/>
      <c r="ETH8" s="695"/>
      <c r="ETI8" s="695"/>
      <c r="ETJ8" s="695"/>
      <c r="ETK8" s="695"/>
      <c r="ETL8" s="695"/>
      <c r="ETM8" s="695"/>
      <c r="ETN8" s="695"/>
      <c r="ETO8" s="695"/>
      <c r="ETP8" s="695"/>
      <c r="ETQ8" s="695"/>
      <c r="ETR8" s="695"/>
      <c r="ETS8" s="695"/>
      <c r="ETT8" s="695"/>
      <c r="ETU8" s="695"/>
      <c r="ETV8" s="695"/>
      <c r="ETW8" s="695"/>
      <c r="ETX8" s="695"/>
      <c r="ETY8" s="695"/>
      <c r="ETZ8" s="695"/>
      <c r="EUA8" s="695"/>
      <c r="EUB8" s="695"/>
      <c r="EUC8" s="695"/>
      <c r="EUD8" s="695"/>
      <c r="EUE8" s="695"/>
      <c r="EUF8" s="695"/>
      <c r="EUG8" s="695"/>
      <c r="EUH8" s="695"/>
      <c r="EUI8" s="695"/>
      <c r="EUJ8" s="695"/>
      <c r="EUK8" s="695"/>
      <c r="EUL8" s="695"/>
      <c r="EUM8" s="695"/>
      <c r="EUN8" s="695"/>
      <c r="EUO8" s="695"/>
      <c r="EUP8" s="695"/>
      <c r="EUQ8" s="695"/>
      <c r="EUR8" s="695"/>
      <c r="EUS8" s="695"/>
      <c r="EUT8" s="695"/>
      <c r="EUU8" s="695"/>
      <c r="EUV8" s="695"/>
      <c r="EUW8" s="695"/>
      <c r="EUX8" s="695"/>
      <c r="EUY8" s="695"/>
      <c r="EUZ8" s="695"/>
      <c r="EVA8" s="695"/>
      <c r="EVB8" s="695"/>
      <c r="EVC8" s="695"/>
      <c r="EVD8" s="695"/>
      <c r="EVE8" s="695"/>
      <c r="EVF8" s="695"/>
      <c r="EVG8" s="695"/>
      <c r="EVH8" s="695"/>
      <c r="EVI8" s="695"/>
      <c r="EVJ8" s="695"/>
      <c r="EVK8" s="695"/>
      <c r="EVL8" s="695"/>
      <c r="EVM8" s="695"/>
      <c r="EVN8" s="695"/>
      <c r="EVO8" s="695"/>
      <c r="EVP8" s="695"/>
      <c r="EVQ8" s="695"/>
      <c r="EVR8" s="695"/>
      <c r="EVS8" s="695"/>
      <c r="EVT8" s="695"/>
      <c r="EVU8" s="695"/>
      <c r="EVV8" s="695"/>
      <c r="EVW8" s="695"/>
      <c r="EVX8" s="695"/>
      <c r="EVY8" s="695"/>
      <c r="EVZ8" s="695"/>
      <c r="EWA8" s="695"/>
      <c r="EWB8" s="695"/>
      <c r="EWC8" s="695"/>
      <c r="EWD8" s="695"/>
      <c r="EWE8" s="695"/>
      <c r="EWF8" s="695"/>
      <c r="EWG8" s="695"/>
      <c r="EWH8" s="695"/>
      <c r="EWI8" s="695"/>
      <c r="EWJ8" s="695"/>
      <c r="EWK8" s="695"/>
      <c r="EWL8" s="695"/>
      <c r="EWM8" s="695"/>
      <c r="EWN8" s="695"/>
      <c r="EWO8" s="695"/>
      <c r="EWP8" s="695"/>
      <c r="EWQ8" s="695"/>
      <c r="EWR8" s="695"/>
      <c r="EWS8" s="695"/>
      <c r="EWT8" s="695"/>
      <c r="EWU8" s="695"/>
      <c r="EWV8" s="695"/>
      <c r="EWW8" s="695"/>
      <c r="EWX8" s="695"/>
      <c r="EWY8" s="695"/>
      <c r="EWZ8" s="695"/>
      <c r="EXA8" s="695"/>
      <c r="EXB8" s="695"/>
      <c r="EXC8" s="695"/>
      <c r="EXD8" s="695"/>
      <c r="EXE8" s="695"/>
      <c r="EXF8" s="695"/>
      <c r="EXG8" s="695"/>
      <c r="EXH8" s="695"/>
      <c r="EXI8" s="695"/>
      <c r="EXJ8" s="695"/>
      <c r="EXK8" s="695"/>
      <c r="EXL8" s="695"/>
      <c r="EXM8" s="695"/>
      <c r="EXN8" s="695"/>
      <c r="EXO8" s="695"/>
      <c r="EXP8" s="695"/>
      <c r="EXQ8" s="695"/>
      <c r="EXR8" s="695"/>
      <c r="EXS8" s="695"/>
      <c r="EXT8" s="695"/>
      <c r="EXU8" s="695"/>
      <c r="EXV8" s="695"/>
      <c r="EXW8" s="695"/>
      <c r="EXX8" s="695"/>
      <c r="EXY8" s="695"/>
      <c r="EXZ8" s="695"/>
      <c r="EYA8" s="695"/>
      <c r="EYB8" s="695"/>
      <c r="EYC8" s="695"/>
      <c r="EYD8" s="695"/>
      <c r="EYE8" s="695"/>
      <c r="EYF8" s="695"/>
      <c r="EYG8" s="695"/>
      <c r="EYH8" s="695"/>
      <c r="EYI8" s="695"/>
      <c r="EYJ8" s="695"/>
      <c r="EYK8" s="695"/>
      <c r="EYL8" s="695"/>
      <c r="EYM8" s="695"/>
      <c r="EYN8" s="695"/>
      <c r="EYO8" s="695"/>
      <c r="EYP8" s="695"/>
      <c r="EYQ8" s="695"/>
      <c r="EYR8" s="695"/>
      <c r="EYS8" s="695"/>
      <c r="EYT8" s="695"/>
      <c r="EYU8" s="695"/>
      <c r="EYV8" s="695"/>
      <c r="EYW8" s="695"/>
      <c r="EYX8" s="695"/>
      <c r="EYY8" s="695"/>
      <c r="EYZ8" s="695"/>
      <c r="EZA8" s="695"/>
      <c r="EZB8" s="695"/>
      <c r="EZC8" s="695"/>
      <c r="EZD8" s="695"/>
      <c r="EZE8" s="695"/>
      <c r="EZF8" s="695"/>
      <c r="EZG8" s="695"/>
      <c r="EZH8" s="695"/>
      <c r="EZI8" s="695"/>
      <c r="EZJ8" s="695"/>
      <c r="EZK8" s="695"/>
      <c r="EZL8" s="695"/>
      <c r="EZM8" s="695"/>
      <c r="EZN8" s="695"/>
      <c r="EZO8" s="695"/>
      <c r="EZP8" s="695"/>
      <c r="EZQ8" s="695"/>
      <c r="EZR8" s="695"/>
      <c r="EZS8" s="695"/>
      <c r="EZT8" s="695"/>
      <c r="EZU8" s="695"/>
      <c r="EZV8" s="695"/>
      <c r="EZW8" s="695"/>
      <c r="EZX8" s="695"/>
      <c r="EZY8" s="695"/>
      <c r="EZZ8" s="695"/>
      <c r="FAA8" s="695"/>
      <c r="FAB8" s="695"/>
      <c r="FAC8" s="695"/>
      <c r="FAD8" s="695"/>
      <c r="FAE8" s="695"/>
      <c r="FAF8" s="695"/>
      <c r="FAG8" s="695"/>
      <c r="FAH8" s="695"/>
      <c r="FAI8" s="695"/>
      <c r="FAJ8" s="695"/>
      <c r="FAK8" s="695"/>
      <c r="FAL8" s="695"/>
      <c r="FAM8" s="695"/>
      <c r="FAN8" s="695"/>
      <c r="FAO8" s="695"/>
      <c r="FAP8" s="695"/>
      <c r="FAQ8" s="695"/>
      <c r="FAR8" s="695"/>
      <c r="FAS8" s="695"/>
      <c r="FAT8" s="695"/>
      <c r="FAU8" s="695"/>
      <c r="FAV8" s="695"/>
      <c r="FAW8" s="695"/>
      <c r="FAX8" s="695"/>
      <c r="FAY8" s="695"/>
      <c r="FAZ8" s="695"/>
      <c r="FBA8" s="695"/>
      <c r="FBB8" s="695"/>
      <c r="FBC8" s="695"/>
      <c r="FBD8" s="695"/>
      <c r="FBE8" s="695"/>
      <c r="FBF8" s="695"/>
      <c r="FBG8" s="695"/>
      <c r="FBH8" s="695"/>
      <c r="FBI8" s="695"/>
      <c r="FBJ8" s="695"/>
      <c r="FBK8" s="695"/>
      <c r="FBL8" s="695"/>
      <c r="FBM8" s="695"/>
      <c r="FBN8" s="695"/>
      <c r="FBO8" s="695"/>
      <c r="FBP8" s="695"/>
      <c r="FBQ8" s="695"/>
      <c r="FBR8" s="695"/>
      <c r="FBS8" s="695"/>
      <c r="FBT8" s="695"/>
      <c r="FBU8" s="695"/>
      <c r="FBV8" s="695"/>
      <c r="FBW8" s="695"/>
      <c r="FBX8" s="695"/>
      <c r="FBY8" s="695"/>
      <c r="FBZ8" s="695"/>
      <c r="FCA8" s="695"/>
      <c r="FCB8" s="695"/>
      <c r="FCC8" s="695"/>
      <c r="FCD8" s="695"/>
      <c r="FCE8" s="695"/>
      <c r="FCF8" s="695"/>
      <c r="FCG8" s="695"/>
      <c r="FCH8" s="695"/>
      <c r="FCI8" s="695"/>
      <c r="FCJ8" s="695"/>
      <c r="FCK8" s="695"/>
      <c r="FCL8" s="695"/>
      <c r="FCM8" s="695"/>
      <c r="FCN8" s="695"/>
      <c r="FCO8" s="695"/>
      <c r="FCP8" s="695"/>
      <c r="FCQ8" s="695"/>
      <c r="FCR8" s="695"/>
      <c r="FCS8" s="695"/>
      <c r="FCT8" s="695"/>
      <c r="FCU8" s="695"/>
      <c r="FCV8" s="695"/>
      <c r="FCW8" s="695"/>
      <c r="FCX8" s="695"/>
      <c r="FCY8" s="695"/>
      <c r="FCZ8" s="695"/>
      <c r="FDA8" s="695"/>
      <c r="FDB8" s="695"/>
      <c r="FDC8" s="695"/>
      <c r="FDD8" s="695"/>
      <c r="FDE8" s="695"/>
      <c r="FDF8" s="695"/>
      <c r="FDG8" s="695"/>
      <c r="FDH8" s="695"/>
      <c r="FDI8" s="695"/>
      <c r="FDJ8" s="695"/>
      <c r="FDK8" s="695"/>
      <c r="FDL8" s="695"/>
      <c r="FDM8" s="695"/>
      <c r="FDN8" s="695"/>
      <c r="FDO8" s="695"/>
      <c r="FDP8" s="695"/>
      <c r="FDQ8" s="695"/>
      <c r="FDR8" s="695"/>
      <c r="FDS8" s="695"/>
      <c r="FDT8" s="695"/>
      <c r="FDU8" s="695"/>
      <c r="FDV8" s="695"/>
      <c r="FDW8" s="695"/>
      <c r="FDX8" s="695"/>
      <c r="FDY8" s="695"/>
      <c r="FDZ8" s="695"/>
      <c r="FEA8" s="695"/>
      <c r="FEB8" s="695"/>
      <c r="FEC8" s="695"/>
      <c r="FED8" s="695"/>
      <c r="FEE8" s="695"/>
      <c r="FEF8" s="695"/>
      <c r="FEG8" s="695"/>
      <c r="FEH8" s="695"/>
      <c r="FEI8" s="695"/>
      <c r="FEJ8" s="695"/>
      <c r="FEK8" s="695"/>
      <c r="FEL8" s="695"/>
      <c r="FEM8" s="695"/>
      <c r="FEN8" s="695"/>
      <c r="FEO8" s="695"/>
      <c r="FEP8" s="695"/>
      <c r="FEQ8" s="695"/>
      <c r="FER8" s="695"/>
      <c r="FES8" s="695"/>
      <c r="FET8" s="695"/>
      <c r="FEU8" s="695"/>
      <c r="FEV8" s="695"/>
      <c r="FEW8" s="695"/>
      <c r="FEX8" s="695"/>
      <c r="FEY8" s="695"/>
      <c r="FEZ8" s="695"/>
      <c r="FFA8" s="695"/>
      <c r="FFB8" s="695"/>
      <c r="FFC8" s="695"/>
      <c r="FFD8" s="695"/>
      <c r="FFE8" s="695"/>
      <c r="FFF8" s="695"/>
      <c r="FFG8" s="695"/>
      <c r="FFH8" s="695"/>
      <c r="FFI8" s="695"/>
      <c r="FFJ8" s="695"/>
      <c r="FFK8" s="695"/>
      <c r="FFL8" s="695"/>
      <c r="FFM8" s="695"/>
      <c r="FFN8" s="695"/>
      <c r="FFO8" s="695"/>
      <c r="FFP8" s="695"/>
      <c r="FFQ8" s="695"/>
      <c r="FFR8" s="695"/>
      <c r="FFS8" s="695"/>
      <c r="FFT8" s="695"/>
      <c r="FFU8" s="695"/>
      <c r="FFV8" s="695"/>
      <c r="FFW8" s="695"/>
      <c r="FFX8" s="695"/>
      <c r="FFY8" s="695"/>
      <c r="FFZ8" s="695"/>
      <c r="FGA8" s="695"/>
      <c r="FGB8" s="695"/>
      <c r="FGC8" s="695"/>
      <c r="FGD8" s="695"/>
      <c r="FGE8" s="695"/>
      <c r="FGF8" s="695"/>
      <c r="FGG8" s="695"/>
      <c r="FGH8" s="695"/>
      <c r="FGI8" s="695"/>
      <c r="FGJ8" s="695"/>
      <c r="FGK8" s="695"/>
      <c r="FGL8" s="695"/>
      <c r="FGM8" s="695"/>
      <c r="FGN8" s="695"/>
      <c r="FGO8" s="695"/>
      <c r="FGP8" s="695"/>
      <c r="FGQ8" s="695"/>
      <c r="FGR8" s="695"/>
      <c r="FGS8" s="695"/>
      <c r="FGT8" s="695"/>
      <c r="FGU8" s="695"/>
      <c r="FGV8" s="695"/>
      <c r="FGW8" s="695"/>
      <c r="FGX8" s="695"/>
      <c r="FGY8" s="695"/>
      <c r="FGZ8" s="695"/>
      <c r="FHA8" s="695"/>
      <c r="FHB8" s="695"/>
      <c r="FHC8" s="695"/>
      <c r="FHD8" s="695"/>
      <c r="FHE8" s="695"/>
      <c r="FHF8" s="695"/>
      <c r="FHG8" s="695"/>
      <c r="FHH8" s="695"/>
      <c r="FHI8" s="695"/>
      <c r="FHJ8" s="695"/>
      <c r="FHK8" s="695"/>
      <c r="FHL8" s="695"/>
      <c r="FHM8" s="695"/>
      <c r="FHN8" s="695"/>
      <c r="FHO8" s="695"/>
      <c r="FHP8" s="695"/>
      <c r="FHQ8" s="695"/>
      <c r="FHR8" s="695"/>
      <c r="FHS8" s="695"/>
      <c r="FHT8" s="695"/>
      <c r="FHU8" s="695"/>
      <c r="FHV8" s="695"/>
      <c r="FHW8" s="695"/>
      <c r="FHX8" s="695"/>
      <c r="FHY8" s="695"/>
      <c r="FHZ8" s="695"/>
      <c r="FIA8" s="695"/>
      <c r="FIB8" s="695"/>
      <c r="FIC8" s="695"/>
      <c r="FID8" s="695"/>
      <c r="FIE8" s="695"/>
      <c r="FIF8" s="695"/>
      <c r="FIG8" s="695"/>
      <c r="FIH8" s="695"/>
      <c r="FII8" s="695"/>
      <c r="FIJ8" s="695"/>
      <c r="FIK8" s="695"/>
      <c r="FIL8" s="695"/>
      <c r="FIM8" s="695"/>
      <c r="FIN8" s="695"/>
      <c r="FIO8" s="695"/>
      <c r="FIP8" s="695"/>
      <c r="FIQ8" s="695"/>
      <c r="FIR8" s="695"/>
      <c r="FIS8" s="695"/>
      <c r="FIT8" s="695"/>
      <c r="FIU8" s="695"/>
      <c r="FIV8" s="695"/>
      <c r="FIW8" s="695"/>
      <c r="FIX8" s="695"/>
      <c r="FIY8" s="695"/>
      <c r="FIZ8" s="695"/>
      <c r="FJA8" s="695"/>
      <c r="FJB8" s="695"/>
      <c r="FJC8" s="695"/>
      <c r="FJD8" s="695"/>
      <c r="FJE8" s="695"/>
      <c r="FJF8" s="695"/>
      <c r="FJG8" s="695"/>
      <c r="FJH8" s="695"/>
      <c r="FJI8" s="695"/>
      <c r="FJJ8" s="695"/>
      <c r="FJK8" s="695"/>
      <c r="FJL8" s="695"/>
      <c r="FJM8" s="695"/>
      <c r="FJN8" s="695"/>
      <c r="FJO8" s="695"/>
      <c r="FJP8" s="695"/>
      <c r="FJQ8" s="695"/>
      <c r="FJR8" s="695"/>
      <c r="FJS8" s="695"/>
      <c r="FJT8" s="695"/>
      <c r="FJU8" s="695"/>
      <c r="FJV8" s="695"/>
      <c r="FJW8" s="695"/>
      <c r="FJX8" s="695"/>
      <c r="FJY8" s="695"/>
      <c r="FJZ8" s="695"/>
      <c r="FKA8" s="695"/>
      <c r="FKB8" s="695"/>
      <c r="FKC8" s="695"/>
      <c r="FKD8" s="695"/>
      <c r="FKE8" s="695"/>
      <c r="FKF8" s="695"/>
      <c r="FKG8" s="695"/>
      <c r="FKH8" s="695"/>
      <c r="FKI8" s="695"/>
      <c r="FKJ8" s="695"/>
      <c r="FKK8" s="695"/>
      <c r="FKL8" s="695"/>
      <c r="FKM8" s="695"/>
      <c r="FKN8" s="695"/>
      <c r="FKO8" s="695"/>
      <c r="FKP8" s="695"/>
      <c r="FKQ8" s="695"/>
      <c r="FKR8" s="695"/>
      <c r="FKS8" s="695"/>
      <c r="FKT8" s="695"/>
      <c r="FKU8" s="695"/>
      <c r="FKV8" s="695"/>
      <c r="FKW8" s="695"/>
      <c r="FKX8" s="695"/>
      <c r="FKY8" s="695"/>
      <c r="FKZ8" s="695"/>
      <c r="FLA8" s="695"/>
      <c r="FLB8" s="695"/>
      <c r="FLC8" s="695"/>
      <c r="FLD8" s="695"/>
      <c r="FLE8" s="695"/>
      <c r="FLF8" s="695"/>
      <c r="FLG8" s="695"/>
      <c r="FLH8" s="695"/>
      <c r="FLI8" s="695"/>
      <c r="FLJ8" s="695"/>
      <c r="FLK8" s="695"/>
      <c r="FLL8" s="695"/>
      <c r="FLM8" s="695"/>
      <c r="FLN8" s="695"/>
      <c r="FLO8" s="695"/>
      <c r="FLP8" s="695"/>
      <c r="FLQ8" s="695"/>
      <c r="FLR8" s="695"/>
      <c r="FLS8" s="695"/>
      <c r="FLT8" s="695"/>
      <c r="FLU8" s="695"/>
      <c r="FLV8" s="695"/>
      <c r="FLW8" s="695"/>
      <c r="FLX8" s="695"/>
      <c r="FLY8" s="695"/>
      <c r="FLZ8" s="695"/>
      <c r="FMA8" s="695"/>
      <c r="FMB8" s="695"/>
      <c r="FMC8" s="695"/>
      <c r="FMD8" s="695"/>
      <c r="FME8" s="695"/>
      <c r="FMF8" s="695"/>
      <c r="FMG8" s="695"/>
      <c r="FMH8" s="695"/>
      <c r="FMI8" s="695"/>
      <c r="FMJ8" s="695"/>
      <c r="FMK8" s="695"/>
      <c r="FML8" s="695"/>
      <c r="FMM8" s="695"/>
      <c r="FMN8" s="695"/>
      <c r="FMO8" s="695"/>
      <c r="FMP8" s="695"/>
      <c r="FMQ8" s="695"/>
      <c r="FMR8" s="695"/>
      <c r="FMS8" s="695"/>
      <c r="FMT8" s="695"/>
      <c r="FMU8" s="695"/>
      <c r="FMV8" s="695"/>
      <c r="FMW8" s="695"/>
      <c r="FMX8" s="695"/>
      <c r="FMY8" s="695"/>
      <c r="FMZ8" s="695"/>
      <c r="FNA8" s="695"/>
      <c r="FNB8" s="695"/>
      <c r="FNC8" s="695"/>
      <c r="FND8" s="695"/>
      <c r="FNE8" s="695"/>
      <c r="FNF8" s="695"/>
      <c r="FNG8" s="695"/>
      <c r="FNH8" s="695"/>
      <c r="FNI8" s="695"/>
      <c r="FNJ8" s="695"/>
      <c r="FNK8" s="695"/>
      <c r="FNL8" s="695"/>
      <c r="FNM8" s="695"/>
      <c r="FNN8" s="695"/>
      <c r="FNO8" s="695"/>
      <c r="FNP8" s="695"/>
      <c r="FNQ8" s="695"/>
      <c r="FNR8" s="695"/>
      <c r="FNS8" s="695"/>
      <c r="FNT8" s="695"/>
      <c r="FNU8" s="695"/>
      <c r="FNV8" s="695"/>
      <c r="FNW8" s="695"/>
      <c r="FNX8" s="695"/>
      <c r="FNY8" s="695"/>
      <c r="FNZ8" s="695"/>
      <c r="FOA8" s="695"/>
      <c r="FOB8" s="695"/>
      <c r="FOC8" s="695"/>
      <c r="FOD8" s="695"/>
      <c r="FOE8" s="695"/>
      <c r="FOF8" s="695"/>
      <c r="FOG8" s="695"/>
      <c r="FOH8" s="695"/>
      <c r="FOI8" s="695"/>
      <c r="FOJ8" s="695"/>
      <c r="FOK8" s="695"/>
      <c r="FOL8" s="695"/>
      <c r="FOM8" s="695"/>
      <c r="FON8" s="695"/>
      <c r="FOO8" s="695"/>
      <c r="FOP8" s="695"/>
      <c r="FOQ8" s="695"/>
      <c r="FOR8" s="695"/>
      <c r="FOS8" s="695"/>
      <c r="FOT8" s="695"/>
      <c r="FOU8" s="695"/>
      <c r="FOV8" s="695"/>
      <c r="FOW8" s="695"/>
      <c r="FOX8" s="695"/>
      <c r="FOY8" s="695"/>
      <c r="FOZ8" s="695"/>
      <c r="FPA8" s="695"/>
      <c r="FPB8" s="695"/>
      <c r="FPC8" s="695"/>
      <c r="FPD8" s="695"/>
      <c r="FPE8" s="695"/>
      <c r="FPF8" s="695"/>
      <c r="FPG8" s="695"/>
      <c r="FPH8" s="695"/>
      <c r="FPI8" s="695"/>
      <c r="FPJ8" s="695"/>
      <c r="FPK8" s="695"/>
      <c r="FPL8" s="695"/>
      <c r="FPM8" s="695"/>
      <c r="FPN8" s="695"/>
      <c r="FPO8" s="695"/>
      <c r="FPP8" s="695"/>
      <c r="FPQ8" s="695"/>
      <c r="FPR8" s="695"/>
      <c r="FPS8" s="695"/>
      <c r="FPT8" s="695"/>
      <c r="FPU8" s="695"/>
      <c r="FPV8" s="695"/>
      <c r="FPW8" s="695"/>
      <c r="FPX8" s="695"/>
      <c r="FPY8" s="695"/>
      <c r="FPZ8" s="695"/>
      <c r="FQA8" s="695"/>
      <c r="FQB8" s="695"/>
      <c r="FQC8" s="695"/>
      <c r="FQD8" s="695"/>
      <c r="FQE8" s="695"/>
      <c r="FQF8" s="695"/>
      <c r="FQG8" s="695"/>
      <c r="FQH8" s="695"/>
      <c r="FQI8" s="695"/>
      <c r="FQJ8" s="695"/>
      <c r="FQK8" s="695"/>
      <c r="FQL8" s="695"/>
      <c r="FQM8" s="695"/>
      <c r="FQN8" s="695"/>
      <c r="FQO8" s="695"/>
      <c r="FQP8" s="695"/>
      <c r="FQQ8" s="695"/>
      <c r="FQR8" s="695"/>
      <c r="FQS8" s="695"/>
      <c r="FQT8" s="695"/>
      <c r="FQU8" s="695"/>
      <c r="FQV8" s="695"/>
      <c r="FQW8" s="695"/>
      <c r="FQX8" s="695"/>
      <c r="FQY8" s="695"/>
      <c r="FQZ8" s="695"/>
      <c r="FRA8" s="695"/>
      <c r="FRB8" s="695"/>
      <c r="FRC8" s="695"/>
      <c r="FRD8" s="695"/>
      <c r="FRE8" s="695"/>
      <c r="FRF8" s="695"/>
      <c r="FRG8" s="695"/>
      <c r="FRH8" s="695"/>
      <c r="FRI8" s="695"/>
      <c r="FRJ8" s="695"/>
      <c r="FRK8" s="695"/>
      <c r="FRL8" s="695"/>
      <c r="FRM8" s="695"/>
      <c r="FRN8" s="695"/>
      <c r="FRO8" s="695"/>
      <c r="FRP8" s="695"/>
      <c r="FRQ8" s="695"/>
      <c r="FRR8" s="695"/>
      <c r="FRS8" s="695"/>
      <c r="FRT8" s="695"/>
      <c r="FRU8" s="695"/>
      <c r="FRV8" s="695"/>
      <c r="FRW8" s="695"/>
      <c r="FRX8" s="695"/>
      <c r="FRY8" s="695"/>
      <c r="FRZ8" s="695"/>
      <c r="FSA8" s="695"/>
      <c r="FSB8" s="695"/>
      <c r="FSC8" s="695"/>
      <c r="FSD8" s="695"/>
      <c r="FSE8" s="695"/>
      <c r="FSF8" s="695"/>
      <c r="FSG8" s="695"/>
      <c r="FSH8" s="695"/>
      <c r="FSI8" s="695"/>
      <c r="FSJ8" s="695"/>
      <c r="FSK8" s="695"/>
      <c r="FSL8" s="695"/>
      <c r="FSM8" s="695"/>
      <c r="FSN8" s="695"/>
      <c r="FSO8" s="695"/>
      <c r="FSP8" s="695"/>
      <c r="FSQ8" s="695"/>
      <c r="FSR8" s="695"/>
      <c r="FSS8" s="695"/>
      <c r="FST8" s="695"/>
      <c r="FSU8" s="695"/>
      <c r="FSV8" s="695"/>
      <c r="FSW8" s="695"/>
      <c r="FSX8" s="695"/>
      <c r="FSY8" s="695"/>
      <c r="FSZ8" s="695"/>
      <c r="FTA8" s="695"/>
      <c r="FTB8" s="695"/>
      <c r="FTC8" s="695"/>
      <c r="FTD8" s="695"/>
      <c r="FTE8" s="695"/>
      <c r="FTF8" s="695"/>
      <c r="FTG8" s="695"/>
      <c r="FTH8" s="695"/>
      <c r="FTI8" s="695"/>
      <c r="FTJ8" s="695"/>
      <c r="FTK8" s="695"/>
      <c r="FTL8" s="695"/>
      <c r="FTM8" s="695"/>
      <c r="FTN8" s="695"/>
      <c r="FTO8" s="695"/>
      <c r="FTP8" s="695"/>
      <c r="FTQ8" s="695"/>
      <c r="FTR8" s="695"/>
      <c r="FTS8" s="695"/>
      <c r="FTT8" s="695"/>
      <c r="FTU8" s="695"/>
      <c r="FTV8" s="695"/>
      <c r="FTW8" s="695"/>
      <c r="FTX8" s="695"/>
      <c r="FTY8" s="695"/>
      <c r="FTZ8" s="695"/>
      <c r="FUA8" s="695"/>
      <c r="FUB8" s="695"/>
      <c r="FUC8" s="695"/>
      <c r="FUD8" s="695"/>
      <c r="FUE8" s="695"/>
      <c r="FUF8" s="695"/>
      <c r="FUG8" s="695"/>
      <c r="FUH8" s="695"/>
      <c r="FUI8" s="695"/>
      <c r="FUJ8" s="695"/>
      <c r="FUK8" s="695"/>
      <c r="FUL8" s="695"/>
      <c r="FUM8" s="695"/>
      <c r="FUN8" s="695"/>
      <c r="FUO8" s="695"/>
      <c r="FUP8" s="695"/>
      <c r="FUQ8" s="695"/>
      <c r="FUR8" s="695"/>
      <c r="FUS8" s="695"/>
      <c r="FUT8" s="695"/>
      <c r="FUU8" s="695"/>
      <c r="FUV8" s="695"/>
      <c r="FUW8" s="695"/>
      <c r="FUX8" s="695"/>
      <c r="FUY8" s="695"/>
      <c r="FUZ8" s="695"/>
      <c r="FVA8" s="695"/>
      <c r="FVB8" s="695"/>
      <c r="FVC8" s="695"/>
      <c r="FVD8" s="695"/>
      <c r="FVE8" s="695"/>
      <c r="FVF8" s="695"/>
      <c r="FVG8" s="695"/>
      <c r="FVH8" s="695"/>
      <c r="FVI8" s="695"/>
      <c r="FVJ8" s="695"/>
      <c r="FVK8" s="695"/>
      <c r="FVL8" s="695"/>
      <c r="FVM8" s="695"/>
      <c r="FVN8" s="695"/>
      <c r="FVO8" s="695"/>
      <c r="FVP8" s="695"/>
      <c r="FVQ8" s="695"/>
      <c r="FVR8" s="695"/>
      <c r="FVS8" s="695"/>
      <c r="FVT8" s="695"/>
      <c r="FVU8" s="695"/>
      <c r="FVV8" s="695"/>
      <c r="FVW8" s="695"/>
      <c r="FVX8" s="695"/>
      <c r="FVY8" s="695"/>
      <c r="FVZ8" s="695"/>
      <c r="FWA8" s="695"/>
      <c r="FWB8" s="695"/>
      <c r="FWC8" s="695"/>
      <c r="FWD8" s="695"/>
      <c r="FWE8" s="695"/>
      <c r="FWF8" s="695"/>
      <c r="FWG8" s="695"/>
      <c r="FWH8" s="695"/>
      <c r="FWI8" s="695"/>
      <c r="FWJ8" s="695"/>
      <c r="FWK8" s="695"/>
      <c r="FWL8" s="695"/>
      <c r="FWM8" s="695"/>
      <c r="FWN8" s="695"/>
      <c r="FWO8" s="695"/>
      <c r="FWP8" s="695"/>
      <c r="FWQ8" s="695"/>
      <c r="FWR8" s="695"/>
      <c r="FWS8" s="695"/>
      <c r="FWT8" s="695"/>
      <c r="FWU8" s="695"/>
      <c r="FWV8" s="695"/>
      <c r="FWW8" s="695"/>
      <c r="FWX8" s="695"/>
      <c r="FWY8" s="695"/>
      <c r="FWZ8" s="695"/>
      <c r="FXA8" s="695"/>
      <c r="FXB8" s="695"/>
      <c r="FXC8" s="695"/>
      <c r="FXD8" s="695"/>
      <c r="FXE8" s="695"/>
      <c r="FXF8" s="695"/>
      <c r="FXG8" s="695"/>
      <c r="FXH8" s="695"/>
      <c r="FXI8" s="695"/>
      <c r="FXJ8" s="695"/>
      <c r="FXK8" s="695"/>
      <c r="FXL8" s="695"/>
      <c r="FXM8" s="695"/>
      <c r="FXN8" s="695"/>
      <c r="FXO8" s="695"/>
      <c r="FXP8" s="695"/>
      <c r="FXQ8" s="695"/>
      <c r="FXR8" s="695"/>
      <c r="FXS8" s="695"/>
      <c r="FXT8" s="695"/>
      <c r="FXU8" s="695"/>
      <c r="FXV8" s="695"/>
      <c r="FXW8" s="695"/>
      <c r="FXX8" s="695"/>
      <c r="FXY8" s="695"/>
      <c r="FXZ8" s="695"/>
      <c r="FYA8" s="695"/>
      <c r="FYB8" s="695"/>
      <c r="FYC8" s="695"/>
      <c r="FYD8" s="695"/>
      <c r="FYE8" s="695"/>
      <c r="FYF8" s="695"/>
      <c r="FYG8" s="695"/>
      <c r="FYH8" s="695"/>
      <c r="FYI8" s="695"/>
      <c r="FYJ8" s="695"/>
      <c r="FYK8" s="695"/>
      <c r="FYL8" s="695"/>
      <c r="FYM8" s="695"/>
      <c r="FYN8" s="695"/>
      <c r="FYO8" s="695"/>
      <c r="FYP8" s="695"/>
      <c r="FYQ8" s="695"/>
      <c r="FYR8" s="695"/>
      <c r="FYS8" s="695"/>
      <c r="FYT8" s="695"/>
      <c r="FYU8" s="695"/>
      <c r="FYV8" s="695"/>
      <c r="FYW8" s="695"/>
      <c r="FYX8" s="695"/>
      <c r="FYY8" s="695"/>
      <c r="FYZ8" s="695"/>
      <c r="FZA8" s="695"/>
      <c r="FZB8" s="695"/>
      <c r="FZC8" s="695"/>
      <c r="FZD8" s="695"/>
      <c r="FZE8" s="695"/>
      <c r="FZF8" s="695"/>
      <c r="FZG8" s="695"/>
      <c r="FZH8" s="695"/>
      <c r="FZI8" s="695"/>
      <c r="FZJ8" s="695"/>
      <c r="FZK8" s="695"/>
      <c r="FZL8" s="695"/>
      <c r="FZM8" s="695"/>
      <c r="FZN8" s="695"/>
      <c r="FZO8" s="695"/>
      <c r="FZP8" s="695"/>
      <c r="FZQ8" s="695"/>
      <c r="FZR8" s="695"/>
      <c r="FZS8" s="695"/>
      <c r="FZT8" s="695"/>
      <c r="FZU8" s="695"/>
      <c r="FZV8" s="695"/>
      <c r="FZW8" s="695"/>
      <c r="FZX8" s="695"/>
      <c r="FZY8" s="695"/>
      <c r="FZZ8" s="695"/>
      <c r="GAA8" s="695"/>
      <c r="GAB8" s="695"/>
      <c r="GAC8" s="695"/>
      <c r="GAD8" s="695"/>
      <c r="GAE8" s="695"/>
      <c r="GAF8" s="695"/>
      <c r="GAG8" s="695"/>
      <c r="GAH8" s="695"/>
      <c r="GAI8" s="695"/>
      <c r="GAJ8" s="695"/>
      <c r="GAK8" s="695"/>
      <c r="GAL8" s="695"/>
      <c r="GAM8" s="695"/>
      <c r="GAN8" s="695"/>
      <c r="GAO8" s="695"/>
      <c r="GAP8" s="695"/>
      <c r="GAQ8" s="695"/>
      <c r="GAR8" s="695"/>
      <c r="GAS8" s="695"/>
      <c r="GAT8" s="695"/>
      <c r="GAU8" s="695"/>
      <c r="GAV8" s="695"/>
      <c r="GAW8" s="695"/>
      <c r="GAX8" s="695"/>
      <c r="GAY8" s="695"/>
      <c r="GAZ8" s="695"/>
      <c r="GBA8" s="695"/>
      <c r="GBB8" s="695"/>
      <c r="GBC8" s="695"/>
      <c r="GBD8" s="695"/>
      <c r="GBE8" s="695"/>
      <c r="GBF8" s="695"/>
      <c r="GBG8" s="695"/>
      <c r="GBH8" s="695"/>
      <c r="GBI8" s="695"/>
      <c r="GBJ8" s="695"/>
      <c r="GBK8" s="695"/>
      <c r="GBL8" s="695"/>
      <c r="GBM8" s="695"/>
      <c r="GBN8" s="695"/>
      <c r="GBO8" s="695"/>
      <c r="GBP8" s="695"/>
      <c r="GBQ8" s="695"/>
      <c r="GBR8" s="695"/>
      <c r="GBS8" s="695"/>
      <c r="GBT8" s="695"/>
      <c r="GBU8" s="695"/>
      <c r="GBV8" s="695"/>
      <c r="GBW8" s="695"/>
      <c r="GBX8" s="695"/>
      <c r="GBY8" s="695"/>
      <c r="GBZ8" s="695"/>
      <c r="GCA8" s="695"/>
      <c r="GCB8" s="695"/>
      <c r="GCC8" s="695"/>
      <c r="GCD8" s="695"/>
      <c r="GCE8" s="695"/>
      <c r="GCF8" s="695"/>
      <c r="GCG8" s="695"/>
      <c r="GCH8" s="695"/>
      <c r="GCI8" s="695"/>
      <c r="GCJ8" s="695"/>
      <c r="GCK8" s="695"/>
      <c r="GCL8" s="695"/>
      <c r="GCM8" s="695"/>
      <c r="GCN8" s="695"/>
      <c r="GCO8" s="695"/>
      <c r="GCP8" s="695"/>
      <c r="GCQ8" s="695"/>
      <c r="GCR8" s="695"/>
      <c r="GCS8" s="695"/>
      <c r="GCT8" s="695"/>
      <c r="GCU8" s="695"/>
      <c r="GCV8" s="695"/>
      <c r="GCW8" s="695"/>
      <c r="GCX8" s="695"/>
      <c r="GCY8" s="695"/>
      <c r="GCZ8" s="695"/>
      <c r="GDA8" s="695"/>
      <c r="GDB8" s="695"/>
      <c r="GDC8" s="695"/>
      <c r="GDD8" s="695"/>
      <c r="GDE8" s="695"/>
      <c r="GDF8" s="695"/>
      <c r="GDG8" s="695"/>
      <c r="GDH8" s="695"/>
      <c r="GDI8" s="695"/>
      <c r="GDJ8" s="695"/>
      <c r="GDK8" s="695"/>
      <c r="GDL8" s="695"/>
      <c r="GDM8" s="695"/>
      <c r="GDN8" s="695"/>
      <c r="GDO8" s="695"/>
      <c r="GDP8" s="695"/>
      <c r="GDQ8" s="695"/>
      <c r="GDR8" s="695"/>
      <c r="GDS8" s="695"/>
      <c r="GDT8" s="695"/>
      <c r="GDU8" s="695"/>
      <c r="GDV8" s="695"/>
      <c r="GDW8" s="695"/>
      <c r="GDX8" s="695"/>
      <c r="GDY8" s="695"/>
      <c r="GDZ8" s="695"/>
      <c r="GEA8" s="695"/>
      <c r="GEB8" s="695"/>
      <c r="GEC8" s="695"/>
      <c r="GED8" s="695"/>
      <c r="GEE8" s="695"/>
      <c r="GEF8" s="695"/>
      <c r="GEG8" s="695"/>
      <c r="GEH8" s="695"/>
      <c r="GEI8" s="695"/>
      <c r="GEJ8" s="695"/>
      <c r="GEK8" s="695"/>
      <c r="GEL8" s="695"/>
      <c r="GEM8" s="695"/>
      <c r="GEN8" s="695"/>
      <c r="GEO8" s="695"/>
      <c r="GEP8" s="695"/>
      <c r="GEQ8" s="695"/>
      <c r="GER8" s="695"/>
      <c r="GES8" s="695"/>
      <c r="GET8" s="695"/>
      <c r="GEU8" s="695"/>
      <c r="GEV8" s="695"/>
      <c r="GEW8" s="695"/>
      <c r="GEX8" s="695"/>
      <c r="GEY8" s="695"/>
      <c r="GEZ8" s="695"/>
      <c r="GFA8" s="695"/>
      <c r="GFB8" s="695"/>
      <c r="GFC8" s="695"/>
      <c r="GFD8" s="695"/>
      <c r="GFE8" s="695"/>
      <c r="GFF8" s="695"/>
      <c r="GFG8" s="695"/>
      <c r="GFH8" s="695"/>
      <c r="GFI8" s="695"/>
      <c r="GFJ8" s="695"/>
      <c r="GFK8" s="695"/>
      <c r="GFL8" s="695"/>
      <c r="GFM8" s="695"/>
      <c r="GFN8" s="695"/>
      <c r="GFO8" s="695"/>
      <c r="GFP8" s="695"/>
      <c r="GFQ8" s="695"/>
      <c r="GFR8" s="695"/>
      <c r="GFS8" s="695"/>
      <c r="GFT8" s="695"/>
      <c r="GFU8" s="695"/>
      <c r="GFV8" s="695"/>
      <c r="GFW8" s="695"/>
      <c r="GFX8" s="695"/>
      <c r="GFY8" s="695"/>
      <c r="GFZ8" s="695"/>
      <c r="GGA8" s="695"/>
      <c r="GGB8" s="695"/>
      <c r="GGC8" s="695"/>
      <c r="GGD8" s="695"/>
      <c r="GGE8" s="695"/>
      <c r="GGF8" s="695"/>
      <c r="GGG8" s="695"/>
      <c r="GGH8" s="695"/>
      <c r="GGI8" s="695"/>
      <c r="GGJ8" s="695"/>
      <c r="GGK8" s="695"/>
      <c r="GGL8" s="695"/>
      <c r="GGM8" s="695"/>
      <c r="GGN8" s="695"/>
      <c r="GGO8" s="695"/>
      <c r="GGP8" s="695"/>
      <c r="GGQ8" s="695"/>
      <c r="GGR8" s="695"/>
      <c r="GGS8" s="695"/>
      <c r="GGT8" s="695"/>
      <c r="GGU8" s="695"/>
      <c r="GGV8" s="695"/>
      <c r="GGW8" s="695"/>
      <c r="GGX8" s="695"/>
      <c r="GGY8" s="695"/>
      <c r="GGZ8" s="695"/>
      <c r="GHA8" s="695"/>
      <c r="GHB8" s="695"/>
      <c r="GHC8" s="695"/>
      <c r="GHD8" s="695"/>
      <c r="GHE8" s="695"/>
      <c r="GHF8" s="695"/>
      <c r="GHG8" s="695"/>
      <c r="GHH8" s="695"/>
      <c r="GHI8" s="695"/>
      <c r="GHJ8" s="695"/>
      <c r="GHK8" s="695"/>
      <c r="GHL8" s="695"/>
      <c r="GHM8" s="695"/>
      <c r="GHN8" s="695"/>
      <c r="GHO8" s="695"/>
      <c r="GHP8" s="695"/>
      <c r="GHQ8" s="695"/>
      <c r="GHR8" s="695"/>
      <c r="GHS8" s="695"/>
      <c r="GHT8" s="695"/>
      <c r="GHU8" s="695"/>
      <c r="GHV8" s="695"/>
      <c r="GHW8" s="695"/>
      <c r="GHX8" s="695"/>
      <c r="GHY8" s="695"/>
      <c r="GHZ8" s="695"/>
      <c r="GIA8" s="695"/>
      <c r="GIB8" s="695"/>
      <c r="GIC8" s="695"/>
      <c r="GID8" s="695"/>
      <c r="GIE8" s="695"/>
      <c r="GIF8" s="695"/>
      <c r="GIG8" s="695"/>
      <c r="GIH8" s="695"/>
      <c r="GII8" s="695"/>
      <c r="GIJ8" s="695"/>
      <c r="GIK8" s="695"/>
      <c r="GIL8" s="695"/>
      <c r="GIM8" s="695"/>
      <c r="GIN8" s="695"/>
      <c r="GIO8" s="695"/>
      <c r="GIP8" s="695"/>
      <c r="GIQ8" s="695"/>
      <c r="GIR8" s="695"/>
      <c r="GIS8" s="695"/>
      <c r="GIT8" s="695"/>
      <c r="GIU8" s="695"/>
      <c r="GIV8" s="695"/>
      <c r="GIW8" s="695"/>
      <c r="GIX8" s="695"/>
      <c r="GIY8" s="695"/>
      <c r="GIZ8" s="695"/>
      <c r="GJA8" s="695"/>
      <c r="GJB8" s="695"/>
      <c r="GJC8" s="695"/>
      <c r="GJD8" s="695"/>
      <c r="GJE8" s="695"/>
      <c r="GJF8" s="695"/>
      <c r="GJG8" s="695"/>
      <c r="GJH8" s="695"/>
      <c r="GJI8" s="695"/>
      <c r="GJJ8" s="695"/>
      <c r="GJK8" s="695"/>
      <c r="GJL8" s="695"/>
      <c r="GJM8" s="695"/>
      <c r="GJN8" s="695"/>
      <c r="GJO8" s="695"/>
      <c r="GJP8" s="695"/>
      <c r="GJQ8" s="695"/>
      <c r="GJR8" s="695"/>
      <c r="GJS8" s="695"/>
      <c r="GJT8" s="695"/>
      <c r="GJU8" s="695"/>
      <c r="GJV8" s="695"/>
      <c r="GJW8" s="695"/>
      <c r="GJX8" s="695"/>
      <c r="GJY8" s="695"/>
      <c r="GJZ8" s="695"/>
      <c r="GKA8" s="695"/>
      <c r="GKB8" s="695"/>
      <c r="GKC8" s="695"/>
      <c r="GKD8" s="695"/>
      <c r="GKE8" s="695"/>
      <c r="GKF8" s="695"/>
      <c r="GKG8" s="695"/>
      <c r="GKH8" s="695"/>
      <c r="GKI8" s="695"/>
      <c r="GKJ8" s="695"/>
      <c r="GKK8" s="695"/>
      <c r="GKL8" s="695"/>
      <c r="GKM8" s="695"/>
      <c r="GKN8" s="695"/>
      <c r="GKO8" s="695"/>
      <c r="GKP8" s="695"/>
      <c r="GKQ8" s="695"/>
      <c r="GKR8" s="695"/>
      <c r="GKS8" s="695"/>
      <c r="GKT8" s="695"/>
      <c r="GKU8" s="695"/>
      <c r="GKV8" s="695"/>
      <c r="GKW8" s="695"/>
      <c r="GKX8" s="695"/>
      <c r="GKY8" s="695"/>
      <c r="GKZ8" s="695"/>
      <c r="GLA8" s="695"/>
      <c r="GLB8" s="695"/>
      <c r="GLC8" s="695"/>
      <c r="GLD8" s="695"/>
      <c r="GLE8" s="695"/>
      <c r="GLF8" s="695"/>
      <c r="GLG8" s="695"/>
      <c r="GLH8" s="695"/>
      <c r="GLI8" s="695"/>
      <c r="GLJ8" s="695"/>
      <c r="GLK8" s="695"/>
      <c r="GLL8" s="695"/>
      <c r="GLM8" s="695"/>
      <c r="GLN8" s="695"/>
      <c r="GLO8" s="695"/>
      <c r="GLP8" s="695"/>
      <c r="GLQ8" s="695"/>
      <c r="GLR8" s="695"/>
      <c r="GLS8" s="695"/>
      <c r="GLT8" s="695"/>
      <c r="GLU8" s="695"/>
      <c r="GLV8" s="695"/>
      <c r="GLW8" s="695"/>
      <c r="GLX8" s="695"/>
      <c r="GLY8" s="695"/>
      <c r="GLZ8" s="695"/>
      <c r="GMA8" s="695"/>
      <c r="GMB8" s="695"/>
      <c r="GMC8" s="695"/>
      <c r="GMD8" s="695"/>
      <c r="GME8" s="695"/>
      <c r="GMF8" s="695"/>
      <c r="GMG8" s="695"/>
      <c r="GMH8" s="695"/>
      <c r="GMI8" s="695"/>
      <c r="GMJ8" s="695"/>
      <c r="GMK8" s="695"/>
      <c r="GML8" s="695"/>
      <c r="GMM8" s="695"/>
      <c r="GMN8" s="695"/>
      <c r="GMO8" s="695"/>
      <c r="GMP8" s="695"/>
      <c r="GMQ8" s="695"/>
      <c r="GMR8" s="695"/>
      <c r="GMS8" s="695"/>
      <c r="GMT8" s="695"/>
      <c r="GMU8" s="695"/>
      <c r="GMV8" s="695"/>
      <c r="GMW8" s="695"/>
      <c r="GMX8" s="695"/>
      <c r="GMY8" s="695"/>
      <c r="GMZ8" s="695"/>
      <c r="GNA8" s="695"/>
      <c r="GNB8" s="695"/>
      <c r="GNC8" s="695"/>
      <c r="GND8" s="695"/>
      <c r="GNE8" s="695"/>
      <c r="GNF8" s="695"/>
      <c r="GNG8" s="695"/>
      <c r="GNH8" s="695"/>
      <c r="GNI8" s="695"/>
      <c r="GNJ8" s="695"/>
      <c r="GNK8" s="695"/>
      <c r="GNL8" s="695"/>
      <c r="GNM8" s="695"/>
      <c r="GNN8" s="695"/>
      <c r="GNO8" s="695"/>
      <c r="GNP8" s="695"/>
      <c r="GNQ8" s="695"/>
      <c r="GNR8" s="695"/>
      <c r="GNS8" s="695"/>
      <c r="GNT8" s="695"/>
      <c r="GNU8" s="695"/>
      <c r="GNV8" s="695"/>
      <c r="GNW8" s="695"/>
      <c r="GNX8" s="695"/>
      <c r="GNY8" s="695"/>
      <c r="GNZ8" s="695"/>
      <c r="GOA8" s="695"/>
      <c r="GOB8" s="695"/>
      <c r="GOC8" s="695"/>
      <c r="GOD8" s="695"/>
      <c r="GOE8" s="695"/>
      <c r="GOF8" s="695"/>
      <c r="GOG8" s="695"/>
      <c r="GOH8" s="695"/>
      <c r="GOI8" s="695"/>
      <c r="GOJ8" s="695"/>
      <c r="GOK8" s="695"/>
      <c r="GOL8" s="695"/>
      <c r="GOM8" s="695"/>
      <c r="GON8" s="695"/>
      <c r="GOO8" s="695"/>
      <c r="GOP8" s="695"/>
      <c r="GOQ8" s="695"/>
      <c r="GOR8" s="695"/>
      <c r="GOS8" s="695"/>
      <c r="GOT8" s="695"/>
      <c r="GOU8" s="695"/>
      <c r="GOV8" s="695"/>
      <c r="GOW8" s="695"/>
      <c r="GOX8" s="695"/>
      <c r="GOY8" s="695"/>
      <c r="GOZ8" s="695"/>
      <c r="GPA8" s="695"/>
      <c r="GPB8" s="695"/>
      <c r="GPC8" s="695"/>
      <c r="GPD8" s="695"/>
      <c r="GPE8" s="695"/>
      <c r="GPF8" s="695"/>
      <c r="GPG8" s="695"/>
      <c r="GPH8" s="695"/>
      <c r="GPI8" s="695"/>
      <c r="GPJ8" s="695"/>
      <c r="GPK8" s="695"/>
      <c r="GPL8" s="695"/>
      <c r="GPM8" s="695"/>
      <c r="GPN8" s="695"/>
      <c r="GPO8" s="695"/>
      <c r="GPP8" s="695"/>
      <c r="GPQ8" s="695"/>
      <c r="GPR8" s="695"/>
      <c r="GPS8" s="695"/>
      <c r="GPT8" s="695"/>
      <c r="GPU8" s="695"/>
      <c r="GPV8" s="695"/>
      <c r="GPW8" s="695"/>
      <c r="GPX8" s="695"/>
      <c r="GPY8" s="695"/>
      <c r="GPZ8" s="695"/>
      <c r="GQA8" s="695"/>
      <c r="GQB8" s="695"/>
      <c r="GQC8" s="695"/>
      <c r="GQD8" s="695"/>
      <c r="GQE8" s="695"/>
      <c r="GQF8" s="695"/>
      <c r="GQG8" s="695"/>
      <c r="GQH8" s="695"/>
      <c r="GQI8" s="695"/>
      <c r="GQJ8" s="695"/>
      <c r="GQK8" s="695"/>
      <c r="GQL8" s="695"/>
      <c r="GQM8" s="695"/>
      <c r="GQN8" s="695"/>
      <c r="GQO8" s="695"/>
      <c r="GQP8" s="695"/>
      <c r="GQQ8" s="695"/>
      <c r="GQR8" s="695"/>
      <c r="GQS8" s="695"/>
      <c r="GQT8" s="695"/>
      <c r="GQU8" s="695"/>
      <c r="GQV8" s="695"/>
      <c r="GQW8" s="695"/>
      <c r="GQX8" s="695"/>
      <c r="GQY8" s="695"/>
      <c r="GQZ8" s="695"/>
      <c r="GRA8" s="695"/>
      <c r="GRB8" s="695"/>
      <c r="GRC8" s="695"/>
      <c r="GRD8" s="695"/>
      <c r="GRE8" s="695"/>
      <c r="GRF8" s="695"/>
      <c r="GRG8" s="695"/>
      <c r="GRH8" s="695"/>
      <c r="GRI8" s="695"/>
      <c r="GRJ8" s="695"/>
      <c r="GRK8" s="695"/>
      <c r="GRL8" s="695"/>
      <c r="GRM8" s="695"/>
      <c r="GRN8" s="695"/>
      <c r="GRO8" s="695"/>
      <c r="GRP8" s="695"/>
      <c r="GRQ8" s="695"/>
      <c r="GRR8" s="695"/>
      <c r="GRS8" s="695"/>
      <c r="GRT8" s="695"/>
      <c r="GRU8" s="695"/>
      <c r="GRV8" s="695"/>
      <c r="GRW8" s="695"/>
      <c r="GRX8" s="695"/>
      <c r="GRY8" s="695"/>
      <c r="GRZ8" s="695"/>
      <c r="GSA8" s="695"/>
      <c r="GSB8" s="695"/>
      <c r="GSC8" s="695"/>
      <c r="GSD8" s="695"/>
      <c r="GSE8" s="695"/>
      <c r="GSF8" s="695"/>
      <c r="GSG8" s="695"/>
      <c r="GSH8" s="695"/>
      <c r="GSI8" s="695"/>
      <c r="GSJ8" s="695"/>
      <c r="GSK8" s="695"/>
      <c r="GSL8" s="695"/>
      <c r="GSM8" s="695"/>
      <c r="GSN8" s="695"/>
      <c r="GSO8" s="695"/>
      <c r="GSP8" s="695"/>
      <c r="GSQ8" s="695"/>
      <c r="GSR8" s="695"/>
      <c r="GSS8" s="695"/>
      <c r="GST8" s="695"/>
      <c r="GSU8" s="695"/>
      <c r="GSV8" s="695"/>
      <c r="GSW8" s="695"/>
      <c r="GSX8" s="695"/>
      <c r="GSY8" s="695"/>
      <c r="GSZ8" s="695"/>
      <c r="GTA8" s="695"/>
      <c r="GTB8" s="695"/>
      <c r="GTC8" s="695"/>
      <c r="GTD8" s="695"/>
      <c r="GTE8" s="695"/>
      <c r="GTF8" s="695"/>
      <c r="GTG8" s="695"/>
      <c r="GTH8" s="695"/>
      <c r="GTI8" s="695"/>
      <c r="GTJ8" s="695"/>
      <c r="GTK8" s="695"/>
      <c r="GTL8" s="695"/>
      <c r="GTM8" s="695"/>
      <c r="GTN8" s="695"/>
      <c r="GTO8" s="695"/>
      <c r="GTP8" s="695"/>
      <c r="GTQ8" s="695"/>
      <c r="GTR8" s="695"/>
      <c r="GTS8" s="695"/>
      <c r="GTT8" s="695"/>
      <c r="GTU8" s="695"/>
      <c r="GTV8" s="695"/>
      <c r="GTW8" s="695"/>
      <c r="GTX8" s="695"/>
      <c r="GTY8" s="695"/>
      <c r="GTZ8" s="695"/>
      <c r="GUA8" s="695"/>
      <c r="GUB8" s="695"/>
      <c r="GUC8" s="695"/>
      <c r="GUD8" s="695"/>
      <c r="GUE8" s="695"/>
      <c r="GUF8" s="695"/>
      <c r="GUG8" s="695"/>
      <c r="GUH8" s="695"/>
      <c r="GUI8" s="695"/>
      <c r="GUJ8" s="695"/>
      <c r="GUK8" s="695"/>
      <c r="GUL8" s="695"/>
      <c r="GUM8" s="695"/>
      <c r="GUN8" s="695"/>
      <c r="GUO8" s="695"/>
      <c r="GUP8" s="695"/>
      <c r="GUQ8" s="695"/>
      <c r="GUR8" s="695"/>
      <c r="GUS8" s="695"/>
      <c r="GUT8" s="695"/>
      <c r="GUU8" s="695"/>
      <c r="GUV8" s="695"/>
      <c r="GUW8" s="695"/>
      <c r="GUX8" s="695"/>
      <c r="GUY8" s="695"/>
      <c r="GUZ8" s="695"/>
      <c r="GVA8" s="695"/>
      <c r="GVB8" s="695"/>
      <c r="GVC8" s="695"/>
      <c r="GVD8" s="695"/>
      <c r="GVE8" s="695"/>
      <c r="GVF8" s="695"/>
      <c r="GVG8" s="695"/>
      <c r="GVH8" s="695"/>
      <c r="GVI8" s="695"/>
      <c r="GVJ8" s="695"/>
      <c r="GVK8" s="695"/>
      <c r="GVL8" s="695"/>
      <c r="GVM8" s="695"/>
      <c r="GVN8" s="695"/>
      <c r="GVO8" s="695"/>
      <c r="GVP8" s="695"/>
      <c r="GVQ8" s="695"/>
      <c r="GVR8" s="695"/>
      <c r="GVS8" s="695"/>
      <c r="GVT8" s="695"/>
      <c r="GVU8" s="695"/>
      <c r="GVV8" s="695"/>
      <c r="GVW8" s="695"/>
      <c r="GVX8" s="695"/>
      <c r="GVY8" s="695"/>
      <c r="GVZ8" s="695"/>
      <c r="GWA8" s="695"/>
      <c r="GWB8" s="695"/>
      <c r="GWC8" s="695"/>
      <c r="GWD8" s="695"/>
      <c r="GWE8" s="695"/>
      <c r="GWF8" s="695"/>
      <c r="GWG8" s="695"/>
      <c r="GWH8" s="695"/>
      <c r="GWI8" s="695"/>
      <c r="GWJ8" s="695"/>
      <c r="GWK8" s="695"/>
      <c r="GWL8" s="695"/>
      <c r="GWM8" s="695"/>
      <c r="GWN8" s="695"/>
      <c r="GWO8" s="695"/>
      <c r="GWP8" s="695"/>
      <c r="GWQ8" s="695"/>
      <c r="GWR8" s="695"/>
      <c r="GWS8" s="695"/>
      <c r="GWT8" s="695"/>
      <c r="GWU8" s="695"/>
      <c r="GWV8" s="695"/>
      <c r="GWW8" s="695"/>
      <c r="GWX8" s="695"/>
      <c r="GWY8" s="695"/>
      <c r="GWZ8" s="695"/>
      <c r="GXA8" s="695"/>
      <c r="GXB8" s="695"/>
      <c r="GXC8" s="695"/>
      <c r="GXD8" s="695"/>
      <c r="GXE8" s="695"/>
      <c r="GXF8" s="695"/>
      <c r="GXG8" s="695"/>
      <c r="GXH8" s="695"/>
      <c r="GXI8" s="695"/>
      <c r="GXJ8" s="695"/>
      <c r="GXK8" s="695"/>
      <c r="GXL8" s="695"/>
      <c r="GXM8" s="695"/>
      <c r="GXN8" s="695"/>
      <c r="GXO8" s="695"/>
      <c r="GXP8" s="695"/>
      <c r="GXQ8" s="695"/>
      <c r="GXR8" s="695"/>
      <c r="GXS8" s="695"/>
      <c r="GXT8" s="695"/>
      <c r="GXU8" s="695"/>
      <c r="GXV8" s="695"/>
      <c r="GXW8" s="695"/>
      <c r="GXX8" s="695"/>
      <c r="GXY8" s="695"/>
      <c r="GXZ8" s="695"/>
      <c r="GYA8" s="695"/>
      <c r="GYB8" s="695"/>
      <c r="GYC8" s="695"/>
      <c r="GYD8" s="695"/>
      <c r="GYE8" s="695"/>
      <c r="GYF8" s="695"/>
      <c r="GYG8" s="695"/>
      <c r="GYH8" s="695"/>
      <c r="GYI8" s="695"/>
      <c r="GYJ8" s="695"/>
      <c r="GYK8" s="695"/>
      <c r="GYL8" s="695"/>
      <c r="GYM8" s="695"/>
      <c r="GYN8" s="695"/>
      <c r="GYO8" s="695"/>
      <c r="GYP8" s="695"/>
      <c r="GYQ8" s="695"/>
      <c r="GYR8" s="695"/>
      <c r="GYS8" s="695"/>
      <c r="GYT8" s="695"/>
      <c r="GYU8" s="695"/>
      <c r="GYV8" s="695"/>
      <c r="GYW8" s="695"/>
      <c r="GYX8" s="695"/>
      <c r="GYY8" s="695"/>
      <c r="GYZ8" s="695"/>
      <c r="GZA8" s="695"/>
      <c r="GZB8" s="695"/>
      <c r="GZC8" s="695"/>
      <c r="GZD8" s="695"/>
      <c r="GZE8" s="695"/>
      <c r="GZF8" s="695"/>
      <c r="GZG8" s="695"/>
      <c r="GZH8" s="695"/>
      <c r="GZI8" s="695"/>
      <c r="GZJ8" s="695"/>
      <c r="GZK8" s="695"/>
      <c r="GZL8" s="695"/>
      <c r="GZM8" s="695"/>
      <c r="GZN8" s="695"/>
      <c r="GZO8" s="695"/>
      <c r="GZP8" s="695"/>
      <c r="GZQ8" s="695"/>
      <c r="GZR8" s="695"/>
      <c r="GZS8" s="695"/>
      <c r="GZT8" s="695"/>
      <c r="GZU8" s="695"/>
      <c r="GZV8" s="695"/>
      <c r="GZW8" s="695"/>
      <c r="GZX8" s="695"/>
      <c r="GZY8" s="695"/>
      <c r="GZZ8" s="695"/>
      <c r="HAA8" s="695"/>
      <c r="HAB8" s="695"/>
      <c r="HAC8" s="695"/>
      <c r="HAD8" s="695"/>
      <c r="HAE8" s="695"/>
      <c r="HAF8" s="695"/>
      <c r="HAG8" s="695"/>
      <c r="HAH8" s="695"/>
      <c r="HAI8" s="695"/>
      <c r="HAJ8" s="695"/>
      <c r="HAK8" s="695"/>
      <c r="HAL8" s="695"/>
      <c r="HAM8" s="695"/>
      <c r="HAN8" s="695"/>
      <c r="HAO8" s="695"/>
      <c r="HAP8" s="695"/>
      <c r="HAQ8" s="695"/>
      <c r="HAR8" s="695"/>
      <c r="HAS8" s="695"/>
      <c r="HAT8" s="695"/>
      <c r="HAU8" s="695"/>
      <c r="HAV8" s="695"/>
      <c r="HAW8" s="695"/>
      <c r="HAX8" s="695"/>
      <c r="HAY8" s="695"/>
      <c r="HAZ8" s="695"/>
      <c r="HBA8" s="695"/>
      <c r="HBB8" s="695"/>
      <c r="HBC8" s="695"/>
      <c r="HBD8" s="695"/>
      <c r="HBE8" s="695"/>
      <c r="HBF8" s="695"/>
      <c r="HBG8" s="695"/>
      <c r="HBH8" s="695"/>
      <c r="HBI8" s="695"/>
      <c r="HBJ8" s="695"/>
      <c r="HBK8" s="695"/>
      <c r="HBL8" s="695"/>
      <c r="HBM8" s="695"/>
      <c r="HBN8" s="695"/>
      <c r="HBO8" s="695"/>
      <c r="HBP8" s="695"/>
      <c r="HBQ8" s="695"/>
      <c r="HBR8" s="695"/>
      <c r="HBS8" s="695"/>
      <c r="HBT8" s="695"/>
      <c r="HBU8" s="695"/>
      <c r="HBV8" s="695"/>
      <c r="HBW8" s="695"/>
      <c r="HBX8" s="695"/>
      <c r="HBY8" s="695"/>
      <c r="HBZ8" s="695"/>
      <c r="HCA8" s="695"/>
      <c r="HCB8" s="695"/>
      <c r="HCC8" s="695"/>
      <c r="HCD8" s="695"/>
      <c r="HCE8" s="695"/>
      <c r="HCF8" s="695"/>
      <c r="HCG8" s="695"/>
      <c r="HCH8" s="695"/>
      <c r="HCI8" s="695"/>
      <c r="HCJ8" s="695"/>
      <c r="HCK8" s="695"/>
      <c r="HCL8" s="695"/>
      <c r="HCM8" s="695"/>
      <c r="HCN8" s="695"/>
      <c r="HCO8" s="695"/>
      <c r="HCP8" s="695"/>
      <c r="HCQ8" s="695"/>
      <c r="HCR8" s="695"/>
      <c r="HCS8" s="695"/>
      <c r="HCT8" s="695"/>
      <c r="HCU8" s="695"/>
      <c r="HCV8" s="695"/>
      <c r="HCW8" s="695"/>
      <c r="HCX8" s="695"/>
      <c r="HCY8" s="695"/>
      <c r="HCZ8" s="695"/>
      <c r="HDA8" s="695"/>
      <c r="HDB8" s="695"/>
      <c r="HDC8" s="695"/>
      <c r="HDD8" s="695"/>
      <c r="HDE8" s="695"/>
      <c r="HDF8" s="695"/>
      <c r="HDG8" s="695"/>
      <c r="HDH8" s="695"/>
      <c r="HDI8" s="695"/>
      <c r="HDJ8" s="695"/>
      <c r="HDK8" s="695"/>
      <c r="HDL8" s="695"/>
      <c r="HDM8" s="695"/>
      <c r="HDN8" s="695"/>
      <c r="HDO8" s="695"/>
      <c r="HDP8" s="695"/>
      <c r="HDQ8" s="695"/>
      <c r="HDR8" s="695"/>
      <c r="HDS8" s="695"/>
      <c r="HDT8" s="695"/>
      <c r="HDU8" s="695"/>
      <c r="HDV8" s="695"/>
      <c r="HDW8" s="695"/>
      <c r="HDX8" s="695"/>
      <c r="HDY8" s="695"/>
      <c r="HDZ8" s="695"/>
      <c r="HEA8" s="695"/>
      <c r="HEB8" s="695"/>
      <c r="HEC8" s="695"/>
      <c r="HED8" s="695"/>
      <c r="HEE8" s="695"/>
      <c r="HEF8" s="695"/>
      <c r="HEG8" s="695"/>
      <c r="HEH8" s="695"/>
      <c r="HEI8" s="695"/>
      <c r="HEJ8" s="695"/>
      <c r="HEK8" s="695"/>
      <c r="HEL8" s="695"/>
      <c r="HEM8" s="695"/>
      <c r="HEN8" s="695"/>
      <c r="HEO8" s="695"/>
      <c r="HEP8" s="695"/>
      <c r="HEQ8" s="695"/>
      <c r="HER8" s="695"/>
      <c r="HES8" s="695"/>
      <c r="HET8" s="695"/>
      <c r="HEU8" s="695"/>
      <c r="HEV8" s="695"/>
      <c r="HEW8" s="695"/>
      <c r="HEX8" s="695"/>
      <c r="HEY8" s="695"/>
      <c r="HEZ8" s="695"/>
      <c r="HFA8" s="695"/>
      <c r="HFB8" s="695"/>
      <c r="HFC8" s="695"/>
      <c r="HFD8" s="695"/>
      <c r="HFE8" s="695"/>
      <c r="HFF8" s="695"/>
      <c r="HFG8" s="695"/>
      <c r="HFH8" s="695"/>
      <c r="HFI8" s="695"/>
      <c r="HFJ8" s="695"/>
      <c r="HFK8" s="695"/>
      <c r="HFL8" s="695"/>
      <c r="HFM8" s="695"/>
      <c r="HFN8" s="695"/>
      <c r="HFO8" s="695"/>
      <c r="HFP8" s="695"/>
      <c r="HFQ8" s="695"/>
      <c r="HFR8" s="695"/>
      <c r="HFS8" s="695"/>
      <c r="HFT8" s="695"/>
      <c r="HFU8" s="695"/>
      <c r="HFV8" s="695"/>
      <c r="HFW8" s="695"/>
      <c r="HFX8" s="695"/>
      <c r="HFY8" s="695"/>
      <c r="HFZ8" s="695"/>
      <c r="HGA8" s="695"/>
      <c r="HGB8" s="695"/>
      <c r="HGC8" s="695"/>
      <c r="HGD8" s="695"/>
      <c r="HGE8" s="695"/>
      <c r="HGF8" s="695"/>
      <c r="HGG8" s="695"/>
      <c r="HGH8" s="695"/>
      <c r="HGI8" s="695"/>
      <c r="HGJ8" s="695"/>
      <c r="HGK8" s="695"/>
      <c r="HGL8" s="695"/>
      <c r="HGM8" s="695"/>
      <c r="HGN8" s="695"/>
      <c r="HGO8" s="695"/>
      <c r="HGP8" s="695"/>
      <c r="HGQ8" s="695"/>
      <c r="HGR8" s="695"/>
      <c r="HGS8" s="695"/>
      <c r="HGT8" s="695"/>
      <c r="HGU8" s="695"/>
      <c r="HGV8" s="695"/>
      <c r="HGW8" s="695"/>
      <c r="HGX8" s="695"/>
      <c r="HGY8" s="695"/>
      <c r="HGZ8" s="695"/>
      <c r="HHA8" s="695"/>
      <c r="HHB8" s="695"/>
      <c r="HHC8" s="695"/>
      <c r="HHD8" s="695"/>
      <c r="HHE8" s="695"/>
      <c r="HHF8" s="695"/>
      <c r="HHG8" s="695"/>
      <c r="HHH8" s="695"/>
      <c r="HHI8" s="695"/>
      <c r="HHJ8" s="695"/>
      <c r="HHK8" s="695"/>
      <c r="HHL8" s="695"/>
      <c r="HHM8" s="695"/>
      <c r="HHN8" s="695"/>
      <c r="HHO8" s="695"/>
      <c r="HHP8" s="695"/>
      <c r="HHQ8" s="695"/>
      <c r="HHR8" s="695"/>
      <c r="HHS8" s="695"/>
      <c r="HHT8" s="695"/>
      <c r="HHU8" s="695"/>
      <c r="HHV8" s="695"/>
      <c r="HHW8" s="695"/>
      <c r="HHX8" s="695"/>
      <c r="HHY8" s="695"/>
      <c r="HHZ8" s="695"/>
      <c r="HIA8" s="695"/>
      <c r="HIB8" s="695"/>
      <c r="HIC8" s="695"/>
      <c r="HID8" s="695"/>
      <c r="HIE8" s="695"/>
      <c r="HIF8" s="695"/>
      <c r="HIG8" s="695"/>
      <c r="HIH8" s="695"/>
      <c r="HII8" s="695"/>
      <c r="HIJ8" s="695"/>
      <c r="HIK8" s="695"/>
      <c r="HIL8" s="695"/>
      <c r="HIM8" s="695"/>
      <c r="HIN8" s="695"/>
      <c r="HIO8" s="695"/>
      <c r="HIP8" s="695"/>
      <c r="HIQ8" s="695"/>
      <c r="HIR8" s="695"/>
      <c r="HIS8" s="695"/>
      <c r="HIT8" s="695"/>
      <c r="HIU8" s="695"/>
      <c r="HIV8" s="695"/>
      <c r="HIW8" s="695"/>
      <c r="HIX8" s="695"/>
      <c r="HIY8" s="695"/>
      <c r="HIZ8" s="695"/>
      <c r="HJA8" s="695"/>
      <c r="HJB8" s="695"/>
      <c r="HJC8" s="695"/>
      <c r="HJD8" s="695"/>
      <c r="HJE8" s="695"/>
      <c r="HJF8" s="695"/>
      <c r="HJG8" s="695"/>
      <c r="HJH8" s="695"/>
      <c r="HJI8" s="695"/>
      <c r="HJJ8" s="695"/>
      <c r="HJK8" s="695"/>
      <c r="HJL8" s="695"/>
      <c r="HJM8" s="695"/>
      <c r="HJN8" s="695"/>
      <c r="HJO8" s="695"/>
      <c r="HJP8" s="695"/>
      <c r="HJQ8" s="695"/>
      <c r="HJR8" s="695"/>
      <c r="HJS8" s="695"/>
      <c r="HJT8" s="695"/>
      <c r="HJU8" s="695"/>
      <c r="HJV8" s="695"/>
      <c r="HJW8" s="695"/>
      <c r="HJX8" s="695"/>
      <c r="HJY8" s="695"/>
      <c r="HJZ8" s="695"/>
      <c r="HKA8" s="695"/>
      <c r="HKB8" s="695"/>
      <c r="HKC8" s="695"/>
      <c r="HKD8" s="695"/>
      <c r="HKE8" s="695"/>
      <c r="HKF8" s="695"/>
      <c r="HKG8" s="695"/>
      <c r="HKH8" s="695"/>
      <c r="HKI8" s="695"/>
      <c r="HKJ8" s="695"/>
      <c r="HKK8" s="695"/>
      <c r="HKL8" s="695"/>
      <c r="HKM8" s="695"/>
      <c r="HKN8" s="695"/>
      <c r="HKO8" s="695"/>
      <c r="HKP8" s="695"/>
      <c r="HKQ8" s="695"/>
      <c r="HKR8" s="695"/>
      <c r="HKS8" s="695"/>
      <c r="HKT8" s="695"/>
      <c r="HKU8" s="695"/>
      <c r="HKV8" s="695"/>
      <c r="HKW8" s="695"/>
      <c r="HKX8" s="695"/>
      <c r="HKY8" s="695"/>
      <c r="HKZ8" s="695"/>
      <c r="HLA8" s="695"/>
      <c r="HLB8" s="695"/>
      <c r="HLC8" s="695"/>
      <c r="HLD8" s="695"/>
      <c r="HLE8" s="695"/>
      <c r="HLF8" s="695"/>
      <c r="HLG8" s="695"/>
      <c r="HLH8" s="695"/>
      <c r="HLI8" s="695"/>
      <c r="HLJ8" s="695"/>
      <c r="HLK8" s="695"/>
      <c r="HLL8" s="695"/>
      <c r="HLM8" s="695"/>
      <c r="HLN8" s="695"/>
      <c r="HLO8" s="695"/>
      <c r="HLP8" s="695"/>
      <c r="HLQ8" s="695"/>
      <c r="HLR8" s="695"/>
      <c r="HLS8" s="695"/>
      <c r="HLT8" s="695"/>
      <c r="HLU8" s="695"/>
      <c r="HLV8" s="695"/>
      <c r="HLW8" s="695"/>
      <c r="HLX8" s="695"/>
      <c r="HLY8" s="695"/>
      <c r="HLZ8" s="695"/>
      <c r="HMA8" s="695"/>
      <c r="HMB8" s="695"/>
      <c r="HMC8" s="695"/>
      <c r="HMD8" s="695"/>
      <c r="HME8" s="695"/>
      <c r="HMF8" s="695"/>
      <c r="HMG8" s="695"/>
      <c r="HMH8" s="695"/>
      <c r="HMI8" s="695"/>
      <c r="HMJ8" s="695"/>
      <c r="HMK8" s="695"/>
      <c r="HML8" s="695"/>
      <c r="HMM8" s="695"/>
      <c r="HMN8" s="695"/>
      <c r="HMO8" s="695"/>
      <c r="HMP8" s="695"/>
      <c r="HMQ8" s="695"/>
      <c r="HMR8" s="695"/>
      <c r="HMS8" s="695"/>
      <c r="HMT8" s="695"/>
      <c r="HMU8" s="695"/>
      <c r="HMV8" s="695"/>
      <c r="HMW8" s="695"/>
      <c r="HMX8" s="695"/>
      <c r="HMY8" s="695"/>
      <c r="HMZ8" s="695"/>
      <c r="HNA8" s="695"/>
      <c r="HNB8" s="695"/>
      <c r="HNC8" s="695"/>
      <c r="HND8" s="695"/>
      <c r="HNE8" s="695"/>
      <c r="HNF8" s="695"/>
      <c r="HNG8" s="695"/>
      <c r="HNH8" s="695"/>
      <c r="HNI8" s="695"/>
      <c r="HNJ8" s="695"/>
      <c r="HNK8" s="695"/>
      <c r="HNL8" s="695"/>
      <c r="HNM8" s="695"/>
      <c r="HNN8" s="695"/>
      <c r="HNO8" s="695"/>
      <c r="HNP8" s="695"/>
      <c r="HNQ8" s="695"/>
      <c r="HNR8" s="695"/>
      <c r="HNS8" s="695"/>
      <c r="HNT8" s="695"/>
      <c r="HNU8" s="695"/>
      <c r="HNV8" s="695"/>
      <c r="HNW8" s="695"/>
      <c r="HNX8" s="695"/>
      <c r="HNY8" s="695"/>
      <c r="HNZ8" s="695"/>
      <c r="HOA8" s="695"/>
      <c r="HOB8" s="695"/>
      <c r="HOC8" s="695"/>
      <c r="HOD8" s="695"/>
      <c r="HOE8" s="695"/>
      <c r="HOF8" s="695"/>
      <c r="HOG8" s="695"/>
      <c r="HOH8" s="695"/>
      <c r="HOI8" s="695"/>
      <c r="HOJ8" s="695"/>
      <c r="HOK8" s="695"/>
      <c r="HOL8" s="695"/>
      <c r="HOM8" s="695"/>
      <c r="HON8" s="695"/>
      <c r="HOO8" s="695"/>
      <c r="HOP8" s="695"/>
      <c r="HOQ8" s="695"/>
      <c r="HOR8" s="695"/>
      <c r="HOS8" s="695"/>
      <c r="HOT8" s="695"/>
      <c r="HOU8" s="695"/>
      <c r="HOV8" s="695"/>
      <c r="HOW8" s="695"/>
      <c r="HOX8" s="695"/>
      <c r="HOY8" s="695"/>
      <c r="HOZ8" s="695"/>
      <c r="HPA8" s="695"/>
      <c r="HPB8" s="695"/>
      <c r="HPC8" s="695"/>
      <c r="HPD8" s="695"/>
      <c r="HPE8" s="695"/>
      <c r="HPF8" s="695"/>
      <c r="HPG8" s="695"/>
      <c r="HPH8" s="695"/>
      <c r="HPI8" s="695"/>
      <c r="HPJ8" s="695"/>
      <c r="HPK8" s="695"/>
      <c r="HPL8" s="695"/>
      <c r="HPM8" s="695"/>
      <c r="HPN8" s="695"/>
      <c r="HPO8" s="695"/>
      <c r="HPP8" s="695"/>
      <c r="HPQ8" s="695"/>
      <c r="HPR8" s="695"/>
      <c r="HPS8" s="695"/>
      <c r="HPT8" s="695"/>
      <c r="HPU8" s="695"/>
      <c r="HPV8" s="695"/>
      <c r="HPW8" s="695"/>
      <c r="HPX8" s="695"/>
      <c r="HPY8" s="695"/>
      <c r="HPZ8" s="695"/>
      <c r="HQA8" s="695"/>
      <c r="HQB8" s="695"/>
      <c r="HQC8" s="695"/>
      <c r="HQD8" s="695"/>
      <c r="HQE8" s="695"/>
      <c r="HQF8" s="695"/>
      <c r="HQG8" s="695"/>
      <c r="HQH8" s="695"/>
      <c r="HQI8" s="695"/>
      <c r="HQJ8" s="695"/>
      <c r="HQK8" s="695"/>
      <c r="HQL8" s="695"/>
      <c r="HQM8" s="695"/>
      <c r="HQN8" s="695"/>
      <c r="HQO8" s="695"/>
      <c r="HQP8" s="695"/>
      <c r="HQQ8" s="695"/>
      <c r="HQR8" s="695"/>
      <c r="HQS8" s="695"/>
      <c r="HQT8" s="695"/>
      <c r="HQU8" s="695"/>
      <c r="HQV8" s="695"/>
      <c r="HQW8" s="695"/>
      <c r="HQX8" s="695"/>
      <c r="HQY8" s="695"/>
      <c r="HQZ8" s="695"/>
      <c r="HRA8" s="695"/>
      <c r="HRB8" s="695"/>
      <c r="HRC8" s="695"/>
      <c r="HRD8" s="695"/>
      <c r="HRE8" s="695"/>
      <c r="HRF8" s="695"/>
      <c r="HRG8" s="695"/>
      <c r="HRH8" s="695"/>
      <c r="HRI8" s="695"/>
      <c r="HRJ8" s="695"/>
      <c r="HRK8" s="695"/>
      <c r="HRL8" s="695"/>
      <c r="HRM8" s="695"/>
      <c r="HRN8" s="695"/>
      <c r="HRO8" s="695"/>
      <c r="HRP8" s="695"/>
      <c r="HRQ8" s="695"/>
      <c r="HRR8" s="695"/>
      <c r="HRS8" s="695"/>
      <c r="HRT8" s="695"/>
      <c r="HRU8" s="695"/>
      <c r="HRV8" s="695"/>
      <c r="HRW8" s="695"/>
      <c r="HRX8" s="695"/>
      <c r="HRY8" s="695"/>
      <c r="HRZ8" s="695"/>
      <c r="HSA8" s="695"/>
      <c r="HSB8" s="695"/>
      <c r="HSC8" s="695"/>
      <c r="HSD8" s="695"/>
      <c r="HSE8" s="695"/>
      <c r="HSF8" s="695"/>
      <c r="HSG8" s="695"/>
      <c r="HSH8" s="695"/>
      <c r="HSI8" s="695"/>
      <c r="HSJ8" s="695"/>
      <c r="HSK8" s="695"/>
      <c r="HSL8" s="695"/>
      <c r="HSM8" s="695"/>
      <c r="HSN8" s="695"/>
      <c r="HSO8" s="695"/>
      <c r="HSP8" s="695"/>
      <c r="HSQ8" s="695"/>
      <c r="HSR8" s="695"/>
      <c r="HSS8" s="695"/>
      <c r="HST8" s="695"/>
      <c r="HSU8" s="695"/>
      <c r="HSV8" s="695"/>
      <c r="HSW8" s="695"/>
      <c r="HSX8" s="695"/>
      <c r="HSY8" s="695"/>
      <c r="HSZ8" s="695"/>
      <c r="HTA8" s="695"/>
      <c r="HTB8" s="695"/>
      <c r="HTC8" s="695"/>
      <c r="HTD8" s="695"/>
      <c r="HTE8" s="695"/>
      <c r="HTF8" s="695"/>
      <c r="HTG8" s="695"/>
      <c r="HTH8" s="695"/>
      <c r="HTI8" s="695"/>
      <c r="HTJ8" s="695"/>
      <c r="HTK8" s="695"/>
      <c r="HTL8" s="695"/>
      <c r="HTM8" s="695"/>
      <c r="HTN8" s="695"/>
      <c r="HTO8" s="695"/>
      <c r="HTP8" s="695"/>
      <c r="HTQ8" s="695"/>
      <c r="HTR8" s="695"/>
      <c r="HTS8" s="695"/>
      <c r="HTT8" s="695"/>
      <c r="HTU8" s="695"/>
      <c r="HTV8" s="695"/>
      <c r="HTW8" s="695"/>
      <c r="HTX8" s="695"/>
      <c r="HTY8" s="695"/>
      <c r="HTZ8" s="695"/>
      <c r="HUA8" s="695"/>
      <c r="HUB8" s="695"/>
      <c r="HUC8" s="695"/>
      <c r="HUD8" s="695"/>
      <c r="HUE8" s="695"/>
      <c r="HUF8" s="695"/>
      <c r="HUG8" s="695"/>
      <c r="HUH8" s="695"/>
      <c r="HUI8" s="695"/>
      <c r="HUJ8" s="695"/>
      <c r="HUK8" s="695"/>
      <c r="HUL8" s="695"/>
      <c r="HUM8" s="695"/>
      <c r="HUN8" s="695"/>
      <c r="HUO8" s="695"/>
      <c r="HUP8" s="695"/>
      <c r="HUQ8" s="695"/>
      <c r="HUR8" s="695"/>
      <c r="HUS8" s="695"/>
      <c r="HUT8" s="695"/>
      <c r="HUU8" s="695"/>
      <c r="HUV8" s="695"/>
      <c r="HUW8" s="695"/>
      <c r="HUX8" s="695"/>
      <c r="HUY8" s="695"/>
      <c r="HUZ8" s="695"/>
      <c r="HVA8" s="695"/>
      <c r="HVB8" s="695"/>
      <c r="HVC8" s="695"/>
      <c r="HVD8" s="695"/>
      <c r="HVE8" s="695"/>
      <c r="HVF8" s="695"/>
      <c r="HVG8" s="695"/>
      <c r="HVH8" s="695"/>
      <c r="HVI8" s="695"/>
      <c r="HVJ8" s="695"/>
      <c r="HVK8" s="695"/>
      <c r="HVL8" s="695"/>
      <c r="HVM8" s="695"/>
      <c r="HVN8" s="695"/>
      <c r="HVO8" s="695"/>
      <c r="HVP8" s="695"/>
      <c r="HVQ8" s="695"/>
      <c r="HVR8" s="695"/>
      <c r="HVS8" s="695"/>
      <c r="HVT8" s="695"/>
      <c r="HVU8" s="695"/>
      <c r="HVV8" s="695"/>
      <c r="HVW8" s="695"/>
      <c r="HVX8" s="695"/>
      <c r="HVY8" s="695"/>
      <c r="HVZ8" s="695"/>
      <c r="HWA8" s="695"/>
      <c r="HWB8" s="695"/>
      <c r="HWC8" s="695"/>
      <c r="HWD8" s="695"/>
      <c r="HWE8" s="695"/>
      <c r="HWF8" s="695"/>
      <c r="HWG8" s="695"/>
      <c r="HWH8" s="695"/>
      <c r="HWI8" s="695"/>
      <c r="HWJ8" s="695"/>
      <c r="HWK8" s="695"/>
      <c r="HWL8" s="695"/>
      <c r="HWM8" s="695"/>
      <c r="HWN8" s="695"/>
      <c r="HWO8" s="695"/>
      <c r="HWP8" s="695"/>
      <c r="HWQ8" s="695"/>
      <c r="HWR8" s="695"/>
      <c r="HWS8" s="695"/>
      <c r="HWT8" s="695"/>
      <c r="HWU8" s="695"/>
      <c r="HWV8" s="695"/>
      <c r="HWW8" s="695"/>
      <c r="HWX8" s="695"/>
      <c r="HWY8" s="695"/>
      <c r="HWZ8" s="695"/>
      <c r="HXA8" s="695"/>
      <c r="HXB8" s="695"/>
      <c r="HXC8" s="695"/>
      <c r="HXD8" s="695"/>
      <c r="HXE8" s="695"/>
      <c r="HXF8" s="695"/>
      <c r="HXG8" s="695"/>
      <c r="HXH8" s="695"/>
      <c r="HXI8" s="695"/>
      <c r="HXJ8" s="695"/>
      <c r="HXK8" s="695"/>
      <c r="HXL8" s="695"/>
      <c r="HXM8" s="695"/>
      <c r="HXN8" s="695"/>
      <c r="HXO8" s="695"/>
      <c r="HXP8" s="695"/>
      <c r="HXQ8" s="695"/>
      <c r="HXR8" s="695"/>
      <c r="HXS8" s="695"/>
      <c r="HXT8" s="695"/>
      <c r="HXU8" s="695"/>
      <c r="HXV8" s="695"/>
      <c r="HXW8" s="695"/>
      <c r="HXX8" s="695"/>
      <c r="HXY8" s="695"/>
      <c r="HXZ8" s="695"/>
      <c r="HYA8" s="695"/>
      <c r="HYB8" s="695"/>
      <c r="HYC8" s="695"/>
      <c r="HYD8" s="695"/>
      <c r="HYE8" s="695"/>
      <c r="HYF8" s="695"/>
      <c r="HYG8" s="695"/>
      <c r="HYH8" s="695"/>
      <c r="HYI8" s="695"/>
      <c r="HYJ8" s="695"/>
      <c r="HYK8" s="695"/>
      <c r="HYL8" s="695"/>
      <c r="HYM8" s="695"/>
      <c r="HYN8" s="695"/>
      <c r="HYO8" s="695"/>
      <c r="HYP8" s="695"/>
      <c r="HYQ8" s="695"/>
      <c r="HYR8" s="695"/>
      <c r="HYS8" s="695"/>
      <c r="HYT8" s="695"/>
      <c r="HYU8" s="695"/>
      <c r="HYV8" s="695"/>
      <c r="HYW8" s="695"/>
      <c r="HYX8" s="695"/>
      <c r="HYY8" s="695"/>
      <c r="HYZ8" s="695"/>
      <c r="HZA8" s="695"/>
      <c r="HZB8" s="695"/>
      <c r="HZC8" s="695"/>
      <c r="HZD8" s="695"/>
      <c r="HZE8" s="695"/>
      <c r="HZF8" s="695"/>
      <c r="HZG8" s="695"/>
      <c r="HZH8" s="695"/>
      <c r="HZI8" s="695"/>
      <c r="HZJ8" s="695"/>
      <c r="HZK8" s="695"/>
      <c r="HZL8" s="695"/>
      <c r="HZM8" s="695"/>
      <c r="HZN8" s="695"/>
      <c r="HZO8" s="695"/>
      <c r="HZP8" s="695"/>
      <c r="HZQ8" s="695"/>
      <c r="HZR8" s="695"/>
      <c r="HZS8" s="695"/>
      <c r="HZT8" s="695"/>
      <c r="HZU8" s="695"/>
      <c r="HZV8" s="695"/>
      <c r="HZW8" s="695"/>
      <c r="HZX8" s="695"/>
      <c r="HZY8" s="695"/>
      <c r="HZZ8" s="695"/>
      <c r="IAA8" s="695"/>
      <c r="IAB8" s="695"/>
      <c r="IAC8" s="695"/>
      <c r="IAD8" s="695"/>
      <c r="IAE8" s="695"/>
      <c r="IAF8" s="695"/>
      <c r="IAG8" s="695"/>
      <c r="IAH8" s="695"/>
      <c r="IAI8" s="695"/>
      <c r="IAJ8" s="695"/>
      <c r="IAK8" s="695"/>
      <c r="IAL8" s="695"/>
      <c r="IAM8" s="695"/>
      <c r="IAN8" s="695"/>
      <c r="IAO8" s="695"/>
      <c r="IAP8" s="695"/>
      <c r="IAQ8" s="695"/>
      <c r="IAR8" s="695"/>
      <c r="IAS8" s="695"/>
      <c r="IAT8" s="695"/>
      <c r="IAU8" s="695"/>
      <c r="IAV8" s="695"/>
      <c r="IAW8" s="695"/>
      <c r="IAX8" s="695"/>
      <c r="IAY8" s="695"/>
      <c r="IAZ8" s="695"/>
      <c r="IBA8" s="695"/>
      <c r="IBB8" s="695"/>
      <c r="IBC8" s="695"/>
      <c r="IBD8" s="695"/>
      <c r="IBE8" s="695"/>
      <c r="IBF8" s="695"/>
      <c r="IBG8" s="695"/>
      <c r="IBH8" s="695"/>
      <c r="IBI8" s="695"/>
      <c r="IBJ8" s="695"/>
      <c r="IBK8" s="695"/>
      <c r="IBL8" s="695"/>
      <c r="IBM8" s="695"/>
      <c r="IBN8" s="695"/>
      <c r="IBO8" s="695"/>
      <c r="IBP8" s="695"/>
      <c r="IBQ8" s="695"/>
      <c r="IBR8" s="695"/>
      <c r="IBS8" s="695"/>
      <c r="IBT8" s="695"/>
      <c r="IBU8" s="695"/>
      <c r="IBV8" s="695"/>
      <c r="IBW8" s="695"/>
      <c r="IBX8" s="695"/>
      <c r="IBY8" s="695"/>
      <c r="IBZ8" s="695"/>
      <c r="ICA8" s="695"/>
      <c r="ICB8" s="695"/>
      <c r="ICC8" s="695"/>
      <c r="ICD8" s="695"/>
      <c r="ICE8" s="695"/>
      <c r="ICF8" s="695"/>
      <c r="ICG8" s="695"/>
      <c r="ICH8" s="695"/>
      <c r="ICI8" s="695"/>
      <c r="ICJ8" s="695"/>
      <c r="ICK8" s="695"/>
      <c r="ICL8" s="695"/>
      <c r="ICM8" s="695"/>
      <c r="ICN8" s="695"/>
      <c r="ICO8" s="695"/>
      <c r="ICP8" s="695"/>
      <c r="ICQ8" s="695"/>
      <c r="ICR8" s="695"/>
      <c r="ICS8" s="695"/>
      <c r="ICT8" s="695"/>
      <c r="ICU8" s="695"/>
      <c r="ICV8" s="695"/>
      <c r="ICW8" s="695"/>
      <c r="ICX8" s="695"/>
      <c r="ICY8" s="695"/>
      <c r="ICZ8" s="695"/>
      <c r="IDA8" s="695"/>
      <c r="IDB8" s="695"/>
      <c r="IDC8" s="695"/>
      <c r="IDD8" s="695"/>
      <c r="IDE8" s="695"/>
      <c r="IDF8" s="695"/>
      <c r="IDG8" s="695"/>
      <c r="IDH8" s="695"/>
      <c r="IDI8" s="695"/>
      <c r="IDJ8" s="695"/>
      <c r="IDK8" s="695"/>
      <c r="IDL8" s="695"/>
      <c r="IDM8" s="695"/>
      <c r="IDN8" s="695"/>
      <c r="IDO8" s="695"/>
      <c r="IDP8" s="695"/>
      <c r="IDQ8" s="695"/>
      <c r="IDR8" s="695"/>
      <c r="IDS8" s="695"/>
      <c r="IDT8" s="695"/>
      <c r="IDU8" s="695"/>
      <c r="IDV8" s="695"/>
      <c r="IDW8" s="695"/>
      <c r="IDX8" s="695"/>
      <c r="IDY8" s="695"/>
      <c r="IDZ8" s="695"/>
      <c r="IEA8" s="695"/>
      <c r="IEB8" s="695"/>
      <c r="IEC8" s="695"/>
      <c r="IED8" s="695"/>
      <c r="IEE8" s="695"/>
      <c r="IEF8" s="695"/>
      <c r="IEG8" s="695"/>
      <c r="IEH8" s="695"/>
      <c r="IEI8" s="695"/>
      <c r="IEJ8" s="695"/>
      <c r="IEK8" s="695"/>
      <c r="IEL8" s="695"/>
      <c r="IEM8" s="695"/>
      <c r="IEN8" s="695"/>
      <c r="IEO8" s="695"/>
      <c r="IEP8" s="695"/>
      <c r="IEQ8" s="695"/>
      <c r="IER8" s="695"/>
      <c r="IES8" s="695"/>
      <c r="IET8" s="695"/>
      <c r="IEU8" s="695"/>
      <c r="IEV8" s="695"/>
      <c r="IEW8" s="695"/>
      <c r="IEX8" s="695"/>
      <c r="IEY8" s="695"/>
      <c r="IEZ8" s="695"/>
      <c r="IFA8" s="695"/>
      <c r="IFB8" s="695"/>
      <c r="IFC8" s="695"/>
      <c r="IFD8" s="695"/>
      <c r="IFE8" s="695"/>
      <c r="IFF8" s="695"/>
      <c r="IFG8" s="695"/>
      <c r="IFH8" s="695"/>
      <c r="IFI8" s="695"/>
      <c r="IFJ8" s="695"/>
      <c r="IFK8" s="695"/>
      <c r="IFL8" s="695"/>
      <c r="IFM8" s="695"/>
      <c r="IFN8" s="695"/>
      <c r="IFO8" s="695"/>
      <c r="IFP8" s="695"/>
      <c r="IFQ8" s="695"/>
      <c r="IFR8" s="695"/>
      <c r="IFS8" s="695"/>
      <c r="IFT8" s="695"/>
      <c r="IFU8" s="695"/>
      <c r="IFV8" s="695"/>
      <c r="IFW8" s="695"/>
      <c r="IFX8" s="695"/>
      <c r="IFY8" s="695"/>
      <c r="IFZ8" s="695"/>
      <c r="IGA8" s="695"/>
      <c r="IGB8" s="695"/>
      <c r="IGC8" s="695"/>
      <c r="IGD8" s="695"/>
      <c r="IGE8" s="695"/>
      <c r="IGF8" s="695"/>
      <c r="IGG8" s="695"/>
      <c r="IGH8" s="695"/>
      <c r="IGI8" s="695"/>
      <c r="IGJ8" s="695"/>
      <c r="IGK8" s="695"/>
      <c r="IGL8" s="695"/>
      <c r="IGM8" s="695"/>
      <c r="IGN8" s="695"/>
      <c r="IGO8" s="695"/>
      <c r="IGP8" s="695"/>
      <c r="IGQ8" s="695"/>
      <c r="IGR8" s="695"/>
      <c r="IGS8" s="695"/>
      <c r="IGT8" s="695"/>
      <c r="IGU8" s="695"/>
      <c r="IGV8" s="695"/>
      <c r="IGW8" s="695"/>
      <c r="IGX8" s="695"/>
      <c r="IGY8" s="695"/>
      <c r="IGZ8" s="695"/>
      <c r="IHA8" s="695"/>
      <c r="IHB8" s="695"/>
      <c r="IHC8" s="695"/>
      <c r="IHD8" s="695"/>
      <c r="IHE8" s="695"/>
      <c r="IHF8" s="695"/>
      <c r="IHG8" s="695"/>
      <c r="IHH8" s="695"/>
      <c r="IHI8" s="695"/>
      <c r="IHJ8" s="695"/>
      <c r="IHK8" s="695"/>
      <c r="IHL8" s="695"/>
      <c r="IHM8" s="695"/>
      <c r="IHN8" s="695"/>
      <c r="IHO8" s="695"/>
      <c r="IHP8" s="695"/>
      <c r="IHQ8" s="695"/>
      <c r="IHR8" s="695"/>
      <c r="IHS8" s="695"/>
      <c r="IHT8" s="695"/>
      <c r="IHU8" s="695"/>
      <c r="IHV8" s="695"/>
      <c r="IHW8" s="695"/>
      <c r="IHX8" s="695"/>
      <c r="IHY8" s="695"/>
      <c r="IHZ8" s="695"/>
      <c r="IIA8" s="695"/>
      <c r="IIB8" s="695"/>
      <c r="IIC8" s="695"/>
      <c r="IID8" s="695"/>
      <c r="IIE8" s="695"/>
      <c r="IIF8" s="695"/>
      <c r="IIG8" s="695"/>
      <c r="IIH8" s="695"/>
      <c r="III8" s="695"/>
      <c r="IIJ8" s="695"/>
      <c r="IIK8" s="695"/>
      <c r="IIL8" s="695"/>
      <c r="IIM8" s="695"/>
      <c r="IIN8" s="695"/>
      <c r="IIO8" s="695"/>
      <c r="IIP8" s="695"/>
      <c r="IIQ8" s="695"/>
      <c r="IIR8" s="695"/>
      <c r="IIS8" s="695"/>
      <c r="IIT8" s="695"/>
      <c r="IIU8" s="695"/>
      <c r="IIV8" s="695"/>
      <c r="IIW8" s="695"/>
      <c r="IIX8" s="695"/>
      <c r="IIY8" s="695"/>
      <c r="IIZ8" s="695"/>
      <c r="IJA8" s="695"/>
      <c r="IJB8" s="695"/>
      <c r="IJC8" s="695"/>
      <c r="IJD8" s="695"/>
      <c r="IJE8" s="695"/>
      <c r="IJF8" s="695"/>
      <c r="IJG8" s="695"/>
      <c r="IJH8" s="695"/>
      <c r="IJI8" s="695"/>
      <c r="IJJ8" s="695"/>
      <c r="IJK8" s="695"/>
      <c r="IJL8" s="695"/>
      <c r="IJM8" s="695"/>
      <c r="IJN8" s="695"/>
      <c r="IJO8" s="695"/>
      <c r="IJP8" s="695"/>
      <c r="IJQ8" s="695"/>
      <c r="IJR8" s="695"/>
      <c r="IJS8" s="695"/>
      <c r="IJT8" s="695"/>
      <c r="IJU8" s="695"/>
      <c r="IJV8" s="695"/>
      <c r="IJW8" s="695"/>
      <c r="IJX8" s="695"/>
      <c r="IJY8" s="695"/>
      <c r="IJZ8" s="695"/>
      <c r="IKA8" s="695"/>
      <c r="IKB8" s="695"/>
      <c r="IKC8" s="695"/>
      <c r="IKD8" s="695"/>
      <c r="IKE8" s="695"/>
      <c r="IKF8" s="695"/>
      <c r="IKG8" s="695"/>
      <c r="IKH8" s="695"/>
      <c r="IKI8" s="695"/>
      <c r="IKJ8" s="695"/>
      <c r="IKK8" s="695"/>
      <c r="IKL8" s="695"/>
      <c r="IKM8" s="695"/>
      <c r="IKN8" s="695"/>
      <c r="IKO8" s="695"/>
      <c r="IKP8" s="695"/>
      <c r="IKQ8" s="695"/>
      <c r="IKR8" s="695"/>
      <c r="IKS8" s="695"/>
      <c r="IKT8" s="695"/>
      <c r="IKU8" s="695"/>
      <c r="IKV8" s="695"/>
      <c r="IKW8" s="695"/>
      <c r="IKX8" s="695"/>
      <c r="IKY8" s="695"/>
      <c r="IKZ8" s="695"/>
      <c r="ILA8" s="695"/>
      <c r="ILB8" s="695"/>
      <c r="ILC8" s="695"/>
      <c r="ILD8" s="695"/>
      <c r="ILE8" s="695"/>
      <c r="ILF8" s="695"/>
      <c r="ILG8" s="695"/>
      <c r="ILH8" s="695"/>
      <c r="ILI8" s="695"/>
      <c r="ILJ8" s="695"/>
      <c r="ILK8" s="695"/>
      <c r="ILL8" s="695"/>
      <c r="ILM8" s="695"/>
      <c r="ILN8" s="695"/>
      <c r="ILO8" s="695"/>
      <c r="ILP8" s="695"/>
      <c r="ILQ8" s="695"/>
      <c r="ILR8" s="695"/>
      <c r="ILS8" s="695"/>
      <c r="ILT8" s="695"/>
      <c r="ILU8" s="695"/>
      <c r="ILV8" s="695"/>
      <c r="ILW8" s="695"/>
      <c r="ILX8" s="695"/>
      <c r="ILY8" s="695"/>
      <c r="ILZ8" s="695"/>
      <c r="IMA8" s="695"/>
      <c r="IMB8" s="695"/>
      <c r="IMC8" s="695"/>
      <c r="IMD8" s="695"/>
      <c r="IME8" s="695"/>
      <c r="IMF8" s="695"/>
      <c r="IMG8" s="695"/>
      <c r="IMH8" s="695"/>
      <c r="IMI8" s="695"/>
      <c r="IMJ8" s="695"/>
      <c r="IMK8" s="695"/>
      <c r="IML8" s="695"/>
      <c r="IMM8" s="695"/>
      <c r="IMN8" s="695"/>
      <c r="IMO8" s="695"/>
      <c r="IMP8" s="695"/>
      <c r="IMQ8" s="695"/>
      <c r="IMR8" s="695"/>
      <c r="IMS8" s="695"/>
      <c r="IMT8" s="695"/>
      <c r="IMU8" s="695"/>
      <c r="IMV8" s="695"/>
      <c r="IMW8" s="695"/>
      <c r="IMX8" s="695"/>
      <c r="IMY8" s="695"/>
      <c r="IMZ8" s="695"/>
      <c r="INA8" s="695"/>
      <c r="INB8" s="695"/>
      <c r="INC8" s="695"/>
      <c r="IND8" s="695"/>
      <c r="INE8" s="695"/>
      <c r="INF8" s="695"/>
      <c r="ING8" s="695"/>
      <c r="INH8" s="695"/>
      <c r="INI8" s="695"/>
      <c r="INJ8" s="695"/>
      <c r="INK8" s="695"/>
      <c r="INL8" s="695"/>
      <c r="INM8" s="695"/>
      <c r="INN8" s="695"/>
      <c r="INO8" s="695"/>
      <c r="INP8" s="695"/>
      <c r="INQ8" s="695"/>
      <c r="INR8" s="695"/>
      <c r="INS8" s="695"/>
      <c r="INT8" s="695"/>
      <c r="INU8" s="695"/>
      <c r="INV8" s="695"/>
      <c r="INW8" s="695"/>
      <c r="INX8" s="695"/>
      <c r="INY8" s="695"/>
      <c r="INZ8" s="695"/>
      <c r="IOA8" s="695"/>
      <c r="IOB8" s="695"/>
      <c r="IOC8" s="695"/>
      <c r="IOD8" s="695"/>
      <c r="IOE8" s="695"/>
      <c r="IOF8" s="695"/>
      <c r="IOG8" s="695"/>
      <c r="IOH8" s="695"/>
      <c r="IOI8" s="695"/>
      <c r="IOJ8" s="695"/>
      <c r="IOK8" s="695"/>
      <c r="IOL8" s="695"/>
      <c r="IOM8" s="695"/>
      <c r="ION8" s="695"/>
      <c r="IOO8" s="695"/>
      <c r="IOP8" s="695"/>
      <c r="IOQ8" s="695"/>
      <c r="IOR8" s="695"/>
      <c r="IOS8" s="695"/>
      <c r="IOT8" s="695"/>
      <c r="IOU8" s="695"/>
      <c r="IOV8" s="695"/>
      <c r="IOW8" s="695"/>
      <c r="IOX8" s="695"/>
      <c r="IOY8" s="695"/>
      <c r="IOZ8" s="695"/>
      <c r="IPA8" s="695"/>
      <c r="IPB8" s="695"/>
      <c r="IPC8" s="695"/>
      <c r="IPD8" s="695"/>
      <c r="IPE8" s="695"/>
      <c r="IPF8" s="695"/>
      <c r="IPG8" s="695"/>
      <c r="IPH8" s="695"/>
      <c r="IPI8" s="695"/>
      <c r="IPJ8" s="695"/>
      <c r="IPK8" s="695"/>
      <c r="IPL8" s="695"/>
      <c r="IPM8" s="695"/>
      <c r="IPN8" s="695"/>
      <c r="IPO8" s="695"/>
      <c r="IPP8" s="695"/>
      <c r="IPQ8" s="695"/>
      <c r="IPR8" s="695"/>
      <c r="IPS8" s="695"/>
      <c r="IPT8" s="695"/>
      <c r="IPU8" s="695"/>
      <c r="IPV8" s="695"/>
      <c r="IPW8" s="695"/>
      <c r="IPX8" s="695"/>
      <c r="IPY8" s="695"/>
      <c r="IPZ8" s="695"/>
      <c r="IQA8" s="695"/>
      <c r="IQB8" s="695"/>
      <c r="IQC8" s="695"/>
      <c r="IQD8" s="695"/>
      <c r="IQE8" s="695"/>
      <c r="IQF8" s="695"/>
      <c r="IQG8" s="695"/>
      <c r="IQH8" s="695"/>
      <c r="IQI8" s="695"/>
      <c r="IQJ8" s="695"/>
      <c r="IQK8" s="695"/>
      <c r="IQL8" s="695"/>
      <c r="IQM8" s="695"/>
      <c r="IQN8" s="695"/>
      <c r="IQO8" s="695"/>
      <c r="IQP8" s="695"/>
      <c r="IQQ8" s="695"/>
      <c r="IQR8" s="695"/>
      <c r="IQS8" s="695"/>
      <c r="IQT8" s="695"/>
      <c r="IQU8" s="695"/>
      <c r="IQV8" s="695"/>
      <c r="IQW8" s="695"/>
      <c r="IQX8" s="695"/>
      <c r="IQY8" s="695"/>
      <c r="IQZ8" s="695"/>
      <c r="IRA8" s="695"/>
      <c r="IRB8" s="695"/>
      <c r="IRC8" s="695"/>
      <c r="IRD8" s="695"/>
      <c r="IRE8" s="695"/>
      <c r="IRF8" s="695"/>
      <c r="IRG8" s="695"/>
      <c r="IRH8" s="695"/>
      <c r="IRI8" s="695"/>
      <c r="IRJ8" s="695"/>
      <c r="IRK8" s="695"/>
      <c r="IRL8" s="695"/>
      <c r="IRM8" s="695"/>
      <c r="IRN8" s="695"/>
      <c r="IRO8" s="695"/>
      <c r="IRP8" s="695"/>
      <c r="IRQ8" s="695"/>
      <c r="IRR8" s="695"/>
      <c r="IRS8" s="695"/>
      <c r="IRT8" s="695"/>
      <c r="IRU8" s="695"/>
      <c r="IRV8" s="695"/>
      <c r="IRW8" s="695"/>
      <c r="IRX8" s="695"/>
      <c r="IRY8" s="695"/>
      <c r="IRZ8" s="695"/>
      <c r="ISA8" s="695"/>
      <c r="ISB8" s="695"/>
      <c r="ISC8" s="695"/>
      <c r="ISD8" s="695"/>
      <c r="ISE8" s="695"/>
      <c r="ISF8" s="695"/>
      <c r="ISG8" s="695"/>
      <c r="ISH8" s="695"/>
      <c r="ISI8" s="695"/>
      <c r="ISJ8" s="695"/>
      <c r="ISK8" s="695"/>
      <c r="ISL8" s="695"/>
      <c r="ISM8" s="695"/>
      <c r="ISN8" s="695"/>
      <c r="ISO8" s="695"/>
      <c r="ISP8" s="695"/>
      <c r="ISQ8" s="695"/>
      <c r="ISR8" s="695"/>
      <c r="ISS8" s="695"/>
      <c r="IST8" s="695"/>
      <c r="ISU8" s="695"/>
      <c r="ISV8" s="695"/>
      <c r="ISW8" s="695"/>
      <c r="ISX8" s="695"/>
      <c r="ISY8" s="695"/>
      <c r="ISZ8" s="695"/>
      <c r="ITA8" s="695"/>
      <c r="ITB8" s="695"/>
      <c r="ITC8" s="695"/>
      <c r="ITD8" s="695"/>
      <c r="ITE8" s="695"/>
      <c r="ITF8" s="695"/>
      <c r="ITG8" s="695"/>
      <c r="ITH8" s="695"/>
      <c r="ITI8" s="695"/>
      <c r="ITJ8" s="695"/>
      <c r="ITK8" s="695"/>
      <c r="ITL8" s="695"/>
      <c r="ITM8" s="695"/>
      <c r="ITN8" s="695"/>
      <c r="ITO8" s="695"/>
      <c r="ITP8" s="695"/>
      <c r="ITQ8" s="695"/>
      <c r="ITR8" s="695"/>
      <c r="ITS8" s="695"/>
      <c r="ITT8" s="695"/>
      <c r="ITU8" s="695"/>
      <c r="ITV8" s="695"/>
      <c r="ITW8" s="695"/>
      <c r="ITX8" s="695"/>
      <c r="ITY8" s="695"/>
      <c r="ITZ8" s="695"/>
      <c r="IUA8" s="695"/>
      <c r="IUB8" s="695"/>
      <c r="IUC8" s="695"/>
      <c r="IUD8" s="695"/>
      <c r="IUE8" s="695"/>
      <c r="IUF8" s="695"/>
      <c r="IUG8" s="695"/>
      <c r="IUH8" s="695"/>
      <c r="IUI8" s="695"/>
      <c r="IUJ8" s="695"/>
      <c r="IUK8" s="695"/>
      <c r="IUL8" s="695"/>
      <c r="IUM8" s="695"/>
      <c r="IUN8" s="695"/>
      <c r="IUO8" s="695"/>
      <c r="IUP8" s="695"/>
      <c r="IUQ8" s="695"/>
      <c r="IUR8" s="695"/>
      <c r="IUS8" s="695"/>
      <c r="IUT8" s="695"/>
      <c r="IUU8" s="695"/>
      <c r="IUV8" s="695"/>
      <c r="IUW8" s="695"/>
      <c r="IUX8" s="695"/>
      <c r="IUY8" s="695"/>
      <c r="IUZ8" s="695"/>
      <c r="IVA8" s="695"/>
      <c r="IVB8" s="695"/>
      <c r="IVC8" s="695"/>
      <c r="IVD8" s="695"/>
      <c r="IVE8" s="695"/>
      <c r="IVF8" s="695"/>
      <c r="IVG8" s="695"/>
      <c r="IVH8" s="695"/>
      <c r="IVI8" s="695"/>
      <c r="IVJ8" s="695"/>
      <c r="IVK8" s="695"/>
      <c r="IVL8" s="695"/>
      <c r="IVM8" s="695"/>
      <c r="IVN8" s="695"/>
      <c r="IVO8" s="695"/>
      <c r="IVP8" s="695"/>
      <c r="IVQ8" s="695"/>
      <c r="IVR8" s="695"/>
      <c r="IVS8" s="695"/>
      <c r="IVT8" s="695"/>
      <c r="IVU8" s="695"/>
      <c r="IVV8" s="695"/>
      <c r="IVW8" s="695"/>
      <c r="IVX8" s="695"/>
      <c r="IVY8" s="695"/>
      <c r="IVZ8" s="695"/>
      <c r="IWA8" s="695"/>
      <c r="IWB8" s="695"/>
      <c r="IWC8" s="695"/>
      <c r="IWD8" s="695"/>
      <c r="IWE8" s="695"/>
      <c r="IWF8" s="695"/>
      <c r="IWG8" s="695"/>
      <c r="IWH8" s="695"/>
      <c r="IWI8" s="695"/>
      <c r="IWJ8" s="695"/>
      <c r="IWK8" s="695"/>
      <c r="IWL8" s="695"/>
      <c r="IWM8" s="695"/>
      <c r="IWN8" s="695"/>
      <c r="IWO8" s="695"/>
      <c r="IWP8" s="695"/>
      <c r="IWQ8" s="695"/>
      <c r="IWR8" s="695"/>
      <c r="IWS8" s="695"/>
      <c r="IWT8" s="695"/>
      <c r="IWU8" s="695"/>
      <c r="IWV8" s="695"/>
      <c r="IWW8" s="695"/>
      <c r="IWX8" s="695"/>
      <c r="IWY8" s="695"/>
      <c r="IWZ8" s="695"/>
      <c r="IXA8" s="695"/>
      <c r="IXB8" s="695"/>
      <c r="IXC8" s="695"/>
      <c r="IXD8" s="695"/>
      <c r="IXE8" s="695"/>
      <c r="IXF8" s="695"/>
      <c r="IXG8" s="695"/>
      <c r="IXH8" s="695"/>
      <c r="IXI8" s="695"/>
      <c r="IXJ8" s="695"/>
      <c r="IXK8" s="695"/>
      <c r="IXL8" s="695"/>
      <c r="IXM8" s="695"/>
      <c r="IXN8" s="695"/>
      <c r="IXO8" s="695"/>
      <c r="IXP8" s="695"/>
      <c r="IXQ8" s="695"/>
      <c r="IXR8" s="695"/>
      <c r="IXS8" s="695"/>
      <c r="IXT8" s="695"/>
      <c r="IXU8" s="695"/>
      <c r="IXV8" s="695"/>
      <c r="IXW8" s="695"/>
      <c r="IXX8" s="695"/>
      <c r="IXY8" s="695"/>
      <c r="IXZ8" s="695"/>
      <c r="IYA8" s="695"/>
      <c r="IYB8" s="695"/>
      <c r="IYC8" s="695"/>
      <c r="IYD8" s="695"/>
      <c r="IYE8" s="695"/>
      <c r="IYF8" s="695"/>
      <c r="IYG8" s="695"/>
      <c r="IYH8" s="695"/>
      <c r="IYI8" s="695"/>
      <c r="IYJ8" s="695"/>
      <c r="IYK8" s="695"/>
      <c r="IYL8" s="695"/>
      <c r="IYM8" s="695"/>
      <c r="IYN8" s="695"/>
      <c r="IYO8" s="695"/>
      <c r="IYP8" s="695"/>
      <c r="IYQ8" s="695"/>
      <c r="IYR8" s="695"/>
      <c r="IYS8" s="695"/>
      <c r="IYT8" s="695"/>
      <c r="IYU8" s="695"/>
      <c r="IYV8" s="695"/>
      <c r="IYW8" s="695"/>
      <c r="IYX8" s="695"/>
      <c r="IYY8" s="695"/>
      <c r="IYZ8" s="695"/>
      <c r="IZA8" s="695"/>
      <c r="IZB8" s="695"/>
      <c r="IZC8" s="695"/>
      <c r="IZD8" s="695"/>
      <c r="IZE8" s="695"/>
      <c r="IZF8" s="695"/>
      <c r="IZG8" s="695"/>
      <c r="IZH8" s="695"/>
      <c r="IZI8" s="695"/>
      <c r="IZJ8" s="695"/>
      <c r="IZK8" s="695"/>
      <c r="IZL8" s="695"/>
      <c r="IZM8" s="695"/>
      <c r="IZN8" s="695"/>
      <c r="IZO8" s="695"/>
      <c r="IZP8" s="695"/>
      <c r="IZQ8" s="695"/>
      <c r="IZR8" s="695"/>
      <c r="IZS8" s="695"/>
      <c r="IZT8" s="695"/>
      <c r="IZU8" s="695"/>
      <c r="IZV8" s="695"/>
      <c r="IZW8" s="695"/>
      <c r="IZX8" s="695"/>
      <c r="IZY8" s="695"/>
      <c r="IZZ8" s="695"/>
      <c r="JAA8" s="695"/>
      <c r="JAB8" s="695"/>
      <c r="JAC8" s="695"/>
      <c r="JAD8" s="695"/>
      <c r="JAE8" s="695"/>
      <c r="JAF8" s="695"/>
      <c r="JAG8" s="695"/>
      <c r="JAH8" s="695"/>
      <c r="JAI8" s="695"/>
      <c r="JAJ8" s="695"/>
      <c r="JAK8" s="695"/>
      <c r="JAL8" s="695"/>
      <c r="JAM8" s="695"/>
      <c r="JAN8" s="695"/>
      <c r="JAO8" s="695"/>
      <c r="JAP8" s="695"/>
      <c r="JAQ8" s="695"/>
      <c r="JAR8" s="695"/>
      <c r="JAS8" s="695"/>
      <c r="JAT8" s="695"/>
      <c r="JAU8" s="695"/>
      <c r="JAV8" s="695"/>
      <c r="JAW8" s="695"/>
      <c r="JAX8" s="695"/>
      <c r="JAY8" s="695"/>
      <c r="JAZ8" s="695"/>
      <c r="JBA8" s="695"/>
      <c r="JBB8" s="695"/>
      <c r="JBC8" s="695"/>
      <c r="JBD8" s="695"/>
      <c r="JBE8" s="695"/>
      <c r="JBF8" s="695"/>
      <c r="JBG8" s="695"/>
      <c r="JBH8" s="695"/>
      <c r="JBI8" s="695"/>
      <c r="JBJ8" s="695"/>
      <c r="JBK8" s="695"/>
      <c r="JBL8" s="695"/>
      <c r="JBM8" s="695"/>
      <c r="JBN8" s="695"/>
      <c r="JBO8" s="695"/>
      <c r="JBP8" s="695"/>
      <c r="JBQ8" s="695"/>
      <c r="JBR8" s="695"/>
      <c r="JBS8" s="695"/>
      <c r="JBT8" s="695"/>
      <c r="JBU8" s="695"/>
      <c r="JBV8" s="695"/>
      <c r="JBW8" s="695"/>
      <c r="JBX8" s="695"/>
      <c r="JBY8" s="695"/>
      <c r="JBZ8" s="695"/>
      <c r="JCA8" s="695"/>
      <c r="JCB8" s="695"/>
      <c r="JCC8" s="695"/>
      <c r="JCD8" s="695"/>
      <c r="JCE8" s="695"/>
      <c r="JCF8" s="695"/>
      <c r="JCG8" s="695"/>
      <c r="JCH8" s="695"/>
      <c r="JCI8" s="695"/>
      <c r="JCJ8" s="695"/>
      <c r="JCK8" s="695"/>
      <c r="JCL8" s="695"/>
      <c r="JCM8" s="695"/>
      <c r="JCN8" s="695"/>
      <c r="JCO8" s="695"/>
      <c r="JCP8" s="695"/>
      <c r="JCQ8" s="695"/>
      <c r="JCR8" s="695"/>
      <c r="JCS8" s="695"/>
      <c r="JCT8" s="695"/>
      <c r="JCU8" s="695"/>
      <c r="JCV8" s="695"/>
      <c r="JCW8" s="695"/>
      <c r="JCX8" s="695"/>
      <c r="JCY8" s="695"/>
      <c r="JCZ8" s="695"/>
      <c r="JDA8" s="695"/>
      <c r="JDB8" s="695"/>
      <c r="JDC8" s="695"/>
      <c r="JDD8" s="695"/>
      <c r="JDE8" s="695"/>
      <c r="JDF8" s="695"/>
      <c r="JDG8" s="695"/>
      <c r="JDH8" s="695"/>
      <c r="JDI8" s="695"/>
      <c r="JDJ8" s="695"/>
      <c r="JDK8" s="695"/>
      <c r="JDL8" s="695"/>
      <c r="JDM8" s="695"/>
      <c r="JDN8" s="695"/>
      <c r="JDO8" s="695"/>
      <c r="JDP8" s="695"/>
      <c r="JDQ8" s="695"/>
      <c r="JDR8" s="695"/>
      <c r="JDS8" s="695"/>
      <c r="JDT8" s="695"/>
      <c r="JDU8" s="695"/>
      <c r="JDV8" s="695"/>
      <c r="JDW8" s="695"/>
      <c r="JDX8" s="695"/>
      <c r="JDY8" s="695"/>
      <c r="JDZ8" s="695"/>
      <c r="JEA8" s="695"/>
      <c r="JEB8" s="695"/>
      <c r="JEC8" s="695"/>
      <c r="JED8" s="695"/>
      <c r="JEE8" s="695"/>
      <c r="JEF8" s="695"/>
      <c r="JEG8" s="695"/>
      <c r="JEH8" s="695"/>
      <c r="JEI8" s="695"/>
      <c r="JEJ8" s="695"/>
      <c r="JEK8" s="695"/>
      <c r="JEL8" s="695"/>
      <c r="JEM8" s="695"/>
      <c r="JEN8" s="695"/>
      <c r="JEO8" s="695"/>
      <c r="JEP8" s="695"/>
      <c r="JEQ8" s="695"/>
      <c r="JER8" s="695"/>
      <c r="JES8" s="695"/>
      <c r="JET8" s="695"/>
      <c r="JEU8" s="695"/>
      <c r="JEV8" s="695"/>
      <c r="JEW8" s="695"/>
      <c r="JEX8" s="695"/>
      <c r="JEY8" s="695"/>
      <c r="JEZ8" s="695"/>
      <c r="JFA8" s="695"/>
      <c r="JFB8" s="695"/>
      <c r="JFC8" s="695"/>
      <c r="JFD8" s="695"/>
      <c r="JFE8" s="695"/>
      <c r="JFF8" s="695"/>
      <c r="JFG8" s="695"/>
      <c r="JFH8" s="695"/>
      <c r="JFI8" s="695"/>
      <c r="JFJ8" s="695"/>
      <c r="JFK8" s="695"/>
      <c r="JFL8" s="695"/>
      <c r="JFM8" s="695"/>
      <c r="JFN8" s="695"/>
      <c r="JFO8" s="695"/>
      <c r="JFP8" s="695"/>
      <c r="JFQ8" s="695"/>
      <c r="JFR8" s="695"/>
      <c r="JFS8" s="695"/>
      <c r="JFT8" s="695"/>
      <c r="JFU8" s="695"/>
      <c r="JFV8" s="695"/>
      <c r="JFW8" s="695"/>
      <c r="JFX8" s="695"/>
      <c r="JFY8" s="695"/>
      <c r="JFZ8" s="695"/>
      <c r="JGA8" s="695"/>
      <c r="JGB8" s="695"/>
      <c r="JGC8" s="695"/>
      <c r="JGD8" s="695"/>
      <c r="JGE8" s="695"/>
      <c r="JGF8" s="695"/>
      <c r="JGG8" s="695"/>
      <c r="JGH8" s="695"/>
      <c r="JGI8" s="695"/>
      <c r="JGJ8" s="695"/>
      <c r="JGK8" s="695"/>
      <c r="JGL8" s="695"/>
      <c r="JGM8" s="695"/>
      <c r="JGN8" s="695"/>
      <c r="JGO8" s="695"/>
      <c r="JGP8" s="695"/>
      <c r="JGQ8" s="695"/>
      <c r="JGR8" s="695"/>
      <c r="JGS8" s="695"/>
      <c r="JGT8" s="695"/>
      <c r="JGU8" s="695"/>
      <c r="JGV8" s="695"/>
      <c r="JGW8" s="695"/>
      <c r="JGX8" s="695"/>
      <c r="JGY8" s="695"/>
      <c r="JGZ8" s="695"/>
      <c r="JHA8" s="695"/>
      <c r="JHB8" s="695"/>
      <c r="JHC8" s="695"/>
      <c r="JHD8" s="695"/>
      <c r="JHE8" s="695"/>
      <c r="JHF8" s="695"/>
      <c r="JHG8" s="695"/>
      <c r="JHH8" s="695"/>
      <c r="JHI8" s="695"/>
      <c r="JHJ8" s="695"/>
      <c r="JHK8" s="695"/>
      <c r="JHL8" s="695"/>
      <c r="JHM8" s="695"/>
      <c r="JHN8" s="695"/>
      <c r="JHO8" s="695"/>
      <c r="JHP8" s="695"/>
      <c r="JHQ8" s="695"/>
      <c r="JHR8" s="695"/>
      <c r="JHS8" s="695"/>
      <c r="JHT8" s="695"/>
      <c r="JHU8" s="695"/>
      <c r="JHV8" s="695"/>
      <c r="JHW8" s="695"/>
      <c r="JHX8" s="695"/>
      <c r="JHY8" s="695"/>
      <c r="JHZ8" s="695"/>
      <c r="JIA8" s="695"/>
      <c r="JIB8" s="695"/>
      <c r="JIC8" s="695"/>
      <c r="JID8" s="695"/>
      <c r="JIE8" s="695"/>
      <c r="JIF8" s="695"/>
      <c r="JIG8" s="695"/>
      <c r="JIH8" s="695"/>
      <c r="JII8" s="695"/>
      <c r="JIJ8" s="695"/>
      <c r="JIK8" s="695"/>
      <c r="JIL8" s="695"/>
      <c r="JIM8" s="695"/>
      <c r="JIN8" s="695"/>
      <c r="JIO8" s="695"/>
      <c r="JIP8" s="695"/>
      <c r="JIQ8" s="695"/>
      <c r="JIR8" s="695"/>
      <c r="JIS8" s="695"/>
      <c r="JIT8" s="695"/>
      <c r="JIU8" s="695"/>
      <c r="JIV8" s="695"/>
      <c r="JIW8" s="695"/>
      <c r="JIX8" s="695"/>
      <c r="JIY8" s="695"/>
      <c r="JIZ8" s="695"/>
      <c r="JJA8" s="695"/>
      <c r="JJB8" s="695"/>
      <c r="JJC8" s="695"/>
      <c r="JJD8" s="695"/>
      <c r="JJE8" s="695"/>
      <c r="JJF8" s="695"/>
      <c r="JJG8" s="695"/>
      <c r="JJH8" s="695"/>
      <c r="JJI8" s="695"/>
      <c r="JJJ8" s="695"/>
      <c r="JJK8" s="695"/>
      <c r="JJL8" s="695"/>
      <c r="JJM8" s="695"/>
      <c r="JJN8" s="695"/>
      <c r="JJO8" s="695"/>
      <c r="JJP8" s="695"/>
      <c r="JJQ8" s="695"/>
      <c r="JJR8" s="695"/>
      <c r="JJS8" s="695"/>
      <c r="JJT8" s="695"/>
      <c r="JJU8" s="695"/>
      <c r="JJV8" s="695"/>
      <c r="JJW8" s="695"/>
      <c r="JJX8" s="695"/>
      <c r="JJY8" s="695"/>
      <c r="JJZ8" s="695"/>
      <c r="JKA8" s="695"/>
      <c r="JKB8" s="695"/>
      <c r="JKC8" s="695"/>
      <c r="JKD8" s="695"/>
      <c r="JKE8" s="695"/>
      <c r="JKF8" s="695"/>
      <c r="JKG8" s="695"/>
      <c r="JKH8" s="695"/>
      <c r="JKI8" s="695"/>
      <c r="JKJ8" s="695"/>
      <c r="JKK8" s="695"/>
      <c r="JKL8" s="695"/>
      <c r="JKM8" s="695"/>
      <c r="JKN8" s="695"/>
      <c r="JKO8" s="695"/>
      <c r="JKP8" s="695"/>
      <c r="JKQ8" s="695"/>
      <c r="JKR8" s="695"/>
      <c r="JKS8" s="695"/>
      <c r="JKT8" s="695"/>
      <c r="JKU8" s="695"/>
      <c r="JKV8" s="695"/>
      <c r="JKW8" s="695"/>
      <c r="JKX8" s="695"/>
      <c r="JKY8" s="695"/>
      <c r="JKZ8" s="695"/>
      <c r="JLA8" s="695"/>
      <c r="JLB8" s="695"/>
      <c r="JLC8" s="695"/>
      <c r="JLD8" s="695"/>
      <c r="JLE8" s="695"/>
      <c r="JLF8" s="695"/>
      <c r="JLG8" s="695"/>
      <c r="JLH8" s="695"/>
      <c r="JLI8" s="695"/>
      <c r="JLJ8" s="695"/>
      <c r="JLK8" s="695"/>
      <c r="JLL8" s="695"/>
      <c r="JLM8" s="695"/>
      <c r="JLN8" s="695"/>
      <c r="JLO8" s="695"/>
      <c r="JLP8" s="695"/>
      <c r="JLQ8" s="695"/>
      <c r="JLR8" s="695"/>
      <c r="JLS8" s="695"/>
      <c r="JLT8" s="695"/>
      <c r="JLU8" s="695"/>
      <c r="JLV8" s="695"/>
      <c r="JLW8" s="695"/>
      <c r="JLX8" s="695"/>
      <c r="JLY8" s="695"/>
      <c r="JLZ8" s="695"/>
      <c r="JMA8" s="695"/>
      <c r="JMB8" s="695"/>
      <c r="JMC8" s="695"/>
      <c r="JMD8" s="695"/>
      <c r="JME8" s="695"/>
      <c r="JMF8" s="695"/>
      <c r="JMG8" s="695"/>
      <c r="JMH8" s="695"/>
      <c r="JMI8" s="695"/>
      <c r="JMJ8" s="695"/>
      <c r="JMK8" s="695"/>
      <c r="JML8" s="695"/>
      <c r="JMM8" s="695"/>
      <c r="JMN8" s="695"/>
      <c r="JMO8" s="695"/>
      <c r="JMP8" s="695"/>
      <c r="JMQ8" s="695"/>
      <c r="JMR8" s="695"/>
      <c r="JMS8" s="695"/>
      <c r="JMT8" s="695"/>
      <c r="JMU8" s="695"/>
      <c r="JMV8" s="695"/>
      <c r="JMW8" s="695"/>
      <c r="JMX8" s="695"/>
      <c r="JMY8" s="695"/>
      <c r="JMZ8" s="695"/>
      <c r="JNA8" s="695"/>
      <c r="JNB8" s="695"/>
      <c r="JNC8" s="695"/>
      <c r="JND8" s="695"/>
      <c r="JNE8" s="695"/>
      <c r="JNF8" s="695"/>
      <c r="JNG8" s="695"/>
      <c r="JNH8" s="695"/>
      <c r="JNI8" s="695"/>
      <c r="JNJ8" s="695"/>
      <c r="JNK8" s="695"/>
      <c r="JNL8" s="695"/>
      <c r="JNM8" s="695"/>
      <c r="JNN8" s="695"/>
      <c r="JNO8" s="695"/>
      <c r="JNP8" s="695"/>
      <c r="JNQ8" s="695"/>
      <c r="JNR8" s="695"/>
      <c r="JNS8" s="695"/>
      <c r="JNT8" s="695"/>
      <c r="JNU8" s="695"/>
      <c r="JNV8" s="695"/>
      <c r="JNW8" s="695"/>
      <c r="JNX8" s="695"/>
      <c r="JNY8" s="695"/>
      <c r="JNZ8" s="695"/>
      <c r="JOA8" s="695"/>
      <c r="JOB8" s="695"/>
      <c r="JOC8" s="695"/>
      <c r="JOD8" s="695"/>
      <c r="JOE8" s="695"/>
      <c r="JOF8" s="695"/>
      <c r="JOG8" s="695"/>
      <c r="JOH8" s="695"/>
      <c r="JOI8" s="695"/>
      <c r="JOJ8" s="695"/>
      <c r="JOK8" s="695"/>
      <c r="JOL8" s="695"/>
      <c r="JOM8" s="695"/>
      <c r="JON8" s="695"/>
      <c r="JOO8" s="695"/>
      <c r="JOP8" s="695"/>
      <c r="JOQ8" s="695"/>
      <c r="JOR8" s="695"/>
      <c r="JOS8" s="695"/>
      <c r="JOT8" s="695"/>
      <c r="JOU8" s="695"/>
      <c r="JOV8" s="695"/>
      <c r="JOW8" s="695"/>
      <c r="JOX8" s="695"/>
      <c r="JOY8" s="695"/>
      <c r="JOZ8" s="695"/>
      <c r="JPA8" s="695"/>
      <c r="JPB8" s="695"/>
      <c r="JPC8" s="695"/>
      <c r="JPD8" s="695"/>
      <c r="JPE8" s="695"/>
      <c r="JPF8" s="695"/>
      <c r="JPG8" s="695"/>
      <c r="JPH8" s="695"/>
      <c r="JPI8" s="695"/>
      <c r="JPJ8" s="695"/>
      <c r="JPK8" s="695"/>
      <c r="JPL8" s="695"/>
      <c r="JPM8" s="695"/>
      <c r="JPN8" s="695"/>
      <c r="JPO8" s="695"/>
      <c r="JPP8" s="695"/>
      <c r="JPQ8" s="695"/>
      <c r="JPR8" s="695"/>
      <c r="JPS8" s="695"/>
      <c r="JPT8" s="695"/>
      <c r="JPU8" s="695"/>
      <c r="JPV8" s="695"/>
      <c r="JPW8" s="695"/>
      <c r="JPX8" s="695"/>
      <c r="JPY8" s="695"/>
      <c r="JPZ8" s="695"/>
      <c r="JQA8" s="695"/>
      <c r="JQB8" s="695"/>
      <c r="JQC8" s="695"/>
      <c r="JQD8" s="695"/>
      <c r="JQE8" s="695"/>
      <c r="JQF8" s="695"/>
      <c r="JQG8" s="695"/>
      <c r="JQH8" s="695"/>
      <c r="JQI8" s="695"/>
      <c r="JQJ8" s="695"/>
      <c r="JQK8" s="695"/>
      <c r="JQL8" s="695"/>
      <c r="JQM8" s="695"/>
      <c r="JQN8" s="695"/>
      <c r="JQO8" s="695"/>
      <c r="JQP8" s="695"/>
      <c r="JQQ8" s="695"/>
      <c r="JQR8" s="695"/>
      <c r="JQS8" s="695"/>
      <c r="JQT8" s="695"/>
      <c r="JQU8" s="695"/>
      <c r="JQV8" s="695"/>
      <c r="JQW8" s="695"/>
      <c r="JQX8" s="695"/>
      <c r="JQY8" s="695"/>
      <c r="JQZ8" s="695"/>
      <c r="JRA8" s="695"/>
      <c r="JRB8" s="695"/>
      <c r="JRC8" s="695"/>
      <c r="JRD8" s="695"/>
      <c r="JRE8" s="695"/>
      <c r="JRF8" s="695"/>
      <c r="JRG8" s="695"/>
      <c r="JRH8" s="695"/>
      <c r="JRI8" s="695"/>
      <c r="JRJ8" s="695"/>
      <c r="JRK8" s="695"/>
      <c r="JRL8" s="695"/>
      <c r="JRM8" s="695"/>
      <c r="JRN8" s="695"/>
      <c r="JRO8" s="695"/>
      <c r="JRP8" s="695"/>
      <c r="JRQ8" s="695"/>
      <c r="JRR8" s="695"/>
      <c r="JRS8" s="695"/>
      <c r="JRT8" s="695"/>
      <c r="JRU8" s="695"/>
      <c r="JRV8" s="695"/>
      <c r="JRW8" s="695"/>
      <c r="JRX8" s="695"/>
      <c r="JRY8" s="695"/>
      <c r="JRZ8" s="695"/>
      <c r="JSA8" s="695"/>
      <c r="JSB8" s="695"/>
      <c r="JSC8" s="695"/>
      <c r="JSD8" s="695"/>
      <c r="JSE8" s="695"/>
      <c r="JSF8" s="695"/>
      <c r="JSG8" s="695"/>
      <c r="JSH8" s="695"/>
      <c r="JSI8" s="695"/>
      <c r="JSJ8" s="695"/>
      <c r="JSK8" s="695"/>
      <c r="JSL8" s="695"/>
      <c r="JSM8" s="695"/>
      <c r="JSN8" s="695"/>
      <c r="JSO8" s="695"/>
      <c r="JSP8" s="695"/>
      <c r="JSQ8" s="695"/>
      <c r="JSR8" s="695"/>
      <c r="JSS8" s="695"/>
      <c r="JST8" s="695"/>
      <c r="JSU8" s="695"/>
      <c r="JSV8" s="695"/>
      <c r="JSW8" s="695"/>
      <c r="JSX8" s="695"/>
      <c r="JSY8" s="695"/>
      <c r="JSZ8" s="695"/>
      <c r="JTA8" s="695"/>
      <c r="JTB8" s="695"/>
      <c r="JTC8" s="695"/>
      <c r="JTD8" s="695"/>
      <c r="JTE8" s="695"/>
      <c r="JTF8" s="695"/>
      <c r="JTG8" s="695"/>
      <c r="JTH8" s="695"/>
      <c r="JTI8" s="695"/>
      <c r="JTJ8" s="695"/>
      <c r="JTK8" s="695"/>
      <c r="JTL8" s="695"/>
      <c r="JTM8" s="695"/>
      <c r="JTN8" s="695"/>
      <c r="JTO8" s="695"/>
      <c r="JTP8" s="695"/>
      <c r="JTQ8" s="695"/>
      <c r="JTR8" s="695"/>
      <c r="JTS8" s="695"/>
      <c r="JTT8" s="695"/>
      <c r="JTU8" s="695"/>
      <c r="JTV8" s="695"/>
      <c r="JTW8" s="695"/>
      <c r="JTX8" s="695"/>
      <c r="JTY8" s="695"/>
      <c r="JTZ8" s="695"/>
      <c r="JUA8" s="695"/>
      <c r="JUB8" s="695"/>
      <c r="JUC8" s="695"/>
      <c r="JUD8" s="695"/>
      <c r="JUE8" s="695"/>
      <c r="JUF8" s="695"/>
      <c r="JUG8" s="695"/>
      <c r="JUH8" s="695"/>
      <c r="JUI8" s="695"/>
      <c r="JUJ8" s="695"/>
      <c r="JUK8" s="695"/>
      <c r="JUL8" s="695"/>
      <c r="JUM8" s="695"/>
      <c r="JUN8" s="695"/>
      <c r="JUO8" s="695"/>
      <c r="JUP8" s="695"/>
      <c r="JUQ8" s="695"/>
      <c r="JUR8" s="695"/>
      <c r="JUS8" s="695"/>
      <c r="JUT8" s="695"/>
      <c r="JUU8" s="695"/>
      <c r="JUV8" s="695"/>
      <c r="JUW8" s="695"/>
      <c r="JUX8" s="695"/>
      <c r="JUY8" s="695"/>
      <c r="JUZ8" s="695"/>
      <c r="JVA8" s="695"/>
      <c r="JVB8" s="695"/>
      <c r="JVC8" s="695"/>
      <c r="JVD8" s="695"/>
      <c r="JVE8" s="695"/>
      <c r="JVF8" s="695"/>
      <c r="JVG8" s="695"/>
      <c r="JVH8" s="695"/>
      <c r="JVI8" s="695"/>
      <c r="JVJ8" s="695"/>
      <c r="JVK8" s="695"/>
      <c r="JVL8" s="695"/>
      <c r="JVM8" s="695"/>
      <c r="JVN8" s="695"/>
      <c r="JVO8" s="695"/>
      <c r="JVP8" s="695"/>
      <c r="JVQ8" s="695"/>
      <c r="JVR8" s="695"/>
      <c r="JVS8" s="695"/>
      <c r="JVT8" s="695"/>
      <c r="JVU8" s="695"/>
      <c r="JVV8" s="695"/>
      <c r="JVW8" s="695"/>
      <c r="JVX8" s="695"/>
      <c r="JVY8" s="695"/>
      <c r="JVZ8" s="695"/>
      <c r="JWA8" s="695"/>
      <c r="JWB8" s="695"/>
      <c r="JWC8" s="695"/>
      <c r="JWD8" s="695"/>
      <c r="JWE8" s="695"/>
      <c r="JWF8" s="695"/>
      <c r="JWG8" s="695"/>
      <c r="JWH8" s="695"/>
      <c r="JWI8" s="695"/>
      <c r="JWJ8" s="695"/>
      <c r="JWK8" s="695"/>
      <c r="JWL8" s="695"/>
      <c r="JWM8" s="695"/>
      <c r="JWN8" s="695"/>
      <c r="JWO8" s="695"/>
      <c r="JWP8" s="695"/>
      <c r="JWQ8" s="695"/>
      <c r="JWR8" s="695"/>
      <c r="JWS8" s="695"/>
      <c r="JWT8" s="695"/>
      <c r="JWU8" s="695"/>
      <c r="JWV8" s="695"/>
      <c r="JWW8" s="695"/>
      <c r="JWX8" s="695"/>
      <c r="JWY8" s="695"/>
      <c r="JWZ8" s="695"/>
      <c r="JXA8" s="695"/>
      <c r="JXB8" s="695"/>
      <c r="JXC8" s="695"/>
      <c r="JXD8" s="695"/>
      <c r="JXE8" s="695"/>
      <c r="JXF8" s="695"/>
      <c r="JXG8" s="695"/>
      <c r="JXH8" s="695"/>
      <c r="JXI8" s="695"/>
      <c r="JXJ8" s="695"/>
      <c r="JXK8" s="695"/>
      <c r="JXL8" s="695"/>
      <c r="JXM8" s="695"/>
      <c r="JXN8" s="695"/>
      <c r="JXO8" s="695"/>
      <c r="JXP8" s="695"/>
      <c r="JXQ8" s="695"/>
      <c r="JXR8" s="695"/>
      <c r="JXS8" s="695"/>
      <c r="JXT8" s="695"/>
      <c r="JXU8" s="695"/>
      <c r="JXV8" s="695"/>
      <c r="JXW8" s="695"/>
      <c r="JXX8" s="695"/>
      <c r="JXY8" s="695"/>
      <c r="JXZ8" s="695"/>
      <c r="JYA8" s="695"/>
      <c r="JYB8" s="695"/>
      <c r="JYC8" s="695"/>
      <c r="JYD8" s="695"/>
      <c r="JYE8" s="695"/>
      <c r="JYF8" s="695"/>
      <c r="JYG8" s="695"/>
      <c r="JYH8" s="695"/>
      <c r="JYI8" s="695"/>
      <c r="JYJ8" s="695"/>
      <c r="JYK8" s="695"/>
      <c r="JYL8" s="695"/>
      <c r="JYM8" s="695"/>
      <c r="JYN8" s="695"/>
      <c r="JYO8" s="695"/>
      <c r="JYP8" s="695"/>
      <c r="JYQ8" s="695"/>
      <c r="JYR8" s="695"/>
      <c r="JYS8" s="695"/>
      <c r="JYT8" s="695"/>
      <c r="JYU8" s="695"/>
      <c r="JYV8" s="695"/>
      <c r="JYW8" s="695"/>
      <c r="JYX8" s="695"/>
      <c r="JYY8" s="695"/>
      <c r="JYZ8" s="695"/>
      <c r="JZA8" s="695"/>
      <c r="JZB8" s="695"/>
      <c r="JZC8" s="695"/>
      <c r="JZD8" s="695"/>
      <c r="JZE8" s="695"/>
      <c r="JZF8" s="695"/>
      <c r="JZG8" s="695"/>
      <c r="JZH8" s="695"/>
      <c r="JZI8" s="695"/>
      <c r="JZJ8" s="695"/>
      <c r="JZK8" s="695"/>
      <c r="JZL8" s="695"/>
      <c r="JZM8" s="695"/>
      <c r="JZN8" s="695"/>
      <c r="JZO8" s="695"/>
      <c r="JZP8" s="695"/>
      <c r="JZQ8" s="695"/>
      <c r="JZR8" s="695"/>
      <c r="JZS8" s="695"/>
      <c r="JZT8" s="695"/>
      <c r="JZU8" s="695"/>
      <c r="JZV8" s="695"/>
      <c r="JZW8" s="695"/>
      <c r="JZX8" s="695"/>
      <c r="JZY8" s="695"/>
      <c r="JZZ8" s="695"/>
      <c r="KAA8" s="695"/>
      <c r="KAB8" s="695"/>
      <c r="KAC8" s="695"/>
      <c r="KAD8" s="695"/>
      <c r="KAE8" s="695"/>
      <c r="KAF8" s="695"/>
      <c r="KAG8" s="695"/>
      <c r="KAH8" s="695"/>
      <c r="KAI8" s="695"/>
      <c r="KAJ8" s="695"/>
      <c r="KAK8" s="695"/>
      <c r="KAL8" s="695"/>
      <c r="KAM8" s="695"/>
      <c r="KAN8" s="695"/>
      <c r="KAO8" s="695"/>
      <c r="KAP8" s="695"/>
      <c r="KAQ8" s="695"/>
      <c r="KAR8" s="695"/>
      <c r="KAS8" s="695"/>
      <c r="KAT8" s="695"/>
      <c r="KAU8" s="695"/>
      <c r="KAV8" s="695"/>
      <c r="KAW8" s="695"/>
      <c r="KAX8" s="695"/>
      <c r="KAY8" s="695"/>
      <c r="KAZ8" s="695"/>
      <c r="KBA8" s="695"/>
      <c r="KBB8" s="695"/>
      <c r="KBC8" s="695"/>
      <c r="KBD8" s="695"/>
      <c r="KBE8" s="695"/>
      <c r="KBF8" s="695"/>
      <c r="KBG8" s="695"/>
      <c r="KBH8" s="695"/>
      <c r="KBI8" s="695"/>
      <c r="KBJ8" s="695"/>
      <c r="KBK8" s="695"/>
      <c r="KBL8" s="695"/>
      <c r="KBM8" s="695"/>
      <c r="KBN8" s="695"/>
      <c r="KBO8" s="695"/>
      <c r="KBP8" s="695"/>
      <c r="KBQ8" s="695"/>
      <c r="KBR8" s="695"/>
      <c r="KBS8" s="695"/>
      <c r="KBT8" s="695"/>
      <c r="KBU8" s="695"/>
      <c r="KBV8" s="695"/>
      <c r="KBW8" s="695"/>
      <c r="KBX8" s="695"/>
      <c r="KBY8" s="695"/>
      <c r="KBZ8" s="695"/>
      <c r="KCA8" s="695"/>
      <c r="KCB8" s="695"/>
      <c r="KCC8" s="695"/>
      <c r="KCD8" s="695"/>
      <c r="KCE8" s="695"/>
      <c r="KCF8" s="695"/>
      <c r="KCG8" s="695"/>
      <c r="KCH8" s="695"/>
      <c r="KCI8" s="695"/>
      <c r="KCJ8" s="695"/>
      <c r="KCK8" s="695"/>
      <c r="KCL8" s="695"/>
      <c r="KCM8" s="695"/>
      <c r="KCN8" s="695"/>
      <c r="KCO8" s="695"/>
      <c r="KCP8" s="695"/>
      <c r="KCQ8" s="695"/>
      <c r="KCR8" s="695"/>
      <c r="KCS8" s="695"/>
      <c r="KCT8" s="695"/>
      <c r="KCU8" s="695"/>
      <c r="KCV8" s="695"/>
      <c r="KCW8" s="695"/>
      <c r="KCX8" s="695"/>
      <c r="KCY8" s="695"/>
      <c r="KCZ8" s="695"/>
      <c r="KDA8" s="695"/>
      <c r="KDB8" s="695"/>
      <c r="KDC8" s="695"/>
      <c r="KDD8" s="695"/>
      <c r="KDE8" s="695"/>
      <c r="KDF8" s="695"/>
      <c r="KDG8" s="695"/>
      <c r="KDH8" s="695"/>
      <c r="KDI8" s="695"/>
      <c r="KDJ8" s="695"/>
      <c r="KDK8" s="695"/>
      <c r="KDL8" s="695"/>
      <c r="KDM8" s="695"/>
      <c r="KDN8" s="695"/>
      <c r="KDO8" s="695"/>
      <c r="KDP8" s="695"/>
      <c r="KDQ8" s="695"/>
      <c r="KDR8" s="695"/>
      <c r="KDS8" s="695"/>
      <c r="KDT8" s="695"/>
      <c r="KDU8" s="695"/>
      <c r="KDV8" s="695"/>
      <c r="KDW8" s="695"/>
      <c r="KDX8" s="695"/>
      <c r="KDY8" s="695"/>
      <c r="KDZ8" s="695"/>
      <c r="KEA8" s="695"/>
      <c r="KEB8" s="695"/>
      <c r="KEC8" s="695"/>
      <c r="KED8" s="695"/>
      <c r="KEE8" s="695"/>
      <c r="KEF8" s="695"/>
      <c r="KEG8" s="695"/>
      <c r="KEH8" s="695"/>
      <c r="KEI8" s="695"/>
      <c r="KEJ8" s="695"/>
      <c r="KEK8" s="695"/>
      <c r="KEL8" s="695"/>
      <c r="KEM8" s="695"/>
      <c r="KEN8" s="695"/>
      <c r="KEO8" s="695"/>
      <c r="KEP8" s="695"/>
      <c r="KEQ8" s="695"/>
      <c r="KER8" s="695"/>
      <c r="KES8" s="695"/>
      <c r="KET8" s="695"/>
      <c r="KEU8" s="695"/>
      <c r="KEV8" s="695"/>
      <c r="KEW8" s="695"/>
      <c r="KEX8" s="695"/>
      <c r="KEY8" s="695"/>
      <c r="KEZ8" s="695"/>
      <c r="KFA8" s="695"/>
      <c r="KFB8" s="695"/>
      <c r="KFC8" s="695"/>
      <c r="KFD8" s="695"/>
      <c r="KFE8" s="695"/>
      <c r="KFF8" s="695"/>
      <c r="KFG8" s="695"/>
      <c r="KFH8" s="695"/>
      <c r="KFI8" s="695"/>
      <c r="KFJ8" s="695"/>
      <c r="KFK8" s="695"/>
      <c r="KFL8" s="695"/>
      <c r="KFM8" s="695"/>
      <c r="KFN8" s="695"/>
      <c r="KFO8" s="695"/>
      <c r="KFP8" s="695"/>
      <c r="KFQ8" s="695"/>
      <c r="KFR8" s="695"/>
      <c r="KFS8" s="695"/>
      <c r="KFT8" s="695"/>
      <c r="KFU8" s="695"/>
      <c r="KFV8" s="695"/>
      <c r="KFW8" s="695"/>
      <c r="KFX8" s="695"/>
      <c r="KFY8" s="695"/>
      <c r="KFZ8" s="695"/>
      <c r="KGA8" s="695"/>
      <c r="KGB8" s="695"/>
      <c r="KGC8" s="695"/>
      <c r="KGD8" s="695"/>
      <c r="KGE8" s="695"/>
      <c r="KGF8" s="695"/>
      <c r="KGG8" s="695"/>
      <c r="KGH8" s="695"/>
      <c r="KGI8" s="695"/>
      <c r="KGJ8" s="695"/>
      <c r="KGK8" s="695"/>
      <c r="KGL8" s="695"/>
      <c r="KGM8" s="695"/>
      <c r="KGN8" s="695"/>
      <c r="KGO8" s="695"/>
      <c r="KGP8" s="695"/>
      <c r="KGQ8" s="695"/>
      <c r="KGR8" s="695"/>
      <c r="KGS8" s="695"/>
      <c r="KGT8" s="695"/>
      <c r="KGU8" s="695"/>
      <c r="KGV8" s="695"/>
      <c r="KGW8" s="695"/>
      <c r="KGX8" s="695"/>
      <c r="KGY8" s="695"/>
      <c r="KGZ8" s="695"/>
      <c r="KHA8" s="695"/>
      <c r="KHB8" s="695"/>
      <c r="KHC8" s="695"/>
      <c r="KHD8" s="695"/>
      <c r="KHE8" s="695"/>
      <c r="KHF8" s="695"/>
      <c r="KHG8" s="695"/>
      <c r="KHH8" s="695"/>
      <c r="KHI8" s="695"/>
      <c r="KHJ8" s="695"/>
      <c r="KHK8" s="695"/>
      <c r="KHL8" s="695"/>
      <c r="KHM8" s="695"/>
      <c r="KHN8" s="695"/>
      <c r="KHO8" s="695"/>
      <c r="KHP8" s="695"/>
      <c r="KHQ8" s="695"/>
      <c r="KHR8" s="695"/>
      <c r="KHS8" s="695"/>
      <c r="KHT8" s="695"/>
      <c r="KHU8" s="695"/>
      <c r="KHV8" s="695"/>
      <c r="KHW8" s="695"/>
      <c r="KHX8" s="695"/>
      <c r="KHY8" s="695"/>
      <c r="KHZ8" s="695"/>
      <c r="KIA8" s="695"/>
      <c r="KIB8" s="695"/>
      <c r="KIC8" s="695"/>
      <c r="KID8" s="695"/>
      <c r="KIE8" s="695"/>
      <c r="KIF8" s="695"/>
      <c r="KIG8" s="695"/>
      <c r="KIH8" s="695"/>
      <c r="KII8" s="695"/>
      <c r="KIJ8" s="695"/>
      <c r="KIK8" s="695"/>
      <c r="KIL8" s="695"/>
      <c r="KIM8" s="695"/>
      <c r="KIN8" s="695"/>
      <c r="KIO8" s="695"/>
      <c r="KIP8" s="695"/>
      <c r="KIQ8" s="695"/>
      <c r="KIR8" s="695"/>
      <c r="KIS8" s="695"/>
      <c r="KIT8" s="695"/>
      <c r="KIU8" s="695"/>
      <c r="KIV8" s="695"/>
      <c r="KIW8" s="695"/>
      <c r="KIX8" s="695"/>
      <c r="KIY8" s="695"/>
      <c r="KIZ8" s="695"/>
      <c r="KJA8" s="695"/>
      <c r="KJB8" s="695"/>
      <c r="KJC8" s="695"/>
      <c r="KJD8" s="695"/>
      <c r="KJE8" s="695"/>
      <c r="KJF8" s="695"/>
      <c r="KJG8" s="695"/>
      <c r="KJH8" s="695"/>
      <c r="KJI8" s="695"/>
      <c r="KJJ8" s="695"/>
      <c r="KJK8" s="695"/>
      <c r="KJL8" s="695"/>
      <c r="KJM8" s="695"/>
      <c r="KJN8" s="695"/>
      <c r="KJO8" s="695"/>
      <c r="KJP8" s="695"/>
      <c r="KJQ8" s="695"/>
      <c r="KJR8" s="695"/>
      <c r="KJS8" s="695"/>
      <c r="KJT8" s="695"/>
      <c r="KJU8" s="695"/>
      <c r="KJV8" s="695"/>
      <c r="KJW8" s="695"/>
      <c r="KJX8" s="695"/>
      <c r="KJY8" s="695"/>
      <c r="KJZ8" s="695"/>
      <c r="KKA8" s="695"/>
      <c r="KKB8" s="695"/>
      <c r="KKC8" s="695"/>
      <c r="KKD8" s="695"/>
      <c r="KKE8" s="695"/>
      <c r="KKF8" s="695"/>
      <c r="KKG8" s="695"/>
      <c r="KKH8" s="695"/>
      <c r="KKI8" s="695"/>
      <c r="KKJ8" s="695"/>
      <c r="KKK8" s="695"/>
      <c r="KKL8" s="695"/>
      <c r="KKM8" s="695"/>
      <c r="KKN8" s="695"/>
      <c r="KKO8" s="695"/>
      <c r="KKP8" s="695"/>
      <c r="KKQ8" s="695"/>
      <c r="KKR8" s="695"/>
      <c r="KKS8" s="695"/>
      <c r="KKT8" s="695"/>
      <c r="KKU8" s="695"/>
      <c r="KKV8" s="695"/>
      <c r="KKW8" s="695"/>
      <c r="KKX8" s="695"/>
      <c r="KKY8" s="695"/>
      <c r="KKZ8" s="695"/>
      <c r="KLA8" s="695"/>
      <c r="KLB8" s="695"/>
      <c r="KLC8" s="695"/>
      <c r="KLD8" s="695"/>
      <c r="KLE8" s="695"/>
      <c r="KLF8" s="695"/>
      <c r="KLG8" s="695"/>
      <c r="KLH8" s="695"/>
      <c r="KLI8" s="695"/>
      <c r="KLJ8" s="695"/>
      <c r="KLK8" s="695"/>
      <c r="KLL8" s="695"/>
      <c r="KLM8" s="695"/>
      <c r="KLN8" s="695"/>
      <c r="KLO8" s="695"/>
      <c r="KLP8" s="695"/>
      <c r="KLQ8" s="695"/>
      <c r="KLR8" s="695"/>
      <c r="KLS8" s="695"/>
      <c r="KLT8" s="695"/>
      <c r="KLU8" s="695"/>
      <c r="KLV8" s="695"/>
      <c r="KLW8" s="695"/>
      <c r="KLX8" s="695"/>
      <c r="KLY8" s="695"/>
      <c r="KLZ8" s="695"/>
      <c r="KMA8" s="695"/>
      <c r="KMB8" s="695"/>
      <c r="KMC8" s="695"/>
      <c r="KMD8" s="695"/>
      <c r="KME8" s="695"/>
      <c r="KMF8" s="695"/>
      <c r="KMG8" s="695"/>
      <c r="KMH8" s="695"/>
      <c r="KMI8" s="695"/>
      <c r="KMJ8" s="695"/>
      <c r="KMK8" s="695"/>
      <c r="KML8" s="695"/>
      <c r="KMM8" s="695"/>
      <c r="KMN8" s="695"/>
      <c r="KMO8" s="695"/>
      <c r="KMP8" s="695"/>
      <c r="KMQ8" s="695"/>
      <c r="KMR8" s="695"/>
      <c r="KMS8" s="695"/>
      <c r="KMT8" s="695"/>
      <c r="KMU8" s="695"/>
      <c r="KMV8" s="695"/>
      <c r="KMW8" s="695"/>
      <c r="KMX8" s="695"/>
      <c r="KMY8" s="695"/>
      <c r="KMZ8" s="695"/>
      <c r="KNA8" s="695"/>
      <c r="KNB8" s="695"/>
      <c r="KNC8" s="695"/>
      <c r="KND8" s="695"/>
      <c r="KNE8" s="695"/>
      <c r="KNF8" s="695"/>
      <c r="KNG8" s="695"/>
      <c r="KNH8" s="695"/>
      <c r="KNI8" s="695"/>
      <c r="KNJ8" s="695"/>
      <c r="KNK8" s="695"/>
      <c r="KNL8" s="695"/>
      <c r="KNM8" s="695"/>
      <c r="KNN8" s="695"/>
      <c r="KNO8" s="695"/>
      <c r="KNP8" s="695"/>
      <c r="KNQ8" s="695"/>
      <c r="KNR8" s="695"/>
      <c r="KNS8" s="695"/>
      <c r="KNT8" s="695"/>
      <c r="KNU8" s="695"/>
      <c r="KNV8" s="695"/>
      <c r="KNW8" s="695"/>
      <c r="KNX8" s="695"/>
      <c r="KNY8" s="695"/>
      <c r="KNZ8" s="695"/>
      <c r="KOA8" s="695"/>
      <c r="KOB8" s="695"/>
      <c r="KOC8" s="695"/>
      <c r="KOD8" s="695"/>
      <c r="KOE8" s="695"/>
      <c r="KOF8" s="695"/>
      <c r="KOG8" s="695"/>
      <c r="KOH8" s="695"/>
      <c r="KOI8" s="695"/>
      <c r="KOJ8" s="695"/>
      <c r="KOK8" s="695"/>
      <c r="KOL8" s="695"/>
      <c r="KOM8" s="695"/>
      <c r="KON8" s="695"/>
      <c r="KOO8" s="695"/>
      <c r="KOP8" s="695"/>
      <c r="KOQ8" s="695"/>
      <c r="KOR8" s="695"/>
      <c r="KOS8" s="695"/>
      <c r="KOT8" s="695"/>
      <c r="KOU8" s="695"/>
      <c r="KOV8" s="695"/>
      <c r="KOW8" s="695"/>
      <c r="KOX8" s="695"/>
      <c r="KOY8" s="695"/>
      <c r="KOZ8" s="695"/>
      <c r="KPA8" s="695"/>
      <c r="KPB8" s="695"/>
      <c r="KPC8" s="695"/>
      <c r="KPD8" s="695"/>
      <c r="KPE8" s="695"/>
      <c r="KPF8" s="695"/>
      <c r="KPG8" s="695"/>
      <c r="KPH8" s="695"/>
      <c r="KPI8" s="695"/>
      <c r="KPJ8" s="695"/>
      <c r="KPK8" s="695"/>
      <c r="KPL8" s="695"/>
      <c r="KPM8" s="695"/>
      <c r="KPN8" s="695"/>
      <c r="KPO8" s="695"/>
      <c r="KPP8" s="695"/>
      <c r="KPQ8" s="695"/>
      <c r="KPR8" s="695"/>
      <c r="KPS8" s="695"/>
      <c r="KPT8" s="695"/>
      <c r="KPU8" s="695"/>
      <c r="KPV8" s="695"/>
      <c r="KPW8" s="695"/>
      <c r="KPX8" s="695"/>
      <c r="KPY8" s="695"/>
      <c r="KPZ8" s="695"/>
      <c r="KQA8" s="695"/>
      <c r="KQB8" s="695"/>
      <c r="KQC8" s="695"/>
      <c r="KQD8" s="695"/>
      <c r="KQE8" s="695"/>
      <c r="KQF8" s="695"/>
      <c r="KQG8" s="695"/>
      <c r="KQH8" s="695"/>
      <c r="KQI8" s="695"/>
      <c r="KQJ8" s="695"/>
      <c r="KQK8" s="695"/>
      <c r="KQL8" s="695"/>
      <c r="KQM8" s="695"/>
      <c r="KQN8" s="695"/>
      <c r="KQO8" s="695"/>
      <c r="KQP8" s="695"/>
      <c r="KQQ8" s="695"/>
      <c r="KQR8" s="695"/>
      <c r="KQS8" s="695"/>
      <c r="KQT8" s="695"/>
      <c r="KQU8" s="695"/>
      <c r="KQV8" s="695"/>
      <c r="KQW8" s="695"/>
      <c r="KQX8" s="695"/>
      <c r="KQY8" s="695"/>
      <c r="KQZ8" s="695"/>
      <c r="KRA8" s="695"/>
      <c r="KRB8" s="695"/>
      <c r="KRC8" s="695"/>
      <c r="KRD8" s="695"/>
      <c r="KRE8" s="695"/>
      <c r="KRF8" s="695"/>
      <c r="KRG8" s="695"/>
      <c r="KRH8" s="695"/>
      <c r="KRI8" s="695"/>
      <c r="KRJ8" s="695"/>
      <c r="KRK8" s="695"/>
      <c r="KRL8" s="695"/>
      <c r="KRM8" s="695"/>
      <c r="KRN8" s="695"/>
      <c r="KRO8" s="695"/>
      <c r="KRP8" s="695"/>
      <c r="KRQ8" s="695"/>
      <c r="KRR8" s="695"/>
      <c r="KRS8" s="695"/>
      <c r="KRT8" s="695"/>
      <c r="KRU8" s="695"/>
      <c r="KRV8" s="695"/>
      <c r="KRW8" s="695"/>
      <c r="KRX8" s="695"/>
      <c r="KRY8" s="695"/>
      <c r="KRZ8" s="695"/>
      <c r="KSA8" s="695"/>
      <c r="KSB8" s="695"/>
      <c r="KSC8" s="695"/>
      <c r="KSD8" s="695"/>
      <c r="KSE8" s="695"/>
      <c r="KSF8" s="695"/>
      <c r="KSG8" s="695"/>
      <c r="KSH8" s="695"/>
      <c r="KSI8" s="695"/>
      <c r="KSJ8" s="695"/>
      <c r="KSK8" s="695"/>
      <c r="KSL8" s="695"/>
      <c r="KSM8" s="695"/>
      <c r="KSN8" s="695"/>
      <c r="KSO8" s="695"/>
      <c r="KSP8" s="695"/>
      <c r="KSQ8" s="695"/>
      <c r="KSR8" s="695"/>
      <c r="KSS8" s="695"/>
      <c r="KST8" s="695"/>
      <c r="KSU8" s="695"/>
      <c r="KSV8" s="695"/>
      <c r="KSW8" s="695"/>
      <c r="KSX8" s="695"/>
      <c r="KSY8" s="695"/>
      <c r="KSZ8" s="695"/>
      <c r="KTA8" s="695"/>
      <c r="KTB8" s="695"/>
      <c r="KTC8" s="695"/>
      <c r="KTD8" s="695"/>
      <c r="KTE8" s="695"/>
      <c r="KTF8" s="695"/>
      <c r="KTG8" s="695"/>
      <c r="KTH8" s="695"/>
      <c r="KTI8" s="695"/>
      <c r="KTJ8" s="695"/>
      <c r="KTK8" s="695"/>
      <c r="KTL8" s="695"/>
      <c r="KTM8" s="695"/>
      <c r="KTN8" s="695"/>
      <c r="KTO8" s="695"/>
      <c r="KTP8" s="695"/>
      <c r="KTQ8" s="695"/>
      <c r="KTR8" s="695"/>
      <c r="KTS8" s="695"/>
      <c r="KTT8" s="695"/>
      <c r="KTU8" s="695"/>
      <c r="KTV8" s="695"/>
      <c r="KTW8" s="695"/>
      <c r="KTX8" s="695"/>
      <c r="KTY8" s="695"/>
      <c r="KTZ8" s="695"/>
      <c r="KUA8" s="695"/>
      <c r="KUB8" s="695"/>
      <c r="KUC8" s="695"/>
      <c r="KUD8" s="695"/>
      <c r="KUE8" s="695"/>
      <c r="KUF8" s="695"/>
      <c r="KUG8" s="695"/>
      <c r="KUH8" s="695"/>
      <c r="KUI8" s="695"/>
      <c r="KUJ8" s="695"/>
      <c r="KUK8" s="695"/>
      <c r="KUL8" s="695"/>
      <c r="KUM8" s="695"/>
      <c r="KUN8" s="695"/>
      <c r="KUO8" s="695"/>
      <c r="KUP8" s="695"/>
      <c r="KUQ8" s="695"/>
      <c r="KUR8" s="695"/>
      <c r="KUS8" s="695"/>
      <c r="KUT8" s="695"/>
      <c r="KUU8" s="695"/>
      <c r="KUV8" s="695"/>
      <c r="KUW8" s="695"/>
      <c r="KUX8" s="695"/>
      <c r="KUY8" s="695"/>
      <c r="KUZ8" s="695"/>
      <c r="KVA8" s="695"/>
      <c r="KVB8" s="695"/>
      <c r="KVC8" s="695"/>
      <c r="KVD8" s="695"/>
      <c r="KVE8" s="695"/>
      <c r="KVF8" s="695"/>
      <c r="KVG8" s="695"/>
      <c r="KVH8" s="695"/>
      <c r="KVI8" s="695"/>
      <c r="KVJ8" s="695"/>
      <c r="KVK8" s="695"/>
      <c r="KVL8" s="695"/>
      <c r="KVM8" s="695"/>
      <c r="KVN8" s="695"/>
      <c r="KVO8" s="695"/>
      <c r="KVP8" s="695"/>
      <c r="KVQ8" s="695"/>
      <c r="KVR8" s="695"/>
      <c r="KVS8" s="695"/>
      <c r="KVT8" s="695"/>
      <c r="KVU8" s="695"/>
      <c r="KVV8" s="695"/>
      <c r="KVW8" s="695"/>
      <c r="KVX8" s="695"/>
      <c r="KVY8" s="695"/>
      <c r="KVZ8" s="695"/>
      <c r="KWA8" s="695"/>
      <c r="KWB8" s="695"/>
      <c r="KWC8" s="695"/>
      <c r="KWD8" s="695"/>
      <c r="KWE8" s="695"/>
      <c r="KWF8" s="695"/>
      <c r="KWG8" s="695"/>
      <c r="KWH8" s="695"/>
      <c r="KWI8" s="695"/>
      <c r="KWJ8" s="695"/>
      <c r="KWK8" s="695"/>
      <c r="KWL8" s="695"/>
      <c r="KWM8" s="695"/>
      <c r="KWN8" s="695"/>
      <c r="KWO8" s="695"/>
      <c r="KWP8" s="695"/>
      <c r="KWQ8" s="695"/>
      <c r="KWR8" s="695"/>
      <c r="KWS8" s="695"/>
      <c r="KWT8" s="695"/>
      <c r="KWU8" s="695"/>
      <c r="KWV8" s="695"/>
      <c r="KWW8" s="695"/>
      <c r="KWX8" s="695"/>
      <c r="KWY8" s="695"/>
      <c r="KWZ8" s="695"/>
      <c r="KXA8" s="695"/>
      <c r="KXB8" s="695"/>
      <c r="KXC8" s="695"/>
      <c r="KXD8" s="695"/>
      <c r="KXE8" s="695"/>
      <c r="KXF8" s="695"/>
      <c r="KXG8" s="695"/>
      <c r="KXH8" s="695"/>
      <c r="KXI8" s="695"/>
      <c r="KXJ8" s="695"/>
      <c r="KXK8" s="695"/>
      <c r="KXL8" s="695"/>
      <c r="KXM8" s="695"/>
      <c r="KXN8" s="695"/>
      <c r="KXO8" s="695"/>
      <c r="KXP8" s="695"/>
      <c r="KXQ8" s="695"/>
      <c r="KXR8" s="695"/>
      <c r="KXS8" s="695"/>
      <c r="KXT8" s="695"/>
      <c r="KXU8" s="695"/>
      <c r="KXV8" s="695"/>
      <c r="KXW8" s="695"/>
      <c r="KXX8" s="695"/>
      <c r="KXY8" s="695"/>
      <c r="KXZ8" s="695"/>
      <c r="KYA8" s="695"/>
      <c r="KYB8" s="695"/>
      <c r="KYC8" s="695"/>
      <c r="KYD8" s="695"/>
      <c r="KYE8" s="695"/>
      <c r="KYF8" s="695"/>
      <c r="KYG8" s="695"/>
      <c r="KYH8" s="695"/>
      <c r="KYI8" s="695"/>
      <c r="KYJ8" s="695"/>
      <c r="KYK8" s="695"/>
      <c r="KYL8" s="695"/>
      <c r="KYM8" s="695"/>
      <c r="KYN8" s="695"/>
      <c r="KYO8" s="695"/>
      <c r="KYP8" s="695"/>
      <c r="KYQ8" s="695"/>
      <c r="KYR8" s="695"/>
      <c r="KYS8" s="695"/>
      <c r="KYT8" s="695"/>
      <c r="KYU8" s="695"/>
      <c r="KYV8" s="695"/>
      <c r="KYW8" s="695"/>
      <c r="KYX8" s="695"/>
      <c r="KYY8" s="695"/>
      <c r="KYZ8" s="695"/>
      <c r="KZA8" s="695"/>
      <c r="KZB8" s="695"/>
      <c r="KZC8" s="695"/>
      <c r="KZD8" s="695"/>
      <c r="KZE8" s="695"/>
      <c r="KZF8" s="695"/>
      <c r="KZG8" s="695"/>
      <c r="KZH8" s="695"/>
      <c r="KZI8" s="695"/>
      <c r="KZJ8" s="695"/>
      <c r="KZK8" s="695"/>
      <c r="KZL8" s="695"/>
      <c r="KZM8" s="695"/>
      <c r="KZN8" s="695"/>
      <c r="KZO8" s="695"/>
      <c r="KZP8" s="695"/>
      <c r="KZQ8" s="695"/>
      <c r="KZR8" s="695"/>
      <c r="KZS8" s="695"/>
      <c r="KZT8" s="695"/>
      <c r="KZU8" s="695"/>
      <c r="KZV8" s="695"/>
      <c r="KZW8" s="695"/>
      <c r="KZX8" s="695"/>
      <c r="KZY8" s="695"/>
      <c r="KZZ8" s="695"/>
      <c r="LAA8" s="695"/>
      <c r="LAB8" s="695"/>
      <c r="LAC8" s="695"/>
      <c r="LAD8" s="695"/>
      <c r="LAE8" s="695"/>
      <c r="LAF8" s="695"/>
      <c r="LAG8" s="695"/>
      <c r="LAH8" s="695"/>
      <c r="LAI8" s="695"/>
      <c r="LAJ8" s="695"/>
      <c r="LAK8" s="695"/>
      <c r="LAL8" s="695"/>
      <c r="LAM8" s="695"/>
      <c r="LAN8" s="695"/>
      <c r="LAO8" s="695"/>
      <c r="LAP8" s="695"/>
      <c r="LAQ8" s="695"/>
      <c r="LAR8" s="695"/>
      <c r="LAS8" s="695"/>
      <c r="LAT8" s="695"/>
      <c r="LAU8" s="695"/>
      <c r="LAV8" s="695"/>
      <c r="LAW8" s="695"/>
      <c r="LAX8" s="695"/>
      <c r="LAY8" s="695"/>
      <c r="LAZ8" s="695"/>
      <c r="LBA8" s="695"/>
      <c r="LBB8" s="695"/>
      <c r="LBC8" s="695"/>
      <c r="LBD8" s="695"/>
      <c r="LBE8" s="695"/>
      <c r="LBF8" s="695"/>
      <c r="LBG8" s="695"/>
      <c r="LBH8" s="695"/>
      <c r="LBI8" s="695"/>
      <c r="LBJ8" s="695"/>
      <c r="LBK8" s="695"/>
      <c r="LBL8" s="695"/>
      <c r="LBM8" s="695"/>
      <c r="LBN8" s="695"/>
      <c r="LBO8" s="695"/>
      <c r="LBP8" s="695"/>
      <c r="LBQ8" s="695"/>
      <c r="LBR8" s="695"/>
      <c r="LBS8" s="695"/>
      <c r="LBT8" s="695"/>
      <c r="LBU8" s="695"/>
      <c r="LBV8" s="695"/>
      <c r="LBW8" s="695"/>
      <c r="LBX8" s="695"/>
      <c r="LBY8" s="695"/>
      <c r="LBZ8" s="695"/>
      <c r="LCA8" s="695"/>
      <c r="LCB8" s="695"/>
      <c r="LCC8" s="695"/>
      <c r="LCD8" s="695"/>
      <c r="LCE8" s="695"/>
      <c r="LCF8" s="695"/>
      <c r="LCG8" s="695"/>
      <c r="LCH8" s="695"/>
      <c r="LCI8" s="695"/>
      <c r="LCJ8" s="695"/>
      <c r="LCK8" s="695"/>
      <c r="LCL8" s="695"/>
      <c r="LCM8" s="695"/>
      <c r="LCN8" s="695"/>
      <c r="LCO8" s="695"/>
      <c r="LCP8" s="695"/>
      <c r="LCQ8" s="695"/>
      <c r="LCR8" s="695"/>
      <c r="LCS8" s="695"/>
      <c r="LCT8" s="695"/>
      <c r="LCU8" s="695"/>
      <c r="LCV8" s="695"/>
      <c r="LCW8" s="695"/>
      <c r="LCX8" s="695"/>
      <c r="LCY8" s="695"/>
      <c r="LCZ8" s="695"/>
      <c r="LDA8" s="695"/>
      <c r="LDB8" s="695"/>
      <c r="LDC8" s="695"/>
      <c r="LDD8" s="695"/>
      <c r="LDE8" s="695"/>
      <c r="LDF8" s="695"/>
      <c r="LDG8" s="695"/>
      <c r="LDH8" s="695"/>
      <c r="LDI8" s="695"/>
      <c r="LDJ8" s="695"/>
      <c r="LDK8" s="695"/>
      <c r="LDL8" s="695"/>
      <c r="LDM8" s="695"/>
      <c r="LDN8" s="695"/>
      <c r="LDO8" s="695"/>
      <c r="LDP8" s="695"/>
      <c r="LDQ8" s="695"/>
      <c r="LDR8" s="695"/>
      <c r="LDS8" s="695"/>
      <c r="LDT8" s="695"/>
      <c r="LDU8" s="695"/>
      <c r="LDV8" s="695"/>
      <c r="LDW8" s="695"/>
      <c r="LDX8" s="695"/>
      <c r="LDY8" s="695"/>
      <c r="LDZ8" s="695"/>
      <c r="LEA8" s="695"/>
      <c r="LEB8" s="695"/>
      <c r="LEC8" s="695"/>
      <c r="LED8" s="695"/>
      <c r="LEE8" s="695"/>
      <c r="LEF8" s="695"/>
      <c r="LEG8" s="695"/>
      <c r="LEH8" s="695"/>
      <c r="LEI8" s="695"/>
      <c r="LEJ8" s="695"/>
      <c r="LEK8" s="695"/>
      <c r="LEL8" s="695"/>
      <c r="LEM8" s="695"/>
      <c r="LEN8" s="695"/>
      <c r="LEO8" s="695"/>
      <c r="LEP8" s="695"/>
      <c r="LEQ8" s="695"/>
      <c r="LER8" s="695"/>
      <c r="LES8" s="695"/>
      <c r="LET8" s="695"/>
      <c r="LEU8" s="695"/>
      <c r="LEV8" s="695"/>
      <c r="LEW8" s="695"/>
      <c r="LEX8" s="695"/>
      <c r="LEY8" s="695"/>
      <c r="LEZ8" s="695"/>
      <c r="LFA8" s="695"/>
      <c r="LFB8" s="695"/>
      <c r="LFC8" s="695"/>
      <c r="LFD8" s="695"/>
      <c r="LFE8" s="695"/>
      <c r="LFF8" s="695"/>
      <c r="LFG8" s="695"/>
      <c r="LFH8" s="695"/>
      <c r="LFI8" s="695"/>
      <c r="LFJ8" s="695"/>
      <c r="LFK8" s="695"/>
      <c r="LFL8" s="695"/>
      <c r="LFM8" s="695"/>
      <c r="LFN8" s="695"/>
      <c r="LFO8" s="695"/>
      <c r="LFP8" s="695"/>
      <c r="LFQ8" s="695"/>
      <c r="LFR8" s="695"/>
      <c r="LFS8" s="695"/>
      <c r="LFT8" s="695"/>
      <c r="LFU8" s="695"/>
      <c r="LFV8" s="695"/>
      <c r="LFW8" s="695"/>
      <c r="LFX8" s="695"/>
      <c r="LFY8" s="695"/>
      <c r="LFZ8" s="695"/>
      <c r="LGA8" s="695"/>
      <c r="LGB8" s="695"/>
      <c r="LGC8" s="695"/>
      <c r="LGD8" s="695"/>
      <c r="LGE8" s="695"/>
      <c r="LGF8" s="695"/>
      <c r="LGG8" s="695"/>
      <c r="LGH8" s="695"/>
      <c r="LGI8" s="695"/>
      <c r="LGJ8" s="695"/>
      <c r="LGK8" s="695"/>
      <c r="LGL8" s="695"/>
      <c r="LGM8" s="695"/>
      <c r="LGN8" s="695"/>
      <c r="LGO8" s="695"/>
      <c r="LGP8" s="695"/>
      <c r="LGQ8" s="695"/>
      <c r="LGR8" s="695"/>
      <c r="LGS8" s="695"/>
      <c r="LGT8" s="695"/>
      <c r="LGU8" s="695"/>
      <c r="LGV8" s="695"/>
      <c r="LGW8" s="695"/>
      <c r="LGX8" s="695"/>
      <c r="LGY8" s="695"/>
      <c r="LGZ8" s="695"/>
      <c r="LHA8" s="695"/>
      <c r="LHB8" s="695"/>
      <c r="LHC8" s="695"/>
      <c r="LHD8" s="695"/>
      <c r="LHE8" s="695"/>
      <c r="LHF8" s="695"/>
      <c r="LHG8" s="695"/>
      <c r="LHH8" s="695"/>
      <c r="LHI8" s="695"/>
      <c r="LHJ8" s="695"/>
      <c r="LHK8" s="695"/>
      <c r="LHL8" s="695"/>
      <c r="LHM8" s="695"/>
      <c r="LHN8" s="695"/>
      <c r="LHO8" s="695"/>
      <c r="LHP8" s="695"/>
      <c r="LHQ8" s="695"/>
      <c r="LHR8" s="695"/>
      <c r="LHS8" s="695"/>
      <c r="LHT8" s="695"/>
      <c r="LHU8" s="695"/>
      <c r="LHV8" s="695"/>
      <c r="LHW8" s="695"/>
      <c r="LHX8" s="695"/>
      <c r="LHY8" s="695"/>
      <c r="LHZ8" s="695"/>
      <c r="LIA8" s="695"/>
      <c r="LIB8" s="695"/>
      <c r="LIC8" s="695"/>
      <c r="LID8" s="695"/>
      <c r="LIE8" s="695"/>
      <c r="LIF8" s="695"/>
      <c r="LIG8" s="695"/>
      <c r="LIH8" s="695"/>
      <c r="LII8" s="695"/>
      <c r="LIJ8" s="695"/>
      <c r="LIK8" s="695"/>
      <c r="LIL8" s="695"/>
      <c r="LIM8" s="695"/>
      <c r="LIN8" s="695"/>
      <c r="LIO8" s="695"/>
      <c r="LIP8" s="695"/>
      <c r="LIQ8" s="695"/>
      <c r="LIR8" s="695"/>
      <c r="LIS8" s="695"/>
      <c r="LIT8" s="695"/>
      <c r="LIU8" s="695"/>
      <c r="LIV8" s="695"/>
      <c r="LIW8" s="695"/>
      <c r="LIX8" s="695"/>
      <c r="LIY8" s="695"/>
      <c r="LIZ8" s="695"/>
      <c r="LJA8" s="695"/>
      <c r="LJB8" s="695"/>
      <c r="LJC8" s="695"/>
      <c r="LJD8" s="695"/>
      <c r="LJE8" s="695"/>
      <c r="LJF8" s="695"/>
      <c r="LJG8" s="695"/>
      <c r="LJH8" s="695"/>
      <c r="LJI8" s="695"/>
      <c r="LJJ8" s="695"/>
      <c r="LJK8" s="695"/>
      <c r="LJL8" s="695"/>
      <c r="LJM8" s="695"/>
      <c r="LJN8" s="695"/>
      <c r="LJO8" s="695"/>
      <c r="LJP8" s="695"/>
      <c r="LJQ8" s="695"/>
      <c r="LJR8" s="695"/>
      <c r="LJS8" s="695"/>
      <c r="LJT8" s="695"/>
      <c r="LJU8" s="695"/>
      <c r="LJV8" s="695"/>
      <c r="LJW8" s="695"/>
      <c r="LJX8" s="695"/>
      <c r="LJY8" s="695"/>
      <c r="LJZ8" s="695"/>
      <c r="LKA8" s="695"/>
      <c r="LKB8" s="695"/>
      <c r="LKC8" s="695"/>
      <c r="LKD8" s="695"/>
      <c r="LKE8" s="695"/>
      <c r="LKF8" s="695"/>
      <c r="LKG8" s="695"/>
      <c r="LKH8" s="695"/>
      <c r="LKI8" s="695"/>
      <c r="LKJ8" s="695"/>
      <c r="LKK8" s="695"/>
      <c r="LKL8" s="695"/>
      <c r="LKM8" s="695"/>
      <c r="LKN8" s="695"/>
      <c r="LKO8" s="695"/>
      <c r="LKP8" s="695"/>
      <c r="LKQ8" s="695"/>
      <c r="LKR8" s="695"/>
      <c r="LKS8" s="695"/>
      <c r="LKT8" s="695"/>
      <c r="LKU8" s="695"/>
      <c r="LKV8" s="695"/>
      <c r="LKW8" s="695"/>
      <c r="LKX8" s="695"/>
      <c r="LKY8" s="695"/>
      <c r="LKZ8" s="695"/>
      <c r="LLA8" s="695"/>
      <c r="LLB8" s="695"/>
      <c r="LLC8" s="695"/>
      <c r="LLD8" s="695"/>
      <c r="LLE8" s="695"/>
      <c r="LLF8" s="695"/>
      <c r="LLG8" s="695"/>
      <c r="LLH8" s="695"/>
      <c r="LLI8" s="695"/>
      <c r="LLJ8" s="695"/>
      <c r="LLK8" s="695"/>
      <c r="LLL8" s="695"/>
      <c r="LLM8" s="695"/>
      <c r="LLN8" s="695"/>
      <c r="LLO8" s="695"/>
      <c r="LLP8" s="695"/>
      <c r="LLQ8" s="695"/>
      <c r="LLR8" s="695"/>
      <c r="LLS8" s="695"/>
      <c r="LLT8" s="695"/>
      <c r="LLU8" s="695"/>
      <c r="LLV8" s="695"/>
      <c r="LLW8" s="695"/>
      <c r="LLX8" s="695"/>
      <c r="LLY8" s="695"/>
      <c r="LLZ8" s="695"/>
      <c r="LMA8" s="695"/>
      <c r="LMB8" s="695"/>
      <c r="LMC8" s="695"/>
      <c r="LMD8" s="695"/>
      <c r="LME8" s="695"/>
      <c r="LMF8" s="695"/>
      <c r="LMG8" s="695"/>
      <c r="LMH8" s="695"/>
      <c r="LMI8" s="695"/>
      <c r="LMJ8" s="695"/>
      <c r="LMK8" s="695"/>
      <c r="LML8" s="695"/>
      <c r="LMM8" s="695"/>
      <c r="LMN8" s="695"/>
      <c r="LMO8" s="695"/>
      <c r="LMP8" s="695"/>
      <c r="LMQ8" s="695"/>
      <c r="LMR8" s="695"/>
      <c r="LMS8" s="695"/>
      <c r="LMT8" s="695"/>
      <c r="LMU8" s="695"/>
      <c r="LMV8" s="695"/>
      <c r="LMW8" s="695"/>
      <c r="LMX8" s="695"/>
      <c r="LMY8" s="695"/>
      <c r="LMZ8" s="695"/>
      <c r="LNA8" s="695"/>
      <c r="LNB8" s="695"/>
      <c r="LNC8" s="695"/>
      <c r="LND8" s="695"/>
      <c r="LNE8" s="695"/>
      <c r="LNF8" s="695"/>
      <c r="LNG8" s="695"/>
      <c r="LNH8" s="695"/>
      <c r="LNI8" s="695"/>
      <c r="LNJ8" s="695"/>
      <c r="LNK8" s="695"/>
      <c r="LNL8" s="695"/>
      <c r="LNM8" s="695"/>
      <c r="LNN8" s="695"/>
      <c r="LNO8" s="695"/>
      <c r="LNP8" s="695"/>
      <c r="LNQ8" s="695"/>
      <c r="LNR8" s="695"/>
      <c r="LNS8" s="695"/>
      <c r="LNT8" s="695"/>
      <c r="LNU8" s="695"/>
      <c r="LNV8" s="695"/>
      <c r="LNW8" s="695"/>
      <c r="LNX8" s="695"/>
      <c r="LNY8" s="695"/>
      <c r="LNZ8" s="695"/>
      <c r="LOA8" s="695"/>
      <c r="LOB8" s="695"/>
      <c r="LOC8" s="695"/>
      <c r="LOD8" s="695"/>
      <c r="LOE8" s="695"/>
      <c r="LOF8" s="695"/>
      <c r="LOG8" s="695"/>
      <c r="LOH8" s="695"/>
      <c r="LOI8" s="695"/>
      <c r="LOJ8" s="695"/>
      <c r="LOK8" s="695"/>
      <c r="LOL8" s="695"/>
      <c r="LOM8" s="695"/>
      <c r="LON8" s="695"/>
      <c r="LOO8" s="695"/>
      <c r="LOP8" s="695"/>
      <c r="LOQ8" s="695"/>
      <c r="LOR8" s="695"/>
      <c r="LOS8" s="695"/>
      <c r="LOT8" s="695"/>
      <c r="LOU8" s="695"/>
      <c r="LOV8" s="695"/>
      <c r="LOW8" s="695"/>
      <c r="LOX8" s="695"/>
      <c r="LOY8" s="695"/>
      <c r="LOZ8" s="695"/>
      <c r="LPA8" s="695"/>
      <c r="LPB8" s="695"/>
      <c r="LPC8" s="695"/>
      <c r="LPD8" s="695"/>
      <c r="LPE8" s="695"/>
      <c r="LPF8" s="695"/>
      <c r="LPG8" s="695"/>
      <c r="LPH8" s="695"/>
      <c r="LPI8" s="695"/>
      <c r="LPJ8" s="695"/>
      <c r="LPK8" s="695"/>
      <c r="LPL8" s="695"/>
      <c r="LPM8" s="695"/>
      <c r="LPN8" s="695"/>
      <c r="LPO8" s="695"/>
      <c r="LPP8" s="695"/>
      <c r="LPQ8" s="695"/>
      <c r="LPR8" s="695"/>
      <c r="LPS8" s="695"/>
      <c r="LPT8" s="695"/>
      <c r="LPU8" s="695"/>
      <c r="LPV8" s="695"/>
      <c r="LPW8" s="695"/>
      <c r="LPX8" s="695"/>
      <c r="LPY8" s="695"/>
      <c r="LPZ8" s="695"/>
      <c r="LQA8" s="695"/>
      <c r="LQB8" s="695"/>
      <c r="LQC8" s="695"/>
      <c r="LQD8" s="695"/>
      <c r="LQE8" s="695"/>
      <c r="LQF8" s="695"/>
      <c r="LQG8" s="695"/>
      <c r="LQH8" s="695"/>
      <c r="LQI8" s="695"/>
      <c r="LQJ8" s="695"/>
      <c r="LQK8" s="695"/>
      <c r="LQL8" s="695"/>
      <c r="LQM8" s="695"/>
      <c r="LQN8" s="695"/>
      <c r="LQO8" s="695"/>
      <c r="LQP8" s="695"/>
      <c r="LQQ8" s="695"/>
      <c r="LQR8" s="695"/>
      <c r="LQS8" s="695"/>
      <c r="LQT8" s="695"/>
      <c r="LQU8" s="695"/>
      <c r="LQV8" s="695"/>
      <c r="LQW8" s="695"/>
      <c r="LQX8" s="695"/>
      <c r="LQY8" s="695"/>
      <c r="LQZ8" s="695"/>
      <c r="LRA8" s="695"/>
      <c r="LRB8" s="695"/>
      <c r="LRC8" s="695"/>
      <c r="LRD8" s="695"/>
      <c r="LRE8" s="695"/>
      <c r="LRF8" s="695"/>
      <c r="LRG8" s="695"/>
      <c r="LRH8" s="695"/>
      <c r="LRI8" s="695"/>
      <c r="LRJ8" s="695"/>
      <c r="LRK8" s="695"/>
      <c r="LRL8" s="695"/>
      <c r="LRM8" s="695"/>
      <c r="LRN8" s="695"/>
      <c r="LRO8" s="695"/>
      <c r="LRP8" s="695"/>
      <c r="LRQ8" s="695"/>
      <c r="LRR8" s="695"/>
      <c r="LRS8" s="695"/>
      <c r="LRT8" s="695"/>
      <c r="LRU8" s="695"/>
      <c r="LRV8" s="695"/>
      <c r="LRW8" s="695"/>
      <c r="LRX8" s="695"/>
      <c r="LRY8" s="695"/>
      <c r="LRZ8" s="695"/>
      <c r="LSA8" s="695"/>
      <c r="LSB8" s="695"/>
      <c r="LSC8" s="695"/>
      <c r="LSD8" s="695"/>
      <c r="LSE8" s="695"/>
      <c r="LSF8" s="695"/>
      <c r="LSG8" s="695"/>
      <c r="LSH8" s="695"/>
      <c r="LSI8" s="695"/>
      <c r="LSJ8" s="695"/>
      <c r="LSK8" s="695"/>
      <c r="LSL8" s="695"/>
      <c r="LSM8" s="695"/>
      <c r="LSN8" s="695"/>
      <c r="LSO8" s="695"/>
      <c r="LSP8" s="695"/>
      <c r="LSQ8" s="695"/>
      <c r="LSR8" s="695"/>
      <c r="LSS8" s="695"/>
      <c r="LST8" s="695"/>
      <c r="LSU8" s="695"/>
      <c r="LSV8" s="695"/>
      <c r="LSW8" s="695"/>
      <c r="LSX8" s="695"/>
      <c r="LSY8" s="695"/>
      <c r="LSZ8" s="695"/>
      <c r="LTA8" s="695"/>
      <c r="LTB8" s="695"/>
      <c r="LTC8" s="695"/>
      <c r="LTD8" s="695"/>
      <c r="LTE8" s="695"/>
      <c r="LTF8" s="695"/>
      <c r="LTG8" s="695"/>
      <c r="LTH8" s="695"/>
      <c r="LTI8" s="695"/>
      <c r="LTJ8" s="695"/>
      <c r="LTK8" s="695"/>
      <c r="LTL8" s="695"/>
      <c r="LTM8" s="695"/>
      <c r="LTN8" s="695"/>
      <c r="LTO8" s="695"/>
      <c r="LTP8" s="695"/>
      <c r="LTQ8" s="695"/>
      <c r="LTR8" s="695"/>
      <c r="LTS8" s="695"/>
      <c r="LTT8" s="695"/>
      <c r="LTU8" s="695"/>
      <c r="LTV8" s="695"/>
      <c r="LTW8" s="695"/>
      <c r="LTX8" s="695"/>
      <c r="LTY8" s="695"/>
      <c r="LTZ8" s="695"/>
      <c r="LUA8" s="695"/>
      <c r="LUB8" s="695"/>
      <c r="LUC8" s="695"/>
      <c r="LUD8" s="695"/>
      <c r="LUE8" s="695"/>
      <c r="LUF8" s="695"/>
      <c r="LUG8" s="695"/>
      <c r="LUH8" s="695"/>
      <c r="LUI8" s="695"/>
      <c r="LUJ8" s="695"/>
      <c r="LUK8" s="695"/>
      <c r="LUL8" s="695"/>
      <c r="LUM8" s="695"/>
      <c r="LUN8" s="695"/>
      <c r="LUO8" s="695"/>
      <c r="LUP8" s="695"/>
      <c r="LUQ8" s="695"/>
      <c r="LUR8" s="695"/>
      <c r="LUS8" s="695"/>
      <c r="LUT8" s="695"/>
      <c r="LUU8" s="695"/>
      <c r="LUV8" s="695"/>
      <c r="LUW8" s="695"/>
      <c r="LUX8" s="695"/>
      <c r="LUY8" s="695"/>
      <c r="LUZ8" s="695"/>
      <c r="LVA8" s="695"/>
      <c r="LVB8" s="695"/>
      <c r="LVC8" s="695"/>
      <c r="LVD8" s="695"/>
      <c r="LVE8" s="695"/>
      <c r="LVF8" s="695"/>
      <c r="LVG8" s="695"/>
      <c r="LVH8" s="695"/>
      <c r="LVI8" s="695"/>
      <c r="LVJ8" s="695"/>
      <c r="LVK8" s="695"/>
      <c r="LVL8" s="695"/>
      <c r="LVM8" s="695"/>
      <c r="LVN8" s="695"/>
      <c r="LVO8" s="695"/>
      <c r="LVP8" s="695"/>
      <c r="LVQ8" s="695"/>
      <c r="LVR8" s="695"/>
      <c r="LVS8" s="695"/>
      <c r="LVT8" s="695"/>
      <c r="LVU8" s="695"/>
      <c r="LVV8" s="695"/>
      <c r="LVW8" s="695"/>
      <c r="LVX8" s="695"/>
      <c r="LVY8" s="695"/>
      <c r="LVZ8" s="695"/>
      <c r="LWA8" s="695"/>
      <c r="LWB8" s="695"/>
      <c r="LWC8" s="695"/>
      <c r="LWD8" s="695"/>
      <c r="LWE8" s="695"/>
      <c r="LWF8" s="695"/>
      <c r="LWG8" s="695"/>
      <c r="LWH8" s="695"/>
      <c r="LWI8" s="695"/>
      <c r="LWJ8" s="695"/>
      <c r="LWK8" s="695"/>
      <c r="LWL8" s="695"/>
      <c r="LWM8" s="695"/>
      <c r="LWN8" s="695"/>
      <c r="LWO8" s="695"/>
      <c r="LWP8" s="695"/>
      <c r="LWQ8" s="695"/>
      <c r="LWR8" s="695"/>
      <c r="LWS8" s="695"/>
      <c r="LWT8" s="695"/>
      <c r="LWU8" s="695"/>
      <c r="LWV8" s="695"/>
      <c r="LWW8" s="695"/>
      <c r="LWX8" s="695"/>
      <c r="LWY8" s="695"/>
      <c r="LWZ8" s="695"/>
      <c r="LXA8" s="695"/>
      <c r="LXB8" s="695"/>
      <c r="LXC8" s="695"/>
      <c r="LXD8" s="695"/>
      <c r="LXE8" s="695"/>
      <c r="LXF8" s="695"/>
      <c r="LXG8" s="695"/>
      <c r="LXH8" s="695"/>
      <c r="LXI8" s="695"/>
      <c r="LXJ8" s="695"/>
      <c r="LXK8" s="695"/>
      <c r="LXL8" s="695"/>
      <c r="LXM8" s="695"/>
      <c r="LXN8" s="695"/>
      <c r="LXO8" s="695"/>
      <c r="LXP8" s="695"/>
      <c r="LXQ8" s="695"/>
      <c r="LXR8" s="695"/>
      <c r="LXS8" s="695"/>
      <c r="LXT8" s="695"/>
      <c r="LXU8" s="695"/>
      <c r="LXV8" s="695"/>
      <c r="LXW8" s="695"/>
      <c r="LXX8" s="695"/>
      <c r="LXY8" s="695"/>
      <c r="LXZ8" s="695"/>
      <c r="LYA8" s="695"/>
      <c r="LYB8" s="695"/>
      <c r="LYC8" s="695"/>
      <c r="LYD8" s="695"/>
      <c r="LYE8" s="695"/>
      <c r="LYF8" s="695"/>
      <c r="LYG8" s="695"/>
      <c r="LYH8" s="695"/>
      <c r="LYI8" s="695"/>
      <c r="LYJ8" s="695"/>
      <c r="LYK8" s="695"/>
      <c r="LYL8" s="695"/>
      <c r="LYM8" s="695"/>
      <c r="LYN8" s="695"/>
      <c r="LYO8" s="695"/>
      <c r="LYP8" s="695"/>
      <c r="LYQ8" s="695"/>
      <c r="LYR8" s="695"/>
      <c r="LYS8" s="695"/>
      <c r="LYT8" s="695"/>
      <c r="LYU8" s="695"/>
      <c r="LYV8" s="695"/>
      <c r="LYW8" s="695"/>
      <c r="LYX8" s="695"/>
      <c r="LYY8" s="695"/>
      <c r="LYZ8" s="695"/>
      <c r="LZA8" s="695"/>
      <c r="LZB8" s="695"/>
      <c r="LZC8" s="695"/>
      <c r="LZD8" s="695"/>
      <c r="LZE8" s="695"/>
      <c r="LZF8" s="695"/>
      <c r="LZG8" s="695"/>
      <c r="LZH8" s="695"/>
      <c r="LZI8" s="695"/>
      <c r="LZJ8" s="695"/>
      <c r="LZK8" s="695"/>
      <c r="LZL8" s="695"/>
      <c r="LZM8" s="695"/>
      <c r="LZN8" s="695"/>
      <c r="LZO8" s="695"/>
      <c r="LZP8" s="695"/>
      <c r="LZQ8" s="695"/>
      <c r="LZR8" s="695"/>
      <c r="LZS8" s="695"/>
      <c r="LZT8" s="695"/>
      <c r="LZU8" s="695"/>
      <c r="LZV8" s="695"/>
      <c r="LZW8" s="695"/>
      <c r="LZX8" s="695"/>
      <c r="LZY8" s="695"/>
      <c r="LZZ8" s="695"/>
      <c r="MAA8" s="695"/>
      <c r="MAB8" s="695"/>
      <c r="MAC8" s="695"/>
      <c r="MAD8" s="695"/>
      <c r="MAE8" s="695"/>
      <c r="MAF8" s="695"/>
      <c r="MAG8" s="695"/>
      <c r="MAH8" s="695"/>
      <c r="MAI8" s="695"/>
      <c r="MAJ8" s="695"/>
      <c r="MAK8" s="695"/>
      <c r="MAL8" s="695"/>
      <c r="MAM8" s="695"/>
      <c r="MAN8" s="695"/>
      <c r="MAO8" s="695"/>
      <c r="MAP8" s="695"/>
      <c r="MAQ8" s="695"/>
      <c r="MAR8" s="695"/>
      <c r="MAS8" s="695"/>
      <c r="MAT8" s="695"/>
      <c r="MAU8" s="695"/>
      <c r="MAV8" s="695"/>
      <c r="MAW8" s="695"/>
      <c r="MAX8" s="695"/>
      <c r="MAY8" s="695"/>
      <c r="MAZ8" s="695"/>
      <c r="MBA8" s="695"/>
      <c r="MBB8" s="695"/>
      <c r="MBC8" s="695"/>
      <c r="MBD8" s="695"/>
      <c r="MBE8" s="695"/>
      <c r="MBF8" s="695"/>
      <c r="MBG8" s="695"/>
      <c r="MBH8" s="695"/>
      <c r="MBI8" s="695"/>
      <c r="MBJ8" s="695"/>
      <c r="MBK8" s="695"/>
      <c r="MBL8" s="695"/>
      <c r="MBM8" s="695"/>
      <c r="MBN8" s="695"/>
      <c r="MBO8" s="695"/>
      <c r="MBP8" s="695"/>
      <c r="MBQ8" s="695"/>
      <c r="MBR8" s="695"/>
      <c r="MBS8" s="695"/>
      <c r="MBT8" s="695"/>
      <c r="MBU8" s="695"/>
      <c r="MBV8" s="695"/>
      <c r="MBW8" s="695"/>
      <c r="MBX8" s="695"/>
      <c r="MBY8" s="695"/>
      <c r="MBZ8" s="695"/>
      <c r="MCA8" s="695"/>
      <c r="MCB8" s="695"/>
      <c r="MCC8" s="695"/>
      <c r="MCD8" s="695"/>
      <c r="MCE8" s="695"/>
      <c r="MCF8" s="695"/>
      <c r="MCG8" s="695"/>
      <c r="MCH8" s="695"/>
      <c r="MCI8" s="695"/>
      <c r="MCJ8" s="695"/>
      <c r="MCK8" s="695"/>
      <c r="MCL8" s="695"/>
      <c r="MCM8" s="695"/>
      <c r="MCN8" s="695"/>
      <c r="MCO8" s="695"/>
      <c r="MCP8" s="695"/>
      <c r="MCQ8" s="695"/>
      <c r="MCR8" s="695"/>
      <c r="MCS8" s="695"/>
      <c r="MCT8" s="695"/>
      <c r="MCU8" s="695"/>
      <c r="MCV8" s="695"/>
      <c r="MCW8" s="695"/>
      <c r="MCX8" s="695"/>
      <c r="MCY8" s="695"/>
      <c r="MCZ8" s="695"/>
      <c r="MDA8" s="695"/>
      <c r="MDB8" s="695"/>
      <c r="MDC8" s="695"/>
      <c r="MDD8" s="695"/>
      <c r="MDE8" s="695"/>
      <c r="MDF8" s="695"/>
      <c r="MDG8" s="695"/>
      <c r="MDH8" s="695"/>
      <c r="MDI8" s="695"/>
      <c r="MDJ8" s="695"/>
      <c r="MDK8" s="695"/>
      <c r="MDL8" s="695"/>
      <c r="MDM8" s="695"/>
      <c r="MDN8" s="695"/>
      <c r="MDO8" s="695"/>
      <c r="MDP8" s="695"/>
      <c r="MDQ8" s="695"/>
      <c r="MDR8" s="695"/>
      <c r="MDS8" s="695"/>
      <c r="MDT8" s="695"/>
      <c r="MDU8" s="695"/>
      <c r="MDV8" s="695"/>
      <c r="MDW8" s="695"/>
      <c r="MDX8" s="695"/>
      <c r="MDY8" s="695"/>
      <c r="MDZ8" s="695"/>
      <c r="MEA8" s="695"/>
      <c r="MEB8" s="695"/>
      <c r="MEC8" s="695"/>
      <c r="MED8" s="695"/>
      <c r="MEE8" s="695"/>
      <c r="MEF8" s="695"/>
      <c r="MEG8" s="695"/>
      <c r="MEH8" s="695"/>
      <c r="MEI8" s="695"/>
      <c r="MEJ8" s="695"/>
      <c r="MEK8" s="695"/>
      <c r="MEL8" s="695"/>
      <c r="MEM8" s="695"/>
      <c r="MEN8" s="695"/>
      <c r="MEO8" s="695"/>
      <c r="MEP8" s="695"/>
      <c r="MEQ8" s="695"/>
      <c r="MER8" s="695"/>
      <c r="MES8" s="695"/>
      <c r="MET8" s="695"/>
      <c r="MEU8" s="695"/>
      <c r="MEV8" s="695"/>
      <c r="MEW8" s="695"/>
      <c r="MEX8" s="695"/>
      <c r="MEY8" s="695"/>
      <c r="MEZ8" s="695"/>
      <c r="MFA8" s="695"/>
      <c r="MFB8" s="695"/>
      <c r="MFC8" s="695"/>
      <c r="MFD8" s="695"/>
      <c r="MFE8" s="695"/>
      <c r="MFF8" s="695"/>
      <c r="MFG8" s="695"/>
      <c r="MFH8" s="695"/>
      <c r="MFI8" s="695"/>
      <c r="MFJ8" s="695"/>
      <c r="MFK8" s="695"/>
      <c r="MFL8" s="695"/>
      <c r="MFM8" s="695"/>
      <c r="MFN8" s="695"/>
      <c r="MFO8" s="695"/>
      <c r="MFP8" s="695"/>
      <c r="MFQ8" s="695"/>
      <c r="MFR8" s="695"/>
      <c r="MFS8" s="695"/>
      <c r="MFT8" s="695"/>
      <c r="MFU8" s="695"/>
      <c r="MFV8" s="695"/>
      <c r="MFW8" s="695"/>
      <c r="MFX8" s="695"/>
      <c r="MFY8" s="695"/>
      <c r="MFZ8" s="695"/>
      <c r="MGA8" s="695"/>
      <c r="MGB8" s="695"/>
      <c r="MGC8" s="695"/>
      <c r="MGD8" s="695"/>
      <c r="MGE8" s="695"/>
      <c r="MGF8" s="695"/>
      <c r="MGG8" s="695"/>
      <c r="MGH8" s="695"/>
      <c r="MGI8" s="695"/>
      <c r="MGJ8" s="695"/>
      <c r="MGK8" s="695"/>
      <c r="MGL8" s="695"/>
      <c r="MGM8" s="695"/>
      <c r="MGN8" s="695"/>
      <c r="MGO8" s="695"/>
      <c r="MGP8" s="695"/>
      <c r="MGQ8" s="695"/>
      <c r="MGR8" s="695"/>
      <c r="MGS8" s="695"/>
      <c r="MGT8" s="695"/>
      <c r="MGU8" s="695"/>
      <c r="MGV8" s="695"/>
      <c r="MGW8" s="695"/>
      <c r="MGX8" s="695"/>
      <c r="MGY8" s="695"/>
      <c r="MGZ8" s="695"/>
      <c r="MHA8" s="695"/>
      <c r="MHB8" s="695"/>
      <c r="MHC8" s="695"/>
      <c r="MHD8" s="695"/>
      <c r="MHE8" s="695"/>
      <c r="MHF8" s="695"/>
      <c r="MHG8" s="695"/>
      <c r="MHH8" s="695"/>
      <c r="MHI8" s="695"/>
      <c r="MHJ8" s="695"/>
      <c r="MHK8" s="695"/>
      <c r="MHL8" s="695"/>
      <c r="MHM8" s="695"/>
      <c r="MHN8" s="695"/>
      <c r="MHO8" s="695"/>
      <c r="MHP8" s="695"/>
      <c r="MHQ8" s="695"/>
      <c r="MHR8" s="695"/>
      <c r="MHS8" s="695"/>
      <c r="MHT8" s="695"/>
      <c r="MHU8" s="695"/>
      <c r="MHV8" s="695"/>
      <c r="MHW8" s="695"/>
      <c r="MHX8" s="695"/>
      <c r="MHY8" s="695"/>
      <c r="MHZ8" s="695"/>
      <c r="MIA8" s="695"/>
      <c r="MIB8" s="695"/>
      <c r="MIC8" s="695"/>
      <c r="MID8" s="695"/>
      <c r="MIE8" s="695"/>
      <c r="MIF8" s="695"/>
      <c r="MIG8" s="695"/>
      <c r="MIH8" s="695"/>
      <c r="MII8" s="695"/>
      <c r="MIJ8" s="695"/>
      <c r="MIK8" s="695"/>
      <c r="MIL8" s="695"/>
      <c r="MIM8" s="695"/>
      <c r="MIN8" s="695"/>
      <c r="MIO8" s="695"/>
      <c r="MIP8" s="695"/>
      <c r="MIQ8" s="695"/>
      <c r="MIR8" s="695"/>
      <c r="MIS8" s="695"/>
      <c r="MIT8" s="695"/>
      <c r="MIU8" s="695"/>
      <c r="MIV8" s="695"/>
      <c r="MIW8" s="695"/>
      <c r="MIX8" s="695"/>
      <c r="MIY8" s="695"/>
      <c r="MIZ8" s="695"/>
      <c r="MJA8" s="695"/>
      <c r="MJB8" s="695"/>
      <c r="MJC8" s="695"/>
      <c r="MJD8" s="695"/>
      <c r="MJE8" s="695"/>
      <c r="MJF8" s="695"/>
      <c r="MJG8" s="695"/>
      <c r="MJH8" s="695"/>
      <c r="MJI8" s="695"/>
      <c r="MJJ8" s="695"/>
      <c r="MJK8" s="695"/>
      <c r="MJL8" s="695"/>
      <c r="MJM8" s="695"/>
      <c r="MJN8" s="695"/>
      <c r="MJO8" s="695"/>
      <c r="MJP8" s="695"/>
      <c r="MJQ8" s="695"/>
      <c r="MJR8" s="695"/>
      <c r="MJS8" s="695"/>
      <c r="MJT8" s="695"/>
      <c r="MJU8" s="695"/>
      <c r="MJV8" s="695"/>
      <c r="MJW8" s="695"/>
      <c r="MJX8" s="695"/>
      <c r="MJY8" s="695"/>
      <c r="MJZ8" s="695"/>
      <c r="MKA8" s="695"/>
      <c r="MKB8" s="695"/>
      <c r="MKC8" s="695"/>
      <c r="MKD8" s="695"/>
      <c r="MKE8" s="695"/>
      <c r="MKF8" s="695"/>
      <c r="MKG8" s="695"/>
      <c r="MKH8" s="695"/>
      <c r="MKI8" s="695"/>
      <c r="MKJ8" s="695"/>
      <c r="MKK8" s="695"/>
      <c r="MKL8" s="695"/>
      <c r="MKM8" s="695"/>
      <c r="MKN8" s="695"/>
      <c r="MKO8" s="695"/>
      <c r="MKP8" s="695"/>
      <c r="MKQ8" s="695"/>
      <c r="MKR8" s="695"/>
      <c r="MKS8" s="695"/>
      <c r="MKT8" s="695"/>
      <c r="MKU8" s="695"/>
      <c r="MKV8" s="695"/>
      <c r="MKW8" s="695"/>
      <c r="MKX8" s="695"/>
      <c r="MKY8" s="695"/>
      <c r="MKZ8" s="695"/>
      <c r="MLA8" s="695"/>
      <c r="MLB8" s="695"/>
      <c r="MLC8" s="695"/>
      <c r="MLD8" s="695"/>
      <c r="MLE8" s="695"/>
      <c r="MLF8" s="695"/>
      <c r="MLG8" s="695"/>
      <c r="MLH8" s="695"/>
      <c r="MLI8" s="695"/>
      <c r="MLJ8" s="695"/>
      <c r="MLK8" s="695"/>
      <c r="MLL8" s="695"/>
      <c r="MLM8" s="695"/>
      <c r="MLN8" s="695"/>
      <c r="MLO8" s="695"/>
      <c r="MLP8" s="695"/>
      <c r="MLQ8" s="695"/>
      <c r="MLR8" s="695"/>
      <c r="MLS8" s="695"/>
      <c r="MLT8" s="695"/>
      <c r="MLU8" s="695"/>
      <c r="MLV8" s="695"/>
      <c r="MLW8" s="695"/>
      <c r="MLX8" s="695"/>
      <c r="MLY8" s="695"/>
      <c r="MLZ8" s="695"/>
      <c r="MMA8" s="695"/>
      <c r="MMB8" s="695"/>
      <c r="MMC8" s="695"/>
      <c r="MMD8" s="695"/>
      <c r="MME8" s="695"/>
      <c r="MMF8" s="695"/>
      <c r="MMG8" s="695"/>
      <c r="MMH8" s="695"/>
      <c r="MMI8" s="695"/>
      <c r="MMJ8" s="695"/>
      <c r="MMK8" s="695"/>
      <c r="MML8" s="695"/>
      <c r="MMM8" s="695"/>
      <c r="MMN8" s="695"/>
      <c r="MMO8" s="695"/>
      <c r="MMP8" s="695"/>
      <c r="MMQ8" s="695"/>
      <c r="MMR8" s="695"/>
      <c r="MMS8" s="695"/>
      <c r="MMT8" s="695"/>
      <c r="MMU8" s="695"/>
      <c r="MMV8" s="695"/>
      <c r="MMW8" s="695"/>
      <c r="MMX8" s="695"/>
      <c r="MMY8" s="695"/>
      <c r="MMZ8" s="695"/>
      <c r="MNA8" s="695"/>
      <c r="MNB8" s="695"/>
      <c r="MNC8" s="695"/>
      <c r="MND8" s="695"/>
      <c r="MNE8" s="695"/>
      <c r="MNF8" s="695"/>
      <c r="MNG8" s="695"/>
      <c r="MNH8" s="695"/>
      <c r="MNI8" s="695"/>
      <c r="MNJ8" s="695"/>
      <c r="MNK8" s="695"/>
      <c r="MNL8" s="695"/>
      <c r="MNM8" s="695"/>
      <c r="MNN8" s="695"/>
      <c r="MNO8" s="695"/>
      <c r="MNP8" s="695"/>
      <c r="MNQ8" s="695"/>
      <c r="MNR8" s="695"/>
      <c r="MNS8" s="695"/>
      <c r="MNT8" s="695"/>
      <c r="MNU8" s="695"/>
      <c r="MNV8" s="695"/>
      <c r="MNW8" s="695"/>
      <c r="MNX8" s="695"/>
      <c r="MNY8" s="695"/>
      <c r="MNZ8" s="695"/>
      <c r="MOA8" s="695"/>
      <c r="MOB8" s="695"/>
      <c r="MOC8" s="695"/>
      <c r="MOD8" s="695"/>
      <c r="MOE8" s="695"/>
      <c r="MOF8" s="695"/>
      <c r="MOG8" s="695"/>
      <c r="MOH8" s="695"/>
      <c r="MOI8" s="695"/>
      <c r="MOJ8" s="695"/>
      <c r="MOK8" s="695"/>
      <c r="MOL8" s="695"/>
      <c r="MOM8" s="695"/>
      <c r="MON8" s="695"/>
      <c r="MOO8" s="695"/>
      <c r="MOP8" s="695"/>
      <c r="MOQ8" s="695"/>
      <c r="MOR8" s="695"/>
      <c r="MOS8" s="695"/>
      <c r="MOT8" s="695"/>
      <c r="MOU8" s="695"/>
      <c r="MOV8" s="695"/>
      <c r="MOW8" s="695"/>
      <c r="MOX8" s="695"/>
      <c r="MOY8" s="695"/>
      <c r="MOZ8" s="695"/>
      <c r="MPA8" s="695"/>
      <c r="MPB8" s="695"/>
      <c r="MPC8" s="695"/>
      <c r="MPD8" s="695"/>
      <c r="MPE8" s="695"/>
      <c r="MPF8" s="695"/>
      <c r="MPG8" s="695"/>
      <c r="MPH8" s="695"/>
      <c r="MPI8" s="695"/>
      <c r="MPJ8" s="695"/>
      <c r="MPK8" s="695"/>
      <c r="MPL8" s="695"/>
      <c r="MPM8" s="695"/>
      <c r="MPN8" s="695"/>
      <c r="MPO8" s="695"/>
      <c r="MPP8" s="695"/>
      <c r="MPQ8" s="695"/>
      <c r="MPR8" s="695"/>
      <c r="MPS8" s="695"/>
      <c r="MPT8" s="695"/>
      <c r="MPU8" s="695"/>
      <c r="MPV8" s="695"/>
      <c r="MPW8" s="695"/>
      <c r="MPX8" s="695"/>
      <c r="MPY8" s="695"/>
      <c r="MPZ8" s="695"/>
      <c r="MQA8" s="695"/>
      <c r="MQB8" s="695"/>
      <c r="MQC8" s="695"/>
      <c r="MQD8" s="695"/>
      <c r="MQE8" s="695"/>
      <c r="MQF8" s="695"/>
      <c r="MQG8" s="695"/>
      <c r="MQH8" s="695"/>
      <c r="MQI8" s="695"/>
      <c r="MQJ8" s="695"/>
      <c r="MQK8" s="695"/>
      <c r="MQL8" s="695"/>
      <c r="MQM8" s="695"/>
      <c r="MQN8" s="695"/>
      <c r="MQO8" s="695"/>
      <c r="MQP8" s="695"/>
      <c r="MQQ8" s="695"/>
      <c r="MQR8" s="695"/>
      <c r="MQS8" s="695"/>
      <c r="MQT8" s="695"/>
      <c r="MQU8" s="695"/>
      <c r="MQV8" s="695"/>
      <c r="MQW8" s="695"/>
      <c r="MQX8" s="695"/>
      <c r="MQY8" s="695"/>
      <c r="MQZ8" s="695"/>
      <c r="MRA8" s="695"/>
      <c r="MRB8" s="695"/>
      <c r="MRC8" s="695"/>
      <c r="MRD8" s="695"/>
      <c r="MRE8" s="695"/>
      <c r="MRF8" s="695"/>
      <c r="MRG8" s="695"/>
      <c r="MRH8" s="695"/>
      <c r="MRI8" s="695"/>
      <c r="MRJ8" s="695"/>
      <c r="MRK8" s="695"/>
      <c r="MRL8" s="695"/>
      <c r="MRM8" s="695"/>
      <c r="MRN8" s="695"/>
      <c r="MRO8" s="695"/>
      <c r="MRP8" s="695"/>
      <c r="MRQ8" s="695"/>
      <c r="MRR8" s="695"/>
      <c r="MRS8" s="695"/>
      <c r="MRT8" s="695"/>
      <c r="MRU8" s="695"/>
      <c r="MRV8" s="695"/>
      <c r="MRW8" s="695"/>
      <c r="MRX8" s="695"/>
      <c r="MRY8" s="695"/>
      <c r="MRZ8" s="695"/>
      <c r="MSA8" s="695"/>
      <c r="MSB8" s="695"/>
      <c r="MSC8" s="695"/>
      <c r="MSD8" s="695"/>
      <c r="MSE8" s="695"/>
      <c r="MSF8" s="695"/>
      <c r="MSG8" s="695"/>
      <c r="MSH8" s="695"/>
      <c r="MSI8" s="695"/>
      <c r="MSJ8" s="695"/>
      <c r="MSK8" s="695"/>
      <c r="MSL8" s="695"/>
      <c r="MSM8" s="695"/>
      <c r="MSN8" s="695"/>
      <c r="MSO8" s="695"/>
      <c r="MSP8" s="695"/>
      <c r="MSQ8" s="695"/>
      <c r="MSR8" s="695"/>
      <c r="MSS8" s="695"/>
      <c r="MST8" s="695"/>
      <c r="MSU8" s="695"/>
      <c r="MSV8" s="695"/>
      <c r="MSW8" s="695"/>
      <c r="MSX8" s="695"/>
      <c r="MSY8" s="695"/>
      <c r="MSZ8" s="695"/>
      <c r="MTA8" s="695"/>
      <c r="MTB8" s="695"/>
      <c r="MTC8" s="695"/>
      <c r="MTD8" s="695"/>
      <c r="MTE8" s="695"/>
      <c r="MTF8" s="695"/>
      <c r="MTG8" s="695"/>
      <c r="MTH8" s="695"/>
      <c r="MTI8" s="695"/>
      <c r="MTJ8" s="695"/>
      <c r="MTK8" s="695"/>
      <c r="MTL8" s="695"/>
      <c r="MTM8" s="695"/>
      <c r="MTN8" s="695"/>
      <c r="MTO8" s="695"/>
      <c r="MTP8" s="695"/>
      <c r="MTQ8" s="695"/>
      <c r="MTR8" s="695"/>
      <c r="MTS8" s="695"/>
      <c r="MTT8" s="695"/>
      <c r="MTU8" s="695"/>
      <c r="MTV8" s="695"/>
      <c r="MTW8" s="695"/>
      <c r="MTX8" s="695"/>
      <c r="MTY8" s="695"/>
      <c r="MTZ8" s="695"/>
      <c r="MUA8" s="695"/>
      <c r="MUB8" s="695"/>
      <c r="MUC8" s="695"/>
      <c r="MUD8" s="695"/>
      <c r="MUE8" s="695"/>
      <c r="MUF8" s="695"/>
      <c r="MUG8" s="695"/>
      <c r="MUH8" s="695"/>
      <c r="MUI8" s="695"/>
      <c r="MUJ8" s="695"/>
      <c r="MUK8" s="695"/>
      <c r="MUL8" s="695"/>
      <c r="MUM8" s="695"/>
      <c r="MUN8" s="695"/>
      <c r="MUO8" s="695"/>
      <c r="MUP8" s="695"/>
      <c r="MUQ8" s="695"/>
      <c r="MUR8" s="695"/>
      <c r="MUS8" s="695"/>
      <c r="MUT8" s="695"/>
      <c r="MUU8" s="695"/>
      <c r="MUV8" s="695"/>
      <c r="MUW8" s="695"/>
      <c r="MUX8" s="695"/>
      <c r="MUY8" s="695"/>
      <c r="MUZ8" s="695"/>
      <c r="MVA8" s="695"/>
      <c r="MVB8" s="695"/>
      <c r="MVC8" s="695"/>
      <c r="MVD8" s="695"/>
      <c r="MVE8" s="695"/>
      <c r="MVF8" s="695"/>
      <c r="MVG8" s="695"/>
      <c r="MVH8" s="695"/>
      <c r="MVI8" s="695"/>
      <c r="MVJ8" s="695"/>
      <c r="MVK8" s="695"/>
      <c r="MVL8" s="695"/>
      <c r="MVM8" s="695"/>
      <c r="MVN8" s="695"/>
      <c r="MVO8" s="695"/>
      <c r="MVP8" s="695"/>
      <c r="MVQ8" s="695"/>
      <c r="MVR8" s="695"/>
      <c r="MVS8" s="695"/>
      <c r="MVT8" s="695"/>
      <c r="MVU8" s="695"/>
      <c r="MVV8" s="695"/>
      <c r="MVW8" s="695"/>
      <c r="MVX8" s="695"/>
      <c r="MVY8" s="695"/>
      <c r="MVZ8" s="695"/>
      <c r="MWA8" s="695"/>
      <c r="MWB8" s="695"/>
      <c r="MWC8" s="695"/>
      <c r="MWD8" s="695"/>
      <c r="MWE8" s="695"/>
      <c r="MWF8" s="695"/>
      <c r="MWG8" s="695"/>
      <c r="MWH8" s="695"/>
      <c r="MWI8" s="695"/>
      <c r="MWJ8" s="695"/>
      <c r="MWK8" s="695"/>
      <c r="MWL8" s="695"/>
      <c r="MWM8" s="695"/>
      <c r="MWN8" s="695"/>
      <c r="MWO8" s="695"/>
      <c r="MWP8" s="695"/>
      <c r="MWQ8" s="695"/>
      <c r="MWR8" s="695"/>
      <c r="MWS8" s="695"/>
      <c r="MWT8" s="695"/>
      <c r="MWU8" s="695"/>
      <c r="MWV8" s="695"/>
      <c r="MWW8" s="695"/>
      <c r="MWX8" s="695"/>
      <c r="MWY8" s="695"/>
      <c r="MWZ8" s="695"/>
      <c r="MXA8" s="695"/>
      <c r="MXB8" s="695"/>
      <c r="MXC8" s="695"/>
      <c r="MXD8" s="695"/>
      <c r="MXE8" s="695"/>
      <c r="MXF8" s="695"/>
      <c r="MXG8" s="695"/>
      <c r="MXH8" s="695"/>
      <c r="MXI8" s="695"/>
      <c r="MXJ8" s="695"/>
      <c r="MXK8" s="695"/>
      <c r="MXL8" s="695"/>
      <c r="MXM8" s="695"/>
      <c r="MXN8" s="695"/>
      <c r="MXO8" s="695"/>
      <c r="MXP8" s="695"/>
      <c r="MXQ8" s="695"/>
      <c r="MXR8" s="695"/>
      <c r="MXS8" s="695"/>
      <c r="MXT8" s="695"/>
      <c r="MXU8" s="695"/>
      <c r="MXV8" s="695"/>
      <c r="MXW8" s="695"/>
      <c r="MXX8" s="695"/>
      <c r="MXY8" s="695"/>
      <c r="MXZ8" s="695"/>
      <c r="MYA8" s="695"/>
      <c r="MYB8" s="695"/>
      <c r="MYC8" s="695"/>
      <c r="MYD8" s="695"/>
      <c r="MYE8" s="695"/>
      <c r="MYF8" s="695"/>
      <c r="MYG8" s="695"/>
      <c r="MYH8" s="695"/>
      <c r="MYI8" s="695"/>
      <c r="MYJ8" s="695"/>
      <c r="MYK8" s="695"/>
      <c r="MYL8" s="695"/>
      <c r="MYM8" s="695"/>
      <c r="MYN8" s="695"/>
      <c r="MYO8" s="695"/>
      <c r="MYP8" s="695"/>
      <c r="MYQ8" s="695"/>
      <c r="MYR8" s="695"/>
      <c r="MYS8" s="695"/>
      <c r="MYT8" s="695"/>
      <c r="MYU8" s="695"/>
      <c r="MYV8" s="695"/>
      <c r="MYW8" s="695"/>
      <c r="MYX8" s="695"/>
      <c r="MYY8" s="695"/>
      <c r="MYZ8" s="695"/>
      <c r="MZA8" s="695"/>
      <c r="MZB8" s="695"/>
      <c r="MZC8" s="695"/>
      <c r="MZD8" s="695"/>
      <c r="MZE8" s="695"/>
      <c r="MZF8" s="695"/>
      <c r="MZG8" s="695"/>
      <c r="MZH8" s="695"/>
      <c r="MZI8" s="695"/>
      <c r="MZJ8" s="695"/>
      <c r="MZK8" s="695"/>
      <c r="MZL8" s="695"/>
      <c r="MZM8" s="695"/>
      <c r="MZN8" s="695"/>
      <c r="MZO8" s="695"/>
      <c r="MZP8" s="695"/>
      <c r="MZQ8" s="695"/>
      <c r="MZR8" s="695"/>
      <c r="MZS8" s="695"/>
      <c r="MZT8" s="695"/>
      <c r="MZU8" s="695"/>
      <c r="MZV8" s="695"/>
      <c r="MZW8" s="695"/>
      <c r="MZX8" s="695"/>
      <c r="MZY8" s="695"/>
      <c r="MZZ8" s="695"/>
      <c r="NAA8" s="695"/>
      <c r="NAB8" s="695"/>
      <c r="NAC8" s="695"/>
      <c r="NAD8" s="695"/>
      <c r="NAE8" s="695"/>
      <c r="NAF8" s="695"/>
      <c r="NAG8" s="695"/>
      <c r="NAH8" s="695"/>
      <c r="NAI8" s="695"/>
      <c r="NAJ8" s="695"/>
      <c r="NAK8" s="695"/>
      <c r="NAL8" s="695"/>
      <c r="NAM8" s="695"/>
      <c r="NAN8" s="695"/>
      <c r="NAO8" s="695"/>
      <c r="NAP8" s="695"/>
      <c r="NAQ8" s="695"/>
      <c r="NAR8" s="695"/>
      <c r="NAS8" s="695"/>
      <c r="NAT8" s="695"/>
      <c r="NAU8" s="695"/>
      <c r="NAV8" s="695"/>
      <c r="NAW8" s="695"/>
      <c r="NAX8" s="695"/>
      <c r="NAY8" s="695"/>
      <c r="NAZ8" s="695"/>
      <c r="NBA8" s="695"/>
      <c r="NBB8" s="695"/>
      <c r="NBC8" s="695"/>
      <c r="NBD8" s="695"/>
      <c r="NBE8" s="695"/>
      <c r="NBF8" s="695"/>
      <c r="NBG8" s="695"/>
      <c r="NBH8" s="695"/>
      <c r="NBI8" s="695"/>
      <c r="NBJ8" s="695"/>
      <c r="NBK8" s="695"/>
      <c r="NBL8" s="695"/>
      <c r="NBM8" s="695"/>
      <c r="NBN8" s="695"/>
      <c r="NBO8" s="695"/>
      <c r="NBP8" s="695"/>
      <c r="NBQ8" s="695"/>
      <c r="NBR8" s="695"/>
      <c r="NBS8" s="695"/>
      <c r="NBT8" s="695"/>
      <c r="NBU8" s="695"/>
      <c r="NBV8" s="695"/>
      <c r="NBW8" s="695"/>
      <c r="NBX8" s="695"/>
      <c r="NBY8" s="695"/>
      <c r="NBZ8" s="695"/>
      <c r="NCA8" s="695"/>
      <c r="NCB8" s="695"/>
      <c r="NCC8" s="695"/>
      <c r="NCD8" s="695"/>
      <c r="NCE8" s="695"/>
      <c r="NCF8" s="695"/>
      <c r="NCG8" s="695"/>
      <c r="NCH8" s="695"/>
      <c r="NCI8" s="695"/>
      <c r="NCJ8" s="695"/>
      <c r="NCK8" s="695"/>
      <c r="NCL8" s="695"/>
      <c r="NCM8" s="695"/>
      <c r="NCN8" s="695"/>
      <c r="NCO8" s="695"/>
      <c r="NCP8" s="695"/>
      <c r="NCQ8" s="695"/>
      <c r="NCR8" s="695"/>
      <c r="NCS8" s="695"/>
      <c r="NCT8" s="695"/>
      <c r="NCU8" s="695"/>
      <c r="NCV8" s="695"/>
      <c r="NCW8" s="695"/>
      <c r="NCX8" s="695"/>
      <c r="NCY8" s="695"/>
      <c r="NCZ8" s="695"/>
      <c r="NDA8" s="695"/>
      <c r="NDB8" s="695"/>
      <c r="NDC8" s="695"/>
      <c r="NDD8" s="695"/>
      <c r="NDE8" s="695"/>
      <c r="NDF8" s="695"/>
      <c r="NDG8" s="695"/>
      <c r="NDH8" s="695"/>
      <c r="NDI8" s="695"/>
      <c r="NDJ8" s="695"/>
      <c r="NDK8" s="695"/>
      <c r="NDL8" s="695"/>
      <c r="NDM8" s="695"/>
      <c r="NDN8" s="695"/>
      <c r="NDO8" s="695"/>
      <c r="NDP8" s="695"/>
      <c r="NDQ8" s="695"/>
      <c r="NDR8" s="695"/>
      <c r="NDS8" s="695"/>
      <c r="NDT8" s="695"/>
      <c r="NDU8" s="695"/>
      <c r="NDV8" s="695"/>
      <c r="NDW8" s="695"/>
      <c r="NDX8" s="695"/>
      <c r="NDY8" s="695"/>
      <c r="NDZ8" s="695"/>
      <c r="NEA8" s="695"/>
      <c r="NEB8" s="695"/>
      <c r="NEC8" s="695"/>
      <c r="NED8" s="695"/>
      <c r="NEE8" s="695"/>
      <c r="NEF8" s="695"/>
      <c r="NEG8" s="695"/>
      <c r="NEH8" s="695"/>
      <c r="NEI8" s="695"/>
      <c r="NEJ8" s="695"/>
      <c r="NEK8" s="695"/>
      <c r="NEL8" s="695"/>
      <c r="NEM8" s="695"/>
      <c r="NEN8" s="695"/>
      <c r="NEO8" s="695"/>
      <c r="NEP8" s="695"/>
      <c r="NEQ8" s="695"/>
      <c r="NER8" s="695"/>
      <c r="NES8" s="695"/>
      <c r="NET8" s="695"/>
      <c r="NEU8" s="695"/>
      <c r="NEV8" s="695"/>
      <c r="NEW8" s="695"/>
      <c r="NEX8" s="695"/>
      <c r="NEY8" s="695"/>
      <c r="NEZ8" s="695"/>
      <c r="NFA8" s="695"/>
      <c r="NFB8" s="695"/>
      <c r="NFC8" s="695"/>
      <c r="NFD8" s="695"/>
      <c r="NFE8" s="695"/>
      <c r="NFF8" s="695"/>
      <c r="NFG8" s="695"/>
      <c r="NFH8" s="695"/>
      <c r="NFI8" s="695"/>
      <c r="NFJ8" s="695"/>
      <c r="NFK8" s="695"/>
      <c r="NFL8" s="695"/>
      <c r="NFM8" s="695"/>
      <c r="NFN8" s="695"/>
      <c r="NFO8" s="695"/>
      <c r="NFP8" s="695"/>
      <c r="NFQ8" s="695"/>
      <c r="NFR8" s="695"/>
      <c r="NFS8" s="695"/>
      <c r="NFT8" s="695"/>
      <c r="NFU8" s="695"/>
      <c r="NFV8" s="695"/>
      <c r="NFW8" s="695"/>
      <c r="NFX8" s="695"/>
      <c r="NFY8" s="695"/>
      <c r="NFZ8" s="695"/>
      <c r="NGA8" s="695"/>
      <c r="NGB8" s="695"/>
      <c r="NGC8" s="695"/>
      <c r="NGD8" s="695"/>
      <c r="NGE8" s="695"/>
      <c r="NGF8" s="695"/>
      <c r="NGG8" s="695"/>
      <c r="NGH8" s="695"/>
      <c r="NGI8" s="695"/>
      <c r="NGJ8" s="695"/>
      <c r="NGK8" s="695"/>
      <c r="NGL8" s="695"/>
      <c r="NGM8" s="695"/>
      <c r="NGN8" s="695"/>
      <c r="NGO8" s="695"/>
      <c r="NGP8" s="695"/>
      <c r="NGQ8" s="695"/>
      <c r="NGR8" s="695"/>
      <c r="NGS8" s="695"/>
      <c r="NGT8" s="695"/>
      <c r="NGU8" s="695"/>
      <c r="NGV8" s="695"/>
      <c r="NGW8" s="695"/>
      <c r="NGX8" s="695"/>
      <c r="NGY8" s="695"/>
      <c r="NGZ8" s="695"/>
      <c r="NHA8" s="695"/>
      <c r="NHB8" s="695"/>
      <c r="NHC8" s="695"/>
      <c r="NHD8" s="695"/>
      <c r="NHE8" s="695"/>
      <c r="NHF8" s="695"/>
      <c r="NHG8" s="695"/>
      <c r="NHH8" s="695"/>
      <c r="NHI8" s="695"/>
      <c r="NHJ8" s="695"/>
      <c r="NHK8" s="695"/>
      <c r="NHL8" s="695"/>
      <c r="NHM8" s="695"/>
      <c r="NHN8" s="695"/>
      <c r="NHO8" s="695"/>
      <c r="NHP8" s="695"/>
      <c r="NHQ8" s="695"/>
      <c r="NHR8" s="695"/>
      <c r="NHS8" s="695"/>
      <c r="NHT8" s="695"/>
      <c r="NHU8" s="695"/>
      <c r="NHV8" s="695"/>
      <c r="NHW8" s="695"/>
      <c r="NHX8" s="695"/>
      <c r="NHY8" s="695"/>
      <c r="NHZ8" s="695"/>
      <c r="NIA8" s="695"/>
      <c r="NIB8" s="695"/>
      <c r="NIC8" s="695"/>
      <c r="NID8" s="695"/>
      <c r="NIE8" s="695"/>
      <c r="NIF8" s="695"/>
      <c r="NIG8" s="695"/>
      <c r="NIH8" s="695"/>
      <c r="NII8" s="695"/>
      <c r="NIJ8" s="695"/>
      <c r="NIK8" s="695"/>
      <c r="NIL8" s="695"/>
      <c r="NIM8" s="695"/>
      <c r="NIN8" s="695"/>
      <c r="NIO8" s="695"/>
      <c r="NIP8" s="695"/>
      <c r="NIQ8" s="695"/>
      <c r="NIR8" s="695"/>
      <c r="NIS8" s="695"/>
      <c r="NIT8" s="695"/>
      <c r="NIU8" s="695"/>
      <c r="NIV8" s="695"/>
      <c r="NIW8" s="695"/>
      <c r="NIX8" s="695"/>
      <c r="NIY8" s="695"/>
      <c r="NIZ8" s="695"/>
      <c r="NJA8" s="695"/>
      <c r="NJB8" s="695"/>
      <c r="NJC8" s="695"/>
      <c r="NJD8" s="695"/>
      <c r="NJE8" s="695"/>
      <c r="NJF8" s="695"/>
      <c r="NJG8" s="695"/>
      <c r="NJH8" s="695"/>
      <c r="NJI8" s="695"/>
      <c r="NJJ8" s="695"/>
      <c r="NJK8" s="695"/>
      <c r="NJL8" s="695"/>
      <c r="NJM8" s="695"/>
      <c r="NJN8" s="695"/>
      <c r="NJO8" s="695"/>
      <c r="NJP8" s="695"/>
      <c r="NJQ8" s="695"/>
      <c r="NJR8" s="695"/>
      <c r="NJS8" s="695"/>
      <c r="NJT8" s="695"/>
      <c r="NJU8" s="695"/>
      <c r="NJV8" s="695"/>
      <c r="NJW8" s="695"/>
      <c r="NJX8" s="695"/>
      <c r="NJY8" s="695"/>
      <c r="NJZ8" s="695"/>
      <c r="NKA8" s="695"/>
      <c r="NKB8" s="695"/>
      <c r="NKC8" s="695"/>
      <c r="NKD8" s="695"/>
      <c r="NKE8" s="695"/>
      <c r="NKF8" s="695"/>
      <c r="NKG8" s="695"/>
      <c r="NKH8" s="695"/>
      <c r="NKI8" s="695"/>
      <c r="NKJ8" s="695"/>
      <c r="NKK8" s="695"/>
      <c r="NKL8" s="695"/>
      <c r="NKM8" s="695"/>
      <c r="NKN8" s="695"/>
      <c r="NKO8" s="695"/>
      <c r="NKP8" s="695"/>
      <c r="NKQ8" s="695"/>
      <c r="NKR8" s="695"/>
      <c r="NKS8" s="695"/>
      <c r="NKT8" s="695"/>
      <c r="NKU8" s="695"/>
      <c r="NKV8" s="695"/>
      <c r="NKW8" s="695"/>
      <c r="NKX8" s="695"/>
      <c r="NKY8" s="695"/>
      <c r="NKZ8" s="695"/>
      <c r="NLA8" s="695"/>
      <c r="NLB8" s="695"/>
      <c r="NLC8" s="695"/>
      <c r="NLD8" s="695"/>
      <c r="NLE8" s="695"/>
      <c r="NLF8" s="695"/>
      <c r="NLG8" s="695"/>
      <c r="NLH8" s="695"/>
      <c r="NLI8" s="695"/>
      <c r="NLJ8" s="695"/>
      <c r="NLK8" s="695"/>
      <c r="NLL8" s="695"/>
      <c r="NLM8" s="695"/>
      <c r="NLN8" s="695"/>
      <c r="NLO8" s="695"/>
      <c r="NLP8" s="695"/>
      <c r="NLQ8" s="695"/>
      <c r="NLR8" s="695"/>
      <c r="NLS8" s="695"/>
      <c r="NLT8" s="695"/>
      <c r="NLU8" s="695"/>
      <c r="NLV8" s="695"/>
      <c r="NLW8" s="695"/>
      <c r="NLX8" s="695"/>
      <c r="NLY8" s="695"/>
      <c r="NLZ8" s="695"/>
      <c r="NMA8" s="695"/>
      <c r="NMB8" s="695"/>
      <c r="NMC8" s="695"/>
      <c r="NMD8" s="695"/>
      <c r="NME8" s="695"/>
      <c r="NMF8" s="695"/>
      <c r="NMG8" s="695"/>
      <c r="NMH8" s="695"/>
      <c r="NMI8" s="695"/>
      <c r="NMJ8" s="695"/>
      <c r="NMK8" s="695"/>
      <c r="NML8" s="695"/>
      <c r="NMM8" s="695"/>
      <c r="NMN8" s="695"/>
      <c r="NMO8" s="695"/>
      <c r="NMP8" s="695"/>
      <c r="NMQ8" s="695"/>
      <c r="NMR8" s="695"/>
      <c r="NMS8" s="695"/>
      <c r="NMT8" s="695"/>
      <c r="NMU8" s="695"/>
      <c r="NMV8" s="695"/>
      <c r="NMW8" s="695"/>
      <c r="NMX8" s="695"/>
      <c r="NMY8" s="695"/>
      <c r="NMZ8" s="695"/>
      <c r="NNA8" s="695"/>
      <c r="NNB8" s="695"/>
      <c r="NNC8" s="695"/>
      <c r="NND8" s="695"/>
      <c r="NNE8" s="695"/>
      <c r="NNF8" s="695"/>
      <c r="NNG8" s="695"/>
      <c r="NNH8" s="695"/>
      <c r="NNI8" s="695"/>
      <c r="NNJ8" s="695"/>
      <c r="NNK8" s="695"/>
      <c r="NNL8" s="695"/>
      <c r="NNM8" s="695"/>
      <c r="NNN8" s="695"/>
      <c r="NNO8" s="695"/>
      <c r="NNP8" s="695"/>
      <c r="NNQ8" s="695"/>
      <c r="NNR8" s="695"/>
      <c r="NNS8" s="695"/>
      <c r="NNT8" s="695"/>
      <c r="NNU8" s="695"/>
      <c r="NNV8" s="695"/>
      <c r="NNW8" s="695"/>
      <c r="NNX8" s="695"/>
      <c r="NNY8" s="695"/>
      <c r="NNZ8" s="695"/>
      <c r="NOA8" s="695"/>
      <c r="NOB8" s="695"/>
      <c r="NOC8" s="695"/>
      <c r="NOD8" s="695"/>
      <c r="NOE8" s="695"/>
      <c r="NOF8" s="695"/>
      <c r="NOG8" s="695"/>
      <c r="NOH8" s="695"/>
      <c r="NOI8" s="695"/>
      <c r="NOJ8" s="695"/>
      <c r="NOK8" s="695"/>
      <c r="NOL8" s="695"/>
      <c r="NOM8" s="695"/>
      <c r="NON8" s="695"/>
      <c r="NOO8" s="695"/>
      <c r="NOP8" s="695"/>
      <c r="NOQ8" s="695"/>
      <c r="NOR8" s="695"/>
      <c r="NOS8" s="695"/>
      <c r="NOT8" s="695"/>
      <c r="NOU8" s="695"/>
      <c r="NOV8" s="695"/>
      <c r="NOW8" s="695"/>
      <c r="NOX8" s="695"/>
      <c r="NOY8" s="695"/>
      <c r="NOZ8" s="695"/>
      <c r="NPA8" s="695"/>
      <c r="NPB8" s="695"/>
      <c r="NPC8" s="695"/>
      <c r="NPD8" s="695"/>
      <c r="NPE8" s="695"/>
      <c r="NPF8" s="695"/>
      <c r="NPG8" s="695"/>
      <c r="NPH8" s="695"/>
      <c r="NPI8" s="695"/>
      <c r="NPJ8" s="695"/>
      <c r="NPK8" s="695"/>
      <c r="NPL8" s="695"/>
      <c r="NPM8" s="695"/>
      <c r="NPN8" s="695"/>
      <c r="NPO8" s="695"/>
      <c r="NPP8" s="695"/>
      <c r="NPQ8" s="695"/>
      <c r="NPR8" s="695"/>
      <c r="NPS8" s="695"/>
      <c r="NPT8" s="695"/>
      <c r="NPU8" s="695"/>
      <c r="NPV8" s="695"/>
      <c r="NPW8" s="695"/>
      <c r="NPX8" s="695"/>
      <c r="NPY8" s="695"/>
      <c r="NPZ8" s="695"/>
      <c r="NQA8" s="695"/>
      <c r="NQB8" s="695"/>
      <c r="NQC8" s="695"/>
      <c r="NQD8" s="695"/>
      <c r="NQE8" s="695"/>
      <c r="NQF8" s="695"/>
      <c r="NQG8" s="695"/>
      <c r="NQH8" s="695"/>
      <c r="NQI8" s="695"/>
      <c r="NQJ8" s="695"/>
      <c r="NQK8" s="695"/>
      <c r="NQL8" s="695"/>
      <c r="NQM8" s="695"/>
      <c r="NQN8" s="695"/>
      <c r="NQO8" s="695"/>
      <c r="NQP8" s="695"/>
      <c r="NQQ8" s="695"/>
      <c r="NQR8" s="695"/>
      <c r="NQS8" s="695"/>
      <c r="NQT8" s="695"/>
      <c r="NQU8" s="695"/>
      <c r="NQV8" s="695"/>
      <c r="NQW8" s="695"/>
      <c r="NQX8" s="695"/>
      <c r="NQY8" s="695"/>
      <c r="NQZ8" s="695"/>
      <c r="NRA8" s="695"/>
      <c r="NRB8" s="695"/>
      <c r="NRC8" s="695"/>
      <c r="NRD8" s="695"/>
      <c r="NRE8" s="695"/>
      <c r="NRF8" s="695"/>
      <c r="NRG8" s="695"/>
      <c r="NRH8" s="695"/>
      <c r="NRI8" s="695"/>
      <c r="NRJ8" s="695"/>
      <c r="NRK8" s="695"/>
      <c r="NRL8" s="695"/>
      <c r="NRM8" s="695"/>
      <c r="NRN8" s="695"/>
      <c r="NRO8" s="695"/>
      <c r="NRP8" s="695"/>
      <c r="NRQ8" s="695"/>
      <c r="NRR8" s="695"/>
      <c r="NRS8" s="695"/>
      <c r="NRT8" s="695"/>
      <c r="NRU8" s="695"/>
      <c r="NRV8" s="695"/>
      <c r="NRW8" s="695"/>
      <c r="NRX8" s="695"/>
      <c r="NRY8" s="695"/>
      <c r="NRZ8" s="695"/>
      <c r="NSA8" s="695"/>
      <c r="NSB8" s="695"/>
      <c r="NSC8" s="695"/>
      <c r="NSD8" s="695"/>
      <c r="NSE8" s="695"/>
      <c r="NSF8" s="695"/>
      <c r="NSG8" s="695"/>
      <c r="NSH8" s="695"/>
      <c r="NSI8" s="695"/>
      <c r="NSJ8" s="695"/>
      <c r="NSK8" s="695"/>
      <c r="NSL8" s="695"/>
      <c r="NSM8" s="695"/>
      <c r="NSN8" s="695"/>
      <c r="NSO8" s="695"/>
      <c r="NSP8" s="695"/>
      <c r="NSQ8" s="695"/>
      <c r="NSR8" s="695"/>
      <c r="NSS8" s="695"/>
      <c r="NST8" s="695"/>
      <c r="NSU8" s="695"/>
      <c r="NSV8" s="695"/>
      <c r="NSW8" s="695"/>
      <c r="NSX8" s="695"/>
      <c r="NSY8" s="695"/>
      <c r="NSZ8" s="695"/>
      <c r="NTA8" s="695"/>
      <c r="NTB8" s="695"/>
      <c r="NTC8" s="695"/>
      <c r="NTD8" s="695"/>
      <c r="NTE8" s="695"/>
      <c r="NTF8" s="695"/>
      <c r="NTG8" s="695"/>
      <c r="NTH8" s="695"/>
      <c r="NTI8" s="695"/>
      <c r="NTJ8" s="695"/>
      <c r="NTK8" s="695"/>
      <c r="NTL8" s="695"/>
      <c r="NTM8" s="695"/>
      <c r="NTN8" s="695"/>
      <c r="NTO8" s="695"/>
      <c r="NTP8" s="695"/>
      <c r="NTQ8" s="695"/>
      <c r="NTR8" s="695"/>
      <c r="NTS8" s="695"/>
      <c r="NTT8" s="695"/>
      <c r="NTU8" s="695"/>
      <c r="NTV8" s="695"/>
      <c r="NTW8" s="695"/>
      <c r="NTX8" s="695"/>
      <c r="NTY8" s="695"/>
      <c r="NTZ8" s="695"/>
      <c r="NUA8" s="695"/>
      <c r="NUB8" s="695"/>
      <c r="NUC8" s="695"/>
      <c r="NUD8" s="695"/>
      <c r="NUE8" s="695"/>
      <c r="NUF8" s="695"/>
      <c r="NUG8" s="695"/>
      <c r="NUH8" s="695"/>
      <c r="NUI8" s="695"/>
      <c r="NUJ8" s="695"/>
      <c r="NUK8" s="695"/>
      <c r="NUL8" s="695"/>
      <c r="NUM8" s="695"/>
      <c r="NUN8" s="695"/>
      <c r="NUO8" s="695"/>
      <c r="NUP8" s="695"/>
      <c r="NUQ8" s="695"/>
      <c r="NUR8" s="695"/>
      <c r="NUS8" s="695"/>
      <c r="NUT8" s="695"/>
      <c r="NUU8" s="695"/>
      <c r="NUV8" s="695"/>
      <c r="NUW8" s="695"/>
      <c r="NUX8" s="695"/>
      <c r="NUY8" s="695"/>
      <c r="NUZ8" s="695"/>
      <c r="NVA8" s="695"/>
      <c r="NVB8" s="695"/>
      <c r="NVC8" s="695"/>
      <c r="NVD8" s="695"/>
      <c r="NVE8" s="695"/>
      <c r="NVF8" s="695"/>
      <c r="NVG8" s="695"/>
      <c r="NVH8" s="695"/>
      <c r="NVI8" s="695"/>
      <c r="NVJ8" s="695"/>
      <c r="NVK8" s="695"/>
      <c r="NVL8" s="695"/>
      <c r="NVM8" s="695"/>
      <c r="NVN8" s="695"/>
      <c r="NVO8" s="695"/>
      <c r="NVP8" s="695"/>
      <c r="NVQ8" s="695"/>
      <c r="NVR8" s="695"/>
      <c r="NVS8" s="695"/>
      <c r="NVT8" s="695"/>
      <c r="NVU8" s="695"/>
      <c r="NVV8" s="695"/>
      <c r="NVW8" s="695"/>
      <c r="NVX8" s="695"/>
      <c r="NVY8" s="695"/>
      <c r="NVZ8" s="695"/>
      <c r="NWA8" s="695"/>
      <c r="NWB8" s="695"/>
      <c r="NWC8" s="695"/>
      <c r="NWD8" s="695"/>
      <c r="NWE8" s="695"/>
      <c r="NWF8" s="695"/>
      <c r="NWG8" s="695"/>
      <c r="NWH8" s="695"/>
      <c r="NWI8" s="695"/>
      <c r="NWJ8" s="695"/>
      <c r="NWK8" s="695"/>
      <c r="NWL8" s="695"/>
      <c r="NWM8" s="695"/>
      <c r="NWN8" s="695"/>
      <c r="NWO8" s="695"/>
      <c r="NWP8" s="695"/>
      <c r="NWQ8" s="695"/>
      <c r="NWR8" s="695"/>
      <c r="NWS8" s="695"/>
      <c r="NWT8" s="695"/>
      <c r="NWU8" s="695"/>
      <c r="NWV8" s="695"/>
      <c r="NWW8" s="695"/>
      <c r="NWX8" s="695"/>
      <c r="NWY8" s="695"/>
      <c r="NWZ8" s="695"/>
      <c r="NXA8" s="695"/>
      <c r="NXB8" s="695"/>
      <c r="NXC8" s="695"/>
      <c r="NXD8" s="695"/>
      <c r="NXE8" s="695"/>
      <c r="NXF8" s="695"/>
      <c r="NXG8" s="695"/>
      <c r="NXH8" s="695"/>
      <c r="NXI8" s="695"/>
      <c r="NXJ8" s="695"/>
      <c r="NXK8" s="695"/>
      <c r="NXL8" s="695"/>
      <c r="NXM8" s="695"/>
      <c r="NXN8" s="695"/>
      <c r="NXO8" s="695"/>
      <c r="NXP8" s="695"/>
      <c r="NXQ8" s="695"/>
      <c r="NXR8" s="695"/>
      <c r="NXS8" s="695"/>
      <c r="NXT8" s="695"/>
      <c r="NXU8" s="695"/>
      <c r="NXV8" s="695"/>
      <c r="NXW8" s="695"/>
      <c r="NXX8" s="695"/>
      <c r="NXY8" s="695"/>
      <c r="NXZ8" s="695"/>
      <c r="NYA8" s="695"/>
      <c r="NYB8" s="695"/>
      <c r="NYC8" s="695"/>
      <c r="NYD8" s="695"/>
      <c r="NYE8" s="695"/>
      <c r="NYF8" s="695"/>
      <c r="NYG8" s="695"/>
      <c r="NYH8" s="695"/>
      <c r="NYI8" s="695"/>
      <c r="NYJ8" s="695"/>
      <c r="NYK8" s="695"/>
      <c r="NYL8" s="695"/>
      <c r="NYM8" s="695"/>
      <c r="NYN8" s="695"/>
      <c r="NYO8" s="695"/>
      <c r="NYP8" s="695"/>
      <c r="NYQ8" s="695"/>
      <c r="NYR8" s="695"/>
      <c r="NYS8" s="695"/>
      <c r="NYT8" s="695"/>
      <c r="NYU8" s="695"/>
      <c r="NYV8" s="695"/>
      <c r="NYW8" s="695"/>
      <c r="NYX8" s="695"/>
      <c r="NYY8" s="695"/>
      <c r="NYZ8" s="695"/>
      <c r="NZA8" s="695"/>
      <c r="NZB8" s="695"/>
      <c r="NZC8" s="695"/>
      <c r="NZD8" s="695"/>
      <c r="NZE8" s="695"/>
      <c r="NZF8" s="695"/>
      <c r="NZG8" s="695"/>
      <c r="NZH8" s="695"/>
      <c r="NZI8" s="695"/>
      <c r="NZJ8" s="695"/>
      <c r="NZK8" s="695"/>
      <c r="NZL8" s="695"/>
      <c r="NZM8" s="695"/>
      <c r="NZN8" s="695"/>
      <c r="NZO8" s="695"/>
      <c r="NZP8" s="695"/>
      <c r="NZQ8" s="695"/>
      <c r="NZR8" s="695"/>
      <c r="NZS8" s="695"/>
      <c r="NZT8" s="695"/>
      <c r="NZU8" s="695"/>
      <c r="NZV8" s="695"/>
      <c r="NZW8" s="695"/>
      <c r="NZX8" s="695"/>
      <c r="NZY8" s="695"/>
      <c r="NZZ8" s="695"/>
      <c r="OAA8" s="695"/>
      <c r="OAB8" s="695"/>
      <c r="OAC8" s="695"/>
      <c r="OAD8" s="695"/>
      <c r="OAE8" s="695"/>
      <c r="OAF8" s="695"/>
      <c r="OAG8" s="695"/>
      <c r="OAH8" s="695"/>
      <c r="OAI8" s="695"/>
      <c r="OAJ8" s="695"/>
      <c r="OAK8" s="695"/>
      <c r="OAL8" s="695"/>
      <c r="OAM8" s="695"/>
      <c r="OAN8" s="695"/>
      <c r="OAO8" s="695"/>
      <c r="OAP8" s="695"/>
      <c r="OAQ8" s="695"/>
      <c r="OAR8" s="695"/>
      <c r="OAS8" s="695"/>
      <c r="OAT8" s="695"/>
      <c r="OAU8" s="695"/>
      <c r="OAV8" s="695"/>
      <c r="OAW8" s="695"/>
      <c r="OAX8" s="695"/>
      <c r="OAY8" s="695"/>
      <c r="OAZ8" s="695"/>
      <c r="OBA8" s="695"/>
      <c r="OBB8" s="695"/>
      <c r="OBC8" s="695"/>
      <c r="OBD8" s="695"/>
      <c r="OBE8" s="695"/>
      <c r="OBF8" s="695"/>
      <c r="OBG8" s="695"/>
      <c r="OBH8" s="695"/>
      <c r="OBI8" s="695"/>
      <c r="OBJ8" s="695"/>
      <c r="OBK8" s="695"/>
      <c r="OBL8" s="695"/>
      <c r="OBM8" s="695"/>
      <c r="OBN8" s="695"/>
      <c r="OBO8" s="695"/>
      <c r="OBP8" s="695"/>
      <c r="OBQ8" s="695"/>
      <c r="OBR8" s="695"/>
      <c r="OBS8" s="695"/>
      <c r="OBT8" s="695"/>
      <c r="OBU8" s="695"/>
      <c r="OBV8" s="695"/>
      <c r="OBW8" s="695"/>
      <c r="OBX8" s="695"/>
      <c r="OBY8" s="695"/>
      <c r="OBZ8" s="695"/>
      <c r="OCA8" s="695"/>
      <c r="OCB8" s="695"/>
      <c r="OCC8" s="695"/>
      <c r="OCD8" s="695"/>
      <c r="OCE8" s="695"/>
      <c r="OCF8" s="695"/>
      <c r="OCG8" s="695"/>
      <c r="OCH8" s="695"/>
      <c r="OCI8" s="695"/>
      <c r="OCJ8" s="695"/>
      <c r="OCK8" s="695"/>
      <c r="OCL8" s="695"/>
      <c r="OCM8" s="695"/>
      <c r="OCN8" s="695"/>
      <c r="OCO8" s="695"/>
      <c r="OCP8" s="695"/>
      <c r="OCQ8" s="695"/>
      <c r="OCR8" s="695"/>
      <c r="OCS8" s="695"/>
      <c r="OCT8" s="695"/>
      <c r="OCU8" s="695"/>
      <c r="OCV8" s="695"/>
      <c r="OCW8" s="695"/>
      <c r="OCX8" s="695"/>
      <c r="OCY8" s="695"/>
      <c r="OCZ8" s="695"/>
      <c r="ODA8" s="695"/>
      <c r="ODB8" s="695"/>
      <c r="ODC8" s="695"/>
      <c r="ODD8" s="695"/>
      <c r="ODE8" s="695"/>
      <c r="ODF8" s="695"/>
      <c r="ODG8" s="695"/>
      <c r="ODH8" s="695"/>
      <c r="ODI8" s="695"/>
      <c r="ODJ8" s="695"/>
      <c r="ODK8" s="695"/>
      <c r="ODL8" s="695"/>
      <c r="ODM8" s="695"/>
      <c r="ODN8" s="695"/>
      <c r="ODO8" s="695"/>
      <c r="ODP8" s="695"/>
      <c r="ODQ8" s="695"/>
      <c r="ODR8" s="695"/>
      <c r="ODS8" s="695"/>
      <c r="ODT8" s="695"/>
      <c r="ODU8" s="695"/>
      <c r="ODV8" s="695"/>
      <c r="ODW8" s="695"/>
      <c r="ODX8" s="695"/>
      <c r="ODY8" s="695"/>
      <c r="ODZ8" s="695"/>
      <c r="OEA8" s="695"/>
      <c r="OEB8" s="695"/>
      <c r="OEC8" s="695"/>
      <c r="OED8" s="695"/>
      <c r="OEE8" s="695"/>
      <c r="OEF8" s="695"/>
      <c r="OEG8" s="695"/>
      <c r="OEH8" s="695"/>
      <c r="OEI8" s="695"/>
      <c r="OEJ8" s="695"/>
      <c r="OEK8" s="695"/>
      <c r="OEL8" s="695"/>
      <c r="OEM8" s="695"/>
      <c r="OEN8" s="695"/>
      <c r="OEO8" s="695"/>
      <c r="OEP8" s="695"/>
      <c r="OEQ8" s="695"/>
      <c r="OER8" s="695"/>
      <c r="OES8" s="695"/>
      <c r="OET8" s="695"/>
      <c r="OEU8" s="695"/>
      <c r="OEV8" s="695"/>
      <c r="OEW8" s="695"/>
      <c r="OEX8" s="695"/>
      <c r="OEY8" s="695"/>
      <c r="OEZ8" s="695"/>
      <c r="OFA8" s="695"/>
      <c r="OFB8" s="695"/>
      <c r="OFC8" s="695"/>
      <c r="OFD8" s="695"/>
      <c r="OFE8" s="695"/>
      <c r="OFF8" s="695"/>
      <c r="OFG8" s="695"/>
      <c r="OFH8" s="695"/>
      <c r="OFI8" s="695"/>
      <c r="OFJ8" s="695"/>
      <c r="OFK8" s="695"/>
      <c r="OFL8" s="695"/>
      <c r="OFM8" s="695"/>
      <c r="OFN8" s="695"/>
      <c r="OFO8" s="695"/>
      <c r="OFP8" s="695"/>
      <c r="OFQ8" s="695"/>
      <c r="OFR8" s="695"/>
      <c r="OFS8" s="695"/>
      <c r="OFT8" s="695"/>
      <c r="OFU8" s="695"/>
      <c r="OFV8" s="695"/>
      <c r="OFW8" s="695"/>
      <c r="OFX8" s="695"/>
      <c r="OFY8" s="695"/>
      <c r="OFZ8" s="695"/>
      <c r="OGA8" s="695"/>
      <c r="OGB8" s="695"/>
      <c r="OGC8" s="695"/>
      <c r="OGD8" s="695"/>
      <c r="OGE8" s="695"/>
      <c r="OGF8" s="695"/>
      <c r="OGG8" s="695"/>
      <c r="OGH8" s="695"/>
      <c r="OGI8" s="695"/>
      <c r="OGJ8" s="695"/>
      <c r="OGK8" s="695"/>
      <c r="OGL8" s="695"/>
      <c r="OGM8" s="695"/>
      <c r="OGN8" s="695"/>
      <c r="OGO8" s="695"/>
      <c r="OGP8" s="695"/>
      <c r="OGQ8" s="695"/>
      <c r="OGR8" s="695"/>
      <c r="OGS8" s="695"/>
      <c r="OGT8" s="695"/>
      <c r="OGU8" s="695"/>
      <c r="OGV8" s="695"/>
      <c r="OGW8" s="695"/>
      <c r="OGX8" s="695"/>
      <c r="OGY8" s="695"/>
      <c r="OGZ8" s="695"/>
      <c r="OHA8" s="695"/>
      <c r="OHB8" s="695"/>
      <c r="OHC8" s="695"/>
      <c r="OHD8" s="695"/>
      <c r="OHE8" s="695"/>
      <c r="OHF8" s="695"/>
      <c r="OHG8" s="695"/>
      <c r="OHH8" s="695"/>
      <c r="OHI8" s="695"/>
      <c r="OHJ8" s="695"/>
      <c r="OHK8" s="695"/>
      <c r="OHL8" s="695"/>
      <c r="OHM8" s="695"/>
      <c r="OHN8" s="695"/>
      <c r="OHO8" s="695"/>
      <c r="OHP8" s="695"/>
      <c r="OHQ8" s="695"/>
      <c r="OHR8" s="695"/>
      <c r="OHS8" s="695"/>
      <c r="OHT8" s="695"/>
      <c r="OHU8" s="695"/>
      <c r="OHV8" s="695"/>
      <c r="OHW8" s="695"/>
      <c r="OHX8" s="695"/>
      <c r="OHY8" s="695"/>
      <c r="OHZ8" s="695"/>
      <c r="OIA8" s="695"/>
      <c r="OIB8" s="695"/>
      <c r="OIC8" s="695"/>
      <c r="OID8" s="695"/>
      <c r="OIE8" s="695"/>
      <c r="OIF8" s="695"/>
      <c r="OIG8" s="695"/>
      <c r="OIH8" s="695"/>
      <c r="OII8" s="695"/>
      <c r="OIJ8" s="695"/>
      <c r="OIK8" s="695"/>
      <c r="OIL8" s="695"/>
      <c r="OIM8" s="695"/>
      <c r="OIN8" s="695"/>
      <c r="OIO8" s="695"/>
      <c r="OIP8" s="695"/>
      <c r="OIQ8" s="695"/>
      <c r="OIR8" s="695"/>
      <c r="OIS8" s="695"/>
      <c r="OIT8" s="695"/>
      <c r="OIU8" s="695"/>
      <c r="OIV8" s="695"/>
      <c r="OIW8" s="695"/>
      <c r="OIX8" s="695"/>
      <c r="OIY8" s="695"/>
      <c r="OIZ8" s="695"/>
      <c r="OJA8" s="695"/>
      <c r="OJB8" s="695"/>
      <c r="OJC8" s="695"/>
      <c r="OJD8" s="695"/>
      <c r="OJE8" s="695"/>
      <c r="OJF8" s="695"/>
      <c r="OJG8" s="695"/>
      <c r="OJH8" s="695"/>
      <c r="OJI8" s="695"/>
      <c r="OJJ8" s="695"/>
      <c r="OJK8" s="695"/>
      <c r="OJL8" s="695"/>
      <c r="OJM8" s="695"/>
      <c r="OJN8" s="695"/>
      <c r="OJO8" s="695"/>
      <c r="OJP8" s="695"/>
      <c r="OJQ8" s="695"/>
      <c r="OJR8" s="695"/>
      <c r="OJS8" s="695"/>
      <c r="OJT8" s="695"/>
      <c r="OJU8" s="695"/>
      <c r="OJV8" s="695"/>
      <c r="OJW8" s="695"/>
      <c r="OJX8" s="695"/>
      <c r="OJY8" s="695"/>
      <c r="OJZ8" s="695"/>
      <c r="OKA8" s="695"/>
      <c r="OKB8" s="695"/>
      <c r="OKC8" s="695"/>
      <c r="OKD8" s="695"/>
      <c r="OKE8" s="695"/>
      <c r="OKF8" s="695"/>
      <c r="OKG8" s="695"/>
      <c r="OKH8" s="695"/>
      <c r="OKI8" s="695"/>
      <c r="OKJ8" s="695"/>
      <c r="OKK8" s="695"/>
      <c r="OKL8" s="695"/>
      <c r="OKM8" s="695"/>
      <c r="OKN8" s="695"/>
      <c r="OKO8" s="695"/>
      <c r="OKP8" s="695"/>
      <c r="OKQ8" s="695"/>
      <c r="OKR8" s="695"/>
      <c r="OKS8" s="695"/>
      <c r="OKT8" s="695"/>
      <c r="OKU8" s="695"/>
      <c r="OKV8" s="695"/>
      <c r="OKW8" s="695"/>
      <c r="OKX8" s="695"/>
      <c r="OKY8" s="695"/>
      <c r="OKZ8" s="695"/>
      <c r="OLA8" s="695"/>
      <c r="OLB8" s="695"/>
      <c r="OLC8" s="695"/>
      <c r="OLD8" s="695"/>
      <c r="OLE8" s="695"/>
      <c r="OLF8" s="695"/>
      <c r="OLG8" s="695"/>
      <c r="OLH8" s="695"/>
      <c r="OLI8" s="695"/>
      <c r="OLJ8" s="695"/>
      <c r="OLK8" s="695"/>
      <c r="OLL8" s="695"/>
      <c r="OLM8" s="695"/>
      <c r="OLN8" s="695"/>
      <c r="OLO8" s="695"/>
      <c r="OLP8" s="695"/>
      <c r="OLQ8" s="695"/>
      <c r="OLR8" s="695"/>
      <c r="OLS8" s="695"/>
      <c r="OLT8" s="695"/>
      <c r="OLU8" s="695"/>
      <c r="OLV8" s="695"/>
      <c r="OLW8" s="695"/>
      <c r="OLX8" s="695"/>
      <c r="OLY8" s="695"/>
      <c r="OLZ8" s="695"/>
      <c r="OMA8" s="695"/>
      <c r="OMB8" s="695"/>
      <c r="OMC8" s="695"/>
      <c r="OMD8" s="695"/>
      <c r="OME8" s="695"/>
      <c r="OMF8" s="695"/>
      <c r="OMG8" s="695"/>
      <c r="OMH8" s="695"/>
      <c r="OMI8" s="695"/>
      <c r="OMJ8" s="695"/>
      <c r="OMK8" s="695"/>
      <c r="OML8" s="695"/>
      <c r="OMM8" s="695"/>
      <c r="OMN8" s="695"/>
      <c r="OMO8" s="695"/>
      <c r="OMP8" s="695"/>
      <c r="OMQ8" s="695"/>
      <c r="OMR8" s="695"/>
      <c r="OMS8" s="695"/>
      <c r="OMT8" s="695"/>
      <c r="OMU8" s="695"/>
      <c r="OMV8" s="695"/>
      <c r="OMW8" s="695"/>
      <c r="OMX8" s="695"/>
      <c r="OMY8" s="695"/>
      <c r="OMZ8" s="695"/>
      <c r="ONA8" s="695"/>
      <c r="ONB8" s="695"/>
      <c r="ONC8" s="695"/>
      <c r="OND8" s="695"/>
      <c r="ONE8" s="695"/>
      <c r="ONF8" s="695"/>
      <c r="ONG8" s="695"/>
      <c r="ONH8" s="695"/>
      <c r="ONI8" s="695"/>
      <c r="ONJ8" s="695"/>
      <c r="ONK8" s="695"/>
      <c r="ONL8" s="695"/>
      <c r="ONM8" s="695"/>
      <c r="ONN8" s="695"/>
      <c r="ONO8" s="695"/>
      <c r="ONP8" s="695"/>
      <c r="ONQ8" s="695"/>
      <c r="ONR8" s="695"/>
      <c r="ONS8" s="695"/>
      <c r="ONT8" s="695"/>
      <c r="ONU8" s="695"/>
      <c r="ONV8" s="695"/>
      <c r="ONW8" s="695"/>
      <c r="ONX8" s="695"/>
      <c r="ONY8" s="695"/>
      <c r="ONZ8" s="695"/>
      <c r="OOA8" s="695"/>
      <c r="OOB8" s="695"/>
      <c r="OOC8" s="695"/>
      <c r="OOD8" s="695"/>
      <c r="OOE8" s="695"/>
      <c r="OOF8" s="695"/>
      <c r="OOG8" s="695"/>
      <c r="OOH8" s="695"/>
      <c r="OOI8" s="695"/>
      <c r="OOJ8" s="695"/>
      <c r="OOK8" s="695"/>
      <c r="OOL8" s="695"/>
      <c r="OOM8" s="695"/>
      <c r="OON8" s="695"/>
      <c r="OOO8" s="695"/>
      <c r="OOP8" s="695"/>
      <c r="OOQ8" s="695"/>
      <c r="OOR8" s="695"/>
      <c r="OOS8" s="695"/>
      <c r="OOT8" s="695"/>
      <c r="OOU8" s="695"/>
      <c r="OOV8" s="695"/>
      <c r="OOW8" s="695"/>
      <c r="OOX8" s="695"/>
      <c r="OOY8" s="695"/>
      <c r="OOZ8" s="695"/>
      <c r="OPA8" s="695"/>
      <c r="OPB8" s="695"/>
      <c r="OPC8" s="695"/>
      <c r="OPD8" s="695"/>
      <c r="OPE8" s="695"/>
      <c r="OPF8" s="695"/>
      <c r="OPG8" s="695"/>
      <c r="OPH8" s="695"/>
      <c r="OPI8" s="695"/>
      <c r="OPJ8" s="695"/>
      <c r="OPK8" s="695"/>
      <c r="OPL8" s="695"/>
      <c r="OPM8" s="695"/>
      <c r="OPN8" s="695"/>
      <c r="OPO8" s="695"/>
      <c r="OPP8" s="695"/>
      <c r="OPQ8" s="695"/>
      <c r="OPR8" s="695"/>
      <c r="OPS8" s="695"/>
      <c r="OPT8" s="695"/>
      <c r="OPU8" s="695"/>
      <c r="OPV8" s="695"/>
      <c r="OPW8" s="695"/>
      <c r="OPX8" s="695"/>
      <c r="OPY8" s="695"/>
      <c r="OPZ8" s="695"/>
      <c r="OQA8" s="695"/>
      <c r="OQB8" s="695"/>
      <c r="OQC8" s="695"/>
      <c r="OQD8" s="695"/>
      <c r="OQE8" s="695"/>
      <c r="OQF8" s="695"/>
      <c r="OQG8" s="695"/>
      <c r="OQH8" s="695"/>
      <c r="OQI8" s="695"/>
      <c r="OQJ8" s="695"/>
      <c r="OQK8" s="695"/>
      <c r="OQL8" s="695"/>
      <c r="OQM8" s="695"/>
      <c r="OQN8" s="695"/>
      <c r="OQO8" s="695"/>
      <c r="OQP8" s="695"/>
      <c r="OQQ8" s="695"/>
      <c r="OQR8" s="695"/>
      <c r="OQS8" s="695"/>
      <c r="OQT8" s="695"/>
      <c r="OQU8" s="695"/>
      <c r="OQV8" s="695"/>
      <c r="OQW8" s="695"/>
      <c r="OQX8" s="695"/>
      <c r="OQY8" s="695"/>
      <c r="OQZ8" s="695"/>
      <c r="ORA8" s="695"/>
      <c r="ORB8" s="695"/>
      <c r="ORC8" s="695"/>
      <c r="ORD8" s="695"/>
      <c r="ORE8" s="695"/>
      <c r="ORF8" s="695"/>
      <c r="ORG8" s="695"/>
      <c r="ORH8" s="695"/>
      <c r="ORI8" s="695"/>
      <c r="ORJ8" s="695"/>
      <c r="ORK8" s="695"/>
      <c r="ORL8" s="695"/>
      <c r="ORM8" s="695"/>
      <c r="ORN8" s="695"/>
      <c r="ORO8" s="695"/>
      <c r="ORP8" s="695"/>
      <c r="ORQ8" s="695"/>
      <c r="ORR8" s="695"/>
      <c r="ORS8" s="695"/>
      <c r="ORT8" s="695"/>
      <c r="ORU8" s="695"/>
      <c r="ORV8" s="695"/>
      <c r="ORW8" s="695"/>
      <c r="ORX8" s="695"/>
      <c r="ORY8" s="695"/>
      <c r="ORZ8" s="695"/>
      <c r="OSA8" s="695"/>
      <c r="OSB8" s="695"/>
      <c r="OSC8" s="695"/>
      <c r="OSD8" s="695"/>
      <c r="OSE8" s="695"/>
      <c r="OSF8" s="695"/>
      <c r="OSG8" s="695"/>
      <c r="OSH8" s="695"/>
      <c r="OSI8" s="695"/>
      <c r="OSJ8" s="695"/>
      <c r="OSK8" s="695"/>
      <c r="OSL8" s="695"/>
      <c r="OSM8" s="695"/>
      <c r="OSN8" s="695"/>
      <c r="OSO8" s="695"/>
      <c r="OSP8" s="695"/>
      <c r="OSQ8" s="695"/>
      <c r="OSR8" s="695"/>
      <c r="OSS8" s="695"/>
      <c r="OST8" s="695"/>
      <c r="OSU8" s="695"/>
      <c r="OSV8" s="695"/>
      <c r="OSW8" s="695"/>
      <c r="OSX8" s="695"/>
      <c r="OSY8" s="695"/>
      <c r="OSZ8" s="695"/>
      <c r="OTA8" s="695"/>
      <c r="OTB8" s="695"/>
      <c r="OTC8" s="695"/>
      <c r="OTD8" s="695"/>
      <c r="OTE8" s="695"/>
      <c r="OTF8" s="695"/>
      <c r="OTG8" s="695"/>
      <c r="OTH8" s="695"/>
      <c r="OTI8" s="695"/>
      <c r="OTJ8" s="695"/>
      <c r="OTK8" s="695"/>
      <c r="OTL8" s="695"/>
      <c r="OTM8" s="695"/>
      <c r="OTN8" s="695"/>
      <c r="OTO8" s="695"/>
      <c r="OTP8" s="695"/>
      <c r="OTQ8" s="695"/>
      <c r="OTR8" s="695"/>
      <c r="OTS8" s="695"/>
      <c r="OTT8" s="695"/>
      <c r="OTU8" s="695"/>
      <c r="OTV8" s="695"/>
      <c r="OTW8" s="695"/>
      <c r="OTX8" s="695"/>
      <c r="OTY8" s="695"/>
      <c r="OTZ8" s="695"/>
      <c r="OUA8" s="695"/>
      <c r="OUB8" s="695"/>
      <c r="OUC8" s="695"/>
      <c r="OUD8" s="695"/>
      <c r="OUE8" s="695"/>
      <c r="OUF8" s="695"/>
      <c r="OUG8" s="695"/>
      <c r="OUH8" s="695"/>
      <c r="OUI8" s="695"/>
      <c r="OUJ8" s="695"/>
      <c r="OUK8" s="695"/>
      <c r="OUL8" s="695"/>
      <c r="OUM8" s="695"/>
      <c r="OUN8" s="695"/>
      <c r="OUO8" s="695"/>
      <c r="OUP8" s="695"/>
      <c r="OUQ8" s="695"/>
      <c r="OUR8" s="695"/>
      <c r="OUS8" s="695"/>
      <c r="OUT8" s="695"/>
      <c r="OUU8" s="695"/>
      <c r="OUV8" s="695"/>
      <c r="OUW8" s="695"/>
      <c r="OUX8" s="695"/>
      <c r="OUY8" s="695"/>
      <c r="OUZ8" s="695"/>
      <c r="OVA8" s="695"/>
      <c r="OVB8" s="695"/>
      <c r="OVC8" s="695"/>
      <c r="OVD8" s="695"/>
      <c r="OVE8" s="695"/>
      <c r="OVF8" s="695"/>
      <c r="OVG8" s="695"/>
      <c r="OVH8" s="695"/>
      <c r="OVI8" s="695"/>
      <c r="OVJ8" s="695"/>
      <c r="OVK8" s="695"/>
      <c r="OVL8" s="695"/>
      <c r="OVM8" s="695"/>
      <c r="OVN8" s="695"/>
      <c r="OVO8" s="695"/>
      <c r="OVP8" s="695"/>
      <c r="OVQ8" s="695"/>
      <c r="OVR8" s="695"/>
      <c r="OVS8" s="695"/>
      <c r="OVT8" s="695"/>
      <c r="OVU8" s="695"/>
      <c r="OVV8" s="695"/>
      <c r="OVW8" s="695"/>
      <c r="OVX8" s="695"/>
      <c r="OVY8" s="695"/>
      <c r="OVZ8" s="695"/>
      <c r="OWA8" s="695"/>
      <c r="OWB8" s="695"/>
      <c r="OWC8" s="695"/>
      <c r="OWD8" s="695"/>
      <c r="OWE8" s="695"/>
      <c r="OWF8" s="695"/>
      <c r="OWG8" s="695"/>
      <c r="OWH8" s="695"/>
      <c r="OWI8" s="695"/>
      <c r="OWJ8" s="695"/>
      <c r="OWK8" s="695"/>
      <c r="OWL8" s="695"/>
      <c r="OWM8" s="695"/>
      <c r="OWN8" s="695"/>
      <c r="OWO8" s="695"/>
      <c r="OWP8" s="695"/>
      <c r="OWQ8" s="695"/>
      <c r="OWR8" s="695"/>
      <c r="OWS8" s="695"/>
      <c r="OWT8" s="695"/>
      <c r="OWU8" s="695"/>
      <c r="OWV8" s="695"/>
      <c r="OWW8" s="695"/>
      <c r="OWX8" s="695"/>
      <c r="OWY8" s="695"/>
      <c r="OWZ8" s="695"/>
      <c r="OXA8" s="695"/>
      <c r="OXB8" s="695"/>
      <c r="OXC8" s="695"/>
      <c r="OXD8" s="695"/>
      <c r="OXE8" s="695"/>
      <c r="OXF8" s="695"/>
      <c r="OXG8" s="695"/>
      <c r="OXH8" s="695"/>
      <c r="OXI8" s="695"/>
      <c r="OXJ8" s="695"/>
      <c r="OXK8" s="695"/>
      <c r="OXL8" s="695"/>
      <c r="OXM8" s="695"/>
      <c r="OXN8" s="695"/>
      <c r="OXO8" s="695"/>
      <c r="OXP8" s="695"/>
      <c r="OXQ8" s="695"/>
      <c r="OXR8" s="695"/>
      <c r="OXS8" s="695"/>
      <c r="OXT8" s="695"/>
      <c r="OXU8" s="695"/>
      <c r="OXV8" s="695"/>
      <c r="OXW8" s="695"/>
      <c r="OXX8" s="695"/>
      <c r="OXY8" s="695"/>
      <c r="OXZ8" s="695"/>
      <c r="OYA8" s="695"/>
      <c r="OYB8" s="695"/>
      <c r="OYC8" s="695"/>
      <c r="OYD8" s="695"/>
      <c r="OYE8" s="695"/>
      <c r="OYF8" s="695"/>
      <c r="OYG8" s="695"/>
      <c r="OYH8" s="695"/>
      <c r="OYI8" s="695"/>
      <c r="OYJ8" s="695"/>
      <c r="OYK8" s="695"/>
      <c r="OYL8" s="695"/>
      <c r="OYM8" s="695"/>
      <c r="OYN8" s="695"/>
      <c r="OYO8" s="695"/>
      <c r="OYP8" s="695"/>
      <c r="OYQ8" s="695"/>
      <c r="OYR8" s="695"/>
      <c r="OYS8" s="695"/>
      <c r="OYT8" s="695"/>
      <c r="OYU8" s="695"/>
      <c r="OYV8" s="695"/>
      <c r="OYW8" s="695"/>
      <c r="OYX8" s="695"/>
      <c r="OYY8" s="695"/>
      <c r="OYZ8" s="695"/>
      <c r="OZA8" s="695"/>
      <c r="OZB8" s="695"/>
      <c r="OZC8" s="695"/>
      <c r="OZD8" s="695"/>
      <c r="OZE8" s="695"/>
      <c r="OZF8" s="695"/>
      <c r="OZG8" s="695"/>
      <c r="OZH8" s="695"/>
      <c r="OZI8" s="695"/>
      <c r="OZJ8" s="695"/>
      <c r="OZK8" s="695"/>
      <c r="OZL8" s="695"/>
      <c r="OZM8" s="695"/>
      <c r="OZN8" s="695"/>
      <c r="OZO8" s="695"/>
      <c r="OZP8" s="695"/>
      <c r="OZQ8" s="695"/>
      <c r="OZR8" s="695"/>
      <c r="OZS8" s="695"/>
      <c r="OZT8" s="695"/>
      <c r="OZU8" s="695"/>
      <c r="OZV8" s="695"/>
      <c r="OZW8" s="695"/>
      <c r="OZX8" s="695"/>
      <c r="OZY8" s="695"/>
      <c r="OZZ8" s="695"/>
      <c r="PAA8" s="695"/>
      <c r="PAB8" s="695"/>
      <c r="PAC8" s="695"/>
      <c r="PAD8" s="695"/>
      <c r="PAE8" s="695"/>
      <c r="PAF8" s="695"/>
      <c r="PAG8" s="695"/>
      <c r="PAH8" s="695"/>
      <c r="PAI8" s="695"/>
      <c r="PAJ8" s="695"/>
      <c r="PAK8" s="695"/>
      <c r="PAL8" s="695"/>
      <c r="PAM8" s="695"/>
      <c r="PAN8" s="695"/>
      <c r="PAO8" s="695"/>
      <c r="PAP8" s="695"/>
      <c r="PAQ8" s="695"/>
      <c r="PAR8" s="695"/>
      <c r="PAS8" s="695"/>
      <c r="PAT8" s="695"/>
      <c r="PAU8" s="695"/>
      <c r="PAV8" s="695"/>
      <c r="PAW8" s="695"/>
      <c r="PAX8" s="695"/>
      <c r="PAY8" s="695"/>
      <c r="PAZ8" s="695"/>
      <c r="PBA8" s="695"/>
      <c r="PBB8" s="695"/>
      <c r="PBC8" s="695"/>
      <c r="PBD8" s="695"/>
      <c r="PBE8" s="695"/>
      <c r="PBF8" s="695"/>
      <c r="PBG8" s="695"/>
      <c r="PBH8" s="695"/>
      <c r="PBI8" s="695"/>
      <c r="PBJ8" s="695"/>
      <c r="PBK8" s="695"/>
      <c r="PBL8" s="695"/>
      <c r="PBM8" s="695"/>
      <c r="PBN8" s="695"/>
      <c r="PBO8" s="695"/>
      <c r="PBP8" s="695"/>
      <c r="PBQ8" s="695"/>
      <c r="PBR8" s="695"/>
      <c r="PBS8" s="695"/>
      <c r="PBT8" s="695"/>
      <c r="PBU8" s="695"/>
      <c r="PBV8" s="695"/>
      <c r="PBW8" s="695"/>
      <c r="PBX8" s="695"/>
      <c r="PBY8" s="695"/>
      <c r="PBZ8" s="695"/>
      <c r="PCA8" s="695"/>
      <c r="PCB8" s="695"/>
      <c r="PCC8" s="695"/>
      <c r="PCD8" s="695"/>
      <c r="PCE8" s="695"/>
      <c r="PCF8" s="695"/>
      <c r="PCG8" s="695"/>
      <c r="PCH8" s="695"/>
      <c r="PCI8" s="695"/>
      <c r="PCJ8" s="695"/>
      <c r="PCK8" s="695"/>
      <c r="PCL8" s="695"/>
      <c r="PCM8" s="695"/>
      <c r="PCN8" s="695"/>
      <c r="PCO8" s="695"/>
      <c r="PCP8" s="695"/>
      <c r="PCQ8" s="695"/>
      <c r="PCR8" s="695"/>
      <c r="PCS8" s="695"/>
      <c r="PCT8" s="695"/>
      <c r="PCU8" s="695"/>
      <c r="PCV8" s="695"/>
      <c r="PCW8" s="695"/>
      <c r="PCX8" s="695"/>
      <c r="PCY8" s="695"/>
      <c r="PCZ8" s="695"/>
      <c r="PDA8" s="695"/>
      <c r="PDB8" s="695"/>
      <c r="PDC8" s="695"/>
      <c r="PDD8" s="695"/>
      <c r="PDE8" s="695"/>
      <c r="PDF8" s="695"/>
      <c r="PDG8" s="695"/>
      <c r="PDH8" s="695"/>
      <c r="PDI8" s="695"/>
      <c r="PDJ8" s="695"/>
      <c r="PDK8" s="695"/>
      <c r="PDL8" s="695"/>
      <c r="PDM8" s="695"/>
      <c r="PDN8" s="695"/>
      <c r="PDO8" s="695"/>
      <c r="PDP8" s="695"/>
      <c r="PDQ8" s="695"/>
      <c r="PDR8" s="695"/>
      <c r="PDS8" s="695"/>
      <c r="PDT8" s="695"/>
      <c r="PDU8" s="695"/>
      <c r="PDV8" s="695"/>
      <c r="PDW8" s="695"/>
      <c r="PDX8" s="695"/>
      <c r="PDY8" s="695"/>
      <c r="PDZ8" s="695"/>
      <c r="PEA8" s="695"/>
      <c r="PEB8" s="695"/>
      <c r="PEC8" s="695"/>
      <c r="PED8" s="695"/>
      <c r="PEE8" s="695"/>
      <c r="PEF8" s="695"/>
      <c r="PEG8" s="695"/>
      <c r="PEH8" s="695"/>
      <c r="PEI8" s="695"/>
      <c r="PEJ8" s="695"/>
      <c r="PEK8" s="695"/>
      <c r="PEL8" s="695"/>
      <c r="PEM8" s="695"/>
      <c r="PEN8" s="695"/>
      <c r="PEO8" s="695"/>
      <c r="PEP8" s="695"/>
      <c r="PEQ8" s="695"/>
      <c r="PER8" s="695"/>
      <c r="PES8" s="695"/>
      <c r="PET8" s="695"/>
      <c r="PEU8" s="695"/>
      <c r="PEV8" s="695"/>
      <c r="PEW8" s="695"/>
      <c r="PEX8" s="695"/>
      <c r="PEY8" s="695"/>
      <c r="PEZ8" s="695"/>
      <c r="PFA8" s="695"/>
      <c r="PFB8" s="695"/>
      <c r="PFC8" s="695"/>
      <c r="PFD8" s="695"/>
      <c r="PFE8" s="695"/>
      <c r="PFF8" s="695"/>
      <c r="PFG8" s="695"/>
      <c r="PFH8" s="695"/>
      <c r="PFI8" s="695"/>
      <c r="PFJ8" s="695"/>
      <c r="PFK8" s="695"/>
      <c r="PFL8" s="695"/>
      <c r="PFM8" s="695"/>
      <c r="PFN8" s="695"/>
      <c r="PFO8" s="695"/>
      <c r="PFP8" s="695"/>
      <c r="PFQ8" s="695"/>
      <c r="PFR8" s="695"/>
      <c r="PFS8" s="695"/>
      <c r="PFT8" s="695"/>
      <c r="PFU8" s="695"/>
      <c r="PFV8" s="695"/>
      <c r="PFW8" s="695"/>
      <c r="PFX8" s="695"/>
      <c r="PFY8" s="695"/>
      <c r="PFZ8" s="695"/>
      <c r="PGA8" s="695"/>
      <c r="PGB8" s="695"/>
      <c r="PGC8" s="695"/>
      <c r="PGD8" s="695"/>
      <c r="PGE8" s="695"/>
      <c r="PGF8" s="695"/>
      <c r="PGG8" s="695"/>
      <c r="PGH8" s="695"/>
      <c r="PGI8" s="695"/>
      <c r="PGJ8" s="695"/>
      <c r="PGK8" s="695"/>
      <c r="PGL8" s="695"/>
      <c r="PGM8" s="695"/>
      <c r="PGN8" s="695"/>
      <c r="PGO8" s="695"/>
      <c r="PGP8" s="695"/>
      <c r="PGQ8" s="695"/>
      <c r="PGR8" s="695"/>
      <c r="PGS8" s="695"/>
      <c r="PGT8" s="695"/>
      <c r="PGU8" s="695"/>
      <c r="PGV8" s="695"/>
      <c r="PGW8" s="695"/>
      <c r="PGX8" s="695"/>
      <c r="PGY8" s="695"/>
      <c r="PGZ8" s="695"/>
      <c r="PHA8" s="695"/>
      <c r="PHB8" s="695"/>
      <c r="PHC8" s="695"/>
      <c r="PHD8" s="695"/>
      <c r="PHE8" s="695"/>
      <c r="PHF8" s="695"/>
      <c r="PHG8" s="695"/>
      <c r="PHH8" s="695"/>
      <c r="PHI8" s="695"/>
      <c r="PHJ8" s="695"/>
      <c r="PHK8" s="695"/>
      <c r="PHL8" s="695"/>
      <c r="PHM8" s="695"/>
      <c r="PHN8" s="695"/>
      <c r="PHO8" s="695"/>
      <c r="PHP8" s="695"/>
      <c r="PHQ8" s="695"/>
      <c r="PHR8" s="695"/>
      <c r="PHS8" s="695"/>
      <c r="PHT8" s="695"/>
      <c r="PHU8" s="695"/>
      <c r="PHV8" s="695"/>
      <c r="PHW8" s="695"/>
      <c r="PHX8" s="695"/>
      <c r="PHY8" s="695"/>
      <c r="PHZ8" s="695"/>
      <c r="PIA8" s="695"/>
      <c r="PIB8" s="695"/>
      <c r="PIC8" s="695"/>
      <c r="PID8" s="695"/>
      <c r="PIE8" s="695"/>
      <c r="PIF8" s="695"/>
      <c r="PIG8" s="695"/>
      <c r="PIH8" s="695"/>
      <c r="PII8" s="695"/>
      <c r="PIJ8" s="695"/>
      <c r="PIK8" s="695"/>
      <c r="PIL8" s="695"/>
      <c r="PIM8" s="695"/>
      <c r="PIN8" s="695"/>
      <c r="PIO8" s="695"/>
      <c r="PIP8" s="695"/>
      <c r="PIQ8" s="695"/>
      <c r="PIR8" s="695"/>
      <c r="PIS8" s="695"/>
      <c r="PIT8" s="695"/>
      <c r="PIU8" s="695"/>
      <c r="PIV8" s="695"/>
      <c r="PIW8" s="695"/>
      <c r="PIX8" s="695"/>
      <c r="PIY8" s="695"/>
      <c r="PIZ8" s="695"/>
      <c r="PJA8" s="695"/>
      <c r="PJB8" s="695"/>
      <c r="PJC8" s="695"/>
      <c r="PJD8" s="695"/>
      <c r="PJE8" s="695"/>
      <c r="PJF8" s="695"/>
      <c r="PJG8" s="695"/>
      <c r="PJH8" s="695"/>
      <c r="PJI8" s="695"/>
      <c r="PJJ8" s="695"/>
      <c r="PJK8" s="695"/>
      <c r="PJL8" s="695"/>
      <c r="PJM8" s="695"/>
      <c r="PJN8" s="695"/>
      <c r="PJO8" s="695"/>
      <c r="PJP8" s="695"/>
      <c r="PJQ8" s="695"/>
      <c r="PJR8" s="695"/>
      <c r="PJS8" s="695"/>
      <c r="PJT8" s="695"/>
      <c r="PJU8" s="695"/>
      <c r="PJV8" s="695"/>
      <c r="PJW8" s="695"/>
      <c r="PJX8" s="695"/>
      <c r="PJY8" s="695"/>
      <c r="PJZ8" s="695"/>
      <c r="PKA8" s="695"/>
      <c r="PKB8" s="695"/>
      <c r="PKC8" s="695"/>
      <c r="PKD8" s="695"/>
      <c r="PKE8" s="695"/>
      <c r="PKF8" s="695"/>
      <c r="PKG8" s="695"/>
      <c r="PKH8" s="695"/>
      <c r="PKI8" s="695"/>
      <c r="PKJ8" s="695"/>
      <c r="PKK8" s="695"/>
      <c r="PKL8" s="695"/>
      <c r="PKM8" s="695"/>
      <c r="PKN8" s="695"/>
      <c r="PKO8" s="695"/>
      <c r="PKP8" s="695"/>
      <c r="PKQ8" s="695"/>
      <c r="PKR8" s="695"/>
      <c r="PKS8" s="695"/>
      <c r="PKT8" s="695"/>
      <c r="PKU8" s="695"/>
      <c r="PKV8" s="695"/>
      <c r="PKW8" s="695"/>
      <c r="PKX8" s="695"/>
      <c r="PKY8" s="695"/>
      <c r="PKZ8" s="695"/>
      <c r="PLA8" s="695"/>
      <c r="PLB8" s="695"/>
      <c r="PLC8" s="695"/>
      <c r="PLD8" s="695"/>
      <c r="PLE8" s="695"/>
      <c r="PLF8" s="695"/>
      <c r="PLG8" s="695"/>
      <c r="PLH8" s="695"/>
      <c r="PLI8" s="695"/>
      <c r="PLJ8" s="695"/>
      <c r="PLK8" s="695"/>
      <c r="PLL8" s="695"/>
      <c r="PLM8" s="695"/>
      <c r="PLN8" s="695"/>
      <c r="PLO8" s="695"/>
      <c r="PLP8" s="695"/>
      <c r="PLQ8" s="695"/>
      <c r="PLR8" s="695"/>
      <c r="PLS8" s="695"/>
      <c r="PLT8" s="695"/>
      <c r="PLU8" s="695"/>
      <c r="PLV8" s="695"/>
      <c r="PLW8" s="695"/>
      <c r="PLX8" s="695"/>
      <c r="PLY8" s="695"/>
      <c r="PLZ8" s="695"/>
      <c r="PMA8" s="695"/>
      <c r="PMB8" s="695"/>
      <c r="PMC8" s="695"/>
      <c r="PMD8" s="695"/>
      <c r="PME8" s="695"/>
      <c r="PMF8" s="695"/>
      <c r="PMG8" s="695"/>
      <c r="PMH8" s="695"/>
      <c r="PMI8" s="695"/>
      <c r="PMJ8" s="695"/>
      <c r="PMK8" s="695"/>
      <c r="PML8" s="695"/>
      <c r="PMM8" s="695"/>
      <c r="PMN8" s="695"/>
      <c r="PMO8" s="695"/>
      <c r="PMP8" s="695"/>
      <c r="PMQ8" s="695"/>
      <c r="PMR8" s="695"/>
      <c r="PMS8" s="695"/>
      <c r="PMT8" s="695"/>
      <c r="PMU8" s="695"/>
      <c r="PMV8" s="695"/>
      <c r="PMW8" s="695"/>
      <c r="PMX8" s="695"/>
      <c r="PMY8" s="695"/>
      <c r="PMZ8" s="695"/>
      <c r="PNA8" s="695"/>
      <c r="PNB8" s="695"/>
      <c r="PNC8" s="695"/>
      <c r="PND8" s="695"/>
      <c r="PNE8" s="695"/>
      <c r="PNF8" s="695"/>
      <c r="PNG8" s="695"/>
      <c r="PNH8" s="695"/>
      <c r="PNI8" s="695"/>
      <c r="PNJ8" s="695"/>
      <c r="PNK8" s="695"/>
      <c r="PNL8" s="695"/>
      <c r="PNM8" s="695"/>
      <c r="PNN8" s="695"/>
      <c r="PNO8" s="695"/>
      <c r="PNP8" s="695"/>
      <c r="PNQ8" s="695"/>
      <c r="PNR8" s="695"/>
      <c r="PNS8" s="695"/>
      <c r="PNT8" s="695"/>
      <c r="PNU8" s="695"/>
      <c r="PNV8" s="695"/>
      <c r="PNW8" s="695"/>
      <c r="PNX8" s="695"/>
      <c r="PNY8" s="695"/>
      <c r="PNZ8" s="695"/>
      <c r="POA8" s="695"/>
      <c r="POB8" s="695"/>
      <c r="POC8" s="695"/>
      <c r="POD8" s="695"/>
      <c r="POE8" s="695"/>
      <c r="POF8" s="695"/>
      <c r="POG8" s="695"/>
      <c r="POH8" s="695"/>
      <c r="POI8" s="695"/>
      <c r="POJ8" s="695"/>
      <c r="POK8" s="695"/>
      <c r="POL8" s="695"/>
      <c r="POM8" s="695"/>
      <c r="PON8" s="695"/>
      <c r="POO8" s="695"/>
      <c r="POP8" s="695"/>
      <c r="POQ8" s="695"/>
      <c r="POR8" s="695"/>
      <c r="POS8" s="695"/>
      <c r="POT8" s="695"/>
      <c r="POU8" s="695"/>
      <c r="POV8" s="695"/>
      <c r="POW8" s="695"/>
      <c r="POX8" s="695"/>
      <c r="POY8" s="695"/>
      <c r="POZ8" s="695"/>
      <c r="PPA8" s="695"/>
      <c r="PPB8" s="695"/>
      <c r="PPC8" s="695"/>
      <c r="PPD8" s="695"/>
      <c r="PPE8" s="695"/>
      <c r="PPF8" s="695"/>
      <c r="PPG8" s="695"/>
      <c r="PPH8" s="695"/>
      <c r="PPI8" s="695"/>
      <c r="PPJ8" s="695"/>
      <c r="PPK8" s="695"/>
      <c r="PPL8" s="695"/>
      <c r="PPM8" s="695"/>
      <c r="PPN8" s="695"/>
      <c r="PPO8" s="695"/>
      <c r="PPP8" s="695"/>
      <c r="PPQ8" s="695"/>
      <c r="PPR8" s="695"/>
      <c r="PPS8" s="695"/>
      <c r="PPT8" s="695"/>
      <c r="PPU8" s="695"/>
      <c r="PPV8" s="695"/>
      <c r="PPW8" s="695"/>
      <c r="PPX8" s="695"/>
      <c r="PPY8" s="695"/>
      <c r="PPZ8" s="695"/>
      <c r="PQA8" s="695"/>
      <c r="PQB8" s="695"/>
      <c r="PQC8" s="695"/>
      <c r="PQD8" s="695"/>
      <c r="PQE8" s="695"/>
      <c r="PQF8" s="695"/>
      <c r="PQG8" s="695"/>
      <c r="PQH8" s="695"/>
      <c r="PQI8" s="695"/>
      <c r="PQJ8" s="695"/>
      <c r="PQK8" s="695"/>
      <c r="PQL8" s="695"/>
      <c r="PQM8" s="695"/>
      <c r="PQN8" s="695"/>
      <c r="PQO8" s="695"/>
      <c r="PQP8" s="695"/>
      <c r="PQQ8" s="695"/>
      <c r="PQR8" s="695"/>
      <c r="PQS8" s="695"/>
      <c r="PQT8" s="695"/>
      <c r="PQU8" s="695"/>
      <c r="PQV8" s="695"/>
      <c r="PQW8" s="695"/>
      <c r="PQX8" s="695"/>
      <c r="PQY8" s="695"/>
      <c r="PQZ8" s="695"/>
      <c r="PRA8" s="695"/>
      <c r="PRB8" s="695"/>
      <c r="PRC8" s="695"/>
      <c r="PRD8" s="695"/>
      <c r="PRE8" s="695"/>
      <c r="PRF8" s="695"/>
      <c r="PRG8" s="695"/>
      <c r="PRH8" s="695"/>
      <c r="PRI8" s="695"/>
      <c r="PRJ8" s="695"/>
      <c r="PRK8" s="695"/>
      <c r="PRL8" s="695"/>
      <c r="PRM8" s="695"/>
      <c r="PRN8" s="695"/>
      <c r="PRO8" s="695"/>
      <c r="PRP8" s="695"/>
      <c r="PRQ8" s="695"/>
      <c r="PRR8" s="695"/>
      <c r="PRS8" s="695"/>
      <c r="PRT8" s="695"/>
      <c r="PRU8" s="695"/>
      <c r="PRV8" s="695"/>
      <c r="PRW8" s="695"/>
      <c r="PRX8" s="695"/>
      <c r="PRY8" s="695"/>
      <c r="PRZ8" s="695"/>
      <c r="PSA8" s="695"/>
      <c r="PSB8" s="695"/>
      <c r="PSC8" s="695"/>
      <c r="PSD8" s="695"/>
      <c r="PSE8" s="695"/>
      <c r="PSF8" s="695"/>
      <c r="PSG8" s="695"/>
      <c r="PSH8" s="695"/>
      <c r="PSI8" s="695"/>
      <c r="PSJ8" s="695"/>
      <c r="PSK8" s="695"/>
      <c r="PSL8" s="695"/>
      <c r="PSM8" s="695"/>
      <c r="PSN8" s="695"/>
      <c r="PSO8" s="695"/>
      <c r="PSP8" s="695"/>
      <c r="PSQ8" s="695"/>
      <c r="PSR8" s="695"/>
      <c r="PSS8" s="695"/>
      <c r="PST8" s="695"/>
      <c r="PSU8" s="695"/>
      <c r="PSV8" s="695"/>
      <c r="PSW8" s="695"/>
      <c r="PSX8" s="695"/>
      <c r="PSY8" s="695"/>
      <c r="PSZ8" s="695"/>
      <c r="PTA8" s="695"/>
      <c r="PTB8" s="695"/>
      <c r="PTC8" s="695"/>
      <c r="PTD8" s="695"/>
      <c r="PTE8" s="695"/>
      <c r="PTF8" s="695"/>
      <c r="PTG8" s="695"/>
      <c r="PTH8" s="695"/>
      <c r="PTI8" s="695"/>
      <c r="PTJ8" s="695"/>
      <c r="PTK8" s="695"/>
      <c r="PTL8" s="695"/>
      <c r="PTM8" s="695"/>
      <c r="PTN8" s="695"/>
      <c r="PTO8" s="695"/>
      <c r="PTP8" s="695"/>
      <c r="PTQ8" s="695"/>
      <c r="PTR8" s="695"/>
      <c r="PTS8" s="695"/>
      <c r="PTT8" s="695"/>
      <c r="PTU8" s="695"/>
      <c r="PTV8" s="695"/>
      <c r="PTW8" s="695"/>
      <c r="PTX8" s="695"/>
      <c r="PTY8" s="695"/>
      <c r="PTZ8" s="695"/>
      <c r="PUA8" s="695"/>
      <c r="PUB8" s="695"/>
      <c r="PUC8" s="695"/>
      <c r="PUD8" s="695"/>
      <c r="PUE8" s="695"/>
      <c r="PUF8" s="695"/>
      <c r="PUG8" s="695"/>
      <c r="PUH8" s="695"/>
      <c r="PUI8" s="695"/>
      <c r="PUJ8" s="695"/>
      <c r="PUK8" s="695"/>
      <c r="PUL8" s="695"/>
      <c r="PUM8" s="695"/>
      <c r="PUN8" s="695"/>
      <c r="PUO8" s="695"/>
      <c r="PUP8" s="695"/>
      <c r="PUQ8" s="695"/>
      <c r="PUR8" s="695"/>
      <c r="PUS8" s="695"/>
      <c r="PUT8" s="695"/>
      <c r="PUU8" s="695"/>
      <c r="PUV8" s="695"/>
      <c r="PUW8" s="695"/>
      <c r="PUX8" s="695"/>
      <c r="PUY8" s="695"/>
      <c r="PUZ8" s="695"/>
      <c r="PVA8" s="695"/>
      <c r="PVB8" s="695"/>
      <c r="PVC8" s="695"/>
      <c r="PVD8" s="695"/>
      <c r="PVE8" s="695"/>
      <c r="PVF8" s="695"/>
      <c r="PVG8" s="695"/>
      <c r="PVH8" s="695"/>
      <c r="PVI8" s="695"/>
      <c r="PVJ8" s="695"/>
      <c r="PVK8" s="695"/>
      <c r="PVL8" s="695"/>
      <c r="PVM8" s="695"/>
      <c r="PVN8" s="695"/>
      <c r="PVO8" s="695"/>
      <c r="PVP8" s="695"/>
      <c r="PVQ8" s="695"/>
      <c r="PVR8" s="695"/>
      <c r="PVS8" s="695"/>
      <c r="PVT8" s="695"/>
      <c r="PVU8" s="695"/>
      <c r="PVV8" s="695"/>
      <c r="PVW8" s="695"/>
      <c r="PVX8" s="695"/>
      <c r="PVY8" s="695"/>
      <c r="PVZ8" s="695"/>
      <c r="PWA8" s="695"/>
      <c r="PWB8" s="695"/>
      <c r="PWC8" s="695"/>
      <c r="PWD8" s="695"/>
      <c r="PWE8" s="695"/>
      <c r="PWF8" s="695"/>
      <c r="PWG8" s="695"/>
      <c r="PWH8" s="695"/>
      <c r="PWI8" s="695"/>
      <c r="PWJ8" s="695"/>
      <c r="PWK8" s="695"/>
      <c r="PWL8" s="695"/>
      <c r="PWM8" s="695"/>
      <c r="PWN8" s="695"/>
      <c r="PWO8" s="695"/>
      <c r="PWP8" s="695"/>
      <c r="PWQ8" s="695"/>
      <c r="PWR8" s="695"/>
      <c r="PWS8" s="695"/>
      <c r="PWT8" s="695"/>
      <c r="PWU8" s="695"/>
      <c r="PWV8" s="695"/>
      <c r="PWW8" s="695"/>
      <c r="PWX8" s="695"/>
      <c r="PWY8" s="695"/>
      <c r="PWZ8" s="695"/>
      <c r="PXA8" s="695"/>
      <c r="PXB8" s="695"/>
      <c r="PXC8" s="695"/>
      <c r="PXD8" s="695"/>
      <c r="PXE8" s="695"/>
      <c r="PXF8" s="695"/>
      <c r="PXG8" s="695"/>
      <c r="PXH8" s="695"/>
      <c r="PXI8" s="695"/>
      <c r="PXJ8" s="695"/>
      <c r="PXK8" s="695"/>
      <c r="PXL8" s="695"/>
      <c r="PXM8" s="695"/>
      <c r="PXN8" s="695"/>
      <c r="PXO8" s="695"/>
      <c r="PXP8" s="695"/>
      <c r="PXQ8" s="695"/>
      <c r="PXR8" s="695"/>
      <c r="PXS8" s="695"/>
      <c r="PXT8" s="695"/>
      <c r="PXU8" s="695"/>
      <c r="PXV8" s="695"/>
      <c r="PXW8" s="695"/>
      <c r="PXX8" s="695"/>
      <c r="PXY8" s="695"/>
      <c r="PXZ8" s="695"/>
      <c r="PYA8" s="695"/>
      <c r="PYB8" s="695"/>
      <c r="PYC8" s="695"/>
      <c r="PYD8" s="695"/>
      <c r="PYE8" s="695"/>
      <c r="PYF8" s="695"/>
      <c r="PYG8" s="695"/>
      <c r="PYH8" s="695"/>
      <c r="PYI8" s="695"/>
      <c r="PYJ8" s="695"/>
      <c r="PYK8" s="695"/>
      <c r="PYL8" s="695"/>
      <c r="PYM8" s="695"/>
      <c r="PYN8" s="695"/>
      <c r="PYO8" s="695"/>
      <c r="PYP8" s="695"/>
      <c r="PYQ8" s="695"/>
      <c r="PYR8" s="695"/>
      <c r="PYS8" s="695"/>
      <c r="PYT8" s="695"/>
      <c r="PYU8" s="695"/>
      <c r="PYV8" s="695"/>
      <c r="PYW8" s="695"/>
      <c r="PYX8" s="695"/>
      <c r="PYY8" s="695"/>
      <c r="PYZ8" s="695"/>
      <c r="PZA8" s="695"/>
      <c r="PZB8" s="695"/>
      <c r="PZC8" s="695"/>
      <c r="PZD8" s="695"/>
      <c r="PZE8" s="695"/>
      <c r="PZF8" s="695"/>
      <c r="PZG8" s="695"/>
      <c r="PZH8" s="695"/>
      <c r="PZI8" s="695"/>
      <c r="PZJ8" s="695"/>
      <c r="PZK8" s="695"/>
      <c r="PZL8" s="695"/>
      <c r="PZM8" s="695"/>
      <c r="PZN8" s="695"/>
      <c r="PZO8" s="695"/>
      <c r="PZP8" s="695"/>
      <c r="PZQ8" s="695"/>
      <c r="PZR8" s="695"/>
      <c r="PZS8" s="695"/>
      <c r="PZT8" s="695"/>
      <c r="PZU8" s="695"/>
      <c r="PZV8" s="695"/>
      <c r="PZW8" s="695"/>
      <c r="PZX8" s="695"/>
      <c r="PZY8" s="695"/>
      <c r="PZZ8" s="695"/>
      <c r="QAA8" s="695"/>
      <c r="QAB8" s="695"/>
      <c r="QAC8" s="695"/>
      <c r="QAD8" s="695"/>
      <c r="QAE8" s="695"/>
      <c r="QAF8" s="695"/>
      <c r="QAG8" s="695"/>
      <c r="QAH8" s="695"/>
      <c r="QAI8" s="695"/>
      <c r="QAJ8" s="695"/>
      <c r="QAK8" s="695"/>
      <c r="QAL8" s="695"/>
      <c r="QAM8" s="695"/>
      <c r="QAN8" s="695"/>
      <c r="QAO8" s="695"/>
      <c r="QAP8" s="695"/>
      <c r="QAQ8" s="695"/>
      <c r="QAR8" s="695"/>
      <c r="QAS8" s="695"/>
      <c r="QAT8" s="695"/>
      <c r="QAU8" s="695"/>
      <c r="QAV8" s="695"/>
      <c r="QAW8" s="695"/>
      <c r="QAX8" s="695"/>
      <c r="QAY8" s="695"/>
      <c r="QAZ8" s="695"/>
      <c r="QBA8" s="695"/>
      <c r="QBB8" s="695"/>
      <c r="QBC8" s="695"/>
      <c r="QBD8" s="695"/>
      <c r="QBE8" s="695"/>
      <c r="QBF8" s="695"/>
      <c r="QBG8" s="695"/>
      <c r="QBH8" s="695"/>
      <c r="QBI8" s="695"/>
      <c r="QBJ8" s="695"/>
      <c r="QBK8" s="695"/>
      <c r="QBL8" s="695"/>
      <c r="QBM8" s="695"/>
      <c r="QBN8" s="695"/>
      <c r="QBO8" s="695"/>
      <c r="QBP8" s="695"/>
      <c r="QBQ8" s="695"/>
      <c r="QBR8" s="695"/>
      <c r="QBS8" s="695"/>
      <c r="QBT8" s="695"/>
      <c r="QBU8" s="695"/>
      <c r="QBV8" s="695"/>
      <c r="QBW8" s="695"/>
      <c r="QBX8" s="695"/>
      <c r="QBY8" s="695"/>
      <c r="QBZ8" s="695"/>
      <c r="QCA8" s="695"/>
      <c r="QCB8" s="695"/>
      <c r="QCC8" s="695"/>
      <c r="QCD8" s="695"/>
      <c r="QCE8" s="695"/>
      <c r="QCF8" s="695"/>
      <c r="QCG8" s="695"/>
      <c r="QCH8" s="695"/>
      <c r="QCI8" s="695"/>
      <c r="QCJ8" s="695"/>
      <c r="QCK8" s="695"/>
      <c r="QCL8" s="695"/>
      <c r="QCM8" s="695"/>
      <c r="QCN8" s="695"/>
      <c r="QCO8" s="695"/>
      <c r="QCP8" s="695"/>
      <c r="QCQ8" s="695"/>
      <c r="QCR8" s="695"/>
      <c r="QCS8" s="695"/>
      <c r="QCT8" s="695"/>
      <c r="QCU8" s="695"/>
      <c r="QCV8" s="695"/>
      <c r="QCW8" s="695"/>
      <c r="QCX8" s="695"/>
      <c r="QCY8" s="695"/>
      <c r="QCZ8" s="695"/>
      <c r="QDA8" s="695"/>
      <c r="QDB8" s="695"/>
      <c r="QDC8" s="695"/>
      <c r="QDD8" s="695"/>
      <c r="QDE8" s="695"/>
      <c r="QDF8" s="695"/>
      <c r="QDG8" s="695"/>
      <c r="QDH8" s="695"/>
      <c r="QDI8" s="695"/>
      <c r="QDJ8" s="695"/>
      <c r="QDK8" s="695"/>
      <c r="QDL8" s="695"/>
      <c r="QDM8" s="695"/>
      <c r="QDN8" s="695"/>
      <c r="QDO8" s="695"/>
      <c r="QDP8" s="695"/>
      <c r="QDQ8" s="695"/>
      <c r="QDR8" s="695"/>
      <c r="QDS8" s="695"/>
      <c r="QDT8" s="695"/>
      <c r="QDU8" s="695"/>
      <c r="QDV8" s="695"/>
      <c r="QDW8" s="695"/>
      <c r="QDX8" s="695"/>
      <c r="QDY8" s="695"/>
      <c r="QDZ8" s="695"/>
      <c r="QEA8" s="695"/>
      <c r="QEB8" s="695"/>
      <c r="QEC8" s="695"/>
      <c r="QED8" s="695"/>
      <c r="QEE8" s="695"/>
      <c r="QEF8" s="695"/>
      <c r="QEG8" s="695"/>
      <c r="QEH8" s="695"/>
      <c r="QEI8" s="695"/>
      <c r="QEJ8" s="695"/>
      <c r="QEK8" s="695"/>
      <c r="QEL8" s="695"/>
      <c r="QEM8" s="695"/>
      <c r="QEN8" s="695"/>
      <c r="QEO8" s="695"/>
      <c r="QEP8" s="695"/>
      <c r="QEQ8" s="695"/>
      <c r="QER8" s="695"/>
      <c r="QES8" s="695"/>
      <c r="QET8" s="695"/>
      <c r="QEU8" s="695"/>
      <c r="QEV8" s="695"/>
      <c r="QEW8" s="695"/>
      <c r="QEX8" s="695"/>
      <c r="QEY8" s="695"/>
      <c r="QEZ8" s="695"/>
      <c r="QFA8" s="695"/>
      <c r="QFB8" s="695"/>
      <c r="QFC8" s="695"/>
      <c r="QFD8" s="695"/>
      <c r="QFE8" s="695"/>
      <c r="QFF8" s="695"/>
      <c r="QFG8" s="695"/>
      <c r="QFH8" s="695"/>
      <c r="QFI8" s="695"/>
      <c r="QFJ8" s="695"/>
      <c r="QFK8" s="695"/>
      <c r="QFL8" s="695"/>
      <c r="QFM8" s="695"/>
      <c r="QFN8" s="695"/>
      <c r="QFO8" s="695"/>
      <c r="QFP8" s="695"/>
      <c r="QFQ8" s="695"/>
      <c r="QFR8" s="695"/>
      <c r="QFS8" s="695"/>
      <c r="QFT8" s="695"/>
      <c r="QFU8" s="695"/>
      <c r="QFV8" s="695"/>
      <c r="QFW8" s="695"/>
      <c r="QFX8" s="695"/>
      <c r="QFY8" s="695"/>
      <c r="QFZ8" s="695"/>
      <c r="QGA8" s="695"/>
      <c r="QGB8" s="695"/>
      <c r="QGC8" s="695"/>
      <c r="QGD8" s="695"/>
      <c r="QGE8" s="695"/>
      <c r="QGF8" s="695"/>
      <c r="QGG8" s="695"/>
      <c r="QGH8" s="695"/>
      <c r="QGI8" s="695"/>
      <c r="QGJ8" s="695"/>
      <c r="QGK8" s="695"/>
      <c r="QGL8" s="695"/>
      <c r="QGM8" s="695"/>
      <c r="QGN8" s="695"/>
      <c r="QGO8" s="695"/>
      <c r="QGP8" s="695"/>
      <c r="QGQ8" s="695"/>
      <c r="QGR8" s="695"/>
      <c r="QGS8" s="695"/>
      <c r="QGT8" s="695"/>
      <c r="QGU8" s="695"/>
      <c r="QGV8" s="695"/>
      <c r="QGW8" s="695"/>
      <c r="QGX8" s="695"/>
      <c r="QGY8" s="695"/>
      <c r="QGZ8" s="695"/>
      <c r="QHA8" s="695"/>
      <c r="QHB8" s="695"/>
      <c r="QHC8" s="695"/>
      <c r="QHD8" s="695"/>
      <c r="QHE8" s="695"/>
      <c r="QHF8" s="695"/>
      <c r="QHG8" s="695"/>
      <c r="QHH8" s="695"/>
      <c r="QHI8" s="695"/>
      <c r="QHJ8" s="695"/>
      <c r="QHK8" s="695"/>
      <c r="QHL8" s="695"/>
      <c r="QHM8" s="695"/>
      <c r="QHN8" s="695"/>
      <c r="QHO8" s="695"/>
      <c r="QHP8" s="695"/>
      <c r="QHQ8" s="695"/>
      <c r="QHR8" s="695"/>
      <c r="QHS8" s="695"/>
      <c r="QHT8" s="695"/>
      <c r="QHU8" s="695"/>
      <c r="QHV8" s="695"/>
      <c r="QHW8" s="695"/>
      <c r="QHX8" s="695"/>
      <c r="QHY8" s="695"/>
      <c r="QHZ8" s="695"/>
      <c r="QIA8" s="695"/>
      <c r="QIB8" s="695"/>
      <c r="QIC8" s="695"/>
      <c r="QID8" s="695"/>
      <c r="QIE8" s="695"/>
      <c r="QIF8" s="695"/>
      <c r="QIG8" s="695"/>
      <c r="QIH8" s="695"/>
      <c r="QII8" s="695"/>
      <c r="QIJ8" s="695"/>
      <c r="QIK8" s="695"/>
      <c r="QIL8" s="695"/>
      <c r="QIM8" s="695"/>
      <c r="QIN8" s="695"/>
      <c r="QIO8" s="695"/>
      <c r="QIP8" s="695"/>
      <c r="QIQ8" s="695"/>
      <c r="QIR8" s="695"/>
      <c r="QIS8" s="695"/>
      <c r="QIT8" s="695"/>
      <c r="QIU8" s="695"/>
      <c r="QIV8" s="695"/>
      <c r="QIW8" s="695"/>
      <c r="QIX8" s="695"/>
      <c r="QIY8" s="695"/>
      <c r="QIZ8" s="695"/>
      <c r="QJA8" s="695"/>
      <c r="QJB8" s="695"/>
      <c r="QJC8" s="695"/>
      <c r="QJD8" s="695"/>
      <c r="QJE8" s="695"/>
      <c r="QJF8" s="695"/>
      <c r="QJG8" s="695"/>
      <c r="QJH8" s="695"/>
      <c r="QJI8" s="695"/>
      <c r="QJJ8" s="695"/>
      <c r="QJK8" s="695"/>
      <c r="QJL8" s="695"/>
      <c r="QJM8" s="695"/>
      <c r="QJN8" s="695"/>
      <c r="QJO8" s="695"/>
      <c r="QJP8" s="695"/>
      <c r="QJQ8" s="695"/>
      <c r="QJR8" s="695"/>
      <c r="QJS8" s="695"/>
      <c r="QJT8" s="695"/>
      <c r="QJU8" s="695"/>
      <c r="QJV8" s="695"/>
      <c r="QJW8" s="695"/>
      <c r="QJX8" s="695"/>
      <c r="QJY8" s="695"/>
      <c r="QJZ8" s="695"/>
      <c r="QKA8" s="695"/>
      <c r="QKB8" s="695"/>
      <c r="QKC8" s="695"/>
      <c r="QKD8" s="695"/>
      <c r="QKE8" s="695"/>
      <c r="QKF8" s="695"/>
      <c r="QKG8" s="695"/>
      <c r="QKH8" s="695"/>
      <c r="QKI8" s="695"/>
      <c r="QKJ8" s="695"/>
      <c r="QKK8" s="695"/>
      <c r="QKL8" s="695"/>
      <c r="QKM8" s="695"/>
      <c r="QKN8" s="695"/>
      <c r="QKO8" s="695"/>
      <c r="QKP8" s="695"/>
      <c r="QKQ8" s="695"/>
      <c r="QKR8" s="695"/>
      <c r="QKS8" s="695"/>
      <c r="QKT8" s="695"/>
      <c r="QKU8" s="695"/>
      <c r="QKV8" s="695"/>
      <c r="QKW8" s="695"/>
      <c r="QKX8" s="695"/>
      <c r="QKY8" s="695"/>
      <c r="QKZ8" s="695"/>
      <c r="QLA8" s="695"/>
      <c r="QLB8" s="695"/>
      <c r="QLC8" s="695"/>
      <c r="QLD8" s="695"/>
      <c r="QLE8" s="695"/>
      <c r="QLF8" s="695"/>
      <c r="QLG8" s="695"/>
      <c r="QLH8" s="695"/>
      <c r="QLI8" s="695"/>
      <c r="QLJ8" s="695"/>
      <c r="QLK8" s="695"/>
      <c r="QLL8" s="695"/>
      <c r="QLM8" s="695"/>
      <c r="QLN8" s="695"/>
      <c r="QLO8" s="695"/>
      <c r="QLP8" s="695"/>
      <c r="QLQ8" s="695"/>
      <c r="QLR8" s="695"/>
      <c r="QLS8" s="695"/>
      <c r="QLT8" s="695"/>
      <c r="QLU8" s="695"/>
      <c r="QLV8" s="695"/>
      <c r="QLW8" s="695"/>
      <c r="QLX8" s="695"/>
      <c r="QLY8" s="695"/>
      <c r="QLZ8" s="695"/>
      <c r="QMA8" s="695"/>
      <c r="QMB8" s="695"/>
      <c r="QMC8" s="695"/>
      <c r="QMD8" s="695"/>
      <c r="QME8" s="695"/>
      <c r="QMF8" s="695"/>
      <c r="QMG8" s="695"/>
      <c r="QMH8" s="695"/>
      <c r="QMI8" s="695"/>
      <c r="QMJ8" s="695"/>
      <c r="QMK8" s="695"/>
      <c r="QML8" s="695"/>
      <c r="QMM8" s="695"/>
      <c r="QMN8" s="695"/>
      <c r="QMO8" s="695"/>
      <c r="QMP8" s="695"/>
      <c r="QMQ8" s="695"/>
      <c r="QMR8" s="695"/>
      <c r="QMS8" s="695"/>
      <c r="QMT8" s="695"/>
      <c r="QMU8" s="695"/>
      <c r="QMV8" s="695"/>
      <c r="QMW8" s="695"/>
      <c r="QMX8" s="695"/>
      <c r="QMY8" s="695"/>
      <c r="QMZ8" s="695"/>
      <c r="QNA8" s="695"/>
      <c r="QNB8" s="695"/>
      <c r="QNC8" s="695"/>
      <c r="QND8" s="695"/>
      <c r="QNE8" s="695"/>
      <c r="QNF8" s="695"/>
      <c r="QNG8" s="695"/>
      <c r="QNH8" s="695"/>
      <c r="QNI8" s="695"/>
      <c r="QNJ8" s="695"/>
      <c r="QNK8" s="695"/>
      <c r="QNL8" s="695"/>
      <c r="QNM8" s="695"/>
      <c r="QNN8" s="695"/>
      <c r="QNO8" s="695"/>
      <c r="QNP8" s="695"/>
      <c r="QNQ8" s="695"/>
      <c r="QNR8" s="695"/>
      <c r="QNS8" s="695"/>
      <c r="QNT8" s="695"/>
      <c r="QNU8" s="695"/>
      <c r="QNV8" s="695"/>
      <c r="QNW8" s="695"/>
      <c r="QNX8" s="695"/>
      <c r="QNY8" s="695"/>
      <c r="QNZ8" s="695"/>
      <c r="QOA8" s="695"/>
      <c r="QOB8" s="695"/>
      <c r="QOC8" s="695"/>
      <c r="QOD8" s="695"/>
      <c r="QOE8" s="695"/>
      <c r="QOF8" s="695"/>
      <c r="QOG8" s="695"/>
      <c r="QOH8" s="695"/>
      <c r="QOI8" s="695"/>
      <c r="QOJ8" s="695"/>
      <c r="QOK8" s="695"/>
      <c r="QOL8" s="695"/>
      <c r="QOM8" s="695"/>
      <c r="QON8" s="695"/>
      <c r="QOO8" s="695"/>
      <c r="QOP8" s="695"/>
      <c r="QOQ8" s="695"/>
      <c r="QOR8" s="695"/>
      <c r="QOS8" s="695"/>
      <c r="QOT8" s="695"/>
      <c r="QOU8" s="695"/>
      <c r="QOV8" s="695"/>
      <c r="QOW8" s="695"/>
      <c r="QOX8" s="695"/>
      <c r="QOY8" s="695"/>
      <c r="QOZ8" s="695"/>
      <c r="QPA8" s="695"/>
      <c r="QPB8" s="695"/>
      <c r="QPC8" s="695"/>
      <c r="QPD8" s="695"/>
      <c r="QPE8" s="695"/>
      <c r="QPF8" s="695"/>
      <c r="QPG8" s="695"/>
      <c r="QPH8" s="695"/>
      <c r="QPI8" s="695"/>
      <c r="QPJ8" s="695"/>
      <c r="QPK8" s="695"/>
      <c r="QPL8" s="695"/>
      <c r="QPM8" s="695"/>
      <c r="QPN8" s="695"/>
      <c r="QPO8" s="695"/>
      <c r="QPP8" s="695"/>
      <c r="QPQ8" s="695"/>
      <c r="QPR8" s="695"/>
      <c r="QPS8" s="695"/>
      <c r="QPT8" s="695"/>
      <c r="QPU8" s="695"/>
      <c r="QPV8" s="695"/>
      <c r="QPW8" s="695"/>
      <c r="QPX8" s="695"/>
      <c r="QPY8" s="695"/>
      <c r="QPZ8" s="695"/>
      <c r="QQA8" s="695"/>
      <c r="QQB8" s="695"/>
      <c r="QQC8" s="695"/>
      <c r="QQD8" s="695"/>
      <c r="QQE8" s="695"/>
      <c r="QQF8" s="695"/>
      <c r="QQG8" s="695"/>
      <c r="QQH8" s="695"/>
      <c r="QQI8" s="695"/>
      <c r="QQJ8" s="695"/>
      <c r="QQK8" s="695"/>
      <c r="QQL8" s="695"/>
      <c r="QQM8" s="695"/>
      <c r="QQN8" s="695"/>
      <c r="QQO8" s="695"/>
      <c r="QQP8" s="695"/>
      <c r="QQQ8" s="695"/>
      <c r="QQR8" s="695"/>
      <c r="QQS8" s="695"/>
      <c r="QQT8" s="695"/>
      <c r="QQU8" s="695"/>
      <c r="QQV8" s="695"/>
      <c r="QQW8" s="695"/>
      <c r="QQX8" s="695"/>
      <c r="QQY8" s="695"/>
      <c r="QQZ8" s="695"/>
      <c r="QRA8" s="695"/>
      <c r="QRB8" s="695"/>
      <c r="QRC8" s="695"/>
      <c r="QRD8" s="695"/>
      <c r="QRE8" s="695"/>
      <c r="QRF8" s="695"/>
      <c r="QRG8" s="695"/>
      <c r="QRH8" s="695"/>
      <c r="QRI8" s="695"/>
      <c r="QRJ8" s="695"/>
      <c r="QRK8" s="695"/>
      <c r="QRL8" s="695"/>
      <c r="QRM8" s="695"/>
      <c r="QRN8" s="695"/>
      <c r="QRO8" s="695"/>
      <c r="QRP8" s="695"/>
      <c r="QRQ8" s="695"/>
      <c r="QRR8" s="695"/>
      <c r="QRS8" s="695"/>
      <c r="QRT8" s="695"/>
      <c r="QRU8" s="695"/>
      <c r="QRV8" s="695"/>
      <c r="QRW8" s="695"/>
      <c r="QRX8" s="695"/>
      <c r="QRY8" s="695"/>
      <c r="QRZ8" s="695"/>
      <c r="QSA8" s="695"/>
      <c r="QSB8" s="695"/>
      <c r="QSC8" s="695"/>
      <c r="QSD8" s="695"/>
      <c r="QSE8" s="695"/>
      <c r="QSF8" s="695"/>
      <c r="QSG8" s="695"/>
      <c r="QSH8" s="695"/>
      <c r="QSI8" s="695"/>
      <c r="QSJ8" s="695"/>
      <c r="QSK8" s="695"/>
      <c r="QSL8" s="695"/>
      <c r="QSM8" s="695"/>
      <c r="QSN8" s="695"/>
      <c r="QSO8" s="695"/>
      <c r="QSP8" s="695"/>
      <c r="QSQ8" s="695"/>
      <c r="QSR8" s="695"/>
      <c r="QSS8" s="695"/>
      <c r="QST8" s="695"/>
      <c r="QSU8" s="695"/>
      <c r="QSV8" s="695"/>
      <c r="QSW8" s="695"/>
      <c r="QSX8" s="695"/>
      <c r="QSY8" s="695"/>
      <c r="QSZ8" s="695"/>
      <c r="QTA8" s="695"/>
      <c r="QTB8" s="695"/>
      <c r="QTC8" s="695"/>
      <c r="QTD8" s="695"/>
      <c r="QTE8" s="695"/>
      <c r="QTF8" s="695"/>
      <c r="QTG8" s="695"/>
      <c r="QTH8" s="695"/>
      <c r="QTI8" s="695"/>
      <c r="QTJ8" s="695"/>
      <c r="QTK8" s="695"/>
      <c r="QTL8" s="695"/>
      <c r="QTM8" s="695"/>
      <c r="QTN8" s="695"/>
      <c r="QTO8" s="695"/>
      <c r="QTP8" s="695"/>
      <c r="QTQ8" s="695"/>
      <c r="QTR8" s="695"/>
      <c r="QTS8" s="695"/>
      <c r="QTT8" s="695"/>
      <c r="QTU8" s="695"/>
      <c r="QTV8" s="695"/>
      <c r="QTW8" s="695"/>
      <c r="QTX8" s="695"/>
      <c r="QTY8" s="695"/>
      <c r="QTZ8" s="695"/>
      <c r="QUA8" s="695"/>
      <c r="QUB8" s="695"/>
      <c r="QUC8" s="695"/>
      <c r="QUD8" s="695"/>
      <c r="QUE8" s="695"/>
      <c r="QUF8" s="695"/>
      <c r="QUG8" s="695"/>
      <c r="QUH8" s="695"/>
      <c r="QUI8" s="695"/>
      <c r="QUJ8" s="695"/>
      <c r="QUK8" s="695"/>
      <c r="QUL8" s="695"/>
      <c r="QUM8" s="695"/>
      <c r="QUN8" s="695"/>
      <c r="QUO8" s="695"/>
      <c r="QUP8" s="695"/>
      <c r="QUQ8" s="695"/>
      <c r="QUR8" s="695"/>
      <c r="QUS8" s="695"/>
      <c r="QUT8" s="695"/>
      <c r="QUU8" s="695"/>
      <c r="QUV8" s="695"/>
      <c r="QUW8" s="695"/>
      <c r="QUX8" s="695"/>
      <c r="QUY8" s="695"/>
      <c r="QUZ8" s="695"/>
      <c r="QVA8" s="695"/>
      <c r="QVB8" s="695"/>
      <c r="QVC8" s="695"/>
      <c r="QVD8" s="695"/>
      <c r="QVE8" s="695"/>
      <c r="QVF8" s="695"/>
      <c r="QVG8" s="695"/>
      <c r="QVH8" s="695"/>
      <c r="QVI8" s="695"/>
      <c r="QVJ8" s="695"/>
      <c r="QVK8" s="695"/>
      <c r="QVL8" s="695"/>
      <c r="QVM8" s="695"/>
      <c r="QVN8" s="695"/>
      <c r="QVO8" s="695"/>
      <c r="QVP8" s="695"/>
      <c r="QVQ8" s="695"/>
      <c r="QVR8" s="695"/>
      <c r="QVS8" s="695"/>
      <c r="QVT8" s="695"/>
      <c r="QVU8" s="695"/>
      <c r="QVV8" s="695"/>
      <c r="QVW8" s="695"/>
      <c r="QVX8" s="695"/>
      <c r="QVY8" s="695"/>
      <c r="QVZ8" s="695"/>
      <c r="QWA8" s="695"/>
      <c r="QWB8" s="695"/>
      <c r="QWC8" s="695"/>
      <c r="QWD8" s="695"/>
      <c r="QWE8" s="695"/>
      <c r="QWF8" s="695"/>
      <c r="QWG8" s="695"/>
      <c r="QWH8" s="695"/>
      <c r="QWI8" s="695"/>
      <c r="QWJ8" s="695"/>
      <c r="QWK8" s="695"/>
      <c r="QWL8" s="695"/>
      <c r="QWM8" s="695"/>
      <c r="QWN8" s="695"/>
      <c r="QWO8" s="695"/>
      <c r="QWP8" s="695"/>
      <c r="QWQ8" s="695"/>
      <c r="QWR8" s="695"/>
      <c r="QWS8" s="695"/>
      <c r="QWT8" s="695"/>
      <c r="QWU8" s="695"/>
      <c r="QWV8" s="695"/>
      <c r="QWW8" s="695"/>
      <c r="QWX8" s="695"/>
      <c r="QWY8" s="695"/>
      <c r="QWZ8" s="695"/>
      <c r="QXA8" s="695"/>
      <c r="QXB8" s="695"/>
      <c r="QXC8" s="695"/>
      <c r="QXD8" s="695"/>
      <c r="QXE8" s="695"/>
      <c r="QXF8" s="695"/>
      <c r="QXG8" s="695"/>
      <c r="QXH8" s="695"/>
      <c r="QXI8" s="695"/>
      <c r="QXJ8" s="695"/>
      <c r="QXK8" s="695"/>
      <c r="QXL8" s="695"/>
      <c r="QXM8" s="695"/>
      <c r="QXN8" s="695"/>
      <c r="QXO8" s="695"/>
      <c r="QXP8" s="695"/>
      <c r="QXQ8" s="695"/>
      <c r="QXR8" s="695"/>
      <c r="QXS8" s="695"/>
      <c r="QXT8" s="695"/>
      <c r="QXU8" s="695"/>
      <c r="QXV8" s="695"/>
      <c r="QXW8" s="695"/>
      <c r="QXX8" s="695"/>
      <c r="QXY8" s="695"/>
      <c r="QXZ8" s="695"/>
      <c r="QYA8" s="695"/>
      <c r="QYB8" s="695"/>
      <c r="QYC8" s="695"/>
      <c r="QYD8" s="695"/>
      <c r="QYE8" s="695"/>
      <c r="QYF8" s="695"/>
      <c r="QYG8" s="695"/>
      <c r="QYH8" s="695"/>
      <c r="QYI8" s="695"/>
      <c r="QYJ8" s="695"/>
      <c r="QYK8" s="695"/>
      <c r="QYL8" s="695"/>
      <c r="QYM8" s="695"/>
      <c r="QYN8" s="695"/>
      <c r="QYO8" s="695"/>
      <c r="QYP8" s="695"/>
      <c r="QYQ8" s="695"/>
      <c r="QYR8" s="695"/>
      <c r="QYS8" s="695"/>
      <c r="QYT8" s="695"/>
      <c r="QYU8" s="695"/>
      <c r="QYV8" s="695"/>
      <c r="QYW8" s="695"/>
      <c r="QYX8" s="695"/>
      <c r="QYY8" s="695"/>
      <c r="QYZ8" s="695"/>
      <c r="QZA8" s="695"/>
      <c r="QZB8" s="695"/>
      <c r="QZC8" s="695"/>
      <c r="QZD8" s="695"/>
      <c r="QZE8" s="695"/>
      <c r="QZF8" s="695"/>
      <c r="QZG8" s="695"/>
      <c r="QZH8" s="695"/>
      <c r="QZI8" s="695"/>
      <c r="QZJ8" s="695"/>
      <c r="QZK8" s="695"/>
      <c r="QZL8" s="695"/>
      <c r="QZM8" s="695"/>
      <c r="QZN8" s="695"/>
      <c r="QZO8" s="695"/>
      <c r="QZP8" s="695"/>
      <c r="QZQ8" s="695"/>
      <c r="QZR8" s="695"/>
      <c r="QZS8" s="695"/>
      <c r="QZT8" s="695"/>
      <c r="QZU8" s="695"/>
      <c r="QZV8" s="695"/>
      <c r="QZW8" s="695"/>
      <c r="QZX8" s="695"/>
      <c r="QZY8" s="695"/>
      <c r="QZZ8" s="695"/>
      <c r="RAA8" s="695"/>
      <c r="RAB8" s="695"/>
      <c r="RAC8" s="695"/>
      <c r="RAD8" s="695"/>
      <c r="RAE8" s="695"/>
      <c r="RAF8" s="695"/>
      <c r="RAG8" s="695"/>
      <c r="RAH8" s="695"/>
      <c r="RAI8" s="695"/>
      <c r="RAJ8" s="695"/>
      <c r="RAK8" s="695"/>
      <c r="RAL8" s="695"/>
      <c r="RAM8" s="695"/>
      <c r="RAN8" s="695"/>
      <c r="RAO8" s="695"/>
      <c r="RAP8" s="695"/>
      <c r="RAQ8" s="695"/>
      <c r="RAR8" s="695"/>
      <c r="RAS8" s="695"/>
      <c r="RAT8" s="695"/>
      <c r="RAU8" s="695"/>
      <c r="RAV8" s="695"/>
      <c r="RAW8" s="695"/>
      <c r="RAX8" s="695"/>
      <c r="RAY8" s="695"/>
      <c r="RAZ8" s="695"/>
      <c r="RBA8" s="695"/>
      <c r="RBB8" s="695"/>
      <c r="RBC8" s="695"/>
      <c r="RBD8" s="695"/>
      <c r="RBE8" s="695"/>
      <c r="RBF8" s="695"/>
      <c r="RBG8" s="695"/>
      <c r="RBH8" s="695"/>
      <c r="RBI8" s="695"/>
      <c r="RBJ8" s="695"/>
      <c r="RBK8" s="695"/>
      <c r="RBL8" s="695"/>
      <c r="RBM8" s="695"/>
      <c r="RBN8" s="695"/>
      <c r="RBO8" s="695"/>
      <c r="RBP8" s="695"/>
      <c r="RBQ8" s="695"/>
      <c r="RBR8" s="695"/>
      <c r="RBS8" s="695"/>
      <c r="RBT8" s="695"/>
      <c r="RBU8" s="695"/>
      <c r="RBV8" s="695"/>
      <c r="RBW8" s="695"/>
      <c r="RBX8" s="695"/>
      <c r="RBY8" s="695"/>
      <c r="RBZ8" s="695"/>
      <c r="RCA8" s="695"/>
      <c r="RCB8" s="695"/>
      <c r="RCC8" s="695"/>
      <c r="RCD8" s="695"/>
      <c r="RCE8" s="695"/>
      <c r="RCF8" s="695"/>
      <c r="RCG8" s="695"/>
      <c r="RCH8" s="695"/>
      <c r="RCI8" s="695"/>
      <c r="RCJ8" s="695"/>
      <c r="RCK8" s="695"/>
      <c r="RCL8" s="695"/>
      <c r="RCM8" s="695"/>
      <c r="RCN8" s="695"/>
      <c r="RCO8" s="695"/>
      <c r="RCP8" s="695"/>
      <c r="RCQ8" s="695"/>
      <c r="RCR8" s="695"/>
      <c r="RCS8" s="695"/>
      <c r="RCT8" s="695"/>
      <c r="RCU8" s="695"/>
      <c r="RCV8" s="695"/>
      <c r="RCW8" s="695"/>
      <c r="RCX8" s="695"/>
      <c r="RCY8" s="695"/>
      <c r="RCZ8" s="695"/>
      <c r="RDA8" s="695"/>
      <c r="RDB8" s="695"/>
      <c r="RDC8" s="695"/>
      <c r="RDD8" s="695"/>
      <c r="RDE8" s="695"/>
      <c r="RDF8" s="695"/>
      <c r="RDG8" s="695"/>
      <c r="RDH8" s="695"/>
      <c r="RDI8" s="695"/>
      <c r="RDJ8" s="695"/>
      <c r="RDK8" s="695"/>
      <c r="RDL8" s="695"/>
      <c r="RDM8" s="695"/>
      <c r="RDN8" s="695"/>
      <c r="RDO8" s="695"/>
      <c r="RDP8" s="695"/>
      <c r="RDQ8" s="695"/>
      <c r="RDR8" s="695"/>
      <c r="RDS8" s="695"/>
      <c r="RDT8" s="695"/>
      <c r="RDU8" s="695"/>
      <c r="RDV8" s="695"/>
      <c r="RDW8" s="695"/>
      <c r="RDX8" s="695"/>
      <c r="RDY8" s="695"/>
      <c r="RDZ8" s="695"/>
      <c r="REA8" s="695"/>
      <c r="REB8" s="695"/>
      <c r="REC8" s="695"/>
      <c r="RED8" s="695"/>
      <c r="REE8" s="695"/>
      <c r="REF8" s="695"/>
      <c r="REG8" s="695"/>
      <c r="REH8" s="695"/>
      <c r="REI8" s="695"/>
      <c r="REJ8" s="695"/>
      <c r="REK8" s="695"/>
      <c r="REL8" s="695"/>
      <c r="REM8" s="695"/>
      <c r="REN8" s="695"/>
      <c r="REO8" s="695"/>
      <c r="REP8" s="695"/>
      <c r="REQ8" s="695"/>
      <c r="RER8" s="695"/>
      <c r="RES8" s="695"/>
      <c r="RET8" s="695"/>
      <c r="REU8" s="695"/>
      <c r="REV8" s="695"/>
      <c r="REW8" s="695"/>
      <c r="REX8" s="695"/>
      <c r="REY8" s="695"/>
      <c r="REZ8" s="695"/>
      <c r="RFA8" s="695"/>
      <c r="RFB8" s="695"/>
      <c r="RFC8" s="695"/>
      <c r="RFD8" s="695"/>
      <c r="RFE8" s="695"/>
      <c r="RFF8" s="695"/>
      <c r="RFG8" s="695"/>
      <c r="RFH8" s="695"/>
      <c r="RFI8" s="695"/>
      <c r="RFJ8" s="695"/>
      <c r="RFK8" s="695"/>
      <c r="RFL8" s="695"/>
      <c r="RFM8" s="695"/>
      <c r="RFN8" s="695"/>
      <c r="RFO8" s="695"/>
      <c r="RFP8" s="695"/>
      <c r="RFQ8" s="695"/>
      <c r="RFR8" s="695"/>
      <c r="RFS8" s="695"/>
      <c r="RFT8" s="695"/>
      <c r="RFU8" s="695"/>
      <c r="RFV8" s="695"/>
      <c r="RFW8" s="695"/>
      <c r="RFX8" s="695"/>
      <c r="RFY8" s="695"/>
      <c r="RFZ8" s="695"/>
      <c r="RGA8" s="695"/>
      <c r="RGB8" s="695"/>
      <c r="RGC8" s="695"/>
      <c r="RGD8" s="695"/>
      <c r="RGE8" s="695"/>
      <c r="RGF8" s="695"/>
      <c r="RGG8" s="695"/>
      <c r="RGH8" s="695"/>
      <c r="RGI8" s="695"/>
      <c r="RGJ8" s="695"/>
      <c r="RGK8" s="695"/>
      <c r="RGL8" s="695"/>
      <c r="RGM8" s="695"/>
      <c r="RGN8" s="695"/>
      <c r="RGO8" s="695"/>
      <c r="RGP8" s="695"/>
      <c r="RGQ8" s="695"/>
      <c r="RGR8" s="695"/>
      <c r="RGS8" s="695"/>
      <c r="RGT8" s="695"/>
      <c r="RGU8" s="695"/>
      <c r="RGV8" s="695"/>
      <c r="RGW8" s="695"/>
      <c r="RGX8" s="695"/>
      <c r="RGY8" s="695"/>
      <c r="RGZ8" s="695"/>
      <c r="RHA8" s="695"/>
      <c r="RHB8" s="695"/>
      <c r="RHC8" s="695"/>
      <c r="RHD8" s="695"/>
      <c r="RHE8" s="695"/>
      <c r="RHF8" s="695"/>
      <c r="RHG8" s="695"/>
      <c r="RHH8" s="695"/>
      <c r="RHI8" s="695"/>
      <c r="RHJ8" s="695"/>
      <c r="RHK8" s="695"/>
      <c r="RHL8" s="695"/>
      <c r="RHM8" s="695"/>
      <c r="RHN8" s="695"/>
      <c r="RHO8" s="695"/>
      <c r="RHP8" s="695"/>
      <c r="RHQ8" s="695"/>
      <c r="RHR8" s="695"/>
      <c r="RHS8" s="695"/>
      <c r="RHT8" s="695"/>
      <c r="RHU8" s="695"/>
      <c r="RHV8" s="695"/>
      <c r="RHW8" s="695"/>
      <c r="RHX8" s="695"/>
      <c r="RHY8" s="695"/>
      <c r="RHZ8" s="695"/>
      <c r="RIA8" s="695"/>
      <c r="RIB8" s="695"/>
      <c r="RIC8" s="695"/>
      <c r="RID8" s="695"/>
      <c r="RIE8" s="695"/>
      <c r="RIF8" s="695"/>
      <c r="RIG8" s="695"/>
      <c r="RIH8" s="695"/>
      <c r="RII8" s="695"/>
      <c r="RIJ8" s="695"/>
      <c r="RIK8" s="695"/>
      <c r="RIL8" s="695"/>
      <c r="RIM8" s="695"/>
      <c r="RIN8" s="695"/>
      <c r="RIO8" s="695"/>
      <c r="RIP8" s="695"/>
      <c r="RIQ8" s="695"/>
      <c r="RIR8" s="695"/>
      <c r="RIS8" s="695"/>
      <c r="RIT8" s="695"/>
      <c r="RIU8" s="695"/>
      <c r="RIV8" s="695"/>
      <c r="RIW8" s="695"/>
      <c r="RIX8" s="695"/>
      <c r="RIY8" s="695"/>
      <c r="RIZ8" s="695"/>
      <c r="RJA8" s="695"/>
      <c r="RJB8" s="695"/>
      <c r="RJC8" s="695"/>
      <c r="RJD8" s="695"/>
      <c r="RJE8" s="695"/>
      <c r="RJF8" s="695"/>
      <c r="RJG8" s="695"/>
      <c r="RJH8" s="695"/>
      <c r="RJI8" s="695"/>
      <c r="RJJ8" s="695"/>
      <c r="RJK8" s="695"/>
      <c r="RJL8" s="695"/>
      <c r="RJM8" s="695"/>
      <c r="RJN8" s="695"/>
      <c r="RJO8" s="695"/>
      <c r="RJP8" s="695"/>
      <c r="RJQ8" s="695"/>
      <c r="RJR8" s="695"/>
      <c r="RJS8" s="695"/>
      <c r="RJT8" s="695"/>
      <c r="RJU8" s="695"/>
      <c r="RJV8" s="695"/>
      <c r="RJW8" s="695"/>
      <c r="RJX8" s="695"/>
      <c r="RJY8" s="695"/>
      <c r="RJZ8" s="695"/>
      <c r="RKA8" s="695"/>
      <c r="RKB8" s="695"/>
      <c r="RKC8" s="695"/>
      <c r="RKD8" s="695"/>
      <c r="RKE8" s="695"/>
      <c r="RKF8" s="695"/>
      <c r="RKG8" s="695"/>
      <c r="RKH8" s="695"/>
      <c r="RKI8" s="695"/>
      <c r="RKJ8" s="695"/>
      <c r="RKK8" s="695"/>
      <c r="RKL8" s="695"/>
      <c r="RKM8" s="695"/>
      <c r="RKN8" s="695"/>
      <c r="RKO8" s="695"/>
      <c r="RKP8" s="695"/>
      <c r="RKQ8" s="695"/>
      <c r="RKR8" s="695"/>
      <c r="RKS8" s="695"/>
      <c r="RKT8" s="695"/>
      <c r="RKU8" s="695"/>
      <c r="RKV8" s="695"/>
      <c r="RKW8" s="695"/>
      <c r="RKX8" s="695"/>
      <c r="RKY8" s="695"/>
      <c r="RKZ8" s="695"/>
      <c r="RLA8" s="695"/>
      <c r="RLB8" s="695"/>
      <c r="RLC8" s="695"/>
      <c r="RLD8" s="695"/>
      <c r="RLE8" s="695"/>
      <c r="RLF8" s="695"/>
      <c r="RLG8" s="695"/>
      <c r="RLH8" s="695"/>
      <c r="RLI8" s="695"/>
      <c r="RLJ8" s="695"/>
      <c r="RLK8" s="695"/>
      <c r="RLL8" s="695"/>
      <c r="RLM8" s="695"/>
      <c r="RLN8" s="695"/>
      <c r="RLO8" s="695"/>
      <c r="RLP8" s="695"/>
      <c r="RLQ8" s="695"/>
      <c r="RLR8" s="695"/>
      <c r="RLS8" s="695"/>
      <c r="RLT8" s="695"/>
      <c r="RLU8" s="695"/>
      <c r="RLV8" s="695"/>
      <c r="RLW8" s="695"/>
      <c r="RLX8" s="695"/>
      <c r="RLY8" s="695"/>
      <c r="RLZ8" s="695"/>
      <c r="RMA8" s="695"/>
      <c r="RMB8" s="695"/>
      <c r="RMC8" s="695"/>
      <c r="RMD8" s="695"/>
      <c r="RME8" s="695"/>
      <c r="RMF8" s="695"/>
      <c r="RMG8" s="695"/>
      <c r="RMH8" s="695"/>
      <c r="RMI8" s="695"/>
      <c r="RMJ8" s="695"/>
      <c r="RMK8" s="695"/>
      <c r="RML8" s="695"/>
      <c r="RMM8" s="695"/>
      <c r="RMN8" s="695"/>
      <c r="RMO8" s="695"/>
      <c r="RMP8" s="695"/>
      <c r="RMQ8" s="695"/>
      <c r="RMR8" s="695"/>
      <c r="RMS8" s="695"/>
      <c r="RMT8" s="695"/>
      <c r="RMU8" s="695"/>
      <c r="RMV8" s="695"/>
      <c r="RMW8" s="695"/>
      <c r="RMX8" s="695"/>
      <c r="RMY8" s="695"/>
      <c r="RMZ8" s="695"/>
      <c r="RNA8" s="695"/>
      <c r="RNB8" s="695"/>
      <c r="RNC8" s="695"/>
      <c r="RND8" s="695"/>
      <c r="RNE8" s="695"/>
      <c r="RNF8" s="695"/>
      <c r="RNG8" s="695"/>
      <c r="RNH8" s="695"/>
      <c r="RNI8" s="695"/>
      <c r="RNJ8" s="695"/>
      <c r="RNK8" s="695"/>
      <c r="RNL8" s="695"/>
      <c r="RNM8" s="695"/>
      <c r="RNN8" s="695"/>
      <c r="RNO8" s="695"/>
      <c r="RNP8" s="695"/>
      <c r="RNQ8" s="695"/>
      <c r="RNR8" s="695"/>
      <c r="RNS8" s="695"/>
      <c r="RNT8" s="695"/>
      <c r="RNU8" s="695"/>
      <c r="RNV8" s="695"/>
      <c r="RNW8" s="695"/>
      <c r="RNX8" s="695"/>
      <c r="RNY8" s="695"/>
      <c r="RNZ8" s="695"/>
      <c r="ROA8" s="695"/>
      <c r="ROB8" s="695"/>
      <c r="ROC8" s="695"/>
      <c r="ROD8" s="695"/>
      <c r="ROE8" s="695"/>
      <c r="ROF8" s="695"/>
      <c r="ROG8" s="695"/>
      <c r="ROH8" s="695"/>
      <c r="ROI8" s="695"/>
      <c r="ROJ8" s="695"/>
      <c r="ROK8" s="695"/>
      <c r="ROL8" s="695"/>
      <c r="ROM8" s="695"/>
      <c r="RON8" s="695"/>
      <c r="ROO8" s="695"/>
      <c r="ROP8" s="695"/>
      <c r="ROQ8" s="695"/>
      <c r="ROR8" s="695"/>
      <c r="ROS8" s="695"/>
      <c r="ROT8" s="695"/>
      <c r="ROU8" s="695"/>
      <c r="ROV8" s="695"/>
      <c r="ROW8" s="695"/>
      <c r="ROX8" s="695"/>
      <c r="ROY8" s="695"/>
      <c r="ROZ8" s="695"/>
      <c r="RPA8" s="695"/>
      <c r="RPB8" s="695"/>
      <c r="RPC8" s="695"/>
      <c r="RPD8" s="695"/>
      <c r="RPE8" s="695"/>
      <c r="RPF8" s="695"/>
      <c r="RPG8" s="695"/>
      <c r="RPH8" s="695"/>
      <c r="RPI8" s="695"/>
      <c r="RPJ8" s="695"/>
      <c r="RPK8" s="695"/>
      <c r="RPL8" s="695"/>
      <c r="RPM8" s="695"/>
      <c r="RPN8" s="695"/>
      <c r="RPO8" s="695"/>
      <c r="RPP8" s="695"/>
      <c r="RPQ8" s="695"/>
      <c r="RPR8" s="695"/>
      <c r="RPS8" s="695"/>
      <c r="RPT8" s="695"/>
      <c r="RPU8" s="695"/>
      <c r="RPV8" s="695"/>
      <c r="RPW8" s="695"/>
      <c r="RPX8" s="695"/>
      <c r="RPY8" s="695"/>
      <c r="RPZ8" s="695"/>
      <c r="RQA8" s="695"/>
      <c r="RQB8" s="695"/>
      <c r="RQC8" s="695"/>
      <c r="RQD8" s="695"/>
      <c r="RQE8" s="695"/>
      <c r="RQF8" s="695"/>
      <c r="RQG8" s="695"/>
      <c r="RQH8" s="695"/>
      <c r="RQI8" s="695"/>
      <c r="RQJ8" s="695"/>
      <c r="RQK8" s="695"/>
      <c r="RQL8" s="695"/>
      <c r="RQM8" s="695"/>
      <c r="RQN8" s="695"/>
      <c r="RQO8" s="695"/>
      <c r="RQP8" s="695"/>
      <c r="RQQ8" s="695"/>
      <c r="RQR8" s="695"/>
      <c r="RQS8" s="695"/>
      <c r="RQT8" s="695"/>
      <c r="RQU8" s="695"/>
      <c r="RQV8" s="695"/>
      <c r="RQW8" s="695"/>
      <c r="RQX8" s="695"/>
      <c r="RQY8" s="695"/>
      <c r="RQZ8" s="695"/>
      <c r="RRA8" s="695"/>
      <c r="RRB8" s="695"/>
      <c r="RRC8" s="695"/>
      <c r="RRD8" s="695"/>
      <c r="RRE8" s="695"/>
      <c r="RRF8" s="695"/>
      <c r="RRG8" s="695"/>
      <c r="RRH8" s="695"/>
      <c r="RRI8" s="695"/>
      <c r="RRJ8" s="695"/>
      <c r="RRK8" s="695"/>
      <c r="RRL8" s="695"/>
      <c r="RRM8" s="695"/>
      <c r="RRN8" s="695"/>
      <c r="RRO8" s="695"/>
      <c r="RRP8" s="695"/>
      <c r="RRQ8" s="695"/>
      <c r="RRR8" s="695"/>
      <c r="RRS8" s="695"/>
      <c r="RRT8" s="695"/>
      <c r="RRU8" s="695"/>
      <c r="RRV8" s="695"/>
      <c r="RRW8" s="695"/>
      <c r="RRX8" s="695"/>
      <c r="RRY8" s="695"/>
      <c r="RRZ8" s="695"/>
      <c r="RSA8" s="695"/>
      <c r="RSB8" s="695"/>
      <c r="RSC8" s="695"/>
      <c r="RSD8" s="695"/>
      <c r="RSE8" s="695"/>
      <c r="RSF8" s="695"/>
      <c r="RSG8" s="695"/>
      <c r="RSH8" s="695"/>
      <c r="RSI8" s="695"/>
      <c r="RSJ8" s="695"/>
      <c r="RSK8" s="695"/>
      <c r="RSL8" s="695"/>
      <c r="RSM8" s="695"/>
      <c r="RSN8" s="695"/>
      <c r="RSO8" s="695"/>
      <c r="RSP8" s="695"/>
      <c r="RSQ8" s="695"/>
      <c r="RSR8" s="695"/>
      <c r="RSS8" s="695"/>
      <c r="RST8" s="695"/>
      <c r="RSU8" s="695"/>
      <c r="RSV8" s="695"/>
      <c r="RSW8" s="695"/>
      <c r="RSX8" s="695"/>
      <c r="RSY8" s="695"/>
      <c r="RSZ8" s="695"/>
      <c r="RTA8" s="695"/>
      <c r="RTB8" s="695"/>
      <c r="RTC8" s="695"/>
      <c r="RTD8" s="695"/>
      <c r="RTE8" s="695"/>
      <c r="RTF8" s="695"/>
      <c r="RTG8" s="695"/>
      <c r="RTH8" s="695"/>
      <c r="RTI8" s="695"/>
      <c r="RTJ8" s="695"/>
      <c r="RTK8" s="695"/>
      <c r="RTL8" s="695"/>
      <c r="RTM8" s="695"/>
      <c r="RTN8" s="695"/>
      <c r="RTO8" s="695"/>
      <c r="RTP8" s="695"/>
      <c r="RTQ8" s="695"/>
      <c r="RTR8" s="695"/>
      <c r="RTS8" s="695"/>
      <c r="RTT8" s="695"/>
      <c r="RTU8" s="695"/>
      <c r="RTV8" s="695"/>
      <c r="RTW8" s="695"/>
      <c r="RTX8" s="695"/>
      <c r="RTY8" s="695"/>
      <c r="RTZ8" s="695"/>
      <c r="RUA8" s="695"/>
      <c r="RUB8" s="695"/>
      <c r="RUC8" s="695"/>
      <c r="RUD8" s="695"/>
      <c r="RUE8" s="695"/>
      <c r="RUF8" s="695"/>
      <c r="RUG8" s="695"/>
      <c r="RUH8" s="695"/>
      <c r="RUI8" s="695"/>
      <c r="RUJ8" s="695"/>
      <c r="RUK8" s="695"/>
      <c r="RUL8" s="695"/>
      <c r="RUM8" s="695"/>
      <c r="RUN8" s="695"/>
      <c r="RUO8" s="695"/>
      <c r="RUP8" s="695"/>
      <c r="RUQ8" s="695"/>
      <c r="RUR8" s="695"/>
      <c r="RUS8" s="695"/>
      <c r="RUT8" s="695"/>
      <c r="RUU8" s="695"/>
      <c r="RUV8" s="695"/>
      <c r="RUW8" s="695"/>
      <c r="RUX8" s="695"/>
      <c r="RUY8" s="695"/>
      <c r="RUZ8" s="695"/>
      <c r="RVA8" s="695"/>
      <c r="RVB8" s="695"/>
      <c r="RVC8" s="695"/>
      <c r="RVD8" s="695"/>
      <c r="RVE8" s="695"/>
      <c r="RVF8" s="695"/>
      <c r="RVG8" s="695"/>
      <c r="RVH8" s="695"/>
      <c r="RVI8" s="695"/>
      <c r="RVJ8" s="695"/>
      <c r="RVK8" s="695"/>
      <c r="RVL8" s="695"/>
      <c r="RVM8" s="695"/>
      <c r="RVN8" s="695"/>
      <c r="RVO8" s="695"/>
      <c r="RVP8" s="695"/>
      <c r="RVQ8" s="695"/>
      <c r="RVR8" s="695"/>
      <c r="RVS8" s="695"/>
      <c r="RVT8" s="695"/>
      <c r="RVU8" s="695"/>
      <c r="RVV8" s="695"/>
      <c r="RVW8" s="695"/>
      <c r="RVX8" s="695"/>
      <c r="RVY8" s="695"/>
      <c r="RVZ8" s="695"/>
      <c r="RWA8" s="695"/>
      <c r="RWB8" s="695"/>
      <c r="RWC8" s="695"/>
      <c r="RWD8" s="695"/>
      <c r="RWE8" s="695"/>
      <c r="RWF8" s="695"/>
      <c r="RWG8" s="695"/>
      <c r="RWH8" s="695"/>
      <c r="RWI8" s="695"/>
      <c r="RWJ8" s="695"/>
      <c r="RWK8" s="695"/>
      <c r="RWL8" s="695"/>
      <c r="RWM8" s="695"/>
      <c r="RWN8" s="695"/>
      <c r="RWO8" s="695"/>
      <c r="RWP8" s="695"/>
      <c r="RWQ8" s="695"/>
      <c r="RWR8" s="695"/>
      <c r="RWS8" s="695"/>
      <c r="RWT8" s="695"/>
      <c r="RWU8" s="695"/>
      <c r="RWV8" s="695"/>
      <c r="RWW8" s="695"/>
      <c r="RWX8" s="695"/>
      <c r="RWY8" s="695"/>
      <c r="RWZ8" s="695"/>
      <c r="RXA8" s="695"/>
      <c r="RXB8" s="695"/>
      <c r="RXC8" s="695"/>
      <c r="RXD8" s="695"/>
      <c r="RXE8" s="695"/>
      <c r="RXF8" s="695"/>
      <c r="RXG8" s="695"/>
      <c r="RXH8" s="695"/>
      <c r="RXI8" s="695"/>
      <c r="RXJ8" s="695"/>
      <c r="RXK8" s="695"/>
      <c r="RXL8" s="695"/>
      <c r="RXM8" s="695"/>
      <c r="RXN8" s="695"/>
      <c r="RXO8" s="695"/>
      <c r="RXP8" s="695"/>
      <c r="RXQ8" s="695"/>
      <c r="RXR8" s="695"/>
      <c r="RXS8" s="695"/>
      <c r="RXT8" s="695"/>
      <c r="RXU8" s="695"/>
      <c r="RXV8" s="695"/>
      <c r="RXW8" s="695"/>
      <c r="RXX8" s="695"/>
      <c r="RXY8" s="695"/>
      <c r="RXZ8" s="695"/>
      <c r="RYA8" s="695"/>
      <c r="RYB8" s="695"/>
      <c r="RYC8" s="695"/>
      <c r="RYD8" s="695"/>
      <c r="RYE8" s="695"/>
      <c r="RYF8" s="695"/>
      <c r="RYG8" s="695"/>
      <c r="RYH8" s="695"/>
      <c r="RYI8" s="695"/>
      <c r="RYJ8" s="695"/>
      <c r="RYK8" s="695"/>
      <c r="RYL8" s="695"/>
      <c r="RYM8" s="695"/>
      <c r="RYN8" s="695"/>
      <c r="RYO8" s="695"/>
      <c r="RYP8" s="695"/>
      <c r="RYQ8" s="695"/>
      <c r="RYR8" s="695"/>
      <c r="RYS8" s="695"/>
      <c r="RYT8" s="695"/>
      <c r="RYU8" s="695"/>
      <c r="RYV8" s="695"/>
      <c r="RYW8" s="695"/>
      <c r="RYX8" s="695"/>
      <c r="RYY8" s="695"/>
      <c r="RYZ8" s="695"/>
      <c r="RZA8" s="695"/>
      <c r="RZB8" s="695"/>
      <c r="RZC8" s="695"/>
      <c r="RZD8" s="695"/>
      <c r="RZE8" s="695"/>
      <c r="RZF8" s="695"/>
      <c r="RZG8" s="695"/>
      <c r="RZH8" s="695"/>
      <c r="RZI8" s="695"/>
      <c r="RZJ8" s="695"/>
      <c r="RZK8" s="695"/>
      <c r="RZL8" s="695"/>
      <c r="RZM8" s="695"/>
      <c r="RZN8" s="695"/>
      <c r="RZO8" s="695"/>
      <c r="RZP8" s="695"/>
      <c r="RZQ8" s="695"/>
      <c r="RZR8" s="695"/>
      <c r="RZS8" s="695"/>
      <c r="RZT8" s="695"/>
      <c r="RZU8" s="695"/>
      <c r="RZV8" s="695"/>
      <c r="RZW8" s="695"/>
      <c r="RZX8" s="695"/>
      <c r="RZY8" s="695"/>
      <c r="RZZ8" s="695"/>
      <c r="SAA8" s="695"/>
      <c r="SAB8" s="695"/>
      <c r="SAC8" s="695"/>
      <c r="SAD8" s="695"/>
      <c r="SAE8" s="695"/>
      <c r="SAF8" s="695"/>
      <c r="SAG8" s="695"/>
      <c r="SAH8" s="695"/>
      <c r="SAI8" s="695"/>
      <c r="SAJ8" s="695"/>
      <c r="SAK8" s="695"/>
      <c r="SAL8" s="695"/>
      <c r="SAM8" s="695"/>
      <c r="SAN8" s="695"/>
      <c r="SAO8" s="695"/>
      <c r="SAP8" s="695"/>
      <c r="SAQ8" s="695"/>
      <c r="SAR8" s="695"/>
      <c r="SAS8" s="695"/>
      <c r="SAT8" s="695"/>
      <c r="SAU8" s="695"/>
      <c r="SAV8" s="695"/>
      <c r="SAW8" s="695"/>
      <c r="SAX8" s="695"/>
      <c r="SAY8" s="695"/>
      <c r="SAZ8" s="695"/>
      <c r="SBA8" s="695"/>
      <c r="SBB8" s="695"/>
      <c r="SBC8" s="695"/>
      <c r="SBD8" s="695"/>
      <c r="SBE8" s="695"/>
      <c r="SBF8" s="695"/>
      <c r="SBG8" s="695"/>
      <c r="SBH8" s="695"/>
      <c r="SBI8" s="695"/>
      <c r="SBJ8" s="695"/>
      <c r="SBK8" s="695"/>
      <c r="SBL8" s="695"/>
      <c r="SBM8" s="695"/>
      <c r="SBN8" s="695"/>
      <c r="SBO8" s="695"/>
      <c r="SBP8" s="695"/>
      <c r="SBQ8" s="695"/>
      <c r="SBR8" s="695"/>
      <c r="SBS8" s="695"/>
      <c r="SBT8" s="695"/>
      <c r="SBU8" s="695"/>
      <c r="SBV8" s="695"/>
      <c r="SBW8" s="695"/>
      <c r="SBX8" s="695"/>
      <c r="SBY8" s="695"/>
      <c r="SBZ8" s="695"/>
      <c r="SCA8" s="695"/>
      <c r="SCB8" s="695"/>
      <c r="SCC8" s="695"/>
      <c r="SCD8" s="695"/>
      <c r="SCE8" s="695"/>
      <c r="SCF8" s="695"/>
      <c r="SCG8" s="695"/>
      <c r="SCH8" s="695"/>
      <c r="SCI8" s="695"/>
      <c r="SCJ8" s="695"/>
      <c r="SCK8" s="695"/>
      <c r="SCL8" s="695"/>
      <c r="SCM8" s="695"/>
      <c r="SCN8" s="695"/>
      <c r="SCO8" s="695"/>
      <c r="SCP8" s="695"/>
      <c r="SCQ8" s="695"/>
      <c r="SCR8" s="695"/>
      <c r="SCS8" s="695"/>
      <c r="SCT8" s="695"/>
      <c r="SCU8" s="695"/>
      <c r="SCV8" s="695"/>
      <c r="SCW8" s="695"/>
      <c r="SCX8" s="695"/>
      <c r="SCY8" s="695"/>
      <c r="SCZ8" s="695"/>
      <c r="SDA8" s="695"/>
      <c r="SDB8" s="695"/>
      <c r="SDC8" s="695"/>
      <c r="SDD8" s="695"/>
      <c r="SDE8" s="695"/>
      <c r="SDF8" s="695"/>
      <c r="SDG8" s="695"/>
      <c r="SDH8" s="695"/>
      <c r="SDI8" s="695"/>
      <c r="SDJ8" s="695"/>
      <c r="SDK8" s="695"/>
      <c r="SDL8" s="695"/>
      <c r="SDM8" s="695"/>
      <c r="SDN8" s="695"/>
      <c r="SDO8" s="695"/>
      <c r="SDP8" s="695"/>
      <c r="SDQ8" s="695"/>
      <c r="SDR8" s="695"/>
      <c r="SDS8" s="695"/>
      <c r="SDT8" s="695"/>
      <c r="SDU8" s="695"/>
      <c r="SDV8" s="695"/>
      <c r="SDW8" s="695"/>
      <c r="SDX8" s="695"/>
      <c r="SDY8" s="695"/>
      <c r="SDZ8" s="695"/>
      <c r="SEA8" s="695"/>
      <c r="SEB8" s="695"/>
      <c r="SEC8" s="695"/>
      <c r="SED8" s="695"/>
      <c r="SEE8" s="695"/>
      <c r="SEF8" s="695"/>
      <c r="SEG8" s="695"/>
      <c r="SEH8" s="695"/>
      <c r="SEI8" s="695"/>
      <c r="SEJ8" s="695"/>
      <c r="SEK8" s="695"/>
      <c r="SEL8" s="695"/>
      <c r="SEM8" s="695"/>
      <c r="SEN8" s="695"/>
      <c r="SEO8" s="695"/>
      <c r="SEP8" s="695"/>
      <c r="SEQ8" s="695"/>
      <c r="SER8" s="695"/>
      <c r="SES8" s="695"/>
      <c r="SET8" s="695"/>
      <c r="SEU8" s="695"/>
      <c r="SEV8" s="695"/>
      <c r="SEW8" s="695"/>
      <c r="SEX8" s="695"/>
      <c r="SEY8" s="695"/>
      <c r="SEZ8" s="695"/>
      <c r="SFA8" s="695"/>
      <c r="SFB8" s="695"/>
      <c r="SFC8" s="695"/>
      <c r="SFD8" s="695"/>
      <c r="SFE8" s="695"/>
      <c r="SFF8" s="695"/>
      <c r="SFG8" s="695"/>
      <c r="SFH8" s="695"/>
      <c r="SFI8" s="695"/>
      <c r="SFJ8" s="695"/>
      <c r="SFK8" s="695"/>
      <c r="SFL8" s="695"/>
      <c r="SFM8" s="695"/>
      <c r="SFN8" s="695"/>
      <c r="SFO8" s="695"/>
      <c r="SFP8" s="695"/>
      <c r="SFQ8" s="695"/>
      <c r="SFR8" s="695"/>
      <c r="SFS8" s="695"/>
      <c r="SFT8" s="695"/>
      <c r="SFU8" s="695"/>
      <c r="SFV8" s="695"/>
      <c r="SFW8" s="695"/>
      <c r="SFX8" s="695"/>
      <c r="SFY8" s="695"/>
      <c r="SFZ8" s="695"/>
      <c r="SGA8" s="695"/>
      <c r="SGB8" s="695"/>
      <c r="SGC8" s="695"/>
      <c r="SGD8" s="695"/>
      <c r="SGE8" s="695"/>
      <c r="SGF8" s="695"/>
      <c r="SGG8" s="695"/>
      <c r="SGH8" s="695"/>
      <c r="SGI8" s="695"/>
      <c r="SGJ8" s="695"/>
      <c r="SGK8" s="695"/>
      <c r="SGL8" s="695"/>
      <c r="SGM8" s="695"/>
      <c r="SGN8" s="695"/>
      <c r="SGO8" s="695"/>
      <c r="SGP8" s="695"/>
      <c r="SGQ8" s="695"/>
      <c r="SGR8" s="695"/>
      <c r="SGS8" s="695"/>
      <c r="SGT8" s="695"/>
      <c r="SGU8" s="695"/>
      <c r="SGV8" s="695"/>
      <c r="SGW8" s="695"/>
      <c r="SGX8" s="695"/>
      <c r="SGY8" s="695"/>
      <c r="SGZ8" s="695"/>
      <c r="SHA8" s="695"/>
      <c r="SHB8" s="695"/>
      <c r="SHC8" s="695"/>
      <c r="SHD8" s="695"/>
      <c r="SHE8" s="695"/>
      <c r="SHF8" s="695"/>
      <c r="SHG8" s="695"/>
      <c r="SHH8" s="695"/>
      <c r="SHI8" s="695"/>
      <c r="SHJ8" s="695"/>
      <c r="SHK8" s="695"/>
      <c r="SHL8" s="695"/>
      <c r="SHM8" s="695"/>
      <c r="SHN8" s="695"/>
      <c r="SHO8" s="695"/>
      <c r="SHP8" s="695"/>
      <c r="SHQ8" s="695"/>
      <c r="SHR8" s="695"/>
      <c r="SHS8" s="695"/>
      <c r="SHT8" s="695"/>
      <c r="SHU8" s="695"/>
      <c r="SHV8" s="695"/>
      <c r="SHW8" s="695"/>
      <c r="SHX8" s="695"/>
      <c r="SHY8" s="695"/>
      <c r="SHZ8" s="695"/>
      <c r="SIA8" s="695"/>
      <c r="SIB8" s="695"/>
      <c r="SIC8" s="695"/>
      <c r="SID8" s="695"/>
      <c r="SIE8" s="695"/>
      <c r="SIF8" s="695"/>
      <c r="SIG8" s="695"/>
      <c r="SIH8" s="695"/>
      <c r="SII8" s="695"/>
      <c r="SIJ8" s="695"/>
      <c r="SIK8" s="695"/>
      <c r="SIL8" s="695"/>
      <c r="SIM8" s="695"/>
      <c r="SIN8" s="695"/>
      <c r="SIO8" s="695"/>
      <c r="SIP8" s="695"/>
      <c r="SIQ8" s="695"/>
      <c r="SIR8" s="695"/>
      <c r="SIS8" s="695"/>
      <c r="SIT8" s="695"/>
      <c r="SIU8" s="695"/>
      <c r="SIV8" s="695"/>
      <c r="SIW8" s="695"/>
      <c r="SIX8" s="695"/>
      <c r="SIY8" s="695"/>
      <c r="SIZ8" s="695"/>
      <c r="SJA8" s="695"/>
      <c r="SJB8" s="695"/>
      <c r="SJC8" s="695"/>
      <c r="SJD8" s="695"/>
      <c r="SJE8" s="695"/>
      <c r="SJF8" s="695"/>
      <c r="SJG8" s="695"/>
      <c r="SJH8" s="695"/>
      <c r="SJI8" s="695"/>
      <c r="SJJ8" s="695"/>
      <c r="SJK8" s="695"/>
      <c r="SJL8" s="695"/>
      <c r="SJM8" s="695"/>
      <c r="SJN8" s="695"/>
      <c r="SJO8" s="695"/>
      <c r="SJP8" s="695"/>
      <c r="SJQ8" s="695"/>
      <c r="SJR8" s="695"/>
      <c r="SJS8" s="695"/>
      <c r="SJT8" s="695"/>
      <c r="SJU8" s="695"/>
      <c r="SJV8" s="695"/>
      <c r="SJW8" s="695"/>
      <c r="SJX8" s="695"/>
      <c r="SJY8" s="695"/>
      <c r="SJZ8" s="695"/>
      <c r="SKA8" s="695"/>
      <c r="SKB8" s="695"/>
      <c r="SKC8" s="695"/>
      <c r="SKD8" s="695"/>
      <c r="SKE8" s="695"/>
      <c r="SKF8" s="695"/>
      <c r="SKG8" s="695"/>
      <c r="SKH8" s="695"/>
      <c r="SKI8" s="695"/>
      <c r="SKJ8" s="695"/>
      <c r="SKK8" s="695"/>
      <c r="SKL8" s="695"/>
      <c r="SKM8" s="695"/>
      <c r="SKN8" s="695"/>
      <c r="SKO8" s="695"/>
      <c r="SKP8" s="695"/>
      <c r="SKQ8" s="695"/>
      <c r="SKR8" s="695"/>
      <c r="SKS8" s="695"/>
      <c r="SKT8" s="695"/>
      <c r="SKU8" s="695"/>
      <c r="SKV8" s="695"/>
      <c r="SKW8" s="695"/>
      <c r="SKX8" s="695"/>
      <c r="SKY8" s="695"/>
      <c r="SKZ8" s="695"/>
      <c r="SLA8" s="695"/>
      <c r="SLB8" s="695"/>
      <c r="SLC8" s="695"/>
      <c r="SLD8" s="695"/>
      <c r="SLE8" s="695"/>
      <c r="SLF8" s="695"/>
      <c r="SLG8" s="695"/>
      <c r="SLH8" s="695"/>
      <c r="SLI8" s="695"/>
      <c r="SLJ8" s="695"/>
      <c r="SLK8" s="695"/>
      <c r="SLL8" s="695"/>
      <c r="SLM8" s="695"/>
      <c r="SLN8" s="695"/>
      <c r="SLO8" s="695"/>
      <c r="SLP8" s="695"/>
      <c r="SLQ8" s="695"/>
      <c r="SLR8" s="695"/>
      <c r="SLS8" s="695"/>
      <c r="SLT8" s="695"/>
      <c r="SLU8" s="695"/>
      <c r="SLV8" s="695"/>
      <c r="SLW8" s="695"/>
      <c r="SLX8" s="695"/>
      <c r="SLY8" s="695"/>
      <c r="SLZ8" s="695"/>
      <c r="SMA8" s="695"/>
      <c r="SMB8" s="695"/>
      <c r="SMC8" s="695"/>
      <c r="SMD8" s="695"/>
      <c r="SME8" s="695"/>
      <c r="SMF8" s="695"/>
      <c r="SMG8" s="695"/>
      <c r="SMH8" s="695"/>
      <c r="SMI8" s="695"/>
      <c r="SMJ8" s="695"/>
      <c r="SMK8" s="695"/>
      <c r="SML8" s="695"/>
      <c r="SMM8" s="695"/>
      <c r="SMN8" s="695"/>
      <c r="SMO8" s="695"/>
      <c r="SMP8" s="695"/>
      <c r="SMQ8" s="695"/>
      <c r="SMR8" s="695"/>
      <c r="SMS8" s="695"/>
      <c r="SMT8" s="695"/>
      <c r="SMU8" s="695"/>
      <c r="SMV8" s="695"/>
      <c r="SMW8" s="695"/>
      <c r="SMX8" s="695"/>
      <c r="SMY8" s="695"/>
      <c r="SMZ8" s="695"/>
      <c r="SNA8" s="695"/>
      <c r="SNB8" s="695"/>
      <c r="SNC8" s="695"/>
      <c r="SND8" s="695"/>
      <c r="SNE8" s="695"/>
      <c r="SNF8" s="695"/>
      <c r="SNG8" s="695"/>
      <c r="SNH8" s="695"/>
      <c r="SNI8" s="695"/>
      <c r="SNJ8" s="695"/>
      <c r="SNK8" s="695"/>
      <c r="SNL8" s="695"/>
      <c r="SNM8" s="695"/>
      <c r="SNN8" s="695"/>
      <c r="SNO8" s="695"/>
      <c r="SNP8" s="695"/>
      <c r="SNQ8" s="695"/>
      <c r="SNR8" s="695"/>
      <c r="SNS8" s="695"/>
      <c r="SNT8" s="695"/>
      <c r="SNU8" s="695"/>
      <c r="SNV8" s="695"/>
      <c r="SNW8" s="695"/>
      <c r="SNX8" s="695"/>
      <c r="SNY8" s="695"/>
      <c r="SNZ8" s="695"/>
      <c r="SOA8" s="695"/>
      <c r="SOB8" s="695"/>
      <c r="SOC8" s="695"/>
      <c r="SOD8" s="695"/>
      <c r="SOE8" s="695"/>
      <c r="SOF8" s="695"/>
      <c r="SOG8" s="695"/>
      <c r="SOH8" s="695"/>
      <c r="SOI8" s="695"/>
      <c r="SOJ8" s="695"/>
      <c r="SOK8" s="695"/>
      <c r="SOL8" s="695"/>
      <c r="SOM8" s="695"/>
      <c r="SON8" s="695"/>
      <c r="SOO8" s="695"/>
      <c r="SOP8" s="695"/>
      <c r="SOQ8" s="695"/>
      <c r="SOR8" s="695"/>
      <c r="SOS8" s="695"/>
      <c r="SOT8" s="695"/>
      <c r="SOU8" s="695"/>
      <c r="SOV8" s="695"/>
      <c r="SOW8" s="695"/>
      <c r="SOX8" s="695"/>
      <c r="SOY8" s="695"/>
      <c r="SOZ8" s="695"/>
      <c r="SPA8" s="695"/>
      <c r="SPB8" s="695"/>
      <c r="SPC8" s="695"/>
      <c r="SPD8" s="695"/>
      <c r="SPE8" s="695"/>
      <c r="SPF8" s="695"/>
      <c r="SPG8" s="695"/>
      <c r="SPH8" s="695"/>
      <c r="SPI8" s="695"/>
      <c r="SPJ8" s="695"/>
      <c r="SPK8" s="695"/>
      <c r="SPL8" s="695"/>
      <c r="SPM8" s="695"/>
      <c r="SPN8" s="695"/>
      <c r="SPO8" s="695"/>
      <c r="SPP8" s="695"/>
      <c r="SPQ8" s="695"/>
      <c r="SPR8" s="695"/>
      <c r="SPS8" s="695"/>
      <c r="SPT8" s="695"/>
      <c r="SPU8" s="695"/>
      <c r="SPV8" s="695"/>
      <c r="SPW8" s="695"/>
      <c r="SPX8" s="695"/>
      <c r="SPY8" s="695"/>
      <c r="SPZ8" s="695"/>
      <c r="SQA8" s="695"/>
      <c r="SQB8" s="695"/>
      <c r="SQC8" s="695"/>
      <c r="SQD8" s="695"/>
      <c r="SQE8" s="695"/>
      <c r="SQF8" s="695"/>
      <c r="SQG8" s="695"/>
      <c r="SQH8" s="695"/>
      <c r="SQI8" s="695"/>
      <c r="SQJ8" s="695"/>
      <c r="SQK8" s="695"/>
      <c r="SQL8" s="695"/>
      <c r="SQM8" s="695"/>
      <c r="SQN8" s="695"/>
      <c r="SQO8" s="695"/>
      <c r="SQP8" s="695"/>
      <c r="SQQ8" s="695"/>
      <c r="SQR8" s="695"/>
      <c r="SQS8" s="695"/>
      <c r="SQT8" s="695"/>
      <c r="SQU8" s="695"/>
      <c r="SQV8" s="695"/>
      <c r="SQW8" s="695"/>
      <c r="SQX8" s="695"/>
      <c r="SQY8" s="695"/>
      <c r="SQZ8" s="695"/>
      <c r="SRA8" s="695"/>
      <c r="SRB8" s="695"/>
      <c r="SRC8" s="695"/>
      <c r="SRD8" s="695"/>
      <c r="SRE8" s="695"/>
      <c r="SRF8" s="695"/>
      <c r="SRG8" s="695"/>
      <c r="SRH8" s="695"/>
      <c r="SRI8" s="695"/>
      <c r="SRJ8" s="695"/>
      <c r="SRK8" s="695"/>
      <c r="SRL8" s="695"/>
      <c r="SRM8" s="695"/>
      <c r="SRN8" s="695"/>
      <c r="SRO8" s="695"/>
      <c r="SRP8" s="695"/>
      <c r="SRQ8" s="695"/>
      <c r="SRR8" s="695"/>
      <c r="SRS8" s="695"/>
      <c r="SRT8" s="695"/>
      <c r="SRU8" s="695"/>
      <c r="SRV8" s="695"/>
      <c r="SRW8" s="695"/>
      <c r="SRX8" s="695"/>
      <c r="SRY8" s="695"/>
      <c r="SRZ8" s="695"/>
      <c r="SSA8" s="695"/>
      <c r="SSB8" s="695"/>
      <c r="SSC8" s="695"/>
      <c r="SSD8" s="695"/>
      <c r="SSE8" s="695"/>
      <c r="SSF8" s="695"/>
      <c r="SSG8" s="695"/>
      <c r="SSH8" s="695"/>
      <c r="SSI8" s="695"/>
      <c r="SSJ8" s="695"/>
      <c r="SSK8" s="695"/>
      <c r="SSL8" s="695"/>
      <c r="SSM8" s="695"/>
      <c r="SSN8" s="695"/>
      <c r="SSO8" s="695"/>
      <c r="SSP8" s="695"/>
      <c r="SSQ8" s="695"/>
      <c r="SSR8" s="695"/>
      <c r="SSS8" s="695"/>
      <c r="SST8" s="695"/>
      <c r="SSU8" s="695"/>
      <c r="SSV8" s="695"/>
      <c r="SSW8" s="695"/>
      <c r="SSX8" s="695"/>
      <c r="SSY8" s="695"/>
      <c r="SSZ8" s="695"/>
      <c r="STA8" s="695"/>
      <c r="STB8" s="695"/>
      <c r="STC8" s="695"/>
      <c r="STD8" s="695"/>
      <c r="STE8" s="695"/>
      <c r="STF8" s="695"/>
      <c r="STG8" s="695"/>
      <c r="STH8" s="695"/>
      <c r="STI8" s="695"/>
      <c r="STJ8" s="695"/>
      <c r="STK8" s="695"/>
      <c r="STL8" s="695"/>
      <c r="STM8" s="695"/>
      <c r="STN8" s="695"/>
      <c r="STO8" s="695"/>
      <c r="STP8" s="695"/>
      <c r="STQ8" s="695"/>
      <c r="STR8" s="695"/>
      <c r="STS8" s="695"/>
      <c r="STT8" s="695"/>
      <c r="STU8" s="695"/>
      <c r="STV8" s="695"/>
      <c r="STW8" s="695"/>
      <c r="STX8" s="695"/>
      <c r="STY8" s="695"/>
      <c r="STZ8" s="695"/>
      <c r="SUA8" s="695"/>
      <c r="SUB8" s="695"/>
      <c r="SUC8" s="695"/>
      <c r="SUD8" s="695"/>
      <c r="SUE8" s="695"/>
      <c r="SUF8" s="695"/>
      <c r="SUG8" s="695"/>
      <c r="SUH8" s="695"/>
      <c r="SUI8" s="695"/>
      <c r="SUJ8" s="695"/>
      <c r="SUK8" s="695"/>
      <c r="SUL8" s="695"/>
      <c r="SUM8" s="695"/>
      <c r="SUN8" s="695"/>
      <c r="SUO8" s="695"/>
      <c r="SUP8" s="695"/>
      <c r="SUQ8" s="695"/>
      <c r="SUR8" s="695"/>
      <c r="SUS8" s="695"/>
      <c r="SUT8" s="695"/>
      <c r="SUU8" s="695"/>
      <c r="SUV8" s="695"/>
      <c r="SUW8" s="695"/>
      <c r="SUX8" s="695"/>
      <c r="SUY8" s="695"/>
      <c r="SUZ8" s="695"/>
      <c r="SVA8" s="695"/>
      <c r="SVB8" s="695"/>
      <c r="SVC8" s="695"/>
      <c r="SVD8" s="695"/>
      <c r="SVE8" s="695"/>
      <c r="SVF8" s="695"/>
      <c r="SVG8" s="695"/>
      <c r="SVH8" s="695"/>
      <c r="SVI8" s="695"/>
      <c r="SVJ8" s="695"/>
      <c r="SVK8" s="695"/>
      <c r="SVL8" s="695"/>
      <c r="SVM8" s="695"/>
      <c r="SVN8" s="695"/>
      <c r="SVO8" s="695"/>
      <c r="SVP8" s="695"/>
      <c r="SVQ8" s="695"/>
      <c r="SVR8" s="695"/>
      <c r="SVS8" s="695"/>
      <c r="SVT8" s="695"/>
      <c r="SVU8" s="695"/>
      <c r="SVV8" s="695"/>
      <c r="SVW8" s="695"/>
      <c r="SVX8" s="695"/>
      <c r="SVY8" s="695"/>
      <c r="SVZ8" s="695"/>
      <c r="SWA8" s="695"/>
      <c r="SWB8" s="695"/>
      <c r="SWC8" s="695"/>
      <c r="SWD8" s="695"/>
      <c r="SWE8" s="695"/>
      <c r="SWF8" s="695"/>
      <c r="SWG8" s="695"/>
      <c r="SWH8" s="695"/>
      <c r="SWI8" s="695"/>
      <c r="SWJ8" s="695"/>
      <c r="SWK8" s="695"/>
      <c r="SWL8" s="695"/>
      <c r="SWM8" s="695"/>
      <c r="SWN8" s="695"/>
      <c r="SWO8" s="695"/>
      <c r="SWP8" s="695"/>
      <c r="SWQ8" s="695"/>
      <c r="SWR8" s="695"/>
      <c r="SWS8" s="695"/>
      <c r="SWT8" s="695"/>
      <c r="SWU8" s="695"/>
      <c r="SWV8" s="695"/>
      <c r="SWW8" s="695"/>
      <c r="SWX8" s="695"/>
      <c r="SWY8" s="695"/>
      <c r="SWZ8" s="695"/>
      <c r="SXA8" s="695"/>
      <c r="SXB8" s="695"/>
      <c r="SXC8" s="695"/>
      <c r="SXD8" s="695"/>
      <c r="SXE8" s="695"/>
      <c r="SXF8" s="695"/>
      <c r="SXG8" s="695"/>
      <c r="SXH8" s="695"/>
      <c r="SXI8" s="695"/>
      <c r="SXJ8" s="695"/>
      <c r="SXK8" s="695"/>
      <c r="SXL8" s="695"/>
      <c r="SXM8" s="695"/>
      <c r="SXN8" s="695"/>
      <c r="SXO8" s="695"/>
      <c r="SXP8" s="695"/>
      <c r="SXQ8" s="695"/>
      <c r="SXR8" s="695"/>
      <c r="SXS8" s="695"/>
      <c r="SXT8" s="695"/>
      <c r="SXU8" s="695"/>
      <c r="SXV8" s="695"/>
      <c r="SXW8" s="695"/>
      <c r="SXX8" s="695"/>
      <c r="SXY8" s="695"/>
      <c r="SXZ8" s="695"/>
      <c r="SYA8" s="695"/>
      <c r="SYB8" s="695"/>
      <c r="SYC8" s="695"/>
      <c r="SYD8" s="695"/>
      <c r="SYE8" s="695"/>
      <c r="SYF8" s="695"/>
      <c r="SYG8" s="695"/>
      <c r="SYH8" s="695"/>
      <c r="SYI8" s="695"/>
      <c r="SYJ8" s="695"/>
      <c r="SYK8" s="695"/>
      <c r="SYL8" s="695"/>
      <c r="SYM8" s="695"/>
      <c r="SYN8" s="695"/>
      <c r="SYO8" s="695"/>
      <c r="SYP8" s="695"/>
      <c r="SYQ8" s="695"/>
      <c r="SYR8" s="695"/>
      <c r="SYS8" s="695"/>
      <c r="SYT8" s="695"/>
      <c r="SYU8" s="695"/>
      <c r="SYV8" s="695"/>
      <c r="SYW8" s="695"/>
      <c r="SYX8" s="695"/>
      <c r="SYY8" s="695"/>
      <c r="SYZ8" s="695"/>
      <c r="SZA8" s="695"/>
      <c r="SZB8" s="695"/>
      <c r="SZC8" s="695"/>
      <c r="SZD8" s="695"/>
      <c r="SZE8" s="695"/>
      <c r="SZF8" s="695"/>
      <c r="SZG8" s="695"/>
      <c r="SZH8" s="695"/>
      <c r="SZI8" s="695"/>
      <c r="SZJ8" s="695"/>
      <c r="SZK8" s="695"/>
      <c r="SZL8" s="695"/>
      <c r="SZM8" s="695"/>
      <c r="SZN8" s="695"/>
      <c r="SZO8" s="695"/>
      <c r="SZP8" s="695"/>
      <c r="SZQ8" s="695"/>
      <c r="SZR8" s="695"/>
      <c r="SZS8" s="695"/>
      <c r="SZT8" s="695"/>
      <c r="SZU8" s="695"/>
      <c r="SZV8" s="695"/>
      <c r="SZW8" s="695"/>
      <c r="SZX8" s="695"/>
      <c r="SZY8" s="695"/>
      <c r="SZZ8" s="695"/>
      <c r="TAA8" s="695"/>
      <c r="TAB8" s="695"/>
      <c r="TAC8" s="695"/>
      <c r="TAD8" s="695"/>
      <c r="TAE8" s="695"/>
      <c r="TAF8" s="695"/>
      <c r="TAG8" s="695"/>
      <c r="TAH8" s="695"/>
      <c r="TAI8" s="695"/>
      <c r="TAJ8" s="695"/>
      <c r="TAK8" s="695"/>
      <c r="TAL8" s="695"/>
      <c r="TAM8" s="695"/>
      <c r="TAN8" s="695"/>
      <c r="TAO8" s="695"/>
      <c r="TAP8" s="695"/>
      <c r="TAQ8" s="695"/>
      <c r="TAR8" s="695"/>
      <c r="TAS8" s="695"/>
      <c r="TAT8" s="695"/>
      <c r="TAU8" s="695"/>
      <c r="TAV8" s="695"/>
      <c r="TAW8" s="695"/>
      <c r="TAX8" s="695"/>
      <c r="TAY8" s="695"/>
      <c r="TAZ8" s="695"/>
      <c r="TBA8" s="695"/>
      <c r="TBB8" s="695"/>
      <c r="TBC8" s="695"/>
      <c r="TBD8" s="695"/>
      <c r="TBE8" s="695"/>
      <c r="TBF8" s="695"/>
      <c r="TBG8" s="695"/>
      <c r="TBH8" s="695"/>
      <c r="TBI8" s="695"/>
      <c r="TBJ8" s="695"/>
      <c r="TBK8" s="695"/>
      <c r="TBL8" s="695"/>
      <c r="TBM8" s="695"/>
      <c r="TBN8" s="695"/>
      <c r="TBO8" s="695"/>
      <c r="TBP8" s="695"/>
      <c r="TBQ8" s="695"/>
      <c r="TBR8" s="695"/>
      <c r="TBS8" s="695"/>
      <c r="TBT8" s="695"/>
      <c r="TBU8" s="695"/>
      <c r="TBV8" s="695"/>
      <c r="TBW8" s="695"/>
      <c r="TBX8" s="695"/>
      <c r="TBY8" s="695"/>
      <c r="TBZ8" s="695"/>
      <c r="TCA8" s="695"/>
      <c r="TCB8" s="695"/>
      <c r="TCC8" s="695"/>
      <c r="TCD8" s="695"/>
      <c r="TCE8" s="695"/>
      <c r="TCF8" s="695"/>
      <c r="TCG8" s="695"/>
      <c r="TCH8" s="695"/>
      <c r="TCI8" s="695"/>
      <c r="TCJ8" s="695"/>
      <c r="TCK8" s="695"/>
      <c r="TCL8" s="695"/>
      <c r="TCM8" s="695"/>
      <c r="TCN8" s="695"/>
      <c r="TCO8" s="695"/>
      <c r="TCP8" s="695"/>
      <c r="TCQ8" s="695"/>
      <c r="TCR8" s="695"/>
      <c r="TCS8" s="695"/>
      <c r="TCT8" s="695"/>
      <c r="TCU8" s="695"/>
      <c r="TCV8" s="695"/>
      <c r="TCW8" s="695"/>
      <c r="TCX8" s="695"/>
      <c r="TCY8" s="695"/>
      <c r="TCZ8" s="695"/>
      <c r="TDA8" s="695"/>
      <c r="TDB8" s="695"/>
      <c r="TDC8" s="695"/>
      <c r="TDD8" s="695"/>
      <c r="TDE8" s="695"/>
      <c r="TDF8" s="695"/>
      <c r="TDG8" s="695"/>
      <c r="TDH8" s="695"/>
      <c r="TDI8" s="695"/>
      <c r="TDJ8" s="695"/>
      <c r="TDK8" s="695"/>
      <c r="TDL8" s="695"/>
      <c r="TDM8" s="695"/>
      <c r="TDN8" s="695"/>
      <c r="TDO8" s="695"/>
      <c r="TDP8" s="695"/>
      <c r="TDQ8" s="695"/>
      <c r="TDR8" s="695"/>
      <c r="TDS8" s="695"/>
      <c r="TDT8" s="695"/>
      <c r="TDU8" s="695"/>
      <c r="TDV8" s="695"/>
      <c r="TDW8" s="695"/>
      <c r="TDX8" s="695"/>
      <c r="TDY8" s="695"/>
      <c r="TDZ8" s="695"/>
      <c r="TEA8" s="695"/>
      <c r="TEB8" s="695"/>
      <c r="TEC8" s="695"/>
      <c r="TED8" s="695"/>
      <c r="TEE8" s="695"/>
      <c r="TEF8" s="695"/>
      <c r="TEG8" s="695"/>
      <c r="TEH8" s="695"/>
      <c r="TEI8" s="695"/>
      <c r="TEJ8" s="695"/>
      <c r="TEK8" s="695"/>
      <c r="TEL8" s="695"/>
      <c r="TEM8" s="695"/>
      <c r="TEN8" s="695"/>
      <c r="TEO8" s="695"/>
      <c r="TEP8" s="695"/>
      <c r="TEQ8" s="695"/>
      <c r="TER8" s="695"/>
      <c r="TES8" s="695"/>
      <c r="TET8" s="695"/>
      <c r="TEU8" s="695"/>
      <c r="TEV8" s="695"/>
      <c r="TEW8" s="695"/>
      <c r="TEX8" s="695"/>
      <c r="TEY8" s="695"/>
      <c r="TEZ8" s="695"/>
      <c r="TFA8" s="695"/>
      <c r="TFB8" s="695"/>
      <c r="TFC8" s="695"/>
      <c r="TFD8" s="695"/>
      <c r="TFE8" s="695"/>
      <c r="TFF8" s="695"/>
      <c r="TFG8" s="695"/>
      <c r="TFH8" s="695"/>
      <c r="TFI8" s="695"/>
      <c r="TFJ8" s="695"/>
      <c r="TFK8" s="695"/>
      <c r="TFL8" s="695"/>
      <c r="TFM8" s="695"/>
      <c r="TFN8" s="695"/>
      <c r="TFO8" s="695"/>
      <c r="TFP8" s="695"/>
      <c r="TFQ8" s="695"/>
      <c r="TFR8" s="695"/>
      <c r="TFS8" s="695"/>
      <c r="TFT8" s="695"/>
      <c r="TFU8" s="695"/>
      <c r="TFV8" s="695"/>
      <c r="TFW8" s="695"/>
      <c r="TFX8" s="695"/>
      <c r="TFY8" s="695"/>
      <c r="TFZ8" s="695"/>
      <c r="TGA8" s="695"/>
      <c r="TGB8" s="695"/>
      <c r="TGC8" s="695"/>
      <c r="TGD8" s="695"/>
      <c r="TGE8" s="695"/>
      <c r="TGF8" s="695"/>
      <c r="TGG8" s="695"/>
      <c r="TGH8" s="695"/>
      <c r="TGI8" s="695"/>
      <c r="TGJ8" s="695"/>
      <c r="TGK8" s="695"/>
      <c r="TGL8" s="695"/>
      <c r="TGM8" s="695"/>
      <c r="TGN8" s="695"/>
      <c r="TGO8" s="695"/>
      <c r="TGP8" s="695"/>
      <c r="TGQ8" s="695"/>
      <c r="TGR8" s="695"/>
      <c r="TGS8" s="695"/>
      <c r="TGT8" s="695"/>
      <c r="TGU8" s="695"/>
      <c r="TGV8" s="695"/>
      <c r="TGW8" s="695"/>
      <c r="TGX8" s="695"/>
      <c r="TGY8" s="695"/>
      <c r="TGZ8" s="695"/>
      <c r="THA8" s="695"/>
      <c r="THB8" s="695"/>
      <c r="THC8" s="695"/>
      <c r="THD8" s="695"/>
      <c r="THE8" s="695"/>
      <c r="THF8" s="695"/>
      <c r="THG8" s="695"/>
      <c r="THH8" s="695"/>
      <c r="THI8" s="695"/>
      <c r="THJ8" s="695"/>
      <c r="THK8" s="695"/>
      <c r="THL8" s="695"/>
      <c r="THM8" s="695"/>
      <c r="THN8" s="695"/>
      <c r="THO8" s="695"/>
      <c r="THP8" s="695"/>
      <c r="THQ8" s="695"/>
      <c r="THR8" s="695"/>
      <c r="THS8" s="695"/>
      <c r="THT8" s="695"/>
      <c r="THU8" s="695"/>
      <c r="THV8" s="695"/>
      <c r="THW8" s="695"/>
      <c r="THX8" s="695"/>
      <c r="THY8" s="695"/>
      <c r="THZ8" s="695"/>
      <c r="TIA8" s="695"/>
      <c r="TIB8" s="695"/>
      <c r="TIC8" s="695"/>
      <c r="TID8" s="695"/>
      <c r="TIE8" s="695"/>
      <c r="TIF8" s="695"/>
      <c r="TIG8" s="695"/>
      <c r="TIH8" s="695"/>
      <c r="TII8" s="695"/>
      <c r="TIJ8" s="695"/>
      <c r="TIK8" s="695"/>
      <c r="TIL8" s="695"/>
      <c r="TIM8" s="695"/>
      <c r="TIN8" s="695"/>
      <c r="TIO8" s="695"/>
      <c r="TIP8" s="695"/>
      <c r="TIQ8" s="695"/>
      <c r="TIR8" s="695"/>
      <c r="TIS8" s="695"/>
      <c r="TIT8" s="695"/>
      <c r="TIU8" s="695"/>
      <c r="TIV8" s="695"/>
      <c r="TIW8" s="695"/>
      <c r="TIX8" s="695"/>
      <c r="TIY8" s="695"/>
      <c r="TIZ8" s="695"/>
      <c r="TJA8" s="695"/>
      <c r="TJB8" s="695"/>
      <c r="TJC8" s="695"/>
      <c r="TJD8" s="695"/>
      <c r="TJE8" s="695"/>
      <c r="TJF8" s="695"/>
      <c r="TJG8" s="695"/>
      <c r="TJH8" s="695"/>
      <c r="TJI8" s="695"/>
      <c r="TJJ8" s="695"/>
      <c r="TJK8" s="695"/>
      <c r="TJL8" s="695"/>
      <c r="TJM8" s="695"/>
      <c r="TJN8" s="695"/>
      <c r="TJO8" s="695"/>
      <c r="TJP8" s="695"/>
      <c r="TJQ8" s="695"/>
      <c r="TJR8" s="695"/>
      <c r="TJS8" s="695"/>
      <c r="TJT8" s="695"/>
      <c r="TJU8" s="695"/>
      <c r="TJV8" s="695"/>
      <c r="TJW8" s="695"/>
      <c r="TJX8" s="695"/>
      <c r="TJY8" s="695"/>
      <c r="TJZ8" s="695"/>
      <c r="TKA8" s="695"/>
      <c r="TKB8" s="695"/>
      <c r="TKC8" s="695"/>
      <c r="TKD8" s="695"/>
      <c r="TKE8" s="695"/>
      <c r="TKF8" s="695"/>
      <c r="TKG8" s="695"/>
      <c r="TKH8" s="695"/>
      <c r="TKI8" s="695"/>
      <c r="TKJ8" s="695"/>
      <c r="TKK8" s="695"/>
      <c r="TKL8" s="695"/>
      <c r="TKM8" s="695"/>
      <c r="TKN8" s="695"/>
      <c r="TKO8" s="695"/>
      <c r="TKP8" s="695"/>
      <c r="TKQ8" s="695"/>
      <c r="TKR8" s="695"/>
      <c r="TKS8" s="695"/>
      <c r="TKT8" s="695"/>
      <c r="TKU8" s="695"/>
      <c r="TKV8" s="695"/>
      <c r="TKW8" s="695"/>
      <c r="TKX8" s="695"/>
      <c r="TKY8" s="695"/>
      <c r="TKZ8" s="695"/>
      <c r="TLA8" s="695"/>
      <c r="TLB8" s="695"/>
      <c r="TLC8" s="695"/>
      <c r="TLD8" s="695"/>
      <c r="TLE8" s="695"/>
      <c r="TLF8" s="695"/>
      <c r="TLG8" s="695"/>
      <c r="TLH8" s="695"/>
      <c r="TLI8" s="695"/>
      <c r="TLJ8" s="695"/>
      <c r="TLK8" s="695"/>
      <c r="TLL8" s="695"/>
      <c r="TLM8" s="695"/>
      <c r="TLN8" s="695"/>
      <c r="TLO8" s="695"/>
      <c r="TLP8" s="695"/>
      <c r="TLQ8" s="695"/>
      <c r="TLR8" s="695"/>
      <c r="TLS8" s="695"/>
      <c r="TLT8" s="695"/>
      <c r="TLU8" s="695"/>
      <c r="TLV8" s="695"/>
      <c r="TLW8" s="695"/>
      <c r="TLX8" s="695"/>
      <c r="TLY8" s="695"/>
      <c r="TLZ8" s="695"/>
      <c r="TMA8" s="695"/>
      <c r="TMB8" s="695"/>
      <c r="TMC8" s="695"/>
      <c r="TMD8" s="695"/>
      <c r="TME8" s="695"/>
      <c r="TMF8" s="695"/>
      <c r="TMG8" s="695"/>
      <c r="TMH8" s="695"/>
      <c r="TMI8" s="695"/>
      <c r="TMJ8" s="695"/>
      <c r="TMK8" s="695"/>
      <c r="TML8" s="695"/>
      <c r="TMM8" s="695"/>
      <c r="TMN8" s="695"/>
      <c r="TMO8" s="695"/>
      <c r="TMP8" s="695"/>
      <c r="TMQ8" s="695"/>
      <c r="TMR8" s="695"/>
      <c r="TMS8" s="695"/>
      <c r="TMT8" s="695"/>
      <c r="TMU8" s="695"/>
      <c r="TMV8" s="695"/>
      <c r="TMW8" s="695"/>
      <c r="TMX8" s="695"/>
      <c r="TMY8" s="695"/>
      <c r="TMZ8" s="695"/>
      <c r="TNA8" s="695"/>
      <c r="TNB8" s="695"/>
      <c r="TNC8" s="695"/>
      <c r="TND8" s="695"/>
      <c r="TNE8" s="695"/>
      <c r="TNF8" s="695"/>
      <c r="TNG8" s="695"/>
      <c r="TNH8" s="695"/>
      <c r="TNI8" s="695"/>
      <c r="TNJ8" s="695"/>
      <c r="TNK8" s="695"/>
      <c r="TNL8" s="695"/>
      <c r="TNM8" s="695"/>
      <c r="TNN8" s="695"/>
      <c r="TNO8" s="695"/>
      <c r="TNP8" s="695"/>
      <c r="TNQ8" s="695"/>
      <c r="TNR8" s="695"/>
      <c r="TNS8" s="695"/>
      <c r="TNT8" s="695"/>
      <c r="TNU8" s="695"/>
      <c r="TNV8" s="695"/>
      <c r="TNW8" s="695"/>
      <c r="TNX8" s="695"/>
      <c r="TNY8" s="695"/>
      <c r="TNZ8" s="695"/>
      <c r="TOA8" s="695"/>
      <c r="TOB8" s="695"/>
      <c r="TOC8" s="695"/>
      <c r="TOD8" s="695"/>
      <c r="TOE8" s="695"/>
      <c r="TOF8" s="695"/>
      <c r="TOG8" s="695"/>
      <c r="TOH8" s="695"/>
      <c r="TOI8" s="695"/>
      <c r="TOJ8" s="695"/>
      <c r="TOK8" s="695"/>
      <c r="TOL8" s="695"/>
      <c r="TOM8" s="695"/>
      <c r="TON8" s="695"/>
      <c r="TOO8" s="695"/>
      <c r="TOP8" s="695"/>
      <c r="TOQ8" s="695"/>
      <c r="TOR8" s="695"/>
      <c r="TOS8" s="695"/>
      <c r="TOT8" s="695"/>
      <c r="TOU8" s="695"/>
      <c r="TOV8" s="695"/>
      <c r="TOW8" s="695"/>
      <c r="TOX8" s="695"/>
      <c r="TOY8" s="695"/>
      <c r="TOZ8" s="695"/>
      <c r="TPA8" s="695"/>
      <c r="TPB8" s="695"/>
      <c r="TPC8" s="695"/>
      <c r="TPD8" s="695"/>
      <c r="TPE8" s="695"/>
      <c r="TPF8" s="695"/>
      <c r="TPG8" s="695"/>
      <c r="TPH8" s="695"/>
      <c r="TPI8" s="695"/>
      <c r="TPJ8" s="695"/>
      <c r="TPK8" s="695"/>
      <c r="TPL8" s="695"/>
      <c r="TPM8" s="695"/>
      <c r="TPN8" s="695"/>
      <c r="TPO8" s="695"/>
      <c r="TPP8" s="695"/>
      <c r="TPQ8" s="695"/>
      <c r="TPR8" s="695"/>
      <c r="TPS8" s="695"/>
      <c r="TPT8" s="695"/>
      <c r="TPU8" s="695"/>
      <c r="TPV8" s="695"/>
      <c r="TPW8" s="695"/>
      <c r="TPX8" s="695"/>
      <c r="TPY8" s="695"/>
      <c r="TPZ8" s="695"/>
      <c r="TQA8" s="695"/>
      <c r="TQB8" s="695"/>
      <c r="TQC8" s="695"/>
      <c r="TQD8" s="695"/>
      <c r="TQE8" s="695"/>
      <c r="TQF8" s="695"/>
      <c r="TQG8" s="695"/>
      <c r="TQH8" s="695"/>
      <c r="TQI8" s="695"/>
      <c r="TQJ8" s="695"/>
      <c r="TQK8" s="695"/>
      <c r="TQL8" s="695"/>
      <c r="TQM8" s="695"/>
      <c r="TQN8" s="695"/>
      <c r="TQO8" s="695"/>
      <c r="TQP8" s="695"/>
      <c r="TQQ8" s="695"/>
      <c r="TQR8" s="695"/>
      <c r="TQS8" s="695"/>
      <c r="TQT8" s="695"/>
      <c r="TQU8" s="695"/>
      <c r="TQV8" s="695"/>
      <c r="TQW8" s="695"/>
      <c r="TQX8" s="695"/>
      <c r="TQY8" s="695"/>
      <c r="TQZ8" s="695"/>
      <c r="TRA8" s="695"/>
      <c r="TRB8" s="695"/>
      <c r="TRC8" s="695"/>
      <c r="TRD8" s="695"/>
      <c r="TRE8" s="695"/>
      <c r="TRF8" s="695"/>
      <c r="TRG8" s="695"/>
      <c r="TRH8" s="695"/>
      <c r="TRI8" s="695"/>
      <c r="TRJ8" s="695"/>
      <c r="TRK8" s="695"/>
      <c r="TRL8" s="695"/>
      <c r="TRM8" s="695"/>
      <c r="TRN8" s="695"/>
      <c r="TRO8" s="695"/>
      <c r="TRP8" s="695"/>
      <c r="TRQ8" s="695"/>
      <c r="TRR8" s="695"/>
      <c r="TRS8" s="695"/>
      <c r="TRT8" s="695"/>
      <c r="TRU8" s="695"/>
      <c r="TRV8" s="695"/>
      <c r="TRW8" s="695"/>
      <c r="TRX8" s="695"/>
      <c r="TRY8" s="695"/>
      <c r="TRZ8" s="695"/>
      <c r="TSA8" s="695"/>
      <c r="TSB8" s="695"/>
      <c r="TSC8" s="695"/>
      <c r="TSD8" s="695"/>
      <c r="TSE8" s="695"/>
      <c r="TSF8" s="695"/>
      <c r="TSG8" s="695"/>
      <c r="TSH8" s="695"/>
      <c r="TSI8" s="695"/>
      <c r="TSJ8" s="695"/>
      <c r="TSK8" s="695"/>
      <c r="TSL8" s="695"/>
      <c r="TSM8" s="695"/>
      <c r="TSN8" s="695"/>
      <c r="TSO8" s="695"/>
      <c r="TSP8" s="695"/>
      <c r="TSQ8" s="695"/>
      <c r="TSR8" s="695"/>
      <c r="TSS8" s="695"/>
      <c r="TST8" s="695"/>
      <c r="TSU8" s="695"/>
      <c r="TSV8" s="695"/>
      <c r="TSW8" s="695"/>
      <c r="TSX8" s="695"/>
      <c r="TSY8" s="695"/>
      <c r="TSZ8" s="695"/>
      <c r="TTA8" s="695"/>
      <c r="TTB8" s="695"/>
      <c r="TTC8" s="695"/>
      <c r="TTD8" s="695"/>
      <c r="TTE8" s="695"/>
      <c r="TTF8" s="695"/>
      <c r="TTG8" s="695"/>
      <c r="TTH8" s="695"/>
      <c r="TTI8" s="695"/>
      <c r="TTJ8" s="695"/>
      <c r="TTK8" s="695"/>
      <c r="TTL8" s="695"/>
      <c r="TTM8" s="695"/>
      <c r="TTN8" s="695"/>
      <c r="TTO8" s="695"/>
      <c r="TTP8" s="695"/>
      <c r="TTQ8" s="695"/>
      <c r="TTR8" s="695"/>
      <c r="TTS8" s="695"/>
      <c r="TTT8" s="695"/>
      <c r="TTU8" s="695"/>
      <c r="TTV8" s="695"/>
      <c r="TTW8" s="695"/>
      <c r="TTX8" s="695"/>
      <c r="TTY8" s="695"/>
      <c r="TTZ8" s="695"/>
      <c r="TUA8" s="695"/>
      <c r="TUB8" s="695"/>
      <c r="TUC8" s="695"/>
      <c r="TUD8" s="695"/>
      <c r="TUE8" s="695"/>
      <c r="TUF8" s="695"/>
      <c r="TUG8" s="695"/>
      <c r="TUH8" s="695"/>
      <c r="TUI8" s="695"/>
      <c r="TUJ8" s="695"/>
      <c r="TUK8" s="695"/>
      <c r="TUL8" s="695"/>
      <c r="TUM8" s="695"/>
      <c r="TUN8" s="695"/>
      <c r="TUO8" s="695"/>
      <c r="TUP8" s="695"/>
      <c r="TUQ8" s="695"/>
      <c r="TUR8" s="695"/>
      <c r="TUS8" s="695"/>
      <c r="TUT8" s="695"/>
      <c r="TUU8" s="695"/>
      <c r="TUV8" s="695"/>
      <c r="TUW8" s="695"/>
      <c r="TUX8" s="695"/>
      <c r="TUY8" s="695"/>
      <c r="TUZ8" s="695"/>
      <c r="TVA8" s="695"/>
      <c r="TVB8" s="695"/>
      <c r="TVC8" s="695"/>
      <c r="TVD8" s="695"/>
      <c r="TVE8" s="695"/>
      <c r="TVF8" s="695"/>
      <c r="TVG8" s="695"/>
      <c r="TVH8" s="695"/>
      <c r="TVI8" s="695"/>
      <c r="TVJ8" s="695"/>
      <c r="TVK8" s="695"/>
      <c r="TVL8" s="695"/>
      <c r="TVM8" s="695"/>
      <c r="TVN8" s="695"/>
      <c r="TVO8" s="695"/>
      <c r="TVP8" s="695"/>
      <c r="TVQ8" s="695"/>
      <c r="TVR8" s="695"/>
      <c r="TVS8" s="695"/>
      <c r="TVT8" s="695"/>
      <c r="TVU8" s="695"/>
      <c r="TVV8" s="695"/>
      <c r="TVW8" s="695"/>
      <c r="TVX8" s="695"/>
      <c r="TVY8" s="695"/>
      <c r="TVZ8" s="695"/>
      <c r="TWA8" s="695"/>
      <c r="TWB8" s="695"/>
      <c r="TWC8" s="695"/>
      <c r="TWD8" s="695"/>
      <c r="TWE8" s="695"/>
      <c r="TWF8" s="695"/>
      <c r="TWG8" s="695"/>
      <c r="TWH8" s="695"/>
      <c r="TWI8" s="695"/>
      <c r="TWJ8" s="695"/>
      <c r="TWK8" s="695"/>
      <c r="TWL8" s="695"/>
      <c r="TWM8" s="695"/>
      <c r="TWN8" s="695"/>
      <c r="TWO8" s="695"/>
      <c r="TWP8" s="695"/>
      <c r="TWQ8" s="695"/>
      <c r="TWR8" s="695"/>
      <c r="TWS8" s="695"/>
      <c r="TWT8" s="695"/>
      <c r="TWU8" s="695"/>
      <c r="TWV8" s="695"/>
      <c r="TWW8" s="695"/>
      <c r="TWX8" s="695"/>
      <c r="TWY8" s="695"/>
      <c r="TWZ8" s="695"/>
      <c r="TXA8" s="695"/>
      <c r="TXB8" s="695"/>
      <c r="TXC8" s="695"/>
      <c r="TXD8" s="695"/>
      <c r="TXE8" s="695"/>
      <c r="TXF8" s="695"/>
      <c r="TXG8" s="695"/>
      <c r="TXH8" s="695"/>
      <c r="TXI8" s="695"/>
      <c r="TXJ8" s="695"/>
      <c r="TXK8" s="695"/>
      <c r="TXL8" s="695"/>
      <c r="TXM8" s="695"/>
      <c r="TXN8" s="695"/>
      <c r="TXO8" s="695"/>
      <c r="TXP8" s="695"/>
      <c r="TXQ8" s="695"/>
      <c r="TXR8" s="695"/>
      <c r="TXS8" s="695"/>
      <c r="TXT8" s="695"/>
      <c r="TXU8" s="695"/>
      <c r="TXV8" s="695"/>
      <c r="TXW8" s="695"/>
      <c r="TXX8" s="695"/>
      <c r="TXY8" s="695"/>
      <c r="TXZ8" s="695"/>
      <c r="TYA8" s="695"/>
      <c r="TYB8" s="695"/>
      <c r="TYC8" s="695"/>
      <c r="TYD8" s="695"/>
      <c r="TYE8" s="695"/>
      <c r="TYF8" s="695"/>
      <c r="TYG8" s="695"/>
      <c r="TYH8" s="695"/>
      <c r="TYI8" s="695"/>
      <c r="TYJ8" s="695"/>
      <c r="TYK8" s="695"/>
      <c r="TYL8" s="695"/>
      <c r="TYM8" s="695"/>
      <c r="TYN8" s="695"/>
      <c r="TYO8" s="695"/>
      <c r="TYP8" s="695"/>
      <c r="TYQ8" s="695"/>
      <c r="TYR8" s="695"/>
      <c r="TYS8" s="695"/>
      <c r="TYT8" s="695"/>
      <c r="TYU8" s="695"/>
      <c r="TYV8" s="695"/>
      <c r="TYW8" s="695"/>
      <c r="TYX8" s="695"/>
      <c r="TYY8" s="695"/>
      <c r="TYZ8" s="695"/>
      <c r="TZA8" s="695"/>
      <c r="TZB8" s="695"/>
      <c r="TZC8" s="695"/>
      <c r="TZD8" s="695"/>
      <c r="TZE8" s="695"/>
      <c r="TZF8" s="695"/>
      <c r="TZG8" s="695"/>
      <c r="TZH8" s="695"/>
      <c r="TZI8" s="695"/>
      <c r="TZJ8" s="695"/>
      <c r="TZK8" s="695"/>
      <c r="TZL8" s="695"/>
      <c r="TZM8" s="695"/>
      <c r="TZN8" s="695"/>
      <c r="TZO8" s="695"/>
      <c r="TZP8" s="695"/>
      <c r="TZQ8" s="695"/>
      <c r="TZR8" s="695"/>
      <c r="TZS8" s="695"/>
      <c r="TZT8" s="695"/>
      <c r="TZU8" s="695"/>
      <c r="TZV8" s="695"/>
      <c r="TZW8" s="695"/>
      <c r="TZX8" s="695"/>
      <c r="TZY8" s="695"/>
      <c r="TZZ8" s="695"/>
      <c r="UAA8" s="695"/>
      <c r="UAB8" s="695"/>
      <c r="UAC8" s="695"/>
      <c r="UAD8" s="695"/>
      <c r="UAE8" s="695"/>
      <c r="UAF8" s="695"/>
      <c r="UAG8" s="695"/>
      <c r="UAH8" s="695"/>
      <c r="UAI8" s="695"/>
      <c r="UAJ8" s="695"/>
      <c r="UAK8" s="695"/>
      <c r="UAL8" s="695"/>
      <c r="UAM8" s="695"/>
      <c r="UAN8" s="695"/>
      <c r="UAO8" s="695"/>
      <c r="UAP8" s="695"/>
      <c r="UAQ8" s="695"/>
      <c r="UAR8" s="695"/>
      <c r="UAS8" s="695"/>
      <c r="UAT8" s="695"/>
      <c r="UAU8" s="695"/>
      <c r="UAV8" s="695"/>
      <c r="UAW8" s="695"/>
      <c r="UAX8" s="695"/>
      <c r="UAY8" s="695"/>
      <c r="UAZ8" s="695"/>
      <c r="UBA8" s="695"/>
      <c r="UBB8" s="695"/>
      <c r="UBC8" s="695"/>
      <c r="UBD8" s="695"/>
      <c r="UBE8" s="695"/>
      <c r="UBF8" s="695"/>
      <c r="UBG8" s="695"/>
      <c r="UBH8" s="695"/>
      <c r="UBI8" s="695"/>
      <c r="UBJ8" s="695"/>
      <c r="UBK8" s="695"/>
      <c r="UBL8" s="695"/>
      <c r="UBM8" s="695"/>
      <c r="UBN8" s="695"/>
      <c r="UBO8" s="695"/>
      <c r="UBP8" s="695"/>
      <c r="UBQ8" s="695"/>
      <c r="UBR8" s="695"/>
      <c r="UBS8" s="695"/>
      <c r="UBT8" s="695"/>
      <c r="UBU8" s="695"/>
      <c r="UBV8" s="695"/>
      <c r="UBW8" s="695"/>
      <c r="UBX8" s="695"/>
      <c r="UBY8" s="695"/>
      <c r="UBZ8" s="695"/>
      <c r="UCA8" s="695"/>
      <c r="UCB8" s="695"/>
      <c r="UCC8" s="695"/>
      <c r="UCD8" s="695"/>
      <c r="UCE8" s="695"/>
      <c r="UCF8" s="695"/>
      <c r="UCG8" s="695"/>
      <c r="UCH8" s="695"/>
      <c r="UCI8" s="695"/>
      <c r="UCJ8" s="695"/>
      <c r="UCK8" s="695"/>
      <c r="UCL8" s="695"/>
      <c r="UCM8" s="695"/>
      <c r="UCN8" s="695"/>
      <c r="UCO8" s="695"/>
      <c r="UCP8" s="695"/>
      <c r="UCQ8" s="695"/>
      <c r="UCR8" s="695"/>
      <c r="UCS8" s="695"/>
      <c r="UCT8" s="695"/>
      <c r="UCU8" s="695"/>
      <c r="UCV8" s="695"/>
      <c r="UCW8" s="695"/>
      <c r="UCX8" s="695"/>
      <c r="UCY8" s="695"/>
      <c r="UCZ8" s="695"/>
      <c r="UDA8" s="695"/>
      <c r="UDB8" s="695"/>
      <c r="UDC8" s="695"/>
      <c r="UDD8" s="695"/>
      <c r="UDE8" s="695"/>
      <c r="UDF8" s="695"/>
      <c r="UDG8" s="695"/>
      <c r="UDH8" s="695"/>
      <c r="UDI8" s="695"/>
      <c r="UDJ8" s="695"/>
      <c r="UDK8" s="695"/>
      <c r="UDL8" s="695"/>
      <c r="UDM8" s="695"/>
      <c r="UDN8" s="695"/>
      <c r="UDO8" s="695"/>
      <c r="UDP8" s="695"/>
      <c r="UDQ8" s="695"/>
      <c r="UDR8" s="695"/>
      <c r="UDS8" s="695"/>
      <c r="UDT8" s="695"/>
      <c r="UDU8" s="695"/>
      <c r="UDV8" s="695"/>
      <c r="UDW8" s="695"/>
      <c r="UDX8" s="695"/>
      <c r="UDY8" s="695"/>
      <c r="UDZ8" s="695"/>
      <c r="UEA8" s="695"/>
      <c r="UEB8" s="695"/>
      <c r="UEC8" s="695"/>
      <c r="UED8" s="695"/>
      <c r="UEE8" s="695"/>
      <c r="UEF8" s="695"/>
      <c r="UEG8" s="695"/>
      <c r="UEH8" s="695"/>
      <c r="UEI8" s="695"/>
      <c r="UEJ8" s="695"/>
      <c r="UEK8" s="695"/>
      <c r="UEL8" s="695"/>
      <c r="UEM8" s="695"/>
      <c r="UEN8" s="695"/>
      <c r="UEO8" s="695"/>
      <c r="UEP8" s="695"/>
      <c r="UEQ8" s="695"/>
      <c r="UER8" s="695"/>
      <c r="UES8" s="695"/>
      <c r="UET8" s="695"/>
      <c r="UEU8" s="695"/>
      <c r="UEV8" s="695"/>
      <c r="UEW8" s="695"/>
      <c r="UEX8" s="695"/>
      <c r="UEY8" s="695"/>
      <c r="UEZ8" s="695"/>
      <c r="UFA8" s="695"/>
      <c r="UFB8" s="695"/>
      <c r="UFC8" s="695"/>
      <c r="UFD8" s="695"/>
      <c r="UFE8" s="695"/>
      <c r="UFF8" s="695"/>
      <c r="UFG8" s="695"/>
      <c r="UFH8" s="695"/>
      <c r="UFI8" s="695"/>
      <c r="UFJ8" s="695"/>
      <c r="UFK8" s="695"/>
      <c r="UFL8" s="695"/>
      <c r="UFM8" s="695"/>
      <c r="UFN8" s="695"/>
      <c r="UFO8" s="695"/>
      <c r="UFP8" s="695"/>
      <c r="UFQ8" s="695"/>
      <c r="UFR8" s="695"/>
      <c r="UFS8" s="695"/>
      <c r="UFT8" s="695"/>
      <c r="UFU8" s="695"/>
      <c r="UFV8" s="695"/>
      <c r="UFW8" s="695"/>
      <c r="UFX8" s="695"/>
      <c r="UFY8" s="695"/>
      <c r="UFZ8" s="695"/>
      <c r="UGA8" s="695"/>
      <c r="UGB8" s="695"/>
      <c r="UGC8" s="695"/>
      <c r="UGD8" s="695"/>
      <c r="UGE8" s="695"/>
      <c r="UGF8" s="695"/>
      <c r="UGG8" s="695"/>
      <c r="UGH8" s="695"/>
      <c r="UGI8" s="695"/>
      <c r="UGJ8" s="695"/>
      <c r="UGK8" s="695"/>
      <c r="UGL8" s="695"/>
      <c r="UGM8" s="695"/>
      <c r="UGN8" s="695"/>
      <c r="UGO8" s="695"/>
      <c r="UGP8" s="695"/>
      <c r="UGQ8" s="695"/>
      <c r="UGR8" s="695"/>
      <c r="UGS8" s="695"/>
      <c r="UGT8" s="695"/>
      <c r="UGU8" s="695"/>
      <c r="UGV8" s="695"/>
      <c r="UGW8" s="695"/>
      <c r="UGX8" s="695"/>
      <c r="UGY8" s="695"/>
      <c r="UGZ8" s="695"/>
      <c r="UHA8" s="695"/>
      <c r="UHB8" s="695"/>
      <c r="UHC8" s="695"/>
      <c r="UHD8" s="695"/>
      <c r="UHE8" s="695"/>
      <c r="UHF8" s="695"/>
      <c r="UHG8" s="695"/>
      <c r="UHH8" s="695"/>
      <c r="UHI8" s="695"/>
      <c r="UHJ8" s="695"/>
      <c r="UHK8" s="695"/>
      <c r="UHL8" s="695"/>
      <c r="UHM8" s="695"/>
      <c r="UHN8" s="695"/>
      <c r="UHO8" s="695"/>
      <c r="UHP8" s="695"/>
      <c r="UHQ8" s="695"/>
      <c r="UHR8" s="695"/>
      <c r="UHS8" s="695"/>
      <c r="UHT8" s="695"/>
      <c r="UHU8" s="695"/>
      <c r="UHV8" s="695"/>
      <c r="UHW8" s="695"/>
      <c r="UHX8" s="695"/>
      <c r="UHY8" s="695"/>
      <c r="UHZ8" s="695"/>
      <c r="UIA8" s="695"/>
      <c r="UIB8" s="695"/>
      <c r="UIC8" s="695"/>
      <c r="UID8" s="695"/>
      <c r="UIE8" s="695"/>
      <c r="UIF8" s="695"/>
      <c r="UIG8" s="695"/>
      <c r="UIH8" s="695"/>
      <c r="UII8" s="695"/>
      <c r="UIJ8" s="695"/>
      <c r="UIK8" s="695"/>
      <c r="UIL8" s="695"/>
      <c r="UIM8" s="695"/>
      <c r="UIN8" s="695"/>
      <c r="UIO8" s="695"/>
      <c r="UIP8" s="695"/>
      <c r="UIQ8" s="695"/>
      <c r="UIR8" s="695"/>
      <c r="UIS8" s="695"/>
      <c r="UIT8" s="695"/>
      <c r="UIU8" s="695"/>
      <c r="UIV8" s="695"/>
      <c r="UIW8" s="695"/>
      <c r="UIX8" s="695"/>
      <c r="UIY8" s="695"/>
      <c r="UIZ8" s="695"/>
      <c r="UJA8" s="695"/>
      <c r="UJB8" s="695"/>
      <c r="UJC8" s="695"/>
      <c r="UJD8" s="695"/>
      <c r="UJE8" s="695"/>
      <c r="UJF8" s="695"/>
      <c r="UJG8" s="695"/>
      <c r="UJH8" s="695"/>
      <c r="UJI8" s="695"/>
      <c r="UJJ8" s="695"/>
      <c r="UJK8" s="695"/>
      <c r="UJL8" s="695"/>
      <c r="UJM8" s="695"/>
      <c r="UJN8" s="695"/>
      <c r="UJO8" s="695"/>
      <c r="UJP8" s="695"/>
      <c r="UJQ8" s="695"/>
      <c r="UJR8" s="695"/>
      <c r="UJS8" s="695"/>
      <c r="UJT8" s="695"/>
      <c r="UJU8" s="695"/>
      <c r="UJV8" s="695"/>
      <c r="UJW8" s="695"/>
      <c r="UJX8" s="695"/>
      <c r="UJY8" s="695"/>
      <c r="UJZ8" s="695"/>
      <c r="UKA8" s="695"/>
      <c r="UKB8" s="695"/>
      <c r="UKC8" s="695"/>
      <c r="UKD8" s="695"/>
      <c r="UKE8" s="695"/>
      <c r="UKF8" s="695"/>
      <c r="UKG8" s="695"/>
      <c r="UKH8" s="695"/>
      <c r="UKI8" s="695"/>
      <c r="UKJ8" s="695"/>
      <c r="UKK8" s="695"/>
      <c r="UKL8" s="695"/>
      <c r="UKM8" s="695"/>
      <c r="UKN8" s="695"/>
      <c r="UKO8" s="695"/>
      <c r="UKP8" s="695"/>
      <c r="UKQ8" s="695"/>
      <c r="UKR8" s="695"/>
      <c r="UKS8" s="695"/>
      <c r="UKT8" s="695"/>
      <c r="UKU8" s="695"/>
      <c r="UKV8" s="695"/>
      <c r="UKW8" s="695"/>
      <c r="UKX8" s="695"/>
      <c r="UKY8" s="695"/>
      <c r="UKZ8" s="695"/>
      <c r="ULA8" s="695"/>
      <c r="ULB8" s="695"/>
      <c r="ULC8" s="695"/>
      <c r="ULD8" s="695"/>
      <c r="ULE8" s="695"/>
      <c r="ULF8" s="695"/>
      <c r="ULG8" s="695"/>
      <c r="ULH8" s="695"/>
      <c r="ULI8" s="695"/>
      <c r="ULJ8" s="695"/>
      <c r="ULK8" s="695"/>
      <c r="ULL8" s="695"/>
      <c r="ULM8" s="695"/>
      <c r="ULN8" s="695"/>
      <c r="ULO8" s="695"/>
      <c r="ULP8" s="695"/>
      <c r="ULQ8" s="695"/>
      <c r="ULR8" s="695"/>
      <c r="ULS8" s="695"/>
      <c r="ULT8" s="695"/>
      <c r="ULU8" s="695"/>
      <c r="ULV8" s="695"/>
      <c r="ULW8" s="695"/>
      <c r="ULX8" s="695"/>
      <c r="ULY8" s="695"/>
      <c r="ULZ8" s="695"/>
      <c r="UMA8" s="695"/>
      <c r="UMB8" s="695"/>
      <c r="UMC8" s="695"/>
      <c r="UMD8" s="695"/>
      <c r="UME8" s="695"/>
      <c r="UMF8" s="695"/>
      <c r="UMG8" s="695"/>
      <c r="UMH8" s="695"/>
      <c r="UMI8" s="695"/>
      <c r="UMJ8" s="695"/>
      <c r="UMK8" s="695"/>
      <c r="UML8" s="695"/>
      <c r="UMM8" s="695"/>
      <c r="UMN8" s="695"/>
      <c r="UMO8" s="695"/>
      <c r="UMP8" s="695"/>
      <c r="UMQ8" s="695"/>
      <c r="UMR8" s="695"/>
      <c r="UMS8" s="695"/>
      <c r="UMT8" s="695"/>
      <c r="UMU8" s="695"/>
      <c r="UMV8" s="695"/>
      <c r="UMW8" s="695"/>
      <c r="UMX8" s="695"/>
      <c r="UMY8" s="695"/>
      <c r="UMZ8" s="695"/>
      <c r="UNA8" s="695"/>
      <c r="UNB8" s="695"/>
      <c r="UNC8" s="695"/>
      <c r="UND8" s="695"/>
      <c r="UNE8" s="695"/>
      <c r="UNF8" s="695"/>
      <c r="UNG8" s="695"/>
      <c r="UNH8" s="695"/>
      <c r="UNI8" s="695"/>
      <c r="UNJ8" s="695"/>
      <c r="UNK8" s="695"/>
      <c r="UNL8" s="695"/>
      <c r="UNM8" s="695"/>
      <c r="UNN8" s="695"/>
      <c r="UNO8" s="695"/>
      <c r="UNP8" s="695"/>
      <c r="UNQ8" s="695"/>
      <c r="UNR8" s="695"/>
      <c r="UNS8" s="695"/>
      <c r="UNT8" s="695"/>
      <c r="UNU8" s="695"/>
      <c r="UNV8" s="695"/>
      <c r="UNW8" s="695"/>
      <c r="UNX8" s="695"/>
      <c r="UNY8" s="695"/>
      <c r="UNZ8" s="695"/>
      <c r="UOA8" s="695"/>
      <c r="UOB8" s="695"/>
      <c r="UOC8" s="695"/>
      <c r="UOD8" s="695"/>
      <c r="UOE8" s="695"/>
      <c r="UOF8" s="695"/>
      <c r="UOG8" s="695"/>
      <c r="UOH8" s="695"/>
      <c r="UOI8" s="695"/>
      <c r="UOJ8" s="695"/>
      <c r="UOK8" s="695"/>
      <c r="UOL8" s="695"/>
      <c r="UOM8" s="695"/>
      <c r="UON8" s="695"/>
      <c r="UOO8" s="695"/>
      <c r="UOP8" s="695"/>
      <c r="UOQ8" s="695"/>
      <c r="UOR8" s="695"/>
      <c r="UOS8" s="695"/>
      <c r="UOT8" s="695"/>
      <c r="UOU8" s="695"/>
      <c r="UOV8" s="695"/>
      <c r="UOW8" s="695"/>
      <c r="UOX8" s="695"/>
      <c r="UOY8" s="695"/>
      <c r="UOZ8" s="695"/>
      <c r="UPA8" s="695"/>
      <c r="UPB8" s="695"/>
      <c r="UPC8" s="695"/>
      <c r="UPD8" s="695"/>
      <c r="UPE8" s="695"/>
      <c r="UPF8" s="695"/>
      <c r="UPG8" s="695"/>
      <c r="UPH8" s="695"/>
      <c r="UPI8" s="695"/>
      <c r="UPJ8" s="695"/>
      <c r="UPK8" s="695"/>
      <c r="UPL8" s="695"/>
      <c r="UPM8" s="695"/>
      <c r="UPN8" s="695"/>
      <c r="UPO8" s="695"/>
      <c r="UPP8" s="695"/>
      <c r="UPQ8" s="695"/>
      <c r="UPR8" s="695"/>
      <c r="UPS8" s="695"/>
      <c r="UPT8" s="695"/>
      <c r="UPU8" s="695"/>
      <c r="UPV8" s="695"/>
      <c r="UPW8" s="695"/>
      <c r="UPX8" s="695"/>
      <c r="UPY8" s="695"/>
      <c r="UPZ8" s="695"/>
      <c r="UQA8" s="695"/>
      <c r="UQB8" s="695"/>
      <c r="UQC8" s="695"/>
      <c r="UQD8" s="695"/>
      <c r="UQE8" s="695"/>
      <c r="UQF8" s="695"/>
      <c r="UQG8" s="695"/>
      <c r="UQH8" s="695"/>
      <c r="UQI8" s="695"/>
      <c r="UQJ8" s="695"/>
      <c r="UQK8" s="695"/>
      <c r="UQL8" s="695"/>
      <c r="UQM8" s="695"/>
      <c r="UQN8" s="695"/>
      <c r="UQO8" s="695"/>
      <c r="UQP8" s="695"/>
      <c r="UQQ8" s="695"/>
      <c r="UQR8" s="695"/>
      <c r="UQS8" s="695"/>
      <c r="UQT8" s="695"/>
      <c r="UQU8" s="695"/>
      <c r="UQV8" s="695"/>
      <c r="UQW8" s="695"/>
      <c r="UQX8" s="695"/>
      <c r="UQY8" s="695"/>
      <c r="UQZ8" s="695"/>
      <c r="URA8" s="695"/>
      <c r="URB8" s="695"/>
      <c r="URC8" s="695"/>
      <c r="URD8" s="695"/>
      <c r="URE8" s="695"/>
      <c r="URF8" s="695"/>
      <c r="URG8" s="695"/>
      <c r="URH8" s="695"/>
      <c r="URI8" s="695"/>
      <c r="URJ8" s="695"/>
      <c r="URK8" s="695"/>
      <c r="URL8" s="695"/>
      <c r="URM8" s="695"/>
      <c r="URN8" s="695"/>
      <c r="URO8" s="695"/>
      <c r="URP8" s="695"/>
      <c r="URQ8" s="695"/>
      <c r="URR8" s="695"/>
      <c r="URS8" s="695"/>
      <c r="URT8" s="695"/>
      <c r="URU8" s="695"/>
      <c r="URV8" s="695"/>
      <c r="URW8" s="695"/>
      <c r="URX8" s="695"/>
      <c r="URY8" s="695"/>
      <c r="URZ8" s="695"/>
      <c r="USA8" s="695"/>
      <c r="USB8" s="695"/>
      <c r="USC8" s="695"/>
      <c r="USD8" s="695"/>
      <c r="USE8" s="695"/>
      <c r="USF8" s="695"/>
      <c r="USG8" s="695"/>
      <c r="USH8" s="695"/>
      <c r="USI8" s="695"/>
      <c r="USJ8" s="695"/>
      <c r="USK8" s="695"/>
      <c r="USL8" s="695"/>
      <c r="USM8" s="695"/>
      <c r="USN8" s="695"/>
      <c r="USO8" s="695"/>
      <c r="USP8" s="695"/>
      <c r="USQ8" s="695"/>
      <c r="USR8" s="695"/>
      <c r="USS8" s="695"/>
      <c r="UST8" s="695"/>
      <c r="USU8" s="695"/>
      <c r="USV8" s="695"/>
      <c r="USW8" s="695"/>
      <c r="USX8" s="695"/>
      <c r="USY8" s="695"/>
      <c r="USZ8" s="695"/>
      <c r="UTA8" s="695"/>
      <c r="UTB8" s="695"/>
      <c r="UTC8" s="695"/>
      <c r="UTD8" s="695"/>
      <c r="UTE8" s="695"/>
      <c r="UTF8" s="695"/>
      <c r="UTG8" s="695"/>
      <c r="UTH8" s="695"/>
      <c r="UTI8" s="695"/>
      <c r="UTJ8" s="695"/>
      <c r="UTK8" s="695"/>
      <c r="UTL8" s="695"/>
      <c r="UTM8" s="695"/>
      <c r="UTN8" s="695"/>
      <c r="UTO8" s="695"/>
      <c r="UTP8" s="695"/>
      <c r="UTQ8" s="695"/>
      <c r="UTR8" s="695"/>
      <c r="UTS8" s="695"/>
      <c r="UTT8" s="695"/>
      <c r="UTU8" s="695"/>
      <c r="UTV8" s="695"/>
      <c r="UTW8" s="695"/>
      <c r="UTX8" s="695"/>
      <c r="UTY8" s="695"/>
      <c r="UTZ8" s="695"/>
      <c r="UUA8" s="695"/>
      <c r="UUB8" s="695"/>
      <c r="UUC8" s="695"/>
      <c r="UUD8" s="695"/>
      <c r="UUE8" s="695"/>
      <c r="UUF8" s="695"/>
      <c r="UUG8" s="695"/>
      <c r="UUH8" s="695"/>
      <c r="UUI8" s="695"/>
      <c r="UUJ8" s="695"/>
      <c r="UUK8" s="695"/>
      <c r="UUL8" s="695"/>
      <c r="UUM8" s="695"/>
      <c r="UUN8" s="695"/>
      <c r="UUO8" s="695"/>
      <c r="UUP8" s="695"/>
      <c r="UUQ8" s="695"/>
      <c r="UUR8" s="695"/>
      <c r="UUS8" s="695"/>
      <c r="UUT8" s="695"/>
      <c r="UUU8" s="695"/>
      <c r="UUV8" s="695"/>
      <c r="UUW8" s="695"/>
      <c r="UUX8" s="695"/>
      <c r="UUY8" s="695"/>
      <c r="UUZ8" s="695"/>
      <c r="UVA8" s="695"/>
      <c r="UVB8" s="695"/>
      <c r="UVC8" s="695"/>
      <c r="UVD8" s="695"/>
      <c r="UVE8" s="695"/>
      <c r="UVF8" s="695"/>
      <c r="UVG8" s="695"/>
      <c r="UVH8" s="695"/>
      <c r="UVI8" s="695"/>
      <c r="UVJ8" s="695"/>
      <c r="UVK8" s="695"/>
      <c r="UVL8" s="695"/>
      <c r="UVM8" s="695"/>
      <c r="UVN8" s="695"/>
      <c r="UVO8" s="695"/>
      <c r="UVP8" s="695"/>
      <c r="UVQ8" s="695"/>
      <c r="UVR8" s="695"/>
      <c r="UVS8" s="695"/>
      <c r="UVT8" s="695"/>
      <c r="UVU8" s="695"/>
      <c r="UVV8" s="695"/>
      <c r="UVW8" s="695"/>
      <c r="UVX8" s="695"/>
      <c r="UVY8" s="695"/>
      <c r="UVZ8" s="695"/>
      <c r="UWA8" s="695"/>
      <c r="UWB8" s="695"/>
      <c r="UWC8" s="695"/>
      <c r="UWD8" s="695"/>
      <c r="UWE8" s="695"/>
      <c r="UWF8" s="695"/>
      <c r="UWG8" s="695"/>
      <c r="UWH8" s="695"/>
      <c r="UWI8" s="695"/>
      <c r="UWJ8" s="695"/>
      <c r="UWK8" s="695"/>
      <c r="UWL8" s="695"/>
      <c r="UWM8" s="695"/>
      <c r="UWN8" s="695"/>
      <c r="UWO8" s="695"/>
      <c r="UWP8" s="695"/>
      <c r="UWQ8" s="695"/>
      <c r="UWR8" s="695"/>
      <c r="UWS8" s="695"/>
      <c r="UWT8" s="695"/>
      <c r="UWU8" s="695"/>
      <c r="UWV8" s="695"/>
      <c r="UWW8" s="695"/>
      <c r="UWX8" s="695"/>
      <c r="UWY8" s="695"/>
      <c r="UWZ8" s="695"/>
      <c r="UXA8" s="695"/>
      <c r="UXB8" s="695"/>
      <c r="UXC8" s="695"/>
      <c r="UXD8" s="695"/>
      <c r="UXE8" s="695"/>
      <c r="UXF8" s="695"/>
      <c r="UXG8" s="695"/>
      <c r="UXH8" s="695"/>
      <c r="UXI8" s="695"/>
      <c r="UXJ8" s="695"/>
      <c r="UXK8" s="695"/>
      <c r="UXL8" s="695"/>
      <c r="UXM8" s="695"/>
      <c r="UXN8" s="695"/>
      <c r="UXO8" s="695"/>
      <c r="UXP8" s="695"/>
      <c r="UXQ8" s="695"/>
      <c r="UXR8" s="695"/>
      <c r="UXS8" s="695"/>
      <c r="UXT8" s="695"/>
      <c r="UXU8" s="695"/>
      <c r="UXV8" s="695"/>
      <c r="UXW8" s="695"/>
      <c r="UXX8" s="695"/>
      <c r="UXY8" s="695"/>
      <c r="UXZ8" s="695"/>
      <c r="UYA8" s="695"/>
      <c r="UYB8" s="695"/>
      <c r="UYC8" s="695"/>
      <c r="UYD8" s="695"/>
      <c r="UYE8" s="695"/>
      <c r="UYF8" s="695"/>
      <c r="UYG8" s="695"/>
      <c r="UYH8" s="695"/>
      <c r="UYI8" s="695"/>
      <c r="UYJ8" s="695"/>
      <c r="UYK8" s="695"/>
      <c r="UYL8" s="695"/>
      <c r="UYM8" s="695"/>
      <c r="UYN8" s="695"/>
      <c r="UYO8" s="695"/>
      <c r="UYP8" s="695"/>
      <c r="UYQ8" s="695"/>
      <c r="UYR8" s="695"/>
      <c r="UYS8" s="695"/>
      <c r="UYT8" s="695"/>
      <c r="UYU8" s="695"/>
      <c r="UYV8" s="695"/>
      <c r="UYW8" s="695"/>
      <c r="UYX8" s="695"/>
      <c r="UYY8" s="695"/>
      <c r="UYZ8" s="695"/>
      <c r="UZA8" s="695"/>
      <c r="UZB8" s="695"/>
      <c r="UZC8" s="695"/>
      <c r="UZD8" s="695"/>
      <c r="UZE8" s="695"/>
      <c r="UZF8" s="695"/>
      <c r="UZG8" s="695"/>
      <c r="UZH8" s="695"/>
      <c r="UZI8" s="695"/>
      <c r="UZJ8" s="695"/>
      <c r="UZK8" s="695"/>
      <c r="UZL8" s="695"/>
      <c r="UZM8" s="695"/>
      <c r="UZN8" s="695"/>
      <c r="UZO8" s="695"/>
      <c r="UZP8" s="695"/>
      <c r="UZQ8" s="695"/>
      <c r="UZR8" s="695"/>
      <c r="UZS8" s="695"/>
      <c r="UZT8" s="695"/>
      <c r="UZU8" s="695"/>
      <c r="UZV8" s="695"/>
      <c r="UZW8" s="695"/>
      <c r="UZX8" s="695"/>
      <c r="UZY8" s="695"/>
      <c r="UZZ8" s="695"/>
      <c r="VAA8" s="695"/>
      <c r="VAB8" s="695"/>
      <c r="VAC8" s="695"/>
      <c r="VAD8" s="695"/>
      <c r="VAE8" s="695"/>
      <c r="VAF8" s="695"/>
      <c r="VAG8" s="695"/>
      <c r="VAH8" s="695"/>
      <c r="VAI8" s="695"/>
      <c r="VAJ8" s="695"/>
      <c r="VAK8" s="695"/>
      <c r="VAL8" s="695"/>
      <c r="VAM8" s="695"/>
      <c r="VAN8" s="695"/>
      <c r="VAO8" s="695"/>
      <c r="VAP8" s="695"/>
      <c r="VAQ8" s="695"/>
      <c r="VAR8" s="695"/>
      <c r="VAS8" s="695"/>
      <c r="VAT8" s="695"/>
      <c r="VAU8" s="695"/>
      <c r="VAV8" s="695"/>
      <c r="VAW8" s="695"/>
      <c r="VAX8" s="695"/>
      <c r="VAY8" s="695"/>
      <c r="VAZ8" s="695"/>
      <c r="VBA8" s="695"/>
      <c r="VBB8" s="695"/>
      <c r="VBC8" s="695"/>
      <c r="VBD8" s="695"/>
      <c r="VBE8" s="695"/>
      <c r="VBF8" s="695"/>
      <c r="VBG8" s="695"/>
      <c r="VBH8" s="695"/>
      <c r="VBI8" s="695"/>
      <c r="VBJ8" s="695"/>
      <c r="VBK8" s="695"/>
      <c r="VBL8" s="695"/>
      <c r="VBM8" s="695"/>
      <c r="VBN8" s="695"/>
      <c r="VBO8" s="695"/>
      <c r="VBP8" s="695"/>
      <c r="VBQ8" s="695"/>
      <c r="VBR8" s="695"/>
      <c r="VBS8" s="695"/>
      <c r="VBT8" s="695"/>
      <c r="VBU8" s="695"/>
      <c r="VBV8" s="695"/>
      <c r="VBW8" s="695"/>
      <c r="VBX8" s="695"/>
      <c r="VBY8" s="695"/>
      <c r="VBZ8" s="695"/>
      <c r="VCA8" s="695"/>
      <c r="VCB8" s="695"/>
      <c r="VCC8" s="695"/>
      <c r="VCD8" s="695"/>
      <c r="VCE8" s="695"/>
      <c r="VCF8" s="695"/>
      <c r="VCG8" s="695"/>
      <c r="VCH8" s="695"/>
      <c r="VCI8" s="695"/>
      <c r="VCJ8" s="695"/>
      <c r="VCK8" s="695"/>
      <c r="VCL8" s="695"/>
      <c r="VCM8" s="695"/>
      <c r="VCN8" s="695"/>
      <c r="VCO8" s="695"/>
      <c r="VCP8" s="695"/>
      <c r="VCQ8" s="695"/>
      <c r="VCR8" s="695"/>
      <c r="VCS8" s="695"/>
      <c r="VCT8" s="695"/>
      <c r="VCU8" s="695"/>
      <c r="VCV8" s="695"/>
      <c r="VCW8" s="695"/>
      <c r="VCX8" s="695"/>
      <c r="VCY8" s="695"/>
      <c r="VCZ8" s="695"/>
      <c r="VDA8" s="695"/>
      <c r="VDB8" s="695"/>
      <c r="VDC8" s="695"/>
      <c r="VDD8" s="695"/>
      <c r="VDE8" s="695"/>
      <c r="VDF8" s="695"/>
      <c r="VDG8" s="695"/>
      <c r="VDH8" s="695"/>
      <c r="VDI8" s="695"/>
      <c r="VDJ8" s="695"/>
      <c r="VDK8" s="695"/>
      <c r="VDL8" s="695"/>
      <c r="VDM8" s="695"/>
      <c r="VDN8" s="695"/>
      <c r="VDO8" s="695"/>
      <c r="VDP8" s="695"/>
      <c r="VDQ8" s="695"/>
      <c r="VDR8" s="695"/>
      <c r="VDS8" s="695"/>
      <c r="VDT8" s="695"/>
      <c r="VDU8" s="695"/>
      <c r="VDV8" s="695"/>
      <c r="VDW8" s="695"/>
      <c r="VDX8" s="695"/>
      <c r="VDY8" s="695"/>
      <c r="VDZ8" s="695"/>
      <c r="VEA8" s="695"/>
      <c r="VEB8" s="695"/>
      <c r="VEC8" s="695"/>
      <c r="VED8" s="695"/>
      <c r="VEE8" s="695"/>
      <c r="VEF8" s="695"/>
      <c r="VEG8" s="695"/>
      <c r="VEH8" s="695"/>
      <c r="VEI8" s="695"/>
      <c r="VEJ8" s="695"/>
      <c r="VEK8" s="695"/>
      <c r="VEL8" s="695"/>
      <c r="VEM8" s="695"/>
      <c r="VEN8" s="695"/>
      <c r="VEO8" s="695"/>
      <c r="VEP8" s="695"/>
      <c r="VEQ8" s="695"/>
      <c r="VER8" s="695"/>
      <c r="VES8" s="695"/>
      <c r="VET8" s="695"/>
      <c r="VEU8" s="695"/>
      <c r="VEV8" s="695"/>
      <c r="VEW8" s="695"/>
      <c r="VEX8" s="695"/>
      <c r="VEY8" s="695"/>
      <c r="VEZ8" s="695"/>
      <c r="VFA8" s="695"/>
      <c r="VFB8" s="695"/>
      <c r="VFC8" s="695"/>
      <c r="VFD8" s="695"/>
      <c r="VFE8" s="695"/>
      <c r="VFF8" s="695"/>
      <c r="VFG8" s="695"/>
      <c r="VFH8" s="695"/>
      <c r="VFI8" s="695"/>
      <c r="VFJ8" s="695"/>
      <c r="VFK8" s="695"/>
      <c r="VFL8" s="695"/>
      <c r="VFM8" s="695"/>
      <c r="VFN8" s="695"/>
      <c r="VFO8" s="695"/>
      <c r="VFP8" s="695"/>
      <c r="VFQ8" s="695"/>
      <c r="VFR8" s="695"/>
      <c r="VFS8" s="695"/>
      <c r="VFT8" s="695"/>
      <c r="VFU8" s="695"/>
      <c r="VFV8" s="695"/>
      <c r="VFW8" s="695"/>
      <c r="VFX8" s="695"/>
      <c r="VFY8" s="695"/>
      <c r="VFZ8" s="695"/>
      <c r="VGA8" s="695"/>
      <c r="VGB8" s="695"/>
      <c r="VGC8" s="695"/>
      <c r="VGD8" s="695"/>
      <c r="VGE8" s="695"/>
      <c r="VGF8" s="695"/>
      <c r="VGG8" s="695"/>
      <c r="VGH8" s="695"/>
      <c r="VGI8" s="695"/>
      <c r="VGJ8" s="695"/>
      <c r="VGK8" s="695"/>
      <c r="VGL8" s="695"/>
      <c r="VGM8" s="695"/>
      <c r="VGN8" s="695"/>
      <c r="VGO8" s="695"/>
      <c r="VGP8" s="695"/>
      <c r="VGQ8" s="695"/>
      <c r="VGR8" s="695"/>
      <c r="VGS8" s="695"/>
      <c r="VGT8" s="695"/>
      <c r="VGU8" s="695"/>
      <c r="VGV8" s="695"/>
      <c r="VGW8" s="695"/>
      <c r="VGX8" s="695"/>
      <c r="VGY8" s="695"/>
      <c r="VGZ8" s="695"/>
      <c r="VHA8" s="695"/>
      <c r="VHB8" s="695"/>
      <c r="VHC8" s="695"/>
      <c r="VHD8" s="695"/>
      <c r="VHE8" s="695"/>
      <c r="VHF8" s="695"/>
      <c r="VHG8" s="695"/>
      <c r="VHH8" s="695"/>
      <c r="VHI8" s="695"/>
      <c r="VHJ8" s="695"/>
      <c r="VHK8" s="695"/>
      <c r="VHL8" s="695"/>
      <c r="VHM8" s="695"/>
      <c r="VHN8" s="695"/>
      <c r="VHO8" s="695"/>
      <c r="VHP8" s="695"/>
      <c r="VHQ8" s="695"/>
      <c r="VHR8" s="695"/>
      <c r="VHS8" s="695"/>
      <c r="VHT8" s="695"/>
      <c r="VHU8" s="695"/>
      <c r="VHV8" s="695"/>
      <c r="VHW8" s="695"/>
      <c r="VHX8" s="695"/>
      <c r="VHY8" s="695"/>
      <c r="VHZ8" s="695"/>
      <c r="VIA8" s="695"/>
      <c r="VIB8" s="695"/>
      <c r="VIC8" s="695"/>
      <c r="VID8" s="695"/>
      <c r="VIE8" s="695"/>
      <c r="VIF8" s="695"/>
      <c r="VIG8" s="695"/>
      <c r="VIH8" s="695"/>
      <c r="VII8" s="695"/>
      <c r="VIJ8" s="695"/>
      <c r="VIK8" s="695"/>
      <c r="VIL8" s="695"/>
      <c r="VIM8" s="695"/>
      <c r="VIN8" s="695"/>
      <c r="VIO8" s="695"/>
      <c r="VIP8" s="695"/>
      <c r="VIQ8" s="695"/>
      <c r="VIR8" s="695"/>
      <c r="VIS8" s="695"/>
      <c r="VIT8" s="695"/>
      <c r="VIU8" s="695"/>
      <c r="VIV8" s="695"/>
      <c r="VIW8" s="695"/>
      <c r="VIX8" s="695"/>
      <c r="VIY8" s="695"/>
      <c r="VIZ8" s="695"/>
      <c r="VJA8" s="695"/>
      <c r="VJB8" s="695"/>
      <c r="VJC8" s="695"/>
      <c r="VJD8" s="695"/>
      <c r="VJE8" s="695"/>
      <c r="VJF8" s="695"/>
      <c r="VJG8" s="695"/>
      <c r="VJH8" s="695"/>
      <c r="VJI8" s="695"/>
      <c r="VJJ8" s="695"/>
      <c r="VJK8" s="695"/>
      <c r="VJL8" s="695"/>
      <c r="VJM8" s="695"/>
      <c r="VJN8" s="695"/>
      <c r="VJO8" s="695"/>
      <c r="VJP8" s="695"/>
      <c r="VJQ8" s="695"/>
      <c r="VJR8" s="695"/>
      <c r="VJS8" s="695"/>
      <c r="VJT8" s="695"/>
      <c r="VJU8" s="695"/>
      <c r="VJV8" s="695"/>
      <c r="VJW8" s="695"/>
      <c r="VJX8" s="695"/>
      <c r="VJY8" s="695"/>
      <c r="VJZ8" s="695"/>
      <c r="VKA8" s="695"/>
      <c r="VKB8" s="695"/>
      <c r="VKC8" s="695"/>
      <c r="VKD8" s="695"/>
      <c r="VKE8" s="695"/>
      <c r="VKF8" s="695"/>
      <c r="VKG8" s="695"/>
      <c r="VKH8" s="695"/>
      <c r="VKI8" s="695"/>
      <c r="VKJ8" s="695"/>
      <c r="VKK8" s="695"/>
      <c r="VKL8" s="695"/>
      <c r="VKM8" s="695"/>
      <c r="VKN8" s="695"/>
      <c r="VKO8" s="695"/>
      <c r="VKP8" s="695"/>
      <c r="VKQ8" s="695"/>
      <c r="VKR8" s="695"/>
      <c r="VKS8" s="695"/>
      <c r="VKT8" s="695"/>
      <c r="VKU8" s="695"/>
      <c r="VKV8" s="695"/>
      <c r="VKW8" s="695"/>
      <c r="VKX8" s="695"/>
      <c r="VKY8" s="695"/>
      <c r="VKZ8" s="695"/>
      <c r="VLA8" s="695"/>
      <c r="VLB8" s="695"/>
      <c r="VLC8" s="695"/>
      <c r="VLD8" s="695"/>
      <c r="VLE8" s="695"/>
      <c r="VLF8" s="695"/>
      <c r="VLG8" s="695"/>
      <c r="VLH8" s="695"/>
      <c r="VLI8" s="695"/>
      <c r="VLJ8" s="695"/>
      <c r="VLK8" s="695"/>
      <c r="VLL8" s="695"/>
      <c r="VLM8" s="695"/>
      <c r="VLN8" s="695"/>
      <c r="VLO8" s="695"/>
      <c r="VLP8" s="695"/>
      <c r="VLQ8" s="695"/>
      <c r="VLR8" s="695"/>
      <c r="VLS8" s="695"/>
      <c r="VLT8" s="695"/>
      <c r="VLU8" s="695"/>
      <c r="VLV8" s="695"/>
      <c r="VLW8" s="695"/>
      <c r="VLX8" s="695"/>
      <c r="VLY8" s="695"/>
      <c r="VLZ8" s="695"/>
      <c r="VMA8" s="695"/>
      <c r="VMB8" s="695"/>
      <c r="VMC8" s="695"/>
      <c r="VMD8" s="695"/>
      <c r="VME8" s="695"/>
      <c r="VMF8" s="695"/>
      <c r="VMG8" s="695"/>
      <c r="VMH8" s="695"/>
      <c r="VMI8" s="695"/>
      <c r="VMJ8" s="695"/>
      <c r="VMK8" s="695"/>
      <c r="VML8" s="695"/>
      <c r="VMM8" s="695"/>
      <c r="VMN8" s="695"/>
      <c r="VMO8" s="695"/>
      <c r="VMP8" s="695"/>
      <c r="VMQ8" s="695"/>
      <c r="VMR8" s="695"/>
      <c r="VMS8" s="695"/>
      <c r="VMT8" s="695"/>
      <c r="VMU8" s="695"/>
      <c r="VMV8" s="695"/>
      <c r="VMW8" s="695"/>
      <c r="VMX8" s="695"/>
      <c r="VMY8" s="695"/>
      <c r="VMZ8" s="695"/>
      <c r="VNA8" s="695"/>
      <c r="VNB8" s="695"/>
      <c r="VNC8" s="695"/>
      <c r="VND8" s="695"/>
      <c r="VNE8" s="695"/>
      <c r="VNF8" s="695"/>
      <c r="VNG8" s="695"/>
      <c r="VNH8" s="695"/>
      <c r="VNI8" s="695"/>
      <c r="VNJ8" s="695"/>
      <c r="VNK8" s="695"/>
      <c r="VNL8" s="695"/>
      <c r="VNM8" s="695"/>
      <c r="VNN8" s="695"/>
      <c r="VNO8" s="695"/>
      <c r="VNP8" s="695"/>
      <c r="VNQ8" s="695"/>
      <c r="VNR8" s="695"/>
      <c r="VNS8" s="695"/>
      <c r="VNT8" s="695"/>
      <c r="VNU8" s="695"/>
      <c r="VNV8" s="695"/>
      <c r="VNW8" s="695"/>
      <c r="VNX8" s="695"/>
      <c r="VNY8" s="695"/>
      <c r="VNZ8" s="695"/>
      <c r="VOA8" s="695"/>
      <c r="VOB8" s="695"/>
      <c r="VOC8" s="695"/>
      <c r="VOD8" s="695"/>
      <c r="VOE8" s="695"/>
      <c r="VOF8" s="695"/>
      <c r="VOG8" s="695"/>
      <c r="VOH8" s="695"/>
      <c r="VOI8" s="695"/>
      <c r="VOJ8" s="695"/>
      <c r="VOK8" s="695"/>
      <c r="VOL8" s="695"/>
      <c r="VOM8" s="695"/>
      <c r="VON8" s="695"/>
      <c r="VOO8" s="695"/>
      <c r="VOP8" s="695"/>
      <c r="VOQ8" s="695"/>
      <c r="VOR8" s="695"/>
      <c r="VOS8" s="695"/>
      <c r="VOT8" s="695"/>
      <c r="VOU8" s="695"/>
      <c r="VOV8" s="695"/>
      <c r="VOW8" s="695"/>
      <c r="VOX8" s="695"/>
      <c r="VOY8" s="695"/>
      <c r="VOZ8" s="695"/>
      <c r="VPA8" s="695"/>
      <c r="VPB8" s="695"/>
      <c r="VPC8" s="695"/>
      <c r="VPD8" s="695"/>
      <c r="VPE8" s="695"/>
      <c r="VPF8" s="695"/>
      <c r="VPG8" s="695"/>
      <c r="VPH8" s="695"/>
      <c r="VPI8" s="695"/>
      <c r="VPJ8" s="695"/>
      <c r="VPK8" s="695"/>
      <c r="VPL8" s="695"/>
      <c r="VPM8" s="695"/>
      <c r="VPN8" s="695"/>
      <c r="VPO8" s="695"/>
      <c r="VPP8" s="695"/>
      <c r="VPQ8" s="695"/>
      <c r="VPR8" s="695"/>
      <c r="VPS8" s="695"/>
      <c r="VPT8" s="695"/>
      <c r="VPU8" s="695"/>
      <c r="VPV8" s="695"/>
      <c r="VPW8" s="695"/>
      <c r="VPX8" s="695"/>
      <c r="VPY8" s="695"/>
      <c r="VPZ8" s="695"/>
      <c r="VQA8" s="695"/>
      <c r="VQB8" s="695"/>
      <c r="VQC8" s="695"/>
      <c r="VQD8" s="695"/>
      <c r="VQE8" s="695"/>
      <c r="VQF8" s="695"/>
      <c r="VQG8" s="695"/>
      <c r="VQH8" s="695"/>
      <c r="VQI8" s="695"/>
      <c r="VQJ8" s="695"/>
      <c r="VQK8" s="695"/>
      <c r="VQL8" s="695"/>
      <c r="VQM8" s="695"/>
      <c r="VQN8" s="695"/>
      <c r="VQO8" s="695"/>
      <c r="VQP8" s="695"/>
      <c r="VQQ8" s="695"/>
      <c r="VQR8" s="695"/>
      <c r="VQS8" s="695"/>
      <c r="VQT8" s="695"/>
      <c r="VQU8" s="695"/>
      <c r="VQV8" s="695"/>
      <c r="VQW8" s="695"/>
      <c r="VQX8" s="695"/>
      <c r="VQY8" s="695"/>
      <c r="VQZ8" s="695"/>
      <c r="VRA8" s="695"/>
      <c r="VRB8" s="695"/>
      <c r="VRC8" s="695"/>
      <c r="VRD8" s="695"/>
      <c r="VRE8" s="695"/>
      <c r="VRF8" s="695"/>
      <c r="VRG8" s="695"/>
      <c r="VRH8" s="695"/>
      <c r="VRI8" s="695"/>
      <c r="VRJ8" s="695"/>
      <c r="VRK8" s="695"/>
      <c r="VRL8" s="695"/>
      <c r="VRM8" s="695"/>
      <c r="VRN8" s="695"/>
      <c r="VRO8" s="695"/>
      <c r="VRP8" s="695"/>
      <c r="VRQ8" s="695"/>
      <c r="VRR8" s="695"/>
      <c r="VRS8" s="695"/>
      <c r="VRT8" s="695"/>
      <c r="VRU8" s="695"/>
      <c r="VRV8" s="695"/>
      <c r="VRW8" s="695"/>
      <c r="VRX8" s="695"/>
      <c r="VRY8" s="695"/>
      <c r="VRZ8" s="695"/>
      <c r="VSA8" s="695"/>
      <c r="VSB8" s="695"/>
      <c r="VSC8" s="695"/>
      <c r="VSD8" s="695"/>
      <c r="VSE8" s="695"/>
      <c r="VSF8" s="695"/>
      <c r="VSG8" s="695"/>
      <c r="VSH8" s="695"/>
      <c r="VSI8" s="695"/>
      <c r="VSJ8" s="695"/>
      <c r="VSK8" s="695"/>
      <c r="VSL8" s="695"/>
      <c r="VSM8" s="695"/>
      <c r="VSN8" s="695"/>
      <c r="VSO8" s="695"/>
      <c r="VSP8" s="695"/>
      <c r="VSQ8" s="695"/>
      <c r="VSR8" s="695"/>
      <c r="VSS8" s="695"/>
      <c r="VST8" s="695"/>
      <c r="VSU8" s="695"/>
      <c r="VSV8" s="695"/>
      <c r="VSW8" s="695"/>
      <c r="VSX8" s="695"/>
      <c r="VSY8" s="695"/>
      <c r="VSZ8" s="695"/>
      <c r="VTA8" s="695"/>
      <c r="VTB8" s="695"/>
      <c r="VTC8" s="695"/>
      <c r="VTD8" s="695"/>
      <c r="VTE8" s="695"/>
      <c r="VTF8" s="695"/>
      <c r="VTG8" s="695"/>
      <c r="VTH8" s="695"/>
      <c r="VTI8" s="695"/>
      <c r="VTJ8" s="695"/>
      <c r="VTK8" s="695"/>
      <c r="VTL8" s="695"/>
      <c r="VTM8" s="695"/>
      <c r="VTN8" s="695"/>
      <c r="VTO8" s="695"/>
      <c r="VTP8" s="695"/>
      <c r="VTQ8" s="695"/>
      <c r="VTR8" s="695"/>
      <c r="VTS8" s="695"/>
      <c r="VTT8" s="695"/>
      <c r="VTU8" s="695"/>
      <c r="VTV8" s="695"/>
      <c r="VTW8" s="695"/>
      <c r="VTX8" s="695"/>
      <c r="VTY8" s="695"/>
      <c r="VTZ8" s="695"/>
      <c r="VUA8" s="695"/>
      <c r="VUB8" s="695"/>
      <c r="VUC8" s="695"/>
      <c r="VUD8" s="695"/>
      <c r="VUE8" s="695"/>
      <c r="VUF8" s="695"/>
      <c r="VUG8" s="695"/>
      <c r="VUH8" s="695"/>
      <c r="VUI8" s="695"/>
      <c r="VUJ8" s="695"/>
      <c r="VUK8" s="695"/>
      <c r="VUL8" s="695"/>
      <c r="VUM8" s="695"/>
      <c r="VUN8" s="695"/>
      <c r="VUO8" s="695"/>
      <c r="VUP8" s="695"/>
      <c r="VUQ8" s="695"/>
      <c r="VUR8" s="695"/>
      <c r="VUS8" s="695"/>
      <c r="VUT8" s="695"/>
      <c r="VUU8" s="695"/>
      <c r="VUV8" s="695"/>
      <c r="VUW8" s="695"/>
      <c r="VUX8" s="695"/>
      <c r="VUY8" s="695"/>
      <c r="VUZ8" s="695"/>
      <c r="VVA8" s="695"/>
      <c r="VVB8" s="695"/>
      <c r="VVC8" s="695"/>
      <c r="VVD8" s="695"/>
      <c r="VVE8" s="695"/>
      <c r="VVF8" s="695"/>
      <c r="VVG8" s="695"/>
      <c r="VVH8" s="695"/>
      <c r="VVI8" s="695"/>
      <c r="VVJ8" s="695"/>
      <c r="VVK8" s="695"/>
      <c r="VVL8" s="695"/>
      <c r="VVM8" s="695"/>
      <c r="VVN8" s="695"/>
      <c r="VVO8" s="695"/>
      <c r="VVP8" s="695"/>
      <c r="VVQ8" s="695"/>
      <c r="VVR8" s="695"/>
      <c r="VVS8" s="695"/>
      <c r="VVT8" s="695"/>
      <c r="VVU8" s="695"/>
      <c r="VVV8" s="695"/>
      <c r="VVW8" s="695"/>
      <c r="VVX8" s="695"/>
      <c r="VVY8" s="695"/>
      <c r="VVZ8" s="695"/>
      <c r="VWA8" s="695"/>
      <c r="VWB8" s="695"/>
      <c r="VWC8" s="695"/>
      <c r="VWD8" s="695"/>
      <c r="VWE8" s="695"/>
      <c r="VWF8" s="695"/>
      <c r="VWG8" s="695"/>
      <c r="VWH8" s="695"/>
      <c r="VWI8" s="695"/>
      <c r="VWJ8" s="695"/>
      <c r="VWK8" s="695"/>
      <c r="VWL8" s="695"/>
      <c r="VWM8" s="695"/>
      <c r="VWN8" s="695"/>
      <c r="VWO8" s="695"/>
      <c r="VWP8" s="695"/>
      <c r="VWQ8" s="695"/>
      <c r="VWR8" s="695"/>
      <c r="VWS8" s="695"/>
      <c r="VWT8" s="695"/>
      <c r="VWU8" s="695"/>
      <c r="VWV8" s="695"/>
      <c r="VWW8" s="695"/>
      <c r="VWX8" s="695"/>
      <c r="VWY8" s="695"/>
      <c r="VWZ8" s="695"/>
      <c r="VXA8" s="695"/>
      <c r="VXB8" s="695"/>
      <c r="VXC8" s="695"/>
      <c r="VXD8" s="695"/>
      <c r="VXE8" s="695"/>
      <c r="VXF8" s="695"/>
      <c r="VXG8" s="695"/>
      <c r="VXH8" s="695"/>
      <c r="VXI8" s="695"/>
      <c r="VXJ8" s="695"/>
      <c r="VXK8" s="695"/>
      <c r="VXL8" s="695"/>
      <c r="VXM8" s="695"/>
      <c r="VXN8" s="695"/>
      <c r="VXO8" s="695"/>
      <c r="VXP8" s="695"/>
      <c r="VXQ8" s="695"/>
      <c r="VXR8" s="695"/>
      <c r="VXS8" s="695"/>
      <c r="VXT8" s="695"/>
      <c r="VXU8" s="695"/>
      <c r="VXV8" s="695"/>
      <c r="VXW8" s="695"/>
      <c r="VXX8" s="695"/>
      <c r="VXY8" s="695"/>
      <c r="VXZ8" s="695"/>
      <c r="VYA8" s="695"/>
      <c r="VYB8" s="695"/>
      <c r="VYC8" s="695"/>
      <c r="VYD8" s="695"/>
      <c r="VYE8" s="695"/>
      <c r="VYF8" s="695"/>
      <c r="VYG8" s="695"/>
      <c r="VYH8" s="695"/>
      <c r="VYI8" s="695"/>
      <c r="VYJ8" s="695"/>
      <c r="VYK8" s="695"/>
      <c r="VYL8" s="695"/>
      <c r="VYM8" s="695"/>
      <c r="VYN8" s="695"/>
      <c r="VYO8" s="695"/>
      <c r="VYP8" s="695"/>
      <c r="VYQ8" s="695"/>
      <c r="VYR8" s="695"/>
      <c r="VYS8" s="695"/>
      <c r="VYT8" s="695"/>
      <c r="VYU8" s="695"/>
      <c r="VYV8" s="695"/>
      <c r="VYW8" s="695"/>
      <c r="VYX8" s="695"/>
      <c r="VYY8" s="695"/>
      <c r="VYZ8" s="695"/>
      <c r="VZA8" s="695"/>
      <c r="VZB8" s="695"/>
      <c r="VZC8" s="695"/>
      <c r="VZD8" s="695"/>
      <c r="VZE8" s="695"/>
      <c r="VZF8" s="695"/>
      <c r="VZG8" s="695"/>
      <c r="VZH8" s="695"/>
      <c r="VZI8" s="695"/>
      <c r="VZJ8" s="695"/>
      <c r="VZK8" s="695"/>
      <c r="VZL8" s="695"/>
      <c r="VZM8" s="695"/>
      <c r="VZN8" s="695"/>
      <c r="VZO8" s="695"/>
      <c r="VZP8" s="695"/>
      <c r="VZQ8" s="695"/>
      <c r="VZR8" s="695"/>
      <c r="VZS8" s="695"/>
      <c r="VZT8" s="695"/>
      <c r="VZU8" s="695"/>
      <c r="VZV8" s="695"/>
      <c r="VZW8" s="695"/>
      <c r="VZX8" s="695"/>
      <c r="VZY8" s="695"/>
      <c r="VZZ8" s="695"/>
      <c r="WAA8" s="695"/>
      <c r="WAB8" s="695"/>
      <c r="WAC8" s="695"/>
      <c r="WAD8" s="695"/>
      <c r="WAE8" s="695"/>
      <c r="WAF8" s="695"/>
      <c r="WAG8" s="695"/>
      <c r="WAH8" s="695"/>
      <c r="WAI8" s="695"/>
      <c r="WAJ8" s="695"/>
      <c r="WAK8" s="695"/>
      <c r="WAL8" s="695"/>
      <c r="WAM8" s="695"/>
      <c r="WAN8" s="695"/>
      <c r="WAO8" s="695"/>
      <c r="WAP8" s="695"/>
      <c r="WAQ8" s="695"/>
      <c r="WAR8" s="695"/>
      <c r="WAS8" s="695"/>
      <c r="WAT8" s="695"/>
      <c r="WAU8" s="695"/>
      <c r="WAV8" s="695"/>
      <c r="WAW8" s="695"/>
      <c r="WAX8" s="695"/>
      <c r="WAY8" s="695"/>
      <c r="WAZ8" s="695"/>
      <c r="WBA8" s="695"/>
      <c r="WBB8" s="695"/>
      <c r="WBC8" s="695"/>
      <c r="WBD8" s="695"/>
      <c r="WBE8" s="695"/>
      <c r="WBF8" s="695"/>
      <c r="WBG8" s="695"/>
      <c r="WBH8" s="695"/>
      <c r="WBI8" s="695"/>
      <c r="WBJ8" s="695"/>
      <c r="WBK8" s="695"/>
      <c r="WBL8" s="695"/>
      <c r="WBM8" s="695"/>
      <c r="WBN8" s="695"/>
      <c r="WBO8" s="695"/>
      <c r="WBP8" s="695"/>
      <c r="WBQ8" s="695"/>
      <c r="WBR8" s="695"/>
      <c r="WBS8" s="695"/>
      <c r="WBT8" s="695"/>
      <c r="WBU8" s="695"/>
      <c r="WBV8" s="695"/>
      <c r="WBW8" s="695"/>
      <c r="WBX8" s="695"/>
      <c r="WBY8" s="695"/>
      <c r="WBZ8" s="695"/>
      <c r="WCA8" s="695"/>
      <c r="WCB8" s="695"/>
      <c r="WCC8" s="695"/>
      <c r="WCD8" s="695"/>
      <c r="WCE8" s="695"/>
      <c r="WCF8" s="695"/>
      <c r="WCG8" s="695"/>
      <c r="WCH8" s="695"/>
      <c r="WCI8" s="695"/>
      <c r="WCJ8" s="695"/>
      <c r="WCK8" s="695"/>
      <c r="WCL8" s="695"/>
      <c r="WCM8" s="695"/>
      <c r="WCN8" s="695"/>
      <c r="WCO8" s="695"/>
      <c r="WCP8" s="695"/>
      <c r="WCQ8" s="695"/>
      <c r="WCR8" s="695"/>
      <c r="WCS8" s="695"/>
      <c r="WCT8" s="695"/>
      <c r="WCU8" s="695"/>
      <c r="WCV8" s="695"/>
      <c r="WCW8" s="695"/>
      <c r="WCX8" s="695"/>
      <c r="WCY8" s="695"/>
      <c r="WCZ8" s="695"/>
      <c r="WDA8" s="695"/>
      <c r="WDB8" s="695"/>
      <c r="WDC8" s="695"/>
      <c r="WDD8" s="695"/>
      <c r="WDE8" s="695"/>
      <c r="WDF8" s="695"/>
      <c r="WDG8" s="695"/>
      <c r="WDH8" s="695"/>
      <c r="WDI8" s="695"/>
      <c r="WDJ8" s="695"/>
      <c r="WDK8" s="695"/>
      <c r="WDL8" s="695"/>
      <c r="WDM8" s="695"/>
      <c r="WDN8" s="695"/>
      <c r="WDO8" s="695"/>
      <c r="WDP8" s="695"/>
      <c r="WDQ8" s="695"/>
      <c r="WDR8" s="695"/>
      <c r="WDS8" s="695"/>
      <c r="WDT8" s="695"/>
      <c r="WDU8" s="695"/>
      <c r="WDV8" s="695"/>
      <c r="WDW8" s="695"/>
      <c r="WDX8" s="695"/>
      <c r="WDY8" s="695"/>
      <c r="WDZ8" s="695"/>
      <c r="WEA8" s="695"/>
      <c r="WEB8" s="695"/>
      <c r="WEC8" s="695"/>
      <c r="WED8" s="695"/>
      <c r="WEE8" s="695"/>
      <c r="WEF8" s="695"/>
      <c r="WEG8" s="695"/>
      <c r="WEH8" s="695"/>
      <c r="WEI8" s="695"/>
      <c r="WEJ8" s="695"/>
      <c r="WEK8" s="695"/>
      <c r="WEL8" s="695"/>
      <c r="WEM8" s="695"/>
      <c r="WEN8" s="695"/>
      <c r="WEO8" s="695"/>
      <c r="WEP8" s="695"/>
      <c r="WEQ8" s="695"/>
      <c r="WER8" s="695"/>
      <c r="WES8" s="695"/>
      <c r="WET8" s="695"/>
      <c r="WEU8" s="695"/>
      <c r="WEV8" s="695"/>
      <c r="WEW8" s="695"/>
      <c r="WEX8" s="695"/>
      <c r="WEY8" s="695"/>
      <c r="WEZ8" s="695"/>
      <c r="WFA8" s="695"/>
      <c r="WFB8" s="695"/>
      <c r="WFC8" s="695"/>
      <c r="WFD8" s="695"/>
      <c r="WFE8" s="695"/>
      <c r="WFF8" s="695"/>
      <c r="WFG8" s="695"/>
      <c r="WFH8" s="695"/>
      <c r="WFI8" s="695"/>
      <c r="WFJ8" s="695"/>
      <c r="WFK8" s="695"/>
      <c r="WFL8" s="695"/>
      <c r="WFM8" s="695"/>
      <c r="WFN8" s="695"/>
      <c r="WFO8" s="695"/>
      <c r="WFP8" s="695"/>
      <c r="WFQ8" s="695"/>
      <c r="WFR8" s="695"/>
      <c r="WFS8" s="695"/>
      <c r="WFT8" s="695"/>
      <c r="WFU8" s="695"/>
      <c r="WFV8" s="695"/>
      <c r="WFW8" s="695"/>
      <c r="WFX8" s="695"/>
      <c r="WFY8" s="695"/>
      <c r="WFZ8" s="695"/>
      <c r="WGA8" s="695"/>
      <c r="WGB8" s="695"/>
      <c r="WGC8" s="695"/>
      <c r="WGD8" s="695"/>
      <c r="WGE8" s="695"/>
      <c r="WGF8" s="695"/>
      <c r="WGG8" s="695"/>
      <c r="WGH8" s="695"/>
      <c r="WGI8" s="695"/>
      <c r="WGJ8" s="695"/>
      <c r="WGK8" s="695"/>
      <c r="WGL8" s="695"/>
      <c r="WGM8" s="695"/>
      <c r="WGN8" s="695"/>
      <c r="WGO8" s="695"/>
      <c r="WGP8" s="695"/>
      <c r="WGQ8" s="695"/>
      <c r="WGR8" s="695"/>
      <c r="WGS8" s="695"/>
      <c r="WGT8" s="695"/>
      <c r="WGU8" s="695"/>
      <c r="WGV8" s="695"/>
      <c r="WGW8" s="695"/>
      <c r="WGX8" s="695"/>
      <c r="WGY8" s="695"/>
      <c r="WGZ8" s="695"/>
      <c r="WHA8" s="695"/>
      <c r="WHB8" s="695"/>
      <c r="WHC8" s="695"/>
      <c r="WHD8" s="695"/>
      <c r="WHE8" s="695"/>
      <c r="WHF8" s="695"/>
      <c r="WHG8" s="695"/>
      <c r="WHH8" s="695"/>
      <c r="WHI8" s="695"/>
      <c r="WHJ8" s="695"/>
      <c r="WHK8" s="695"/>
      <c r="WHL8" s="695"/>
      <c r="WHM8" s="695"/>
      <c r="WHN8" s="695"/>
      <c r="WHO8" s="695"/>
      <c r="WHP8" s="695"/>
      <c r="WHQ8" s="695"/>
      <c r="WHR8" s="695"/>
      <c r="WHS8" s="695"/>
      <c r="WHT8" s="695"/>
      <c r="WHU8" s="695"/>
      <c r="WHV8" s="695"/>
      <c r="WHW8" s="695"/>
      <c r="WHX8" s="695"/>
      <c r="WHY8" s="695"/>
      <c r="WHZ8" s="695"/>
      <c r="WIA8" s="695"/>
      <c r="WIB8" s="695"/>
      <c r="WIC8" s="695"/>
      <c r="WID8" s="695"/>
      <c r="WIE8" s="695"/>
      <c r="WIF8" s="695"/>
      <c r="WIG8" s="695"/>
      <c r="WIH8" s="695"/>
      <c r="WII8" s="695"/>
      <c r="WIJ8" s="695"/>
      <c r="WIK8" s="695"/>
      <c r="WIL8" s="695"/>
      <c r="WIM8" s="695"/>
      <c r="WIN8" s="695"/>
      <c r="WIO8" s="695"/>
      <c r="WIP8" s="695"/>
      <c r="WIQ8" s="695"/>
      <c r="WIR8" s="695"/>
      <c r="WIS8" s="695"/>
      <c r="WIT8" s="695"/>
      <c r="WIU8" s="695"/>
      <c r="WIV8" s="695"/>
      <c r="WIW8" s="695"/>
      <c r="WIX8" s="695"/>
      <c r="WIY8" s="695"/>
      <c r="WIZ8" s="695"/>
      <c r="WJA8" s="695"/>
      <c r="WJB8" s="695"/>
      <c r="WJC8" s="695"/>
      <c r="WJD8" s="695"/>
      <c r="WJE8" s="695"/>
      <c r="WJF8" s="695"/>
      <c r="WJG8" s="695"/>
      <c r="WJH8" s="695"/>
      <c r="WJI8" s="695"/>
      <c r="WJJ8" s="695"/>
      <c r="WJK8" s="695"/>
      <c r="WJL8" s="695"/>
      <c r="WJM8" s="695"/>
      <c r="WJN8" s="695"/>
      <c r="WJO8" s="695"/>
      <c r="WJP8" s="695"/>
      <c r="WJQ8" s="695"/>
      <c r="WJR8" s="695"/>
      <c r="WJS8" s="695"/>
      <c r="WJT8" s="695"/>
      <c r="WJU8" s="695"/>
      <c r="WJV8" s="695"/>
      <c r="WJW8" s="695"/>
      <c r="WJX8" s="695"/>
      <c r="WJY8" s="695"/>
      <c r="WJZ8" s="695"/>
      <c r="WKA8" s="695"/>
      <c r="WKB8" s="695"/>
      <c r="WKC8" s="695"/>
      <c r="WKD8" s="695"/>
      <c r="WKE8" s="695"/>
      <c r="WKF8" s="695"/>
      <c r="WKG8" s="695"/>
      <c r="WKH8" s="695"/>
      <c r="WKI8" s="695"/>
      <c r="WKJ8" s="695"/>
      <c r="WKK8" s="695"/>
      <c r="WKL8" s="695"/>
      <c r="WKM8" s="695"/>
      <c r="WKN8" s="695"/>
      <c r="WKO8" s="695"/>
      <c r="WKP8" s="695"/>
      <c r="WKQ8" s="695"/>
      <c r="WKR8" s="695"/>
      <c r="WKS8" s="695"/>
      <c r="WKT8" s="695"/>
      <c r="WKU8" s="695"/>
      <c r="WKV8" s="695"/>
      <c r="WKW8" s="695"/>
      <c r="WKX8" s="695"/>
      <c r="WKY8" s="695"/>
      <c r="WKZ8" s="695"/>
      <c r="WLA8" s="695"/>
      <c r="WLB8" s="695"/>
      <c r="WLC8" s="695"/>
      <c r="WLD8" s="695"/>
      <c r="WLE8" s="695"/>
      <c r="WLF8" s="695"/>
      <c r="WLG8" s="695"/>
      <c r="WLH8" s="695"/>
      <c r="WLI8" s="695"/>
      <c r="WLJ8" s="695"/>
      <c r="WLK8" s="695"/>
      <c r="WLL8" s="695"/>
      <c r="WLM8" s="695"/>
      <c r="WLN8" s="695"/>
      <c r="WLO8" s="695"/>
      <c r="WLP8" s="695"/>
      <c r="WLQ8" s="695"/>
      <c r="WLR8" s="695"/>
      <c r="WLS8" s="695"/>
      <c r="WLT8" s="695"/>
      <c r="WLU8" s="695"/>
      <c r="WLV8" s="695"/>
      <c r="WLW8" s="695"/>
      <c r="WLX8" s="695"/>
      <c r="WLY8" s="695"/>
      <c r="WLZ8" s="695"/>
      <c r="WMA8" s="695"/>
      <c r="WMB8" s="695"/>
      <c r="WMC8" s="695"/>
      <c r="WMD8" s="695"/>
      <c r="WME8" s="695"/>
      <c r="WMF8" s="695"/>
      <c r="WMG8" s="695"/>
      <c r="WMH8" s="695"/>
      <c r="WMI8" s="695"/>
      <c r="WMJ8" s="695"/>
      <c r="WMK8" s="695"/>
      <c r="WML8" s="695"/>
      <c r="WMM8" s="695"/>
      <c r="WMN8" s="695"/>
      <c r="WMO8" s="695"/>
      <c r="WMP8" s="695"/>
      <c r="WMQ8" s="695"/>
      <c r="WMR8" s="695"/>
      <c r="WMS8" s="695"/>
      <c r="WMT8" s="695"/>
      <c r="WMU8" s="695"/>
      <c r="WMV8" s="695"/>
      <c r="WMW8" s="695"/>
      <c r="WMX8" s="695"/>
      <c r="WMY8" s="695"/>
      <c r="WMZ8" s="695"/>
      <c r="WNA8" s="695"/>
      <c r="WNB8" s="695"/>
      <c r="WNC8" s="695"/>
      <c r="WND8" s="695"/>
      <c r="WNE8" s="695"/>
      <c r="WNF8" s="695"/>
      <c r="WNG8" s="695"/>
      <c r="WNH8" s="695"/>
      <c r="WNI8" s="695"/>
      <c r="WNJ8" s="695"/>
      <c r="WNK8" s="695"/>
      <c r="WNL8" s="695"/>
      <c r="WNM8" s="695"/>
      <c r="WNN8" s="695"/>
      <c r="WNO8" s="695"/>
      <c r="WNP8" s="695"/>
      <c r="WNQ8" s="695"/>
      <c r="WNR8" s="695"/>
      <c r="WNS8" s="695"/>
      <c r="WNT8" s="695"/>
      <c r="WNU8" s="695"/>
      <c r="WNV8" s="695"/>
      <c r="WNW8" s="695"/>
      <c r="WNX8" s="695"/>
      <c r="WNY8" s="695"/>
      <c r="WNZ8" s="695"/>
      <c r="WOA8" s="695"/>
      <c r="WOB8" s="695"/>
      <c r="WOC8" s="695"/>
      <c r="WOD8" s="695"/>
      <c r="WOE8" s="695"/>
      <c r="WOF8" s="695"/>
      <c r="WOG8" s="695"/>
      <c r="WOH8" s="695"/>
      <c r="WOI8" s="695"/>
      <c r="WOJ8" s="695"/>
      <c r="WOK8" s="695"/>
      <c r="WOL8" s="695"/>
      <c r="WOM8" s="695"/>
      <c r="WON8" s="695"/>
      <c r="WOO8" s="695"/>
      <c r="WOP8" s="695"/>
      <c r="WOQ8" s="695"/>
      <c r="WOR8" s="695"/>
      <c r="WOS8" s="695"/>
      <c r="WOT8" s="695"/>
      <c r="WOU8" s="695"/>
      <c r="WOV8" s="695"/>
      <c r="WOW8" s="695"/>
      <c r="WOX8" s="695"/>
      <c r="WOY8" s="695"/>
      <c r="WOZ8" s="695"/>
      <c r="WPA8" s="695"/>
      <c r="WPB8" s="695"/>
      <c r="WPC8" s="695"/>
      <c r="WPD8" s="695"/>
      <c r="WPE8" s="695"/>
      <c r="WPF8" s="695"/>
      <c r="WPG8" s="695"/>
      <c r="WPH8" s="695"/>
      <c r="WPI8" s="695"/>
      <c r="WPJ8" s="695"/>
      <c r="WPK8" s="695"/>
      <c r="WPL8" s="695"/>
      <c r="WPM8" s="695"/>
      <c r="WPN8" s="695"/>
      <c r="WPO8" s="695"/>
      <c r="WPP8" s="695"/>
      <c r="WPQ8" s="695"/>
      <c r="WPR8" s="695"/>
      <c r="WPS8" s="695"/>
      <c r="WPT8" s="695"/>
      <c r="WPU8" s="695"/>
      <c r="WPV8" s="695"/>
      <c r="WPW8" s="695"/>
      <c r="WPX8" s="695"/>
      <c r="WPY8" s="695"/>
      <c r="WPZ8" s="695"/>
      <c r="WQA8" s="695"/>
      <c r="WQB8" s="695"/>
      <c r="WQC8" s="695"/>
      <c r="WQD8" s="695"/>
      <c r="WQE8" s="695"/>
      <c r="WQF8" s="695"/>
      <c r="WQG8" s="695"/>
      <c r="WQH8" s="695"/>
      <c r="WQI8" s="695"/>
      <c r="WQJ8" s="695"/>
      <c r="WQK8" s="695"/>
      <c r="WQL8" s="695"/>
      <c r="WQM8" s="695"/>
      <c r="WQN8" s="695"/>
      <c r="WQO8" s="695"/>
      <c r="WQP8" s="695"/>
      <c r="WQQ8" s="695"/>
      <c r="WQR8" s="695"/>
      <c r="WQS8" s="695"/>
      <c r="WQT8" s="695"/>
      <c r="WQU8" s="695"/>
      <c r="WQV8" s="695"/>
      <c r="WQW8" s="695"/>
      <c r="WQX8" s="695"/>
      <c r="WQY8" s="695"/>
      <c r="WQZ8" s="695"/>
      <c r="WRA8" s="695"/>
      <c r="WRB8" s="695"/>
      <c r="WRC8" s="695"/>
      <c r="WRD8" s="695"/>
      <c r="WRE8" s="695"/>
      <c r="WRF8" s="695"/>
      <c r="WRG8" s="695"/>
      <c r="WRH8" s="695"/>
      <c r="WRI8" s="695"/>
      <c r="WRJ8" s="695"/>
      <c r="WRK8" s="695"/>
      <c r="WRL8" s="695"/>
      <c r="WRM8" s="695"/>
      <c r="WRN8" s="695"/>
      <c r="WRO8" s="695"/>
      <c r="WRP8" s="695"/>
      <c r="WRQ8" s="695"/>
      <c r="WRR8" s="695"/>
      <c r="WRS8" s="695"/>
      <c r="WRT8" s="695"/>
      <c r="WRU8" s="695"/>
      <c r="WRV8" s="695"/>
      <c r="WRW8" s="695"/>
      <c r="WRX8" s="695"/>
      <c r="WRY8" s="695"/>
      <c r="WRZ8" s="695"/>
      <c r="WSA8" s="695"/>
      <c r="WSB8" s="695"/>
      <c r="WSC8" s="695"/>
      <c r="WSD8" s="695"/>
      <c r="WSE8" s="695"/>
      <c r="WSF8" s="695"/>
      <c r="WSG8" s="695"/>
      <c r="WSH8" s="695"/>
      <c r="WSI8" s="695"/>
      <c r="WSJ8" s="695"/>
      <c r="WSK8" s="695"/>
      <c r="WSL8" s="695"/>
      <c r="WSM8" s="695"/>
      <c r="WSN8" s="695"/>
      <c r="WSO8" s="695"/>
      <c r="WSP8" s="695"/>
      <c r="WSQ8" s="695"/>
      <c r="WSR8" s="695"/>
      <c r="WSS8" s="695"/>
      <c r="WST8" s="695"/>
      <c r="WSU8" s="695"/>
      <c r="WSV8" s="695"/>
      <c r="WSW8" s="695"/>
      <c r="WSX8" s="695"/>
      <c r="WSY8" s="695"/>
      <c r="WSZ8" s="695"/>
      <c r="WTA8" s="695"/>
      <c r="WTB8" s="695"/>
      <c r="WTC8" s="695"/>
      <c r="WTD8" s="695"/>
      <c r="WTE8" s="695"/>
      <c r="WTF8" s="695"/>
      <c r="WTG8" s="695"/>
      <c r="WTH8" s="695"/>
      <c r="WTI8" s="695"/>
      <c r="WTJ8" s="695"/>
      <c r="WTK8" s="695"/>
      <c r="WTL8" s="695"/>
      <c r="WTM8" s="695"/>
      <c r="WTN8" s="695"/>
      <c r="WTO8" s="695"/>
      <c r="WTP8" s="695"/>
      <c r="WTQ8" s="695"/>
      <c r="WTR8" s="695"/>
      <c r="WTS8" s="695"/>
      <c r="WTT8" s="695"/>
      <c r="WTU8" s="695"/>
      <c r="WTV8" s="695"/>
      <c r="WTW8" s="695"/>
      <c r="WTX8" s="695"/>
      <c r="WTY8" s="695"/>
      <c r="WTZ8" s="695"/>
      <c r="WUA8" s="695"/>
      <c r="WUB8" s="695"/>
      <c r="WUC8" s="695"/>
      <c r="WUD8" s="695"/>
      <c r="WUE8" s="695"/>
      <c r="WUF8" s="695"/>
      <c r="WUG8" s="695"/>
      <c r="WUH8" s="695"/>
      <c r="WUI8" s="695"/>
      <c r="WUJ8" s="695"/>
      <c r="WUK8" s="695"/>
      <c r="WUL8" s="695"/>
      <c r="WUM8" s="695"/>
      <c r="WUN8" s="695"/>
      <c r="WUO8" s="695"/>
      <c r="WUP8" s="695"/>
      <c r="WUQ8" s="695"/>
      <c r="WUR8" s="695"/>
      <c r="WUS8" s="695"/>
      <c r="WUT8" s="695"/>
      <c r="WUU8" s="695"/>
      <c r="WUV8" s="695"/>
      <c r="WUW8" s="695"/>
      <c r="WUX8" s="695"/>
      <c r="WUY8" s="695"/>
      <c r="WUZ8" s="695"/>
      <c r="WVA8" s="695"/>
      <c r="WVB8" s="695"/>
      <c r="WVC8" s="695"/>
      <c r="WVD8" s="695"/>
      <c r="WVE8" s="695"/>
      <c r="WVF8" s="695"/>
      <c r="WVG8" s="695"/>
      <c r="WVH8" s="695"/>
      <c r="WVI8" s="695"/>
      <c r="WVJ8" s="695"/>
      <c r="WVK8" s="695"/>
      <c r="WVL8" s="695"/>
      <c r="WVM8" s="695"/>
      <c r="WVN8" s="695"/>
      <c r="WVO8" s="695"/>
      <c r="WVP8" s="695"/>
      <c r="WVQ8" s="695"/>
      <c r="WVR8" s="695"/>
      <c r="WVS8" s="695"/>
      <c r="WVT8" s="695"/>
      <c r="WVU8" s="695"/>
      <c r="WVV8" s="695"/>
      <c r="WVW8" s="695"/>
      <c r="WVX8" s="695"/>
      <c r="WVY8" s="695"/>
      <c r="WVZ8" s="695"/>
      <c r="WWA8" s="695"/>
      <c r="WWB8" s="695"/>
      <c r="WWC8" s="695"/>
      <c r="WWD8" s="695"/>
      <c r="WWE8" s="695"/>
      <c r="WWF8" s="695"/>
      <c r="WWG8" s="695"/>
      <c r="WWH8" s="695"/>
      <c r="WWI8" s="695"/>
      <c r="WWJ8" s="695"/>
      <c r="WWK8" s="695"/>
      <c r="WWL8" s="695"/>
      <c r="WWM8" s="695"/>
      <c r="WWN8" s="695"/>
      <c r="WWO8" s="695"/>
      <c r="WWP8" s="695"/>
      <c r="WWQ8" s="695"/>
      <c r="WWR8" s="695"/>
      <c r="WWS8" s="695"/>
      <c r="WWT8" s="695"/>
      <c r="WWU8" s="695"/>
      <c r="WWV8" s="695"/>
      <c r="WWW8" s="695"/>
      <c r="WWX8" s="695"/>
      <c r="WWY8" s="695"/>
      <c r="WWZ8" s="695"/>
      <c r="WXA8" s="695"/>
      <c r="WXB8" s="695"/>
      <c r="WXC8" s="695"/>
      <c r="WXD8" s="695"/>
      <c r="WXE8" s="695"/>
      <c r="WXF8" s="695"/>
      <c r="WXG8" s="695"/>
      <c r="WXH8" s="695"/>
      <c r="WXI8" s="695"/>
      <c r="WXJ8" s="695"/>
      <c r="WXK8" s="695"/>
      <c r="WXL8" s="695"/>
      <c r="WXM8" s="695"/>
      <c r="WXN8" s="695"/>
      <c r="WXO8" s="695"/>
      <c r="WXP8" s="695"/>
      <c r="WXQ8" s="695"/>
      <c r="WXR8" s="695"/>
      <c r="WXS8" s="695"/>
      <c r="WXT8" s="695"/>
      <c r="WXU8" s="695"/>
      <c r="WXV8" s="695"/>
      <c r="WXW8" s="695"/>
      <c r="WXX8" s="695"/>
      <c r="WXY8" s="695"/>
      <c r="WXZ8" s="695"/>
      <c r="WYA8" s="695"/>
      <c r="WYB8" s="695"/>
      <c r="WYC8" s="695"/>
      <c r="WYD8" s="695"/>
      <c r="WYE8" s="695"/>
      <c r="WYF8" s="695"/>
      <c r="WYG8" s="695"/>
      <c r="WYH8" s="695"/>
      <c r="WYI8" s="695"/>
      <c r="WYJ8" s="695"/>
      <c r="WYK8" s="695"/>
      <c r="WYL8" s="695"/>
      <c r="WYM8" s="695"/>
      <c r="WYN8" s="695"/>
      <c r="WYO8" s="695"/>
      <c r="WYP8" s="695"/>
      <c r="WYQ8" s="695"/>
      <c r="WYR8" s="695"/>
      <c r="WYS8" s="695"/>
      <c r="WYT8" s="695"/>
      <c r="WYU8" s="695"/>
      <c r="WYV8" s="695"/>
      <c r="WYW8" s="695"/>
      <c r="WYX8" s="695"/>
      <c r="WYY8" s="695"/>
      <c r="WYZ8" s="695"/>
      <c r="WZA8" s="695"/>
      <c r="WZB8" s="695"/>
      <c r="WZC8" s="695"/>
      <c r="WZD8" s="695"/>
      <c r="WZE8" s="695"/>
      <c r="WZF8" s="695"/>
      <c r="WZG8" s="695"/>
      <c r="WZH8" s="695"/>
      <c r="WZI8" s="695"/>
      <c r="WZJ8" s="695"/>
      <c r="WZK8" s="695"/>
      <c r="WZL8" s="695"/>
      <c r="WZM8" s="695"/>
      <c r="WZN8" s="695"/>
      <c r="WZO8" s="695"/>
      <c r="WZP8" s="695"/>
      <c r="WZQ8" s="695"/>
      <c r="WZR8" s="695"/>
      <c r="WZS8" s="695"/>
      <c r="WZT8" s="695"/>
      <c r="WZU8" s="695"/>
      <c r="WZV8" s="695"/>
      <c r="WZW8" s="695"/>
      <c r="WZX8" s="695"/>
      <c r="WZY8" s="695"/>
      <c r="WZZ8" s="695"/>
      <c r="XAA8" s="695"/>
      <c r="XAB8" s="695"/>
      <c r="XAC8" s="695"/>
      <c r="XAD8" s="695"/>
      <c r="XAE8" s="695"/>
      <c r="XAF8" s="695"/>
      <c r="XAG8" s="695"/>
      <c r="XAH8" s="695"/>
      <c r="XAI8" s="695"/>
      <c r="XAJ8" s="695"/>
      <c r="XAK8" s="695"/>
      <c r="XAL8" s="695"/>
      <c r="XAM8" s="695"/>
      <c r="XAN8" s="695"/>
      <c r="XAO8" s="695"/>
      <c r="XAP8" s="695"/>
      <c r="XAQ8" s="695"/>
      <c r="XAR8" s="695"/>
      <c r="XAS8" s="695"/>
      <c r="XAT8" s="695"/>
      <c r="XAU8" s="695"/>
      <c r="XAV8" s="695"/>
      <c r="XAW8" s="695"/>
      <c r="XAX8" s="695"/>
      <c r="XAY8" s="695"/>
      <c r="XAZ8" s="695"/>
      <c r="XBA8" s="695"/>
      <c r="XBB8" s="695"/>
      <c r="XBC8" s="695"/>
      <c r="XBD8" s="695"/>
      <c r="XBE8" s="695"/>
      <c r="XBF8" s="695"/>
      <c r="XBG8" s="695"/>
      <c r="XBH8" s="695"/>
      <c r="XBI8" s="695"/>
      <c r="XBJ8" s="695"/>
      <c r="XBK8" s="695"/>
      <c r="XBL8" s="695"/>
      <c r="XBM8" s="695"/>
      <c r="XBN8" s="695"/>
      <c r="XBO8" s="695"/>
      <c r="XBP8" s="695"/>
      <c r="XBQ8" s="695"/>
      <c r="XBR8" s="695"/>
      <c r="XBS8" s="695"/>
      <c r="XBT8" s="695"/>
      <c r="XBU8" s="695"/>
      <c r="XBV8" s="695"/>
      <c r="XBW8" s="695"/>
      <c r="XBX8" s="695"/>
      <c r="XBY8" s="695"/>
      <c r="XBZ8" s="695"/>
      <c r="XCA8" s="695"/>
      <c r="XCB8" s="695"/>
      <c r="XCC8" s="695"/>
      <c r="XCD8" s="695"/>
      <c r="XCE8" s="695"/>
      <c r="XCF8" s="695"/>
      <c r="XCG8" s="695"/>
      <c r="XCH8" s="695"/>
      <c r="XCI8" s="695"/>
      <c r="XCJ8" s="695"/>
      <c r="XCK8" s="695"/>
      <c r="XCL8" s="695"/>
      <c r="XCM8" s="695"/>
      <c r="XCN8" s="695"/>
      <c r="XCO8" s="695"/>
      <c r="XCP8" s="695"/>
      <c r="XCQ8" s="695"/>
      <c r="XCR8" s="695"/>
      <c r="XCS8" s="695"/>
      <c r="XCT8" s="695"/>
      <c r="XCU8" s="695"/>
      <c r="XCV8" s="695"/>
      <c r="XCW8" s="695"/>
      <c r="XCX8" s="695"/>
      <c r="XCY8" s="695"/>
      <c r="XCZ8" s="695"/>
      <c r="XDA8" s="695"/>
      <c r="XDB8" s="695"/>
      <c r="XDC8" s="695"/>
      <c r="XDD8" s="695"/>
      <c r="XDE8" s="695"/>
      <c r="XDF8" s="695"/>
      <c r="XDG8" s="695"/>
      <c r="XDH8" s="695"/>
      <c r="XDI8" s="695"/>
      <c r="XDJ8" s="695"/>
      <c r="XDK8" s="695"/>
      <c r="XDL8" s="695"/>
      <c r="XDM8" s="695"/>
      <c r="XDN8" s="695"/>
      <c r="XDO8" s="695"/>
      <c r="XDP8" s="695"/>
      <c r="XDQ8" s="695"/>
      <c r="XDR8" s="695"/>
      <c r="XDS8" s="695"/>
      <c r="XDT8" s="695"/>
      <c r="XDU8" s="695"/>
      <c r="XDV8" s="695"/>
      <c r="XDW8" s="695"/>
      <c r="XDX8" s="695"/>
      <c r="XDY8" s="695"/>
      <c r="XDZ8" s="695"/>
      <c r="XEA8" s="695"/>
      <c r="XEB8" s="695"/>
      <c r="XEC8" s="695"/>
      <c r="XED8" s="695"/>
      <c r="XEE8" s="695"/>
      <c r="XEF8" s="695"/>
      <c r="XEG8" s="695"/>
      <c r="XEH8" s="695"/>
      <c r="XEI8" s="695"/>
      <c r="XEJ8" s="695"/>
      <c r="XEK8" s="695"/>
      <c r="XEL8" s="695"/>
      <c r="XEM8" s="695"/>
      <c r="XEN8" s="695"/>
      <c r="XEO8" s="695"/>
      <c r="XEP8" s="695"/>
      <c r="XEQ8" s="695"/>
      <c r="XER8" s="695"/>
      <c r="XES8" s="695"/>
      <c r="XET8" s="695"/>
      <c r="XEU8" s="695"/>
      <c r="XEV8" s="695"/>
      <c r="XEW8" s="695"/>
      <c r="XEX8" s="695"/>
      <c r="XEY8" s="695"/>
      <c r="XEZ8" s="695"/>
      <c r="XFA8" s="695"/>
      <c r="XFB8" s="695"/>
    </row>
    <row r="9" spans="1:16382">
      <c r="A9" s="696" t="s">
        <v>635</v>
      </c>
      <c r="B9" s="697">
        <v>146.1</v>
      </c>
      <c r="C9" s="698">
        <v>14</v>
      </c>
      <c r="D9" s="697">
        <v>153.09</v>
      </c>
      <c r="E9" s="699">
        <v>4.78</v>
      </c>
      <c r="F9" s="699">
        <v>157.30000000000001</v>
      </c>
      <c r="G9" s="699">
        <v>2.75</v>
      </c>
      <c r="H9" s="699">
        <v>160.60054</v>
      </c>
      <c r="I9" s="700">
        <v>2.0985510000000001</v>
      </c>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c r="XDE9" s="695"/>
      <c r="XDF9" s="695"/>
      <c r="XDG9" s="695"/>
      <c r="XDH9" s="695"/>
      <c r="XDI9" s="695"/>
      <c r="XDJ9" s="695"/>
      <c r="XDK9" s="695"/>
      <c r="XDL9" s="695"/>
      <c r="XDM9" s="695"/>
      <c r="XDN9" s="695"/>
      <c r="XDO9" s="695"/>
      <c r="XDP9" s="695"/>
      <c r="XDQ9" s="695"/>
      <c r="XDR9" s="695"/>
      <c r="XDS9" s="695"/>
      <c r="XDT9" s="695"/>
      <c r="XDU9" s="695"/>
      <c r="XDV9" s="695"/>
      <c r="XDW9" s="695"/>
      <c r="XDX9" s="695"/>
      <c r="XDY9" s="695"/>
      <c r="XDZ9" s="695"/>
      <c r="XEA9" s="695"/>
      <c r="XEB9" s="695"/>
      <c r="XEC9" s="695"/>
      <c r="XED9" s="695"/>
      <c r="XEE9" s="695"/>
      <c r="XEF9" s="695"/>
      <c r="XEG9" s="695"/>
      <c r="XEH9" s="695"/>
      <c r="XEI9" s="695"/>
      <c r="XEJ9" s="695"/>
      <c r="XEK9" s="695"/>
      <c r="XEL9" s="695"/>
      <c r="XEM9" s="695"/>
      <c r="XEN9" s="695"/>
      <c r="XEO9" s="695"/>
      <c r="XEP9" s="695"/>
      <c r="XEQ9" s="695"/>
      <c r="XER9" s="695"/>
      <c r="XES9" s="695"/>
      <c r="XET9" s="695"/>
      <c r="XEU9" s="695"/>
      <c r="XEV9" s="695"/>
      <c r="XEW9" s="695"/>
      <c r="XEX9" s="695"/>
      <c r="XEY9" s="695"/>
      <c r="XEZ9" s="695"/>
      <c r="XFA9" s="695"/>
      <c r="XFB9" s="695"/>
    </row>
    <row r="10" spans="1:16382">
      <c r="A10" s="696" t="s">
        <v>636</v>
      </c>
      <c r="B10" s="697">
        <v>147.80000000000001</v>
      </c>
      <c r="C10" s="698">
        <v>13.73</v>
      </c>
      <c r="D10" s="697">
        <v>151.9</v>
      </c>
      <c r="E10" s="699">
        <v>2.78</v>
      </c>
      <c r="F10" s="699">
        <v>160.26815999999999</v>
      </c>
      <c r="G10" s="699">
        <v>5.5062613000000002</v>
      </c>
      <c r="H10" s="699">
        <v>162.38096999999999</v>
      </c>
      <c r="I10" s="700">
        <v>1.3183001000000001</v>
      </c>
      <c r="J10" s="695"/>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c r="XDE10" s="695"/>
      <c r="XDF10" s="695"/>
      <c r="XDG10" s="695"/>
      <c r="XDH10" s="695"/>
      <c r="XDI10" s="695"/>
      <c r="XDJ10" s="695"/>
      <c r="XDK10" s="695"/>
      <c r="XDL10" s="695"/>
      <c r="XDM10" s="695"/>
      <c r="XDN10" s="695"/>
      <c r="XDO10" s="695"/>
      <c r="XDP10" s="695"/>
      <c r="XDQ10" s="695"/>
      <c r="XDR10" s="695"/>
      <c r="XDS10" s="695"/>
      <c r="XDT10" s="695"/>
      <c r="XDU10" s="695"/>
      <c r="XDV10" s="695"/>
      <c r="XDW10" s="695"/>
      <c r="XDX10" s="695"/>
      <c r="XDY10" s="695"/>
      <c r="XDZ10" s="695"/>
      <c r="XEA10" s="695"/>
      <c r="XEB10" s="695"/>
      <c r="XEC10" s="695"/>
      <c r="XED10" s="695"/>
      <c r="XEE10" s="695"/>
      <c r="XEF10" s="695"/>
      <c r="XEG10" s="695"/>
      <c r="XEH10" s="695"/>
      <c r="XEI10" s="695"/>
      <c r="XEJ10" s="695"/>
      <c r="XEK10" s="695"/>
      <c r="XEL10" s="695"/>
      <c r="XEM10" s="695"/>
      <c r="XEN10" s="695"/>
      <c r="XEO10" s="695"/>
      <c r="XEP10" s="695"/>
      <c r="XEQ10" s="695"/>
      <c r="XER10" s="695"/>
      <c r="XES10" s="695"/>
      <c r="XET10" s="695"/>
      <c r="XEU10" s="695"/>
      <c r="XEV10" s="695"/>
      <c r="XEW10" s="695"/>
      <c r="XEX10" s="695"/>
      <c r="XEY10" s="695"/>
      <c r="XEZ10" s="695"/>
      <c r="XFA10" s="695"/>
      <c r="XFB10" s="695"/>
    </row>
    <row r="11" spans="1:16382">
      <c r="A11" s="696" t="s">
        <v>637</v>
      </c>
      <c r="B11" s="697">
        <v>147.03</v>
      </c>
      <c r="C11" s="698">
        <v>10.02</v>
      </c>
      <c r="D11" s="697">
        <v>150.11000000000001</v>
      </c>
      <c r="E11" s="699">
        <v>2.09</v>
      </c>
      <c r="F11" s="699">
        <v>157.85333</v>
      </c>
      <c r="G11" s="699">
        <v>5.1603756000000001</v>
      </c>
      <c r="H11" s="699">
        <v>162.04156</v>
      </c>
      <c r="I11" s="700">
        <v>2.6532469000000001</v>
      </c>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c r="XDE11" s="695"/>
      <c r="XDF11" s="695"/>
      <c r="XDG11" s="695"/>
      <c r="XDH11" s="695"/>
      <c r="XDI11" s="695"/>
      <c r="XDJ11" s="695"/>
      <c r="XDK11" s="695"/>
      <c r="XDL11" s="695"/>
      <c r="XDM11" s="695"/>
      <c r="XDN11" s="695"/>
      <c r="XDO11" s="695"/>
      <c r="XDP11" s="695"/>
      <c r="XDQ11" s="695"/>
      <c r="XDR11" s="695"/>
      <c r="XDS11" s="695"/>
      <c r="XDT11" s="695"/>
      <c r="XDU11" s="695"/>
      <c r="XDV11" s="695"/>
      <c r="XDW11" s="695"/>
      <c r="XDX11" s="695"/>
      <c r="XDY11" s="695"/>
      <c r="XDZ11" s="695"/>
      <c r="XEA11" s="695"/>
      <c r="XEB11" s="695"/>
      <c r="XEC11" s="695"/>
      <c r="XED11" s="695"/>
      <c r="XEE11" s="695"/>
      <c r="XEF11" s="695"/>
      <c r="XEG11" s="695"/>
      <c r="XEH11" s="695"/>
      <c r="XEI11" s="695"/>
      <c r="XEJ11" s="695"/>
      <c r="XEK11" s="695"/>
      <c r="XEL11" s="695"/>
      <c r="XEM11" s="695"/>
      <c r="XEN11" s="695"/>
      <c r="XEO11" s="695"/>
      <c r="XEP11" s="695"/>
      <c r="XEQ11" s="695"/>
      <c r="XER11" s="695"/>
      <c r="XES11" s="695"/>
      <c r="XET11" s="695"/>
      <c r="XEU11" s="695"/>
      <c r="XEV11" s="695"/>
      <c r="XEW11" s="695"/>
      <c r="XEX11" s="695"/>
      <c r="XEY11" s="695"/>
      <c r="XEZ11" s="695"/>
      <c r="XFA11" s="695"/>
      <c r="XFB11" s="695"/>
    </row>
    <row r="12" spans="1:16382">
      <c r="A12" s="696" t="s">
        <v>638</v>
      </c>
      <c r="B12" s="697">
        <v>143.84</v>
      </c>
      <c r="C12" s="698">
        <v>9.15</v>
      </c>
      <c r="D12" s="697">
        <v>147.62</v>
      </c>
      <c r="E12" s="699">
        <v>2.63</v>
      </c>
      <c r="F12" s="699">
        <v>157.25128000000001</v>
      </c>
      <c r="G12" s="699">
        <v>6.5238294999999997</v>
      </c>
      <c r="H12" s="699">
        <v>161.62456</v>
      </c>
      <c r="I12" s="700">
        <v>2.7810671</v>
      </c>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c r="XDE12" s="695"/>
      <c r="XDF12" s="695"/>
      <c r="XDG12" s="695"/>
      <c r="XDH12" s="695"/>
      <c r="XDI12" s="695"/>
      <c r="XDJ12" s="695"/>
      <c r="XDK12" s="695"/>
      <c r="XDL12" s="695"/>
      <c r="XDM12" s="695"/>
      <c r="XDN12" s="695"/>
      <c r="XDO12" s="695"/>
      <c r="XDP12" s="695"/>
      <c r="XDQ12" s="695"/>
      <c r="XDR12" s="695"/>
      <c r="XDS12" s="695"/>
      <c r="XDT12" s="695"/>
      <c r="XDU12" s="695"/>
      <c r="XDV12" s="695"/>
      <c r="XDW12" s="695"/>
      <c r="XDX12" s="695"/>
      <c r="XDY12" s="695"/>
      <c r="XDZ12" s="695"/>
      <c r="XEA12" s="695"/>
      <c r="XEB12" s="695"/>
      <c r="XEC12" s="695"/>
      <c r="XED12" s="695"/>
      <c r="XEE12" s="695"/>
      <c r="XEF12" s="695"/>
      <c r="XEG12" s="695"/>
      <c r="XEH12" s="695"/>
      <c r="XEI12" s="695"/>
      <c r="XEJ12" s="695"/>
      <c r="XEK12" s="695"/>
      <c r="XEL12" s="695"/>
      <c r="XEM12" s="695"/>
      <c r="XEN12" s="695"/>
      <c r="XEO12" s="695"/>
      <c r="XEP12" s="695"/>
      <c r="XEQ12" s="695"/>
      <c r="XER12" s="695"/>
      <c r="XES12" s="695"/>
      <c r="XET12" s="695"/>
      <c r="XEU12" s="695"/>
      <c r="XEV12" s="695"/>
      <c r="XEW12" s="695"/>
      <c r="XEX12" s="695"/>
      <c r="XEY12" s="695"/>
      <c r="XEZ12" s="695"/>
      <c r="XFA12" s="695"/>
      <c r="XFB12" s="695"/>
    </row>
    <row r="13" spans="1:16382">
      <c r="A13" s="696" t="s">
        <v>639</v>
      </c>
      <c r="B13" s="697">
        <v>142.21</v>
      </c>
      <c r="C13" s="698">
        <v>9.82</v>
      </c>
      <c r="D13" s="697">
        <v>147</v>
      </c>
      <c r="E13" s="699">
        <v>3.36</v>
      </c>
      <c r="F13" s="699">
        <v>152.88802999999999</v>
      </c>
      <c r="G13" s="699">
        <v>4.0078719999999999</v>
      </c>
      <c r="H13" s="699">
        <v>160.79545999999999</v>
      </c>
      <c r="I13" s="700">
        <v>5.1720414000000003</v>
      </c>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c r="CB13" s="695"/>
      <c r="CC13" s="695"/>
      <c r="CD13" s="695"/>
      <c r="CE13" s="695"/>
      <c r="CF13" s="695"/>
      <c r="CG13" s="695"/>
      <c r="CH13" s="695"/>
      <c r="CI13" s="695"/>
      <c r="CJ13" s="695"/>
      <c r="CK13" s="695"/>
      <c r="CL13" s="695"/>
      <c r="CM13" s="695"/>
      <c r="CN13" s="695"/>
      <c r="CO13" s="695"/>
      <c r="CP13" s="695"/>
      <c r="CQ13" s="695"/>
      <c r="CR13" s="695"/>
      <c r="CS13" s="695"/>
      <c r="CT13" s="695"/>
      <c r="CU13" s="695"/>
      <c r="CV13" s="695"/>
      <c r="CW13" s="695"/>
      <c r="CX13" s="695"/>
      <c r="CY13" s="695"/>
      <c r="CZ13" s="695"/>
      <c r="DA13" s="695"/>
      <c r="DB13" s="695"/>
      <c r="DC13" s="695"/>
      <c r="DD13" s="695"/>
      <c r="DE13" s="695"/>
      <c r="DF13" s="695"/>
      <c r="DG13" s="695"/>
      <c r="DH13" s="695"/>
      <c r="DI13" s="695"/>
      <c r="DJ13" s="695"/>
      <c r="DK13" s="695"/>
      <c r="DL13" s="695"/>
      <c r="DM13" s="695"/>
      <c r="DN13" s="695"/>
      <c r="DO13" s="695"/>
      <c r="DP13" s="695"/>
      <c r="DQ13" s="695"/>
      <c r="DR13" s="695"/>
      <c r="DS13" s="695"/>
      <c r="DT13" s="695"/>
      <c r="DU13" s="695"/>
      <c r="DV13" s="695"/>
      <c r="DW13" s="695"/>
      <c r="DX13" s="695"/>
      <c r="DY13" s="695"/>
      <c r="DZ13" s="695"/>
      <c r="EA13" s="695"/>
      <c r="EB13" s="695"/>
      <c r="EC13" s="695"/>
      <c r="ED13" s="695"/>
      <c r="EE13" s="695"/>
      <c r="EF13" s="695"/>
      <c r="EG13" s="695"/>
      <c r="EH13" s="695"/>
      <c r="EI13" s="695"/>
      <c r="EJ13" s="695"/>
      <c r="EK13" s="695"/>
      <c r="EL13" s="695"/>
      <c r="EM13" s="695"/>
      <c r="EN13" s="695"/>
      <c r="EO13" s="695"/>
      <c r="EP13" s="695"/>
      <c r="EQ13" s="695"/>
      <c r="ER13" s="695"/>
      <c r="ES13" s="695"/>
      <c r="ET13" s="695"/>
      <c r="EU13" s="695"/>
      <c r="EV13" s="695"/>
      <c r="EW13" s="695"/>
      <c r="EX13" s="695"/>
      <c r="EY13" s="695"/>
      <c r="EZ13" s="695"/>
      <c r="FA13" s="695"/>
      <c r="FB13" s="695"/>
      <c r="FC13" s="695"/>
      <c r="FD13" s="695"/>
      <c r="FE13" s="695"/>
      <c r="FF13" s="695"/>
      <c r="FG13" s="695"/>
      <c r="FH13" s="695"/>
      <c r="FI13" s="695"/>
      <c r="FJ13" s="695"/>
      <c r="FK13" s="695"/>
      <c r="FL13" s="695"/>
      <c r="FM13" s="695"/>
      <c r="FN13" s="695"/>
      <c r="FO13" s="695"/>
      <c r="FP13" s="695"/>
      <c r="FQ13" s="695"/>
      <c r="FR13" s="695"/>
      <c r="FS13" s="695"/>
      <c r="FT13" s="695"/>
      <c r="FU13" s="695"/>
      <c r="FV13" s="695"/>
      <c r="FW13" s="695"/>
      <c r="FX13" s="695"/>
      <c r="FY13" s="695"/>
      <c r="FZ13" s="695"/>
      <c r="GA13" s="695"/>
      <c r="GB13" s="695"/>
      <c r="GC13" s="695"/>
      <c r="GD13" s="695"/>
      <c r="GE13" s="695"/>
      <c r="GF13" s="695"/>
      <c r="GG13" s="695"/>
      <c r="GH13" s="695"/>
      <c r="GI13" s="695"/>
      <c r="GJ13" s="695"/>
      <c r="GK13" s="695"/>
      <c r="GL13" s="695"/>
      <c r="GM13" s="695"/>
      <c r="GN13" s="695"/>
      <c r="GO13" s="695"/>
      <c r="GP13" s="695"/>
      <c r="GQ13" s="695"/>
      <c r="GR13" s="695"/>
      <c r="GS13" s="695"/>
      <c r="GT13" s="695"/>
      <c r="GU13" s="695"/>
      <c r="GV13" s="695"/>
      <c r="GW13" s="695"/>
      <c r="GX13" s="695"/>
      <c r="GY13" s="695"/>
      <c r="GZ13" s="695"/>
      <c r="HA13" s="695"/>
      <c r="HB13" s="695"/>
      <c r="HC13" s="695"/>
      <c r="HD13" s="695"/>
      <c r="HE13" s="695"/>
      <c r="HF13" s="695"/>
      <c r="HG13" s="695"/>
      <c r="HH13" s="695"/>
      <c r="HI13" s="695"/>
      <c r="HJ13" s="695"/>
      <c r="HK13" s="695"/>
      <c r="HL13" s="695"/>
      <c r="HM13" s="695"/>
      <c r="HN13" s="695"/>
      <c r="HO13" s="695"/>
      <c r="HP13" s="695"/>
      <c r="HQ13" s="695"/>
      <c r="HR13" s="695"/>
      <c r="HS13" s="695"/>
      <c r="HT13" s="695"/>
      <c r="HU13" s="695"/>
      <c r="HV13" s="695"/>
      <c r="HW13" s="695"/>
      <c r="HX13" s="695"/>
      <c r="HY13" s="695"/>
      <c r="HZ13" s="695"/>
      <c r="IA13" s="695"/>
      <c r="IB13" s="695"/>
      <c r="IC13" s="695"/>
      <c r="ID13" s="695"/>
      <c r="IE13" s="695"/>
      <c r="IF13" s="695"/>
      <c r="IG13" s="695"/>
      <c r="IH13" s="695"/>
      <c r="II13" s="695"/>
      <c r="IJ13" s="695"/>
      <c r="IK13" s="695"/>
      <c r="IL13" s="695"/>
      <c r="IM13" s="695"/>
      <c r="IN13" s="695"/>
      <c r="IO13" s="695"/>
      <c r="IP13" s="695"/>
      <c r="IQ13" s="695"/>
      <c r="IR13" s="695"/>
      <c r="IS13" s="695"/>
      <c r="IT13" s="695"/>
      <c r="IU13" s="695"/>
      <c r="IV13" s="695"/>
      <c r="IW13" s="695"/>
      <c r="IX13" s="695"/>
      <c r="IY13" s="695"/>
      <c r="IZ13" s="695"/>
      <c r="JA13" s="695"/>
      <c r="JB13" s="695"/>
      <c r="JC13" s="695"/>
      <c r="JD13" s="695"/>
      <c r="JE13" s="695"/>
      <c r="JF13" s="695"/>
      <c r="JG13" s="695"/>
      <c r="JH13" s="695"/>
      <c r="JI13" s="695"/>
      <c r="JJ13" s="695"/>
      <c r="JK13" s="695"/>
      <c r="JL13" s="695"/>
      <c r="JM13" s="695"/>
      <c r="JN13" s="695"/>
      <c r="JO13" s="695"/>
      <c r="JP13" s="695"/>
      <c r="JQ13" s="695"/>
      <c r="JR13" s="695"/>
      <c r="JS13" s="695"/>
      <c r="JT13" s="695"/>
      <c r="JU13" s="695"/>
      <c r="JV13" s="695"/>
      <c r="JW13" s="695"/>
      <c r="JX13" s="695"/>
      <c r="JY13" s="695"/>
      <c r="JZ13" s="695"/>
      <c r="KA13" s="695"/>
      <c r="KB13" s="695"/>
      <c r="KC13" s="695"/>
      <c r="KD13" s="695"/>
      <c r="KE13" s="695"/>
      <c r="KF13" s="695"/>
      <c r="KG13" s="695"/>
      <c r="KH13" s="695"/>
      <c r="KI13" s="695"/>
      <c r="KJ13" s="695"/>
      <c r="KK13" s="695"/>
      <c r="KL13" s="695"/>
      <c r="KM13" s="695"/>
      <c r="KN13" s="695"/>
      <c r="KO13" s="695"/>
      <c r="KP13" s="695"/>
      <c r="KQ13" s="695"/>
      <c r="KR13" s="695"/>
      <c r="KS13" s="695"/>
      <c r="KT13" s="695"/>
      <c r="KU13" s="695"/>
      <c r="KV13" s="695"/>
      <c r="KW13" s="695"/>
      <c r="KX13" s="695"/>
      <c r="KY13" s="695"/>
      <c r="KZ13" s="695"/>
      <c r="LA13" s="695"/>
      <c r="LB13" s="695"/>
      <c r="LC13" s="695"/>
      <c r="LD13" s="695"/>
      <c r="LE13" s="695"/>
      <c r="LF13" s="695"/>
      <c r="LG13" s="695"/>
      <c r="LH13" s="695"/>
      <c r="LI13" s="695"/>
      <c r="LJ13" s="695"/>
      <c r="LK13" s="695"/>
      <c r="LL13" s="695"/>
      <c r="LM13" s="695"/>
      <c r="LN13" s="695"/>
      <c r="LO13" s="695"/>
      <c r="LP13" s="695"/>
      <c r="LQ13" s="695"/>
      <c r="LR13" s="695"/>
      <c r="LS13" s="695"/>
      <c r="LT13" s="695"/>
      <c r="LU13" s="695"/>
      <c r="LV13" s="695"/>
      <c r="LW13" s="695"/>
      <c r="LX13" s="695"/>
      <c r="LY13" s="695"/>
      <c r="LZ13" s="695"/>
      <c r="MA13" s="695"/>
      <c r="MB13" s="695"/>
      <c r="MC13" s="695"/>
      <c r="MD13" s="695"/>
      <c r="ME13" s="695"/>
      <c r="MF13" s="695"/>
      <c r="MG13" s="695"/>
      <c r="MH13" s="695"/>
      <c r="MI13" s="695"/>
      <c r="MJ13" s="695"/>
      <c r="MK13" s="695"/>
      <c r="ML13" s="695"/>
      <c r="MM13" s="695"/>
      <c r="MN13" s="695"/>
      <c r="MO13" s="695"/>
      <c r="MP13" s="695"/>
      <c r="MQ13" s="695"/>
      <c r="MR13" s="695"/>
      <c r="MS13" s="695"/>
      <c r="MT13" s="695"/>
      <c r="MU13" s="695"/>
      <c r="MV13" s="695"/>
      <c r="MW13" s="695"/>
      <c r="MX13" s="695"/>
      <c r="MY13" s="695"/>
      <c r="MZ13" s="695"/>
      <c r="NA13" s="695"/>
      <c r="NB13" s="695"/>
      <c r="NC13" s="695"/>
      <c r="ND13" s="695"/>
      <c r="NE13" s="695"/>
      <c r="NF13" s="695"/>
      <c r="NG13" s="695"/>
      <c r="NH13" s="695"/>
      <c r="NI13" s="695"/>
      <c r="NJ13" s="695"/>
      <c r="NK13" s="695"/>
      <c r="NL13" s="695"/>
      <c r="NM13" s="695"/>
      <c r="NN13" s="695"/>
      <c r="NO13" s="695"/>
      <c r="NP13" s="695"/>
      <c r="NQ13" s="695"/>
      <c r="NR13" s="695"/>
      <c r="NS13" s="695"/>
      <c r="NT13" s="695"/>
      <c r="NU13" s="695"/>
      <c r="NV13" s="695"/>
      <c r="NW13" s="695"/>
      <c r="NX13" s="695"/>
      <c r="NY13" s="695"/>
      <c r="NZ13" s="695"/>
      <c r="OA13" s="695"/>
      <c r="OB13" s="695"/>
      <c r="OC13" s="695"/>
      <c r="OD13" s="695"/>
      <c r="OE13" s="695"/>
      <c r="OF13" s="695"/>
      <c r="OG13" s="695"/>
      <c r="OH13" s="695"/>
      <c r="OI13" s="695"/>
      <c r="OJ13" s="695"/>
      <c r="OK13" s="695"/>
      <c r="OL13" s="695"/>
      <c r="OM13" s="695"/>
      <c r="ON13" s="695"/>
      <c r="OO13" s="695"/>
      <c r="OP13" s="695"/>
      <c r="OQ13" s="695"/>
      <c r="OR13" s="695"/>
      <c r="OS13" s="695"/>
      <c r="OT13" s="695"/>
      <c r="OU13" s="695"/>
      <c r="OV13" s="695"/>
      <c r="OW13" s="695"/>
      <c r="OX13" s="695"/>
      <c r="OY13" s="695"/>
      <c r="OZ13" s="695"/>
      <c r="PA13" s="695"/>
      <c r="PB13" s="695"/>
      <c r="PC13" s="695"/>
      <c r="PD13" s="695"/>
      <c r="PE13" s="695"/>
      <c r="PF13" s="695"/>
      <c r="PG13" s="695"/>
      <c r="PH13" s="695"/>
      <c r="PI13" s="695"/>
      <c r="PJ13" s="695"/>
      <c r="PK13" s="695"/>
      <c r="PL13" s="695"/>
      <c r="PM13" s="695"/>
      <c r="PN13" s="695"/>
      <c r="PO13" s="695"/>
      <c r="PP13" s="695"/>
      <c r="PQ13" s="695"/>
      <c r="PR13" s="695"/>
      <c r="PS13" s="695"/>
      <c r="PT13" s="695"/>
      <c r="PU13" s="695"/>
      <c r="PV13" s="695"/>
      <c r="PW13" s="695"/>
      <c r="PX13" s="695"/>
      <c r="PY13" s="695"/>
      <c r="PZ13" s="695"/>
      <c r="QA13" s="695"/>
      <c r="QB13" s="695"/>
      <c r="QC13" s="695"/>
      <c r="QD13" s="695"/>
      <c r="QE13" s="695"/>
      <c r="QF13" s="695"/>
      <c r="QG13" s="695"/>
      <c r="QH13" s="695"/>
      <c r="QI13" s="695"/>
      <c r="QJ13" s="695"/>
      <c r="QK13" s="695"/>
      <c r="QL13" s="695"/>
      <c r="QM13" s="695"/>
      <c r="QN13" s="695"/>
      <c r="QO13" s="695"/>
      <c r="QP13" s="695"/>
      <c r="QQ13" s="695"/>
      <c r="QR13" s="695"/>
      <c r="QS13" s="695"/>
      <c r="QT13" s="695"/>
      <c r="QU13" s="695"/>
      <c r="QV13" s="695"/>
      <c r="QW13" s="695"/>
      <c r="QX13" s="695"/>
      <c r="QY13" s="695"/>
      <c r="QZ13" s="695"/>
      <c r="RA13" s="695"/>
      <c r="RB13" s="695"/>
      <c r="RC13" s="695"/>
      <c r="RD13" s="695"/>
      <c r="RE13" s="695"/>
      <c r="RF13" s="695"/>
      <c r="RG13" s="695"/>
      <c r="RH13" s="695"/>
      <c r="RI13" s="695"/>
      <c r="RJ13" s="695"/>
      <c r="RK13" s="695"/>
      <c r="RL13" s="695"/>
      <c r="RM13" s="695"/>
      <c r="RN13" s="695"/>
      <c r="RO13" s="695"/>
      <c r="RP13" s="695"/>
      <c r="RQ13" s="695"/>
      <c r="RR13" s="695"/>
      <c r="RS13" s="695"/>
      <c r="RT13" s="695"/>
      <c r="RU13" s="695"/>
      <c r="RV13" s="695"/>
      <c r="RW13" s="695"/>
      <c r="RX13" s="695"/>
      <c r="RY13" s="695"/>
      <c r="RZ13" s="695"/>
      <c r="SA13" s="695"/>
      <c r="SB13" s="695"/>
      <c r="SC13" s="695"/>
      <c r="SD13" s="695"/>
      <c r="SE13" s="695"/>
      <c r="SF13" s="695"/>
      <c r="SG13" s="695"/>
      <c r="SH13" s="695"/>
      <c r="SI13" s="695"/>
      <c r="SJ13" s="695"/>
      <c r="SK13" s="695"/>
      <c r="SL13" s="695"/>
      <c r="SM13" s="695"/>
      <c r="SN13" s="695"/>
      <c r="SO13" s="695"/>
      <c r="SP13" s="695"/>
      <c r="SQ13" s="695"/>
      <c r="SR13" s="695"/>
      <c r="SS13" s="695"/>
      <c r="ST13" s="695"/>
      <c r="SU13" s="695"/>
      <c r="SV13" s="695"/>
      <c r="SW13" s="695"/>
      <c r="SX13" s="695"/>
      <c r="SY13" s="695"/>
      <c r="SZ13" s="695"/>
      <c r="TA13" s="695"/>
      <c r="TB13" s="695"/>
      <c r="TC13" s="695"/>
      <c r="TD13" s="695"/>
      <c r="TE13" s="695"/>
      <c r="TF13" s="695"/>
      <c r="TG13" s="695"/>
      <c r="TH13" s="695"/>
      <c r="TI13" s="695"/>
      <c r="TJ13" s="695"/>
      <c r="TK13" s="695"/>
      <c r="TL13" s="695"/>
      <c r="TM13" s="695"/>
      <c r="TN13" s="695"/>
      <c r="TO13" s="695"/>
      <c r="TP13" s="695"/>
      <c r="TQ13" s="695"/>
      <c r="TR13" s="695"/>
      <c r="TS13" s="695"/>
      <c r="TT13" s="695"/>
      <c r="TU13" s="695"/>
      <c r="TV13" s="695"/>
      <c r="TW13" s="695"/>
      <c r="TX13" s="695"/>
      <c r="TY13" s="695"/>
      <c r="TZ13" s="695"/>
      <c r="UA13" s="695"/>
      <c r="UB13" s="695"/>
      <c r="UC13" s="695"/>
      <c r="UD13" s="695"/>
      <c r="UE13" s="695"/>
      <c r="UF13" s="695"/>
      <c r="UG13" s="695"/>
      <c r="UH13" s="695"/>
      <c r="UI13" s="695"/>
      <c r="UJ13" s="695"/>
      <c r="UK13" s="695"/>
      <c r="UL13" s="695"/>
      <c r="UM13" s="695"/>
      <c r="UN13" s="695"/>
      <c r="UO13" s="695"/>
      <c r="UP13" s="695"/>
      <c r="UQ13" s="695"/>
      <c r="UR13" s="695"/>
      <c r="US13" s="695"/>
      <c r="UT13" s="695"/>
      <c r="UU13" s="695"/>
      <c r="UV13" s="695"/>
      <c r="UW13" s="695"/>
      <c r="UX13" s="695"/>
      <c r="UY13" s="695"/>
      <c r="UZ13" s="695"/>
      <c r="VA13" s="695"/>
      <c r="VB13" s="695"/>
      <c r="VC13" s="695"/>
      <c r="VD13" s="695"/>
      <c r="VE13" s="695"/>
      <c r="VF13" s="695"/>
      <c r="VG13" s="695"/>
      <c r="VH13" s="695"/>
      <c r="VI13" s="695"/>
      <c r="VJ13" s="695"/>
      <c r="VK13" s="695"/>
      <c r="VL13" s="695"/>
      <c r="VM13" s="695"/>
      <c r="VN13" s="695"/>
      <c r="VO13" s="695"/>
      <c r="VP13" s="695"/>
      <c r="VQ13" s="695"/>
      <c r="VR13" s="695"/>
      <c r="VS13" s="695"/>
      <c r="VT13" s="695"/>
      <c r="VU13" s="695"/>
      <c r="VV13" s="695"/>
      <c r="VW13" s="695"/>
      <c r="VX13" s="695"/>
      <c r="VY13" s="695"/>
      <c r="VZ13" s="695"/>
      <c r="WA13" s="695"/>
      <c r="WB13" s="695"/>
      <c r="WC13" s="695"/>
      <c r="WD13" s="695"/>
      <c r="WE13" s="695"/>
      <c r="WF13" s="695"/>
      <c r="WG13" s="695"/>
      <c r="WH13" s="695"/>
      <c r="WI13" s="695"/>
      <c r="WJ13" s="695"/>
      <c r="WK13" s="695"/>
      <c r="WL13" s="695"/>
      <c r="WM13" s="695"/>
      <c r="WN13" s="695"/>
      <c r="WO13" s="695"/>
      <c r="WP13" s="695"/>
      <c r="WQ13" s="695"/>
      <c r="WR13" s="695"/>
      <c r="WS13" s="695"/>
      <c r="WT13" s="695"/>
      <c r="WU13" s="695"/>
      <c r="WV13" s="695"/>
      <c r="WW13" s="695"/>
      <c r="WX13" s="695"/>
      <c r="WY13" s="695"/>
      <c r="WZ13" s="695"/>
      <c r="XA13" s="695"/>
      <c r="XB13" s="695"/>
      <c r="XC13" s="695"/>
      <c r="XD13" s="695"/>
      <c r="XE13" s="695"/>
      <c r="XF13" s="695"/>
      <c r="XG13" s="695"/>
      <c r="XH13" s="695"/>
      <c r="XI13" s="695"/>
      <c r="XJ13" s="695"/>
      <c r="XK13" s="695"/>
      <c r="XL13" s="695"/>
      <c r="XM13" s="695"/>
      <c r="XN13" s="695"/>
      <c r="XO13" s="695"/>
      <c r="XP13" s="695"/>
      <c r="XQ13" s="695"/>
      <c r="XR13" s="695"/>
      <c r="XS13" s="695"/>
      <c r="XT13" s="695"/>
      <c r="XU13" s="695"/>
      <c r="XV13" s="695"/>
      <c r="XW13" s="695"/>
      <c r="XX13" s="695"/>
      <c r="XY13" s="695"/>
      <c r="XZ13" s="695"/>
      <c r="YA13" s="695"/>
      <c r="YB13" s="695"/>
      <c r="YC13" s="695"/>
      <c r="YD13" s="695"/>
      <c r="YE13" s="695"/>
      <c r="YF13" s="695"/>
      <c r="YG13" s="695"/>
      <c r="YH13" s="695"/>
      <c r="YI13" s="695"/>
      <c r="YJ13" s="695"/>
      <c r="YK13" s="695"/>
      <c r="YL13" s="695"/>
      <c r="YM13" s="695"/>
      <c r="YN13" s="695"/>
      <c r="YO13" s="695"/>
      <c r="YP13" s="695"/>
      <c r="YQ13" s="695"/>
      <c r="YR13" s="695"/>
      <c r="YS13" s="695"/>
      <c r="YT13" s="695"/>
      <c r="YU13" s="695"/>
      <c r="YV13" s="695"/>
      <c r="YW13" s="695"/>
      <c r="YX13" s="695"/>
      <c r="YY13" s="695"/>
      <c r="YZ13" s="695"/>
      <c r="ZA13" s="695"/>
      <c r="ZB13" s="695"/>
      <c r="ZC13" s="695"/>
      <c r="ZD13" s="695"/>
      <c r="ZE13" s="695"/>
      <c r="ZF13" s="695"/>
      <c r="ZG13" s="695"/>
      <c r="ZH13" s="695"/>
      <c r="ZI13" s="695"/>
      <c r="ZJ13" s="695"/>
      <c r="ZK13" s="695"/>
      <c r="ZL13" s="695"/>
      <c r="ZM13" s="695"/>
      <c r="ZN13" s="695"/>
      <c r="ZO13" s="695"/>
      <c r="ZP13" s="695"/>
      <c r="ZQ13" s="695"/>
      <c r="ZR13" s="695"/>
      <c r="ZS13" s="695"/>
      <c r="ZT13" s="695"/>
      <c r="ZU13" s="695"/>
      <c r="ZV13" s="695"/>
      <c r="ZW13" s="695"/>
      <c r="ZX13" s="695"/>
      <c r="ZY13" s="695"/>
      <c r="ZZ13" s="695"/>
      <c r="AAA13" s="695"/>
      <c r="AAB13" s="695"/>
      <c r="AAC13" s="695"/>
      <c r="AAD13" s="695"/>
      <c r="AAE13" s="695"/>
      <c r="AAF13" s="695"/>
      <c r="AAG13" s="695"/>
      <c r="AAH13" s="695"/>
      <c r="AAI13" s="695"/>
      <c r="AAJ13" s="695"/>
      <c r="AAK13" s="695"/>
      <c r="AAL13" s="695"/>
      <c r="AAM13" s="695"/>
      <c r="AAN13" s="695"/>
      <c r="AAO13" s="695"/>
      <c r="AAP13" s="695"/>
      <c r="AAQ13" s="695"/>
      <c r="AAR13" s="695"/>
      <c r="AAS13" s="695"/>
      <c r="AAT13" s="695"/>
      <c r="AAU13" s="695"/>
      <c r="AAV13" s="695"/>
      <c r="AAW13" s="695"/>
      <c r="AAX13" s="695"/>
      <c r="AAY13" s="695"/>
      <c r="AAZ13" s="695"/>
      <c r="ABA13" s="695"/>
      <c r="ABB13" s="695"/>
      <c r="ABC13" s="695"/>
      <c r="ABD13" s="695"/>
      <c r="ABE13" s="695"/>
      <c r="ABF13" s="695"/>
      <c r="ABG13" s="695"/>
      <c r="ABH13" s="695"/>
      <c r="ABI13" s="695"/>
      <c r="ABJ13" s="695"/>
      <c r="ABK13" s="695"/>
      <c r="ABL13" s="695"/>
      <c r="ABM13" s="695"/>
      <c r="ABN13" s="695"/>
      <c r="ABO13" s="695"/>
      <c r="ABP13" s="695"/>
      <c r="ABQ13" s="695"/>
      <c r="ABR13" s="695"/>
      <c r="ABS13" s="695"/>
      <c r="ABT13" s="695"/>
      <c r="ABU13" s="695"/>
      <c r="ABV13" s="695"/>
      <c r="ABW13" s="695"/>
      <c r="ABX13" s="695"/>
      <c r="ABY13" s="695"/>
      <c r="ABZ13" s="695"/>
      <c r="ACA13" s="695"/>
      <c r="ACB13" s="695"/>
      <c r="ACC13" s="695"/>
      <c r="ACD13" s="695"/>
      <c r="ACE13" s="695"/>
      <c r="ACF13" s="695"/>
      <c r="ACG13" s="695"/>
      <c r="ACH13" s="695"/>
      <c r="ACI13" s="695"/>
      <c r="ACJ13" s="695"/>
      <c r="ACK13" s="695"/>
      <c r="ACL13" s="695"/>
      <c r="ACM13" s="695"/>
      <c r="ACN13" s="695"/>
      <c r="ACO13" s="695"/>
      <c r="ACP13" s="695"/>
      <c r="ACQ13" s="695"/>
      <c r="ACR13" s="695"/>
      <c r="ACS13" s="695"/>
      <c r="ACT13" s="695"/>
      <c r="ACU13" s="695"/>
      <c r="ACV13" s="695"/>
      <c r="ACW13" s="695"/>
      <c r="ACX13" s="695"/>
      <c r="ACY13" s="695"/>
      <c r="ACZ13" s="695"/>
      <c r="ADA13" s="695"/>
      <c r="ADB13" s="695"/>
      <c r="ADC13" s="695"/>
      <c r="ADD13" s="695"/>
      <c r="ADE13" s="695"/>
      <c r="ADF13" s="695"/>
      <c r="ADG13" s="695"/>
      <c r="ADH13" s="695"/>
      <c r="ADI13" s="695"/>
      <c r="ADJ13" s="695"/>
      <c r="ADK13" s="695"/>
      <c r="ADL13" s="695"/>
      <c r="ADM13" s="695"/>
      <c r="ADN13" s="695"/>
      <c r="ADO13" s="695"/>
      <c r="ADP13" s="695"/>
      <c r="ADQ13" s="695"/>
      <c r="ADR13" s="695"/>
      <c r="ADS13" s="695"/>
      <c r="ADT13" s="695"/>
      <c r="ADU13" s="695"/>
      <c r="ADV13" s="695"/>
      <c r="ADW13" s="695"/>
      <c r="ADX13" s="695"/>
      <c r="ADY13" s="695"/>
      <c r="ADZ13" s="695"/>
      <c r="AEA13" s="695"/>
      <c r="AEB13" s="695"/>
      <c r="AEC13" s="695"/>
      <c r="AED13" s="695"/>
      <c r="AEE13" s="695"/>
      <c r="AEF13" s="695"/>
      <c r="AEG13" s="695"/>
      <c r="AEH13" s="695"/>
      <c r="AEI13" s="695"/>
      <c r="AEJ13" s="695"/>
      <c r="AEK13" s="695"/>
      <c r="AEL13" s="695"/>
      <c r="AEM13" s="695"/>
      <c r="AEN13" s="695"/>
      <c r="AEO13" s="695"/>
      <c r="AEP13" s="695"/>
      <c r="AEQ13" s="695"/>
      <c r="AER13" s="695"/>
      <c r="AES13" s="695"/>
      <c r="AET13" s="695"/>
      <c r="AEU13" s="695"/>
      <c r="AEV13" s="695"/>
      <c r="AEW13" s="695"/>
      <c r="AEX13" s="695"/>
      <c r="AEY13" s="695"/>
      <c r="AEZ13" s="695"/>
      <c r="AFA13" s="695"/>
      <c r="AFB13" s="695"/>
      <c r="AFC13" s="695"/>
      <c r="AFD13" s="695"/>
      <c r="AFE13" s="695"/>
      <c r="AFF13" s="695"/>
      <c r="AFG13" s="695"/>
      <c r="AFH13" s="695"/>
      <c r="AFI13" s="695"/>
      <c r="AFJ13" s="695"/>
      <c r="AFK13" s="695"/>
      <c r="AFL13" s="695"/>
      <c r="AFM13" s="695"/>
      <c r="AFN13" s="695"/>
      <c r="AFO13" s="695"/>
      <c r="AFP13" s="695"/>
      <c r="AFQ13" s="695"/>
      <c r="AFR13" s="695"/>
      <c r="AFS13" s="695"/>
      <c r="AFT13" s="695"/>
      <c r="AFU13" s="695"/>
      <c r="AFV13" s="695"/>
      <c r="AFW13" s="695"/>
      <c r="AFX13" s="695"/>
      <c r="AFY13" s="695"/>
      <c r="AFZ13" s="695"/>
      <c r="AGA13" s="695"/>
      <c r="AGB13" s="695"/>
      <c r="AGC13" s="695"/>
      <c r="AGD13" s="695"/>
      <c r="AGE13" s="695"/>
      <c r="AGF13" s="695"/>
      <c r="AGG13" s="695"/>
      <c r="AGH13" s="695"/>
      <c r="AGI13" s="695"/>
      <c r="AGJ13" s="695"/>
      <c r="AGK13" s="695"/>
      <c r="AGL13" s="695"/>
      <c r="AGM13" s="695"/>
      <c r="AGN13" s="695"/>
      <c r="AGO13" s="695"/>
      <c r="AGP13" s="695"/>
      <c r="AGQ13" s="695"/>
      <c r="AGR13" s="695"/>
      <c r="AGS13" s="695"/>
      <c r="AGT13" s="695"/>
      <c r="AGU13" s="695"/>
      <c r="AGV13" s="695"/>
      <c r="AGW13" s="695"/>
      <c r="AGX13" s="695"/>
      <c r="AGY13" s="695"/>
      <c r="AGZ13" s="695"/>
      <c r="AHA13" s="695"/>
      <c r="AHB13" s="695"/>
      <c r="AHC13" s="695"/>
      <c r="AHD13" s="695"/>
      <c r="AHE13" s="695"/>
      <c r="AHF13" s="695"/>
      <c r="AHG13" s="695"/>
      <c r="AHH13" s="695"/>
      <c r="AHI13" s="695"/>
      <c r="AHJ13" s="695"/>
      <c r="AHK13" s="695"/>
      <c r="AHL13" s="695"/>
      <c r="AHM13" s="695"/>
      <c r="AHN13" s="695"/>
      <c r="AHO13" s="695"/>
      <c r="AHP13" s="695"/>
      <c r="AHQ13" s="695"/>
      <c r="AHR13" s="695"/>
      <c r="AHS13" s="695"/>
      <c r="AHT13" s="695"/>
      <c r="AHU13" s="695"/>
      <c r="AHV13" s="695"/>
      <c r="AHW13" s="695"/>
      <c r="AHX13" s="695"/>
      <c r="AHY13" s="695"/>
      <c r="AHZ13" s="695"/>
      <c r="AIA13" s="695"/>
      <c r="AIB13" s="695"/>
      <c r="AIC13" s="695"/>
      <c r="AID13" s="695"/>
      <c r="AIE13" s="695"/>
      <c r="AIF13" s="695"/>
      <c r="AIG13" s="695"/>
      <c r="AIH13" s="695"/>
      <c r="AII13" s="695"/>
      <c r="AIJ13" s="695"/>
      <c r="AIK13" s="695"/>
      <c r="AIL13" s="695"/>
      <c r="AIM13" s="695"/>
      <c r="AIN13" s="695"/>
      <c r="AIO13" s="695"/>
      <c r="AIP13" s="695"/>
      <c r="AIQ13" s="695"/>
      <c r="AIR13" s="695"/>
      <c r="AIS13" s="695"/>
      <c r="AIT13" s="695"/>
      <c r="AIU13" s="695"/>
      <c r="AIV13" s="695"/>
      <c r="AIW13" s="695"/>
      <c r="AIX13" s="695"/>
      <c r="AIY13" s="695"/>
      <c r="AIZ13" s="695"/>
      <c r="AJA13" s="695"/>
      <c r="AJB13" s="695"/>
      <c r="AJC13" s="695"/>
      <c r="AJD13" s="695"/>
      <c r="AJE13" s="695"/>
      <c r="AJF13" s="695"/>
      <c r="AJG13" s="695"/>
      <c r="AJH13" s="695"/>
      <c r="AJI13" s="695"/>
      <c r="AJJ13" s="695"/>
      <c r="AJK13" s="695"/>
      <c r="AJL13" s="695"/>
      <c r="AJM13" s="695"/>
      <c r="AJN13" s="695"/>
      <c r="AJO13" s="695"/>
      <c r="AJP13" s="695"/>
      <c r="AJQ13" s="695"/>
      <c r="AJR13" s="695"/>
      <c r="AJS13" s="695"/>
      <c r="AJT13" s="695"/>
      <c r="AJU13" s="695"/>
      <c r="AJV13" s="695"/>
      <c r="AJW13" s="695"/>
      <c r="AJX13" s="695"/>
      <c r="AJY13" s="695"/>
      <c r="AJZ13" s="695"/>
      <c r="AKA13" s="695"/>
      <c r="AKB13" s="695"/>
      <c r="AKC13" s="695"/>
      <c r="AKD13" s="695"/>
      <c r="AKE13" s="695"/>
      <c r="AKF13" s="695"/>
      <c r="AKG13" s="695"/>
      <c r="AKH13" s="695"/>
      <c r="AKI13" s="695"/>
      <c r="AKJ13" s="695"/>
      <c r="AKK13" s="695"/>
      <c r="AKL13" s="695"/>
      <c r="AKM13" s="695"/>
      <c r="AKN13" s="695"/>
      <c r="AKO13" s="695"/>
      <c r="AKP13" s="695"/>
      <c r="AKQ13" s="695"/>
      <c r="AKR13" s="695"/>
      <c r="AKS13" s="695"/>
      <c r="AKT13" s="695"/>
      <c r="AKU13" s="695"/>
      <c r="AKV13" s="695"/>
      <c r="AKW13" s="695"/>
      <c r="AKX13" s="695"/>
      <c r="AKY13" s="695"/>
      <c r="AKZ13" s="695"/>
      <c r="ALA13" s="695"/>
      <c r="ALB13" s="695"/>
      <c r="ALC13" s="695"/>
      <c r="ALD13" s="695"/>
      <c r="ALE13" s="695"/>
      <c r="ALF13" s="695"/>
      <c r="ALG13" s="695"/>
      <c r="ALH13" s="695"/>
      <c r="ALI13" s="695"/>
      <c r="ALJ13" s="695"/>
      <c r="ALK13" s="695"/>
      <c r="ALL13" s="695"/>
      <c r="ALM13" s="695"/>
      <c r="ALN13" s="695"/>
      <c r="ALO13" s="695"/>
      <c r="ALP13" s="695"/>
      <c r="ALQ13" s="695"/>
      <c r="ALR13" s="695"/>
      <c r="ALS13" s="695"/>
      <c r="ALT13" s="695"/>
      <c r="ALU13" s="695"/>
      <c r="ALV13" s="695"/>
      <c r="ALW13" s="695"/>
      <c r="ALX13" s="695"/>
      <c r="ALY13" s="695"/>
      <c r="ALZ13" s="695"/>
      <c r="AMA13" s="695"/>
      <c r="AMB13" s="695"/>
      <c r="AMC13" s="695"/>
      <c r="AMD13" s="695"/>
      <c r="AME13" s="695"/>
      <c r="AMF13" s="695"/>
      <c r="AMG13" s="695"/>
      <c r="AMH13" s="695"/>
      <c r="AMI13" s="695"/>
      <c r="AMJ13" s="695"/>
      <c r="AMK13" s="695"/>
      <c r="AML13" s="695"/>
      <c r="AMM13" s="695"/>
      <c r="AMN13" s="695"/>
      <c r="AMO13" s="695"/>
      <c r="AMP13" s="695"/>
      <c r="AMQ13" s="695"/>
      <c r="AMR13" s="695"/>
      <c r="AMS13" s="695"/>
      <c r="AMT13" s="695"/>
      <c r="AMU13" s="695"/>
      <c r="AMV13" s="695"/>
      <c r="AMW13" s="695"/>
      <c r="AMX13" s="695"/>
      <c r="AMY13" s="695"/>
      <c r="AMZ13" s="695"/>
      <c r="ANA13" s="695"/>
      <c r="ANB13" s="695"/>
      <c r="ANC13" s="695"/>
      <c r="AND13" s="695"/>
      <c r="ANE13" s="695"/>
      <c r="ANF13" s="695"/>
      <c r="ANG13" s="695"/>
      <c r="ANH13" s="695"/>
      <c r="ANI13" s="695"/>
      <c r="ANJ13" s="695"/>
      <c r="ANK13" s="695"/>
      <c r="ANL13" s="695"/>
      <c r="ANM13" s="695"/>
      <c r="ANN13" s="695"/>
      <c r="ANO13" s="695"/>
      <c r="ANP13" s="695"/>
      <c r="ANQ13" s="695"/>
      <c r="ANR13" s="695"/>
      <c r="ANS13" s="695"/>
      <c r="ANT13" s="695"/>
      <c r="ANU13" s="695"/>
      <c r="ANV13" s="695"/>
      <c r="ANW13" s="695"/>
      <c r="ANX13" s="695"/>
      <c r="ANY13" s="695"/>
      <c r="ANZ13" s="695"/>
      <c r="AOA13" s="695"/>
      <c r="AOB13" s="695"/>
      <c r="AOC13" s="695"/>
      <c r="AOD13" s="695"/>
      <c r="AOE13" s="695"/>
      <c r="AOF13" s="695"/>
      <c r="AOG13" s="695"/>
      <c r="AOH13" s="695"/>
      <c r="AOI13" s="695"/>
      <c r="AOJ13" s="695"/>
      <c r="AOK13" s="695"/>
      <c r="AOL13" s="695"/>
      <c r="AOM13" s="695"/>
      <c r="AON13" s="695"/>
      <c r="AOO13" s="695"/>
      <c r="AOP13" s="695"/>
      <c r="AOQ13" s="695"/>
      <c r="AOR13" s="695"/>
      <c r="AOS13" s="695"/>
      <c r="AOT13" s="695"/>
      <c r="AOU13" s="695"/>
      <c r="AOV13" s="695"/>
      <c r="AOW13" s="695"/>
      <c r="AOX13" s="695"/>
      <c r="AOY13" s="695"/>
      <c r="AOZ13" s="695"/>
      <c r="APA13" s="695"/>
      <c r="APB13" s="695"/>
      <c r="APC13" s="695"/>
      <c r="APD13" s="695"/>
      <c r="APE13" s="695"/>
      <c r="APF13" s="695"/>
      <c r="APG13" s="695"/>
      <c r="APH13" s="695"/>
      <c r="API13" s="695"/>
      <c r="APJ13" s="695"/>
      <c r="APK13" s="695"/>
      <c r="APL13" s="695"/>
      <c r="APM13" s="695"/>
      <c r="APN13" s="695"/>
      <c r="APO13" s="695"/>
      <c r="APP13" s="695"/>
      <c r="APQ13" s="695"/>
      <c r="APR13" s="695"/>
      <c r="APS13" s="695"/>
      <c r="APT13" s="695"/>
      <c r="APU13" s="695"/>
      <c r="APV13" s="695"/>
      <c r="APW13" s="695"/>
      <c r="APX13" s="695"/>
      <c r="APY13" s="695"/>
      <c r="APZ13" s="695"/>
      <c r="AQA13" s="695"/>
      <c r="AQB13" s="695"/>
      <c r="AQC13" s="695"/>
      <c r="AQD13" s="695"/>
      <c r="AQE13" s="695"/>
      <c r="AQF13" s="695"/>
      <c r="AQG13" s="695"/>
      <c r="AQH13" s="695"/>
      <c r="AQI13" s="695"/>
      <c r="AQJ13" s="695"/>
      <c r="AQK13" s="695"/>
      <c r="AQL13" s="695"/>
      <c r="AQM13" s="695"/>
      <c r="AQN13" s="695"/>
      <c r="AQO13" s="695"/>
      <c r="AQP13" s="695"/>
      <c r="AQQ13" s="695"/>
      <c r="AQR13" s="695"/>
      <c r="AQS13" s="695"/>
      <c r="AQT13" s="695"/>
      <c r="AQU13" s="695"/>
      <c r="AQV13" s="695"/>
      <c r="AQW13" s="695"/>
      <c r="AQX13" s="695"/>
      <c r="AQY13" s="695"/>
      <c r="AQZ13" s="695"/>
      <c r="ARA13" s="695"/>
      <c r="ARB13" s="695"/>
      <c r="ARC13" s="695"/>
      <c r="ARD13" s="695"/>
      <c r="ARE13" s="695"/>
      <c r="ARF13" s="695"/>
      <c r="ARG13" s="695"/>
      <c r="ARH13" s="695"/>
      <c r="ARI13" s="695"/>
      <c r="ARJ13" s="695"/>
      <c r="ARK13" s="695"/>
      <c r="ARL13" s="695"/>
      <c r="ARM13" s="695"/>
      <c r="ARN13" s="695"/>
      <c r="ARO13" s="695"/>
      <c r="ARP13" s="695"/>
      <c r="ARQ13" s="695"/>
      <c r="ARR13" s="695"/>
      <c r="ARS13" s="695"/>
      <c r="ART13" s="695"/>
      <c r="ARU13" s="695"/>
      <c r="ARV13" s="695"/>
      <c r="ARW13" s="695"/>
      <c r="ARX13" s="695"/>
      <c r="ARY13" s="695"/>
      <c r="ARZ13" s="695"/>
      <c r="ASA13" s="695"/>
      <c r="ASB13" s="695"/>
      <c r="ASC13" s="695"/>
      <c r="ASD13" s="695"/>
      <c r="ASE13" s="695"/>
      <c r="ASF13" s="695"/>
      <c r="ASG13" s="695"/>
      <c r="ASH13" s="695"/>
      <c r="ASI13" s="695"/>
      <c r="ASJ13" s="695"/>
      <c r="ASK13" s="695"/>
      <c r="ASL13" s="695"/>
      <c r="ASM13" s="695"/>
      <c r="ASN13" s="695"/>
      <c r="ASO13" s="695"/>
      <c r="ASP13" s="695"/>
      <c r="ASQ13" s="695"/>
      <c r="ASR13" s="695"/>
      <c r="ASS13" s="695"/>
      <c r="AST13" s="695"/>
      <c r="ASU13" s="695"/>
      <c r="ASV13" s="695"/>
      <c r="ASW13" s="695"/>
      <c r="ASX13" s="695"/>
      <c r="ASY13" s="695"/>
      <c r="ASZ13" s="695"/>
      <c r="ATA13" s="695"/>
      <c r="ATB13" s="695"/>
      <c r="ATC13" s="695"/>
      <c r="ATD13" s="695"/>
      <c r="ATE13" s="695"/>
      <c r="ATF13" s="695"/>
      <c r="ATG13" s="695"/>
      <c r="ATH13" s="695"/>
      <c r="ATI13" s="695"/>
      <c r="ATJ13" s="695"/>
      <c r="ATK13" s="695"/>
      <c r="ATL13" s="695"/>
      <c r="ATM13" s="695"/>
      <c r="ATN13" s="695"/>
      <c r="ATO13" s="695"/>
      <c r="ATP13" s="695"/>
      <c r="ATQ13" s="695"/>
      <c r="ATR13" s="695"/>
      <c r="ATS13" s="695"/>
      <c r="ATT13" s="695"/>
      <c r="ATU13" s="695"/>
      <c r="ATV13" s="695"/>
      <c r="ATW13" s="695"/>
      <c r="ATX13" s="695"/>
      <c r="ATY13" s="695"/>
      <c r="ATZ13" s="695"/>
      <c r="AUA13" s="695"/>
      <c r="AUB13" s="695"/>
      <c r="AUC13" s="695"/>
      <c r="AUD13" s="695"/>
      <c r="AUE13" s="695"/>
      <c r="AUF13" s="695"/>
      <c r="AUG13" s="695"/>
      <c r="AUH13" s="695"/>
      <c r="AUI13" s="695"/>
      <c r="AUJ13" s="695"/>
      <c r="AUK13" s="695"/>
      <c r="AUL13" s="695"/>
      <c r="AUM13" s="695"/>
      <c r="AUN13" s="695"/>
      <c r="AUO13" s="695"/>
      <c r="AUP13" s="695"/>
      <c r="AUQ13" s="695"/>
      <c r="AUR13" s="695"/>
      <c r="AUS13" s="695"/>
      <c r="AUT13" s="695"/>
      <c r="AUU13" s="695"/>
      <c r="AUV13" s="695"/>
      <c r="AUW13" s="695"/>
      <c r="AUX13" s="695"/>
      <c r="AUY13" s="695"/>
      <c r="AUZ13" s="695"/>
      <c r="AVA13" s="695"/>
      <c r="AVB13" s="695"/>
      <c r="AVC13" s="695"/>
      <c r="AVD13" s="695"/>
      <c r="AVE13" s="695"/>
      <c r="AVF13" s="695"/>
      <c r="AVG13" s="695"/>
      <c r="AVH13" s="695"/>
      <c r="AVI13" s="695"/>
      <c r="AVJ13" s="695"/>
      <c r="AVK13" s="695"/>
      <c r="AVL13" s="695"/>
      <c r="AVM13" s="695"/>
      <c r="AVN13" s="695"/>
      <c r="AVO13" s="695"/>
      <c r="AVP13" s="695"/>
      <c r="AVQ13" s="695"/>
      <c r="AVR13" s="695"/>
      <c r="AVS13" s="695"/>
      <c r="AVT13" s="695"/>
      <c r="AVU13" s="695"/>
      <c r="AVV13" s="695"/>
      <c r="AVW13" s="695"/>
      <c r="AVX13" s="695"/>
      <c r="AVY13" s="695"/>
      <c r="AVZ13" s="695"/>
      <c r="AWA13" s="695"/>
      <c r="AWB13" s="695"/>
      <c r="AWC13" s="695"/>
      <c r="AWD13" s="695"/>
      <c r="AWE13" s="695"/>
      <c r="AWF13" s="695"/>
      <c r="AWG13" s="695"/>
      <c r="AWH13" s="695"/>
      <c r="AWI13" s="695"/>
      <c r="AWJ13" s="695"/>
      <c r="AWK13" s="695"/>
      <c r="AWL13" s="695"/>
      <c r="AWM13" s="695"/>
      <c r="AWN13" s="695"/>
      <c r="AWO13" s="695"/>
      <c r="AWP13" s="695"/>
      <c r="AWQ13" s="695"/>
      <c r="AWR13" s="695"/>
      <c r="AWS13" s="695"/>
      <c r="AWT13" s="695"/>
      <c r="AWU13" s="695"/>
      <c r="AWV13" s="695"/>
      <c r="AWW13" s="695"/>
      <c r="AWX13" s="695"/>
      <c r="AWY13" s="695"/>
      <c r="AWZ13" s="695"/>
      <c r="AXA13" s="695"/>
      <c r="AXB13" s="695"/>
      <c r="AXC13" s="695"/>
      <c r="AXD13" s="695"/>
      <c r="AXE13" s="695"/>
      <c r="AXF13" s="695"/>
      <c r="AXG13" s="695"/>
      <c r="AXH13" s="695"/>
      <c r="AXI13" s="695"/>
      <c r="AXJ13" s="695"/>
      <c r="AXK13" s="695"/>
      <c r="AXL13" s="695"/>
      <c r="AXM13" s="695"/>
      <c r="AXN13" s="695"/>
      <c r="AXO13" s="695"/>
      <c r="AXP13" s="695"/>
      <c r="AXQ13" s="695"/>
      <c r="AXR13" s="695"/>
      <c r="AXS13" s="695"/>
      <c r="AXT13" s="695"/>
      <c r="AXU13" s="695"/>
      <c r="AXV13" s="695"/>
      <c r="AXW13" s="695"/>
      <c r="AXX13" s="695"/>
      <c r="AXY13" s="695"/>
      <c r="AXZ13" s="695"/>
      <c r="AYA13" s="695"/>
      <c r="AYB13" s="695"/>
      <c r="AYC13" s="695"/>
      <c r="AYD13" s="695"/>
      <c r="AYE13" s="695"/>
      <c r="AYF13" s="695"/>
      <c r="AYG13" s="695"/>
      <c r="AYH13" s="695"/>
      <c r="AYI13" s="695"/>
      <c r="AYJ13" s="695"/>
      <c r="AYK13" s="695"/>
      <c r="AYL13" s="695"/>
      <c r="AYM13" s="695"/>
      <c r="AYN13" s="695"/>
      <c r="AYO13" s="695"/>
      <c r="AYP13" s="695"/>
      <c r="AYQ13" s="695"/>
      <c r="AYR13" s="695"/>
      <c r="AYS13" s="695"/>
      <c r="AYT13" s="695"/>
      <c r="AYU13" s="695"/>
      <c r="AYV13" s="695"/>
      <c r="AYW13" s="695"/>
      <c r="AYX13" s="695"/>
      <c r="AYY13" s="695"/>
      <c r="AYZ13" s="695"/>
      <c r="AZA13" s="695"/>
      <c r="AZB13" s="695"/>
      <c r="AZC13" s="695"/>
      <c r="AZD13" s="695"/>
      <c r="AZE13" s="695"/>
      <c r="AZF13" s="695"/>
      <c r="AZG13" s="695"/>
      <c r="AZH13" s="695"/>
      <c r="AZI13" s="695"/>
      <c r="AZJ13" s="695"/>
      <c r="AZK13" s="695"/>
      <c r="AZL13" s="695"/>
      <c r="AZM13" s="695"/>
      <c r="AZN13" s="695"/>
      <c r="AZO13" s="695"/>
      <c r="AZP13" s="695"/>
      <c r="AZQ13" s="695"/>
      <c r="AZR13" s="695"/>
      <c r="AZS13" s="695"/>
      <c r="AZT13" s="695"/>
      <c r="AZU13" s="695"/>
      <c r="AZV13" s="695"/>
      <c r="AZW13" s="695"/>
      <c r="AZX13" s="695"/>
      <c r="AZY13" s="695"/>
      <c r="AZZ13" s="695"/>
      <c r="BAA13" s="695"/>
      <c r="BAB13" s="695"/>
      <c r="BAC13" s="695"/>
      <c r="BAD13" s="695"/>
      <c r="BAE13" s="695"/>
      <c r="BAF13" s="695"/>
      <c r="BAG13" s="695"/>
      <c r="BAH13" s="695"/>
      <c r="BAI13" s="695"/>
      <c r="BAJ13" s="695"/>
      <c r="BAK13" s="695"/>
      <c r="BAL13" s="695"/>
      <c r="BAM13" s="695"/>
      <c r="BAN13" s="695"/>
      <c r="BAO13" s="695"/>
      <c r="BAP13" s="695"/>
      <c r="BAQ13" s="695"/>
      <c r="BAR13" s="695"/>
      <c r="BAS13" s="695"/>
      <c r="BAT13" s="695"/>
      <c r="BAU13" s="695"/>
      <c r="BAV13" s="695"/>
      <c r="BAW13" s="695"/>
      <c r="BAX13" s="695"/>
      <c r="BAY13" s="695"/>
      <c r="BAZ13" s="695"/>
      <c r="BBA13" s="695"/>
      <c r="BBB13" s="695"/>
      <c r="BBC13" s="695"/>
      <c r="BBD13" s="695"/>
      <c r="BBE13" s="695"/>
      <c r="BBF13" s="695"/>
      <c r="BBG13" s="695"/>
      <c r="BBH13" s="695"/>
      <c r="BBI13" s="695"/>
      <c r="BBJ13" s="695"/>
      <c r="BBK13" s="695"/>
      <c r="BBL13" s="695"/>
      <c r="BBM13" s="695"/>
      <c r="BBN13" s="695"/>
      <c r="BBO13" s="695"/>
      <c r="BBP13" s="695"/>
      <c r="BBQ13" s="695"/>
      <c r="BBR13" s="695"/>
      <c r="BBS13" s="695"/>
      <c r="BBT13" s="695"/>
      <c r="BBU13" s="695"/>
      <c r="BBV13" s="695"/>
      <c r="BBW13" s="695"/>
      <c r="BBX13" s="695"/>
      <c r="BBY13" s="695"/>
      <c r="BBZ13" s="695"/>
      <c r="BCA13" s="695"/>
      <c r="BCB13" s="695"/>
      <c r="BCC13" s="695"/>
      <c r="BCD13" s="695"/>
      <c r="BCE13" s="695"/>
      <c r="BCF13" s="695"/>
      <c r="BCG13" s="695"/>
      <c r="BCH13" s="695"/>
      <c r="BCI13" s="695"/>
      <c r="BCJ13" s="695"/>
      <c r="BCK13" s="695"/>
      <c r="BCL13" s="695"/>
      <c r="BCM13" s="695"/>
      <c r="BCN13" s="695"/>
      <c r="BCO13" s="695"/>
      <c r="BCP13" s="695"/>
      <c r="BCQ13" s="695"/>
      <c r="BCR13" s="695"/>
      <c r="BCS13" s="695"/>
      <c r="BCT13" s="695"/>
      <c r="BCU13" s="695"/>
      <c r="BCV13" s="695"/>
      <c r="BCW13" s="695"/>
      <c r="BCX13" s="695"/>
      <c r="BCY13" s="695"/>
      <c r="BCZ13" s="695"/>
      <c r="BDA13" s="695"/>
      <c r="BDB13" s="695"/>
      <c r="BDC13" s="695"/>
      <c r="BDD13" s="695"/>
      <c r="BDE13" s="695"/>
      <c r="BDF13" s="695"/>
      <c r="BDG13" s="695"/>
      <c r="BDH13" s="695"/>
      <c r="BDI13" s="695"/>
      <c r="BDJ13" s="695"/>
      <c r="BDK13" s="695"/>
      <c r="BDL13" s="695"/>
      <c r="BDM13" s="695"/>
      <c r="BDN13" s="695"/>
      <c r="BDO13" s="695"/>
      <c r="BDP13" s="695"/>
      <c r="BDQ13" s="695"/>
      <c r="BDR13" s="695"/>
      <c r="BDS13" s="695"/>
      <c r="BDT13" s="695"/>
      <c r="BDU13" s="695"/>
      <c r="BDV13" s="695"/>
      <c r="BDW13" s="695"/>
      <c r="BDX13" s="695"/>
      <c r="BDY13" s="695"/>
      <c r="BDZ13" s="695"/>
      <c r="BEA13" s="695"/>
      <c r="BEB13" s="695"/>
      <c r="BEC13" s="695"/>
      <c r="BED13" s="695"/>
      <c r="BEE13" s="695"/>
      <c r="BEF13" s="695"/>
      <c r="BEG13" s="695"/>
      <c r="BEH13" s="695"/>
      <c r="BEI13" s="695"/>
      <c r="BEJ13" s="695"/>
      <c r="BEK13" s="695"/>
      <c r="BEL13" s="695"/>
      <c r="BEM13" s="695"/>
      <c r="BEN13" s="695"/>
      <c r="BEO13" s="695"/>
      <c r="BEP13" s="695"/>
      <c r="BEQ13" s="695"/>
      <c r="BER13" s="695"/>
      <c r="BES13" s="695"/>
      <c r="BET13" s="695"/>
      <c r="BEU13" s="695"/>
      <c r="BEV13" s="695"/>
      <c r="BEW13" s="695"/>
      <c r="BEX13" s="695"/>
      <c r="BEY13" s="695"/>
      <c r="BEZ13" s="695"/>
      <c r="BFA13" s="695"/>
      <c r="BFB13" s="695"/>
      <c r="BFC13" s="695"/>
      <c r="BFD13" s="695"/>
      <c r="BFE13" s="695"/>
      <c r="BFF13" s="695"/>
      <c r="BFG13" s="695"/>
      <c r="BFH13" s="695"/>
      <c r="BFI13" s="695"/>
      <c r="BFJ13" s="695"/>
      <c r="BFK13" s="695"/>
      <c r="BFL13" s="695"/>
      <c r="BFM13" s="695"/>
      <c r="BFN13" s="695"/>
      <c r="BFO13" s="695"/>
      <c r="BFP13" s="695"/>
      <c r="BFQ13" s="695"/>
      <c r="BFR13" s="695"/>
      <c r="BFS13" s="695"/>
      <c r="BFT13" s="695"/>
      <c r="BFU13" s="695"/>
      <c r="BFV13" s="695"/>
      <c r="BFW13" s="695"/>
      <c r="BFX13" s="695"/>
      <c r="BFY13" s="695"/>
      <c r="BFZ13" s="695"/>
      <c r="BGA13" s="695"/>
      <c r="BGB13" s="695"/>
      <c r="BGC13" s="695"/>
      <c r="BGD13" s="695"/>
      <c r="BGE13" s="695"/>
      <c r="BGF13" s="695"/>
      <c r="BGG13" s="695"/>
      <c r="BGH13" s="695"/>
      <c r="BGI13" s="695"/>
      <c r="BGJ13" s="695"/>
      <c r="BGK13" s="695"/>
      <c r="BGL13" s="695"/>
      <c r="BGM13" s="695"/>
      <c r="BGN13" s="695"/>
      <c r="BGO13" s="695"/>
      <c r="BGP13" s="695"/>
      <c r="BGQ13" s="695"/>
      <c r="BGR13" s="695"/>
      <c r="BGS13" s="695"/>
      <c r="BGT13" s="695"/>
      <c r="BGU13" s="695"/>
      <c r="BGV13" s="695"/>
      <c r="BGW13" s="695"/>
      <c r="BGX13" s="695"/>
      <c r="BGY13" s="695"/>
      <c r="BGZ13" s="695"/>
      <c r="BHA13" s="695"/>
      <c r="BHB13" s="695"/>
      <c r="BHC13" s="695"/>
      <c r="BHD13" s="695"/>
      <c r="BHE13" s="695"/>
      <c r="BHF13" s="695"/>
      <c r="BHG13" s="695"/>
      <c r="BHH13" s="695"/>
      <c r="BHI13" s="695"/>
      <c r="BHJ13" s="695"/>
      <c r="BHK13" s="695"/>
      <c r="BHL13" s="695"/>
      <c r="BHM13" s="695"/>
      <c r="BHN13" s="695"/>
      <c r="BHO13" s="695"/>
      <c r="BHP13" s="695"/>
      <c r="BHQ13" s="695"/>
      <c r="BHR13" s="695"/>
      <c r="BHS13" s="695"/>
      <c r="BHT13" s="695"/>
      <c r="BHU13" s="695"/>
      <c r="BHV13" s="695"/>
      <c r="BHW13" s="695"/>
      <c r="BHX13" s="695"/>
      <c r="BHY13" s="695"/>
      <c r="BHZ13" s="695"/>
      <c r="BIA13" s="695"/>
      <c r="BIB13" s="695"/>
      <c r="BIC13" s="695"/>
      <c r="BID13" s="695"/>
      <c r="BIE13" s="695"/>
      <c r="BIF13" s="695"/>
      <c r="BIG13" s="695"/>
      <c r="BIH13" s="695"/>
      <c r="BII13" s="695"/>
      <c r="BIJ13" s="695"/>
      <c r="BIK13" s="695"/>
      <c r="BIL13" s="695"/>
      <c r="BIM13" s="695"/>
      <c r="BIN13" s="695"/>
      <c r="BIO13" s="695"/>
      <c r="BIP13" s="695"/>
      <c r="BIQ13" s="695"/>
      <c r="BIR13" s="695"/>
      <c r="BIS13" s="695"/>
      <c r="BIT13" s="695"/>
      <c r="BIU13" s="695"/>
      <c r="BIV13" s="695"/>
      <c r="BIW13" s="695"/>
      <c r="BIX13" s="695"/>
      <c r="BIY13" s="695"/>
      <c r="BIZ13" s="695"/>
      <c r="BJA13" s="695"/>
      <c r="BJB13" s="695"/>
      <c r="BJC13" s="695"/>
      <c r="BJD13" s="695"/>
      <c r="BJE13" s="695"/>
      <c r="BJF13" s="695"/>
      <c r="BJG13" s="695"/>
      <c r="BJH13" s="695"/>
      <c r="BJI13" s="695"/>
      <c r="BJJ13" s="695"/>
      <c r="BJK13" s="695"/>
      <c r="BJL13" s="695"/>
      <c r="BJM13" s="695"/>
      <c r="BJN13" s="695"/>
      <c r="BJO13" s="695"/>
      <c r="BJP13" s="695"/>
      <c r="BJQ13" s="695"/>
      <c r="BJR13" s="695"/>
      <c r="BJS13" s="695"/>
      <c r="BJT13" s="695"/>
      <c r="BJU13" s="695"/>
      <c r="BJV13" s="695"/>
      <c r="BJW13" s="695"/>
      <c r="BJX13" s="695"/>
      <c r="BJY13" s="695"/>
      <c r="BJZ13" s="695"/>
      <c r="BKA13" s="695"/>
      <c r="BKB13" s="695"/>
      <c r="BKC13" s="695"/>
      <c r="BKD13" s="695"/>
      <c r="BKE13" s="695"/>
      <c r="BKF13" s="695"/>
      <c r="BKG13" s="695"/>
      <c r="BKH13" s="695"/>
      <c r="BKI13" s="695"/>
      <c r="BKJ13" s="695"/>
      <c r="BKK13" s="695"/>
      <c r="BKL13" s="695"/>
      <c r="BKM13" s="695"/>
      <c r="BKN13" s="695"/>
      <c r="BKO13" s="695"/>
      <c r="BKP13" s="695"/>
      <c r="BKQ13" s="695"/>
      <c r="BKR13" s="695"/>
      <c r="BKS13" s="695"/>
      <c r="BKT13" s="695"/>
      <c r="BKU13" s="695"/>
      <c r="BKV13" s="695"/>
      <c r="BKW13" s="695"/>
      <c r="BKX13" s="695"/>
      <c r="BKY13" s="695"/>
      <c r="BKZ13" s="695"/>
      <c r="BLA13" s="695"/>
      <c r="BLB13" s="695"/>
      <c r="BLC13" s="695"/>
      <c r="BLD13" s="695"/>
      <c r="BLE13" s="695"/>
      <c r="BLF13" s="695"/>
      <c r="BLG13" s="695"/>
      <c r="BLH13" s="695"/>
      <c r="BLI13" s="695"/>
      <c r="BLJ13" s="695"/>
      <c r="BLK13" s="695"/>
      <c r="BLL13" s="695"/>
      <c r="BLM13" s="695"/>
      <c r="BLN13" s="695"/>
      <c r="BLO13" s="695"/>
      <c r="BLP13" s="695"/>
      <c r="BLQ13" s="695"/>
      <c r="BLR13" s="695"/>
      <c r="BLS13" s="695"/>
      <c r="BLT13" s="695"/>
      <c r="BLU13" s="695"/>
      <c r="BLV13" s="695"/>
      <c r="BLW13" s="695"/>
      <c r="BLX13" s="695"/>
      <c r="BLY13" s="695"/>
      <c r="BLZ13" s="695"/>
      <c r="BMA13" s="695"/>
      <c r="BMB13" s="695"/>
      <c r="BMC13" s="695"/>
      <c r="BMD13" s="695"/>
      <c r="BME13" s="695"/>
      <c r="BMF13" s="695"/>
      <c r="BMG13" s="695"/>
      <c r="BMH13" s="695"/>
      <c r="BMI13" s="695"/>
      <c r="BMJ13" s="695"/>
      <c r="BMK13" s="695"/>
      <c r="BML13" s="695"/>
      <c r="BMM13" s="695"/>
      <c r="BMN13" s="695"/>
      <c r="BMO13" s="695"/>
      <c r="BMP13" s="695"/>
      <c r="BMQ13" s="695"/>
      <c r="BMR13" s="695"/>
      <c r="BMS13" s="695"/>
      <c r="BMT13" s="695"/>
      <c r="BMU13" s="695"/>
      <c r="BMV13" s="695"/>
      <c r="BMW13" s="695"/>
      <c r="BMX13" s="695"/>
      <c r="BMY13" s="695"/>
      <c r="BMZ13" s="695"/>
      <c r="BNA13" s="695"/>
      <c r="BNB13" s="695"/>
      <c r="BNC13" s="695"/>
      <c r="BND13" s="695"/>
      <c r="BNE13" s="695"/>
      <c r="BNF13" s="695"/>
      <c r="BNG13" s="695"/>
      <c r="BNH13" s="695"/>
      <c r="BNI13" s="695"/>
      <c r="BNJ13" s="695"/>
      <c r="BNK13" s="695"/>
      <c r="BNL13" s="695"/>
      <c r="BNM13" s="695"/>
      <c r="BNN13" s="695"/>
      <c r="BNO13" s="695"/>
      <c r="BNP13" s="695"/>
      <c r="BNQ13" s="695"/>
      <c r="BNR13" s="695"/>
      <c r="BNS13" s="695"/>
      <c r="BNT13" s="695"/>
      <c r="BNU13" s="695"/>
      <c r="BNV13" s="695"/>
      <c r="BNW13" s="695"/>
      <c r="BNX13" s="695"/>
      <c r="BNY13" s="695"/>
      <c r="BNZ13" s="695"/>
      <c r="BOA13" s="695"/>
      <c r="BOB13" s="695"/>
      <c r="BOC13" s="695"/>
      <c r="BOD13" s="695"/>
      <c r="BOE13" s="695"/>
      <c r="BOF13" s="695"/>
      <c r="BOG13" s="695"/>
      <c r="BOH13" s="695"/>
      <c r="BOI13" s="695"/>
      <c r="BOJ13" s="695"/>
      <c r="BOK13" s="695"/>
      <c r="BOL13" s="695"/>
      <c r="BOM13" s="695"/>
      <c r="BON13" s="695"/>
      <c r="BOO13" s="695"/>
      <c r="BOP13" s="695"/>
      <c r="BOQ13" s="695"/>
      <c r="BOR13" s="695"/>
      <c r="BOS13" s="695"/>
      <c r="BOT13" s="695"/>
      <c r="BOU13" s="695"/>
      <c r="BOV13" s="695"/>
      <c r="BOW13" s="695"/>
      <c r="BOX13" s="695"/>
      <c r="BOY13" s="695"/>
      <c r="BOZ13" s="695"/>
      <c r="BPA13" s="695"/>
      <c r="BPB13" s="695"/>
      <c r="BPC13" s="695"/>
      <c r="BPD13" s="695"/>
      <c r="BPE13" s="695"/>
      <c r="BPF13" s="695"/>
      <c r="BPG13" s="695"/>
      <c r="BPH13" s="695"/>
      <c r="BPI13" s="695"/>
      <c r="BPJ13" s="695"/>
      <c r="BPK13" s="695"/>
      <c r="BPL13" s="695"/>
      <c r="BPM13" s="695"/>
      <c r="BPN13" s="695"/>
      <c r="BPO13" s="695"/>
      <c r="BPP13" s="695"/>
      <c r="BPQ13" s="695"/>
      <c r="BPR13" s="695"/>
      <c r="BPS13" s="695"/>
      <c r="BPT13" s="695"/>
      <c r="BPU13" s="695"/>
      <c r="BPV13" s="695"/>
      <c r="BPW13" s="695"/>
      <c r="BPX13" s="695"/>
      <c r="BPY13" s="695"/>
      <c r="BPZ13" s="695"/>
      <c r="BQA13" s="695"/>
      <c r="BQB13" s="695"/>
      <c r="BQC13" s="695"/>
      <c r="BQD13" s="695"/>
      <c r="BQE13" s="695"/>
      <c r="BQF13" s="695"/>
      <c r="BQG13" s="695"/>
      <c r="BQH13" s="695"/>
      <c r="BQI13" s="695"/>
      <c r="BQJ13" s="695"/>
      <c r="BQK13" s="695"/>
      <c r="BQL13" s="695"/>
      <c r="BQM13" s="695"/>
      <c r="BQN13" s="695"/>
      <c r="BQO13" s="695"/>
      <c r="BQP13" s="695"/>
      <c r="BQQ13" s="695"/>
      <c r="BQR13" s="695"/>
      <c r="BQS13" s="695"/>
      <c r="BQT13" s="695"/>
      <c r="BQU13" s="695"/>
      <c r="BQV13" s="695"/>
      <c r="BQW13" s="695"/>
      <c r="BQX13" s="695"/>
      <c r="BQY13" s="695"/>
      <c r="BQZ13" s="695"/>
      <c r="BRA13" s="695"/>
      <c r="BRB13" s="695"/>
      <c r="BRC13" s="695"/>
      <c r="BRD13" s="695"/>
      <c r="BRE13" s="695"/>
      <c r="BRF13" s="695"/>
      <c r="BRG13" s="695"/>
      <c r="BRH13" s="695"/>
      <c r="BRI13" s="695"/>
      <c r="BRJ13" s="695"/>
      <c r="BRK13" s="695"/>
      <c r="BRL13" s="695"/>
      <c r="BRM13" s="695"/>
      <c r="BRN13" s="695"/>
      <c r="BRO13" s="695"/>
      <c r="BRP13" s="695"/>
      <c r="BRQ13" s="695"/>
      <c r="BRR13" s="695"/>
      <c r="BRS13" s="695"/>
      <c r="BRT13" s="695"/>
      <c r="BRU13" s="695"/>
      <c r="BRV13" s="695"/>
      <c r="BRW13" s="695"/>
      <c r="BRX13" s="695"/>
      <c r="BRY13" s="695"/>
      <c r="BRZ13" s="695"/>
      <c r="BSA13" s="695"/>
      <c r="BSB13" s="695"/>
      <c r="BSC13" s="695"/>
      <c r="BSD13" s="695"/>
      <c r="BSE13" s="695"/>
      <c r="BSF13" s="695"/>
      <c r="BSG13" s="695"/>
      <c r="BSH13" s="695"/>
      <c r="BSI13" s="695"/>
      <c r="BSJ13" s="695"/>
      <c r="BSK13" s="695"/>
      <c r="BSL13" s="695"/>
      <c r="BSM13" s="695"/>
      <c r="BSN13" s="695"/>
      <c r="BSO13" s="695"/>
      <c r="BSP13" s="695"/>
      <c r="BSQ13" s="695"/>
      <c r="BSR13" s="695"/>
      <c r="BSS13" s="695"/>
      <c r="BST13" s="695"/>
      <c r="BSU13" s="695"/>
      <c r="BSV13" s="695"/>
      <c r="BSW13" s="695"/>
      <c r="BSX13" s="695"/>
      <c r="BSY13" s="695"/>
      <c r="BSZ13" s="695"/>
      <c r="BTA13" s="695"/>
      <c r="BTB13" s="695"/>
      <c r="BTC13" s="695"/>
      <c r="BTD13" s="695"/>
      <c r="BTE13" s="695"/>
      <c r="BTF13" s="695"/>
      <c r="BTG13" s="695"/>
      <c r="BTH13" s="695"/>
      <c r="BTI13" s="695"/>
      <c r="BTJ13" s="695"/>
      <c r="BTK13" s="695"/>
      <c r="BTL13" s="695"/>
      <c r="BTM13" s="695"/>
      <c r="BTN13" s="695"/>
      <c r="BTO13" s="695"/>
      <c r="BTP13" s="695"/>
      <c r="BTQ13" s="695"/>
      <c r="BTR13" s="695"/>
      <c r="BTS13" s="695"/>
      <c r="BTT13" s="695"/>
      <c r="BTU13" s="695"/>
      <c r="BTV13" s="695"/>
      <c r="BTW13" s="695"/>
      <c r="BTX13" s="695"/>
      <c r="BTY13" s="695"/>
      <c r="BTZ13" s="695"/>
      <c r="BUA13" s="695"/>
      <c r="BUB13" s="695"/>
      <c r="BUC13" s="695"/>
      <c r="BUD13" s="695"/>
      <c r="BUE13" s="695"/>
      <c r="BUF13" s="695"/>
      <c r="BUG13" s="695"/>
      <c r="BUH13" s="695"/>
      <c r="BUI13" s="695"/>
      <c r="BUJ13" s="695"/>
      <c r="BUK13" s="695"/>
      <c r="BUL13" s="695"/>
      <c r="BUM13" s="695"/>
      <c r="BUN13" s="695"/>
      <c r="BUO13" s="695"/>
      <c r="BUP13" s="695"/>
      <c r="BUQ13" s="695"/>
      <c r="BUR13" s="695"/>
      <c r="BUS13" s="695"/>
      <c r="BUT13" s="695"/>
      <c r="BUU13" s="695"/>
      <c r="BUV13" s="695"/>
      <c r="BUW13" s="695"/>
      <c r="BUX13" s="695"/>
      <c r="BUY13" s="695"/>
      <c r="BUZ13" s="695"/>
      <c r="BVA13" s="695"/>
      <c r="BVB13" s="695"/>
      <c r="BVC13" s="695"/>
      <c r="BVD13" s="695"/>
      <c r="BVE13" s="695"/>
      <c r="BVF13" s="695"/>
      <c r="BVG13" s="695"/>
      <c r="BVH13" s="695"/>
      <c r="BVI13" s="695"/>
      <c r="BVJ13" s="695"/>
      <c r="BVK13" s="695"/>
      <c r="BVL13" s="695"/>
      <c r="BVM13" s="695"/>
      <c r="BVN13" s="695"/>
      <c r="BVO13" s="695"/>
      <c r="BVP13" s="695"/>
      <c r="BVQ13" s="695"/>
      <c r="BVR13" s="695"/>
      <c r="BVS13" s="695"/>
      <c r="BVT13" s="695"/>
      <c r="BVU13" s="695"/>
      <c r="BVV13" s="695"/>
      <c r="BVW13" s="695"/>
      <c r="BVX13" s="695"/>
      <c r="BVY13" s="695"/>
      <c r="BVZ13" s="695"/>
      <c r="BWA13" s="695"/>
      <c r="BWB13" s="695"/>
      <c r="BWC13" s="695"/>
      <c r="BWD13" s="695"/>
      <c r="BWE13" s="695"/>
      <c r="BWF13" s="695"/>
      <c r="BWG13" s="695"/>
      <c r="BWH13" s="695"/>
      <c r="BWI13" s="695"/>
      <c r="BWJ13" s="695"/>
      <c r="BWK13" s="695"/>
      <c r="BWL13" s="695"/>
      <c r="BWM13" s="695"/>
      <c r="BWN13" s="695"/>
      <c r="BWO13" s="695"/>
      <c r="BWP13" s="695"/>
      <c r="BWQ13" s="695"/>
      <c r="BWR13" s="695"/>
      <c r="BWS13" s="695"/>
      <c r="BWT13" s="695"/>
      <c r="BWU13" s="695"/>
      <c r="BWV13" s="695"/>
      <c r="BWW13" s="695"/>
      <c r="BWX13" s="695"/>
      <c r="BWY13" s="695"/>
      <c r="BWZ13" s="695"/>
      <c r="BXA13" s="695"/>
      <c r="BXB13" s="695"/>
      <c r="BXC13" s="695"/>
      <c r="BXD13" s="695"/>
      <c r="BXE13" s="695"/>
      <c r="BXF13" s="695"/>
      <c r="BXG13" s="695"/>
      <c r="BXH13" s="695"/>
      <c r="BXI13" s="695"/>
      <c r="BXJ13" s="695"/>
      <c r="BXK13" s="695"/>
      <c r="BXL13" s="695"/>
      <c r="BXM13" s="695"/>
      <c r="BXN13" s="695"/>
      <c r="BXO13" s="695"/>
      <c r="BXP13" s="695"/>
      <c r="BXQ13" s="695"/>
      <c r="BXR13" s="695"/>
      <c r="BXS13" s="695"/>
      <c r="BXT13" s="695"/>
      <c r="BXU13" s="695"/>
      <c r="BXV13" s="695"/>
      <c r="BXW13" s="695"/>
      <c r="BXX13" s="695"/>
      <c r="BXY13" s="695"/>
      <c r="BXZ13" s="695"/>
      <c r="BYA13" s="695"/>
      <c r="BYB13" s="695"/>
      <c r="BYC13" s="695"/>
      <c r="BYD13" s="695"/>
      <c r="BYE13" s="695"/>
      <c r="BYF13" s="695"/>
      <c r="BYG13" s="695"/>
      <c r="BYH13" s="695"/>
      <c r="BYI13" s="695"/>
      <c r="BYJ13" s="695"/>
      <c r="BYK13" s="695"/>
      <c r="BYL13" s="695"/>
      <c r="BYM13" s="695"/>
      <c r="BYN13" s="695"/>
      <c r="BYO13" s="695"/>
      <c r="BYP13" s="695"/>
      <c r="BYQ13" s="695"/>
      <c r="BYR13" s="695"/>
      <c r="BYS13" s="695"/>
      <c r="BYT13" s="695"/>
      <c r="BYU13" s="695"/>
      <c r="BYV13" s="695"/>
      <c r="BYW13" s="695"/>
      <c r="BYX13" s="695"/>
      <c r="BYY13" s="695"/>
      <c r="BYZ13" s="695"/>
      <c r="BZA13" s="695"/>
      <c r="BZB13" s="695"/>
      <c r="BZC13" s="695"/>
      <c r="BZD13" s="695"/>
      <c r="BZE13" s="695"/>
      <c r="BZF13" s="695"/>
      <c r="BZG13" s="695"/>
      <c r="BZH13" s="695"/>
      <c r="BZI13" s="695"/>
      <c r="BZJ13" s="695"/>
      <c r="BZK13" s="695"/>
      <c r="BZL13" s="695"/>
      <c r="BZM13" s="695"/>
      <c r="BZN13" s="695"/>
      <c r="BZO13" s="695"/>
      <c r="BZP13" s="695"/>
      <c r="BZQ13" s="695"/>
      <c r="BZR13" s="695"/>
      <c r="BZS13" s="695"/>
      <c r="BZT13" s="695"/>
      <c r="BZU13" s="695"/>
      <c r="BZV13" s="695"/>
      <c r="BZW13" s="695"/>
      <c r="BZX13" s="695"/>
      <c r="BZY13" s="695"/>
      <c r="BZZ13" s="695"/>
      <c r="CAA13" s="695"/>
      <c r="CAB13" s="695"/>
      <c r="CAC13" s="695"/>
      <c r="CAD13" s="695"/>
      <c r="CAE13" s="695"/>
      <c r="CAF13" s="695"/>
      <c r="CAG13" s="695"/>
      <c r="CAH13" s="695"/>
      <c r="CAI13" s="695"/>
      <c r="CAJ13" s="695"/>
      <c r="CAK13" s="695"/>
      <c r="CAL13" s="695"/>
      <c r="CAM13" s="695"/>
      <c r="CAN13" s="695"/>
      <c r="CAO13" s="695"/>
      <c r="CAP13" s="695"/>
      <c r="CAQ13" s="695"/>
      <c r="CAR13" s="695"/>
      <c r="CAS13" s="695"/>
      <c r="CAT13" s="695"/>
      <c r="CAU13" s="695"/>
      <c r="CAV13" s="695"/>
      <c r="CAW13" s="695"/>
      <c r="CAX13" s="695"/>
      <c r="CAY13" s="695"/>
      <c r="CAZ13" s="695"/>
      <c r="CBA13" s="695"/>
      <c r="CBB13" s="695"/>
      <c r="CBC13" s="695"/>
      <c r="CBD13" s="695"/>
      <c r="CBE13" s="695"/>
      <c r="CBF13" s="695"/>
      <c r="CBG13" s="695"/>
      <c r="CBH13" s="695"/>
      <c r="CBI13" s="695"/>
      <c r="CBJ13" s="695"/>
      <c r="CBK13" s="695"/>
      <c r="CBL13" s="695"/>
      <c r="CBM13" s="695"/>
      <c r="CBN13" s="695"/>
      <c r="CBO13" s="695"/>
      <c r="CBP13" s="695"/>
      <c r="CBQ13" s="695"/>
      <c r="CBR13" s="695"/>
      <c r="CBS13" s="695"/>
      <c r="CBT13" s="695"/>
      <c r="CBU13" s="695"/>
      <c r="CBV13" s="695"/>
      <c r="CBW13" s="695"/>
      <c r="CBX13" s="695"/>
      <c r="CBY13" s="695"/>
      <c r="CBZ13" s="695"/>
      <c r="CCA13" s="695"/>
      <c r="CCB13" s="695"/>
      <c r="CCC13" s="695"/>
      <c r="CCD13" s="695"/>
      <c r="CCE13" s="695"/>
      <c r="CCF13" s="695"/>
      <c r="CCG13" s="695"/>
      <c r="CCH13" s="695"/>
      <c r="CCI13" s="695"/>
      <c r="CCJ13" s="695"/>
      <c r="CCK13" s="695"/>
      <c r="CCL13" s="695"/>
      <c r="CCM13" s="695"/>
      <c r="CCN13" s="695"/>
      <c r="CCO13" s="695"/>
      <c r="CCP13" s="695"/>
      <c r="CCQ13" s="695"/>
      <c r="CCR13" s="695"/>
      <c r="CCS13" s="695"/>
      <c r="CCT13" s="695"/>
      <c r="CCU13" s="695"/>
      <c r="CCV13" s="695"/>
      <c r="CCW13" s="695"/>
      <c r="CCX13" s="695"/>
      <c r="CCY13" s="695"/>
      <c r="CCZ13" s="695"/>
      <c r="CDA13" s="695"/>
      <c r="CDB13" s="695"/>
      <c r="CDC13" s="695"/>
      <c r="CDD13" s="695"/>
      <c r="CDE13" s="695"/>
      <c r="CDF13" s="695"/>
      <c r="CDG13" s="695"/>
      <c r="CDH13" s="695"/>
      <c r="CDI13" s="695"/>
      <c r="CDJ13" s="695"/>
      <c r="CDK13" s="695"/>
      <c r="CDL13" s="695"/>
      <c r="CDM13" s="695"/>
      <c r="CDN13" s="695"/>
      <c r="CDO13" s="695"/>
      <c r="CDP13" s="695"/>
      <c r="CDQ13" s="695"/>
      <c r="CDR13" s="695"/>
      <c r="CDS13" s="695"/>
      <c r="CDT13" s="695"/>
      <c r="CDU13" s="695"/>
      <c r="CDV13" s="695"/>
      <c r="CDW13" s="695"/>
      <c r="CDX13" s="695"/>
      <c r="CDY13" s="695"/>
      <c r="CDZ13" s="695"/>
      <c r="CEA13" s="695"/>
      <c r="CEB13" s="695"/>
      <c r="CEC13" s="695"/>
      <c r="CED13" s="695"/>
      <c r="CEE13" s="695"/>
      <c r="CEF13" s="695"/>
      <c r="CEG13" s="695"/>
      <c r="CEH13" s="695"/>
      <c r="CEI13" s="695"/>
      <c r="CEJ13" s="695"/>
      <c r="CEK13" s="695"/>
      <c r="CEL13" s="695"/>
      <c r="CEM13" s="695"/>
      <c r="CEN13" s="695"/>
      <c r="CEO13" s="695"/>
      <c r="CEP13" s="695"/>
      <c r="CEQ13" s="695"/>
      <c r="CER13" s="695"/>
      <c r="CES13" s="695"/>
      <c r="CET13" s="695"/>
      <c r="CEU13" s="695"/>
      <c r="CEV13" s="695"/>
      <c r="CEW13" s="695"/>
      <c r="CEX13" s="695"/>
      <c r="CEY13" s="695"/>
      <c r="CEZ13" s="695"/>
      <c r="CFA13" s="695"/>
      <c r="CFB13" s="695"/>
      <c r="CFC13" s="695"/>
      <c r="CFD13" s="695"/>
      <c r="CFE13" s="695"/>
      <c r="CFF13" s="695"/>
      <c r="CFG13" s="695"/>
      <c r="CFH13" s="695"/>
      <c r="CFI13" s="695"/>
      <c r="CFJ13" s="695"/>
      <c r="CFK13" s="695"/>
      <c r="CFL13" s="695"/>
      <c r="CFM13" s="695"/>
      <c r="CFN13" s="695"/>
      <c r="CFO13" s="695"/>
      <c r="CFP13" s="695"/>
      <c r="CFQ13" s="695"/>
      <c r="CFR13" s="695"/>
      <c r="CFS13" s="695"/>
      <c r="CFT13" s="695"/>
      <c r="CFU13" s="695"/>
      <c r="CFV13" s="695"/>
      <c r="CFW13" s="695"/>
      <c r="CFX13" s="695"/>
      <c r="CFY13" s="695"/>
      <c r="CFZ13" s="695"/>
      <c r="CGA13" s="695"/>
      <c r="CGB13" s="695"/>
      <c r="CGC13" s="695"/>
      <c r="CGD13" s="695"/>
      <c r="CGE13" s="695"/>
      <c r="CGF13" s="695"/>
      <c r="CGG13" s="695"/>
      <c r="CGH13" s="695"/>
      <c r="CGI13" s="695"/>
      <c r="CGJ13" s="695"/>
      <c r="CGK13" s="695"/>
      <c r="CGL13" s="695"/>
      <c r="CGM13" s="695"/>
      <c r="CGN13" s="695"/>
      <c r="CGO13" s="695"/>
      <c r="CGP13" s="695"/>
      <c r="CGQ13" s="695"/>
      <c r="CGR13" s="695"/>
      <c r="CGS13" s="695"/>
      <c r="CGT13" s="695"/>
      <c r="CGU13" s="695"/>
      <c r="CGV13" s="695"/>
      <c r="CGW13" s="695"/>
      <c r="CGX13" s="695"/>
      <c r="CGY13" s="695"/>
      <c r="CGZ13" s="695"/>
      <c r="CHA13" s="695"/>
      <c r="CHB13" s="695"/>
      <c r="CHC13" s="695"/>
      <c r="CHD13" s="695"/>
      <c r="CHE13" s="695"/>
      <c r="CHF13" s="695"/>
      <c r="CHG13" s="695"/>
      <c r="CHH13" s="695"/>
      <c r="CHI13" s="695"/>
      <c r="CHJ13" s="695"/>
      <c r="CHK13" s="695"/>
      <c r="CHL13" s="695"/>
      <c r="CHM13" s="695"/>
      <c r="CHN13" s="695"/>
      <c r="CHO13" s="695"/>
      <c r="CHP13" s="695"/>
      <c r="CHQ13" s="695"/>
      <c r="CHR13" s="695"/>
      <c r="CHS13" s="695"/>
      <c r="CHT13" s="695"/>
      <c r="CHU13" s="695"/>
      <c r="CHV13" s="695"/>
      <c r="CHW13" s="695"/>
      <c r="CHX13" s="695"/>
      <c r="CHY13" s="695"/>
      <c r="CHZ13" s="695"/>
      <c r="CIA13" s="695"/>
      <c r="CIB13" s="695"/>
      <c r="CIC13" s="695"/>
      <c r="CID13" s="695"/>
      <c r="CIE13" s="695"/>
      <c r="CIF13" s="695"/>
      <c r="CIG13" s="695"/>
      <c r="CIH13" s="695"/>
      <c r="CII13" s="695"/>
      <c r="CIJ13" s="695"/>
      <c r="CIK13" s="695"/>
      <c r="CIL13" s="695"/>
      <c r="CIM13" s="695"/>
      <c r="CIN13" s="695"/>
      <c r="CIO13" s="695"/>
      <c r="CIP13" s="695"/>
      <c r="CIQ13" s="695"/>
      <c r="CIR13" s="695"/>
      <c r="CIS13" s="695"/>
      <c r="CIT13" s="695"/>
      <c r="CIU13" s="695"/>
      <c r="CIV13" s="695"/>
      <c r="CIW13" s="695"/>
      <c r="CIX13" s="695"/>
      <c r="CIY13" s="695"/>
      <c r="CIZ13" s="695"/>
      <c r="CJA13" s="695"/>
      <c r="CJB13" s="695"/>
      <c r="CJC13" s="695"/>
      <c r="CJD13" s="695"/>
      <c r="CJE13" s="695"/>
      <c r="CJF13" s="695"/>
      <c r="CJG13" s="695"/>
      <c r="CJH13" s="695"/>
      <c r="CJI13" s="695"/>
      <c r="CJJ13" s="695"/>
      <c r="CJK13" s="695"/>
      <c r="CJL13" s="695"/>
      <c r="CJM13" s="695"/>
      <c r="CJN13" s="695"/>
      <c r="CJO13" s="695"/>
      <c r="CJP13" s="695"/>
      <c r="CJQ13" s="695"/>
      <c r="CJR13" s="695"/>
      <c r="CJS13" s="695"/>
      <c r="CJT13" s="695"/>
      <c r="CJU13" s="695"/>
      <c r="CJV13" s="695"/>
      <c r="CJW13" s="695"/>
      <c r="CJX13" s="695"/>
      <c r="CJY13" s="695"/>
      <c r="CJZ13" s="695"/>
      <c r="CKA13" s="695"/>
      <c r="CKB13" s="695"/>
      <c r="CKC13" s="695"/>
      <c r="CKD13" s="695"/>
      <c r="CKE13" s="695"/>
      <c r="CKF13" s="695"/>
      <c r="CKG13" s="695"/>
      <c r="CKH13" s="695"/>
      <c r="CKI13" s="695"/>
      <c r="CKJ13" s="695"/>
      <c r="CKK13" s="695"/>
      <c r="CKL13" s="695"/>
      <c r="CKM13" s="695"/>
      <c r="CKN13" s="695"/>
      <c r="CKO13" s="695"/>
      <c r="CKP13" s="695"/>
      <c r="CKQ13" s="695"/>
      <c r="CKR13" s="695"/>
      <c r="CKS13" s="695"/>
      <c r="CKT13" s="695"/>
      <c r="CKU13" s="695"/>
      <c r="CKV13" s="695"/>
      <c r="CKW13" s="695"/>
      <c r="CKX13" s="695"/>
      <c r="CKY13" s="695"/>
      <c r="CKZ13" s="695"/>
      <c r="CLA13" s="695"/>
      <c r="CLB13" s="695"/>
      <c r="CLC13" s="695"/>
      <c r="CLD13" s="695"/>
      <c r="CLE13" s="695"/>
      <c r="CLF13" s="695"/>
      <c r="CLG13" s="695"/>
      <c r="CLH13" s="695"/>
      <c r="CLI13" s="695"/>
      <c r="CLJ13" s="695"/>
      <c r="CLK13" s="695"/>
      <c r="CLL13" s="695"/>
      <c r="CLM13" s="695"/>
      <c r="CLN13" s="695"/>
      <c r="CLO13" s="695"/>
      <c r="CLP13" s="695"/>
      <c r="CLQ13" s="695"/>
      <c r="CLR13" s="695"/>
      <c r="CLS13" s="695"/>
      <c r="CLT13" s="695"/>
      <c r="CLU13" s="695"/>
      <c r="CLV13" s="695"/>
      <c r="CLW13" s="695"/>
      <c r="CLX13" s="695"/>
      <c r="CLY13" s="695"/>
      <c r="CLZ13" s="695"/>
      <c r="CMA13" s="695"/>
      <c r="CMB13" s="695"/>
      <c r="CMC13" s="695"/>
      <c r="CMD13" s="695"/>
      <c r="CME13" s="695"/>
      <c r="CMF13" s="695"/>
      <c r="CMG13" s="695"/>
      <c r="CMH13" s="695"/>
      <c r="CMI13" s="695"/>
      <c r="CMJ13" s="695"/>
      <c r="CMK13" s="695"/>
      <c r="CML13" s="695"/>
      <c r="CMM13" s="695"/>
      <c r="CMN13" s="695"/>
      <c r="CMO13" s="695"/>
      <c r="CMP13" s="695"/>
      <c r="CMQ13" s="695"/>
      <c r="CMR13" s="695"/>
      <c r="CMS13" s="695"/>
      <c r="CMT13" s="695"/>
      <c r="CMU13" s="695"/>
      <c r="CMV13" s="695"/>
      <c r="CMW13" s="695"/>
      <c r="CMX13" s="695"/>
      <c r="CMY13" s="695"/>
      <c r="CMZ13" s="695"/>
      <c r="CNA13" s="695"/>
      <c r="CNB13" s="695"/>
      <c r="CNC13" s="695"/>
      <c r="CND13" s="695"/>
      <c r="CNE13" s="695"/>
      <c r="CNF13" s="695"/>
      <c r="CNG13" s="695"/>
      <c r="CNH13" s="695"/>
      <c r="CNI13" s="695"/>
      <c r="CNJ13" s="695"/>
      <c r="CNK13" s="695"/>
      <c r="CNL13" s="695"/>
      <c r="CNM13" s="695"/>
      <c r="CNN13" s="695"/>
      <c r="CNO13" s="695"/>
      <c r="CNP13" s="695"/>
      <c r="CNQ13" s="695"/>
      <c r="CNR13" s="695"/>
      <c r="CNS13" s="695"/>
      <c r="CNT13" s="695"/>
      <c r="CNU13" s="695"/>
      <c r="CNV13" s="695"/>
      <c r="CNW13" s="695"/>
      <c r="CNX13" s="695"/>
      <c r="CNY13" s="695"/>
      <c r="CNZ13" s="695"/>
      <c r="COA13" s="695"/>
      <c r="COB13" s="695"/>
      <c r="COC13" s="695"/>
      <c r="COD13" s="695"/>
      <c r="COE13" s="695"/>
      <c r="COF13" s="695"/>
      <c r="COG13" s="695"/>
      <c r="COH13" s="695"/>
      <c r="COI13" s="695"/>
      <c r="COJ13" s="695"/>
      <c r="COK13" s="695"/>
      <c r="COL13" s="695"/>
      <c r="COM13" s="695"/>
      <c r="CON13" s="695"/>
      <c r="COO13" s="695"/>
      <c r="COP13" s="695"/>
      <c r="COQ13" s="695"/>
      <c r="COR13" s="695"/>
      <c r="COS13" s="695"/>
      <c r="COT13" s="695"/>
      <c r="COU13" s="695"/>
      <c r="COV13" s="695"/>
      <c r="COW13" s="695"/>
      <c r="COX13" s="695"/>
      <c r="COY13" s="695"/>
      <c r="COZ13" s="695"/>
      <c r="CPA13" s="695"/>
      <c r="CPB13" s="695"/>
      <c r="CPC13" s="695"/>
      <c r="CPD13" s="695"/>
      <c r="CPE13" s="695"/>
      <c r="CPF13" s="695"/>
      <c r="CPG13" s="695"/>
      <c r="CPH13" s="695"/>
      <c r="CPI13" s="695"/>
      <c r="CPJ13" s="695"/>
      <c r="CPK13" s="695"/>
      <c r="CPL13" s="695"/>
      <c r="CPM13" s="695"/>
      <c r="CPN13" s="695"/>
      <c r="CPO13" s="695"/>
      <c r="CPP13" s="695"/>
      <c r="CPQ13" s="695"/>
      <c r="CPR13" s="695"/>
      <c r="CPS13" s="695"/>
      <c r="CPT13" s="695"/>
      <c r="CPU13" s="695"/>
      <c r="CPV13" s="695"/>
      <c r="CPW13" s="695"/>
      <c r="CPX13" s="695"/>
      <c r="CPY13" s="695"/>
      <c r="CPZ13" s="695"/>
      <c r="CQA13" s="695"/>
      <c r="CQB13" s="695"/>
      <c r="CQC13" s="695"/>
      <c r="CQD13" s="695"/>
      <c r="CQE13" s="695"/>
      <c r="CQF13" s="695"/>
      <c r="CQG13" s="695"/>
      <c r="CQH13" s="695"/>
      <c r="CQI13" s="695"/>
      <c r="CQJ13" s="695"/>
      <c r="CQK13" s="695"/>
      <c r="CQL13" s="695"/>
      <c r="CQM13" s="695"/>
      <c r="CQN13" s="695"/>
      <c r="CQO13" s="695"/>
      <c r="CQP13" s="695"/>
      <c r="CQQ13" s="695"/>
      <c r="CQR13" s="695"/>
      <c r="CQS13" s="695"/>
      <c r="CQT13" s="695"/>
      <c r="CQU13" s="695"/>
      <c r="CQV13" s="695"/>
      <c r="CQW13" s="695"/>
      <c r="CQX13" s="695"/>
      <c r="CQY13" s="695"/>
      <c r="CQZ13" s="695"/>
      <c r="CRA13" s="695"/>
      <c r="CRB13" s="695"/>
      <c r="CRC13" s="695"/>
      <c r="CRD13" s="695"/>
      <c r="CRE13" s="695"/>
      <c r="CRF13" s="695"/>
      <c r="CRG13" s="695"/>
      <c r="CRH13" s="695"/>
      <c r="CRI13" s="695"/>
      <c r="CRJ13" s="695"/>
      <c r="CRK13" s="695"/>
      <c r="CRL13" s="695"/>
      <c r="CRM13" s="695"/>
      <c r="CRN13" s="695"/>
      <c r="CRO13" s="695"/>
      <c r="CRP13" s="695"/>
      <c r="CRQ13" s="695"/>
      <c r="CRR13" s="695"/>
      <c r="CRS13" s="695"/>
      <c r="CRT13" s="695"/>
      <c r="CRU13" s="695"/>
      <c r="CRV13" s="695"/>
      <c r="CRW13" s="695"/>
      <c r="CRX13" s="695"/>
      <c r="CRY13" s="695"/>
      <c r="CRZ13" s="695"/>
      <c r="CSA13" s="695"/>
      <c r="CSB13" s="695"/>
      <c r="CSC13" s="695"/>
      <c r="CSD13" s="695"/>
      <c r="CSE13" s="695"/>
      <c r="CSF13" s="695"/>
      <c r="CSG13" s="695"/>
      <c r="CSH13" s="695"/>
      <c r="CSI13" s="695"/>
      <c r="CSJ13" s="695"/>
      <c r="CSK13" s="695"/>
      <c r="CSL13" s="695"/>
      <c r="CSM13" s="695"/>
      <c r="CSN13" s="695"/>
      <c r="CSO13" s="695"/>
      <c r="CSP13" s="695"/>
      <c r="CSQ13" s="695"/>
      <c r="CSR13" s="695"/>
      <c r="CSS13" s="695"/>
      <c r="CST13" s="695"/>
      <c r="CSU13" s="695"/>
      <c r="CSV13" s="695"/>
      <c r="CSW13" s="695"/>
      <c r="CSX13" s="695"/>
      <c r="CSY13" s="695"/>
      <c r="CSZ13" s="695"/>
      <c r="CTA13" s="695"/>
      <c r="CTB13" s="695"/>
      <c r="CTC13" s="695"/>
      <c r="CTD13" s="695"/>
      <c r="CTE13" s="695"/>
      <c r="CTF13" s="695"/>
      <c r="CTG13" s="695"/>
      <c r="CTH13" s="695"/>
      <c r="CTI13" s="695"/>
      <c r="CTJ13" s="695"/>
      <c r="CTK13" s="695"/>
      <c r="CTL13" s="695"/>
      <c r="CTM13" s="695"/>
      <c r="CTN13" s="695"/>
      <c r="CTO13" s="695"/>
      <c r="CTP13" s="695"/>
      <c r="CTQ13" s="695"/>
      <c r="CTR13" s="695"/>
      <c r="CTS13" s="695"/>
      <c r="CTT13" s="695"/>
      <c r="CTU13" s="695"/>
      <c r="CTV13" s="695"/>
      <c r="CTW13" s="695"/>
      <c r="CTX13" s="695"/>
      <c r="CTY13" s="695"/>
      <c r="CTZ13" s="695"/>
      <c r="CUA13" s="695"/>
      <c r="CUB13" s="695"/>
      <c r="CUC13" s="695"/>
      <c r="CUD13" s="695"/>
      <c r="CUE13" s="695"/>
      <c r="CUF13" s="695"/>
      <c r="CUG13" s="695"/>
      <c r="CUH13" s="695"/>
      <c r="CUI13" s="695"/>
      <c r="CUJ13" s="695"/>
      <c r="CUK13" s="695"/>
      <c r="CUL13" s="695"/>
      <c r="CUM13" s="695"/>
      <c r="CUN13" s="695"/>
      <c r="CUO13" s="695"/>
      <c r="CUP13" s="695"/>
      <c r="CUQ13" s="695"/>
      <c r="CUR13" s="695"/>
      <c r="CUS13" s="695"/>
      <c r="CUT13" s="695"/>
      <c r="CUU13" s="695"/>
      <c r="CUV13" s="695"/>
      <c r="CUW13" s="695"/>
      <c r="CUX13" s="695"/>
      <c r="CUY13" s="695"/>
      <c r="CUZ13" s="695"/>
      <c r="CVA13" s="695"/>
      <c r="CVB13" s="695"/>
      <c r="CVC13" s="695"/>
      <c r="CVD13" s="695"/>
      <c r="CVE13" s="695"/>
      <c r="CVF13" s="695"/>
      <c r="CVG13" s="695"/>
      <c r="CVH13" s="695"/>
      <c r="CVI13" s="695"/>
      <c r="CVJ13" s="695"/>
      <c r="CVK13" s="695"/>
      <c r="CVL13" s="695"/>
      <c r="CVM13" s="695"/>
      <c r="CVN13" s="695"/>
      <c r="CVO13" s="695"/>
      <c r="CVP13" s="695"/>
      <c r="CVQ13" s="695"/>
      <c r="CVR13" s="695"/>
      <c r="CVS13" s="695"/>
      <c r="CVT13" s="695"/>
      <c r="CVU13" s="695"/>
      <c r="CVV13" s="695"/>
      <c r="CVW13" s="695"/>
      <c r="CVX13" s="695"/>
      <c r="CVY13" s="695"/>
      <c r="CVZ13" s="695"/>
      <c r="CWA13" s="695"/>
      <c r="CWB13" s="695"/>
      <c r="CWC13" s="695"/>
      <c r="CWD13" s="695"/>
      <c r="CWE13" s="695"/>
      <c r="CWF13" s="695"/>
      <c r="CWG13" s="695"/>
      <c r="CWH13" s="695"/>
      <c r="CWI13" s="695"/>
      <c r="CWJ13" s="695"/>
      <c r="CWK13" s="695"/>
      <c r="CWL13" s="695"/>
      <c r="CWM13" s="695"/>
      <c r="CWN13" s="695"/>
      <c r="CWO13" s="695"/>
      <c r="CWP13" s="695"/>
      <c r="CWQ13" s="695"/>
      <c r="CWR13" s="695"/>
      <c r="CWS13" s="695"/>
      <c r="CWT13" s="695"/>
      <c r="CWU13" s="695"/>
      <c r="CWV13" s="695"/>
      <c r="CWW13" s="695"/>
      <c r="CWX13" s="695"/>
      <c r="CWY13" s="695"/>
      <c r="CWZ13" s="695"/>
      <c r="CXA13" s="695"/>
      <c r="CXB13" s="695"/>
      <c r="CXC13" s="695"/>
      <c r="CXD13" s="695"/>
      <c r="CXE13" s="695"/>
      <c r="CXF13" s="695"/>
      <c r="CXG13" s="695"/>
      <c r="CXH13" s="695"/>
      <c r="CXI13" s="695"/>
      <c r="CXJ13" s="695"/>
      <c r="CXK13" s="695"/>
      <c r="CXL13" s="695"/>
      <c r="CXM13" s="695"/>
      <c r="CXN13" s="695"/>
      <c r="CXO13" s="695"/>
      <c r="CXP13" s="695"/>
      <c r="CXQ13" s="695"/>
      <c r="CXR13" s="695"/>
      <c r="CXS13" s="695"/>
      <c r="CXT13" s="695"/>
      <c r="CXU13" s="695"/>
      <c r="CXV13" s="695"/>
      <c r="CXW13" s="695"/>
      <c r="CXX13" s="695"/>
      <c r="CXY13" s="695"/>
      <c r="CXZ13" s="695"/>
      <c r="CYA13" s="695"/>
      <c r="CYB13" s="695"/>
      <c r="CYC13" s="695"/>
      <c r="CYD13" s="695"/>
      <c r="CYE13" s="695"/>
      <c r="CYF13" s="695"/>
      <c r="CYG13" s="695"/>
      <c r="CYH13" s="695"/>
      <c r="CYI13" s="695"/>
      <c r="CYJ13" s="695"/>
      <c r="CYK13" s="695"/>
      <c r="CYL13" s="695"/>
      <c r="CYM13" s="695"/>
      <c r="CYN13" s="695"/>
      <c r="CYO13" s="695"/>
      <c r="CYP13" s="695"/>
      <c r="CYQ13" s="695"/>
      <c r="CYR13" s="695"/>
      <c r="CYS13" s="695"/>
      <c r="CYT13" s="695"/>
      <c r="CYU13" s="695"/>
      <c r="CYV13" s="695"/>
      <c r="CYW13" s="695"/>
      <c r="CYX13" s="695"/>
      <c r="CYY13" s="695"/>
      <c r="CYZ13" s="695"/>
      <c r="CZA13" s="695"/>
      <c r="CZB13" s="695"/>
      <c r="CZC13" s="695"/>
      <c r="CZD13" s="695"/>
      <c r="CZE13" s="695"/>
      <c r="CZF13" s="695"/>
      <c r="CZG13" s="695"/>
      <c r="CZH13" s="695"/>
      <c r="CZI13" s="695"/>
      <c r="CZJ13" s="695"/>
      <c r="CZK13" s="695"/>
      <c r="CZL13" s="695"/>
      <c r="CZM13" s="695"/>
      <c r="CZN13" s="695"/>
      <c r="CZO13" s="695"/>
      <c r="CZP13" s="695"/>
      <c r="CZQ13" s="695"/>
      <c r="CZR13" s="695"/>
      <c r="CZS13" s="695"/>
      <c r="CZT13" s="695"/>
      <c r="CZU13" s="695"/>
      <c r="CZV13" s="695"/>
      <c r="CZW13" s="695"/>
      <c r="CZX13" s="695"/>
      <c r="CZY13" s="695"/>
      <c r="CZZ13" s="695"/>
      <c r="DAA13" s="695"/>
      <c r="DAB13" s="695"/>
      <c r="DAC13" s="695"/>
      <c r="DAD13" s="695"/>
      <c r="DAE13" s="695"/>
      <c r="DAF13" s="695"/>
      <c r="DAG13" s="695"/>
      <c r="DAH13" s="695"/>
      <c r="DAI13" s="695"/>
      <c r="DAJ13" s="695"/>
      <c r="DAK13" s="695"/>
      <c r="DAL13" s="695"/>
      <c r="DAM13" s="695"/>
      <c r="DAN13" s="695"/>
      <c r="DAO13" s="695"/>
      <c r="DAP13" s="695"/>
      <c r="DAQ13" s="695"/>
      <c r="DAR13" s="695"/>
      <c r="DAS13" s="695"/>
      <c r="DAT13" s="695"/>
      <c r="DAU13" s="695"/>
      <c r="DAV13" s="695"/>
      <c r="DAW13" s="695"/>
      <c r="DAX13" s="695"/>
      <c r="DAY13" s="695"/>
      <c r="DAZ13" s="695"/>
      <c r="DBA13" s="695"/>
      <c r="DBB13" s="695"/>
      <c r="DBC13" s="695"/>
      <c r="DBD13" s="695"/>
      <c r="DBE13" s="695"/>
      <c r="DBF13" s="695"/>
      <c r="DBG13" s="695"/>
      <c r="DBH13" s="695"/>
      <c r="DBI13" s="695"/>
      <c r="DBJ13" s="695"/>
      <c r="DBK13" s="695"/>
      <c r="DBL13" s="695"/>
      <c r="DBM13" s="695"/>
      <c r="DBN13" s="695"/>
      <c r="DBO13" s="695"/>
      <c r="DBP13" s="695"/>
      <c r="DBQ13" s="695"/>
      <c r="DBR13" s="695"/>
      <c r="DBS13" s="695"/>
      <c r="DBT13" s="695"/>
      <c r="DBU13" s="695"/>
      <c r="DBV13" s="695"/>
      <c r="DBW13" s="695"/>
      <c r="DBX13" s="695"/>
      <c r="DBY13" s="695"/>
      <c r="DBZ13" s="695"/>
      <c r="DCA13" s="695"/>
      <c r="DCB13" s="695"/>
      <c r="DCC13" s="695"/>
      <c r="DCD13" s="695"/>
      <c r="DCE13" s="695"/>
      <c r="DCF13" s="695"/>
      <c r="DCG13" s="695"/>
      <c r="DCH13" s="695"/>
      <c r="DCI13" s="695"/>
      <c r="DCJ13" s="695"/>
      <c r="DCK13" s="695"/>
      <c r="DCL13" s="695"/>
      <c r="DCM13" s="695"/>
      <c r="DCN13" s="695"/>
      <c r="DCO13" s="695"/>
      <c r="DCP13" s="695"/>
      <c r="DCQ13" s="695"/>
      <c r="DCR13" s="695"/>
      <c r="DCS13" s="695"/>
      <c r="DCT13" s="695"/>
      <c r="DCU13" s="695"/>
      <c r="DCV13" s="695"/>
      <c r="DCW13" s="695"/>
      <c r="DCX13" s="695"/>
      <c r="DCY13" s="695"/>
      <c r="DCZ13" s="695"/>
      <c r="DDA13" s="695"/>
      <c r="DDB13" s="695"/>
      <c r="DDC13" s="695"/>
      <c r="DDD13" s="695"/>
      <c r="DDE13" s="695"/>
      <c r="DDF13" s="695"/>
      <c r="DDG13" s="695"/>
      <c r="DDH13" s="695"/>
      <c r="DDI13" s="695"/>
      <c r="DDJ13" s="695"/>
      <c r="DDK13" s="695"/>
      <c r="DDL13" s="695"/>
      <c r="DDM13" s="695"/>
      <c r="DDN13" s="695"/>
      <c r="DDO13" s="695"/>
      <c r="DDP13" s="695"/>
      <c r="DDQ13" s="695"/>
      <c r="DDR13" s="695"/>
      <c r="DDS13" s="695"/>
      <c r="DDT13" s="695"/>
      <c r="DDU13" s="695"/>
      <c r="DDV13" s="695"/>
      <c r="DDW13" s="695"/>
      <c r="DDX13" s="695"/>
      <c r="DDY13" s="695"/>
      <c r="DDZ13" s="695"/>
      <c r="DEA13" s="695"/>
      <c r="DEB13" s="695"/>
      <c r="DEC13" s="695"/>
      <c r="DED13" s="695"/>
      <c r="DEE13" s="695"/>
      <c r="DEF13" s="695"/>
      <c r="DEG13" s="695"/>
      <c r="DEH13" s="695"/>
      <c r="DEI13" s="695"/>
      <c r="DEJ13" s="695"/>
      <c r="DEK13" s="695"/>
      <c r="DEL13" s="695"/>
      <c r="DEM13" s="695"/>
      <c r="DEN13" s="695"/>
      <c r="DEO13" s="695"/>
      <c r="DEP13" s="695"/>
      <c r="DEQ13" s="695"/>
      <c r="DER13" s="695"/>
      <c r="DES13" s="695"/>
      <c r="DET13" s="695"/>
      <c r="DEU13" s="695"/>
      <c r="DEV13" s="695"/>
      <c r="DEW13" s="695"/>
      <c r="DEX13" s="695"/>
      <c r="DEY13" s="695"/>
      <c r="DEZ13" s="695"/>
      <c r="DFA13" s="695"/>
      <c r="DFB13" s="695"/>
      <c r="DFC13" s="695"/>
      <c r="DFD13" s="695"/>
      <c r="DFE13" s="695"/>
      <c r="DFF13" s="695"/>
      <c r="DFG13" s="695"/>
      <c r="DFH13" s="695"/>
      <c r="DFI13" s="695"/>
      <c r="DFJ13" s="695"/>
      <c r="DFK13" s="695"/>
      <c r="DFL13" s="695"/>
      <c r="DFM13" s="695"/>
      <c r="DFN13" s="695"/>
      <c r="DFO13" s="695"/>
      <c r="DFP13" s="695"/>
      <c r="DFQ13" s="695"/>
      <c r="DFR13" s="695"/>
      <c r="DFS13" s="695"/>
      <c r="DFT13" s="695"/>
      <c r="DFU13" s="695"/>
      <c r="DFV13" s="695"/>
      <c r="DFW13" s="695"/>
      <c r="DFX13" s="695"/>
      <c r="DFY13" s="695"/>
      <c r="DFZ13" s="695"/>
      <c r="DGA13" s="695"/>
      <c r="DGB13" s="695"/>
      <c r="DGC13" s="695"/>
      <c r="DGD13" s="695"/>
      <c r="DGE13" s="695"/>
      <c r="DGF13" s="695"/>
      <c r="DGG13" s="695"/>
      <c r="DGH13" s="695"/>
      <c r="DGI13" s="695"/>
      <c r="DGJ13" s="695"/>
      <c r="DGK13" s="695"/>
      <c r="DGL13" s="695"/>
      <c r="DGM13" s="695"/>
      <c r="DGN13" s="695"/>
      <c r="DGO13" s="695"/>
      <c r="DGP13" s="695"/>
      <c r="DGQ13" s="695"/>
      <c r="DGR13" s="695"/>
      <c r="DGS13" s="695"/>
      <c r="DGT13" s="695"/>
      <c r="DGU13" s="695"/>
      <c r="DGV13" s="695"/>
      <c r="DGW13" s="695"/>
      <c r="DGX13" s="695"/>
      <c r="DGY13" s="695"/>
      <c r="DGZ13" s="695"/>
      <c r="DHA13" s="695"/>
      <c r="DHB13" s="695"/>
      <c r="DHC13" s="695"/>
      <c r="DHD13" s="695"/>
      <c r="DHE13" s="695"/>
      <c r="DHF13" s="695"/>
      <c r="DHG13" s="695"/>
      <c r="DHH13" s="695"/>
      <c r="DHI13" s="695"/>
      <c r="DHJ13" s="695"/>
      <c r="DHK13" s="695"/>
      <c r="DHL13" s="695"/>
      <c r="DHM13" s="695"/>
      <c r="DHN13" s="695"/>
      <c r="DHO13" s="695"/>
      <c r="DHP13" s="695"/>
      <c r="DHQ13" s="695"/>
      <c r="DHR13" s="695"/>
      <c r="DHS13" s="695"/>
      <c r="DHT13" s="695"/>
      <c r="DHU13" s="695"/>
      <c r="DHV13" s="695"/>
      <c r="DHW13" s="695"/>
      <c r="DHX13" s="695"/>
      <c r="DHY13" s="695"/>
      <c r="DHZ13" s="695"/>
      <c r="DIA13" s="695"/>
      <c r="DIB13" s="695"/>
      <c r="DIC13" s="695"/>
      <c r="DID13" s="695"/>
      <c r="DIE13" s="695"/>
      <c r="DIF13" s="695"/>
      <c r="DIG13" s="695"/>
      <c r="DIH13" s="695"/>
      <c r="DII13" s="695"/>
      <c r="DIJ13" s="695"/>
      <c r="DIK13" s="695"/>
      <c r="DIL13" s="695"/>
      <c r="DIM13" s="695"/>
      <c r="DIN13" s="695"/>
      <c r="DIO13" s="695"/>
      <c r="DIP13" s="695"/>
      <c r="DIQ13" s="695"/>
      <c r="DIR13" s="695"/>
      <c r="DIS13" s="695"/>
      <c r="DIT13" s="695"/>
      <c r="DIU13" s="695"/>
      <c r="DIV13" s="695"/>
      <c r="DIW13" s="695"/>
      <c r="DIX13" s="695"/>
      <c r="DIY13" s="695"/>
      <c r="DIZ13" s="695"/>
      <c r="DJA13" s="695"/>
      <c r="DJB13" s="695"/>
      <c r="DJC13" s="695"/>
      <c r="DJD13" s="695"/>
      <c r="DJE13" s="695"/>
      <c r="DJF13" s="695"/>
      <c r="DJG13" s="695"/>
      <c r="DJH13" s="695"/>
      <c r="DJI13" s="695"/>
      <c r="DJJ13" s="695"/>
      <c r="DJK13" s="695"/>
      <c r="DJL13" s="695"/>
      <c r="DJM13" s="695"/>
      <c r="DJN13" s="695"/>
      <c r="DJO13" s="695"/>
      <c r="DJP13" s="695"/>
      <c r="DJQ13" s="695"/>
      <c r="DJR13" s="695"/>
      <c r="DJS13" s="695"/>
      <c r="DJT13" s="695"/>
      <c r="DJU13" s="695"/>
      <c r="DJV13" s="695"/>
      <c r="DJW13" s="695"/>
      <c r="DJX13" s="695"/>
      <c r="DJY13" s="695"/>
      <c r="DJZ13" s="695"/>
      <c r="DKA13" s="695"/>
      <c r="DKB13" s="695"/>
      <c r="DKC13" s="695"/>
      <c r="DKD13" s="695"/>
      <c r="DKE13" s="695"/>
      <c r="DKF13" s="695"/>
      <c r="DKG13" s="695"/>
      <c r="DKH13" s="695"/>
      <c r="DKI13" s="695"/>
      <c r="DKJ13" s="695"/>
      <c r="DKK13" s="695"/>
      <c r="DKL13" s="695"/>
      <c r="DKM13" s="695"/>
      <c r="DKN13" s="695"/>
      <c r="DKO13" s="695"/>
      <c r="DKP13" s="695"/>
      <c r="DKQ13" s="695"/>
      <c r="DKR13" s="695"/>
      <c r="DKS13" s="695"/>
      <c r="DKT13" s="695"/>
      <c r="DKU13" s="695"/>
      <c r="DKV13" s="695"/>
      <c r="DKW13" s="695"/>
      <c r="DKX13" s="695"/>
      <c r="DKY13" s="695"/>
      <c r="DKZ13" s="695"/>
      <c r="DLA13" s="695"/>
      <c r="DLB13" s="695"/>
      <c r="DLC13" s="695"/>
      <c r="DLD13" s="695"/>
      <c r="DLE13" s="695"/>
      <c r="DLF13" s="695"/>
      <c r="DLG13" s="695"/>
      <c r="DLH13" s="695"/>
      <c r="DLI13" s="695"/>
      <c r="DLJ13" s="695"/>
      <c r="DLK13" s="695"/>
      <c r="DLL13" s="695"/>
      <c r="DLM13" s="695"/>
      <c r="DLN13" s="695"/>
      <c r="DLO13" s="695"/>
      <c r="DLP13" s="695"/>
      <c r="DLQ13" s="695"/>
      <c r="DLR13" s="695"/>
      <c r="DLS13" s="695"/>
      <c r="DLT13" s="695"/>
      <c r="DLU13" s="695"/>
      <c r="DLV13" s="695"/>
      <c r="DLW13" s="695"/>
      <c r="DLX13" s="695"/>
      <c r="DLY13" s="695"/>
      <c r="DLZ13" s="695"/>
      <c r="DMA13" s="695"/>
      <c r="DMB13" s="695"/>
      <c r="DMC13" s="695"/>
      <c r="DMD13" s="695"/>
      <c r="DME13" s="695"/>
      <c r="DMF13" s="695"/>
      <c r="DMG13" s="695"/>
      <c r="DMH13" s="695"/>
      <c r="DMI13" s="695"/>
      <c r="DMJ13" s="695"/>
      <c r="DMK13" s="695"/>
      <c r="DML13" s="695"/>
      <c r="DMM13" s="695"/>
      <c r="DMN13" s="695"/>
      <c r="DMO13" s="695"/>
      <c r="DMP13" s="695"/>
      <c r="DMQ13" s="695"/>
      <c r="DMR13" s="695"/>
      <c r="DMS13" s="695"/>
      <c r="DMT13" s="695"/>
      <c r="DMU13" s="695"/>
      <c r="DMV13" s="695"/>
      <c r="DMW13" s="695"/>
      <c r="DMX13" s="695"/>
      <c r="DMY13" s="695"/>
      <c r="DMZ13" s="695"/>
      <c r="DNA13" s="695"/>
      <c r="DNB13" s="695"/>
      <c r="DNC13" s="695"/>
      <c r="DND13" s="695"/>
      <c r="DNE13" s="695"/>
      <c r="DNF13" s="695"/>
      <c r="DNG13" s="695"/>
      <c r="DNH13" s="695"/>
      <c r="DNI13" s="695"/>
      <c r="DNJ13" s="695"/>
      <c r="DNK13" s="695"/>
      <c r="DNL13" s="695"/>
      <c r="DNM13" s="695"/>
      <c r="DNN13" s="695"/>
      <c r="DNO13" s="695"/>
      <c r="DNP13" s="695"/>
      <c r="DNQ13" s="695"/>
      <c r="DNR13" s="695"/>
      <c r="DNS13" s="695"/>
      <c r="DNT13" s="695"/>
      <c r="DNU13" s="695"/>
      <c r="DNV13" s="695"/>
      <c r="DNW13" s="695"/>
      <c r="DNX13" s="695"/>
      <c r="DNY13" s="695"/>
      <c r="DNZ13" s="695"/>
      <c r="DOA13" s="695"/>
      <c r="DOB13" s="695"/>
      <c r="DOC13" s="695"/>
      <c r="DOD13" s="695"/>
      <c r="DOE13" s="695"/>
      <c r="DOF13" s="695"/>
      <c r="DOG13" s="695"/>
      <c r="DOH13" s="695"/>
      <c r="DOI13" s="695"/>
      <c r="DOJ13" s="695"/>
      <c r="DOK13" s="695"/>
      <c r="DOL13" s="695"/>
      <c r="DOM13" s="695"/>
      <c r="DON13" s="695"/>
      <c r="DOO13" s="695"/>
      <c r="DOP13" s="695"/>
      <c r="DOQ13" s="695"/>
      <c r="DOR13" s="695"/>
      <c r="DOS13" s="695"/>
      <c r="DOT13" s="695"/>
      <c r="DOU13" s="695"/>
      <c r="DOV13" s="695"/>
      <c r="DOW13" s="695"/>
      <c r="DOX13" s="695"/>
      <c r="DOY13" s="695"/>
      <c r="DOZ13" s="695"/>
      <c r="DPA13" s="695"/>
      <c r="DPB13" s="695"/>
      <c r="DPC13" s="695"/>
      <c r="DPD13" s="695"/>
      <c r="DPE13" s="695"/>
      <c r="DPF13" s="695"/>
      <c r="DPG13" s="695"/>
      <c r="DPH13" s="695"/>
      <c r="DPI13" s="695"/>
      <c r="DPJ13" s="695"/>
      <c r="DPK13" s="695"/>
      <c r="DPL13" s="695"/>
      <c r="DPM13" s="695"/>
      <c r="DPN13" s="695"/>
      <c r="DPO13" s="695"/>
      <c r="DPP13" s="695"/>
      <c r="DPQ13" s="695"/>
      <c r="DPR13" s="695"/>
      <c r="DPS13" s="695"/>
      <c r="DPT13" s="695"/>
      <c r="DPU13" s="695"/>
      <c r="DPV13" s="695"/>
      <c r="DPW13" s="695"/>
      <c r="DPX13" s="695"/>
      <c r="DPY13" s="695"/>
      <c r="DPZ13" s="695"/>
      <c r="DQA13" s="695"/>
      <c r="DQB13" s="695"/>
      <c r="DQC13" s="695"/>
      <c r="DQD13" s="695"/>
      <c r="DQE13" s="695"/>
      <c r="DQF13" s="695"/>
      <c r="DQG13" s="695"/>
      <c r="DQH13" s="695"/>
      <c r="DQI13" s="695"/>
      <c r="DQJ13" s="695"/>
      <c r="DQK13" s="695"/>
      <c r="DQL13" s="695"/>
      <c r="DQM13" s="695"/>
      <c r="DQN13" s="695"/>
      <c r="DQO13" s="695"/>
      <c r="DQP13" s="695"/>
      <c r="DQQ13" s="695"/>
      <c r="DQR13" s="695"/>
      <c r="DQS13" s="695"/>
      <c r="DQT13" s="695"/>
      <c r="DQU13" s="695"/>
      <c r="DQV13" s="695"/>
      <c r="DQW13" s="695"/>
      <c r="DQX13" s="695"/>
      <c r="DQY13" s="695"/>
      <c r="DQZ13" s="695"/>
      <c r="DRA13" s="695"/>
      <c r="DRB13" s="695"/>
      <c r="DRC13" s="695"/>
      <c r="DRD13" s="695"/>
      <c r="DRE13" s="695"/>
      <c r="DRF13" s="695"/>
      <c r="DRG13" s="695"/>
      <c r="DRH13" s="695"/>
      <c r="DRI13" s="695"/>
      <c r="DRJ13" s="695"/>
      <c r="DRK13" s="695"/>
      <c r="DRL13" s="695"/>
      <c r="DRM13" s="695"/>
      <c r="DRN13" s="695"/>
      <c r="DRO13" s="695"/>
      <c r="DRP13" s="695"/>
      <c r="DRQ13" s="695"/>
      <c r="DRR13" s="695"/>
      <c r="DRS13" s="695"/>
      <c r="DRT13" s="695"/>
      <c r="DRU13" s="695"/>
      <c r="DRV13" s="695"/>
      <c r="DRW13" s="695"/>
      <c r="DRX13" s="695"/>
      <c r="DRY13" s="695"/>
      <c r="DRZ13" s="695"/>
      <c r="DSA13" s="695"/>
      <c r="DSB13" s="695"/>
      <c r="DSC13" s="695"/>
      <c r="DSD13" s="695"/>
      <c r="DSE13" s="695"/>
      <c r="DSF13" s="695"/>
      <c r="DSG13" s="695"/>
      <c r="DSH13" s="695"/>
      <c r="DSI13" s="695"/>
      <c r="DSJ13" s="695"/>
      <c r="DSK13" s="695"/>
      <c r="DSL13" s="695"/>
      <c r="DSM13" s="695"/>
      <c r="DSN13" s="695"/>
      <c r="DSO13" s="695"/>
      <c r="DSP13" s="695"/>
      <c r="DSQ13" s="695"/>
      <c r="DSR13" s="695"/>
      <c r="DSS13" s="695"/>
      <c r="DST13" s="695"/>
      <c r="DSU13" s="695"/>
      <c r="DSV13" s="695"/>
      <c r="DSW13" s="695"/>
      <c r="DSX13" s="695"/>
      <c r="DSY13" s="695"/>
      <c r="DSZ13" s="695"/>
      <c r="DTA13" s="695"/>
      <c r="DTB13" s="695"/>
      <c r="DTC13" s="695"/>
      <c r="DTD13" s="695"/>
      <c r="DTE13" s="695"/>
      <c r="DTF13" s="695"/>
      <c r="DTG13" s="695"/>
      <c r="DTH13" s="695"/>
      <c r="DTI13" s="695"/>
      <c r="DTJ13" s="695"/>
      <c r="DTK13" s="695"/>
      <c r="DTL13" s="695"/>
      <c r="DTM13" s="695"/>
      <c r="DTN13" s="695"/>
      <c r="DTO13" s="695"/>
      <c r="DTP13" s="695"/>
      <c r="DTQ13" s="695"/>
      <c r="DTR13" s="695"/>
      <c r="DTS13" s="695"/>
      <c r="DTT13" s="695"/>
      <c r="DTU13" s="695"/>
      <c r="DTV13" s="695"/>
      <c r="DTW13" s="695"/>
      <c r="DTX13" s="695"/>
      <c r="DTY13" s="695"/>
      <c r="DTZ13" s="695"/>
      <c r="DUA13" s="695"/>
      <c r="DUB13" s="695"/>
      <c r="DUC13" s="695"/>
      <c r="DUD13" s="695"/>
      <c r="DUE13" s="695"/>
      <c r="DUF13" s="695"/>
      <c r="DUG13" s="695"/>
      <c r="DUH13" s="695"/>
      <c r="DUI13" s="695"/>
      <c r="DUJ13" s="695"/>
      <c r="DUK13" s="695"/>
      <c r="DUL13" s="695"/>
      <c r="DUM13" s="695"/>
      <c r="DUN13" s="695"/>
      <c r="DUO13" s="695"/>
      <c r="DUP13" s="695"/>
      <c r="DUQ13" s="695"/>
      <c r="DUR13" s="695"/>
      <c r="DUS13" s="695"/>
      <c r="DUT13" s="695"/>
      <c r="DUU13" s="695"/>
      <c r="DUV13" s="695"/>
      <c r="DUW13" s="695"/>
      <c r="DUX13" s="695"/>
      <c r="DUY13" s="695"/>
      <c r="DUZ13" s="695"/>
      <c r="DVA13" s="695"/>
      <c r="DVB13" s="695"/>
      <c r="DVC13" s="695"/>
      <c r="DVD13" s="695"/>
      <c r="DVE13" s="695"/>
      <c r="DVF13" s="695"/>
      <c r="DVG13" s="695"/>
      <c r="DVH13" s="695"/>
      <c r="DVI13" s="695"/>
      <c r="DVJ13" s="695"/>
      <c r="DVK13" s="695"/>
      <c r="DVL13" s="695"/>
      <c r="DVM13" s="695"/>
      <c r="DVN13" s="695"/>
      <c r="DVO13" s="695"/>
      <c r="DVP13" s="695"/>
      <c r="DVQ13" s="695"/>
      <c r="DVR13" s="695"/>
      <c r="DVS13" s="695"/>
      <c r="DVT13" s="695"/>
      <c r="DVU13" s="695"/>
      <c r="DVV13" s="695"/>
      <c r="DVW13" s="695"/>
      <c r="DVX13" s="695"/>
      <c r="DVY13" s="695"/>
      <c r="DVZ13" s="695"/>
      <c r="DWA13" s="695"/>
      <c r="DWB13" s="695"/>
      <c r="DWC13" s="695"/>
      <c r="DWD13" s="695"/>
      <c r="DWE13" s="695"/>
      <c r="DWF13" s="695"/>
      <c r="DWG13" s="695"/>
      <c r="DWH13" s="695"/>
      <c r="DWI13" s="695"/>
      <c r="DWJ13" s="695"/>
      <c r="DWK13" s="695"/>
      <c r="DWL13" s="695"/>
      <c r="DWM13" s="695"/>
      <c r="DWN13" s="695"/>
      <c r="DWO13" s="695"/>
      <c r="DWP13" s="695"/>
      <c r="DWQ13" s="695"/>
      <c r="DWR13" s="695"/>
      <c r="DWS13" s="695"/>
      <c r="DWT13" s="695"/>
      <c r="DWU13" s="695"/>
      <c r="DWV13" s="695"/>
      <c r="DWW13" s="695"/>
      <c r="DWX13" s="695"/>
      <c r="DWY13" s="695"/>
      <c r="DWZ13" s="695"/>
      <c r="DXA13" s="695"/>
      <c r="DXB13" s="695"/>
      <c r="DXC13" s="695"/>
      <c r="DXD13" s="695"/>
      <c r="DXE13" s="695"/>
      <c r="DXF13" s="695"/>
      <c r="DXG13" s="695"/>
      <c r="DXH13" s="695"/>
      <c r="DXI13" s="695"/>
      <c r="DXJ13" s="695"/>
      <c r="DXK13" s="695"/>
      <c r="DXL13" s="695"/>
      <c r="DXM13" s="695"/>
      <c r="DXN13" s="695"/>
      <c r="DXO13" s="695"/>
      <c r="DXP13" s="695"/>
      <c r="DXQ13" s="695"/>
      <c r="DXR13" s="695"/>
      <c r="DXS13" s="695"/>
      <c r="DXT13" s="695"/>
      <c r="DXU13" s="695"/>
      <c r="DXV13" s="695"/>
      <c r="DXW13" s="695"/>
      <c r="DXX13" s="695"/>
      <c r="DXY13" s="695"/>
      <c r="DXZ13" s="695"/>
      <c r="DYA13" s="695"/>
      <c r="DYB13" s="695"/>
      <c r="DYC13" s="695"/>
      <c r="DYD13" s="695"/>
      <c r="DYE13" s="695"/>
      <c r="DYF13" s="695"/>
      <c r="DYG13" s="695"/>
      <c r="DYH13" s="695"/>
      <c r="DYI13" s="695"/>
      <c r="DYJ13" s="695"/>
      <c r="DYK13" s="695"/>
      <c r="DYL13" s="695"/>
      <c r="DYM13" s="695"/>
      <c r="DYN13" s="695"/>
      <c r="DYO13" s="695"/>
      <c r="DYP13" s="695"/>
      <c r="DYQ13" s="695"/>
      <c r="DYR13" s="695"/>
      <c r="DYS13" s="695"/>
      <c r="DYT13" s="695"/>
      <c r="DYU13" s="695"/>
      <c r="DYV13" s="695"/>
      <c r="DYW13" s="695"/>
      <c r="DYX13" s="695"/>
      <c r="DYY13" s="695"/>
      <c r="DYZ13" s="695"/>
      <c r="DZA13" s="695"/>
      <c r="DZB13" s="695"/>
      <c r="DZC13" s="695"/>
      <c r="DZD13" s="695"/>
      <c r="DZE13" s="695"/>
      <c r="DZF13" s="695"/>
      <c r="DZG13" s="695"/>
      <c r="DZH13" s="695"/>
      <c r="DZI13" s="695"/>
      <c r="DZJ13" s="695"/>
      <c r="DZK13" s="695"/>
      <c r="DZL13" s="695"/>
      <c r="DZM13" s="695"/>
      <c r="DZN13" s="695"/>
      <c r="DZO13" s="695"/>
      <c r="DZP13" s="695"/>
      <c r="DZQ13" s="695"/>
      <c r="DZR13" s="695"/>
      <c r="DZS13" s="695"/>
      <c r="DZT13" s="695"/>
      <c r="DZU13" s="695"/>
      <c r="DZV13" s="695"/>
      <c r="DZW13" s="695"/>
      <c r="DZX13" s="695"/>
      <c r="DZY13" s="695"/>
      <c r="DZZ13" s="695"/>
      <c r="EAA13" s="695"/>
      <c r="EAB13" s="695"/>
      <c r="EAC13" s="695"/>
      <c r="EAD13" s="695"/>
      <c r="EAE13" s="695"/>
      <c r="EAF13" s="695"/>
      <c r="EAG13" s="695"/>
      <c r="EAH13" s="695"/>
      <c r="EAI13" s="695"/>
      <c r="EAJ13" s="695"/>
      <c r="EAK13" s="695"/>
      <c r="EAL13" s="695"/>
      <c r="EAM13" s="695"/>
      <c r="EAN13" s="695"/>
      <c r="EAO13" s="695"/>
      <c r="EAP13" s="695"/>
      <c r="EAQ13" s="695"/>
      <c r="EAR13" s="695"/>
      <c r="EAS13" s="695"/>
      <c r="EAT13" s="695"/>
      <c r="EAU13" s="695"/>
      <c r="EAV13" s="695"/>
      <c r="EAW13" s="695"/>
      <c r="EAX13" s="695"/>
      <c r="EAY13" s="695"/>
      <c r="EAZ13" s="695"/>
      <c r="EBA13" s="695"/>
      <c r="EBB13" s="695"/>
      <c r="EBC13" s="695"/>
      <c r="EBD13" s="695"/>
      <c r="EBE13" s="695"/>
      <c r="EBF13" s="695"/>
      <c r="EBG13" s="695"/>
      <c r="EBH13" s="695"/>
      <c r="EBI13" s="695"/>
      <c r="EBJ13" s="695"/>
      <c r="EBK13" s="695"/>
      <c r="EBL13" s="695"/>
      <c r="EBM13" s="695"/>
      <c r="EBN13" s="695"/>
      <c r="EBO13" s="695"/>
      <c r="EBP13" s="695"/>
      <c r="EBQ13" s="695"/>
      <c r="EBR13" s="695"/>
      <c r="EBS13" s="695"/>
      <c r="EBT13" s="695"/>
      <c r="EBU13" s="695"/>
      <c r="EBV13" s="695"/>
      <c r="EBW13" s="695"/>
      <c r="EBX13" s="695"/>
      <c r="EBY13" s="695"/>
      <c r="EBZ13" s="695"/>
      <c r="ECA13" s="695"/>
      <c r="ECB13" s="695"/>
      <c r="ECC13" s="695"/>
      <c r="ECD13" s="695"/>
      <c r="ECE13" s="695"/>
      <c r="ECF13" s="695"/>
      <c r="ECG13" s="695"/>
      <c r="ECH13" s="695"/>
      <c r="ECI13" s="695"/>
      <c r="ECJ13" s="695"/>
      <c r="ECK13" s="695"/>
      <c r="ECL13" s="695"/>
      <c r="ECM13" s="695"/>
      <c r="ECN13" s="695"/>
      <c r="ECO13" s="695"/>
      <c r="ECP13" s="695"/>
      <c r="ECQ13" s="695"/>
      <c r="ECR13" s="695"/>
      <c r="ECS13" s="695"/>
      <c r="ECT13" s="695"/>
      <c r="ECU13" s="695"/>
      <c r="ECV13" s="695"/>
      <c r="ECW13" s="695"/>
      <c r="ECX13" s="695"/>
      <c r="ECY13" s="695"/>
      <c r="ECZ13" s="695"/>
      <c r="EDA13" s="695"/>
      <c r="EDB13" s="695"/>
      <c r="EDC13" s="695"/>
      <c r="EDD13" s="695"/>
      <c r="EDE13" s="695"/>
      <c r="EDF13" s="695"/>
      <c r="EDG13" s="695"/>
      <c r="EDH13" s="695"/>
      <c r="EDI13" s="695"/>
      <c r="EDJ13" s="695"/>
      <c r="EDK13" s="695"/>
      <c r="EDL13" s="695"/>
      <c r="EDM13" s="695"/>
      <c r="EDN13" s="695"/>
      <c r="EDO13" s="695"/>
      <c r="EDP13" s="695"/>
      <c r="EDQ13" s="695"/>
      <c r="EDR13" s="695"/>
      <c r="EDS13" s="695"/>
      <c r="EDT13" s="695"/>
      <c r="EDU13" s="695"/>
      <c r="EDV13" s="695"/>
      <c r="EDW13" s="695"/>
      <c r="EDX13" s="695"/>
      <c r="EDY13" s="695"/>
      <c r="EDZ13" s="695"/>
      <c r="EEA13" s="695"/>
      <c r="EEB13" s="695"/>
      <c r="EEC13" s="695"/>
      <c r="EED13" s="695"/>
      <c r="EEE13" s="695"/>
      <c r="EEF13" s="695"/>
      <c r="EEG13" s="695"/>
      <c r="EEH13" s="695"/>
      <c r="EEI13" s="695"/>
      <c r="EEJ13" s="695"/>
      <c r="EEK13" s="695"/>
      <c r="EEL13" s="695"/>
      <c r="EEM13" s="695"/>
      <c r="EEN13" s="695"/>
      <c r="EEO13" s="695"/>
      <c r="EEP13" s="695"/>
      <c r="EEQ13" s="695"/>
      <c r="EER13" s="695"/>
      <c r="EES13" s="695"/>
      <c r="EET13" s="695"/>
      <c r="EEU13" s="695"/>
      <c r="EEV13" s="695"/>
      <c r="EEW13" s="695"/>
      <c r="EEX13" s="695"/>
      <c r="EEY13" s="695"/>
      <c r="EEZ13" s="695"/>
      <c r="EFA13" s="695"/>
      <c r="EFB13" s="695"/>
      <c r="EFC13" s="695"/>
      <c r="EFD13" s="695"/>
      <c r="EFE13" s="695"/>
      <c r="EFF13" s="695"/>
      <c r="EFG13" s="695"/>
      <c r="EFH13" s="695"/>
      <c r="EFI13" s="695"/>
      <c r="EFJ13" s="695"/>
      <c r="EFK13" s="695"/>
      <c r="EFL13" s="695"/>
      <c r="EFM13" s="695"/>
      <c r="EFN13" s="695"/>
      <c r="EFO13" s="695"/>
      <c r="EFP13" s="695"/>
      <c r="EFQ13" s="695"/>
      <c r="EFR13" s="695"/>
      <c r="EFS13" s="695"/>
      <c r="EFT13" s="695"/>
      <c r="EFU13" s="695"/>
      <c r="EFV13" s="695"/>
      <c r="EFW13" s="695"/>
      <c r="EFX13" s="695"/>
      <c r="EFY13" s="695"/>
      <c r="EFZ13" s="695"/>
      <c r="EGA13" s="695"/>
      <c r="EGB13" s="695"/>
      <c r="EGC13" s="695"/>
      <c r="EGD13" s="695"/>
      <c r="EGE13" s="695"/>
      <c r="EGF13" s="695"/>
      <c r="EGG13" s="695"/>
      <c r="EGH13" s="695"/>
      <c r="EGI13" s="695"/>
      <c r="EGJ13" s="695"/>
      <c r="EGK13" s="695"/>
      <c r="EGL13" s="695"/>
      <c r="EGM13" s="695"/>
      <c r="EGN13" s="695"/>
      <c r="EGO13" s="695"/>
      <c r="EGP13" s="695"/>
      <c r="EGQ13" s="695"/>
      <c r="EGR13" s="695"/>
      <c r="EGS13" s="695"/>
      <c r="EGT13" s="695"/>
      <c r="EGU13" s="695"/>
      <c r="EGV13" s="695"/>
      <c r="EGW13" s="695"/>
      <c r="EGX13" s="695"/>
      <c r="EGY13" s="695"/>
      <c r="EGZ13" s="695"/>
      <c r="EHA13" s="695"/>
      <c r="EHB13" s="695"/>
      <c r="EHC13" s="695"/>
      <c r="EHD13" s="695"/>
      <c r="EHE13" s="695"/>
      <c r="EHF13" s="695"/>
      <c r="EHG13" s="695"/>
      <c r="EHH13" s="695"/>
      <c r="EHI13" s="695"/>
      <c r="EHJ13" s="695"/>
      <c r="EHK13" s="695"/>
      <c r="EHL13" s="695"/>
      <c r="EHM13" s="695"/>
      <c r="EHN13" s="695"/>
      <c r="EHO13" s="695"/>
      <c r="EHP13" s="695"/>
      <c r="EHQ13" s="695"/>
      <c r="EHR13" s="695"/>
      <c r="EHS13" s="695"/>
      <c r="EHT13" s="695"/>
      <c r="EHU13" s="695"/>
      <c r="EHV13" s="695"/>
      <c r="EHW13" s="695"/>
      <c r="EHX13" s="695"/>
      <c r="EHY13" s="695"/>
      <c r="EHZ13" s="695"/>
      <c r="EIA13" s="695"/>
      <c r="EIB13" s="695"/>
      <c r="EIC13" s="695"/>
      <c r="EID13" s="695"/>
      <c r="EIE13" s="695"/>
      <c r="EIF13" s="695"/>
      <c r="EIG13" s="695"/>
      <c r="EIH13" s="695"/>
      <c r="EII13" s="695"/>
      <c r="EIJ13" s="695"/>
      <c r="EIK13" s="695"/>
      <c r="EIL13" s="695"/>
      <c r="EIM13" s="695"/>
      <c r="EIN13" s="695"/>
      <c r="EIO13" s="695"/>
      <c r="EIP13" s="695"/>
      <c r="EIQ13" s="695"/>
      <c r="EIR13" s="695"/>
      <c r="EIS13" s="695"/>
      <c r="EIT13" s="695"/>
      <c r="EIU13" s="695"/>
      <c r="EIV13" s="695"/>
      <c r="EIW13" s="695"/>
      <c r="EIX13" s="695"/>
      <c r="EIY13" s="695"/>
      <c r="EIZ13" s="695"/>
      <c r="EJA13" s="695"/>
      <c r="EJB13" s="695"/>
      <c r="EJC13" s="695"/>
      <c r="EJD13" s="695"/>
      <c r="EJE13" s="695"/>
      <c r="EJF13" s="695"/>
      <c r="EJG13" s="695"/>
      <c r="EJH13" s="695"/>
      <c r="EJI13" s="695"/>
      <c r="EJJ13" s="695"/>
      <c r="EJK13" s="695"/>
      <c r="EJL13" s="695"/>
      <c r="EJM13" s="695"/>
      <c r="EJN13" s="695"/>
      <c r="EJO13" s="695"/>
      <c r="EJP13" s="695"/>
      <c r="EJQ13" s="695"/>
      <c r="EJR13" s="695"/>
      <c r="EJS13" s="695"/>
      <c r="EJT13" s="695"/>
      <c r="EJU13" s="695"/>
      <c r="EJV13" s="695"/>
      <c r="EJW13" s="695"/>
      <c r="EJX13" s="695"/>
      <c r="EJY13" s="695"/>
      <c r="EJZ13" s="695"/>
      <c r="EKA13" s="695"/>
      <c r="EKB13" s="695"/>
      <c r="EKC13" s="695"/>
      <c r="EKD13" s="695"/>
      <c r="EKE13" s="695"/>
      <c r="EKF13" s="695"/>
      <c r="EKG13" s="695"/>
      <c r="EKH13" s="695"/>
      <c r="EKI13" s="695"/>
      <c r="EKJ13" s="695"/>
      <c r="EKK13" s="695"/>
      <c r="EKL13" s="695"/>
      <c r="EKM13" s="695"/>
      <c r="EKN13" s="695"/>
      <c r="EKO13" s="695"/>
      <c r="EKP13" s="695"/>
      <c r="EKQ13" s="695"/>
      <c r="EKR13" s="695"/>
      <c r="EKS13" s="695"/>
      <c r="EKT13" s="695"/>
      <c r="EKU13" s="695"/>
      <c r="EKV13" s="695"/>
      <c r="EKW13" s="695"/>
      <c r="EKX13" s="695"/>
      <c r="EKY13" s="695"/>
      <c r="EKZ13" s="695"/>
      <c r="ELA13" s="695"/>
      <c r="ELB13" s="695"/>
      <c r="ELC13" s="695"/>
      <c r="ELD13" s="695"/>
      <c r="ELE13" s="695"/>
      <c r="ELF13" s="695"/>
      <c r="ELG13" s="695"/>
      <c r="ELH13" s="695"/>
      <c r="ELI13" s="695"/>
      <c r="ELJ13" s="695"/>
      <c r="ELK13" s="695"/>
      <c r="ELL13" s="695"/>
      <c r="ELM13" s="695"/>
      <c r="ELN13" s="695"/>
      <c r="ELO13" s="695"/>
      <c r="ELP13" s="695"/>
      <c r="ELQ13" s="695"/>
      <c r="ELR13" s="695"/>
      <c r="ELS13" s="695"/>
      <c r="ELT13" s="695"/>
      <c r="ELU13" s="695"/>
      <c r="ELV13" s="695"/>
      <c r="ELW13" s="695"/>
      <c r="ELX13" s="695"/>
      <c r="ELY13" s="695"/>
      <c r="ELZ13" s="695"/>
      <c r="EMA13" s="695"/>
      <c r="EMB13" s="695"/>
      <c r="EMC13" s="695"/>
      <c r="EMD13" s="695"/>
      <c r="EME13" s="695"/>
      <c r="EMF13" s="695"/>
      <c r="EMG13" s="695"/>
      <c r="EMH13" s="695"/>
      <c r="EMI13" s="695"/>
      <c r="EMJ13" s="695"/>
      <c r="EMK13" s="695"/>
      <c r="EML13" s="695"/>
      <c r="EMM13" s="695"/>
      <c r="EMN13" s="695"/>
      <c r="EMO13" s="695"/>
      <c r="EMP13" s="695"/>
      <c r="EMQ13" s="695"/>
      <c r="EMR13" s="695"/>
      <c r="EMS13" s="695"/>
      <c r="EMT13" s="695"/>
      <c r="EMU13" s="695"/>
      <c r="EMV13" s="695"/>
      <c r="EMW13" s="695"/>
      <c r="EMX13" s="695"/>
      <c r="EMY13" s="695"/>
      <c r="EMZ13" s="695"/>
      <c r="ENA13" s="695"/>
      <c r="ENB13" s="695"/>
      <c r="ENC13" s="695"/>
      <c r="END13" s="695"/>
      <c r="ENE13" s="695"/>
      <c r="ENF13" s="695"/>
      <c r="ENG13" s="695"/>
      <c r="ENH13" s="695"/>
      <c r="ENI13" s="695"/>
      <c r="ENJ13" s="695"/>
      <c r="ENK13" s="695"/>
      <c r="ENL13" s="695"/>
      <c r="ENM13" s="695"/>
      <c r="ENN13" s="695"/>
      <c r="ENO13" s="695"/>
      <c r="ENP13" s="695"/>
      <c r="ENQ13" s="695"/>
      <c r="ENR13" s="695"/>
      <c r="ENS13" s="695"/>
      <c r="ENT13" s="695"/>
      <c r="ENU13" s="695"/>
      <c r="ENV13" s="695"/>
      <c r="ENW13" s="695"/>
      <c r="ENX13" s="695"/>
      <c r="ENY13" s="695"/>
      <c r="ENZ13" s="695"/>
      <c r="EOA13" s="695"/>
      <c r="EOB13" s="695"/>
      <c r="EOC13" s="695"/>
      <c r="EOD13" s="695"/>
      <c r="EOE13" s="695"/>
      <c r="EOF13" s="695"/>
      <c r="EOG13" s="695"/>
      <c r="EOH13" s="695"/>
      <c r="EOI13" s="695"/>
      <c r="EOJ13" s="695"/>
      <c r="EOK13" s="695"/>
      <c r="EOL13" s="695"/>
      <c r="EOM13" s="695"/>
      <c r="EON13" s="695"/>
      <c r="EOO13" s="695"/>
      <c r="EOP13" s="695"/>
      <c r="EOQ13" s="695"/>
      <c r="EOR13" s="695"/>
      <c r="EOS13" s="695"/>
      <c r="EOT13" s="695"/>
      <c r="EOU13" s="695"/>
      <c r="EOV13" s="695"/>
      <c r="EOW13" s="695"/>
      <c r="EOX13" s="695"/>
      <c r="EOY13" s="695"/>
      <c r="EOZ13" s="695"/>
      <c r="EPA13" s="695"/>
      <c r="EPB13" s="695"/>
      <c r="EPC13" s="695"/>
      <c r="EPD13" s="695"/>
      <c r="EPE13" s="695"/>
      <c r="EPF13" s="695"/>
      <c r="EPG13" s="695"/>
      <c r="EPH13" s="695"/>
      <c r="EPI13" s="695"/>
      <c r="EPJ13" s="695"/>
      <c r="EPK13" s="695"/>
      <c r="EPL13" s="695"/>
      <c r="EPM13" s="695"/>
      <c r="EPN13" s="695"/>
      <c r="EPO13" s="695"/>
      <c r="EPP13" s="695"/>
      <c r="EPQ13" s="695"/>
      <c r="EPR13" s="695"/>
      <c r="EPS13" s="695"/>
      <c r="EPT13" s="695"/>
      <c r="EPU13" s="695"/>
      <c r="EPV13" s="695"/>
      <c r="EPW13" s="695"/>
      <c r="EPX13" s="695"/>
      <c r="EPY13" s="695"/>
      <c r="EPZ13" s="695"/>
      <c r="EQA13" s="695"/>
      <c r="EQB13" s="695"/>
      <c r="EQC13" s="695"/>
      <c r="EQD13" s="695"/>
      <c r="EQE13" s="695"/>
      <c r="EQF13" s="695"/>
      <c r="EQG13" s="695"/>
      <c r="EQH13" s="695"/>
      <c r="EQI13" s="695"/>
      <c r="EQJ13" s="695"/>
      <c r="EQK13" s="695"/>
      <c r="EQL13" s="695"/>
      <c r="EQM13" s="695"/>
      <c r="EQN13" s="695"/>
      <c r="EQO13" s="695"/>
      <c r="EQP13" s="695"/>
      <c r="EQQ13" s="695"/>
      <c r="EQR13" s="695"/>
      <c r="EQS13" s="695"/>
      <c r="EQT13" s="695"/>
      <c r="EQU13" s="695"/>
      <c r="EQV13" s="695"/>
      <c r="EQW13" s="695"/>
      <c r="EQX13" s="695"/>
      <c r="EQY13" s="695"/>
      <c r="EQZ13" s="695"/>
      <c r="ERA13" s="695"/>
      <c r="ERB13" s="695"/>
      <c r="ERC13" s="695"/>
      <c r="ERD13" s="695"/>
      <c r="ERE13" s="695"/>
      <c r="ERF13" s="695"/>
      <c r="ERG13" s="695"/>
      <c r="ERH13" s="695"/>
      <c r="ERI13" s="695"/>
      <c r="ERJ13" s="695"/>
      <c r="ERK13" s="695"/>
      <c r="ERL13" s="695"/>
      <c r="ERM13" s="695"/>
      <c r="ERN13" s="695"/>
      <c r="ERO13" s="695"/>
      <c r="ERP13" s="695"/>
      <c r="ERQ13" s="695"/>
      <c r="ERR13" s="695"/>
      <c r="ERS13" s="695"/>
      <c r="ERT13" s="695"/>
      <c r="ERU13" s="695"/>
      <c r="ERV13" s="695"/>
      <c r="ERW13" s="695"/>
      <c r="ERX13" s="695"/>
      <c r="ERY13" s="695"/>
      <c r="ERZ13" s="695"/>
      <c r="ESA13" s="695"/>
      <c r="ESB13" s="695"/>
      <c r="ESC13" s="695"/>
      <c r="ESD13" s="695"/>
      <c r="ESE13" s="695"/>
      <c r="ESF13" s="695"/>
      <c r="ESG13" s="695"/>
      <c r="ESH13" s="695"/>
      <c r="ESI13" s="695"/>
      <c r="ESJ13" s="695"/>
      <c r="ESK13" s="695"/>
      <c r="ESL13" s="695"/>
      <c r="ESM13" s="695"/>
      <c r="ESN13" s="695"/>
      <c r="ESO13" s="695"/>
      <c r="ESP13" s="695"/>
      <c r="ESQ13" s="695"/>
      <c r="ESR13" s="695"/>
      <c r="ESS13" s="695"/>
      <c r="EST13" s="695"/>
      <c r="ESU13" s="695"/>
      <c r="ESV13" s="695"/>
      <c r="ESW13" s="695"/>
      <c r="ESX13" s="695"/>
      <c r="ESY13" s="695"/>
      <c r="ESZ13" s="695"/>
      <c r="ETA13" s="695"/>
      <c r="ETB13" s="695"/>
      <c r="ETC13" s="695"/>
      <c r="ETD13" s="695"/>
      <c r="ETE13" s="695"/>
      <c r="ETF13" s="695"/>
      <c r="ETG13" s="695"/>
      <c r="ETH13" s="695"/>
      <c r="ETI13" s="695"/>
      <c r="ETJ13" s="695"/>
      <c r="ETK13" s="695"/>
      <c r="ETL13" s="695"/>
      <c r="ETM13" s="695"/>
      <c r="ETN13" s="695"/>
      <c r="ETO13" s="695"/>
      <c r="ETP13" s="695"/>
      <c r="ETQ13" s="695"/>
      <c r="ETR13" s="695"/>
      <c r="ETS13" s="695"/>
      <c r="ETT13" s="695"/>
      <c r="ETU13" s="695"/>
      <c r="ETV13" s="695"/>
      <c r="ETW13" s="695"/>
      <c r="ETX13" s="695"/>
      <c r="ETY13" s="695"/>
      <c r="ETZ13" s="695"/>
      <c r="EUA13" s="695"/>
      <c r="EUB13" s="695"/>
      <c r="EUC13" s="695"/>
      <c r="EUD13" s="695"/>
      <c r="EUE13" s="695"/>
      <c r="EUF13" s="695"/>
      <c r="EUG13" s="695"/>
      <c r="EUH13" s="695"/>
      <c r="EUI13" s="695"/>
      <c r="EUJ13" s="695"/>
      <c r="EUK13" s="695"/>
      <c r="EUL13" s="695"/>
      <c r="EUM13" s="695"/>
      <c r="EUN13" s="695"/>
      <c r="EUO13" s="695"/>
      <c r="EUP13" s="695"/>
      <c r="EUQ13" s="695"/>
      <c r="EUR13" s="695"/>
      <c r="EUS13" s="695"/>
      <c r="EUT13" s="695"/>
      <c r="EUU13" s="695"/>
      <c r="EUV13" s="695"/>
      <c r="EUW13" s="695"/>
      <c r="EUX13" s="695"/>
      <c r="EUY13" s="695"/>
      <c r="EUZ13" s="695"/>
      <c r="EVA13" s="695"/>
      <c r="EVB13" s="695"/>
      <c r="EVC13" s="695"/>
      <c r="EVD13" s="695"/>
      <c r="EVE13" s="695"/>
      <c r="EVF13" s="695"/>
      <c r="EVG13" s="695"/>
      <c r="EVH13" s="695"/>
      <c r="EVI13" s="695"/>
      <c r="EVJ13" s="695"/>
      <c r="EVK13" s="695"/>
      <c r="EVL13" s="695"/>
      <c r="EVM13" s="695"/>
      <c r="EVN13" s="695"/>
      <c r="EVO13" s="695"/>
      <c r="EVP13" s="695"/>
      <c r="EVQ13" s="695"/>
      <c r="EVR13" s="695"/>
      <c r="EVS13" s="695"/>
      <c r="EVT13" s="695"/>
      <c r="EVU13" s="695"/>
      <c r="EVV13" s="695"/>
      <c r="EVW13" s="695"/>
      <c r="EVX13" s="695"/>
      <c r="EVY13" s="695"/>
      <c r="EVZ13" s="695"/>
      <c r="EWA13" s="695"/>
      <c r="EWB13" s="695"/>
      <c r="EWC13" s="695"/>
      <c r="EWD13" s="695"/>
      <c r="EWE13" s="695"/>
      <c r="EWF13" s="695"/>
      <c r="EWG13" s="695"/>
      <c r="EWH13" s="695"/>
      <c r="EWI13" s="695"/>
      <c r="EWJ13" s="695"/>
      <c r="EWK13" s="695"/>
      <c r="EWL13" s="695"/>
      <c r="EWM13" s="695"/>
      <c r="EWN13" s="695"/>
      <c r="EWO13" s="695"/>
      <c r="EWP13" s="695"/>
      <c r="EWQ13" s="695"/>
      <c r="EWR13" s="695"/>
      <c r="EWS13" s="695"/>
      <c r="EWT13" s="695"/>
      <c r="EWU13" s="695"/>
      <c r="EWV13" s="695"/>
      <c r="EWW13" s="695"/>
      <c r="EWX13" s="695"/>
      <c r="EWY13" s="695"/>
      <c r="EWZ13" s="695"/>
      <c r="EXA13" s="695"/>
      <c r="EXB13" s="695"/>
      <c r="EXC13" s="695"/>
      <c r="EXD13" s="695"/>
      <c r="EXE13" s="695"/>
      <c r="EXF13" s="695"/>
      <c r="EXG13" s="695"/>
      <c r="EXH13" s="695"/>
      <c r="EXI13" s="695"/>
      <c r="EXJ13" s="695"/>
      <c r="EXK13" s="695"/>
      <c r="EXL13" s="695"/>
      <c r="EXM13" s="695"/>
      <c r="EXN13" s="695"/>
      <c r="EXO13" s="695"/>
      <c r="EXP13" s="695"/>
      <c r="EXQ13" s="695"/>
      <c r="EXR13" s="695"/>
      <c r="EXS13" s="695"/>
      <c r="EXT13" s="695"/>
      <c r="EXU13" s="695"/>
      <c r="EXV13" s="695"/>
      <c r="EXW13" s="695"/>
      <c r="EXX13" s="695"/>
      <c r="EXY13" s="695"/>
      <c r="EXZ13" s="695"/>
      <c r="EYA13" s="695"/>
      <c r="EYB13" s="695"/>
      <c r="EYC13" s="695"/>
      <c r="EYD13" s="695"/>
      <c r="EYE13" s="695"/>
      <c r="EYF13" s="695"/>
      <c r="EYG13" s="695"/>
      <c r="EYH13" s="695"/>
      <c r="EYI13" s="695"/>
      <c r="EYJ13" s="695"/>
      <c r="EYK13" s="695"/>
      <c r="EYL13" s="695"/>
      <c r="EYM13" s="695"/>
      <c r="EYN13" s="695"/>
      <c r="EYO13" s="695"/>
      <c r="EYP13" s="695"/>
      <c r="EYQ13" s="695"/>
      <c r="EYR13" s="695"/>
      <c r="EYS13" s="695"/>
      <c r="EYT13" s="695"/>
      <c r="EYU13" s="695"/>
      <c r="EYV13" s="695"/>
      <c r="EYW13" s="695"/>
      <c r="EYX13" s="695"/>
      <c r="EYY13" s="695"/>
      <c r="EYZ13" s="695"/>
      <c r="EZA13" s="695"/>
      <c r="EZB13" s="695"/>
      <c r="EZC13" s="695"/>
      <c r="EZD13" s="695"/>
      <c r="EZE13" s="695"/>
      <c r="EZF13" s="695"/>
      <c r="EZG13" s="695"/>
      <c r="EZH13" s="695"/>
      <c r="EZI13" s="695"/>
      <c r="EZJ13" s="695"/>
      <c r="EZK13" s="695"/>
      <c r="EZL13" s="695"/>
      <c r="EZM13" s="695"/>
      <c r="EZN13" s="695"/>
      <c r="EZO13" s="695"/>
      <c r="EZP13" s="695"/>
      <c r="EZQ13" s="695"/>
      <c r="EZR13" s="695"/>
      <c r="EZS13" s="695"/>
      <c r="EZT13" s="695"/>
      <c r="EZU13" s="695"/>
      <c r="EZV13" s="695"/>
      <c r="EZW13" s="695"/>
      <c r="EZX13" s="695"/>
      <c r="EZY13" s="695"/>
      <c r="EZZ13" s="695"/>
      <c r="FAA13" s="695"/>
      <c r="FAB13" s="695"/>
      <c r="FAC13" s="695"/>
      <c r="FAD13" s="695"/>
      <c r="FAE13" s="695"/>
      <c r="FAF13" s="695"/>
      <c r="FAG13" s="695"/>
      <c r="FAH13" s="695"/>
      <c r="FAI13" s="695"/>
      <c r="FAJ13" s="695"/>
      <c r="FAK13" s="695"/>
      <c r="FAL13" s="695"/>
      <c r="FAM13" s="695"/>
      <c r="FAN13" s="695"/>
      <c r="FAO13" s="695"/>
      <c r="FAP13" s="695"/>
      <c r="FAQ13" s="695"/>
      <c r="FAR13" s="695"/>
      <c r="FAS13" s="695"/>
      <c r="FAT13" s="695"/>
      <c r="FAU13" s="695"/>
      <c r="FAV13" s="695"/>
      <c r="FAW13" s="695"/>
      <c r="FAX13" s="695"/>
      <c r="FAY13" s="695"/>
      <c r="FAZ13" s="695"/>
      <c r="FBA13" s="695"/>
      <c r="FBB13" s="695"/>
      <c r="FBC13" s="695"/>
      <c r="FBD13" s="695"/>
      <c r="FBE13" s="695"/>
      <c r="FBF13" s="695"/>
      <c r="FBG13" s="695"/>
      <c r="FBH13" s="695"/>
      <c r="FBI13" s="695"/>
      <c r="FBJ13" s="695"/>
      <c r="FBK13" s="695"/>
      <c r="FBL13" s="695"/>
      <c r="FBM13" s="695"/>
      <c r="FBN13" s="695"/>
      <c r="FBO13" s="695"/>
      <c r="FBP13" s="695"/>
      <c r="FBQ13" s="695"/>
      <c r="FBR13" s="695"/>
      <c r="FBS13" s="695"/>
      <c r="FBT13" s="695"/>
      <c r="FBU13" s="695"/>
      <c r="FBV13" s="695"/>
      <c r="FBW13" s="695"/>
      <c r="FBX13" s="695"/>
      <c r="FBY13" s="695"/>
      <c r="FBZ13" s="695"/>
      <c r="FCA13" s="695"/>
      <c r="FCB13" s="695"/>
      <c r="FCC13" s="695"/>
      <c r="FCD13" s="695"/>
      <c r="FCE13" s="695"/>
      <c r="FCF13" s="695"/>
      <c r="FCG13" s="695"/>
      <c r="FCH13" s="695"/>
      <c r="FCI13" s="695"/>
      <c r="FCJ13" s="695"/>
      <c r="FCK13" s="695"/>
      <c r="FCL13" s="695"/>
      <c r="FCM13" s="695"/>
      <c r="FCN13" s="695"/>
      <c r="FCO13" s="695"/>
      <c r="FCP13" s="695"/>
      <c r="FCQ13" s="695"/>
      <c r="FCR13" s="695"/>
      <c r="FCS13" s="695"/>
      <c r="FCT13" s="695"/>
      <c r="FCU13" s="695"/>
      <c r="FCV13" s="695"/>
      <c r="FCW13" s="695"/>
      <c r="FCX13" s="695"/>
      <c r="FCY13" s="695"/>
      <c r="FCZ13" s="695"/>
      <c r="FDA13" s="695"/>
      <c r="FDB13" s="695"/>
      <c r="FDC13" s="695"/>
      <c r="FDD13" s="695"/>
      <c r="FDE13" s="695"/>
      <c r="FDF13" s="695"/>
      <c r="FDG13" s="695"/>
      <c r="FDH13" s="695"/>
      <c r="FDI13" s="695"/>
      <c r="FDJ13" s="695"/>
      <c r="FDK13" s="695"/>
      <c r="FDL13" s="695"/>
      <c r="FDM13" s="695"/>
      <c r="FDN13" s="695"/>
      <c r="FDO13" s="695"/>
      <c r="FDP13" s="695"/>
      <c r="FDQ13" s="695"/>
      <c r="FDR13" s="695"/>
      <c r="FDS13" s="695"/>
      <c r="FDT13" s="695"/>
      <c r="FDU13" s="695"/>
      <c r="FDV13" s="695"/>
      <c r="FDW13" s="695"/>
      <c r="FDX13" s="695"/>
      <c r="FDY13" s="695"/>
      <c r="FDZ13" s="695"/>
      <c r="FEA13" s="695"/>
      <c r="FEB13" s="695"/>
      <c r="FEC13" s="695"/>
      <c r="FED13" s="695"/>
      <c r="FEE13" s="695"/>
      <c r="FEF13" s="695"/>
      <c r="FEG13" s="695"/>
      <c r="FEH13" s="695"/>
      <c r="FEI13" s="695"/>
      <c r="FEJ13" s="695"/>
      <c r="FEK13" s="695"/>
      <c r="FEL13" s="695"/>
      <c r="FEM13" s="695"/>
      <c r="FEN13" s="695"/>
      <c r="FEO13" s="695"/>
      <c r="FEP13" s="695"/>
      <c r="FEQ13" s="695"/>
      <c r="FER13" s="695"/>
      <c r="FES13" s="695"/>
      <c r="FET13" s="695"/>
      <c r="FEU13" s="695"/>
      <c r="FEV13" s="695"/>
      <c r="FEW13" s="695"/>
      <c r="FEX13" s="695"/>
      <c r="FEY13" s="695"/>
      <c r="FEZ13" s="695"/>
      <c r="FFA13" s="695"/>
      <c r="FFB13" s="695"/>
      <c r="FFC13" s="695"/>
      <c r="FFD13" s="695"/>
      <c r="FFE13" s="695"/>
      <c r="FFF13" s="695"/>
      <c r="FFG13" s="695"/>
      <c r="FFH13" s="695"/>
      <c r="FFI13" s="695"/>
      <c r="FFJ13" s="695"/>
      <c r="FFK13" s="695"/>
      <c r="FFL13" s="695"/>
      <c r="FFM13" s="695"/>
      <c r="FFN13" s="695"/>
      <c r="FFO13" s="695"/>
      <c r="FFP13" s="695"/>
      <c r="FFQ13" s="695"/>
      <c r="FFR13" s="695"/>
      <c r="FFS13" s="695"/>
      <c r="FFT13" s="695"/>
      <c r="FFU13" s="695"/>
      <c r="FFV13" s="695"/>
      <c r="FFW13" s="695"/>
      <c r="FFX13" s="695"/>
      <c r="FFY13" s="695"/>
      <c r="FFZ13" s="695"/>
      <c r="FGA13" s="695"/>
      <c r="FGB13" s="695"/>
      <c r="FGC13" s="695"/>
      <c r="FGD13" s="695"/>
      <c r="FGE13" s="695"/>
      <c r="FGF13" s="695"/>
      <c r="FGG13" s="695"/>
      <c r="FGH13" s="695"/>
      <c r="FGI13" s="695"/>
      <c r="FGJ13" s="695"/>
      <c r="FGK13" s="695"/>
      <c r="FGL13" s="695"/>
      <c r="FGM13" s="695"/>
      <c r="FGN13" s="695"/>
      <c r="FGO13" s="695"/>
      <c r="FGP13" s="695"/>
      <c r="FGQ13" s="695"/>
      <c r="FGR13" s="695"/>
      <c r="FGS13" s="695"/>
      <c r="FGT13" s="695"/>
      <c r="FGU13" s="695"/>
      <c r="FGV13" s="695"/>
      <c r="FGW13" s="695"/>
      <c r="FGX13" s="695"/>
      <c r="FGY13" s="695"/>
      <c r="FGZ13" s="695"/>
      <c r="FHA13" s="695"/>
      <c r="FHB13" s="695"/>
      <c r="FHC13" s="695"/>
      <c r="FHD13" s="695"/>
      <c r="FHE13" s="695"/>
      <c r="FHF13" s="695"/>
      <c r="FHG13" s="695"/>
      <c r="FHH13" s="695"/>
      <c r="FHI13" s="695"/>
      <c r="FHJ13" s="695"/>
      <c r="FHK13" s="695"/>
      <c r="FHL13" s="695"/>
      <c r="FHM13" s="695"/>
      <c r="FHN13" s="695"/>
      <c r="FHO13" s="695"/>
      <c r="FHP13" s="695"/>
      <c r="FHQ13" s="695"/>
      <c r="FHR13" s="695"/>
      <c r="FHS13" s="695"/>
      <c r="FHT13" s="695"/>
      <c r="FHU13" s="695"/>
      <c r="FHV13" s="695"/>
      <c r="FHW13" s="695"/>
      <c r="FHX13" s="695"/>
      <c r="FHY13" s="695"/>
      <c r="FHZ13" s="695"/>
      <c r="FIA13" s="695"/>
      <c r="FIB13" s="695"/>
      <c r="FIC13" s="695"/>
      <c r="FID13" s="695"/>
      <c r="FIE13" s="695"/>
      <c r="FIF13" s="695"/>
      <c r="FIG13" s="695"/>
      <c r="FIH13" s="695"/>
      <c r="FII13" s="695"/>
      <c r="FIJ13" s="695"/>
      <c r="FIK13" s="695"/>
      <c r="FIL13" s="695"/>
      <c r="FIM13" s="695"/>
      <c r="FIN13" s="695"/>
      <c r="FIO13" s="695"/>
      <c r="FIP13" s="695"/>
      <c r="FIQ13" s="695"/>
      <c r="FIR13" s="695"/>
      <c r="FIS13" s="695"/>
      <c r="FIT13" s="695"/>
      <c r="FIU13" s="695"/>
      <c r="FIV13" s="695"/>
      <c r="FIW13" s="695"/>
      <c r="FIX13" s="695"/>
      <c r="FIY13" s="695"/>
      <c r="FIZ13" s="695"/>
      <c r="FJA13" s="695"/>
      <c r="FJB13" s="695"/>
      <c r="FJC13" s="695"/>
      <c r="FJD13" s="695"/>
      <c r="FJE13" s="695"/>
      <c r="FJF13" s="695"/>
      <c r="FJG13" s="695"/>
      <c r="FJH13" s="695"/>
      <c r="FJI13" s="695"/>
      <c r="FJJ13" s="695"/>
      <c r="FJK13" s="695"/>
      <c r="FJL13" s="695"/>
      <c r="FJM13" s="695"/>
      <c r="FJN13" s="695"/>
      <c r="FJO13" s="695"/>
      <c r="FJP13" s="695"/>
      <c r="FJQ13" s="695"/>
      <c r="FJR13" s="695"/>
      <c r="FJS13" s="695"/>
      <c r="FJT13" s="695"/>
      <c r="FJU13" s="695"/>
      <c r="FJV13" s="695"/>
      <c r="FJW13" s="695"/>
      <c r="FJX13" s="695"/>
      <c r="FJY13" s="695"/>
      <c r="FJZ13" s="695"/>
      <c r="FKA13" s="695"/>
      <c r="FKB13" s="695"/>
      <c r="FKC13" s="695"/>
      <c r="FKD13" s="695"/>
      <c r="FKE13" s="695"/>
      <c r="FKF13" s="695"/>
      <c r="FKG13" s="695"/>
      <c r="FKH13" s="695"/>
      <c r="FKI13" s="695"/>
      <c r="FKJ13" s="695"/>
      <c r="FKK13" s="695"/>
      <c r="FKL13" s="695"/>
      <c r="FKM13" s="695"/>
      <c r="FKN13" s="695"/>
      <c r="FKO13" s="695"/>
      <c r="FKP13" s="695"/>
      <c r="FKQ13" s="695"/>
      <c r="FKR13" s="695"/>
      <c r="FKS13" s="695"/>
      <c r="FKT13" s="695"/>
      <c r="FKU13" s="695"/>
      <c r="FKV13" s="695"/>
      <c r="FKW13" s="695"/>
      <c r="FKX13" s="695"/>
      <c r="FKY13" s="695"/>
      <c r="FKZ13" s="695"/>
      <c r="FLA13" s="695"/>
      <c r="FLB13" s="695"/>
      <c r="FLC13" s="695"/>
      <c r="FLD13" s="695"/>
      <c r="FLE13" s="695"/>
      <c r="FLF13" s="695"/>
      <c r="FLG13" s="695"/>
      <c r="FLH13" s="695"/>
      <c r="FLI13" s="695"/>
      <c r="FLJ13" s="695"/>
      <c r="FLK13" s="695"/>
      <c r="FLL13" s="695"/>
      <c r="FLM13" s="695"/>
      <c r="FLN13" s="695"/>
      <c r="FLO13" s="695"/>
      <c r="FLP13" s="695"/>
      <c r="FLQ13" s="695"/>
      <c r="FLR13" s="695"/>
      <c r="FLS13" s="695"/>
      <c r="FLT13" s="695"/>
      <c r="FLU13" s="695"/>
      <c r="FLV13" s="695"/>
      <c r="FLW13" s="695"/>
      <c r="FLX13" s="695"/>
      <c r="FLY13" s="695"/>
      <c r="FLZ13" s="695"/>
      <c r="FMA13" s="695"/>
      <c r="FMB13" s="695"/>
      <c r="FMC13" s="695"/>
      <c r="FMD13" s="695"/>
      <c r="FME13" s="695"/>
      <c r="FMF13" s="695"/>
      <c r="FMG13" s="695"/>
      <c r="FMH13" s="695"/>
      <c r="FMI13" s="695"/>
      <c r="FMJ13" s="695"/>
      <c r="FMK13" s="695"/>
      <c r="FML13" s="695"/>
      <c r="FMM13" s="695"/>
      <c r="FMN13" s="695"/>
      <c r="FMO13" s="695"/>
      <c r="FMP13" s="695"/>
      <c r="FMQ13" s="695"/>
      <c r="FMR13" s="695"/>
      <c r="FMS13" s="695"/>
      <c r="FMT13" s="695"/>
      <c r="FMU13" s="695"/>
      <c r="FMV13" s="695"/>
      <c r="FMW13" s="695"/>
      <c r="FMX13" s="695"/>
      <c r="FMY13" s="695"/>
      <c r="FMZ13" s="695"/>
      <c r="FNA13" s="695"/>
      <c r="FNB13" s="695"/>
      <c r="FNC13" s="695"/>
      <c r="FND13" s="695"/>
      <c r="FNE13" s="695"/>
      <c r="FNF13" s="695"/>
      <c r="FNG13" s="695"/>
      <c r="FNH13" s="695"/>
      <c r="FNI13" s="695"/>
      <c r="FNJ13" s="695"/>
      <c r="FNK13" s="695"/>
      <c r="FNL13" s="695"/>
      <c r="FNM13" s="695"/>
      <c r="FNN13" s="695"/>
      <c r="FNO13" s="695"/>
      <c r="FNP13" s="695"/>
      <c r="FNQ13" s="695"/>
      <c r="FNR13" s="695"/>
      <c r="FNS13" s="695"/>
      <c r="FNT13" s="695"/>
      <c r="FNU13" s="695"/>
      <c r="FNV13" s="695"/>
      <c r="FNW13" s="695"/>
      <c r="FNX13" s="695"/>
      <c r="FNY13" s="695"/>
      <c r="FNZ13" s="695"/>
      <c r="FOA13" s="695"/>
      <c r="FOB13" s="695"/>
      <c r="FOC13" s="695"/>
      <c r="FOD13" s="695"/>
      <c r="FOE13" s="695"/>
      <c r="FOF13" s="695"/>
      <c r="FOG13" s="695"/>
      <c r="FOH13" s="695"/>
      <c r="FOI13" s="695"/>
      <c r="FOJ13" s="695"/>
      <c r="FOK13" s="695"/>
      <c r="FOL13" s="695"/>
      <c r="FOM13" s="695"/>
      <c r="FON13" s="695"/>
      <c r="FOO13" s="695"/>
      <c r="FOP13" s="695"/>
      <c r="FOQ13" s="695"/>
      <c r="FOR13" s="695"/>
      <c r="FOS13" s="695"/>
      <c r="FOT13" s="695"/>
      <c r="FOU13" s="695"/>
      <c r="FOV13" s="695"/>
      <c r="FOW13" s="695"/>
      <c r="FOX13" s="695"/>
      <c r="FOY13" s="695"/>
      <c r="FOZ13" s="695"/>
      <c r="FPA13" s="695"/>
      <c r="FPB13" s="695"/>
      <c r="FPC13" s="695"/>
      <c r="FPD13" s="695"/>
      <c r="FPE13" s="695"/>
      <c r="FPF13" s="695"/>
      <c r="FPG13" s="695"/>
      <c r="FPH13" s="695"/>
      <c r="FPI13" s="695"/>
      <c r="FPJ13" s="695"/>
      <c r="FPK13" s="695"/>
      <c r="FPL13" s="695"/>
      <c r="FPM13" s="695"/>
      <c r="FPN13" s="695"/>
      <c r="FPO13" s="695"/>
      <c r="FPP13" s="695"/>
      <c r="FPQ13" s="695"/>
      <c r="FPR13" s="695"/>
      <c r="FPS13" s="695"/>
      <c r="FPT13" s="695"/>
      <c r="FPU13" s="695"/>
      <c r="FPV13" s="695"/>
      <c r="FPW13" s="695"/>
      <c r="FPX13" s="695"/>
      <c r="FPY13" s="695"/>
      <c r="FPZ13" s="695"/>
      <c r="FQA13" s="695"/>
      <c r="FQB13" s="695"/>
      <c r="FQC13" s="695"/>
      <c r="FQD13" s="695"/>
      <c r="FQE13" s="695"/>
      <c r="FQF13" s="695"/>
      <c r="FQG13" s="695"/>
      <c r="FQH13" s="695"/>
      <c r="FQI13" s="695"/>
      <c r="FQJ13" s="695"/>
      <c r="FQK13" s="695"/>
      <c r="FQL13" s="695"/>
      <c r="FQM13" s="695"/>
      <c r="FQN13" s="695"/>
      <c r="FQO13" s="695"/>
      <c r="FQP13" s="695"/>
      <c r="FQQ13" s="695"/>
      <c r="FQR13" s="695"/>
      <c r="FQS13" s="695"/>
      <c r="FQT13" s="695"/>
      <c r="FQU13" s="695"/>
      <c r="FQV13" s="695"/>
      <c r="FQW13" s="695"/>
      <c r="FQX13" s="695"/>
      <c r="FQY13" s="695"/>
      <c r="FQZ13" s="695"/>
      <c r="FRA13" s="695"/>
      <c r="FRB13" s="695"/>
      <c r="FRC13" s="695"/>
      <c r="FRD13" s="695"/>
      <c r="FRE13" s="695"/>
      <c r="FRF13" s="695"/>
      <c r="FRG13" s="695"/>
      <c r="FRH13" s="695"/>
      <c r="FRI13" s="695"/>
      <c r="FRJ13" s="695"/>
      <c r="FRK13" s="695"/>
      <c r="FRL13" s="695"/>
      <c r="FRM13" s="695"/>
      <c r="FRN13" s="695"/>
      <c r="FRO13" s="695"/>
      <c r="FRP13" s="695"/>
      <c r="FRQ13" s="695"/>
      <c r="FRR13" s="695"/>
      <c r="FRS13" s="695"/>
      <c r="FRT13" s="695"/>
      <c r="FRU13" s="695"/>
      <c r="FRV13" s="695"/>
      <c r="FRW13" s="695"/>
      <c r="FRX13" s="695"/>
      <c r="FRY13" s="695"/>
      <c r="FRZ13" s="695"/>
      <c r="FSA13" s="695"/>
      <c r="FSB13" s="695"/>
      <c r="FSC13" s="695"/>
      <c r="FSD13" s="695"/>
      <c r="FSE13" s="695"/>
      <c r="FSF13" s="695"/>
      <c r="FSG13" s="695"/>
      <c r="FSH13" s="695"/>
      <c r="FSI13" s="695"/>
      <c r="FSJ13" s="695"/>
      <c r="FSK13" s="695"/>
      <c r="FSL13" s="695"/>
      <c r="FSM13" s="695"/>
      <c r="FSN13" s="695"/>
      <c r="FSO13" s="695"/>
      <c r="FSP13" s="695"/>
      <c r="FSQ13" s="695"/>
      <c r="FSR13" s="695"/>
      <c r="FSS13" s="695"/>
      <c r="FST13" s="695"/>
      <c r="FSU13" s="695"/>
      <c r="FSV13" s="695"/>
      <c r="FSW13" s="695"/>
      <c r="FSX13" s="695"/>
      <c r="FSY13" s="695"/>
      <c r="FSZ13" s="695"/>
      <c r="FTA13" s="695"/>
      <c r="FTB13" s="695"/>
      <c r="FTC13" s="695"/>
      <c r="FTD13" s="695"/>
      <c r="FTE13" s="695"/>
      <c r="FTF13" s="695"/>
      <c r="FTG13" s="695"/>
      <c r="FTH13" s="695"/>
      <c r="FTI13" s="695"/>
      <c r="FTJ13" s="695"/>
      <c r="FTK13" s="695"/>
      <c r="FTL13" s="695"/>
      <c r="FTM13" s="695"/>
      <c r="FTN13" s="695"/>
      <c r="FTO13" s="695"/>
      <c r="FTP13" s="695"/>
      <c r="FTQ13" s="695"/>
      <c r="FTR13" s="695"/>
      <c r="FTS13" s="695"/>
      <c r="FTT13" s="695"/>
      <c r="FTU13" s="695"/>
      <c r="FTV13" s="695"/>
      <c r="FTW13" s="695"/>
      <c r="FTX13" s="695"/>
      <c r="FTY13" s="695"/>
      <c r="FTZ13" s="695"/>
      <c r="FUA13" s="695"/>
      <c r="FUB13" s="695"/>
      <c r="FUC13" s="695"/>
      <c r="FUD13" s="695"/>
      <c r="FUE13" s="695"/>
      <c r="FUF13" s="695"/>
      <c r="FUG13" s="695"/>
      <c r="FUH13" s="695"/>
      <c r="FUI13" s="695"/>
      <c r="FUJ13" s="695"/>
      <c r="FUK13" s="695"/>
      <c r="FUL13" s="695"/>
      <c r="FUM13" s="695"/>
      <c r="FUN13" s="695"/>
      <c r="FUO13" s="695"/>
      <c r="FUP13" s="695"/>
      <c r="FUQ13" s="695"/>
      <c r="FUR13" s="695"/>
      <c r="FUS13" s="695"/>
      <c r="FUT13" s="695"/>
      <c r="FUU13" s="695"/>
      <c r="FUV13" s="695"/>
      <c r="FUW13" s="695"/>
      <c r="FUX13" s="695"/>
      <c r="FUY13" s="695"/>
      <c r="FUZ13" s="695"/>
      <c r="FVA13" s="695"/>
      <c r="FVB13" s="695"/>
      <c r="FVC13" s="695"/>
      <c r="FVD13" s="695"/>
      <c r="FVE13" s="695"/>
      <c r="FVF13" s="695"/>
      <c r="FVG13" s="695"/>
      <c r="FVH13" s="695"/>
      <c r="FVI13" s="695"/>
      <c r="FVJ13" s="695"/>
      <c r="FVK13" s="695"/>
      <c r="FVL13" s="695"/>
      <c r="FVM13" s="695"/>
      <c r="FVN13" s="695"/>
      <c r="FVO13" s="695"/>
      <c r="FVP13" s="695"/>
      <c r="FVQ13" s="695"/>
      <c r="FVR13" s="695"/>
      <c r="FVS13" s="695"/>
      <c r="FVT13" s="695"/>
      <c r="FVU13" s="695"/>
      <c r="FVV13" s="695"/>
      <c r="FVW13" s="695"/>
      <c r="FVX13" s="695"/>
      <c r="FVY13" s="695"/>
      <c r="FVZ13" s="695"/>
      <c r="FWA13" s="695"/>
      <c r="FWB13" s="695"/>
      <c r="FWC13" s="695"/>
      <c r="FWD13" s="695"/>
      <c r="FWE13" s="695"/>
      <c r="FWF13" s="695"/>
      <c r="FWG13" s="695"/>
      <c r="FWH13" s="695"/>
      <c r="FWI13" s="695"/>
      <c r="FWJ13" s="695"/>
      <c r="FWK13" s="695"/>
      <c r="FWL13" s="695"/>
      <c r="FWM13" s="695"/>
      <c r="FWN13" s="695"/>
      <c r="FWO13" s="695"/>
      <c r="FWP13" s="695"/>
      <c r="FWQ13" s="695"/>
      <c r="FWR13" s="695"/>
      <c r="FWS13" s="695"/>
      <c r="FWT13" s="695"/>
      <c r="FWU13" s="695"/>
      <c r="FWV13" s="695"/>
      <c r="FWW13" s="695"/>
      <c r="FWX13" s="695"/>
      <c r="FWY13" s="695"/>
      <c r="FWZ13" s="695"/>
      <c r="FXA13" s="695"/>
      <c r="FXB13" s="695"/>
      <c r="FXC13" s="695"/>
      <c r="FXD13" s="695"/>
      <c r="FXE13" s="695"/>
      <c r="FXF13" s="695"/>
      <c r="FXG13" s="695"/>
      <c r="FXH13" s="695"/>
      <c r="FXI13" s="695"/>
      <c r="FXJ13" s="695"/>
      <c r="FXK13" s="695"/>
      <c r="FXL13" s="695"/>
      <c r="FXM13" s="695"/>
      <c r="FXN13" s="695"/>
      <c r="FXO13" s="695"/>
      <c r="FXP13" s="695"/>
      <c r="FXQ13" s="695"/>
      <c r="FXR13" s="695"/>
      <c r="FXS13" s="695"/>
      <c r="FXT13" s="695"/>
      <c r="FXU13" s="695"/>
      <c r="FXV13" s="695"/>
      <c r="FXW13" s="695"/>
      <c r="FXX13" s="695"/>
      <c r="FXY13" s="695"/>
      <c r="FXZ13" s="695"/>
      <c r="FYA13" s="695"/>
      <c r="FYB13" s="695"/>
      <c r="FYC13" s="695"/>
      <c r="FYD13" s="695"/>
      <c r="FYE13" s="695"/>
      <c r="FYF13" s="695"/>
      <c r="FYG13" s="695"/>
      <c r="FYH13" s="695"/>
      <c r="FYI13" s="695"/>
      <c r="FYJ13" s="695"/>
      <c r="FYK13" s="695"/>
      <c r="FYL13" s="695"/>
      <c r="FYM13" s="695"/>
      <c r="FYN13" s="695"/>
      <c r="FYO13" s="695"/>
      <c r="FYP13" s="695"/>
      <c r="FYQ13" s="695"/>
      <c r="FYR13" s="695"/>
      <c r="FYS13" s="695"/>
      <c r="FYT13" s="695"/>
      <c r="FYU13" s="695"/>
      <c r="FYV13" s="695"/>
      <c r="FYW13" s="695"/>
      <c r="FYX13" s="695"/>
      <c r="FYY13" s="695"/>
      <c r="FYZ13" s="695"/>
      <c r="FZA13" s="695"/>
      <c r="FZB13" s="695"/>
      <c r="FZC13" s="695"/>
      <c r="FZD13" s="695"/>
      <c r="FZE13" s="695"/>
      <c r="FZF13" s="695"/>
      <c r="FZG13" s="695"/>
      <c r="FZH13" s="695"/>
      <c r="FZI13" s="695"/>
      <c r="FZJ13" s="695"/>
      <c r="FZK13" s="695"/>
      <c r="FZL13" s="695"/>
      <c r="FZM13" s="695"/>
      <c r="FZN13" s="695"/>
      <c r="FZO13" s="695"/>
      <c r="FZP13" s="695"/>
      <c r="FZQ13" s="695"/>
      <c r="FZR13" s="695"/>
      <c r="FZS13" s="695"/>
      <c r="FZT13" s="695"/>
      <c r="FZU13" s="695"/>
      <c r="FZV13" s="695"/>
      <c r="FZW13" s="695"/>
      <c r="FZX13" s="695"/>
      <c r="FZY13" s="695"/>
      <c r="FZZ13" s="695"/>
      <c r="GAA13" s="695"/>
      <c r="GAB13" s="695"/>
      <c r="GAC13" s="695"/>
      <c r="GAD13" s="695"/>
      <c r="GAE13" s="695"/>
      <c r="GAF13" s="695"/>
      <c r="GAG13" s="695"/>
      <c r="GAH13" s="695"/>
      <c r="GAI13" s="695"/>
      <c r="GAJ13" s="695"/>
      <c r="GAK13" s="695"/>
      <c r="GAL13" s="695"/>
      <c r="GAM13" s="695"/>
      <c r="GAN13" s="695"/>
      <c r="GAO13" s="695"/>
      <c r="GAP13" s="695"/>
      <c r="GAQ13" s="695"/>
      <c r="GAR13" s="695"/>
      <c r="GAS13" s="695"/>
      <c r="GAT13" s="695"/>
      <c r="GAU13" s="695"/>
      <c r="GAV13" s="695"/>
      <c r="GAW13" s="695"/>
      <c r="GAX13" s="695"/>
      <c r="GAY13" s="695"/>
      <c r="GAZ13" s="695"/>
      <c r="GBA13" s="695"/>
      <c r="GBB13" s="695"/>
      <c r="GBC13" s="695"/>
      <c r="GBD13" s="695"/>
      <c r="GBE13" s="695"/>
      <c r="GBF13" s="695"/>
      <c r="GBG13" s="695"/>
      <c r="GBH13" s="695"/>
      <c r="GBI13" s="695"/>
      <c r="GBJ13" s="695"/>
      <c r="GBK13" s="695"/>
      <c r="GBL13" s="695"/>
      <c r="GBM13" s="695"/>
      <c r="GBN13" s="695"/>
      <c r="GBO13" s="695"/>
      <c r="GBP13" s="695"/>
      <c r="GBQ13" s="695"/>
      <c r="GBR13" s="695"/>
      <c r="GBS13" s="695"/>
      <c r="GBT13" s="695"/>
      <c r="GBU13" s="695"/>
      <c r="GBV13" s="695"/>
      <c r="GBW13" s="695"/>
      <c r="GBX13" s="695"/>
      <c r="GBY13" s="695"/>
      <c r="GBZ13" s="695"/>
      <c r="GCA13" s="695"/>
      <c r="GCB13" s="695"/>
      <c r="GCC13" s="695"/>
      <c r="GCD13" s="695"/>
      <c r="GCE13" s="695"/>
      <c r="GCF13" s="695"/>
      <c r="GCG13" s="695"/>
      <c r="GCH13" s="695"/>
      <c r="GCI13" s="695"/>
      <c r="GCJ13" s="695"/>
      <c r="GCK13" s="695"/>
      <c r="GCL13" s="695"/>
      <c r="GCM13" s="695"/>
      <c r="GCN13" s="695"/>
      <c r="GCO13" s="695"/>
      <c r="GCP13" s="695"/>
      <c r="GCQ13" s="695"/>
      <c r="GCR13" s="695"/>
      <c r="GCS13" s="695"/>
      <c r="GCT13" s="695"/>
      <c r="GCU13" s="695"/>
      <c r="GCV13" s="695"/>
      <c r="GCW13" s="695"/>
      <c r="GCX13" s="695"/>
      <c r="GCY13" s="695"/>
      <c r="GCZ13" s="695"/>
      <c r="GDA13" s="695"/>
      <c r="GDB13" s="695"/>
      <c r="GDC13" s="695"/>
      <c r="GDD13" s="695"/>
      <c r="GDE13" s="695"/>
      <c r="GDF13" s="695"/>
      <c r="GDG13" s="695"/>
      <c r="GDH13" s="695"/>
      <c r="GDI13" s="695"/>
      <c r="GDJ13" s="695"/>
      <c r="GDK13" s="695"/>
      <c r="GDL13" s="695"/>
      <c r="GDM13" s="695"/>
      <c r="GDN13" s="695"/>
      <c r="GDO13" s="695"/>
      <c r="GDP13" s="695"/>
      <c r="GDQ13" s="695"/>
      <c r="GDR13" s="695"/>
      <c r="GDS13" s="695"/>
      <c r="GDT13" s="695"/>
      <c r="GDU13" s="695"/>
      <c r="GDV13" s="695"/>
      <c r="GDW13" s="695"/>
      <c r="GDX13" s="695"/>
      <c r="GDY13" s="695"/>
      <c r="GDZ13" s="695"/>
      <c r="GEA13" s="695"/>
      <c r="GEB13" s="695"/>
      <c r="GEC13" s="695"/>
      <c r="GED13" s="695"/>
      <c r="GEE13" s="695"/>
      <c r="GEF13" s="695"/>
      <c r="GEG13" s="695"/>
      <c r="GEH13" s="695"/>
      <c r="GEI13" s="695"/>
      <c r="GEJ13" s="695"/>
      <c r="GEK13" s="695"/>
      <c r="GEL13" s="695"/>
      <c r="GEM13" s="695"/>
      <c r="GEN13" s="695"/>
      <c r="GEO13" s="695"/>
      <c r="GEP13" s="695"/>
      <c r="GEQ13" s="695"/>
      <c r="GER13" s="695"/>
      <c r="GES13" s="695"/>
      <c r="GET13" s="695"/>
      <c r="GEU13" s="695"/>
      <c r="GEV13" s="695"/>
      <c r="GEW13" s="695"/>
      <c r="GEX13" s="695"/>
      <c r="GEY13" s="695"/>
      <c r="GEZ13" s="695"/>
      <c r="GFA13" s="695"/>
      <c r="GFB13" s="695"/>
      <c r="GFC13" s="695"/>
      <c r="GFD13" s="695"/>
      <c r="GFE13" s="695"/>
      <c r="GFF13" s="695"/>
      <c r="GFG13" s="695"/>
      <c r="GFH13" s="695"/>
      <c r="GFI13" s="695"/>
      <c r="GFJ13" s="695"/>
      <c r="GFK13" s="695"/>
      <c r="GFL13" s="695"/>
      <c r="GFM13" s="695"/>
      <c r="GFN13" s="695"/>
      <c r="GFO13" s="695"/>
      <c r="GFP13" s="695"/>
      <c r="GFQ13" s="695"/>
      <c r="GFR13" s="695"/>
      <c r="GFS13" s="695"/>
      <c r="GFT13" s="695"/>
      <c r="GFU13" s="695"/>
      <c r="GFV13" s="695"/>
      <c r="GFW13" s="695"/>
      <c r="GFX13" s="695"/>
      <c r="GFY13" s="695"/>
      <c r="GFZ13" s="695"/>
      <c r="GGA13" s="695"/>
      <c r="GGB13" s="695"/>
      <c r="GGC13" s="695"/>
      <c r="GGD13" s="695"/>
      <c r="GGE13" s="695"/>
      <c r="GGF13" s="695"/>
      <c r="GGG13" s="695"/>
      <c r="GGH13" s="695"/>
      <c r="GGI13" s="695"/>
      <c r="GGJ13" s="695"/>
      <c r="GGK13" s="695"/>
      <c r="GGL13" s="695"/>
      <c r="GGM13" s="695"/>
      <c r="GGN13" s="695"/>
      <c r="GGO13" s="695"/>
      <c r="GGP13" s="695"/>
      <c r="GGQ13" s="695"/>
      <c r="GGR13" s="695"/>
      <c r="GGS13" s="695"/>
      <c r="GGT13" s="695"/>
      <c r="GGU13" s="695"/>
      <c r="GGV13" s="695"/>
      <c r="GGW13" s="695"/>
      <c r="GGX13" s="695"/>
      <c r="GGY13" s="695"/>
      <c r="GGZ13" s="695"/>
      <c r="GHA13" s="695"/>
      <c r="GHB13" s="695"/>
      <c r="GHC13" s="695"/>
      <c r="GHD13" s="695"/>
      <c r="GHE13" s="695"/>
      <c r="GHF13" s="695"/>
      <c r="GHG13" s="695"/>
      <c r="GHH13" s="695"/>
      <c r="GHI13" s="695"/>
      <c r="GHJ13" s="695"/>
      <c r="GHK13" s="695"/>
      <c r="GHL13" s="695"/>
      <c r="GHM13" s="695"/>
      <c r="GHN13" s="695"/>
      <c r="GHO13" s="695"/>
      <c r="GHP13" s="695"/>
      <c r="GHQ13" s="695"/>
      <c r="GHR13" s="695"/>
      <c r="GHS13" s="695"/>
      <c r="GHT13" s="695"/>
      <c r="GHU13" s="695"/>
      <c r="GHV13" s="695"/>
      <c r="GHW13" s="695"/>
      <c r="GHX13" s="695"/>
      <c r="GHY13" s="695"/>
      <c r="GHZ13" s="695"/>
      <c r="GIA13" s="695"/>
      <c r="GIB13" s="695"/>
      <c r="GIC13" s="695"/>
      <c r="GID13" s="695"/>
      <c r="GIE13" s="695"/>
      <c r="GIF13" s="695"/>
      <c r="GIG13" s="695"/>
      <c r="GIH13" s="695"/>
      <c r="GII13" s="695"/>
      <c r="GIJ13" s="695"/>
      <c r="GIK13" s="695"/>
      <c r="GIL13" s="695"/>
      <c r="GIM13" s="695"/>
      <c r="GIN13" s="695"/>
      <c r="GIO13" s="695"/>
      <c r="GIP13" s="695"/>
      <c r="GIQ13" s="695"/>
      <c r="GIR13" s="695"/>
      <c r="GIS13" s="695"/>
      <c r="GIT13" s="695"/>
      <c r="GIU13" s="695"/>
      <c r="GIV13" s="695"/>
      <c r="GIW13" s="695"/>
      <c r="GIX13" s="695"/>
      <c r="GIY13" s="695"/>
      <c r="GIZ13" s="695"/>
      <c r="GJA13" s="695"/>
      <c r="GJB13" s="695"/>
      <c r="GJC13" s="695"/>
      <c r="GJD13" s="695"/>
      <c r="GJE13" s="695"/>
      <c r="GJF13" s="695"/>
      <c r="GJG13" s="695"/>
      <c r="GJH13" s="695"/>
      <c r="GJI13" s="695"/>
      <c r="GJJ13" s="695"/>
      <c r="GJK13" s="695"/>
      <c r="GJL13" s="695"/>
      <c r="GJM13" s="695"/>
      <c r="GJN13" s="695"/>
      <c r="GJO13" s="695"/>
      <c r="GJP13" s="695"/>
      <c r="GJQ13" s="695"/>
      <c r="GJR13" s="695"/>
      <c r="GJS13" s="695"/>
      <c r="GJT13" s="695"/>
      <c r="GJU13" s="695"/>
      <c r="GJV13" s="695"/>
      <c r="GJW13" s="695"/>
      <c r="GJX13" s="695"/>
      <c r="GJY13" s="695"/>
      <c r="GJZ13" s="695"/>
      <c r="GKA13" s="695"/>
      <c r="GKB13" s="695"/>
      <c r="GKC13" s="695"/>
      <c r="GKD13" s="695"/>
      <c r="GKE13" s="695"/>
      <c r="GKF13" s="695"/>
      <c r="GKG13" s="695"/>
      <c r="GKH13" s="695"/>
      <c r="GKI13" s="695"/>
      <c r="GKJ13" s="695"/>
      <c r="GKK13" s="695"/>
      <c r="GKL13" s="695"/>
      <c r="GKM13" s="695"/>
      <c r="GKN13" s="695"/>
      <c r="GKO13" s="695"/>
      <c r="GKP13" s="695"/>
      <c r="GKQ13" s="695"/>
      <c r="GKR13" s="695"/>
      <c r="GKS13" s="695"/>
      <c r="GKT13" s="695"/>
      <c r="GKU13" s="695"/>
      <c r="GKV13" s="695"/>
      <c r="GKW13" s="695"/>
      <c r="GKX13" s="695"/>
      <c r="GKY13" s="695"/>
      <c r="GKZ13" s="695"/>
      <c r="GLA13" s="695"/>
      <c r="GLB13" s="695"/>
      <c r="GLC13" s="695"/>
      <c r="GLD13" s="695"/>
      <c r="GLE13" s="695"/>
      <c r="GLF13" s="695"/>
      <c r="GLG13" s="695"/>
      <c r="GLH13" s="695"/>
      <c r="GLI13" s="695"/>
      <c r="GLJ13" s="695"/>
      <c r="GLK13" s="695"/>
      <c r="GLL13" s="695"/>
      <c r="GLM13" s="695"/>
      <c r="GLN13" s="695"/>
      <c r="GLO13" s="695"/>
      <c r="GLP13" s="695"/>
      <c r="GLQ13" s="695"/>
      <c r="GLR13" s="695"/>
      <c r="GLS13" s="695"/>
      <c r="GLT13" s="695"/>
      <c r="GLU13" s="695"/>
      <c r="GLV13" s="695"/>
      <c r="GLW13" s="695"/>
      <c r="GLX13" s="695"/>
      <c r="GLY13" s="695"/>
      <c r="GLZ13" s="695"/>
      <c r="GMA13" s="695"/>
      <c r="GMB13" s="695"/>
      <c r="GMC13" s="695"/>
      <c r="GMD13" s="695"/>
      <c r="GME13" s="695"/>
      <c r="GMF13" s="695"/>
      <c r="GMG13" s="695"/>
      <c r="GMH13" s="695"/>
      <c r="GMI13" s="695"/>
      <c r="GMJ13" s="695"/>
      <c r="GMK13" s="695"/>
      <c r="GML13" s="695"/>
      <c r="GMM13" s="695"/>
      <c r="GMN13" s="695"/>
      <c r="GMO13" s="695"/>
      <c r="GMP13" s="695"/>
      <c r="GMQ13" s="695"/>
      <c r="GMR13" s="695"/>
      <c r="GMS13" s="695"/>
      <c r="GMT13" s="695"/>
      <c r="GMU13" s="695"/>
      <c r="GMV13" s="695"/>
      <c r="GMW13" s="695"/>
      <c r="GMX13" s="695"/>
      <c r="GMY13" s="695"/>
      <c r="GMZ13" s="695"/>
      <c r="GNA13" s="695"/>
      <c r="GNB13" s="695"/>
      <c r="GNC13" s="695"/>
      <c r="GND13" s="695"/>
      <c r="GNE13" s="695"/>
      <c r="GNF13" s="695"/>
      <c r="GNG13" s="695"/>
      <c r="GNH13" s="695"/>
      <c r="GNI13" s="695"/>
      <c r="GNJ13" s="695"/>
      <c r="GNK13" s="695"/>
      <c r="GNL13" s="695"/>
      <c r="GNM13" s="695"/>
      <c r="GNN13" s="695"/>
      <c r="GNO13" s="695"/>
      <c r="GNP13" s="695"/>
      <c r="GNQ13" s="695"/>
      <c r="GNR13" s="695"/>
      <c r="GNS13" s="695"/>
      <c r="GNT13" s="695"/>
      <c r="GNU13" s="695"/>
      <c r="GNV13" s="695"/>
      <c r="GNW13" s="695"/>
      <c r="GNX13" s="695"/>
      <c r="GNY13" s="695"/>
      <c r="GNZ13" s="695"/>
      <c r="GOA13" s="695"/>
      <c r="GOB13" s="695"/>
      <c r="GOC13" s="695"/>
      <c r="GOD13" s="695"/>
      <c r="GOE13" s="695"/>
      <c r="GOF13" s="695"/>
      <c r="GOG13" s="695"/>
      <c r="GOH13" s="695"/>
      <c r="GOI13" s="695"/>
      <c r="GOJ13" s="695"/>
      <c r="GOK13" s="695"/>
      <c r="GOL13" s="695"/>
      <c r="GOM13" s="695"/>
      <c r="GON13" s="695"/>
      <c r="GOO13" s="695"/>
      <c r="GOP13" s="695"/>
      <c r="GOQ13" s="695"/>
      <c r="GOR13" s="695"/>
      <c r="GOS13" s="695"/>
      <c r="GOT13" s="695"/>
      <c r="GOU13" s="695"/>
      <c r="GOV13" s="695"/>
      <c r="GOW13" s="695"/>
      <c r="GOX13" s="695"/>
      <c r="GOY13" s="695"/>
      <c r="GOZ13" s="695"/>
      <c r="GPA13" s="695"/>
      <c r="GPB13" s="695"/>
      <c r="GPC13" s="695"/>
      <c r="GPD13" s="695"/>
      <c r="GPE13" s="695"/>
      <c r="GPF13" s="695"/>
      <c r="GPG13" s="695"/>
      <c r="GPH13" s="695"/>
      <c r="GPI13" s="695"/>
      <c r="GPJ13" s="695"/>
      <c r="GPK13" s="695"/>
      <c r="GPL13" s="695"/>
      <c r="GPM13" s="695"/>
      <c r="GPN13" s="695"/>
      <c r="GPO13" s="695"/>
      <c r="GPP13" s="695"/>
      <c r="GPQ13" s="695"/>
      <c r="GPR13" s="695"/>
      <c r="GPS13" s="695"/>
      <c r="GPT13" s="695"/>
      <c r="GPU13" s="695"/>
      <c r="GPV13" s="695"/>
      <c r="GPW13" s="695"/>
      <c r="GPX13" s="695"/>
      <c r="GPY13" s="695"/>
      <c r="GPZ13" s="695"/>
      <c r="GQA13" s="695"/>
      <c r="GQB13" s="695"/>
      <c r="GQC13" s="695"/>
      <c r="GQD13" s="695"/>
      <c r="GQE13" s="695"/>
      <c r="GQF13" s="695"/>
      <c r="GQG13" s="695"/>
      <c r="GQH13" s="695"/>
      <c r="GQI13" s="695"/>
      <c r="GQJ13" s="695"/>
      <c r="GQK13" s="695"/>
      <c r="GQL13" s="695"/>
      <c r="GQM13" s="695"/>
      <c r="GQN13" s="695"/>
      <c r="GQO13" s="695"/>
      <c r="GQP13" s="695"/>
      <c r="GQQ13" s="695"/>
      <c r="GQR13" s="695"/>
      <c r="GQS13" s="695"/>
      <c r="GQT13" s="695"/>
      <c r="GQU13" s="695"/>
      <c r="GQV13" s="695"/>
      <c r="GQW13" s="695"/>
      <c r="GQX13" s="695"/>
      <c r="GQY13" s="695"/>
      <c r="GQZ13" s="695"/>
      <c r="GRA13" s="695"/>
      <c r="GRB13" s="695"/>
      <c r="GRC13" s="695"/>
      <c r="GRD13" s="695"/>
      <c r="GRE13" s="695"/>
      <c r="GRF13" s="695"/>
      <c r="GRG13" s="695"/>
      <c r="GRH13" s="695"/>
      <c r="GRI13" s="695"/>
      <c r="GRJ13" s="695"/>
      <c r="GRK13" s="695"/>
      <c r="GRL13" s="695"/>
      <c r="GRM13" s="695"/>
      <c r="GRN13" s="695"/>
      <c r="GRO13" s="695"/>
      <c r="GRP13" s="695"/>
      <c r="GRQ13" s="695"/>
      <c r="GRR13" s="695"/>
      <c r="GRS13" s="695"/>
      <c r="GRT13" s="695"/>
      <c r="GRU13" s="695"/>
      <c r="GRV13" s="695"/>
      <c r="GRW13" s="695"/>
      <c r="GRX13" s="695"/>
      <c r="GRY13" s="695"/>
      <c r="GRZ13" s="695"/>
      <c r="GSA13" s="695"/>
      <c r="GSB13" s="695"/>
      <c r="GSC13" s="695"/>
      <c r="GSD13" s="695"/>
      <c r="GSE13" s="695"/>
      <c r="GSF13" s="695"/>
      <c r="GSG13" s="695"/>
      <c r="GSH13" s="695"/>
      <c r="GSI13" s="695"/>
      <c r="GSJ13" s="695"/>
      <c r="GSK13" s="695"/>
      <c r="GSL13" s="695"/>
      <c r="GSM13" s="695"/>
      <c r="GSN13" s="695"/>
      <c r="GSO13" s="695"/>
      <c r="GSP13" s="695"/>
      <c r="GSQ13" s="695"/>
      <c r="GSR13" s="695"/>
      <c r="GSS13" s="695"/>
      <c r="GST13" s="695"/>
      <c r="GSU13" s="695"/>
      <c r="GSV13" s="695"/>
      <c r="GSW13" s="695"/>
      <c r="GSX13" s="695"/>
      <c r="GSY13" s="695"/>
      <c r="GSZ13" s="695"/>
      <c r="GTA13" s="695"/>
      <c r="GTB13" s="695"/>
      <c r="GTC13" s="695"/>
      <c r="GTD13" s="695"/>
      <c r="GTE13" s="695"/>
      <c r="GTF13" s="695"/>
      <c r="GTG13" s="695"/>
      <c r="GTH13" s="695"/>
      <c r="GTI13" s="695"/>
      <c r="GTJ13" s="695"/>
      <c r="GTK13" s="695"/>
      <c r="GTL13" s="695"/>
      <c r="GTM13" s="695"/>
      <c r="GTN13" s="695"/>
      <c r="GTO13" s="695"/>
      <c r="GTP13" s="695"/>
      <c r="GTQ13" s="695"/>
      <c r="GTR13" s="695"/>
      <c r="GTS13" s="695"/>
      <c r="GTT13" s="695"/>
      <c r="GTU13" s="695"/>
      <c r="GTV13" s="695"/>
      <c r="GTW13" s="695"/>
      <c r="GTX13" s="695"/>
      <c r="GTY13" s="695"/>
      <c r="GTZ13" s="695"/>
      <c r="GUA13" s="695"/>
      <c r="GUB13" s="695"/>
      <c r="GUC13" s="695"/>
      <c r="GUD13" s="695"/>
      <c r="GUE13" s="695"/>
      <c r="GUF13" s="695"/>
      <c r="GUG13" s="695"/>
      <c r="GUH13" s="695"/>
      <c r="GUI13" s="695"/>
      <c r="GUJ13" s="695"/>
      <c r="GUK13" s="695"/>
      <c r="GUL13" s="695"/>
      <c r="GUM13" s="695"/>
      <c r="GUN13" s="695"/>
      <c r="GUO13" s="695"/>
      <c r="GUP13" s="695"/>
      <c r="GUQ13" s="695"/>
      <c r="GUR13" s="695"/>
      <c r="GUS13" s="695"/>
      <c r="GUT13" s="695"/>
      <c r="GUU13" s="695"/>
      <c r="GUV13" s="695"/>
      <c r="GUW13" s="695"/>
      <c r="GUX13" s="695"/>
      <c r="GUY13" s="695"/>
      <c r="GUZ13" s="695"/>
      <c r="GVA13" s="695"/>
      <c r="GVB13" s="695"/>
      <c r="GVC13" s="695"/>
      <c r="GVD13" s="695"/>
      <c r="GVE13" s="695"/>
      <c r="GVF13" s="695"/>
      <c r="GVG13" s="695"/>
      <c r="GVH13" s="695"/>
      <c r="GVI13" s="695"/>
      <c r="GVJ13" s="695"/>
      <c r="GVK13" s="695"/>
      <c r="GVL13" s="695"/>
      <c r="GVM13" s="695"/>
      <c r="GVN13" s="695"/>
      <c r="GVO13" s="695"/>
      <c r="GVP13" s="695"/>
      <c r="GVQ13" s="695"/>
      <c r="GVR13" s="695"/>
      <c r="GVS13" s="695"/>
      <c r="GVT13" s="695"/>
      <c r="GVU13" s="695"/>
      <c r="GVV13" s="695"/>
      <c r="GVW13" s="695"/>
      <c r="GVX13" s="695"/>
      <c r="GVY13" s="695"/>
      <c r="GVZ13" s="695"/>
      <c r="GWA13" s="695"/>
      <c r="GWB13" s="695"/>
      <c r="GWC13" s="695"/>
      <c r="GWD13" s="695"/>
      <c r="GWE13" s="695"/>
      <c r="GWF13" s="695"/>
      <c r="GWG13" s="695"/>
      <c r="GWH13" s="695"/>
      <c r="GWI13" s="695"/>
      <c r="GWJ13" s="695"/>
      <c r="GWK13" s="695"/>
      <c r="GWL13" s="695"/>
      <c r="GWM13" s="695"/>
      <c r="GWN13" s="695"/>
      <c r="GWO13" s="695"/>
      <c r="GWP13" s="695"/>
      <c r="GWQ13" s="695"/>
      <c r="GWR13" s="695"/>
      <c r="GWS13" s="695"/>
      <c r="GWT13" s="695"/>
      <c r="GWU13" s="695"/>
      <c r="GWV13" s="695"/>
      <c r="GWW13" s="695"/>
      <c r="GWX13" s="695"/>
      <c r="GWY13" s="695"/>
      <c r="GWZ13" s="695"/>
      <c r="GXA13" s="695"/>
      <c r="GXB13" s="695"/>
      <c r="GXC13" s="695"/>
      <c r="GXD13" s="695"/>
      <c r="GXE13" s="695"/>
      <c r="GXF13" s="695"/>
      <c r="GXG13" s="695"/>
      <c r="GXH13" s="695"/>
      <c r="GXI13" s="695"/>
      <c r="GXJ13" s="695"/>
      <c r="GXK13" s="695"/>
      <c r="GXL13" s="695"/>
      <c r="GXM13" s="695"/>
      <c r="GXN13" s="695"/>
      <c r="GXO13" s="695"/>
      <c r="GXP13" s="695"/>
      <c r="GXQ13" s="695"/>
      <c r="GXR13" s="695"/>
      <c r="GXS13" s="695"/>
      <c r="GXT13" s="695"/>
      <c r="GXU13" s="695"/>
      <c r="GXV13" s="695"/>
      <c r="GXW13" s="695"/>
      <c r="GXX13" s="695"/>
      <c r="GXY13" s="695"/>
      <c r="GXZ13" s="695"/>
      <c r="GYA13" s="695"/>
      <c r="GYB13" s="695"/>
      <c r="GYC13" s="695"/>
      <c r="GYD13" s="695"/>
      <c r="GYE13" s="695"/>
      <c r="GYF13" s="695"/>
      <c r="GYG13" s="695"/>
      <c r="GYH13" s="695"/>
      <c r="GYI13" s="695"/>
      <c r="GYJ13" s="695"/>
      <c r="GYK13" s="695"/>
      <c r="GYL13" s="695"/>
      <c r="GYM13" s="695"/>
      <c r="GYN13" s="695"/>
      <c r="GYO13" s="695"/>
      <c r="GYP13" s="695"/>
      <c r="GYQ13" s="695"/>
      <c r="GYR13" s="695"/>
      <c r="GYS13" s="695"/>
      <c r="GYT13" s="695"/>
      <c r="GYU13" s="695"/>
      <c r="GYV13" s="695"/>
      <c r="GYW13" s="695"/>
      <c r="GYX13" s="695"/>
      <c r="GYY13" s="695"/>
      <c r="GYZ13" s="695"/>
      <c r="GZA13" s="695"/>
      <c r="GZB13" s="695"/>
      <c r="GZC13" s="695"/>
      <c r="GZD13" s="695"/>
      <c r="GZE13" s="695"/>
      <c r="GZF13" s="695"/>
      <c r="GZG13" s="695"/>
      <c r="GZH13" s="695"/>
      <c r="GZI13" s="695"/>
      <c r="GZJ13" s="695"/>
      <c r="GZK13" s="695"/>
      <c r="GZL13" s="695"/>
      <c r="GZM13" s="695"/>
      <c r="GZN13" s="695"/>
      <c r="GZO13" s="695"/>
      <c r="GZP13" s="695"/>
      <c r="GZQ13" s="695"/>
      <c r="GZR13" s="695"/>
      <c r="GZS13" s="695"/>
      <c r="GZT13" s="695"/>
      <c r="GZU13" s="695"/>
      <c r="GZV13" s="695"/>
      <c r="GZW13" s="695"/>
      <c r="GZX13" s="695"/>
      <c r="GZY13" s="695"/>
      <c r="GZZ13" s="695"/>
      <c r="HAA13" s="695"/>
      <c r="HAB13" s="695"/>
      <c r="HAC13" s="695"/>
      <c r="HAD13" s="695"/>
      <c r="HAE13" s="695"/>
      <c r="HAF13" s="695"/>
      <c r="HAG13" s="695"/>
      <c r="HAH13" s="695"/>
      <c r="HAI13" s="695"/>
      <c r="HAJ13" s="695"/>
      <c r="HAK13" s="695"/>
      <c r="HAL13" s="695"/>
      <c r="HAM13" s="695"/>
      <c r="HAN13" s="695"/>
      <c r="HAO13" s="695"/>
      <c r="HAP13" s="695"/>
      <c r="HAQ13" s="695"/>
      <c r="HAR13" s="695"/>
      <c r="HAS13" s="695"/>
      <c r="HAT13" s="695"/>
      <c r="HAU13" s="695"/>
      <c r="HAV13" s="695"/>
      <c r="HAW13" s="695"/>
      <c r="HAX13" s="695"/>
      <c r="HAY13" s="695"/>
      <c r="HAZ13" s="695"/>
      <c r="HBA13" s="695"/>
      <c r="HBB13" s="695"/>
      <c r="HBC13" s="695"/>
      <c r="HBD13" s="695"/>
      <c r="HBE13" s="695"/>
      <c r="HBF13" s="695"/>
      <c r="HBG13" s="695"/>
      <c r="HBH13" s="695"/>
      <c r="HBI13" s="695"/>
      <c r="HBJ13" s="695"/>
      <c r="HBK13" s="695"/>
      <c r="HBL13" s="695"/>
      <c r="HBM13" s="695"/>
      <c r="HBN13" s="695"/>
      <c r="HBO13" s="695"/>
      <c r="HBP13" s="695"/>
      <c r="HBQ13" s="695"/>
      <c r="HBR13" s="695"/>
      <c r="HBS13" s="695"/>
      <c r="HBT13" s="695"/>
      <c r="HBU13" s="695"/>
      <c r="HBV13" s="695"/>
      <c r="HBW13" s="695"/>
      <c r="HBX13" s="695"/>
      <c r="HBY13" s="695"/>
      <c r="HBZ13" s="695"/>
      <c r="HCA13" s="695"/>
      <c r="HCB13" s="695"/>
      <c r="HCC13" s="695"/>
      <c r="HCD13" s="695"/>
      <c r="HCE13" s="695"/>
      <c r="HCF13" s="695"/>
      <c r="HCG13" s="695"/>
      <c r="HCH13" s="695"/>
      <c r="HCI13" s="695"/>
      <c r="HCJ13" s="695"/>
      <c r="HCK13" s="695"/>
      <c r="HCL13" s="695"/>
      <c r="HCM13" s="695"/>
      <c r="HCN13" s="695"/>
      <c r="HCO13" s="695"/>
      <c r="HCP13" s="695"/>
      <c r="HCQ13" s="695"/>
      <c r="HCR13" s="695"/>
      <c r="HCS13" s="695"/>
      <c r="HCT13" s="695"/>
      <c r="HCU13" s="695"/>
      <c r="HCV13" s="695"/>
      <c r="HCW13" s="695"/>
      <c r="HCX13" s="695"/>
      <c r="HCY13" s="695"/>
      <c r="HCZ13" s="695"/>
      <c r="HDA13" s="695"/>
      <c r="HDB13" s="695"/>
      <c r="HDC13" s="695"/>
      <c r="HDD13" s="695"/>
      <c r="HDE13" s="695"/>
      <c r="HDF13" s="695"/>
      <c r="HDG13" s="695"/>
      <c r="HDH13" s="695"/>
      <c r="HDI13" s="695"/>
      <c r="HDJ13" s="695"/>
      <c r="HDK13" s="695"/>
      <c r="HDL13" s="695"/>
      <c r="HDM13" s="695"/>
      <c r="HDN13" s="695"/>
      <c r="HDO13" s="695"/>
      <c r="HDP13" s="695"/>
      <c r="HDQ13" s="695"/>
      <c r="HDR13" s="695"/>
      <c r="HDS13" s="695"/>
      <c r="HDT13" s="695"/>
      <c r="HDU13" s="695"/>
      <c r="HDV13" s="695"/>
      <c r="HDW13" s="695"/>
      <c r="HDX13" s="695"/>
      <c r="HDY13" s="695"/>
      <c r="HDZ13" s="695"/>
      <c r="HEA13" s="695"/>
      <c r="HEB13" s="695"/>
      <c r="HEC13" s="695"/>
      <c r="HED13" s="695"/>
      <c r="HEE13" s="695"/>
      <c r="HEF13" s="695"/>
      <c r="HEG13" s="695"/>
      <c r="HEH13" s="695"/>
      <c r="HEI13" s="695"/>
      <c r="HEJ13" s="695"/>
      <c r="HEK13" s="695"/>
      <c r="HEL13" s="695"/>
      <c r="HEM13" s="695"/>
      <c r="HEN13" s="695"/>
      <c r="HEO13" s="695"/>
      <c r="HEP13" s="695"/>
      <c r="HEQ13" s="695"/>
      <c r="HER13" s="695"/>
      <c r="HES13" s="695"/>
      <c r="HET13" s="695"/>
      <c r="HEU13" s="695"/>
      <c r="HEV13" s="695"/>
      <c r="HEW13" s="695"/>
      <c r="HEX13" s="695"/>
      <c r="HEY13" s="695"/>
      <c r="HEZ13" s="695"/>
      <c r="HFA13" s="695"/>
      <c r="HFB13" s="695"/>
      <c r="HFC13" s="695"/>
      <c r="HFD13" s="695"/>
      <c r="HFE13" s="695"/>
      <c r="HFF13" s="695"/>
      <c r="HFG13" s="695"/>
      <c r="HFH13" s="695"/>
      <c r="HFI13" s="695"/>
      <c r="HFJ13" s="695"/>
      <c r="HFK13" s="695"/>
      <c r="HFL13" s="695"/>
      <c r="HFM13" s="695"/>
      <c r="HFN13" s="695"/>
      <c r="HFO13" s="695"/>
      <c r="HFP13" s="695"/>
      <c r="HFQ13" s="695"/>
      <c r="HFR13" s="695"/>
      <c r="HFS13" s="695"/>
      <c r="HFT13" s="695"/>
      <c r="HFU13" s="695"/>
      <c r="HFV13" s="695"/>
      <c r="HFW13" s="695"/>
      <c r="HFX13" s="695"/>
      <c r="HFY13" s="695"/>
      <c r="HFZ13" s="695"/>
      <c r="HGA13" s="695"/>
      <c r="HGB13" s="695"/>
      <c r="HGC13" s="695"/>
      <c r="HGD13" s="695"/>
      <c r="HGE13" s="695"/>
      <c r="HGF13" s="695"/>
      <c r="HGG13" s="695"/>
      <c r="HGH13" s="695"/>
      <c r="HGI13" s="695"/>
      <c r="HGJ13" s="695"/>
      <c r="HGK13" s="695"/>
      <c r="HGL13" s="695"/>
      <c r="HGM13" s="695"/>
      <c r="HGN13" s="695"/>
      <c r="HGO13" s="695"/>
      <c r="HGP13" s="695"/>
      <c r="HGQ13" s="695"/>
      <c r="HGR13" s="695"/>
      <c r="HGS13" s="695"/>
      <c r="HGT13" s="695"/>
      <c r="HGU13" s="695"/>
      <c r="HGV13" s="695"/>
      <c r="HGW13" s="695"/>
      <c r="HGX13" s="695"/>
      <c r="HGY13" s="695"/>
      <c r="HGZ13" s="695"/>
      <c r="HHA13" s="695"/>
      <c r="HHB13" s="695"/>
      <c r="HHC13" s="695"/>
      <c r="HHD13" s="695"/>
      <c r="HHE13" s="695"/>
      <c r="HHF13" s="695"/>
      <c r="HHG13" s="695"/>
      <c r="HHH13" s="695"/>
      <c r="HHI13" s="695"/>
      <c r="HHJ13" s="695"/>
      <c r="HHK13" s="695"/>
      <c r="HHL13" s="695"/>
      <c r="HHM13" s="695"/>
      <c r="HHN13" s="695"/>
      <c r="HHO13" s="695"/>
      <c r="HHP13" s="695"/>
      <c r="HHQ13" s="695"/>
      <c r="HHR13" s="695"/>
      <c r="HHS13" s="695"/>
      <c r="HHT13" s="695"/>
      <c r="HHU13" s="695"/>
      <c r="HHV13" s="695"/>
      <c r="HHW13" s="695"/>
      <c r="HHX13" s="695"/>
      <c r="HHY13" s="695"/>
      <c r="HHZ13" s="695"/>
      <c r="HIA13" s="695"/>
      <c r="HIB13" s="695"/>
      <c r="HIC13" s="695"/>
      <c r="HID13" s="695"/>
      <c r="HIE13" s="695"/>
      <c r="HIF13" s="695"/>
      <c r="HIG13" s="695"/>
      <c r="HIH13" s="695"/>
      <c r="HII13" s="695"/>
      <c r="HIJ13" s="695"/>
      <c r="HIK13" s="695"/>
      <c r="HIL13" s="695"/>
      <c r="HIM13" s="695"/>
      <c r="HIN13" s="695"/>
      <c r="HIO13" s="695"/>
      <c r="HIP13" s="695"/>
      <c r="HIQ13" s="695"/>
      <c r="HIR13" s="695"/>
      <c r="HIS13" s="695"/>
      <c r="HIT13" s="695"/>
      <c r="HIU13" s="695"/>
      <c r="HIV13" s="695"/>
      <c r="HIW13" s="695"/>
      <c r="HIX13" s="695"/>
      <c r="HIY13" s="695"/>
      <c r="HIZ13" s="695"/>
      <c r="HJA13" s="695"/>
      <c r="HJB13" s="695"/>
      <c r="HJC13" s="695"/>
      <c r="HJD13" s="695"/>
      <c r="HJE13" s="695"/>
      <c r="HJF13" s="695"/>
      <c r="HJG13" s="695"/>
      <c r="HJH13" s="695"/>
      <c r="HJI13" s="695"/>
      <c r="HJJ13" s="695"/>
      <c r="HJK13" s="695"/>
      <c r="HJL13" s="695"/>
      <c r="HJM13" s="695"/>
      <c r="HJN13" s="695"/>
      <c r="HJO13" s="695"/>
      <c r="HJP13" s="695"/>
      <c r="HJQ13" s="695"/>
      <c r="HJR13" s="695"/>
      <c r="HJS13" s="695"/>
      <c r="HJT13" s="695"/>
      <c r="HJU13" s="695"/>
      <c r="HJV13" s="695"/>
      <c r="HJW13" s="695"/>
      <c r="HJX13" s="695"/>
      <c r="HJY13" s="695"/>
      <c r="HJZ13" s="695"/>
      <c r="HKA13" s="695"/>
      <c r="HKB13" s="695"/>
      <c r="HKC13" s="695"/>
      <c r="HKD13" s="695"/>
      <c r="HKE13" s="695"/>
      <c r="HKF13" s="695"/>
      <c r="HKG13" s="695"/>
      <c r="HKH13" s="695"/>
      <c r="HKI13" s="695"/>
      <c r="HKJ13" s="695"/>
      <c r="HKK13" s="695"/>
      <c r="HKL13" s="695"/>
      <c r="HKM13" s="695"/>
      <c r="HKN13" s="695"/>
      <c r="HKO13" s="695"/>
      <c r="HKP13" s="695"/>
      <c r="HKQ13" s="695"/>
      <c r="HKR13" s="695"/>
      <c r="HKS13" s="695"/>
      <c r="HKT13" s="695"/>
      <c r="HKU13" s="695"/>
      <c r="HKV13" s="695"/>
      <c r="HKW13" s="695"/>
      <c r="HKX13" s="695"/>
      <c r="HKY13" s="695"/>
      <c r="HKZ13" s="695"/>
      <c r="HLA13" s="695"/>
      <c r="HLB13" s="695"/>
      <c r="HLC13" s="695"/>
      <c r="HLD13" s="695"/>
      <c r="HLE13" s="695"/>
      <c r="HLF13" s="695"/>
      <c r="HLG13" s="695"/>
      <c r="HLH13" s="695"/>
      <c r="HLI13" s="695"/>
      <c r="HLJ13" s="695"/>
      <c r="HLK13" s="695"/>
      <c r="HLL13" s="695"/>
      <c r="HLM13" s="695"/>
      <c r="HLN13" s="695"/>
      <c r="HLO13" s="695"/>
      <c r="HLP13" s="695"/>
      <c r="HLQ13" s="695"/>
      <c r="HLR13" s="695"/>
      <c r="HLS13" s="695"/>
      <c r="HLT13" s="695"/>
      <c r="HLU13" s="695"/>
      <c r="HLV13" s="695"/>
      <c r="HLW13" s="695"/>
      <c r="HLX13" s="695"/>
      <c r="HLY13" s="695"/>
      <c r="HLZ13" s="695"/>
      <c r="HMA13" s="695"/>
      <c r="HMB13" s="695"/>
      <c r="HMC13" s="695"/>
      <c r="HMD13" s="695"/>
      <c r="HME13" s="695"/>
      <c r="HMF13" s="695"/>
      <c r="HMG13" s="695"/>
      <c r="HMH13" s="695"/>
      <c r="HMI13" s="695"/>
      <c r="HMJ13" s="695"/>
      <c r="HMK13" s="695"/>
      <c r="HML13" s="695"/>
      <c r="HMM13" s="695"/>
      <c r="HMN13" s="695"/>
      <c r="HMO13" s="695"/>
      <c r="HMP13" s="695"/>
      <c r="HMQ13" s="695"/>
      <c r="HMR13" s="695"/>
      <c r="HMS13" s="695"/>
      <c r="HMT13" s="695"/>
      <c r="HMU13" s="695"/>
      <c r="HMV13" s="695"/>
      <c r="HMW13" s="695"/>
      <c r="HMX13" s="695"/>
      <c r="HMY13" s="695"/>
      <c r="HMZ13" s="695"/>
      <c r="HNA13" s="695"/>
      <c r="HNB13" s="695"/>
      <c r="HNC13" s="695"/>
      <c r="HND13" s="695"/>
      <c r="HNE13" s="695"/>
      <c r="HNF13" s="695"/>
      <c r="HNG13" s="695"/>
      <c r="HNH13" s="695"/>
      <c r="HNI13" s="695"/>
      <c r="HNJ13" s="695"/>
      <c r="HNK13" s="695"/>
      <c r="HNL13" s="695"/>
      <c r="HNM13" s="695"/>
      <c r="HNN13" s="695"/>
      <c r="HNO13" s="695"/>
      <c r="HNP13" s="695"/>
      <c r="HNQ13" s="695"/>
      <c r="HNR13" s="695"/>
      <c r="HNS13" s="695"/>
      <c r="HNT13" s="695"/>
      <c r="HNU13" s="695"/>
      <c r="HNV13" s="695"/>
      <c r="HNW13" s="695"/>
      <c r="HNX13" s="695"/>
      <c r="HNY13" s="695"/>
      <c r="HNZ13" s="695"/>
      <c r="HOA13" s="695"/>
      <c r="HOB13" s="695"/>
      <c r="HOC13" s="695"/>
      <c r="HOD13" s="695"/>
      <c r="HOE13" s="695"/>
      <c r="HOF13" s="695"/>
      <c r="HOG13" s="695"/>
      <c r="HOH13" s="695"/>
      <c r="HOI13" s="695"/>
      <c r="HOJ13" s="695"/>
      <c r="HOK13" s="695"/>
      <c r="HOL13" s="695"/>
      <c r="HOM13" s="695"/>
      <c r="HON13" s="695"/>
      <c r="HOO13" s="695"/>
      <c r="HOP13" s="695"/>
      <c r="HOQ13" s="695"/>
      <c r="HOR13" s="695"/>
      <c r="HOS13" s="695"/>
      <c r="HOT13" s="695"/>
      <c r="HOU13" s="695"/>
      <c r="HOV13" s="695"/>
      <c r="HOW13" s="695"/>
      <c r="HOX13" s="695"/>
      <c r="HOY13" s="695"/>
      <c r="HOZ13" s="695"/>
      <c r="HPA13" s="695"/>
      <c r="HPB13" s="695"/>
      <c r="HPC13" s="695"/>
      <c r="HPD13" s="695"/>
      <c r="HPE13" s="695"/>
      <c r="HPF13" s="695"/>
      <c r="HPG13" s="695"/>
      <c r="HPH13" s="695"/>
      <c r="HPI13" s="695"/>
      <c r="HPJ13" s="695"/>
      <c r="HPK13" s="695"/>
      <c r="HPL13" s="695"/>
      <c r="HPM13" s="695"/>
      <c r="HPN13" s="695"/>
      <c r="HPO13" s="695"/>
      <c r="HPP13" s="695"/>
      <c r="HPQ13" s="695"/>
      <c r="HPR13" s="695"/>
      <c r="HPS13" s="695"/>
      <c r="HPT13" s="695"/>
      <c r="HPU13" s="695"/>
      <c r="HPV13" s="695"/>
      <c r="HPW13" s="695"/>
      <c r="HPX13" s="695"/>
      <c r="HPY13" s="695"/>
      <c r="HPZ13" s="695"/>
      <c r="HQA13" s="695"/>
      <c r="HQB13" s="695"/>
      <c r="HQC13" s="695"/>
      <c r="HQD13" s="695"/>
      <c r="HQE13" s="695"/>
      <c r="HQF13" s="695"/>
      <c r="HQG13" s="695"/>
      <c r="HQH13" s="695"/>
      <c r="HQI13" s="695"/>
      <c r="HQJ13" s="695"/>
      <c r="HQK13" s="695"/>
      <c r="HQL13" s="695"/>
      <c r="HQM13" s="695"/>
      <c r="HQN13" s="695"/>
      <c r="HQO13" s="695"/>
      <c r="HQP13" s="695"/>
      <c r="HQQ13" s="695"/>
      <c r="HQR13" s="695"/>
      <c r="HQS13" s="695"/>
      <c r="HQT13" s="695"/>
      <c r="HQU13" s="695"/>
      <c r="HQV13" s="695"/>
      <c r="HQW13" s="695"/>
      <c r="HQX13" s="695"/>
      <c r="HQY13" s="695"/>
      <c r="HQZ13" s="695"/>
      <c r="HRA13" s="695"/>
      <c r="HRB13" s="695"/>
      <c r="HRC13" s="695"/>
      <c r="HRD13" s="695"/>
      <c r="HRE13" s="695"/>
      <c r="HRF13" s="695"/>
      <c r="HRG13" s="695"/>
      <c r="HRH13" s="695"/>
      <c r="HRI13" s="695"/>
      <c r="HRJ13" s="695"/>
      <c r="HRK13" s="695"/>
      <c r="HRL13" s="695"/>
      <c r="HRM13" s="695"/>
      <c r="HRN13" s="695"/>
      <c r="HRO13" s="695"/>
      <c r="HRP13" s="695"/>
      <c r="HRQ13" s="695"/>
      <c r="HRR13" s="695"/>
      <c r="HRS13" s="695"/>
      <c r="HRT13" s="695"/>
      <c r="HRU13" s="695"/>
      <c r="HRV13" s="695"/>
      <c r="HRW13" s="695"/>
      <c r="HRX13" s="695"/>
      <c r="HRY13" s="695"/>
      <c r="HRZ13" s="695"/>
      <c r="HSA13" s="695"/>
      <c r="HSB13" s="695"/>
      <c r="HSC13" s="695"/>
      <c r="HSD13" s="695"/>
      <c r="HSE13" s="695"/>
      <c r="HSF13" s="695"/>
      <c r="HSG13" s="695"/>
      <c r="HSH13" s="695"/>
      <c r="HSI13" s="695"/>
      <c r="HSJ13" s="695"/>
      <c r="HSK13" s="695"/>
      <c r="HSL13" s="695"/>
      <c r="HSM13" s="695"/>
      <c r="HSN13" s="695"/>
      <c r="HSO13" s="695"/>
      <c r="HSP13" s="695"/>
      <c r="HSQ13" s="695"/>
      <c r="HSR13" s="695"/>
      <c r="HSS13" s="695"/>
      <c r="HST13" s="695"/>
      <c r="HSU13" s="695"/>
      <c r="HSV13" s="695"/>
      <c r="HSW13" s="695"/>
      <c r="HSX13" s="695"/>
      <c r="HSY13" s="695"/>
      <c r="HSZ13" s="695"/>
      <c r="HTA13" s="695"/>
      <c r="HTB13" s="695"/>
      <c r="HTC13" s="695"/>
      <c r="HTD13" s="695"/>
      <c r="HTE13" s="695"/>
      <c r="HTF13" s="695"/>
      <c r="HTG13" s="695"/>
      <c r="HTH13" s="695"/>
      <c r="HTI13" s="695"/>
      <c r="HTJ13" s="695"/>
      <c r="HTK13" s="695"/>
      <c r="HTL13" s="695"/>
      <c r="HTM13" s="695"/>
      <c r="HTN13" s="695"/>
      <c r="HTO13" s="695"/>
      <c r="HTP13" s="695"/>
      <c r="HTQ13" s="695"/>
      <c r="HTR13" s="695"/>
      <c r="HTS13" s="695"/>
      <c r="HTT13" s="695"/>
      <c r="HTU13" s="695"/>
      <c r="HTV13" s="695"/>
      <c r="HTW13" s="695"/>
      <c r="HTX13" s="695"/>
      <c r="HTY13" s="695"/>
      <c r="HTZ13" s="695"/>
      <c r="HUA13" s="695"/>
      <c r="HUB13" s="695"/>
      <c r="HUC13" s="695"/>
      <c r="HUD13" s="695"/>
      <c r="HUE13" s="695"/>
      <c r="HUF13" s="695"/>
      <c r="HUG13" s="695"/>
      <c r="HUH13" s="695"/>
      <c r="HUI13" s="695"/>
      <c r="HUJ13" s="695"/>
      <c r="HUK13" s="695"/>
      <c r="HUL13" s="695"/>
      <c r="HUM13" s="695"/>
      <c r="HUN13" s="695"/>
      <c r="HUO13" s="695"/>
      <c r="HUP13" s="695"/>
      <c r="HUQ13" s="695"/>
      <c r="HUR13" s="695"/>
      <c r="HUS13" s="695"/>
      <c r="HUT13" s="695"/>
      <c r="HUU13" s="695"/>
      <c r="HUV13" s="695"/>
      <c r="HUW13" s="695"/>
      <c r="HUX13" s="695"/>
      <c r="HUY13" s="695"/>
      <c r="HUZ13" s="695"/>
      <c r="HVA13" s="695"/>
      <c r="HVB13" s="695"/>
      <c r="HVC13" s="695"/>
      <c r="HVD13" s="695"/>
      <c r="HVE13" s="695"/>
      <c r="HVF13" s="695"/>
      <c r="HVG13" s="695"/>
      <c r="HVH13" s="695"/>
      <c r="HVI13" s="695"/>
      <c r="HVJ13" s="695"/>
      <c r="HVK13" s="695"/>
      <c r="HVL13" s="695"/>
      <c r="HVM13" s="695"/>
      <c r="HVN13" s="695"/>
      <c r="HVO13" s="695"/>
      <c r="HVP13" s="695"/>
      <c r="HVQ13" s="695"/>
      <c r="HVR13" s="695"/>
      <c r="HVS13" s="695"/>
      <c r="HVT13" s="695"/>
      <c r="HVU13" s="695"/>
      <c r="HVV13" s="695"/>
      <c r="HVW13" s="695"/>
      <c r="HVX13" s="695"/>
      <c r="HVY13" s="695"/>
      <c r="HVZ13" s="695"/>
      <c r="HWA13" s="695"/>
      <c r="HWB13" s="695"/>
      <c r="HWC13" s="695"/>
      <c r="HWD13" s="695"/>
      <c r="HWE13" s="695"/>
      <c r="HWF13" s="695"/>
      <c r="HWG13" s="695"/>
      <c r="HWH13" s="695"/>
      <c r="HWI13" s="695"/>
      <c r="HWJ13" s="695"/>
      <c r="HWK13" s="695"/>
      <c r="HWL13" s="695"/>
      <c r="HWM13" s="695"/>
      <c r="HWN13" s="695"/>
      <c r="HWO13" s="695"/>
      <c r="HWP13" s="695"/>
      <c r="HWQ13" s="695"/>
      <c r="HWR13" s="695"/>
      <c r="HWS13" s="695"/>
      <c r="HWT13" s="695"/>
      <c r="HWU13" s="695"/>
      <c r="HWV13" s="695"/>
      <c r="HWW13" s="695"/>
      <c r="HWX13" s="695"/>
      <c r="HWY13" s="695"/>
      <c r="HWZ13" s="695"/>
      <c r="HXA13" s="695"/>
      <c r="HXB13" s="695"/>
      <c r="HXC13" s="695"/>
      <c r="HXD13" s="695"/>
      <c r="HXE13" s="695"/>
      <c r="HXF13" s="695"/>
      <c r="HXG13" s="695"/>
      <c r="HXH13" s="695"/>
      <c r="HXI13" s="695"/>
      <c r="HXJ13" s="695"/>
      <c r="HXK13" s="695"/>
      <c r="HXL13" s="695"/>
      <c r="HXM13" s="695"/>
      <c r="HXN13" s="695"/>
      <c r="HXO13" s="695"/>
      <c r="HXP13" s="695"/>
      <c r="HXQ13" s="695"/>
      <c r="HXR13" s="695"/>
      <c r="HXS13" s="695"/>
      <c r="HXT13" s="695"/>
      <c r="HXU13" s="695"/>
      <c r="HXV13" s="695"/>
      <c r="HXW13" s="695"/>
      <c r="HXX13" s="695"/>
      <c r="HXY13" s="695"/>
      <c r="HXZ13" s="695"/>
      <c r="HYA13" s="695"/>
      <c r="HYB13" s="695"/>
      <c r="HYC13" s="695"/>
      <c r="HYD13" s="695"/>
      <c r="HYE13" s="695"/>
      <c r="HYF13" s="695"/>
      <c r="HYG13" s="695"/>
      <c r="HYH13" s="695"/>
      <c r="HYI13" s="695"/>
      <c r="HYJ13" s="695"/>
      <c r="HYK13" s="695"/>
      <c r="HYL13" s="695"/>
      <c r="HYM13" s="695"/>
      <c r="HYN13" s="695"/>
      <c r="HYO13" s="695"/>
      <c r="HYP13" s="695"/>
      <c r="HYQ13" s="695"/>
      <c r="HYR13" s="695"/>
      <c r="HYS13" s="695"/>
      <c r="HYT13" s="695"/>
      <c r="HYU13" s="695"/>
      <c r="HYV13" s="695"/>
      <c r="HYW13" s="695"/>
      <c r="HYX13" s="695"/>
      <c r="HYY13" s="695"/>
      <c r="HYZ13" s="695"/>
      <c r="HZA13" s="695"/>
      <c r="HZB13" s="695"/>
      <c r="HZC13" s="695"/>
      <c r="HZD13" s="695"/>
      <c r="HZE13" s="695"/>
      <c r="HZF13" s="695"/>
      <c r="HZG13" s="695"/>
      <c r="HZH13" s="695"/>
      <c r="HZI13" s="695"/>
      <c r="HZJ13" s="695"/>
      <c r="HZK13" s="695"/>
      <c r="HZL13" s="695"/>
      <c r="HZM13" s="695"/>
      <c r="HZN13" s="695"/>
      <c r="HZO13" s="695"/>
      <c r="HZP13" s="695"/>
      <c r="HZQ13" s="695"/>
      <c r="HZR13" s="695"/>
      <c r="HZS13" s="695"/>
      <c r="HZT13" s="695"/>
      <c r="HZU13" s="695"/>
      <c r="HZV13" s="695"/>
      <c r="HZW13" s="695"/>
      <c r="HZX13" s="695"/>
      <c r="HZY13" s="695"/>
      <c r="HZZ13" s="695"/>
      <c r="IAA13" s="695"/>
      <c r="IAB13" s="695"/>
      <c r="IAC13" s="695"/>
      <c r="IAD13" s="695"/>
      <c r="IAE13" s="695"/>
      <c r="IAF13" s="695"/>
      <c r="IAG13" s="695"/>
      <c r="IAH13" s="695"/>
      <c r="IAI13" s="695"/>
      <c r="IAJ13" s="695"/>
      <c r="IAK13" s="695"/>
      <c r="IAL13" s="695"/>
      <c r="IAM13" s="695"/>
      <c r="IAN13" s="695"/>
      <c r="IAO13" s="695"/>
      <c r="IAP13" s="695"/>
      <c r="IAQ13" s="695"/>
      <c r="IAR13" s="695"/>
      <c r="IAS13" s="695"/>
      <c r="IAT13" s="695"/>
      <c r="IAU13" s="695"/>
      <c r="IAV13" s="695"/>
      <c r="IAW13" s="695"/>
      <c r="IAX13" s="695"/>
      <c r="IAY13" s="695"/>
      <c r="IAZ13" s="695"/>
      <c r="IBA13" s="695"/>
      <c r="IBB13" s="695"/>
      <c r="IBC13" s="695"/>
      <c r="IBD13" s="695"/>
      <c r="IBE13" s="695"/>
      <c r="IBF13" s="695"/>
      <c r="IBG13" s="695"/>
      <c r="IBH13" s="695"/>
      <c r="IBI13" s="695"/>
      <c r="IBJ13" s="695"/>
      <c r="IBK13" s="695"/>
      <c r="IBL13" s="695"/>
      <c r="IBM13" s="695"/>
      <c r="IBN13" s="695"/>
      <c r="IBO13" s="695"/>
      <c r="IBP13" s="695"/>
      <c r="IBQ13" s="695"/>
      <c r="IBR13" s="695"/>
      <c r="IBS13" s="695"/>
      <c r="IBT13" s="695"/>
      <c r="IBU13" s="695"/>
      <c r="IBV13" s="695"/>
      <c r="IBW13" s="695"/>
      <c r="IBX13" s="695"/>
      <c r="IBY13" s="695"/>
      <c r="IBZ13" s="695"/>
      <c r="ICA13" s="695"/>
      <c r="ICB13" s="695"/>
      <c r="ICC13" s="695"/>
      <c r="ICD13" s="695"/>
      <c r="ICE13" s="695"/>
      <c r="ICF13" s="695"/>
      <c r="ICG13" s="695"/>
      <c r="ICH13" s="695"/>
      <c r="ICI13" s="695"/>
      <c r="ICJ13" s="695"/>
      <c r="ICK13" s="695"/>
      <c r="ICL13" s="695"/>
      <c r="ICM13" s="695"/>
      <c r="ICN13" s="695"/>
      <c r="ICO13" s="695"/>
      <c r="ICP13" s="695"/>
      <c r="ICQ13" s="695"/>
      <c r="ICR13" s="695"/>
      <c r="ICS13" s="695"/>
      <c r="ICT13" s="695"/>
      <c r="ICU13" s="695"/>
      <c r="ICV13" s="695"/>
      <c r="ICW13" s="695"/>
      <c r="ICX13" s="695"/>
      <c r="ICY13" s="695"/>
      <c r="ICZ13" s="695"/>
      <c r="IDA13" s="695"/>
      <c r="IDB13" s="695"/>
      <c r="IDC13" s="695"/>
      <c r="IDD13" s="695"/>
      <c r="IDE13" s="695"/>
      <c r="IDF13" s="695"/>
      <c r="IDG13" s="695"/>
      <c r="IDH13" s="695"/>
      <c r="IDI13" s="695"/>
      <c r="IDJ13" s="695"/>
      <c r="IDK13" s="695"/>
      <c r="IDL13" s="695"/>
      <c r="IDM13" s="695"/>
      <c r="IDN13" s="695"/>
      <c r="IDO13" s="695"/>
      <c r="IDP13" s="695"/>
      <c r="IDQ13" s="695"/>
      <c r="IDR13" s="695"/>
      <c r="IDS13" s="695"/>
      <c r="IDT13" s="695"/>
      <c r="IDU13" s="695"/>
      <c r="IDV13" s="695"/>
      <c r="IDW13" s="695"/>
      <c r="IDX13" s="695"/>
      <c r="IDY13" s="695"/>
      <c r="IDZ13" s="695"/>
      <c r="IEA13" s="695"/>
      <c r="IEB13" s="695"/>
      <c r="IEC13" s="695"/>
      <c r="IED13" s="695"/>
      <c r="IEE13" s="695"/>
      <c r="IEF13" s="695"/>
      <c r="IEG13" s="695"/>
      <c r="IEH13" s="695"/>
      <c r="IEI13" s="695"/>
      <c r="IEJ13" s="695"/>
      <c r="IEK13" s="695"/>
      <c r="IEL13" s="695"/>
      <c r="IEM13" s="695"/>
      <c r="IEN13" s="695"/>
      <c r="IEO13" s="695"/>
      <c r="IEP13" s="695"/>
      <c r="IEQ13" s="695"/>
      <c r="IER13" s="695"/>
      <c r="IES13" s="695"/>
      <c r="IET13" s="695"/>
      <c r="IEU13" s="695"/>
      <c r="IEV13" s="695"/>
      <c r="IEW13" s="695"/>
      <c r="IEX13" s="695"/>
      <c r="IEY13" s="695"/>
      <c r="IEZ13" s="695"/>
      <c r="IFA13" s="695"/>
      <c r="IFB13" s="695"/>
      <c r="IFC13" s="695"/>
      <c r="IFD13" s="695"/>
      <c r="IFE13" s="695"/>
      <c r="IFF13" s="695"/>
      <c r="IFG13" s="695"/>
      <c r="IFH13" s="695"/>
      <c r="IFI13" s="695"/>
      <c r="IFJ13" s="695"/>
      <c r="IFK13" s="695"/>
      <c r="IFL13" s="695"/>
      <c r="IFM13" s="695"/>
      <c r="IFN13" s="695"/>
      <c r="IFO13" s="695"/>
      <c r="IFP13" s="695"/>
      <c r="IFQ13" s="695"/>
      <c r="IFR13" s="695"/>
      <c r="IFS13" s="695"/>
      <c r="IFT13" s="695"/>
      <c r="IFU13" s="695"/>
      <c r="IFV13" s="695"/>
      <c r="IFW13" s="695"/>
      <c r="IFX13" s="695"/>
      <c r="IFY13" s="695"/>
      <c r="IFZ13" s="695"/>
      <c r="IGA13" s="695"/>
      <c r="IGB13" s="695"/>
      <c r="IGC13" s="695"/>
      <c r="IGD13" s="695"/>
      <c r="IGE13" s="695"/>
      <c r="IGF13" s="695"/>
      <c r="IGG13" s="695"/>
      <c r="IGH13" s="695"/>
      <c r="IGI13" s="695"/>
      <c r="IGJ13" s="695"/>
      <c r="IGK13" s="695"/>
      <c r="IGL13" s="695"/>
      <c r="IGM13" s="695"/>
      <c r="IGN13" s="695"/>
      <c r="IGO13" s="695"/>
      <c r="IGP13" s="695"/>
      <c r="IGQ13" s="695"/>
      <c r="IGR13" s="695"/>
      <c r="IGS13" s="695"/>
      <c r="IGT13" s="695"/>
      <c r="IGU13" s="695"/>
      <c r="IGV13" s="695"/>
      <c r="IGW13" s="695"/>
      <c r="IGX13" s="695"/>
      <c r="IGY13" s="695"/>
      <c r="IGZ13" s="695"/>
      <c r="IHA13" s="695"/>
      <c r="IHB13" s="695"/>
      <c r="IHC13" s="695"/>
      <c r="IHD13" s="695"/>
      <c r="IHE13" s="695"/>
      <c r="IHF13" s="695"/>
      <c r="IHG13" s="695"/>
      <c r="IHH13" s="695"/>
      <c r="IHI13" s="695"/>
      <c r="IHJ13" s="695"/>
      <c r="IHK13" s="695"/>
      <c r="IHL13" s="695"/>
      <c r="IHM13" s="695"/>
      <c r="IHN13" s="695"/>
      <c r="IHO13" s="695"/>
      <c r="IHP13" s="695"/>
      <c r="IHQ13" s="695"/>
      <c r="IHR13" s="695"/>
      <c r="IHS13" s="695"/>
      <c r="IHT13" s="695"/>
      <c r="IHU13" s="695"/>
      <c r="IHV13" s="695"/>
      <c r="IHW13" s="695"/>
      <c r="IHX13" s="695"/>
      <c r="IHY13" s="695"/>
      <c r="IHZ13" s="695"/>
      <c r="IIA13" s="695"/>
      <c r="IIB13" s="695"/>
      <c r="IIC13" s="695"/>
      <c r="IID13" s="695"/>
      <c r="IIE13" s="695"/>
      <c r="IIF13" s="695"/>
      <c r="IIG13" s="695"/>
      <c r="IIH13" s="695"/>
      <c r="III13" s="695"/>
      <c r="IIJ13" s="695"/>
      <c r="IIK13" s="695"/>
      <c r="IIL13" s="695"/>
      <c r="IIM13" s="695"/>
      <c r="IIN13" s="695"/>
      <c r="IIO13" s="695"/>
      <c r="IIP13" s="695"/>
      <c r="IIQ13" s="695"/>
      <c r="IIR13" s="695"/>
      <c r="IIS13" s="695"/>
      <c r="IIT13" s="695"/>
      <c r="IIU13" s="695"/>
      <c r="IIV13" s="695"/>
      <c r="IIW13" s="695"/>
      <c r="IIX13" s="695"/>
      <c r="IIY13" s="695"/>
      <c r="IIZ13" s="695"/>
      <c r="IJA13" s="695"/>
      <c r="IJB13" s="695"/>
      <c r="IJC13" s="695"/>
      <c r="IJD13" s="695"/>
      <c r="IJE13" s="695"/>
      <c r="IJF13" s="695"/>
      <c r="IJG13" s="695"/>
      <c r="IJH13" s="695"/>
      <c r="IJI13" s="695"/>
      <c r="IJJ13" s="695"/>
      <c r="IJK13" s="695"/>
      <c r="IJL13" s="695"/>
      <c r="IJM13" s="695"/>
      <c r="IJN13" s="695"/>
      <c r="IJO13" s="695"/>
      <c r="IJP13" s="695"/>
      <c r="IJQ13" s="695"/>
      <c r="IJR13" s="695"/>
      <c r="IJS13" s="695"/>
      <c r="IJT13" s="695"/>
      <c r="IJU13" s="695"/>
      <c r="IJV13" s="695"/>
      <c r="IJW13" s="695"/>
      <c r="IJX13" s="695"/>
      <c r="IJY13" s="695"/>
      <c r="IJZ13" s="695"/>
      <c r="IKA13" s="695"/>
      <c r="IKB13" s="695"/>
      <c r="IKC13" s="695"/>
      <c r="IKD13" s="695"/>
      <c r="IKE13" s="695"/>
      <c r="IKF13" s="695"/>
      <c r="IKG13" s="695"/>
      <c r="IKH13" s="695"/>
      <c r="IKI13" s="695"/>
      <c r="IKJ13" s="695"/>
      <c r="IKK13" s="695"/>
      <c r="IKL13" s="695"/>
      <c r="IKM13" s="695"/>
      <c r="IKN13" s="695"/>
      <c r="IKO13" s="695"/>
      <c r="IKP13" s="695"/>
      <c r="IKQ13" s="695"/>
      <c r="IKR13" s="695"/>
      <c r="IKS13" s="695"/>
      <c r="IKT13" s="695"/>
      <c r="IKU13" s="695"/>
      <c r="IKV13" s="695"/>
      <c r="IKW13" s="695"/>
      <c r="IKX13" s="695"/>
      <c r="IKY13" s="695"/>
      <c r="IKZ13" s="695"/>
      <c r="ILA13" s="695"/>
      <c r="ILB13" s="695"/>
      <c r="ILC13" s="695"/>
      <c r="ILD13" s="695"/>
      <c r="ILE13" s="695"/>
      <c r="ILF13" s="695"/>
      <c r="ILG13" s="695"/>
      <c r="ILH13" s="695"/>
      <c r="ILI13" s="695"/>
      <c r="ILJ13" s="695"/>
      <c r="ILK13" s="695"/>
      <c r="ILL13" s="695"/>
      <c r="ILM13" s="695"/>
      <c r="ILN13" s="695"/>
      <c r="ILO13" s="695"/>
      <c r="ILP13" s="695"/>
      <c r="ILQ13" s="695"/>
      <c r="ILR13" s="695"/>
      <c r="ILS13" s="695"/>
      <c r="ILT13" s="695"/>
      <c r="ILU13" s="695"/>
      <c r="ILV13" s="695"/>
      <c r="ILW13" s="695"/>
      <c r="ILX13" s="695"/>
      <c r="ILY13" s="695"/>
      <c r="ILZ13" s="695"/>
      <c r="IMA13" s="695"/>
      <c r="IMB13" s="695"/>
      <c r="IMC13" s="695"/>
      <c r="IMD13" s="695"/>
      <c r="IME13" s="695"/>
      <c r="IMF13" s="695"/>
      <c r="IMG13" s="695"/>
      <c r="IMH13" s="695"/>
      <c r="IMI13" s="695"/>
      <c r="IMJ13" s="695"/>
      <c r="IMK13" s="695"/>
      <c r="IML13" s="695"/>
      <c r="IMM13" s="695"/>
      <c r="IMN13" s="695"/>
      <c r="IMO13" s="695"/>
      <c r="IMP13" s="695"/>
      <c r="IMQ13" s="695"/>
      <c r="IMR13" s="695"/>
      <c r="IMS13" s="695"/>
      <c r="IMT13" s="695"/>
      <c r="IMU13" s="695"/>
      <c r="IMV13" s="695"/>
      <c r="IMW13" s="695"/>
      <c r="IMX13" s="695"/>
      <c r="IMY13" s="695"/>
      <c r="IMZ13" s="695"/>
      <c r="INA13" s="695"/>
      <c r="INB13" s="695"/>
      <c r="INC13" s="695"/>
      <c r="IND13" s="695"/>
      <c r="INE13" s="695"/>
      <c r="INF13" s="695"/>
      <c r="ING13" s="695"/>
      <c r="INH13" s="695"/>
      <c r="INI13" s="695"/>
      <c r="INJ13" s="695"/>
      <c r="INK13" s="695"/>
      <c r="INL13" s="695"/>
      <c r="INM13" s="695"/>
      <c r="INN13" s="695"/>
      <c r="INO13" s="695"/>
      <c r="INP13" s="695"/>
      <c r="INQ13" s="695"/>
      <c r="INR13" s="695"/>
      <c r="INS13" s="695"/>
      <c r="INT13" s="695"/>
      <c r="INU13" s="695"/>
      <c r="INV13" s="695"/>
      <c r="INW13" s="695"/>
      <c r="INX13" s="695"/>
      <c r="INY13" s="695"/>
      <c r="INZ13" s="695"/>
      <c r="IOA13" s="695"/>
      <c r="IOB13" s="695"/>
      <c r="IOC13" s="695"/>
      <c r="IOD13" s="695"/>
      <c r="IOE13" s="695"/>
      <c r="IOF13" s="695"/>
      <c r="IOG13" s="695"/>
      <c r="IOH13" s="695"/>
      <c r="IOI13" s="695"/>
      <c r="IOJ13" s="695"/>
      <c r="IOK13" s="695"/>
      <c r="IOL13" s="695"/>
      <c r="IOM13" s="695"/>
      <c r="ION13" s="695"/>
      <c r="IOO13" s="695"/>
      <c r="IOP13" s="695"/>
      <c r="IOQ13" s="695"/>
      <c r="IOR13" s="695"/>
      <c r="IOS13" s="695"/>
      <c r="IOT13" s="695"/>
      <c r="IOU13" s="695"/>
      <c r="IOV13" s="695"/>
      <c r="IOW13" s="695"/>
      <c r="IOX13" s="695"/>
      <c r="IOY13" s="695"/>
      <c r="IOZ13" s="695"/>
      <c r="IPA13" s="695"/>
      <c r="IPB13" s="695"/>
      <c r="IPC13" s="695"/>
      <c r="IPD13" s="695"/>
      <c r="IPE13" s="695"/>
      <c r="IPF13" s="695"/>
      <c r="IPG13" s="695"/>
      <c r="IPH13" s="695"/>
      <c r="IPI13" s="695"/>
      <c r="IPJ13" s="695"/>
      <c r="IPK13" s="695"/>
      <c r="IPL13" s="695"/>
      <c r="IPM13" s="695"/>
      <c r="IPN13" s="695"/>
      <c r="IPO13" s="695"/>
      <c r="IPP13" s="695"/>
      <c r="IPQ13" s="695"/>
      <c r="IPR13" s="695"/>
      <c r="IPS13" s="695"/>
      <c r="IPT13" s="695"/>
      <c r="IPU13" s="695"/>
      <c r="IPV13" s="695"/>
      <c r="IPW13" s="695"/>
      <c r="IPX13" s="695"/>
      <c r="IPY13" s="695"/>
      <c r="IPZ13" s="695"/>
      <c r="IQA13" s="695"/>
      <c r="IQB13" s="695"/>
      <c r="IQC13" s="695"/>
      <c r="IQD13" s="695"/>
      <c r="IQE13" s="695"/>
      <c r="IQF13" s="695"/>
      <c r="IQG13" s="695"/>
      <c r="IQH13" s="695"/>
      <c r="IQI13" s="695"/>
      <c r="IQJ13" s="695"/>
      <c r="IQK13" s="695"/>
      <c r="IQL13" s="695"/>
      <c r="IQM13" s="695"/>
      <c r="IQN13" s="695"/>
      <c r="IQO13" s="695"/>
      <c r="IQP13" s="695"/>
      <c r="IQQ13" s="695"/>
      <c r="IQR13" s="695"/>
      <c r="IQS13" s="695"/>
      <c r="IQT13" s="695"/>
      <c r="IQU13" s="695"/>
      <c r="IQV13" s="695"/>
      <c r="IQW13" s="695"/>
      <c r="IQX13" s="695"/>
      <c r="IQY13" s="695"/>
      <c r="IQZ13" s="695"/>
      <c r="IRA13" s="695"/>
      <c r="IRB13" s="695"/>
      <c r="IRC13" s="695"/>
      <c r="IRD13" s="695"/>
      <c r="IRE13" s="695"/>
      <c r="IRF13" s="695"/>
      <c r="IRG13" s="695"/>
      <c r="IRH13" s="695"/>
      <c r="IRI13" s="695"/>
      <c r="IRJ13" s="695"/>
      <c r="IRK13" s="695"/>
      <c r="IRL13" s="695"/>
      <c r="IRM13" s="695"/>
      <c r="IRN13" s="695"/>
      <c r="IRO13" s="695"/>
      <c r="IRP13" s="695"/>
      <c r="IRQ13" s="695"/>
      <c r="IRR13" s="695"/>
      <c r="IRS13" s="695"/>
      <c r="IRT13" s="695"/>
      <c r="IRU13" s="695"/>
      <c r="IRV13" s="695"/>
      <c r="IRW13" s="695"/>
      <c r="IRX13" s="695"/>
      <c r="IRY13" s="695"/>
      <c r="IRZ13" s="695"/>
      <c r="ISA13" s="695"/>
      <c r="ISB13" s="695"/>
      <c r="ISC13" s="695"/>
      <c r="ISD13" s="695"/>
      <c r="ISE13" s="695"/>
      <c r="ISF13" s="695"/>
      <c r="ISG13" s="695"/>
      <c r="ISH13" s="695"/>
      <c r="ISI13" s="695"/>
      <c r="ISJ13" s="695"/>
      <c r="ISK13" s="695"/>
      <c r="ISL13" s="695"/>
      <c r="ISM13" s="695"/>
      <c r="ISN13" s="695"/>
      <c r="ISO13" s="695"/>
      <c r="ISP13" s="695"/>
      <c r="ISQ13" s="695"/>
      <c r="ISR13" s="695"/>
      <c r="ISS13" s="695"/>
      <c r="IST13" s="695"/>
      <c r="ISU13" s="695"/>
      <c r="ISV13" s="695"/>
      <c r="ISW13" s="695"/>
      <c r="ISX13" s="695"/>
      <c r="ISY13" s="695"/>
      <c r="ISZ13" s="695"/>
      <c r="ITA13" s="695"/>
      <c r="ITB13" s="695"/>
      <c r="ITC13" s="695"/>
      <c r="ITD13" s="695"/>
      <c r="ITE13" s="695"/>
      <c r="ITF13" s="695"/>
      <c r="ITG13" s="695"/>
      <c r="ITH13" s="695"/>
      <c r="ITI13" s="695"/>
      <c r="ITJ13" s="695"/>
      <c r="ITK13" s="695"/>
      <c r="ITL13" s="695"/>
      <c r="ITM13" s="695"/>
      <c r="ITN13" s="695"/>
      <c r="ITO13" s="695"/>
      <c r="ITP13" s="695"/>
      <c r="ITQ13" s="695"/>
      <c r="ITR13" s="695"/>
      <c r="ITS13" s="695"/>
      <c r="ITT13" s="695"/>
      <c r="ITU13" s="695"/>
      <c r="ITV13" s="695"/>
      <c r="ITW13" s="695"/>
      <c r="ITX13" s="695"/>
      <c r="ITY13" s="695"/>
      <c r="ITZ13" s="695"/>
      <c r="IUA13" s="695"/>
      <c r="IUB13" s="695"/>
      <c r="IUC13" s="695"/>
      <c r="IUD13" s="695"/>
      <c r="IUE13" s="695"/>
      <c r="IUF13" s="695"/>
      <c r="IUG13" s="695"/>
      <c r="IUH13" s="695"/>
      <c r="IUI13" s="695"/>
      <c r="IUJ13" s="695"/>
      <c r="IUK13" s="695"/>
      <c r="IUL13" s="695"/>
      <c r="IUM13" s="695"/>
      <c r="IUN13" s="695"/>
      <c r="IUO13" s="695"/>
      <c r="IUP13" s="695"/>
      <c r="IUQ13" s="695"/>
      <c r="IUR13" s="695"/>
      <c r="IUS13" s="695"/>
      <c r="IUT13" s="695"/>
      <c r="IUU13" s="695"/>
      <c r="IUV13" s="695"/>
      <c r="IUW13" s="695"/>
      <c r="IUX13" s="695"/>
      <c r="IUY13" s="695"/>
      <c r="IUZ13" s="695"/>
      <c r="IVA13" s="695"/>
      <c r="IVB13" s="695"/>
      <c r="IVC13" s="695"/>
      <c r="IVD13" s="695"/>
      <c r="IVE13" s="695"/>
      <c r="IVF13" s="695"/>
      <c r="IVG13" s="695"/>
      <c r="IVH13" s="695"/>
      <c r="IVI13" s="695"/>
      <c r="IVJ13" s="695"/>
      <c r="IVK13" s="695"/>
      <c r="IVL13" s="695"/>
      <c r="IVM13" s="695"/>
      <c r="IVN13" s="695"/>
      <c r="IVO13" s="695"/>
      <c r="IVP13" s="695"/>
      <c r="IVQ13" s="695"/>
      <c r="IVR13" s="695"/>
      <c r="IVS13" s="695"/>
      <c r="IVT13" s="695"/>
      <c r="IVU13" s="695"/>
      <c r="IVV13" s="695"/>
      <c r="IVW13" s="695"/>
      <c r="IVX13" s="695"/>
      <c r="IVY13" s="695"/>
      <c r="IVZ13" s="695"/>
      <c r="IWA13" s="695"/>
      <c r="IWB13" s="695"/>
      <c r="IWC13" s="695"/>
      <c r="IWD13" s="695"/>
      <c r="IWE13" s="695"/>
      <c r="IWF13" s="695"/>
      <c r="IWG13" s="695"/>
      <c r="IWH13" s="695"/>
      <c r="IWI13" s="695"/>
      <c r="IWJ13" s="695"/>
      <c r="IWK13" s="695"/>
      <c r="IWL13" s="695"/>
      <c r="IWM13" s="695"/>
      <c r="IWN13" s="695"/>
      <c r="IWO13" s="695"/>
      <c r="IWP13" s="695"/>
      <c r="IWQ13" s="695"/>
      <c r="IWR13" s="695"/>
      <c r="IWS13" s="695"/>
      <c r="IWT13" s="695"/>
      <c r="IWU13" s="695"/>
      <c r="IWV13" s="695"/>
      <c r="IWW13" s="695"/>
      <c r="IWX13" s="695"/>
      <c r="IWY13" s="695"/>
      <c r="IWZ13" s="695"/>
      <c r="IXA13" s="695"/>
      <c r="IXB13" s="695"/>
      <c r="IXC13" s="695"/>
      <c r="IXD13" s="695"/>
      <c r="IXE13" s="695"/>
      <c r="IXF13" s="695"/>
      <c r="IXG13" s="695"/>
      <c r="IXH13" s="695"/>
      <c r="IXI13" s="695"/>
      <c r="IXJ13" s="695"/>
      <c r="IXK13" s="695"/>
      <c r="IXL13" s="695"/>
      <c r="IXM13" s="695"/>
      <c r="IXN13" s="695"/>
      <c r="IXO13" s="695"/>
      <c r="IXP13" s="695"/>
      <c r="IXQ13" s="695"/>
      <c r="IXR13" s="695"/>
      <c r="IXS13" s="695"/>
      <c r="IXT13" s="695"/>
      <c r="IXU13" s="695"/>
      <c r="IXV13" s="695"/>
      <c r="IXW13" s="695"/>
      <c r="IXX13" s="695"/>
      <c r="IXY13" s="695"/>
      <c r="IXZ13" s="695"/>
      <c r="IYA13" s="695"/>
      <c r="IYB13" s="695"/>
      <c r="IYC13" s="695"/>
      <c r="IYD13" s="695"/>
      <c r="IYE13" s="695"/>
      <c r="IYF13" s="695"/>
      <c r="IYG13" s="695"/>
      <c r="IYH13" s="695"/>
      <c r="IYI13" s="695"/>
      <c r="IYJ13" s="695"/>
      <c r="IYK13" s="695"/>
      <c r="IYL13" s="695"/>
      <c r="IYM13" s="695"/>
      <c r="IYN13" s="695"/>
      <c r="IYO13" s="695"/>
      <c r="IYP13" s="695"/>
      <c r="IYQ13" s="695"/>
      <c r="IYR13" s="695"/>
      <c r="IYS13" s="695"/>
      <c r="IYT13" s="695"/>
      <c r="IYU13" s="695"/>
      <c r="IYV13" s="695"/>
      <c r="IYW13" s="695"/>
      <c r="IYX13" s="695"/>
      <c r="IYY13" s="695"/>
      <c r="IYZ13" s="695"/>
      <c r="IZA13" s="695"/>
      <c r="IZB13" s="695"/>
      <c r="IZC13" s="695"/>
      <c r="IZD13" s="695"/>
      <c r="IZE13" s="695"/>
      <c r="IZF13" s="695"/>
      <c r="IZG13" s="695"/>
      <c r="IZH13" s="695"/>
      <c r="IZI13" s="695"/>
      <c r="IZJ13" s="695"/>
      <c r="IZK13" s="695"/>
      <c r="IZL13" s="695"/>
      <c r="IZM13" s="695"/>
      <c r="IZN13" s="695"/>
      <c r="IZO13" s="695"/>
      <c r="IZP13" s="695"/>
      <c r="IZQ13" s="695"/>
      <c r="IZR13" s="695"/>
      <c r="IZS13" s="695"/>
      <c r="IZT13" s="695"/>
      <c r="IZU13" s="695"/>
      <c r="IZV13" s="695"/>
      <c r="IZW13" s="695"/>
      <c r="IZX13" s="695"/>
      <c r="IZY13" s="695"/>
      <c r="IZZ13" s="695"/>
      <c r="JAA13" s="695"/>
      <c r="JAB13" s="695"/>
      <c r="JAC13" s="695"/>
      <c r="JAD13" s="695"/>
      <c r="JAE13" s="695"/>
      <c r="JAF13" s="695"/>
      <c r="JAG13" s="695"/>
      <c r="JAH13" s="695"/>
      <c r="JAI13" s="695"/>
      <c r="JAJ13" s="695"/>
      <c r="JAK13" s="695"/>
      <c r="JAL13" s="695"/>
      <c r="JAM13" s="695"/>
      <c r="JAN13" s="695"/>
      <c r="JAO13" s="695"/>
      <c r="JAP13" s="695"/>
      <c r="JAQ13" s="695"/>
      <c r="JAR13" s="695"/>
      <c r="JAS13" s="695"/>
      <c r="JAT13" s="695"/>
      <c r="JAU13" s="695"/>
      <c r="JAV13" s="695"/>
      <c r="JAW13" s="695"/>
      <c r="JAX13" s="695"/>
      <c r="JAY13" s="695"/>
      <c r="JAZ13" s="695"/>
      <c r="JBA13" s="695"/>
      <c r="JBB13" s="695"/>
      <c r="JBC13" s="695"/>
      <c r="JBD13" s="695"/>
      <c r="JBE13" s="695"/>
      <c r="JBF13" s="695"/>
      <c r="JBG13" s="695"/>
      <c r="JBH13" s="695"/>
      <c r="JBI13" s="695"/>
      <c r="JBJ13" s="695"/>
      <c r="JBK13" s="695"/>
      <c r="JBL13" s="695"/>
      <c r="JBM13" s="695"/>
      <c r="JBN13" s="695"/>
      <c r="JBO13" s="695"/>
      <c r="JBP13" s="695"/>
      <c r="JBQ13" s="695"/>
      <c r="JBR13" s="695"/>
      <c r="JBS13" s="695"/>
      <c r="JBT13" s="695"/>
      <c r="JBU13" s="695"/>
      <c r="JBV13" s="695"/>
      <c r="JBW13" s="695"/>
      <c r="JBX13" s="695"/>
      <c r="JBY13" s="695"/>
      <c r="JBZ13" s="695"/>
      <c r="JCA13" s="695"/>
      <c r="JCB13" s="695"/>
      <c r="JCC13" s="695"/>
      <c r="JCD13" s="695"/>
      <c r="JCE13" s="695"/>
      <c r="JCF13" s="695"/>
      <c r="JCG13" s="695"/>
      <c r="JCH13" s="695"/>
      <c r="JCI13" s="695"/>
      <c r="JCJ13" s="695"/>
      <c r="JCK13" s="695"/>
      <c r="JCL13" s="695"/>
      <c r="JCM13" s="695"/>
      <c r="JCN13" s="695"/>
      <c r="JCO13" s="695"/>
      <c r="JCP13" s="695"/>
      <c r="JCQ13" s="695"/>
      <c r="JCR13" s="695"/>
      <c r="JCS13" s="695"/>
      <c r="JCT13" s="695"/>
      <c r="JCU13" s="695"/>
      <c r="JCV13" s="695"/>
      <c r="JCW13" s="695"/>
      <c r="JCX13" s="695"/>
      <c r="JCY13" s="695"/>
      <c r="JCZ13" s="695"/>
      <c r="JDA13" s="695"/>
      <c r="JDB13" s="695"/>
      <c r="JDC13" s="695"/>
      <c r="JDD13" s="695"/>
      <c r="JDE13" s="695"/>
      <c r="JDF13" s="695"/>
      <c r="JDG13" s="695"/>
      <c r="JDH13" s="695"/>
      <c r="JDI13" s="695"/>
      <c r="JDJ13" s="695"/>
      <c r="JDK13" s="695"/>
      <c r="JDL13" s="695"/>
      <c r="JDM13" s="695"/>
      <c r="JDN13" s="695"/>
      <c r="JDO13" s="695"/>
      <c r="JDP13" s="695"/>
      <c r="JDQ13" s="695"/>
      <c r="JDR13" s="695"/>
      <c r="JDS13" s="695"/>
      <c r="JDT13" s="695"/>
      <c r="JDU13" s="695"/>
      <c r="JDV13" s="695"/>
      <c r="JDW13" s="695"/>
      <c r="JDX13" s="695"/>
      <c r="JDY13" s="695"/>
      <c r="JDZ13" s="695"/>
      <c r="JEA13" s="695"/>
      <c r="JEB13" s="695"/>
      <c r="JEC13" s="695"/>
      <c r="JED13" s="695"/>
      <c r="JEE13" s="695"/>
      <c r="JEF13" s="695"/>
      <c r="JEG13" s="695"/>
      <c r="JEH13" s="695"/>
      <c r="JEI13" s="695"/>
      <c r="JEJ13" s="695"/>
      <c r="JEK13" s="695"/>
      <c r="JEL13" s="695"/>
      <c r="JEM13" s="695"/>
      <c r="JEN13" s="695"/>
      <c r="JEO13" s="695"/>
      <c r="JEP13" s="695"/>
      <c r="JEQ13" s="695"/>
      <c r="JER13" s="695"/>
      <c r="JES13" s="695"/>
      <c r="JET13" s="695"/>
      <c r="JEU13" s="695"/>
      <c r="JEV13" s="695"/>
      <c r="JEW13" s="695"/>
      <c r="JEX13" s="695"/>
      <c r="JEY13" s="695"/>
      <c r="JEZ13" s="695"/>
      <c r="JFA13" s="695"/>
      <c r="JFB13" s="695"/>
      <c r="JFC13" s="695"/>
      <c r="JFD13" s="695"/>
      <c r="JFE13" s="695"/>
      <c r="JFF13" s="695"/>
      <c r="JFG13" s="695"/>
      <c r="JFH13" s="695"/>
      <c r="JFI13" s="695"/>
      <c r="JFJ13" s="695"/>
      <c r="JFK13" s="695"/>
      <c r="JFL13" s="695"/>
      <c r="JFM13" s="695"/>
      <c r="JFN13" s="695"/>
      <c r="JFO13" s="695"/>
      <c r="JFP13" s="695"/>
      <c r="JFQ13" s="695"/>
      <c r="JFR13" s="695"/>
      <c r="JFS13" s="695"/>
      <c r="JFT13" s="695"/>
      <c r="JFU13" s="695"/>
      <c r="JFV13" s="695"/>
      <c r="JFW13" s="695"/>
      <c r="JFX13" s="695"/>
      <c r="JFY13" s="695"/>
      <c r="JFZ13" s="695"/>
      <c r="JGA13" s="695"/>
      <c r="JGB13" s="695"/>
      <c r="JGC13" s="695"/>
      <c r="JGD13" s="695"/>
      <c r="JGE13" s="695"/>
      <c r="JGF13" s="695"/>
      <c r="JGG13" s="695"/>
      <c r="JGH13" s="695"/>
      <c r="JGI13" s="695"/>
      <c r="JGJ13" s="695"/>
      <c r="JGK13" s="695"/>
      <c r="JGL13" s="695"/>
      <c r="JGM13" s="695"/>
      <c r="JGN13" s="695"/>
      <c r="JGO13" s="695"/>
      <c r="JGP13" s="695"/>
      <c r="JGQ13" s="695"/>
      <c r="JGR13" s="695"/>
      <c r="JGS13" s="695"/>
      <c r="JGT13" s="695"/>
      <c r="JGU13" s="695"/>
      <c r="JGV13" s="695"/>
      <c r="JGW13" s="695"/>
      <c r="JGX13" s="695"/>
      <c r="JGY13" s="695"/>
      <c r="JGZ13" s="695"/>
      <c r="JHA13" s="695"/>
      <c r="JHB13" s="695"/>
      <c r="JHC13" s="695"/>
      <c r="JHD13" s="695"/>
      <c r="JHE13" s="695"/>
      <c r="JHF13" s="695"/>
      <c r="JHG13" s="695"/>
      <c r="JHH13" s="695"/>
      <c r="JHI13" s="695"/>
      <c r="JHJ13" s="695"/>
      <c r="JHK13" s="695"/>
      <c r="JHL13" s="695"/>
      <c r="JHM13" s="695"/>
      <c r="JHN13" s="695"/>
      <c r="JHO13" s="695"/>
      <c r="JHP13" s="695"/>
      <c r="JHQ13" s="695"/>
      <c r="JHR13" s="695"/>
      <c r="JHS13" s="695"/>
      <c r="JHT13" s="695"/>
      <c r="JHU13" s="695"/>
      <c r="JHV13" s="695"/>
      <c r="JHW13" s="695"/>
      <c r="JHX13" s="695"/>
      <c r="JHY13" s="695"/>
      <c r="JHZ13" s="695"/>
      <c r="JIA13" s="695"/>
      <c r="JIB13" s="695"/>
      <c r="JIC13" s="695"/>
      <c r="JID13" s="695"/>
      <c r="JIE13" s="695"/>
      <c r="JIF13" s="695"/>
      <c r="JIG13" s="695"/>
      <c r="JIH13" s="695"/>
      <c r="JII13" s="695"/>
      <c r="JIJ13" s="695"/>
      <c r="JIK13" s="695"/>
      <c r="JIL13" s="695"/>
      <c r="JIM13" s="695"/>
      <c r="JIN13" s="695"/>
      <c r="JIO13" s="695"/>
      <c r="JIP13" s="695"/>
      <c r="JIQ13" s="695"/>
      <c r="JIR13" s="695"/>
      <c r="JIS13" s="695"/>
      <c r="JIT13" s="695"/>
      <c r="JIU13" s="695"/>
      <c r="JIV13" s="695"/>
      <c r="JIW13" s="695"/>
      <c r="JIX13" s="695"/>
      <c r="JIY13" s="695"/>
      <c r="JIZ13" s="695"/>
      <c r="JJA13" s="695"/>
      <c r="JJB13" s="695"/>
      <c r="JJC13" s="695"/>
      <c r="JJD13" s="695"/>
      <c r="JJE13" s="695"/>
      <c r="JJF13" s="695"/>
      <c r="JJG13" s="695"/>
      <c r="JJH13" s="695"/>
      <c r="JJI13" s="695"/>
      <c r="JJJ13" s="695"/>
      <c r="JJK13" s="695"/>
      <c r="JJL13" s="695"/>
      <c r="JJM13" s="695"/>
      <c r="JJN13" s="695"/>
      <c r="JJO13" s="695"/>
      <c r="JJP13" s="695"/>
      <c r="JJQ13" s="695"/>
      <c r="JJR13" s="695"/>
      <c r="JJS13" s="695"/>
      <c r="JJT13" s="695"/>
      <c r="JJU13" s="695"/>
      <c r="JJV13" s="695"/>
      <c r="JJW13" s="695"/>
      <c r="JJX13" s="695"/>
      <c r="JJY13" s="695"/>
      <c r="JJZ13" s="695"/>
      <c r="JKA13" s="695"/>
      <c r="JKB13" s="695"/>
      <c r="JKC13" s="695"/>
      <c r="JKD13" s="695"/>
      <c r="JKE13" s="695"/>
      <c r="JKF13" s="695"/>
      <c r="JKG13" s="695"/>
      <c r="JKH13" s="695"/>
      <c r="JKI13" s="695"/>
      <c r="JKJ13" s="695"/>
      <c r="JKK13" s="695"/>
      <c r="JKL13" s="695"/>
      <c r="JKM13" s="695"/>
      <c r="JKN13" s="695"/>
      <c r="JKO13" s="695"/>
      <c r="JKP13" s="695"/>
      <c r="JKQ13" s="695"/>
      <c r="JKR13" s="695"/>
      <c r="JKS13" s="695"/>
      <c r="JKT13" s="695"/>
      <c r="JKU13" s="695"/>
      <c r="JKV13" s="695"/>
      <c r="JKW13" s="695"/>
      <c r="JKX13" s="695"/>
      <c r="JKY13" s="695"/>
      <c r="JKZ13" s="695"/>
      <c r="JLA13" s="695"/>
      <c r="JLB13" s="695"/>
      <c r="JLC13" s="695"/>
      <c r="JLD13" s="695"/>
      <c r="JLE13" s="695"/>
      <c r="JLF13" s="695"/>
      <c r="JLG13" s="695"/>
      <c r="JLH13" s="695"/>
      <c r="JLI13" s="695"/>
      <c r="JLJ13" s="695"/>
      <c r="JLK13" s="695"/>
      <c r="JLL13" s="695"/>
      <c r="JLM13" s="695"/>
      <c r="JLN13" s="695"/>
      <c r="JLO13" s="695"/>
      <c r="JLP13" s="695"/>
      <c r="JLQ13" s="695"/>
      <c r="JLR13" s="695"/>
      <c r="JLS13" s="695"/>
      <c r="JLT13" s="695"/>
      <c r="JLU13" s="695"/>
      <c r="JLV13" s="695"/>
      <c r="JLW13" s="695"/>
      <c r="JLX13" s="695"/>
      <c r="JLY13" s="695"/>
      <c r="JLZ13" s="695"/>
      <c r="JMA13" s="695"/>
      <c r="JMB13" s="695"/>
      <c r="JMC13" s="695"/>
      <c r="JMD13" s="695"/>
      <c r="JME13" s="695"/>
      <c r="JMF13" s="695"/>
      <c r="JMG13" s="695"/>
      <c r="JMH13" s="695"/>
      <c r="JMI13" s="695"/>
      <c r="JMJ13" s="695"/>
      <c r="JMK13" s="695"/>
      <c r="JML13" s="695"/>
      <c r="JMM13" s="695"/>
      <c r="JMN13" s="695"/>
      <c r="JMO13" s="695"/>
      <c r="JMP13" s="695"/>
      <c r="JMQ13" s="695"/>
      <c r="JMR13" s="695"/>
      <c r="JMS13" s="695"/>
      <c r="JMT13" s="695"/>
      <c r="JMU13" s="695"/>
      <c r="JMV13" s="695"/>
      <c r="JMW13" s="695"/>
      <c r="JMX13" s="695"/>
      <c r="JMY13" s="695"/>
      <c r="JMZ13" s="695"/>
      <c r="JNA13" s="695"/>
      <c r="JNB13" s="695"/>
      <c r="JNC13" s="695"/>
      <c r="JND13" s="695"/>
      <c r="JNE13" s="695"/>
      <c r="JNF13" s="695"/>
      <c r="JNG13" s="695"/>
      <c r="JNH13" s="695"/>
      <c r="JNI13" s="695"/>
      <c r="JNJ13" s="695"/>
      <c r="JNK13" s="695"/>
      <c r="JNL13" s="695"/>
      <c r="JNM13" s="695"/>
      <c r="JNN13" s="695"/>
      <c r="JNO13" s="695"/>
      <c r="JNP13" s="695"/>
      <c r="JNQ13" s="695"/>
      <c r="JNR13" s="695"/>
      <c r="JNS13" s="695"/>
      <c r="JNT13" s="695"/>
      <c r="JNU13" s="695"/>
      <c r="JNV13" s="695"/>
      <c r="JNW13" s="695"/>
      <c r="JNX13" s="695"/>
      <c r="JNY13" s="695"/>
      <c r="JNZ13" s="695"/>
      <c r="JOA13" s="695"/>
      <c r="JOB13" s="695"/>
      <c r="JOC13" s="695"/>
      <c r="JOD13" s="695"/>
      <c r="JOE13" s="695"/>
      <c r="JOF13" s="695"/>
      <c r="JOG13" s="695"/>
      <c r="JOH13" s="695"/>
      <c r="JOI13" s="695"/>
      <c r="JOJ13" s="695"/>
      <c r="JOK13" s="695"/>
      <c r="JOL13" s="695"/>
      <c r="JOM13" s="695"/>
      <c r="JON13" s="695"/>
      <c r="JOO13" s="695"/>
      <c r="JOP13" s="695"/>
      <c r="JOQ13" s="695"/>
      <c r="JOR13" s="695"/>
      <c r="JOS13" s="695"/>
      <c r="JOT13" s="695"/>
      <c r="JOU13" s="695"/>
      <c r="JOV13" s="695"/>
      <c r="JOW13" s="695"/>
      <c r="JOX13" s="695"/>
      <c r="JOY13" s="695"/>
      <c r="JOZ13" s="695"/>
      <c r="JPA13" s="695"/>
      <c r="JPB13" s="695"/>
      <c r="JPC13" s="695"/>
      <c r="JPD13" s="695"/>
      <c r="JPE13" s="695"/>
      <c r="JPF13" s="695"/>
      <c r="JPG13" s="695"/>
      <c r="JPH13" s="695"/>
      <c r="JPI13" s="695"/>
      <c r="JPJ13" s="695"/>
      <c r="JPK13" s="695"/>
      <c r="JPL13" s="695"/>
      <c r="JPM13" s="695"/>
      <c r="JPN13" s="695"/>
      <c r="JPO13" s="695"/>
      <c r="JPP13" s="695"/>
      <c r="JPQ13" s="695"/>
      <c r="JPR13" s="695"/>
      <c r="JPS13" s="695"/>
      <c r="JPT13" s="695"/>
      <c r="JPU13" s="695"/>
      <c r="JPV13" s="695"/>
      <c r="JPW13" s="695"/>
      <c r="JPX13" s="695"/>
      <c r="JPY13" s="695"/>
      <c r="JPZ13" s="695"/>
      <c r="JQA13" s="695"/>
      <c r="JQB13" s="695"/>
      <c r="JQC13" s="695"/>
      <c r="JQD13" s="695"/>
      <c r="JQE13" s="695"/>
      <c r="JQF13" s="695"/>
      <c r="JQG13" s="695"/>
      <c r="JQH13" s="695"/>
      <c r="JQI13" s="695"/>
      <c r="JQJ13" s="695"/>
      <c r="JQK13" s="695"/>
      <c r="JQL13" s="695"/>
      <c r="JQM13" s="695"/>
      <c r="JQN13" s="695"/>
      <c r="JQO13" s="695"/>
      <c r="JQP13" s="695"/>
      <c r="JQQ13" s="695"/>
      <c r="JQR13" s="695"/>
      <c r="JQS13" s="695"/>
      <c r="JQT13" s="695"/>
      <c r="JQU13" s="695"/>
      <c r="JQV13" s="695"/>
      <c r="JQW13" s="695"/>
      <c r="JQX13" s="695"/>
      <c r="JQY13" s="695"/>
      <c r="JQZ13" s="695"/>
      <c r="JRA13" s="695"/>
      <c r="JRB13" s="695"/>
      <c r="JRC13" s="695"/>
      <c r="JRD13" s="695"/>
      <c r="JRE13" s="695"/>
      <c r="JRF13" s="695"/>
      <c r="JRG13" s="695"/>
      <c r="JRH13" s="695"/>
      <c r="JRI13" s="695"/>
      <c r="JRJ13" s="695"/>
      <c r="JRK13" s="695"/>
      <c r="JRL13" s="695"/>
      <c r="JRM13" s="695"/>
      <c r="JRN13" s="695"/>
      <c r="JRO13" s="695"/>
      <c r="JRP13" s="695"/>
      <c r="JRQ13" s="695"/>
      <c r="JRR13" s="695"/>
      <c r="JRS13" s="695"/>
      <c r="JRT13" s="695"/>
      <c r="JRU13" s="695"/>
      <c r="JRV13" s="695"/>
      <c r="JRW13" s="695"/>
      <c r="JRX13" s="695"/>
      <c r="JRY13" s="695"/>
      <c r="JRZ13" s="695"/>
      <c r="JSA13" s="695"/>
      <c r="JSB13" s="695"/>
      <c r="JSC13" s="695"/>
      <c r="JSD13" s="695"/>
      <c r="JSE13" s="695"/>
      <c r="JSF13" s="695"/>
      <c r="JSG13" s="695"/>
      <c r="JSH13" s="695"/>
      <c r="JSI13" s="695"/>
      <c r="JSJ13" s="695"/>
      <c r="JSK13" s="695"/>
      <c r="JSL13" s="695"/>
      <c r="JSM13" s="695"/>
      <c r="JSN13" s="695"/>
      <c r="JSO13" s="695"/>
      <c r="JSP13" s="695"/>
      <c r="JSQ13" s="695"/>
      <c r="JSR13" s="695"/>
      <c r="JSS13" s="695"/>
      <c r="JST13" s="695"/>
      <c r="JSU13" s="695"/>
      <c r="JSV13" s="695"/>
      <c r="JSW13" s="695"/>
      <c r="JSX13" s="695"/>
      <c r="JSY13" s="695"/>
      <c r="JSZ13" s="695"/>
      <c r="JTA13" s="695"/>
      <c r="JTB13" s="695"/>
      <c r="JTC13" s="695"/>
      <c r="JTD13" s="695"/>
      <c r="JTE13" s="695"/>
      <c r="JTF13" s="695"/>
      <c r="JTG13" s="695"/>
      <c r="JTH13" s="695"/>
      <c r="JTI13" s="695"/>
      <c r="JTJ13" s="695"/>
      <c r="JTK13" s="695"/>
      <c r="JTL13" s="695"/>
      <c r="JTM13" s="695"/>
      <c r="JTN13" s="695"/>
      <c r="JTO13" s="695"/>
      <c r="JTP13" s="695"/>
      <c r="JTQ13" s="695"/>
      <c r="JTR13" s="695"/>
      <c r="JTS13" s="695"/>
      <c r="JTT13" s="695"/>
      <c r="JTU13" s="695"/>
      <c r="JTV13" s="695"/>
      <c r="JTW13" s="695"/>
      <c r="JTX13" s="695"/>
      <c r="JTY13" s="695"/>
      <c r="JTZ13" s="695"/>
      <c r="JUA13" s="695"/>
      <c r="JUB13" s="695"/>
      <c r="JUC13" s="695"/>
      <c r="JUD13" s="695"/>
      <c r="JUE13" s="695"/>
      <c r="JUF13" s="695"/>
      <c r="JUG13" s="695"/>
      <c r="JUH13" s="695"/>
      <c r="JUI13" s="695"/>
      <c r="JUJ13" s="695"/>
      <c r="JUK13" s="695"/>
      <c r="JUL13" s="695"/>
      <c r="JUM13" s="695"/>
      <c r="JUN13" s="695"/>
      <c r="JUO13" s="695"/>
      <c r="JUP13" s="695"/>
      <c r="JUQ13" s="695"/>
      <c r="JUR13" s="695"/>
      <c r="JUS13" s="695"/>
      <c r="JUT13" s="695"/>
      <c r="JUU13" s="695"/>
      <c r="JUV13" s="695"/>
      <c r="JUW13" s="695"/>
      <c r="JUX13" s="695"/>
      <c r="JUY13" s="695"/>
      <c r="JUZ13" s="695"/>
      <c r="JVA13" s="695"/>
      <c r="JVB13" s="695"/>
      <c r="JVC13" s="695"/>
      <c r="JVD13" s="695"/>
      <c r="JVE13" s="695"/>
      <c r="JVF13" s="695"/>
      <c r="JVG13" s="695"/>
      <c r="JVH13" s="695"/>
      <c r="JVI13" s="695"/>
      <c r="JVJ13" s="695"/>
      <c r="JVK13" s="695"/>
      <c r="JVL13" s="695"/>
      <c r="JVM13" s="695"/>
      <c r="JVN13" s="695"/>
      <c r="JVO13" s="695"/>
      <c r="JVP13" s="695"/>
      <c r="JVQ13" s="695"/>
      <c r="JVR13" s="695"/>
      <c r="JVS13" s="695"/>
      <c r="JVT13" s="695"/>
      <c r="JVU13" s="695"/>
      <c r="JVV13" s="695"/>
      <c r="JVW13" s="695"/>
      <c r="JVX13" s="695"/>
      <c r="JVY13" s="695"/>
      <c r="JVZ13" s="695"/>
      <c r="JWA13" s="695"/>
      <c r="JWB13" s="695"/>
      <c r="JWC13" s="695"/>
      <c r="JWD13" s="695"/>
      <c r="JWE13" s="695"/>
      <c r="JWF13" s="695"/>
      <c r="JWG13" s="695"/>
      <c r="JWH13" s="695"/>
      <c r="JWI13" s="695"/>
      <c r="JWJ13" s="695"/>
      <c r="JWK13" s="695"/>
      <c r="JWL13" s="695"/>
      <c r="JWM13" s="695"/>
      <c r="JWN13" s="695"/>
      <c r="JWO13" s="695"/>
      <c r="JWP13" s="695"/>
      <c r="JWQ13" s="695"/>
      <c r="JWR13" s="695"/>
      <c r="JWS13" s="695"/>
      <c r="JWT13" s="695"/>
      <c r="JWU13" s="695"/>
      <c r="JWV13" s="695"/>
      <c r="JWW13" s="695"/>
      <c r="JWX13" s="695"/>
      <c r="JWY13" s="695"/>
      <c r="JWZ13" s="695"/>
      <c r="JXA13" s="695"/>
      <c r="JXB13" s="695"/>
      <c r="JXC13" s="695"/>
      <c r="JXD13" s="695"/>
      <c r="JXE13" s="695"/>
      <c r="JXF13" s="695"/>
      <c r="JXG13" s="695"/>
      <c r="JXH13" s="695"/>
      <c r="JXI13" s="695"/>
      <c r="JXJ13" s="695"/>
      <c r="JXK13" s="695"/>
      <c r="JXL13" s="695"/>
      <c r="JXM13" s="695"/>
      <c r="JXN13" s="695"/>
      <c r="JXO13" s="695"/>
      <c r="JXP13" s="695"/>
      <c r="JXQ13" s="695"/>
      <c r="JXR13" s="695"/>
      <c r="JXS13" s="695"/>
      <c r="JXT13" s="695"/>
      <c r="JXU13" s="695"/>
      <c r="JXV13" s="695"/>
      <c r="JXW13" s="695"/>
      <c r="JXX13" s="695"/>
      <c r="JXY13" s="695"/>
      <c r="JXZ13" s="695"/>
      <c r="JYA13" s="695"/>
      <c r="JYB13" s="695"/>
      <c r="JYC13" s="695"/>
      <c r="JYD13" s="695"/>
      <c r="JYE13" s="695"/>
      <c r="JYF13" s="695"/>
      <c r="JYG13" s="695"/>
      <c r="JYH13" s="695"/>
      <c r="JYI13" s="695"/>
      <c r="JYJ13" s="695"/>
      <c r="JYK13" s="695"/>
      <c r="JYL13" s="695"/>
      <c r="JYM13" s="695"/>
      <c r="JYN13" s="695"/>
      <c r="JYO13" s="695"/>
      <c r="JYP13" s="695"/>
      <c r="JYQ13" s="695"/>
      <c r="JYR13" s="695"/>
      <c r="JYS13" s="695"/>
      <c r="JYT13" s="695"/>
      <c r="JYU13" s="695"/>
      <c r="JYV13" s="695"/>
      <c r="JYW13" s="695"/>
      <c r="JYX13" s="695"/>
      <c r="JYY13" s="695"/>
      <c r="JYZ13" s="695"/>
      <c r="JZA13" s="695"/>
      <c r="JZB13" s="695"/>
      <c r="JZC13" s="695"/>
      <c r="JZD13" s="695"/>
      <c r="JZE13" s="695"/>
      <c r="JZF13" s="695"/>
      <c r="JZG13" s="695"/>
      <c r="JZH13" s="695"/>
      <c r="JZI13" s="695"/>
      <c r="JZJ13" s="695"/>
      <c r="JZK13" s="695"/>
      <c r="JZL13" s="695"/>
      <c r="JZM13" s="695"/>
      <c r="JZN13" s="695"/>
      <c r="JZO13" s="695"/>
      <c r="JZP13" s="695"/>
      <c r="JZQ13" s="695"/>
      <c r="JZR13" s="695"/>
      <c r="JZS13" s="695"/>
      <c r="JZT13" s="695"/>
      <c r="JZU13" s="695"/>
      <c r="JZV13" s="695"/>
      <c r="JZW13" s="695"/>
      <c r="JZX13" s="695"/>
      <c r="JZY13" s="695"/>
      <c r="JZZ13" s="695"/>
      <c r="KAA13" s="695"/>
      <c r="KAB13" s="695"/>
      <c r="KAC13" s="695"/>
      <c r="KAD13" s="695"/>
      <c r="KAE13" s="695"/>
      <c r="KAF13" s="695"/>
      <c r="KAG13" s="695"/>
      <c r="KAH13" s="695"/>
      <c r="KAI13" s="695"/>
      <c r="KAJ13" s="695"/>
      <c r="KAK13" s="695"/>
      <c r="KAL13" s="695"/>
      <c r="KAM13" s="695"/>
      <c r="KAN13" s="695"/>
      <c r="KAO13" s="695"/>
      <c r="KAP13" s="695"/>
      <c r="KAQ13" s="695"/>
      <c r="KAR13" s="695"/>
      <c r="KAS13" s="695"/>
      <c r="KAT13" s="695"/>
      <c r="KAU13" s="695"/>
      <c r="KAV13" s="695"/>
      <c r="KAW13" s="695"/>
      <c r="KAX13" s="695"/>
      <c r="KAY13" s="695"/>
      <c r="KAZ13" s="695"/>
      <c r="KBA13" s="695"/>
      <c r="KBB13" s="695"/>
      <c r="KBC13" s="695"/>
      <c r="KBD13" s="695"/>
      <c r="KBE13" s="695"/>
      <c r="KBF13" s="695"/>
      <c r="KBG13" s="695"/>
      <c r="KBH13" s="695"/>
      <c r="KBI13" s="695"/>
      <c r="KBJ13" s="695"/>
      <c r="KBK13" s="695"/>
      <c r="KBL13" s="695"/>
      <c r="KBM13" s="695"/>
      <c r="KBN13" s="695"/>
      <c r="KBO13" s="695"/>
      <c r="KBP13" s="695"/>
      <c r="KBQ13" s="695"/>
      <c r="KBR13" s="695"/>
      <c r="KBS13" s="695"/>
      <c r="KBT13" s="695"/>
      <c r="KBU13" s="695"/>
      <c r="KBV13" s="695"/>
      <c r="KBW13" s="695"/>
      <c r="KBX13" s="695"/>
      <c r="KBY13" s="695"/>
      <c r="KBZ13" s="695"/>
      <c r="KCA13" s="695"/>
      <c r="KCB13" s="695"/>
      <c r="KCC13" s="695"/>
      <c r="KCD13" s="695"/>
      <c r="KCE13" s="695"/>
      <c r="KCF13" s="695"/>
      <c r="KCG13" s="695"/>
      <c r="KCH13" s="695"/>
      <c r="KCI13" s="695"/>
      <c r="KCJ13" s="695"/>
      <c r="KCK13" s="695"/>
      <c r="KCL13" s="695"/>
      <c r="KCM13" s="695"/>
      <c r="KCN13" s="695"/>
      <c r="KCO13" s="695"/>
      <c r="KCP13" s="695"/>
      <c r="KCQ13" s="695"/>
      <c r="KCR13" s="695"/>
      <c r="KCS13" s="695"/>
      <c r="KCT13" s="695"/>
      <c r="KCU13" s="695"/>
      <c r="KCV13" s="695"/>
      <c r="KCW13" s="695"/>
      <c r="KCX13" s="695"/>
      <c r="KCY13" s="695"/>
      <c r="KCZ13" s="695"/>
      <c r="KDA13" s="695"/>
      <c r="KDB13" s="695"/>
      <c r="KDC13" s="695"/>
      <c r="KDD13" s="695"/>
      <c r="KDE13" s="695"/>
      <c r="KDF13" s="695"/>
      <c r="KDG13" s="695"/>
      <c r="KDH13" s="695"/>
      <c r="KDI13" s="695"/>
      <c r="KDJ13" s="695"/>
      <c r="KDK13" s="695"/>
      <c r="KDL13" s="695"/>
      <c r="KDM13" s="695"/>
      <c r="KDN13" s="695"/>
      <c r="KDO13" s="695"/>
      <c r="KDP13" s="695"/>
      <c r="KDQ13" s="695"/>
      <c r="KDR13" s="695"/>
      <c r="KDS13" s="695"/>
      <c r="KDT13" s="695"/>
      <c r="KDU13" s="695"/>
      <c r="KDV13" s="695"/>
      <c r="KDW13" s="695"/>
      <c r="KDX13" s="695"/>
      <c r="KDY13" s="695"/>
      <c r="KDZ13" s="695"/>
      <c r="KEA13" s="695"/>
      <c r="KEB13" s="695"/>
      <c r="KEC13" s="695"/>
      <c r="KED13" s="695"/>
      <c r="KEE13" s="695"/>
      <c r="KEF13" s="695"/>
      <c r="KEG13" s="695"/>
      <c r="KEH13" s="695"/>
      <c r="KEI13" s="695"/>
      <c r="KEJ13" s="695"/>
      <c r="KEK13" s="695"/>
      <c r="KEL13" s="695"/>
      <c r="KEM13" s="695"/>
      <c r="KEN13" s="695"/>
      <c r="KEO13" s="695"/>
      <c r="KEP13" s="695"/>
      <c r="KEQ13" s="695"/>
      <c r="KER13" s="695"/>
      <c r="KES13" s="695"/>
      <c r="KET13" s="695"/>
      <c r="KEU13" s="695"/>
      <c r="KEV13" s="695"/>
      <c r="KEW13" s="695"/>
      <c r="KEX13" s="695"/>
      <c r="KEY13" s="695"/>
      <c r="KEZ13" s="695"/>
      <c r="KFA13" s="695"/>
      <c r="KFB13" s="695"/>
      <c r="KFC13" s="695"/>
      <c r="KFD13" s="695"/>
      <c r="KFE13" s="695"/>
      <c r="KFF13" s="695"/>
      <c r="KFG13" s="695"/>
      <c r="KFH13" s="695"/>
      <c r="KFI13" s="695"/>
      <c r="KFJ13" s="695"/>
      <c r="KFK13" s="695"/>
      <c r="KFL13" s="695"/>
      <c r="KFM13" s="695"/>
      <c r="KFN13" s="695"/>
      <c r="KFO13" s="695"/>
      <c r="KFP13" s="695"/>
      <c r="KFQ13" s="695"/>
      <c r="KFR13" s="695"/>
      <c r="KFS13" s="695"/>
      <c r="KFT13" s="695"/>
      <c r="KFU13" s="695"/>
      <c r="KFV13" s="695"/>
      <c r="KFW13" s="695"/>
      <c r="KFX13" s="695"/>
      <c r="KFY13" s="695"/>
      <c r="KFZ13" s="695"/>
      <c r="KGA13" s="695"/>
      <c r="KGB13" s="695"/>
      <c r="KGC13" s="695"/>
      <c r="KGD13" s="695"/>
      <c r="KGE13" s="695"/>
      <c r="KGF13" s="695"/>
      <c r="KGG13" s="695"/>
      <c r="KGH13" s="695"/>
      <c r="KGI13" s="695"/>
      <c r="KGJ13" s="695"/>
      <c r="KGK13" s="695"/>
      <c r="KGL13" s="695"/>
      <c r="KGM13" s="695"/>
      <c r="KGN13" s="695"/>
      <c r="KGO13" s="695"/>
      <c r="KGP13" s="695"/>
      <c r="KGQ13" s="695"/>
      <c r="KGR13" s="695"/>
      <c r="KGS13" s="695"/>
      <c r="KGT13" s="695"/>
      <c r="KGU13" s="695"/>
      <c r="KGV13" s="695"/>
      <c r="KGW13" s="695"/>
      <c r="KGX13" s="695"/>
      <c r="KGY13" s="695"/>
      <c r="KGZ13" s="695"/>
      <c r="KHA13" s="695"/>
      <c r="KHB13" s="695"/>
      <c r="KHC13" s="695"/>
      <c r="KHD13" s="695"/>
      <c r="KHE13" s="695"/>
      <c r="KHF13" s="695"/>
      <c r="KHG13" s="695"/>
      <c r="KHH13" s="695"/>
      <c r="KHI13" s="695"/>
      <c r="KHJ13" s="695"/>
      <c r="KHK13" s="695"/>
      <c r="KHL13" s="695"/>
      <c r="KHM13" s="695"/>
      <c r="KHN13" s="695"/>
      <c r="KHO13" s="695"/>
      <c r="KHP13" s="695"/>
      <c r="KHQ13" s="695"/>
      <c r="KHR13" s="695"/>
      <c r="KHS13" s="695"/>
      <c r="KHT13" s="695"/>
      <c r="KHU13" s="695"/>
      <c r="KHV13" s="695"/>
      <c r="KHW13" s="695"/>
      <c r="KHX13" s="695"/>
      <c r="KHY13" s="695"/>
      <c r="KHZ13" s="695"/>
      <c r="KIA13" s="695"/>
      <c r="KIB13" s="695"/>
      <c r="KIC13" s="695"/>
      <c r="KID13" s="695"/>
      <c r="KIE13" s="695"/>
      <c r="KIF13" s="695"/>
      <c r="KIG13" s="695"/>
      <c r="KIH13" s="695"/>
      <c r="KII13" s="695"/>
      <c r="KIJ13" s="695"/>
      <c r="KIK13" s="695"/>
      <c r="KIL13" s="695"/>
      <c r="KIM13" s="695"/>
      <c r="KIN13" s="695"/>
      <c r="KIO13" s="695"/>
      <c r="KIP13" s="695"/>
      <c r="KIQ13" s="695"/>
      <c r="KIR13" s="695"/>
      <c r="KIS13" s="695"/>
      <c r="KIT13" s="695"/>
      <c r="KIU13" s="695"/>
      <c r="KIV13" s="695"/>
      <c r="KIW13" s="695"/>
      <c r="KIX13" s="695"/>
      <c r="KIY13" s="695"/>
      <c r="KIZ13" s="695"/>
      <c r="KJA13" s="695"/>
      <c r="KJB13" s="695"/>
      <c r="KJC13" s="695"/>
      <c r="KJD13" s="695"/>
      <c r="KJE13" s="695"/>
      <c r="KJF13" s="695"/>
      <c r="KJG13" s="695"/>
      <c r="KJH13" s="695"/>
      <c r="KJI13" s="695"/>
      <c r="KJJ13" s="695"/>
      <c r="KJK13" s="695"/>
      <c r="KJL13" s="695"/>
      <c r="KJM13" s="695"/>
      <c r="KJN13" s="695"/>
      <c r="KJO13" s="695"/>
      <c r="KJP13" s="695"/>
      <c r="KJQ13" s="695"/>
      <c r="KJR13" s="695"/>
      <c r="KJS13" s="695"/>
      <c r="KJT13" s="695"/>
      <c r="KJU13" s="695"/>
      <c r="KJV13" s="695"/>
      <c r="KJW13" s="695"/>
      <c r="KJX13" s="695"/>
      <c r="KJY13" s="695"/>
      <c r="KJZ13" s="695"/>
      <c r="KKA13" s="695"/>
      <c r="KKB13" s="695"/>
      <c r="KKC13" s="695"/>
      <c r="KKD13" s="695"/>
      <c r="KKE13" s="695"/>
      <c r="KKF13" s="695"/>
      <c r="KKG13" s="695"/>
      <c r="KKH13" s="695"/>
      <c r="KKI13" s="695"/>
      <c r="KKJ13" s="695"/>
      <c r="KKK13" s="695"/>
      <c r="KKL13" s="695"/>
      <c r="KKM13" s="695"/>
      <c r="KKN13" s="695"/>
      <c r="KKO13" s="695"/>
      <c r="KKP13" s="695"/>
      <c r="KKQ13" s="695"/>
      <c r="KKR13" s="695"/>
      <c r="KKS13" s="695"/>
      <c r="KKT13" s="695"/>
      <c r="KKU13" s="695"/>
      <c r="KKV13" s="695"/>
      <c r="KKW13" s="695"/>
      <c r="KKX13" s="695"/>
      <c r="KKY13" s="695"/>
      <c r="KKZ13" s="695"/>
      <c r="KLA13" s="695"/>
      <c r="KLB13" s="695"/>
      <c r="KLC13" s="695"/>
      <c r="KLD13" s="695"/>
      <c r="KLE13" s="695"/>
      <c r="KLF13" s="695"/>
      <c r="KLG13" s="695"/>
      <c r="KLH13" s="695"/>
      <c r="KLI13" s="695"/>
      <c r="KLJ13" s="695"/>
      <c r="KLK13" s="695"/>
      <c r="KLL13" s="695"/>
      <c r="KLM13" s="695"/>
      <c r="KLN13" s="695"/>
      <c r="KLO13" s="695"/>
      <c r="KLP13" s="695"/>
      <c r="KLQ13" s="695"/>
      <c r="KLR13" s="695"/>
      <c r="KLS13" s="695"/>
      <c r="KLT13" s="695"/>
      <c r="KLU13" s="695"/>
      <c r="KLV13" s="695"/>
      <c r="KLW13" s="695"/>
      <c r="KLX13" s="695"/>
      <c r="KLY13" s="695"/>
      <c r="KLZ13" s="695"/>
      <c r="KMA13" s="695"/>
      <c r="KMB13" s="695"/>
      <c r="KMC13" s="695"/>
      <c r="KMD13" s="695"/>
      <c r="KME13" s="695"/>
      <c r="KMF13" s="695"/>
      <c r="KMG13" s="695"/>
      <c r="KMH13" s="695"/>
      <c r="KMI13" s="695"/>
      <c r="KMJ13" s="695"/>
      <c r="KMK13" s="695"/>
      <c r="KML13" s="695"/>
      <c r="KMM13" s="695"/>
      <c r="KMN13" s="695"/>
      <c r="KMO13" s="695"/>
      <c r="KMP13" s="695"/>
      <c r="KMQ13" s="695"/>
      <c r="KMR13" s="695"/>
      <c r="KMS13" s="695"/>
      <c r="KMT13" s="695"/>
      <c r="KMU13" s="695"/>
      <c r="KMV13" s="695"/>
      <c r="KMW13" s="695"/>
      <c r="KMX13" s="695"/>
      <c r="KMY13" s="695"/>
      <c r="KMZ13" s="695"/>
      <c r="KNA13" s="695"/>
      <c r="KNB13" s="695"/>
      <c r="KNC13" s="695"/>
      <c r="KND13" s="695"/>
      <c r="KNE13" s="695"/>
      <c r="KNF13" s="695"/>
      <c r="KNG13" s="695"/>
      <c r="KNH13" s="695"/>
      <c r="KNI13" s="695"/>
      <c r="KNJ13" s="695"/>
      <c r="KNK13" s="695"/>
      <c r="KNL13" s="695"/>
      <c r="KNM13" s="695"/>
      <c r="KNN13" s="695"/>
      <c r="KNO13" s="695"/>
      <c r="KNP13" s="695"/>
      <c r="KNQ13" s="695"/>
      <c r="KNR13" s="695"/>
      <c r="KNS13" s="695"/>
      <c r="KNT13" s="695"/>
      <c r="KNU13" s="695"/>
      <c r="KNV13" s="695"/>
      <c r="KNW13" s="695"/>
      <c r="KNX13" s="695"/>
      <c r="KNY13" s="695"/>
      <c r="KNZ13" s="695"/>
      <c r="KOA13" s="695"/>
      <c r="KOB13" s="695"/>
      <c r="KOC13" s="695"/>
      <c r="KOD13" s="695"/>
      <c r="KOE13" s="695"/>
      <c r="KOF13" s="695"/>
      <c r="KOG13" s="695"/>
      <c r="KOH13" s="695"/>
      <c r="KOI13" s="695"/>
      <c r="KOJ13" s="695"/>
      <c r="KOK13" s="695"/>
      <c r="KOL13" s="695"/>
      <c r="KOM13" s="695"/>
      <c r="KON13" s="695"/>
      <c r="KOO13" s="695"/>
      <c r="KOP13" s="695"/>
      <c r="KOQ13" s="695"/>
      <c r="KOR13" s="695"/>
      <c r="KOS13" s="695"/>
      <c r="KOT13" s="695"/>
      <c r="KOU13" s="695"/>
      <c r="KOV13" s="695"/>
      <c r="KOW13" s="695"/>
      <c r="KOX13" s="695"/>
      <c r="KOY13" s="695"/>
      <c r="KOZ13" s="695"/>
      <c r="KPA13" s="695"/>
      <c r="KPB13" s="695"/>
      <c r="KPC13" s="695"/>
      <c r="KPD13" s="695"/>
      <c r="KPE13" s="695"/>
      <c r="KPF13" s="695"/>
      <c r="KPG13" s="695"/>
      <c r="KPH13" s="695"/>
      <c r="KPI13" s="695"/>
      <c r="KPJ13" s="695"/>
      <c r="KPK13" s="695"/>
      <c r="KPL13" s="695"/>
      <c r="KPM13" s="695"/>
      <c r="KPN13" s="695"/>
      <c r="KPO13" s="695"/>
      <c r="KPP13" s="695"/>
      <c r="KPQ13" s="695"/>
      <c r="KPR13" s="695"/>
      <c r="KPS13" s="695"/>
      <c r="KPT13" s="695"/>
      <c r="KPU13" s="695"/>
      <c r="KPV13" s="695"/>
      <c r="KPW13" s="695"/>
      <c r="KPX13" s="695"/>
      <c r="KPY13" s="695"/>
      <c r="KPZ13" s="695"/>
      <c r="KQA13" s="695"/>
      <c r="KQB13" s="695"/>
      <c r="KQC13" s="695"/>
      <c r="KQD13" s="695"/>
      <c r="KQE13" s="695"/>
      <c r="KQF13" s="695"/>
      <c r="KQG13" s="695"/>
      <c r="KQH13" s="695"/>
      <c r="KQI13" s="695"/>
      <c r="KQJ13" s="695"/>
      <c r="KQK13" s="695"/>
      <c r="KQL13" s="695"/>
      <c r="KQM13" s="695"/>
      <c r="KQN13" s="695"/>
      <c r="KQO13" s="695"/>
      <c r="KQP13" s="695"/>
      <c r="KQQ13" s="695"/>
      <c r="KQR13" s="695"/>
      <c r="KQS13" s="695"/>
      <c r="KQT13" s="695"/>
      <c r="KQU13" s="695"/>
      <c r="KQV13" s="695"/>
      <c r="KQW13" s="695"/>
      <c r="KQX13" s="695"/>
      <c r="KQY13" s="695"/>
      <c r="KQZ13" s="695"/>
      <c r="KRA13" s="695"/>
      <c r="KRB13" s="695"/>
      <c r="KRC13" s="695"/>
      <c r="KRD13" s="695"/>
      <c r="KRE13" s="695"/>
      <c r="KRF13" s="695"/>
      <c r="KRG13" s="695"/>
      <c r="KRH13" s="695"/>
      <c r="KRI13" s="695"/>
      <c r="KRJ13" s="695"/>
      <c r="KRK13" s="695"/>
      <c r="KRL13" s="695"/>
      <c r="KRM13" s="695"/>
      <c r="KRN13" s="695"/>
      <c r="KRO13" s="695"/>
      <c r="KRP13" s="695"/>
      <c r="KRQ13" s="695"/>
      <c r="KRR13" s="695"/>
      <c r="KRS13" s="695"/>
      <c r="KRT13" s="695"/>
      <c r="KRU13" s="695"/>
      <c r="KRV13" s="695"/>
      <c r="KRW13" s="695"/>
      <c r="KRX13" s="695"/>
      <c r="KRY13" s="695"/>
      <c r="KRZ13" s="695"/>
      <c r="KSA13" s="695"/>
      <c r="KSB13" s="695"/>
      <c r="KSC13" s="695"/>
      <c r="KSD13" s="695"/>
      <c r="KSE13" s="695"/>
      <c r="KSF13" s="695"/>
      <c r="KSG13" s="695"/>
      <c r="KSH13" s="695"/>
      <c r="KSI13" s="695"/>
      <c r="KSJ13" s="695"/>
      <c r="KSK13" s="695"/>
      <c r="KSL13" s="695"/>
      <c r="KSM13" s="695"/>
      <c r="KSN13" s="695"/>
      <c r="KSO13" s="695"/>
      <c r="KSP13" s="695"/>
      <c r="KSQ13" s="695"/>
      <c r="KSR13" s="695"/>
      <c r="KSS13" s="695"/>
      <c r="KST13" s="695"/>
      <c r="KSU13" s="695"/>
      <c r="KSV13" s="695"/>
      <c r="KSW13" s="695"/>
      <c r="KSX13" s="695"/>
      <c r="KSY13" s="695"/>
      <c r="KSZ13" s="695"/>
      <c r="KTA13" s="695"/>
      <c r="KTB13" s="695"/>
      <c r="KTC13" s="695"/>
      <c r="KTD13" s="695"/>
      <c r="KTE13" s="695"/>
      <c r="KTF13" s="695"/>
      <c r="KTG13" s="695"/>
      <c r="KTH13" s="695"/>
      <c r="KTI13" s="695"/>
      <c r="KTJ13" s="695"/>
      <c r="KTK13" s="695"/>
      <c r="KTL13" s="695"/>
      <c r="KTM13" s="695"/>
      <c r="KTN13" s="695"/>
      <c r="KTO13" s="695"/>
      <c r="KTP13" s="695"/>
      <c r="KTQ13" s="695"/>
      <c r="KTR13" s="695"/>
      <c r="KTS13" s="695"/>
      <c r="KTT13" s="695"/>
      <c r="KTU13" s="695"/>
      <c r="KTV13" s="695"/>
      <c r="KTW13" s="695"/>
      <c r="KTX13" s="695"/>
      <c r="KTY13" s="695"/>
      <c r="KTZ13" s="695"/>
      <c r="KUA13" s="695"/>
      <c r="KUB13" s="695"/>
      <c r="KUC13" s="695"/>
      <c r="KUD13" s="695"/>
      <c r="KUE13" s="695"/>
      <c r="KUF13" s="695"/>
      <c r="KUG13" s="695"/>
      <c r="KUH13" s="695"/>
      <c r="KUI13" s="695"/>
      <c r="KUJ13" s="695"/>
      <c r="KUK13" s="695"/>
      <c r="KUL13" s="695"/>
      <c r="KUM13" s="695"/>
      <c r="KUN13" s="695"/>
      <c r="KUO13" s="695"/>
      <c r="KUP13" s="695"/>
      <c r="KUQ13" s="695"/>
      <c r="KUR13" s="695"/>
      <c r="KUS13" s="695"/>
      <c r="KUT13" s="695"/>
      <c r="KUU13" s="695"/>
      <c r="KUV13" s="695"/>
      <c r="KUW13" s="695"/>
      <c r="KUX13" s="695"/>
      <c r="KUY13" s="695"/>
      <c r="KUZ13" s="695"/>
      <c r="KVA13" s="695"/>
      <c r="KVB13" s="695"/>
      <c r="KVC13" s="695"/>
      <c r="KVD13" s="695"/>
      <c r="KVE13" s="695"/>
      <c r="KVF13" s="695"/>
      <c r="KVG13" s="695"/>
      <c r="KVH13" s="695"/>
      <c r="KVI13" s="695"/>
      <c r="KVJ13" s="695"/>
      <c r="KVK13" s="695"/>
      <c r="KVL13" s="695"/>
      <c r="KVM13" s="695"/>
      <c r="KVN13" s="695"/>
      <c r="KVO13" s="695"/>
      <c r="KVP13" s="695"/>
      <c r="KVQ13" s="695"/>
      <c r="KVR13" s="695"/>
      <c r="KVS13" s="695"/>
      <c r="KVT13" s="695"/>
      <c r="KVU13" s="695"/>
      <c r="KVV13" s="695"/>
      <c r="KVW13" s="695"/>
      <c r="KVX13" s="695"/>
      <c r="KVY13" s="695"/>
      <c r="KVZ13" s="695"/>
      <c r="KWA13" s="695"/>
      <c r="KWB13" s="695"/>
      <c r="KWC13" s="695"/>
      <c r="KWD13" s="695"/>
      <c r="KWE13" s="695"/>
      <c r="KWF13" s="695"/>
      <c r="KWG13" s="695"/>
      <c r="KWH13" s="695"/>
      <c r="KWI13" s="695"/>
      <c r="KWJ13" s="695"/>
      <c r="KWK13" s="695"/>
      <c r="KWL13" s="695"/>
      <c r="KWM13" s="695"/>
      <c r="KWN13" s="695"/>
      <c r="KWO13" s="695"/>
      <c r="KWP13" s="695"/>
      <c r="KWQ13" s="695"/>
      <c r="KWR13" s="695"/>
      <c r="KWS13" s="695"/>
      <c r="KWT13" s="695"/>
      <c r="KWU13" s="695"/>
      <c r="KWV13" s="695"/>
      <c r="KWW13" s="695"/>
      <c r="KWX13" s="695"/>
      <c r="KWY13" s="695"/>
      <c r="KWZ13" s="695"/>
      <c r="KXA13" s="695"/>
      <c r="KXB13" s="695"/>
      <c r="KXC13" s="695"/>
      <c r="KXD13" s="695"/>
      <c r="KXE13" s="695"/>
      <c r="KXF13" s="695"/>
      <c r="KXG13" s="695"/>
      <c r="KXH13" s="695"/>
      <c r="KXI13" s="695"/>
      <c r="KXJ13" s="695"/>
      <c r="KXK13" s="695"/>
      <c r="KXL13" s="695"/>
      <c r="KXM13" s="695"/>
      <c r="KXN13" s="695"/>
      <c r="KXO13" s="695"/>
      <c r="KXP13" s="695"/>
      <c r="KXQ13" s="695"/>
      <c r="KXR13" s="695"/>
      <c r="KXS13" s="695"/>
      <c r="KXT13" s="695"/>
      <c r="KXU13" s="695"/>
      <c r="KXV13" s="695"/>
      <c r="KXW13" s="695"/>
      <c r="KXX13" s="695"/>
      <c r="KXY13" s="695"/>
      <c r="KXZ13" s="695"/>
      <c r="KYA13" s="695"/>
      <c r="KYB13" s="695"/>
      <c r="KYC13" s="695"/>
      <c r="KYD13" s="695"/>
      <c r="KYE13" s="695"/>
      <c r="KYF13" s="695"/>
      <c r="KYG13" s="695"/>
      <c r="KYH13" s="695"/>
      <c r="KYI13" s="695"/>
      <c r="KYJ13" s="695"/>
      <c r="KYK13" s="695"/>
      <c r="KYL13" s="695"/>
      <c r="KYM13" s="695"/>
      <c r="KYN13" s="695"/>
      <c r="KYO13" s="695"/>
      <c r="KYP13" s="695"/>
      <c r="KYQ13" s="695"/>
      <c r="KYR13" s="695"/>
      <c r="KYS13" s="695"/>
      <c r="KYT13" s="695"/>
      <c r="KYU13" s="695"/>
      <c r="KYV13" s="695"/>
      <c r="KYW13" s="695"/>
      <c r="KYX13" s="695"/>
      <c r="KYY13" s="695"/>
      <c r="KYZ13" s="695"/>
      <c r="KZA13" s="695"/>
      <c r="KZB13" s="695"/>
      <c r="KZC13" s="695"/>
      <c r="KZD13" s="695"/>
      <c r="KZE13" s="695"/>
      <c r="KZF13" s="695"/>
      <c r="KZG13" s="695"/>
      <c r="KZH13" s="695"/>
      <c r="KZI13" s="695"/>
      <c r="KZJ13" s="695"/>
      <c r="KZK13" s="695"/>
      <c r="KZL13" s="695"/>
      <c r="KZM13" s="695"/>
      <c r="KZN13" s="695"/>
      <c r="KZO13" s="695"/>
      <c r="KZP13" s="695"/>
      <c r="KZQ13" s="695"/>
      <c r="KZR13" s="695"/>
      <c r="KZS13" s="695"/>
      <c r="KZT13" s="695"/>
      <c r="KZU13" s="695"/>
      <c r="KZV13" s="695"/>
      <c r="KZW13" s="695"/>
      <c r="KZX13" s="695"/>
      <c r="KZY13" s="695"/>
      <c r="KZZ13" s="695"/>
      <c r="LAA13" s="695"/>
      <c r="LAB13" s="695"/>
      <c r="LAC13" s="695"/>
      <c r="LAD13" s="695"/>
      <c r="LAE13" s="695"/>
      <c r="LAF13" s="695"/>
      <c r="LAG13" s="695"/>
      <c r="LAH13" s="695"/>
      <c r="LAI13" s="695"/>
      <c r="LAJ13" s="695"/>
      <c r="LAK13" s="695"/>
      <c r="LAL13" s="695"/>
      <c r="LAM13" s="695"/>
      <c r="LAN13" s="695"/>
      <c r="LAO13" s="695"/>
      <c r="LAP13" s="695"/>
      <c r="LAQ13" s="695"/>
      <c r="LAR13" s="695"/>
      <c r="LAS13" s="695"/>
      <c r="LAT13" s="695"/>
      <c r="LAU13" s="695"/>
      <c r="LAV13" s="695"/>
      <c r="LAW13" s="695"/>
      <c r="LAX13" s="695"/>
      <c r="LAY13" s="695"/>
      <c r="LAZ13" s="695"/>
      <c r="LBA13" s="695"/>
      <c r="LBB13" s="695"/>
      <c r="LBC13" s="695"/>
      <c r="LBD13" s="695"/>
      <c r="LBE13" s="695"/>
      <c r="LBF13" s="695"/>
      <c r="LBG13" s="695"/>
      <c r="LBH13" s="695"/>
      <c r="LBI13" s="695"/>
      <c r="LBJ13" s="695"/>
      <c r="LBK13" s="695"/>
      <c r="LBL13" s="695"/>
      <c r="LBM13" s="695"/>
      <c r="LBN13" s="695"/>
      <c r="LBO13" s="695"/>
      <c r="LBP13" s="695"/>
      <c r="LBQ13" s="695"/>
      <c r="LBR13" s="695"/>
      <c r="LBS13" s="695"/>
      <c r="LBT13" s="695"/>
      <c r="LBU13" s="695"/>
      <c r="LBV13" s="695"/>
      <c r="LBW13" s="695"/>
      <c r="LBX13" s="695"/>
      <c r="LBY13" s="695"/>
      <c r="LBZ13" s="695"/>
      <c r="LCA13" s="695"/>
      <c r="LCB13" s="695"/>
      <c r="LCC13" s="695"/>
      <c r="LCD13" s="695"/>
      <c r="LCE13" s="695"/>
      <c r="LCF13" s="695"/>
      <c r="LCG13" s="695"/>
      <c r="LCH13" s="695"/>
      <c r="LCI13" s="695"/>
      <c r="LCJ13" s="695"/>
      <c r="LCK13" s="695"/>
      <c r="LCL13" s="695"/>
      <c r="LCM13" s="695"/>
      <c r="LCN13" s="695"/>
      <c r="LCO13" s="695"/>
      <c r="LCP13" s="695"/>
      <c r="LCQ13" s="695"/>
      <c r="LCR13" s="695"/>
      <c r="LCS13" s="695"/>
      <c r="LCT13" s="695"/>
      <c r="LCU13" s="695"/>
      <c r="LCV13" s="695"/>
      <c r="LCW13" s="695"/>
      <c r="LCX13" s="695"/>
      <c r="LCY13" s="695"/>
      <c r="LCZ13" s="695"/>
      <c r="LDA13" s="695"/>
      <c r="LDB13" s="695"/>
      <c r="LDC13" s="695"/>
      <c r="LDD13" s="695"/>
      <c r="LDE13" s="695"/>
      <c r="LDF13" s="695"/>
      <c r="LDG13" s="695"/>
      <c r="LDH13" s="695"/>
      <c r="LDI13" s="695"/>
      <c r="LDJ13" s="695"/>
      <c r="LDK13" s="695"/>
      <c r="LDL13" s="695"/>
      <c r="LDM13" s="695"/>
      <c r="LDN13" s="695"/>
      <c r="LDO13" s="695"/>
      <c r="LDP13" s="695"/>
      <c r="LDQ13" s="695"/>
      <c r="LDR13" s="695"/>
      <c r="LDS13" s="695"/>
      <c r="LDT13" s="695"/>
      <c r="LDU13" s="695"/>
      <c r="LDV13" s="695"/>
      <c r="LDW13" s="695"/>
      <c r="LDX13" s="695"/>
      <c r="LDY13" s="695"/>
      <c r="LDZ13" s="695"/>
      <c r="LEA13" s="695"/>
      <c r="LEB13" s="695"/>
      <c r="LEC13" s="695"/>
      <c r="LED13" s="695"/>
      <c r="LEE13" s="695"/>
      <c r="LEF13" s="695"/>
      <c r="LEG13" s="695"/>
      <c r="LEH13" s="695"/>
      <c r="LEI13" s="695"/>
      <c r="LEJ13" s="695"/>
      <c r="LEK13" s="695"/>
      <c r="LEL13" s="695"/>
      <c r="LEM13" s="695"/>
      <c r="LEN13" s="695"/>
      <c r="LEO13" s="695"/>
      <c r="LEP13" s="695"/>
      <c r="LEQ13" s="695"/>
      <c r="LER13" s="695"/>
      <c r="LES13" s="695"/>
      <c r="LET13" s="695"/>
      <c r="LEU13" s="695"/>
      <c r="LEV13" s="695"/>
      <c r="LEW13" s="695"/>
      <c r="LEX13" s="695"/>
      <c r="LEY13" s="695"/>
      <c r="LEZ13" s="695"/>
      <c r="LFA13" s="695"/>
      <c r="LFB13" s="695"/>
      <c r="LFC13" s="695"/>
      <c r="LFD13" s="695"/>
      <c r="LFE13" s="695"/>
      <c r="LFF13" s="695"/>
      <c r="LFG13" s="695"/>
      <c r="LFH13" s="695"/>
      <c r="LFI13" s="695"/>
      <c r="LFJ13" s="695"/>
      <c r="LFK13" s="695"/>
      <c r="LFL13" s="695"/>
      <c r="LFM13" s="695"/>
      <c r="LFN13" s="695"/>
      <c r="LFO13" s="695"/>
      <c r="LFP13" s="695"/>
      <c r="LFQ13" s="695"/>
      <c r="LFR13" s="695"/>
      <c r="LFS13" s="695"/>
      <c r="LFT13" s="695"/>
      <c r="LFU13" s="695"/>
      <c r="LFV13" s="695"/>
      <c r="LFW13" s="695"/>
      <c r="LFX13" s="695"/>
      <c r="LFY13" s="695"/>
      <c r="LFZ13" s="695"/>
      <c r="LGA13" s="695"/>
      <c r="LGB13" s="695"/>
      <c r="LGC13" s="695"/>
      <c r="LGD13" s="695"/>
      <c r="LGE13" s="695"/>
      <c r="LGF13" s="695"/>
      <c r="LGG13" s="695"/>
      <c r="LGH13" s="695"/>
      <c r="LGI13" s="695"/>
      <c r="LGJ13" s="695"/>
      <c r="LGK13" s="695"/>
      <c r="LGL13" s="695"/>
      <c r="LGM13" s="695"/>
      <c r="LGN13" s="695"/>
      <c r="LGO13" s="695"/>
      <c r="LGP13" s="695"/>
      <c r="LGQ13" s="695"/>
      <c r="LGR13" s="695"/>
      <c r="LGS13" s="695"/>
      <c r="LGT13" s="695"/>
      <c r="LGU13" s="695"/>
      <c r="LGV13" s="695"/>
      <c r="LGW13" s="695"/>
      <c r="LGX13" s="695"/>
      <c r="LGY13" s="695"/>
      <c r="LGZ13" s="695"/>
      <c r="LHA13" s="695"/>
      <c r="LHB13" s="695"/>
      <c r="LHC13" s="695"/>
      <c r="LHD13" s="695"/>
      <c r="LHE13" s="695"/>
      <c r="LHF13" s="695"/>
      <c r="LHG13" s="695"/>
      <c r="LHH13" s="695"/>
      <c r="LHI13" s="695"/>
      <c r="LHJ13" s="695"/>
      <c r="LHK13" s="695"/>
      <c r="LHL13" s="695"/>
      <c r="LHM13" s="695"/>
      <c r="LHN13" s="695"/>
      <c r="LHO13" s="695"/>
      <c r="LHP13" s="695"/>
      <c r="LHQ13" s="695"/>
      <c r="LHR13" s="695"/>
      <c r="LHS13" s="695"/>
      <c r="LHT13" s="695"/>
      <c r="LHU13" s="695"/>
      <c r="LHV13" s="695"/>
      <c r="LHW13" s="695"/>
      <c r="LHX13" s="695"/>
      <c r="LHY13" s="695"/>
      <c r="LHZ13" s="695"/>
      <c r="LIA13" s="695"/>
      <c r="LIB13" s="695"/>
      <c r="LIC13" s="695"/>
      <c r="LID13" s="695"/>
      <c r="LIE13" s="695"/>
      <c r="LIF13" s="695"/>
      <c r="LIG13" s="695"/>
      <c r="LIH13" s="695"/>
      <c r="LII13" s="695"/>
      <c r="LIJ13" s="695"/>
      <c r="LIK13" s="695"/>
      <c r="LIL13" s="695"/>
      <c r="LIM13" s="695"/>
      <c r="LIN13" s="695"/>
      <c r="LIO13" s="695"/>
      <c r="LIP13" s="695"/>
      <c r="LIQ13" s="695"/>
      <c r="LIR13" s="695"/>
      <c r="LIS13" s="695"/>
      <c r="LIT13" s="695"/>
      <c r="LIU13" s="695"/>
      <c r="LIV13" s="695"/>
      <c r="LIW13" s="695"/>
      <c r="LIX13" s="695"/>
      <c r="LIY13" s="695"/>
      <c r="LIZ13" s="695"/>
      <c r="LJA13" s="695"/>
      <c r="LJB13" s="695"/>
      <c r="LJC13" s="695"/>
      <c r="LJD13" s="695"/>
      <c r="LJE13" s="695"/>
      <c r="LJF13" s="695"/>
      <c r="LJG13" s="695"/>
      <c r="LJH13" s="695"/>
      <c r="LJI13" s="695"/>
      <c r="LJJ13" s="695"/>
      <c r="LJK13" s="695"/>
      <c r="LJL13" s="695"/>
      <c r="LJM13" s="695"/>
      <c r="LJN13" s="695"/>
      <c r="LJO13" s="695"/>
      <c r="LJP13" s="695"/>
      <c r="LJQ13" s="695"/>
      <c r="LJR13" s="695"/>
      <c r="LJS13" s="695"/>
      <c r="LJT13" s="695"/>
      <c r="LJU13" s="695"/>
      <c r="LJV13" s="695"/>
      <c r="LJW13" s="695"/>
      <c r="LJX13" s="695"/>
      <c r="LJY13" s="695"/>
      <c r="LJZ13" s="695"/>
      <c r="LKA13" s="695"/>
      <c r="LKB13" s="695"/>
      <c r="LKC13" s="695"/>
      <c r="LKD13" s="695"/>
      <c r="LKE13" s="695"/>
      <c r="LKF13" s="695"/>
      <c r="LKG13" s="695"/>
      <c r="LKH13" s="695"/>
      <c r="LKI13" s="695"/>
      <c r="LKJ13" s="695"/>
      <c r="LKK13" s="695"/>
      <c r="LKL13" s="695"/>
      <c r="LKM13" s="695"/>
      <c r="LKN13" s="695"/>
      <c r="LKO13" s="695"/>
      <c r="LKP13" s="695"/>
      <c r="LKQ13" s="695"/>
      <c r="LKR13" s="695"/>
      <c r="LKS13" s="695"/>
      <c r="LKT13" s="695"/>
      <c r="LKU13" s="695"/>
      <c r="LKV13" s="695"/>
      <c r="LKW13" s="695"/>
      <c r="LKX13" s="695"/>
      <c r="LKY13" s="695"/>
      <c r="LKZ13" s="695"/>
      <c r="LLA13" s="695"/>
      <c r="LLB13" s="695"/>
      <c r="LLC13" s="695"/>
      <c r="LLD13" s="695"/>
      <c r="LLE13" s="695"/>
      <c r="LLF13" s="695"/>
      <c r="LLG13" s="695"/>
      <c r="LLH13" s="695"/>
      <c r="LLI13" s="695"/>
      <c r="LLJ13" s="695"/>
      <c r="LLK13" s="695"/>
      <c r="LLL13" s="695"/>
      <c r="LLM13" s="695"/>
      <c r="LLN13" s="695"/>
      <c r="LLO13" s="695"/>
      <c r="LLP13" s="695"/>
      <c r="LLQ13" s="695"/>
      <c r="LLR13" s="695"/>
      <c r="LLS13" s="695"/>
      <c r="LLT13" s="695"/>
      <c r="LLU13" s="695"/>
      <c r="LLV13" s="695"/>
      <c r="LLW13" s="695"/>
      <c r="LLX13" s="695"/>
      <c r="LLY13" s="695"/>
      <c r="LLZ13" s="695"/>
      <c r="LMA13" s="695"/>
      <c r="LMB13" s="695"/>
      <c r="LMC13" s="695"/>
      <c r="LMD13" s="695"/>
      <c r="LME13" s="695"/>
      <c r="LMF13" s="695"/>
      <c r="LMG13" s="695"/>
      <c r="LMH13" s="695"/>
      <c r="LMI13" s="695"/>
      <c r="LMJ13" s="695"/>
      <c r="LMK13" s="695"/>
      <c r="LML13" s="695"/>
      <c r="LMM13" s="695"/>
      <c r="LMN13" s="695"/>
      <c r="LMO13" s="695"/>
      <c r="LMP13" s="695"/>
      <c r="LMQ13" s="695"/>
      <c r="LMR13" s="695"/>
      <c r="LMS13" s="695"/>
      <c r="LMT13" s="695"/>
      <c r="LMU13" s="695"/>
      <c r="LMV13" s="695"/>
      <c r="LMW13" s="695"/>
      <c r="LMX13" s="695"/>
      <c r="LMY13" s="695"/>
      <c r="LMZ13" s="695"/>
      <c r="LNA13" s="695"/>
      <c r="LNB13" s="695"/>
      <c r="LNC13" s="695"/>
      <c r="LND13" s="695"/>
      <c r="LNE13" s="695"/>
      <c r="LNF13" s="695"/>
      <c r="LNG13" s="695"/>
      <c r="LNH13" s="695"/>
      <c r="LNI13" s="695"/>
      <c r="LNJ13" s="695"/>
      <c r="LNK13" s="695"/>
      <c r="LNL13" s="695"/>
      <c r="LNM13" s="695"/>
      <c r="LNN13" s="695"/>
      <c r="LNO13" s="695"/>
      <c r="LNP13" s="695"/>
      <c r="LNQ13" s="695"/>
      <c r="LNR13" s="695"/>
      <c r="LNS13" s="695"/>
      <c r="LNT13" s="695"/>
      <c r="LNU13" s="695"/>
      <c r="LNV13" s="695"/>
      <c r="LNW13" s="695"/>
      <c r="LNX13" s="695"/>
      <c r="LNY13" s="695"/>
      <c r="LNZ13" s="695"/>
      <c r="LOA13" s="695"/>
      <c r="LOB13" s="695"/>
      <c r="LOC13" s="695"/>
      <c r="LOD13" s="695"/>
      <c r="LOE13" s="695"/>
      <c r="LOF13" s="695"/>
      <c r="LOG13" s="695"/>
      <c r="LOH13" s="695"/>
      <c r="LOI13" s="695"/>
      <c r="LOJ13" s="695"/>
      <c r="LOK13" s="695"/>
      <c r="LOL13" s="695"/>
      <c r="LOM13" s="695"/>
      <c r="LON13" s="695"/>
      <c r="LOO13" s="695"/>
      <c r="LOP13" s="695"/>
      <c r="LOQ13" s="695"/>
      <c r="LOR13" s="695"/>
      <c r="LOS13" s="695"/>
      <c r="LOT13" s="695"/>
      <c r="LOU13" s="695"/>
      <c r="LOV13" s="695"/>
      <c r="LOW13" s="695"/>
      <c r="LOX13" s="695"/>
      <c r="LOY13" s="695"/>
      <c r="LOZ13" s="695"/>
      <c r="LPA13" s="695"/>
      <c r="LPB13" s="695"/>
      <c r="LPC13" s="695"/>
      <c r="LPD13" s="695"/>
      <c r="LPE13" s="695"/>
      <c r="LPF13" s="695"/>
      <c r="LPG13" s="695"/>
      <c r="LPH13" s="695"/>
      <c r="LPI13" s="695"/>
      <c r="LPJ13" s="695"/>
      <c r="LPK13" s="695"/>
      <c r="LPL13" s="695"/>
      <c r="LPM13" s="695"/>
      <c r="LPN13" s="695"/>
      <c r="LPO13" s="695"/>
      <c r="LPP13" s="695"/>
      <c r="LPQ13" s="695"/>
      <c r="LPR13" s="695"/>
      <c r="LPS13" s="695"/>
      <c r="LPT13" s="695"/>
      <c r="LPU13" s="695"/>
      <c r="LPV13" s="695"/>
      <c r="LPW13" s="695"/>
      <c r="LPX13" s="695"/>
      <c r="LPY13" s="695"/>
      <c r="LPZ13" s="695"/>
      <c r="LQA13" s="695"/>
      <c r="LQB13" s="695"/>
      <c r="LQC13" s="695"/>
      <c r="LQD13" s="695"/>
      <c r="LQE13" s="695"/>
      <c r="LQF13" s="695"/>
      <c r="LQG13" s="695"/>
      <c r="LQH13" s="695"/>
      <c r="LQI13" s="695"/>
      <c r="LQJ13" s="695"/>
      <c r="LQK13" s="695"/>
      <c r="LQL13" s="695"/>
      <c r="LQM13" s="695"/>
      <c r="LQN13" s="695"/>
      <c r="LQO13" s="695"/>
      <c r="LQP13" s="695"/>
      <c r="LQQ13" s="695"/>
      <c r="LQR13" s="695"/>
      <c r="LQS13" s="695"/>
      <c r="LQT13" s="695"/>
      <c r="LQU13" s="695"/>
      <c r="LQV13" s="695"/>
      <c r="LQW13" s="695"/>
      <c r="LQX13" s="695"/>
      <c r="LQY13" s="695"/>
      <c r="LQZ13" s="695"/>
      <c r="LRA13" s="695"/>
      <c r="LRB13" s="695"/>
      <c r="LRC13" s="695"/>
      <c r="LRD13" s="695"/>
      <c r="LRE13" s="695"/>
      <c r="LRF13" s="695"/>
      <c r="LRG13" s="695"/>
      <c r="LRH13" s="695"/>
      <c r="LRI13" s="695"/>
      <c r="LRJ13" s="695"/>
      <c r="LRK13" s="695"/>
      <c r="LRL13" s="695"/>
      <c r="LRM13" s="695"/>
      <c r="LRN13" s="695"/>
      <c r="LRO13" s="695"/>
      <c r="LRP13" s="695"/>
      <c r="LRQ13" s="695"/>
      <c r="LRR13" s="695"/>
      <c r="LRS13" s="695"/>
      <c r="LRT13" s="695"/>
      <c r="LRU13" s="695"/>
      <c r="LRV13" s="695"/>
      <c r="LRW13" s="695"/>
      <c r="LRX13" s="695"/>
      <c r="LRY13" s="695"/>
      <c r="LRZ13" s="695"/>
      <c r="LSA13" s="695"/>
      <c r="LSB13" s="695"/>
      <c r="LSC13" s="695"/>
      <c r="LSD13" s="695"/>
      <c r="LSE13" s="695"/>
      <c r="LSF13" s="695"/>
      <c r="LSG13" s="695"/>
      <c r="LSH13" s="695"/>
      <c r="LSI13" s="695"/>
      <c r="LSJ13" s="695"/>
      <c r="LSK13" s="695"/>
      <c r="LSL13" s="695"/>
      <c r="LSM13" s="695"/>
      <c r="LSN13" s="695"/>
      <c r="LSO13" s="695"/>
      <c r="LSP13" s="695"/>
      <c r="LSQ13" s="695"/>
      <c r="LSR13" s="695"/>
      <c r="LSS13" s="695"/>
      <c r="LST13" s="695"/>
      <c r="LSU13" s="695"/>
      <c r="LSV13" s="695"/>
      <c r="LSW13" s="695"/>
      <c r="LSX13" s="695"/>
      <c r="LSY13" s="695"/>
      <c r="LSZ13" s="695"/>
      <c r="LTA13" s="695"/>
      <c r="LTB13" s="695"/>
      <c r="LTC13" s="695"/>
      <c r="LTD13" s="695"/>
      <c r="LTE13" s="695"/>
      <c r="LTF13" s="695"/>
      <c r="LTG13" s="695"/>
      <c r="LTH13" s="695"/>
      <c r="LTI13" s="695"/>
      <c r="LTJ13" s="695"/>
      <c r="LTK13" s="695"/>
      <c r="LTL13" s="695"/>
      <c r="LTM13" s="695"/>
      <c r="LTN13" s="695"/>
      <c r="LTO13" s="695"/>
      <c r="LTP13" s="695"/>
      <c r="LTQ13" s="695"/>
      <c r="LTR13" s="695"/>
      <c r="LTS13" s="695"/>
      <c r="LTT13" s="695"/>
      <c r="LTU13" s="695"/>
      <c r="LTV13" s="695"/>
      <c r="LTW13" s="695"/>
      <c r="LTX13" s="695"/>
      <c r="LTY13" s="695"/>
      <c r="LTZ13" s="695"/>
      <c r="LUA13" s="695"/>
      <c r="LUB13" s="695"/>
      <c r="LUC13" s="695"/>
      <c r="LUD13" s="695"/>
      <c r="LUE13" s="695"/>
      <c r="LUF13" s="695"/>
      <c r="LUG13" s="695"/>
      <c r="LUH13" s="695"/>
      <c r="LUI13" s="695"/>
      <c r="LUJ13" s="695"/>
      <c r="LUK13" s="695"/>
      <c r="LUL13" s="695"/>
      <c r="LUM13" s="695"/>
      <c r="LUN13" s="695"/>
      <c r="LUO13" s="695"/>
      <c r="LUP13" s="695"/>
      <c r="LUQ13" s="695"/>
      <c r="LUR13" s="695"/>
      <c r="LUS13" s="695"/>
      <c r="LUT13" s="695"/>
      <c r="LUU13" s="695"/>
      <c r="LUV13" s="695"/>
      <c r="LUW13" s="695"/>
      <c r="LUX13" s="695"/>
      <c r="LUY13" s="695"/>
      <c r="LUZ13" s="695"/>
      <c r="LVA13" s="695"/>
      <c r="LVB13" s="695"/>
      <c r="LVC13" s="695"/>
      <c r="LVD13" s="695"/>
      <c r="LVE13" s="695"/>
      <c r="LVF13" s="695"/>
      <c r="LVG13" s="695"/>
      <c r="LVH13" s="695"/>
      <c r="LVI13" s="695"/>
      <c r="LVJ13" s="695"/>
      <c r="LVK13" s="695"/>
      <c r="LVL13" s="695"/>
      <c r="LVM13" s="695"/>
      <c r="LVN13" s="695"/>
      <c r="LVO13" s="695"/>
      <c r="LVP13" s="695"/>
      <c r="LVQ13" s="695"/>
      <c r="LVR13" s="695"/>
      <c r="LVS13" s="695"/>
      <c r="LVT13" s="695"/>
      <c r="LVU13" s="695"/>
      <c r="LVV13" s="695"/>
      <c r="LVW13" s="695"/>
      <c r="LVX13" s="695"/>
      <c r="LVY13" s="695"/>
      <c r="LVZ13" s="695"/>
      <c r="LWA13" s="695"/>
      <c r="LWB13" s="695"/>
      <c r="LWC13" s="695"/>
      <c r="LWD13" s="695"/>
      <c r="LWE13" s="695"/>
      <c r="LWF13" s="695"/>
      <c r="LWG13" s="695"/>
      <c r="LWH13" s="695"/>
      <c r="LWI13" s="695"/>
      <c r="LWJ13" s="695"/>
      <c r="LWK13" s="695"/>
      <c r="LWL13" s="695"/>
      <c r="LWM13" s="695"/>
      <c r="LWN13" s="695"/>
      <c r="LWO13" s="695"/>
      <c r="LWP13" s="695"/>
      <c r="LWQ13" s="695"/>
      <c r="LWR13" s="695"/>
      <c r="LWS13" s="695"/>
      <c r="LWT13" s="695"/>
      <c r="LWU13" s="695"/>
      <c r="LWV13" s="695"/>
      <c r="LWW13" s="695"/>
      <c r="LWX13" s="695"/>
      <c r="LWY13" s="695"/>
      <c r="LWZ13" s="695"/>
      <c r="LXA13" s="695"/>
      <c r="LXB13" s="695"/>
      <c r="LXC13" s="695"/>
      <c r="LXD13" s="695"/>
      <c r="LXE13" s="695"/>
      <c r="LXF13" s="695"/>
      <c r="LXG13" s="695"/>
      <c r="LXH13" s="695"/>
      <c r="LXI13" s="695"/>
      <c r="LXJ13" s="695"/>
      <c r="LXK13" s="695"/>
      <c r="LXL13" s="695"/>
      <c r="LXM13" s="695"/>
      <c r="LXN13" s="695"/>
      <c r="LXO13" s="695"/>
      <c r="LXP13" s="695"/>
      <c r="LXQ13" s="695"/>
      <c r="LXR13" s="695"/>
      <c r="LXS13" s="695"/>
      <c r="LXT13" s="695"/>
      <c r="LXU13" s="695"/>
      <c r="LXV13" s="695"/>
      <c r="LXW13" s="695"/>
      <c r="LXX13" s="695"/>
      <c r="LXY13" s="695"/>
      <c r="LXZ13" s="695"/>
      <c r="LYA13" s="695"/>
      <c r="LYB13" s="695"/>
      <c r="LYC13" s="695"/>
      <c r="LYD13" s="695"/>
      <c r="LYE13" s="695"/>
      <c r="LYF13" s="695"/>
      <c r="LYG13" s="695"/>
      <c r="LYH13" s="695"/>
      <c r="LYI13" s="695"/>
      <c r="LYJ13" s="695"/>
      <c r="LYK13" s="695"/>
      <c r="LYL13" s="695"/>
      <c r="LYM13" s="695"/>
      <c r="LYN13" s="695"/>
      <c r="LYO13" s="695"/>
      <c r="LYP13" s="695"/>
      <c r="LYQ13" s="695"/>
      <c r="LYR13" s="695"/>
      <c r="LYS13" s="695"/>
      <c r="LYT13" s="695"/>
      <c r="LYU13" s="695"/>
      <c r="LYV13" s="695"/>
      <c r="LYW13" s="695"/>
      <c r="LYX13" s="695"/>
      <c r="LYY13" s="695"/>
      <c r="LYZ13" s="695"/>
      <c r="LZA13" s="695"/>
      <c r="LZB13" s="695"/>
      <c r="LZC13" s="695"/>
      <c r="LZD13" s="695"/>
      <c r="LZE13" s="695"/>
      <c r="LZF13" s="695"/>
      <c r="LZG13" s="695"/>
      <c r="LZH13" s="695"/>
      <c r="LZI13" s="695"/>
      <c r="LZJ13" s="695"/>
      <c r="LZK13" s="695"/>
      <c r="LZL13" s="695"/>
      <c r="LZM13" s="695"/>
      <c r="LZN13" s="695"/>
      <c r="LZO13" s="695"/>
      <c r="LZP13" s="695"/>
      <c r="LZQ13" s="695"/>
      <c r="LZR13" s="695"/>
      <c r="LZS13" s="695"/>
      <c r="LZT13" s="695"/>
      <c r="LZU13" s="695"/>
      <c r="LZV13" s="695"/>
      <c r="LZW13" s="695"/>
      <c r="LZX13" s="695"/>
      <c r="LZY13" s="695"/>
      <c r="LZZ13" s="695"/>
      <c r="MAA13" s="695"/>
      <c r="MAB13" s="695"/>
      <c r="MAC13" s="695"/>
      <c r="MAD13" s="695"/>
      <c r="MAE13" s="695"/>
      <c r="MAF13" s="695"/>
      <c r="MAG13" s="695"/>
      <c r="MAH13" s="695"/>
      <c r="MAI13" s="695"/>
      <c r="MAJ13" s="695"/>
      <c r="MAK13" s="695"/>
      <c r="MAL13" s="695"/>
      <c r="MAM13" s="695"/>
      <c r="MAN13" s="695"/>
      <c r="MAO13" s="695"/>
      <c r="MAP13" s="695"/>
      <c r="MAQ13" s="695"/>
      <c r="MAR13" s="695"/>
      <c r="MAS13" s="695"/>
      <c r="MAT13" s="695"/>
      <c r="MAU13" s="695"/>
      <c r="MAV13" s="695"/>
      <c r="MAW13" s="695"/>
      <c r="MAX13" s="695"/>
      <c r="MAY13" s="695"/>
      <c r="MAZ13" s="695"/>
      <c r="MBA13" s="695"/>
      <c r="MBB13" s="695"/>
      <c r="MBC13" s="695"/>
      <c r="MBD13" s="695"/>
      <c r="MBE13" s="695"/>
      <c r="MBF13" s="695"/>
      <c r="MBG13" s="695"/>
      <c r="MBH13" s="695"/>
      <c r="MBI13" s="695"/>
      <c r="MBJ13" s="695"/>
      <c r="MBK13" s="695"/>
      <c r="MBL13" s="695"/>
      <c r="MBM13" s="695"/>
      <c r="MBN13" s="695"/>
      <c r="MBO13" s="695"/>
      <c r="MBP13" s="695"/>
      <c r="MBQ13" s="695"/>
      <c r="MBR13" s="695"/>
      <c r="MBS13" s="695"/>
      <c r="MBT13" s="695"/>
      <c r="MBU13" s="695"/>
      <c r="MBV13" s="695"/>
      <c r="MBW13" s="695"/>
      <c r="MBX13" s="695"/>
      <c r="MBY13" s="695"/>
      <c r="MBZ13" s="695"/>
      <c r="MCA13" s="695"/>
      <c r="MCB13" s="695"/>
      <c r="MCC13" s="695"/>
      <c r="MCD13" s="695"/>
      <c r="MCE13" s="695"/>
      <c r="MCF13" s="695"/>
      <c r="MCG13" s="695"/>
      <c r="MCH13" s="695"/>
      <c r="MCI13" s="695"/>
      <c r="MCJ13" s="695"/>
      <c r="MCK13" s="695"/>
      <c r="MCL13" s="695"/>
      <c r="MCM13" s="695"/>
      <c r="MCN13" s="695"/>
      <c r="MCO13" s="695"/>
      <c r="MCP13" s="695"/>
      <c r="MCQ13" s="695"/>
      <c r="MCR13" s="695"/>
      <c r="MCS13" s="695"/>
      <c r="MCT13" s="695"/>
      <c r="MCU13" s="695"/>
      <c r="MCV13" s="695"/>
      <c r="MCW13" s="695"/>
      <c r="MCX13" s="695"/>
      <c r="MCY13" s="695"/>
      <c r="MCZ13" s="695"/>
      <c r="MDA13" s="695"/>
      <c r="MDB13" s="695"/>
      <c r="MDC13" s="695"/>
      <c r="MDD13" s="695"/>
      <c r="MDE13" s="695"/>
      <c r="MDF13" s="695"/>
      <c r="MDG13" s="695"/>
      <c r="MDH13" s="695"/>
      <c r="MDI13" s="695"/>
      <c r="MDJ13" s="695"/>
      <c r="MDK13" s="695"/>
      <c r="MDL13" s="695"/>
      <c r="MDM13" s="695"/>
      <c r="MDN13" s="695"/>
      <c r="MDO13" s="695"/>
      <c r="MDP13" s="695"/>
      <c r="MDQ13" s="695"/>
      <c r="MDR13" s="695"/>
      <c r="MDS13" s="695"/>
      <c r="MDT13" s="695"/>
      <c r="MDU13" s="695"/>
      <c r="MDV13" s="695"/>
      <c r="MDW13" s="695"/>
      <c r="MDX13" s="695"/>
      <c r="MDY13" s="695"/>
      <c r="MDZ13" s="695"/>
      <c r="MEA13" s="695"/>
      <c r="MEB13" s="695"/>
      <c r="MEC13" s="695"/>
      <c r="MED13" s="695"/>
      <c r="MEE13" s="695"/>
      <c r="MEF13" s="695"/>
      <c r="MEG13" s="695"/>
      <c r="MEH13" s="695"/>
      <c r="MEI13" s="695"/>
      <c r="MEJ13" s="695"/>
      <c r="MEK13" s="695"/>
      <c r="MEL13" s="695"/>
      <c r="MEM13" s="695"/>
      <c r="MEN13" s="695"/>
      <c r="MEO13" s="695"/>
      <c r="MEP13" s="695"/>
      <c r="MEQ13" s="695"/>
      <c r="MER13" s="695"/>
      <c r="MES13" s="695"/>
      <c r="MET13" s="695"/>
      <c r="MEU13" s="695"/>
      <c r="MEV13" s="695"/>
      <c r="MEW13" s="695"/>
      <c r="MEX13" s="695"/>
      <c r="MEY13" s="695"/>
      <c r="MEZ13" s="695"/>
      <c r="MFA13" s="695"/>
      <c r="MFB13" s="695"/>
      <c r="MFC13" s="695"/>
      <c r="MFD13" s="695"/>
      <c r="MFE13" s="695"/>
      <c r="MFF13" s="695"/>
      <c r="MFG13" s="695"/>
      <c r="MFH13" s="695"/>
      <c r="MFI13" s="695"/>
      <c r="MFJ13" s="695"/>
      <c r="MFK13" s="695"/>
      <c r="MFL13" s="695"/>
      <c r="MFM13" s="695"/>
      <c r="MFN13" s="695"/>
      <c r="MFO13" s="695"/>
      <c r="MFP13" s="695"/>
      <c r="MFQ13" s="695"/>
      <c r="MFR13" s="695"/>
      <c r="MFS13" s="695"/>
      <c r="MFT13" s="695"/>
      <c r="MFU13" s="695"/>
      <c r="MFV13" s="695"/>
      <c r="MFW13" s="695"/>
      <c r="MFX13" s="695"/>
      <c r="MFY13" s="695"/>
      <c r="MFZ13" s="695"/>
      <c r="MGA13" s="695"/>
      <c r="MGB13" s="695"/>
      <c r="MGC13" s="695"/>
      <c r="MGD13" s="695"/>
      <c r="MGE13" s="695"/>
      <c r="MGF13" s="695"/>
      <c r="MGG13" s="695"/>
      <c r="MGH13" s="695"/>
      <c r="MGI13" s="695"/>
      <c r="MGJ13" s="695"/>
      <c r="MGK13" s="695"/>
      <c r="MGL13" s="695"/>
      <c r="MGM13" s="695"/>
      <c r="MGN13" s="695"/>
      <c r="MGO13" s="695"/>
      <c r="MGP13" s="695"/>
      <c r="MGQ13" s="695"/>
      <c r="MGR13" s="695"/>
      <c r="MGS13" s="695"/>
      <c r="MGT13" s="695"/>
      <c r="MGU13" s="695"/>
      <c r="MGV13" s="695"/>
      <c r="MGW13" s="695"/>
      <c r="MGX13" s="695"/>
      <c r="MGY13" s="695"/>
      <c r="MGZ13" s="695"/>
      <c r="MHA13" s="695"/>
      <c r="MHB13" s="695"/>
      <c r="MHC13" s="695"/>
      <c r="MHD13" s="695"/>
      <c r="MHE13" s="695"/>
      <c r="MHF13" s="695"/>
      <c r="MHG13" s="695"/>
      <c r="MHH13" s="695"/>
      <c r="MHI13" s="695"/>
      <c r="MHJ13" s="695"/>
      <c r="MHK13" s="695"/>
      <c r="MHL13" s="695"/>
      <c r="MHM13" s="695"/>
      <c r="MHN13" s="695"/>
      <c r="MHO13" s="695"/>
      <c r="MHP13" s="695"/>
      <c r="MHQ13" s="695"/>
      <c r="MHR13" s="695"/>
      <c r="MHS13" s="695"/>
      <c r="MHT13" s="695"/>
      <c r="MHU13" s="695"/>
      <c r="MHV13" s="695"/>
      <c r="MHW13" s="695"/>
      <c r="MHX13" s="695"/>
      <c r="MHY13" s="695"/>
      <c r="MHZ13" s="695"/>
      <c r="MIA13" s="695"/>
      <c r="MIB13" s="695"/>
      <c r="MIC13" s="695"/>
      <c r="MID13" s="695"/>
      <c r="MIE13" s="695"/>
      <c r="MIF13" s="695"/>
      <c r="MIG13" s="695"/>
      <c r="MIH13" s="695"/>
      <c r="MII13" s="695"/>
      <c r="MIJ13" s="695"/>
      <c r="MIK13" s="695"/>
      <c r="MIL13" s="695"/>
      <c r="MIM13" s="695"/>
      <c r="MIN13" s="695"/>
      <c r="MIO13" s="695"/>
      <c r="MIP13" s="695"/>
      <c r="MIQ13" s="695"/>
      <c r="MIR13" s="695"/>
      <c r="MIS13" s="695"/>
      <c r="MIT13" s="695"/>
      <c r="MIU13" s="695"/>
      <c r="MIV13" s="695"/>
      <c r="MIW13" s="695"/>
      <c r="MIX13" s="695"/>
      <c r="MIY13" s="695"/>
      <c r="MIZ13" s="695"/>
      <c r="MJA13" s="695"/>
      <c r="MJB13" s="695"/>
      <c r="MJC13" s="695"/>
      <c r="MJD13" s="695"/>
      <c r="MJE13" s="695"/>
      <c r="MJF13" s="695"/>
      <c r="MJG13" s="695"/>
      <c r="MJH13" s="695"/>
      <c r="MJI13" s="695"/>
      <c r="MJJ13" s="695"/>
      <c r="MJK13" s="695"/>
      <c r="MJL13" s="695"/>
      <c r="MJM13" s="695"/>
      <c r="MJN13" s="695"/>
      <c r="MJO13" s="695"/>
      <c r="MJP13" s="695"/>
      <c r="MJQ13" s="695"/>
      <c r="MJR13" s="695"/>
      <c r="MJS13" s="695"/>
      <c r="MJT13" s="695"/>
      <c r="MJU13" s="695"/>
      <c r="MJV13" s="695"/>
      <c r="MJW13" s="695"/>
      <c r="MJX13" s="695"/>
      <c r="MJY13" s="695"/>
      <c r="MJZ13" s="695"/>
      <c r="MKA13" s="695"/>
      <c r="MKB13" s="695"/>
      <c r="MKC13" s="695"/>
      <c r="MKD13" s="695"/>
      <c r="MKE13" s="695"/>
      <c r="MKF13" s="695"/>
      <c r="MKG13" s="695"/>
      <c r="MKH13" s="695"/>
      <c r="MKI13" s="695"/>
      <c r="MKJ13" s="695"/>
      <c r="MKK13" s="695"/>
      <c r="MKL13" s="695"/>
      <c r="MKM13" s="695"/>
      <c r="MKN13" s="695"/>
      <c r="MKO13" s="695"/>
      <c r="MKP13" s="695"/>
      <c r="MKQ13" s="695"/>
      <c r="MKR13" s="695"/>
      <c r="MKS13" s="695"/>
      <c r="MKT13" s="695"/>
      <c r="MKU13" s="695"/>
      <c r="MKV13" s="695"/>
      <c r="MKW13" s="695"/>
      <c r="MKX13" s="695"/>
      <c r="MKY13" s="695"/>
      <c r="MKZ13" s="695"/>
      <c r="MLA13" s="695"/>
      <c r="MLB13" s="695"/>
      <c r="MLC13" s="695"/>
      <c r="MLD13" s="695"/>
      <c r="MLE13" s="695"/>
      <c r="MLF13" s="695"/>
      <c r="MLG13" s="695"/>
      <c r="MLH13" s="695"/>
      <c r="MLI13" s="695"/>
      <c r="MLJ13" s="695"/>
      <c r="MLK13" s="695"/>
      <c r="MLL13" s="695"/>
      <c r="MLM13" s="695"/>
      <c r="MLN13" s="695"/>
      <c r="MLO13" s="695"/>
      <c r="MLP13" s="695"/>
      <c r="MLQ13" s="695"/>
      <c r="MLR13" s="695"/>
      <c r="MLS13" s="695"/>
      <c r="MLT13" s="695"/>
      <c r="MLU13" s="695"/>
      <c r="MLV13" s="695"/>
      <c r="MLW13" s="695"/>
      <c r="MLX13" s="695"/>
      <c r="MLY13" s="695"/>
      <c r="MLZ13" s="695"/>
      <c r="MMA13" s="695"/>
      <c r="MMB13" s="695"/>
      <c r="MMC13" s="695"/>
      <c r="MMD13" s="695"/>
      <c r="MME13" s="695"/>
      <c r="MMF13" s="695"/>
      <c r="MMG13" s="695"/>
      <c r="MMH13" s="695"/>
      <c r="MMI13" s="695"/>
      <c r="MMJ13" s="695"/>
      <c r="MMK13" s="695"/>
      <c r="MML13" s="695"/>
      <c r="MMM13" s="695"/>
      <c r="MMN13" s="695"/>
      <c r="MMO13" s="695"/>
      <c r="MMP13" s="695"/>
      <c r="MMQ13" s="695"/>
      <c r="MMR13" s="695"/>
      <c r="MMS13" s="695"/>
      <c r="MMT13" s="695"/>
      <c r="MMU13" s="695"/>
      <c r="MMV13" s="695"/>
      <c r="MMW13" s="695"/>
      <c r="MMX13" s="695"/>
      <c r="MMY13" s="695"/>
      <c r="MMZ13" s="695"/>
      <c r="MNA13" s="695"/>
      <c r="MNB13" s="695"/>
      <c r="MNC13" s="695"/>
      <c r="MND13" s="695"/>
      <c r="MNE13" s="695"/>
      <c r="MNF13" s="695"/>
      <c r="MNG13" s="695"/>
      <c r="MNH13" s="695"/>
      <c r="MNI13" s="695"/>
      <c r="MNJ13" s="695"/>
      <c r="MNK13" s="695"/>
      <c r="MNL13" s="695"/>
      <c r="MNM13" s="695"/>
      <c r="MNN13" s="695"/>
      <c r="MNO13" s="695"/>
      <c r="MNP13" s="695"/>
      <c r="MNQ13" s="695"/>
      <c r="MNR13" s="695"/>
      <c r="MNS13" s="695"/>
      <c r="MNT13" s="695"/>
      <c r="MNU13" s="695"/>
      <c r="MNV13" s="695"/>
      <c r="MNW13" s="695"/>
      <c r="MNX13" s="695"/>
      <c r="MNY13" s="695"/>
      <c r="MNZ13" s="695"/>
      <c r="MOA13" s="695"/>
      <c r="MOB13" s="695"/>
      <c r="MOC13" s="695"/>
      <c r="MOD13" s="695"/>
      <c r="MOE13" s="695"/>
      <c r="MOF13" s="695"/>
      <c r="MOG13" s="695"/>
      <c r="MOH13" s="695"/>
      <c r="MOI13" s="695"/>
      <c r="MOJ13" s="695"/>
      <c r="MOK13" s="695"/>
      <c r="MOL13" s="695"/>
      <c r="MOM13" s="695"/>
      <c r="MON13" s="695"/>
      <c r="MOO13" s="695"/>
      <c r="MOP13" s="695"/>
      <c r="MOQ13" s="695"/>
      <c r="MOR13" s="695"/>
      <c r="MOS13" s="695"/>
      <c r="MOT13" s="695"/>
      <c r="MOU13" s="695"/>
      <c r="MOV13" s="695"/>
      <c r="MOW13" s="695"/>
      <c r="MOX13" s="695"/>
      <c r="MOY13" s="695"/>
      <c r="MOZ13" s="695"/>
      <c r="MPA13" s="695"/>
      <c r="MPB13" s="695"/>
      <c r="MPC13" s="695"/>
      <c r="MPD13" s="695"/>
      <c r="MPE13" s="695"/>
      <c r="MPF13" s="695"/>
      <c r="MPG13" s="695"/>
      <c r="MPH13" s="695"/>
      <c r="MPI13" s="695"/>
      <c r="MPJ13" s="695"/>
      <c r="MPK13" s="695"/>
      <c r="MPL13" s="695"/>
      <c r="MPM13" s="695"/>
      <c r="MPN13" s="695"/>
      <c r="MPO13" s="695"/>
      <c r="MPP13" s="695"/>
      <c r="MPQ13" s="695"/>
      <c r="MPR13" s="695"/>
      <c r="MPS13" s="695"/>
      <c r="MPT13" s="695"/>
      <c r="MPU13" s="695"/>
      <c r="MPV13" s="695"/>
      <c r="MPW13" s="695"/>
      <c r="MPX13" s="695"/>
      <c r="MPY13" s="695"/>
      <c r="MPZ13" s="695"/>
      <c r="MQA13" s="695"/>
      <c r="MQB13" s="695"/>
      <c r="MQC13" s="695"/>
      <c r="MQD13" s="695"/>
      <c r="MQE13" s="695"/>
      <c r="MQF13" s="695"/>
      <c r="MQG13" s="695"/>
      <c r="MQH13" s="695"/>
      <c r="MQI13" s="695"/>
      <c r="MQJ13" s="695"/>
      <c r="MQK13" s="695"/>
      <c r="MQL13" s="695"/>
      <c r="MQM13" s="695"/>
      <c r="MQN13" s="695"/>
      <c r="MQO13" s="695"/>
      <c r="MQP13" s="695"/>
      <c r="MQQ13" s="695"/>
      <c r="MQR13" s="695"/>
      <c r="MQS13" s="695"/>
      <c r="MQT13" s="695"/>
      <c r="MQU13" s="695"/>
      <c r="MQV13" s="695"/>
      <c r="MQW13" s="695"/>
      <c r="MQX13" s="695"/>
      <c r="MQY13" s="695"/>
      <c r="MQZ13" s="695"/>
      <c r="MRA13" s="695"/>
      <c r="MRB13" s="695"/>
      <c r="MRC13" s="695"/>
      <c r="MRD13" s="695"/>
      <c r="MRE13" s="695"/>
      <c r="MRF13" s="695"/>
      <c r="MRG13" s="695"/>
      <c r="MRH13" s="695"/>
      <c r="MRI13" s="695"/>
      <c r="MRJ13" s="695"/>
      <c r="MRK13" s="695"/>
      <c r="MRL13" s="695"/>
      <c r="MRM13" s="695"/>
      <c r="MRN13" s="695"/>
      <c r="MRO13" s="695"/>
      <c r="MRP13" s="695"/>
      <c r="MRQ13" s="695"/>
      <c r="MRR13" s="695"/>
      <c r="MRS13" s="695"/>
      <c r="MRT13" s="695"/>
      <c r="MRU13" s="695"/>
      <c r="MRV13" s="695"/>
      <c r="MRW13" s="695"/>
      <c r="MRX13" s="695"/>
      <c r="MRY13" s="695"/>
      <c r="MRZ13" s="695"/>
      <c r="MSA13" s="695"/>
      <c r="MSB13" s="695"/>
      <c r="MSC13" s="695"/>
      <c r="MSD13" s="695"/>
      <c r="MSE13" s="695"/>
      <c r="MSF13" s="695"/>
      <c r="MSG13" s="695"/>
      <c r="MSH13" s="695"/>
      <c r="MSI13" s="695"/>
      <c r="MSJ13" s="695"/>
      <c r="MSK13" s="695"/>
      <c r="MSL13" s="695"/>
      <c r="MSM13" s="695"/>
      <c r="MSN13" s="695"/>
      <c r="MSO13" s="695"/>
      <c r="MSP13" s="695"/>
      <c r="MSQ13" s="695"/>
      <c r="MSR13" s="695"/>
      <c r="MSS13" s="695"/>
      <c r="MST13" s="695"/>
      <c r="MSU13" s="695"/>
      <c r="MSV13" s="695"/>
      <c r="MSW13" s="695"/>
      <c r="MSX13" s="695"/>
      <c r="MSY13" s="695"/>
      <c r="MSZ13" s="695"/>
      <c r="MTA13" s="695"/>
      <c r="MTB13" s="695"/>
      <c r="MTC13" s="695"/>
      <c r="MTD13" s="695"/>
      <c r="MTE13" s="695"/>
      <c r="MTF13" s="695"/>
      <c r="MTG13" s="695"/>
      <c r="MTH13" s="695"/>
      <c r="MTI13" s="695"/>
      <c r="MTJ13" s="695"/>
      <c r="MTK13" s="695"/>
      <c r="MTL13" s="695"/>
      <c r="MTM13" s="695"/>
      <c r="MTN13" s="695"/>
      <c r="MTO13" s="695"/>
      <c r="MTP13" s="695"/>
      <c r="MTQ13" s="695"/>
      <c r="MTR13" s="695"/>
      <c r="MTS13" s="695"/>
      <c r="MTT13" s="695"/>
      <c r="MTU13" s="695"/>
      <c r="MTV13" s="695"/>
      <c r="MTW13" s="695"/>
      <c r="MTX13" s="695"/>
      <c r="MTY13" s="695"/>
      <c r="MTZ13" s="695"/>
      <c r="MUA13" s="695"/>
      <c r="MUB13" s="695"/>
      <c r="MUC13" s="695"/>
      <c r="MUD13" s="695"/>
      <c r="MUE13" s="695"/>
      <c r="MUF13" s="695"/>
      <c r="MUG13" s="695"/>
      <c r="MUH13" s="695"/>
      <c r="MUI13" s="695"/>
      <c r="MUJ13" s="695"/>
      <c r="MUK13" s="695"/>
      <c r="MUL13" s="695"/>
      <c r="MUM13" s="695"/>
      <c r="MUN13" s="695"/>
      <c r="MUO13" s="695"/>
      <c r="MUP13" s="695"/>
      <c r="MUQ13" s="695"/>
      <c r="MUR13" s="695"/>
      <c r="MUS13" s="695"/>
      <c r="MUT13" s="695"/>
      <c r="MUU13" s="695"/>
      <c r="MUV13" s="695"/>
      <c r="MUW13" s="695"/>
      <c r="MUX13" s="695"/>
      <c r="MUY13" s="695"/>
      <c r="MUZ13" s="695"/>
      <c r="MVA13" s="695"/>
      <c r="MVB13" s="695"/>
      <c r="MVC13" s="695"/>
      <c r="MVD13" s="695"/>
      <c r="MVE13" s="695"/>
      <c r="MVF13" s="695"/>
      <c r="MVG13" s="695"/>
      <c r="MVH13" s="695"/>
      <c r="MVI13" s="695"/>
      <c r="MVJ13" s="695"/>
      <c r="MVK13" s="695"/>
      <c r="MVL13" s="695"/>
      <c r="MVM13" s="695"/>
      <c r="MVN13" s="695"/>
      <c r="MVO13" s="695"/>
      <c r="MVP13" s="695"/>
      <c r="MVQ13" s="695"/>
      <c r="MVR13" s="695"/>
      <c r="MVS13" s="695"/>
      <c r="MVT13" s="695"/>
      <c r="MVU13" s="695"/>
      <c r="MVV13" s="695"/>
      <c r="MVW13" s="695"/>
      <c r="MVX13" s="695"/>
      <c r="MVY13" s="695"/>
      <c r="MVZ13" s="695"/>
      <c r="MWA13" s="695"/>
      <c r="MWB13" s="695"/>
      <c r="MWC13" s="695"/>
      <c r="MWD13" s="695"/>
      <c r="MWE13" s="695"/>
      <c r="MWF13" s="695"/>
      <c r="MWG13" s="695"/>
      <c r="MWH13" s="695"/>
      <c r="MWI13" s="695"/>
      <c r="MWJ13" s="695"/>
      <c r="MWK13" s="695"/>
      <c r="MWL13" s="695"/>
      <c r="MWM13" s="695"/>
      <c r="MWN13" s="695"/>
      <c r="MWO13" s="695"/>
      <c r="MWP13" s="695"/>
      <c r="MWQ13" s="695"/>
      <c r="MWR13" s="695"/>
      <c r="MWS13" s="695"/>
      <c r="MWT13" s="695"/>
      <c r="MWU13" s="695"/>
      <c r="MWV13" s="695"/>
      <c r="MWW13" s="695"/>
      <c r="MWX13" s="695"/>
      <c r="MWY13" s="695"/>
      <c r="MWZ13" s="695"/>
      <c r="MXA13" s="695"/>
      <c r="MXB13" s="695"/>
      <c r="MXC13" s="695"/>
      <c r="MXD13" s="695"/>
      <c r="MXE13" s="695"/>
      <c r="MXF13" s="695"/>
      <c r="MXG13" s="695"/>
      <c r="MXH13" s="695"/>
      <c r="MXI13" s="695"/>
      <c r="MXJ13" s="695"/>
      <c r="MXK13" s="695"/>
      <c r="MXL13" s="695"/>
      <c r="MXM13" s="695"/>
      <c r="MXN13" s="695"/>
      <c r="MXO13" s="695"/>
      <c r="MXP13" s="695"/>
      <c r="MXQ13" s="695"/>
      <c r="MXR13" s="695"/>
      <c r="MXS13" s="695"/>
      <c r="MXT13" s="695"/>
      <c r="MXU13" s="695"/>
      <c r="MXV13" s="695"/>
      <c r="MXW13" s="695"/>
      <c r="MXX13" s="695"/>
      <c r="MXY13" s="695"/>
      <c r="MXZ13" s="695"/>
      <c r="MYA13" s="695"/>
      <c r="MYB13" s="695"/>
      <c r="MYC13" s="695"/>
      <c r="MYD13" s="695"/>
      <c r="MYE13" s="695"/>
      <c r="MYF13" s="695"/>
      <c r="MYG13" s="695"/>
      <c r="MYH13" s="695"/>
      <c r="MYI13" s="695"/>
      <c r="MYJ13" s="695"/>
      <c r="MYK13" s="695"/>
      <c r="MYL13" s="695"/>
      <c r="MYM13" s="695"/>
      <c r="MYN13" s="695"/>
      <c r="MYO13" s="695"/>
      <c r="MYP13" s="695"/>
      <c r="MYQ13" s="695"/>
      <c r="MYR13" s="695"/>
      <c r="MYS13" s="695"/>
      <c r="MYT13" s="695"/>
      <c r="MYU13" s="695"/>
      <c r="MYV13" s="695"/>
      <c r="MYW13" s="695"/>
      <c r="MYX13" s="695"/>
      <c r="MYY13" s="695"/>
      <c r="MYZ13" s="695"/>
      <c r="MZA13" s="695"/>
      <c r="MZB13" s="695"/>
      <c r="MZC13" s="695"/>
      <c r="MZD13" s="695"/>
      <c r="MZE13" s="695"/>
      <c r="MZF13" s="695"/>
      <c r="MZG13" s="695"/>
      <c r="MZH13" s="695"/>
      <c r="MZI13" s="695"/>
      <c r="MZJ13" s="695"/>
      <c r="MZK13" s="695"/>
      <c r="MZL13" s="695"/>
      <c r="MZM13" s="695"/>
      <c r="MZN13" s="695"/>
      <c r="MZO13" s="695"/>
      <c r="MZP13" s="695"/>
      <c r="MZQ13" s="695"/>
      <c r="MZR13" s="695"/>
      <c r="MZS13" s="695"/>
      <c r="MZT13" s="695"/>
      <c r="MZU13" s="695"/>
      <c r="MZV13" s="695"/>
      <c r="MZW13" s="695"/>
      <c r="MZX13" s="695"/>
      <c r="MZY13" s="695"/>
      <c r="MZZ13" s="695"/>
      <c r="NAA13" s="695"/>
      <c r="NAB13" s="695"/>
      <c r="NAC13" s="695"/>
      <c r="NAD13" s="695"/>
      <c r="NAE13" s="695"/>
      <c r="NAF13" s="695"/>
      <c r="NAG13" s="695"/>
      <c r="NAH13" s="695"/>
      <c r="NAI13" s="695"/>
      <c r="NAJ13" s="695"/>
      <c r="NAK13" s="695"/>
      <c r="NAL13" s="695"/>
      <c r="NAM13" s="695"/>
      <c r="NAN13" s="695"/>
      <c r="NAO13" s="695"/>
      <c r="NAP13" s="695"/>
      <c r="NAQ13" s="695"/>
      <c r="NAR13" s="695"/>
      <c r="NAS13" s="695"/>
      <c r="NAT13" s="695"/>
      <c r="NAU13" s="695"/>
      <c r="NAV13" s="695"/>
      <c r="NAW13" s="695"/>
      <c r="NAX13" s="695"/>
      <c r="NAY13" s="695"/>
      <c r="NAZ13" s="695"/>
      <c r="NBA13" s="695"/>
      <c r="NBB13" s="695"/>
      <c r="NBC13" s="695"/>
      <c r="NBD13" s="695"/>
      <c r="NBE13" s="695"/>
      <c r="NBF13" s="695"/>
      <c r="NBG13" s="695"/>
      <c r="NBH13" s="695"/>
      <c r="NBI13" s="695"/>
      <c r="NBJ13" s="695"/>
      <c r="NBK13" s="695"/>
      <c r="NBL13" s="695"/>
      <c r="NBM13" s="695"/>
      <c r="NBN13" s="695"/>
      <c r="NBO13" s="695"/>
      <c r="NBP13" s="695"/>
      <c r="NBQ13" s="695"/>
      <c r="NBR13" s="695"/>
      <c r="NBS13" s="695"/>
      <c r="NBT13" s="695"/>
      <c r="NBU13" s="695"/>
      <c r="NBV13" s="695"/>
      <c r="NBW13" s="695"/>
      <c r="NBX13" s="695"/>
      <c r="NBY13" s="695"/>
      <c r="NBZ13" s="695"/>
      <c r="NCA13" s="695"/>
      <c r="NCB13" s="695"/>
      <c r="NCC13" s="695"/>
      <c r="NCD13" s="695"/>
      <c r="NCE13" s="695"/>
      <c r="NCF13" s="695"/>
      <c r="NCG13" s="695"/>
      <c r="NCH13" s="695"/>
      <c r="NCI13" s="695"/>
      <c r="NCJ13" s="695"/>
      <c r="NCK13" s="695"/>
      <c r="NCL13" s="695"/>
      <c r="NCM13" s="695"/>
      <c r="NCN13" s="695"/>
      <c r="NCO13" s="695"/>
      <c r="NCP13" s="695"/>
      <c r="NCQ13" s="695"/>
      <c r="NCR13" s="695"/>
      <c r="NCS13" s="695"/>
      <c r="NCT13" s="695"/>
      <c r="NCU13" s="695"/>
      <c r="NCV13" s="695"/>
      <c r="NCW13" s="695"/>
      <c r="NCX13" s="695"/>
      <c r="NCY13" s="695"/>
      <c r="NCZ13" s="695"/>
      <c r="NDA13" s="695"/>
      <c r="NDB13" s="695"/>
      <c r="NDC13" s="695"/>
      <c r="NDD13" s="695"/>
      <c r="NDE13" s="695"/>
      <c r="NDF13" s="695"/>
      <c r="NDG13" s="695"/>
      <c r="NDH13" s="695"/>
      <c r="NDI13" s="695"/>
      <c r="NDJ13" s="695"/>
      <c r="NDK13" s="695"/>
      <c r="NDL13" s="695"/>
      <c r="NDM13" s="695"/>
      <c r="NDN13" s="695"/>
      <c r="NDO13" s="695"/>
      <c r="NDP13" s="695"/>
      <c r="NDQ13" s="695"/>
      <c r="NDR13" s="695"/>
      <c r="NDS13" s="695"/>
      <c r="NDT13" s="695"/>
      <c r="NDU13" s="695"/>
      <c r="NDV13" s="695"/>
      <c r="NDW13" s="695"/>
      <c r="NDX13" s="695"/>
      <c r="NDY13" s="695"/>
      <c r="NDZ13" s="695"/>
      <c r="NEA13" s="695"/>
      <c r="NEB13" s="695"/>
      <c r="NEC13" s="695"/>
      <c r="NED13" s="695"/>
      <c r="NEE13" s="695"/>
      <c r="NEF13" s="695"/>
      <c r="NEG13" s="695"/>
      <c r="NEH13" s="695"/>
      <c r="NEI13" s="695"/>
      <c r="NEJ13" s="695"/>
      <c r="NEK13" s="695"/>
      <c r="NEL13" s="695"/>
      <c r="NEM13" s="695"/>
      <c r="NEN13" s="695"/>
      <c r="NEO13" s="695"/>
      <c r="NEP13" s="695"/>
      <c r="NEQ13" s="695"/>
      <c r="NER13" s="695"/>
      <c r="NES13" s="695"/>
      <c r="NET13" s="695"/>
      <c r="NEU13" s="695"/>
      <c r="NEV13" s="695"/>
      <c r="NEW13" s="695"/>
      <c r="NEX13" s="695"/>
      <c r="NEY13" s="695"/>
      <c r="NEZ13" s="695"/>
      <c r="NFA13" s="695"/>
      <c r="NFB13" s="695"/>
      <c r="NFC13" s="695"/>
      <c r="NFD13" s="695"/>
      <c r="NFE13" s="695"/>
      <c r="NFF13" s="695"/>
      <c r="NFG13" s="695"/>
      <c r="NFH13" s="695"/>
      <c r="NFI13" s="695"/>
      <c r="NFJ13" s="695"/>
      <c r="NFK13" s="695"/>
      <c r="NFL13" s="695"/>
      <c r="NFM13" s="695"/>
      <c r="NFN13" s="695"/>
      <c r="NFO13" s="695"/>
      <c r="NFP13" s="695"/>
      <c r="NFQ13" s="695"/>
      <c r="NFR13" s="695"/>
      <c r="NFS13" s="695"/>
      <c r="NFT13" s="695"/>
      <c r="NFU13" s="695"/>
      <c r="NFV13" s="695"/>
      <c r="NFW13" s="695"/>
      <c r="NFX13" s="695"/>
      <c r="NFY13" s="695"/>
      <c r="NFZ13" s="695"/>
      <c r="NGA13" s="695"/>
      <c r="NGB13" s="695"/>
      <c r="NGC13" s="695"/>
      <c r="NGD13" s="695"/>
      <c r="NGE13" s="695"/>
      <c r="NGF13" s="695"/>
      <c r="NGG13" s="695"/>
      <c r="NGH13" s="695"/>
      <c r="NGI13" s="695"/>
      <c r="NGJ13" s="695"/>
      <c r="NGK13" s="695"/>
      <c r="NGL13" s="695"/>
      <c r="NGM13" s="695"/>
      <c r="NGN13" s="695"/>
      <c r="NGO13" s="695"/>
      <c r="NGP13" s="695"/>
      <c r="NGQ13" s="695"/>
      <c r="NGR13" s="695"/>
      <c r="NGS13" s="695"/>
      <c r="NGT13" s="695"/>
      <c r="NGU13" s="695"/>
      <c r="NGV13" s="695"/>
      <c r="NGW13" s="695"/>
      <c r="NGX13" s="695"/>
      <c r="NGY13" s="695"/>
      <c r="NGZ13" s="695"/>
      <c r="NHA13" s="695"/>
      <c r="NHB13" s="695"/>
      <c r="NHC13" s="695"/>
      <c r="NHD13" s="695"/>
      <c r="NHE13" s="695"/>
      <c r="NHF13" s="695"/>
      <c r="NHG13" s="695"/>
      <c r="NHH13" s="695"/>
      <c r="NHI13" s="695"/>
      <c r="NHJ13" s="695"/>
      <c r="NHK13" s="695"/>
      <c r="NHL13" s="695"/>
      <c r="NHM13" s="695"/>
      <c r="NHN13" s="695"/>
      <c r="NHO13" s="695"/>
      <c r="NHP13" s="695"/>
      <c r="NHQ13" s="695"/>
      <c r="NHR13" s="695"/>
      <c r="NHS13" s="695"/>
      <c r="NHT13" s="695"/>
      <c r="NHU13" s="695"/>
      <c r="NHV13" s="695"/>
      <c r="NHW13" s="695"/>
      <c r="NHX13" s="695"/>
      <c r="NHY13" s="695"/>
      <c r="NHZ13" s="695"/>
      <c r="NIA13" s="695"/>
      <c r="NIB13" s="695"/>
      <c r="NIC13" s="695"/>
      <c r="NID13" s="695"/>
      <c r="NIE13" s="695"/>
      <c r="NIF13" s="695"/>
      <c r="NIG13" s="695"/>
      <c r="NIH13" s="695"/>
      <c r="NII13" s="695"/>
      <c r="NIJ13" s="695"/>
      <c r="NIK13" s="695"/>
      <c r="NIL13" s="695"/>
      <c r="NIM13" s="695"/>
      <c r="NIN13" s="695"/>
      <c r="NIO13" s="695"/>
      <c r="NIP13" s="695"/>
      <c r="NIQ13" s="695"/>
      <c r="NIR13" s="695"/>
      <c r="NIS13" s="695"/>
      <c r="NIT13" s="695"/>
      <c r="NIU13" s="695"/>
      <c r="NIV13" s="695"/>
      <c r="NIW13" s="695"/>
      <c r="NIX13" s="695"/>
      <c r="NIY13" s="695"/>
      <c r="NIZ13" s="695"/>
      <c r="NJA13" s="695"/>
      <c r="NJB13" s="695"/>
      <c r="NJC13" s="695"/>
      <c r="NJD13" s="695"/>
      <c r="NJE13" s="695"/>
      <c r="NJF13" s="695"/>
      <c r="NJG13" s="695"/>
      <c r="NJH13" s="695"/>
      <c r="NJI13" s="695"/>
      <c r="NJJ13" s="695"/>
      <c r="NJK13" s="695"/>
      <c r="NJL13" s="695"/>
      <c r="NJM13" s="695"/>
      <c r="NJN13" s="695"/>
      <c r="NJO13" s="695"/>
      <c r="NJP13" s="695"/>
      <c r="NJQ13" s="695"/>
      <c r="NJR13" s="695"/>
      <c r="NJS13" s="695"/>
      <c r="NJT13" s="695"/>
      <c r="NJU13" s="695"/>
      <c r="NJV13" s="695"/>
      <c r="NJW13" s="695"/>
      <c r="NJX13" s="695"/>
      <c r="NJY13" s="695"/>
      <c r="NJZ13" s="695"/>
      <c r="NKA13" s="695"/>
      <c r="NKB13" s="695"/>
      <c r="NKC13" s="695"/>
      <c r="NKD13" s="695"/>
      <c r="NKE13" s="695"/>
      <c r="NKF13" s="695"/>
      <c r="NKG13" s="695"/>
      <c r="NKH13" s="695"/>
      <c r="NKI13" s="695"/>
      <c r="NKJ13" s="695"/>
      <c r="NKK13" s="695"/>
      <c r="NKL13" s="695"/>
      <c r="NKM13" s="695"/>
      <c r="NKN13" s="695"/>
      <c r="NKO13" s="695"/>
      <c r="NKP13" s="695"/>
      <c r="NKQ13" s="695"/>
      <c r="NKR13" s="695"/>
      <c r="NKS13" s="695"/>
      <c r="NKT13" s="695"/>
      <c r="NKU13" s="695"/>
      <c r="NKV13" s="695"/>
      <c r="NKW13" s="695"/>
      <c r="NKX13" s="695"/>
      <c r="NKY13" s="695"/>
      <c r="NKZ13" s="695"/>
      <c r="NLA13" s="695"/>
      <c r="NLB13" s="695"/>
      <c r="NLC13" s="695"/>
      <c r="NLD13" s="695"/>
      <c r="NLE13" s="695"/>
      <c r="NLF13" s="695"/>
      <c r="NLG13" s="695"/>
      <c r="NLH13" s="695"/>
      <c r="NLI13" s="695"/>
      <c r="NLJ13" s="695"/>
      <c r="NLK13" s="695"/>
      <c r="NLL13" s="695"/>
      <c r="NLM13" s="695"/>
      <c r="NLN13" s="695"/>
      <c r="NLO13" s="695"/>
      <c r="NLP13" s="695"/>
      <c r="NLQ13" s="695"/>
      <c r="NLR13" s="695"/>
      <c r="NLS13" s="695"/>
      <c r="NLT13" s="695"/>
      <c r="NLU13" s="695"/>
      <c r="NLV13" s="695"/>
      <c r="NLW13" s="695"/>
      <c r="NLX13" s="695"/>
      <c r="NLY13" s="695"/>
      <c r="NLZ13" s="695"/>
      <c r="NMA13" s="695"/>
      <c r="NMB13" s="695"/>
      <c r="NMC13" s="695"/>
      <c r="NMD13" s="695"/>
      <c r="NME13" s="695"/>
      <c r="NMF13" s="695"/>
      <c r="NMG13" s="695"/>
      <c r="NMH13" s="695"/>
      <c r="NMI13" s="695"/>
      <c r="NMJ13" s="695"/>
      <c r="NMK13" s="695"/>
      <c r="NML13" s="695"/>
      <c r="NMM13" s="695"/>
      <c r="NMN13" s="695"/>
      <c r="NMO13" s="695"/>
      <c r="NMP13" s="695"/>
      <c r="NMQ13" s="695"/>
      <c r="NMR13" s="695"/>
      <c r="NMS13" s="695"/>
      <c r="NMT13" s="695"/>
      <c r="NMU13" s="695"/>
      <c r="NMV13" s="695"/>
      <c r="NMW13" s="695"/>
      <c r="NMX13" s="695"/>
      <c r="NMY13" s="695"/>
      <c r="NMZ13" s="695"/>
      <c r="NNA13" s="695"/>
      <c r="NNB13" s="695"/>
      <c r="NNC13" s="695"/>
      <c r="NND13" s="695"/>
      <c r="NNE13" s="695"/>
      <c r="NNF13" s="695"/>
      <c r="NNG13" s="695"/>
      <c r="NNH13" s="695"/>
      <c r="NNI13" s="695"/>
      <c r="NNJ13" s="695"/>
      <c r="NNK13" s="695"/>
      <c r="NNL13" s="695"/>
      <c r="NNM13" s="695"/>
      <c r="NNN13" s="695"/>
      <c r="NNO13" s="695"/>
      <c r="NNP13" s="695"/>
      <c r="NNQ13" s="695"/>
      <c r="NNR13" s="695"/>
      <c r="NNS13" s="695"/>
      <c r="NNT13" s="695"/>
      <c r="NNU13" s="695"/>
      <c r="NNV13" s="695"/>
      <c r="NNW13" s="695"/>
      <c r="NNX13" s="695"/>
      <c r="NNY13" s="695"/>
      <c r="NNZ13" s="695"/>
      <c r="NOA13" s="695"/>
      <c r="NOB13" s="695"/>
      <c r="NOC13" s="695"/>
      <c r="NOD13" s="695"/>
      <c r="NOE13" s="695"/>
      <c r="NOF13" s="695"/>
      <c r="NOG13" s="695"/>
      <c r="NOH13" s="695"/>
      <c r="NOI13" s="695"/>
      <c r="NOJ13" s="695"/>
      <c r="NOK13" s="695"/>
      <c r="NOL13" s="695"/>
      <c r="NOM13" s="695"/>
      <c r="NON13" s="695"/>
      <c r="NOO13" s="695"/>
      <c r="NOP13" s="695"/>
      <c r="NOQ13" s="695"/>
      <c r="NOR13" s="695"/>
      <c r="NOS13" s="695"/>
      <c r="NOT13" s="695"/>
      <c r="NOU13" s="695"/>
      <c r="NOV13" s="695"/>
      <c r="NOW13" s="695"/>
      <c r="NOX13" s="695"/>
      <c r="NOY13" s="695"/>
      <c r="NOZ13" s="695"/>
      <c r="NPA13" s="695"/>
      <c r="NPB13" s="695"/>
      <c r="NPC13" s="695"/>
      <c r="NPD13" s="695"/>
      <c r="NPE13" s="695"/>
      <c r="NPF13" s="695"/>
      <c r="NPG13" s="695"/>
      <c r="NPH13" s="695"/>
      <c r="NPI13" s="695"/>
      <c r="NPJ13" s="695"/>
      <c r="NPK13" s="695"/>
      <c r="NPL13" s="695"/>
      <c r="NPM13" s="695"/>
      <c r="NPN13" s="695"/>
      <c r="NPO13" s="695"/>
      <c r="NPP13" s="695"/>
      <c r="NPQ13" s="695"/>
      <c r="NPR13" s="695"/>
      <c r="NPS13" s="695"/>
      <c r="NPT13" s="695"/>
      <c r="NPU13" s="695"/>
      <c r="NPV13" s="695"/>
      <c r="NPW13" s="695"/>
      <c r="NPX13" s="695"/>
      <c r="NPY13" s="695"/>
      <c r="NPZ13" s="695"/>
      <c r="NQA13" s="695"/>
      <c r="NQB13" s="695"/>
      <c r="NQC13" s="695"/>
      <c r="NQD13" s="695"/>
      <c r="NQE13" s="695"/>
      <c r="NQF13" s="695"/>
      <c r="NQG13" s="695"/>
      <c r="NQH13" s="695"/>
      <c r="NQI13" s="695"/>
      <c r="NQJ13" s="695"/>
      <c r="NQK13" s="695"/>
      <c r="NQL13" s="695"/>
      <c r="NQM13" s="695"/>
      <c r="NQN13" s="695"/>
      <c r="NQO13" s="695"/>
      <c r="NQP13" s="695"/>
      <c r="NQQ13" s="695"/>
      <c r="NQR13" s="695"/>
      <c r="NQS13" s="695"/>
      <c r="NQT13" s="695"/>
      <c r="NQU13" s="695"/>
      <c r="NQV13" s="695"/>
      <c r="NQW13" s="695"/>
      <c r="NQX13" s="695"/>
      <c r="NQY13" s="695"/>
      <c r="NQZ13" s="695"/>
      <c r="NRA13" s="695"/>
      <c r="NRB13" s="695"/>
      <c r="NRC13" s="695"/>
      <c r="NRD13" s="695"/>
      <c r="NRE13" s="695"/>
      <c r="NRF13" s="695"/>
      <c r="NRG13" s="695"/>
      <c r="NRH13" s="695"/>
      <c r="NRI13" s="695"/>
      <c r="NRJ13" s="695"/>
      <c r="NRK13" s="695"/>
      <c r="NRL13" s="695"/>
      <c r="NRM13" s="695"/>
      <c r="NRN13" s="695"/>
      <c r="NRO13" s="695"/>
      <c r="NRP13" s="695"/>
      <c r="NRQ13" s="695"/>
      <c r="NRR13" s="695"/>
      <c r="NRS13" s="695"/>
      <c r="NRT13" s="695"/>
      <c r="NRU13" s="695"/>
      <c r="NRV13" s="695"/>
      <c r="NRW13" s="695"/>
      <c r="NRX13" s="695"/>
      <c r="NRY13" s="695"/>
      <c r="NRZ13" s="695"/>
      <c r="NSA13" s="695"/>
      <c r="NSB13" s="695"/>
      <c r="NSC13" s="695"/>
      <c r="NSD13" s="695"/>
      <c r="NSE13" s="695"/>
      <c r="NSF13" s="695"/>
      <c r="NSG13" s="695"/>
      <c r="NSH13" s="695"/>
      <c r="NSI13" s="695"/>
      <c r="NSJ13" s="695"/>
      <c r="NSK13" s="695"/>
      <c r="NSL13" s="695"/>
      <c r="NSM13" s="695"/>
      <c r="NSN13" s="695"/>
      <c r="NSO13" s="695"/>
      <c r="NSP13" s="695"/>
      <c r="NSQ13" s="695"/>
      <c r="NSR13" s="695"/>
      <c r="NSS13" s="695"/>
      <c r="NST13" s="695"/>
      <c r="NSU13" s="695"/>
      <c r="NSV13" s="695"/>
      <c r="NSW13" s="695"/>
      <c r="NSX13" s="695"/>
      <c r="NSY13" s="695"/>
      <c r="NSZ13" s="695"/>
      <c r="NTA13" s="695"/>
      <c r="NTB13" s="695"/>
      <c r="NTC13" s="695"/>
      <c r="NTD13" s="695"/>
      <c r="NTE13" s="695"/>
      <c r="NTF13" s="695"/>
      <c r="NTG13" s="695"/>
      <c r="NTH13" s="695"/>
      <c r="NTI13" s="695"/>
      <c r="NTJ13" s="695"/>
      <c r="NTK13" s="695"/>
      <c r="NTL13" s="695"/>
      <c r="NTM13" s="695"/>
      <c r="NTN13" s="695"/>
      <c r="NTO13" s="695"/>
      <c r="NTP13" s="695"/>
      <c r="NTQ13" s="695"/>
      <c r="NTR13" s="695"/>
      <c r="NTS13" s="695"/>
      <c r="NTT13" s="695"/>
      <c r="NTU13" s="695"/>
      <c r="NTV13" s="695"/>
      <c r="NTW13" s="695"/>
      <c r="NTX13" s="695"/>
      <c r="NTY13" s="695"/>
      <c r="NTZ13" s="695"/>
      <c r="NUA13" s="695"/>
      <c r="NUB13" s="695"/>
      <c r="NUC13" s="695"/>
      <c r="NUD13" s="695"/>
      <c r="NUE13" s="695"/>
      <c r="NUF13" s="695"/>
      <c r="NUG13" s="695"/>
      <c r="NUH13" s="695"/>
      <c r="NUI13" s="695"/>
      <c r="NUJ13" s="695"/>
      <c r="NUK13" s="695"/>
      <c r="NUL13" s="695"/>
      <c r="NUM13" s="695"/>
      <c r="NUN13" s="695"/>
      <c r="NUO13" s="695"/>
      <c r="NUP13" s="695"/>
      <c r="NUQ13" s="695"/>
      <c r="NUR13" s="695"/>
      <c r="NUS13" s="695"/>
      <c r="NUT13" s="695"/>
      <c r="NUU13" s="695"/>
      <c r="NUV13" s="695"/>
      <c r="NUW13" s="695"/>
      <c r="NUX13" s="695"/>
      <c r="NUY13" s="695"/>
      <c r="NUZ13" s="695"/>
      <c r="NVA13" s="695"/>
      <c r="NVB13" s="695"/>
      <c r="NVC13" s="695"/>
      <c r="NVD13" s="695"/>
      <c r="NVE13" s="695"/>
      <c r="NVF13" s="695"/>
      <c r="NVG13" s="695"/>
      <c r="NVH13" s="695"/>
      <c r="NVI13" s="695"/>
      <c r="NVJ13" s="695"/>
      <c r="NVK13" s="695"/>
      <c r="NVL13" s="695"/>
      <c r="NVM13" s="695"/>
      <c r="NVN13" s="695"/>
      <c r="NVO13" s="695"/>
      <c r="NVP13" s="695"/>
      <c r="NVQ13" s="695"/>
      <c r="NVR13" s="695"/>
      <c r="NVS13" s="695"/>
      <c r="NVT13" s="695"/>
      <c r="NVU13" s="695"/>
      <c r="NVV13" s="695"/>
      <c r="NVW13" s="695"/>
      <c r="NVX13" s="695"/>
      <c r="NVY13" s="695"/>
      <c r="NVZ13" s="695"/>
      <c r="NWA13" s="695"/>
      <c r="NWB13" s="695"/>
      <c r="NWC13" s="695"/>
      <c r="NWD13" s="695"/>
      <c r="NWE13" s="695"/>
      <c r="NWF13" s="695"/>
      <c r="NWG13" s="695"/>
      <c r="NWH13" s="695"/>
      <c r="NWI13" s="695"/>
      <c r="NWJ13" s="695"/>
      <c r="NWK13" s="695"/>
      <c r="NWL13" s="695"/>
      <c r="NWM13" s="695"/>
      <c r="NWN13" s="695"/>
      <c r="NWO13" s="695"/>
      <c r="NWP13" s="695"/>
      <c r="NWQ13" s="695"/>
      <c r="NWR13" s="695"/>
      <c r="NWS13" s="695"/>
      <c r="NWT13" s="695"/>
      <c r="NWU13" s="695"/>
      <c r="NWV13" s="695"/>
      <c r="NWW13" s="695"/>
      <c r="NWX13" s="695"/>
      <c r="NWY13" s="695"/>
      <c r="NWZ13" s="695"/>
      <c r="NXA13" s="695"/>
      <c r="NXB13" s="695"/>
      <c r="NXC13" s="695"/>
      <c r="NXD13" s="695"/>
      <c r="NXE13" s="695"/>
      <c r="NXF13" s="695"/>
      <c r="NXG13" s="695"/>
      <c r="NXH13" s="695"/>
      <c r="NXI13" s="695"/>
      <c r="NXJ13" s="695"/>
      <c r="NXK13" s="695"/>
      <c r="NXL13" s="695"/>
      <c r="NXM13" s="695"/>
      <c r="NXN13" s="695"/>
      <c r="NXO13" s="695"/>
      <c r="NXP13" s="695"/>
      <c r="NXQ13" s="695"/>
      <c r="NXR13" s="695"/>
      <c r="NXS13" s="695"/>
      <c r="NXT13" s="695"/>
      <c r="NXU13" s="695"/>
      <c r="NXV13" s="695"/>
      <c r="NXW13" s="695"/>
      <c r="NXX13" s="695"/>
      <c r="NXY13" s="695"/>
      <c r="NXZ13" s="695"/>
      <c r="NYA13" s="695"/>
      <c r="NYB13" s="695"/>
      <c r="NYC13" s="695"/>
      <c r="NYD13" s="695"/>
      <c r="NYE13" s="695"/>
      <c r="NYF13" s="695"/>
      <c r="NYG13" s="695"/>
      <c r="NYH13" s="695"/>
      <c r="NYI13" s="695"/>
      <c r="NYJ13" s="695"/>
      <c r="NYK13" s="695"/>
      <c r="NYL13" s="695"/>
      <c r="NYM13" s="695"/>
      <c r="NYN13" s="695"/>
      <c r="NYO13" s="695"/>
      <c r="NYP13" s="695"/>
      <c r="NYQ13" s="695"/>
      <c r="NYR13" s="695"/>
      <c r="NYS13" s="695"/>
      <c r="NYT13" s="695"/>
      <c r="NYU13" s="695"/>
      <c r="NYV13" s="695"/>
      <c r="NYW13" s="695"/>
      <c r="NYX13" s="695"/>
      <c r="NYY13" s="695"/>
      <c r="NYZ13" s="695"/>
      <c r="NZA13" s="695"/>
      <c r="NZB13" s="695"/>
      <c r="NZC13" s="695"/>
      <c r="NZD13" s="695"/>
      <c r="NZE13" s="695"/>
      <c r="NZF13" s="695"/>
      <c r="NZG13" s="695"/>
      <c r="NZH13" s="695"/>
      <c r="NZI13" s="695"/>
      <c r="NZJ13" s="695"/>
      <c r="NZK13" s="695"/>
      <c r="NZL13" s="695"/>
      <c r="NZM13" s="695"/>
      <c r="NZN13" s="695"/>
      <c r="NZO13" s="695"/>
      <c r="NZP13" s="695"/>
      <c r="NZQ13" s="695"/>
      <c r="NZR13" s="695"/>
      <c r="NZS13" s="695"/>
      <c r="NZT13" s="695"/>
      <c r="NZU13" s="695"/>
      <c r="NZV13" s="695"/>
      <c r="NZW13" s="695"/>
      <c r="NZX13" s="695"/>
      <c r="NZY13" s="695"/>
      <c r="NZZ13" s="695"/>
      <c r="OAA13" s="695"/>
      <c r="OAB13" s="695"/>
      <c r="OAC13" s="695"/>
      <c r="OAD13" s="695"/>
      <c r="OAE13" s="695"/>
      <c r="OAF13" s="695"/>
      <c r="OAG13" s="695"/>
      <c r="OAH13" s="695"/>
      <c r="OAI13" s="695"/>
      <c r="OAJ13" s="695"/>
      <c r="OAK13" s="695"/>
      <c r="OAL13" s="695"/>
      <c r="OAM13" s="695"/>
      <c r="OAN13" s="695"/>
      <c r="OAO13" s="695"/>
      <c r="OAP13" s="695"/>
      <c r="OAQ13" s="695"/>
      <c r="OAR13" s="695"/>
      <c r="OAS13" s="695"/>
      <c r="OAT13" s="695"/>
      <c r="OAU13" s="695"/>
      <c r="OAV13" s="695"/>
      <c r="OAW13" s="695"/>
      <c r="OAX13" s="695"/>
      <c r="OAY13" s="695"/>
      <c r="OAZ13" s="695"/>
      <c r="OBA13" s="695"/>
      <c r="OBB13" s="695"/>
      <c r="OBC13" s="695"/>
      <c r="OBD13" s="695"/>
      <c r="OBE13" s="695"/>
      <c r="OBF13" s="695"/>
      <c r="OBG13" s="695"/>
      <c r="OBH13" s="695"/>
      <c r="OBI13" s="695"/>
      <c r="OBJ13" s="695"/>
      <c r="OBK13" s="695"/>
      <c r="OBL13" s="695"/>
      <c r="OBM13" s="695"/>
      <c r="OBN13" s="695"/>
      <c r="OBO13" s="695"/>
      <c r="OBP13" s="695"/>
      <c r="OBQ13" s="695"/>
      <c r="OBR13" s="695"/>
      <c r="OBS13" s="695"/>
      <c r="OBT13" s="695"/>
      <c r="OBU13" s="695"/>
      <c r="OBV13" s="695"/>
      <c r="OBW13" s="695"/>
      <c r="OBX13" s="695"/>
      <c r="OBY13" s="695"/>
      <c r="OBZ13" s="695"/>
      <c r="OCA13" s="695"/>
      <c r="OCB13" s="695"/>
      <c r="OCC13" s="695"/>
      <c r="OCD13" s="695"/>
      <c r="OCE13" s="695"/>
      <c r="OCF13" s="695"/>
      <c r="OCG13" s="695"/>
      <c r="OCH13" s="695"/>
      <c r="OCI13" s="695"/>
      <c r="OCJ13" s="695"/>
      <c r="OCK13" s="695"/>
      <c r="OCL13" s="695"/>
      <c r="OCM13" s="695"/>
      <c r="OCN13" s="695"/>
      <c r="OCO13" s="695"/>
      <c r="OCP13" s="695"/>
      <c r="OCQ13" s="695"/>
      <c r="OCR13" s="695"/>
      <c r="OCS13" s="695"/>
      <c r="OCT13" s="695"/>
      <c r="OCU13" s="695"/>
      <c r="OCV13" s="695"/>
      <c r="OCW13" s="695"/>
      <c r="OCX13" s="695"/>
      <c r="OCY13" s="695"/>
      <c r="OCZ13" s="695"/>
      <c r="ODA13" s="695"/>
      <c r="ODB13" s="695"/>
      <c r="ODC13" s="695"/>
      <c r="ODD13" s="695"/>
      <c r="ODE13" s="695"/>
      <c r="ODF13" s="695"/>
      <c r="ODG13" s="695"/>
      <c r="ODH13" s="695"/>
      <c r="ODI13" s="695"/>
      <c r="ODJ13" s="695"/>
      <c r="ODK13" s="695"/>
      <c r="ODL13" s="695"/>
      <c r="ODM13" s="695"/>
      <c r="ODN13" s="695"/>
      <c r="ODO13" s="695"/>
      <c r="ODP13" s="695"/>
      <c r="ODQ13" s="695"/>
      <c r="ODR13" s="695"/>
      <c r="ODS13" s="695"/>
      <c r="ODT13" s="695"/>
      <c r="ODU13" s="695"/>
      <c r="ODV13" s="695"/>
      <c r="ODW13" s="695"/>
      <c r="ODX13" s="695"/>
      <c r="ODY13" s="695"/>
      <c r="ODZ13" s="695"/>
      <c r="OEA13" s="695"/>
      <c r="OEB13" s="695"/>
      <c r="OEC13" s="695"/>
      <c r="OED13" s="695"/>
      <c r="OEE13" s="695"/>
      <c r="OEF13" s="695"/>
      <c r="OEG13" s="695"/>
      <c r="OEH13" s="695"/>
      <c r="OEI13" s="695"/>
      <c r="OEJ13" s="695"/>
      <c r="OEK13" s="695"/>
      <c r="OEL13" s="695"/>
      <c r="OEM13" s="695"/>
      <c r="OEN13" s="695"/>
      <c r="OEO13" s="695"/>
      <c r="OEP13" s="695"/>
      <c r="OEQ13" s="695"/>
      <c r="OER13" s="695"/>
      <c r="OES13" s="695"/>
      <c r="OET13" s="695"/>
      <c r="OEU13" s="695"/>
      <c r="OEV13" s="695"/>
      <c r="OEW13" s="695"/>
      <c r="OEX13" s="695"/>
      <c r="OEY13" s="695"/>
      <c r="OEZ13" s="695"/>
      <c r="OFA13" s="695"/>
      <c r="OFB13" s="695"/>
      <c r="OFC13" s="695"/>
      <c r="OFD13" s="695"/>
      <c r="OFE13" s="695"/>
      <c r="OFF13" s="695"/>
      <c r="OFG13" s="695"/>
      <c r="OFH13" s="695"/>
      <c r="OFI13" s="695"/>
      <c r="OFJ13" s="695"/>
      <c r="OFK13" s="695"/>
      <c r="OFL13" s="695"/>
      <c r="OFM13" s="695"/>
      <c r="OFN13" s="695"/>
      <c r="OFO13" s="695"/>
      <c r="OFP13" s="695"/>
      <c r="OFQ13" s="695"/>
      <c r="OFR13" s="695"/>
      <c r="OFS13" s="695"/>
      <c r="OFT13" s="695"/>
      <c r="OFU13" s="695"/>
      <c r="OFV13" s="695"/>
      <c r="OFW13" s="695"/>
      <c r="OFX13" s="695"/>
      <c r="OFY13" s="695"/>
      <c r="OFZ13" s="695"/>
      <c r="OGA13" s="695"/>
      <c r="OGB13" s="695"/>
      <c r="OGC13" s="695"/>
      <c r="OGD13" s="695"/>
      <c r="OGE13" s="695"/>
      <c r="OGF13" s="695"/>
      <c r="OGG13" s="695"/>
      <c r="OGH13" s="695"/>
      <c r="OGI13" s="695"/>
      <c r="OGJ13" s="695"/>
      <c r="OGK13" s="695"/>
      <c r="OGL13" s="695"/>
      <c r="OGM13" s="695"/>
      <c r="OGN13" s="695"/>
      <c r="OGO13" s="695"/>
      <c r="OGP13" s="695"/>
      <c r="OGQ13" s="695"/>
      <c r="OGR13" s="695"/>
      <c r="OGS13" s="695"/>
      <c r="OGT13" s="695"/>
      <c r="OGU13" s="695"/>
      <c r="OGV13" s="695"/>
      <c r="OGW13" s="695"/>
      <c r="OGX13" s="695"/>
      <c r="OGY13" s="695"/>
      <c r="OGZ13" s="695"/>
      <c r="OHA13" s="695"/>
      <c r="OHB13" s="695"/>
      <c r="OHC13" s="695"/>
      <c r="OHD13" s="695"/>
      <c r="OHE13" s="695"/>
      <c r="OHF13" s="695"/>
      <c r="OHG13" s="695"/>
      <c r="OHH13" s="695"/>
      <c r="OHI13" s="695"/>
      <c r="OHJ13" s="695"/>
      <c r="OHK13" s="695"/>
      <c r="OHL13" s="695"/>
      <c r="OHM13" s="695"/>
      <c r="OHN13" s="695"/>
      <c r="OHO13" s="695"/>
      <c r="OHP13" s="695"/>
      <c r="OHQ13" s="695"/>
      <c r="OHR13" s="695"/>
      <c r="OHS13" s="695"/>
      <c r="OHT13" s="695"/>
      <c r="OHU13" s="695"/>
      <c r="OHV13" s="695"/>
      <c r="OHW13" s="695"/>
      <c r="OHX13" s="695"/>
      <c r="OHY13" s="695"/>
      <c r="OHZ13" s="695"/>
      <c r="OIA13" s="695"/>
      <c r="OIB13" s="695"/>
      <c r="OIC13" s="695"/>
      <c r="OID13" s="695"/>
      <c r="OIE13" s="695"/>
      <c r="OIF13" s="695"/>
      <c r="OIG13" s="695"/>
      <c r="OIH13" s="695"/>
      <c r="OII13" s="695"/>
      <c r="OIJ13" s="695"/>
      <c r="OIK13" s="695"/>
      <c r="OIL13" s="695"/>
      <c r="OIM13" s="695"/>
      <c r="OIN13" s="695"/>
      <c r="OIO13" s="695"/>
      <c r="OIP13" s="695"/>
      <c r="OIQ13" s="695"/>
      <c r="OIR13" s="695"/>
      <c r="OIS13" s="695"/>
      <c r="OIT13" s="695"/>
      <c r="OIU13" s="695"/>
      <c r="OIV13" s="695"/>
      <c r="OIW13" s="695"/>
      <c r="OIX13" s="695"/>
      <c r="OIY13" s="695"/>
      <c r="OIZ13" s="695"/>
      <c r="OJA13" s="695"/>
      <c r="OJB13" s="695"/>
      <c r="OJC13" s="695"/>
      <c r="OJD13" s="695"/>
      <c r="OJE13" s="695"/>
      <c r="OJF13" s="695"/>
      <c r="OJG13" s="695"/>
      <c r="OJH13" s="695"/>
      <c r="OJI13" s="695"/>
      <c r="OJJ13" s="695"/>
      <c r="OJK13" s="695"/>
      <c r="OJL13" s="695"/>
      <c r="OJM13" s="695"/>
      <c r="OJN13" s="695"/>
      <c r="OJO13" s="695"/>
      <c r="OJP13" s="695"/>
      <c r="OJQ13" s="695"/>
      <c r="OJR13" s="695"/>
      <c r="OJS13" s="695"/>
      <c r="OJT13" s="695"/>
      <c r="OJU13" s="695"/>
      <c r="OJV13" s="695"/>
      <c r="OJW13" s="695"/>
      <c r="OJX13" s="695"/>
      <c r="OJY13" s="695"/>
      <c r="OJZ13" s="695"/>
      <c r="OKA13" s="695"/>
      <c r="OKB13" s="695"/>
      <c r="OKC13" s="695"/>
      <c r="OKD13" s="695"/>
      <c r="OKE13" s="695"/>
      <c r="OKF13" s="695"/>
      <c r="OKG13" s="695"/>
      <c r="OKH13" s="695"/>
      <c r="OKI13" s="695"/>
      <c r="OKJ13" s="695"/>
      <c r="OKK13" s="695"/>
      <c r="OKL13" s="695"/>
      <c r="OKM13" s="695"/>
      <c r="OKN13" s="695"/>
      <c r="OKO13" s="695"/>
      <c r="OKP13" s="695"/>
      <c r="OKQ13" s="695"/>
      <c r="OKR13" s="695"/>
      <c r="OKS13" s="695"/>
      <c r="OKT13" s="695"/>
      <c r="OKU13" s="695"/>
      <c r="OKV13" s="695"/>
      <c r="OKW13" s="695"/>
      <c r="OKX13" s="695"/>
      <c r="OKY13" s="695"/>
      <c r="OKZ13" s="695"/>
      <c r="OLA13" s="695"/>
      <c r="OLB13" s="695"/>
      <c r="OLC13" s="695"/>
      <c r="OLD13" s="695"/>
      <c r="OLE13" s="695"/>
      <c r="OLF13" s="695"/>
      <c r="OLG13" s="695"/>
      <c r="OLH13" s="695"/>
      <c r="OLI13" s="695"/>
      <c r="OLJ13" s="695"/>
      <c r="OLK13" s="695"/>
      <c r="OLL13" s="695"/>
      <c r="OLM13" s="695"/>
      <c r="OLN13" s="695"/>
      <c r="OLO13" s="695"/>
      <c r="OLP13" s="695"/>
      <c r="OLQ13" s="695"/>
      <c r="OLR13" s="695"/>
      <c r="OLS13" s="695"/>
      <c r="OLT13" s="695"/>
      <c r="OLU13" s="695"/>
      <c r="OLV13" s="695"/>
      <c r="OLW13" s="695"/>
      <c r="OLX13" s="695"/>
      <c r="OLY13" s="695"/>
      <c r="OLZ13" s="695"/>
      <c r="OMA13" s="695"/>
      <c r="OMB13" s="695"/>
      <c r="OMC13" s="695"/>
      <c r="OMD13" s="695"/>
      <c r="OME13" s="695"/>
      <c r="OMF13" s="695"/>
      <c r="OMG13" s="695"/>
      <c r="OMH13" s="695"/>
      <c r="OMI13" s="695"/>
      <c r="OMJ13" s="695"/>
      <c r="OMK13" s="695"/>
      <c r="OML13" s="695"/>
      <c r="OMM13" s="695"/>
      <c r="OMN13" s="695"/>
      <c r="OMO13" s="695"/>
      <c r="OMP13" s="695"/>
      <c r="OMQ13" s="695"/>
      <c r="OMR13" s="695"/>
      <c r="OMS13" s="695"/>
      <c r="OMT13" s="695"/>
      <c r="OMU13" s="695"/>
      <c r="OMV13" s="695"/>
      <c r="OMW13" s="695"/>
      <c r="OMX13" s="695"/>
      <c r="OMY13" s="695"/>
      <c r="OMZ13" s="695"/>
      <c r="ONA13" s="695"/>
      <c r="ONB13" s="695"/>
      <c r="ONC13" s="695"/>
      <c r="OND13" s="695"/>
      <c r="ONE13" s="695"/>
      <c r="ONF13" s="695"/>
      <c r="ONG13" s="695"/>
      <c r="ONH13" s="695"/>
      <c r="ONI13" s="695"/>
      <c r="ONJ13" s="695"/>
      <c r="ONK13" s="695"/>
      <c r="ONL13" s="695"/>
      <c r="ONM13" s="695"/>
      <c r="ONN13" s="695"/>
      <c r="ONO13" s="695"/>
      <c r="ONP13" s="695"/>
      <c r="ONQ13" s="695"/>
      <c r="ONR13" s="695"/>
      <c r="ONS13" s="695"/>
      <c r="ONT13" s="695"/>
      <c r="ONU13" s="695"/>
      <c r="ONV13" s="695"/>
      <c r="ONW13" s="695"/>
      <c r="ONX13" s="695"/>
      <c r="ONY13" s="695"/>
      <c r="ONZ13" s="695"/>
      <c r="OOA13" s="695"/>
      <c r="OOB13" s="695"/>
      <c r="OOC13" s="695"/>
      <c r="OOD13" s="695"/>
      <c r="OOE13" s="695"/>
      <c r="OOF13" s="695"/>
      <c r="OOG13" s="695"/>
      <c r="OOH13" s="695"/>
      <c r="OOI13" s="695"/>
      <c r="OOJ13" s="695"/>
      <c r="OOK13" s="695"/>
      <c r="OOL13" s="695"/>
      <c r="OOM13" s="695"/>
      <c r="OON13" s="695"/>
      <c r="OOO13" s="695"/>
      <c r="OOP13" s="695"/>
      <c r="OOQ13" s="695"/>
      <c r="OOR13" s="695"/>
      <c r="OOS13" s="695"/>
      <c r="OOT13" s="695"/>
      <c r="OOU13" s="695"/>
      <c r="OOV13" s="695"/>
      <c r="OOW13" s="695"/>
      <c r="OOX13" s="695"/>
      <c r="OOY13" s="695"/>
      <c r="OOZ13" s="695"/>
      <c r="OPA13" s="695"/>
      <c r="OPB13" s="695"/>
      <c r="OPC13" s="695"/>
      <c r="OPD13" s="695"/>
      <c r="OPE13" s="695"/>
      <c r="OPF13" s="695"/>
      <c r="OPG13" s="695"/>
      <c r="OPH13" s="695"/>
      <c r="OPI13" s="695"/>
      <c r="OPJ13" s="695"/>
      <c r="OPK13" s="695"/>
      <c r="OPL13" s="695"/>
      <c r="OPM13" s="695"/>
      <c r="OPN13" s="695"/>
      <c r="OPO13" s="695"/>
      <c r="OPP13" s="695"/>
      <c r="OPQ13" s="695"/>
      <c r="OPR13" s="695"/>
      <c r="OPS13" s="695"/>
      <c r="OPT13" s="695"/>
      <c r="OPU13" s="695"/>
      <c r="OPV13" s="695"/>
      <c r="OPW13" s="695"/>
      <c r="OPX13" s="695"/>
      <c r="OPY13" s="695"/>
      <c r="OPZ13" s="695"/>
      <c r="OQA13" s="695"/>
      <c r="OQB13" s="695"/>
      <c r="OQC13" s="695"/>
      <c r="OQD13" s="695"/>
      <c r="OQE13" s="695"/>
      <c r="OQF13" s="695"/>
      <c r="OQG13" s="695"/>
      <c r="OQH13" s="695"/>
      <c r="OQI13" s="695"/>
      <c r="OQJ13" s="695"/>
      <c r="OQK13" s="695"/>
      <c r="OQL13" s="695"/>
      <c r="OQM13" s="695"/>
      <c r="OQN13" s="695"/>
      <c r="OQO13" s="695"/>
      <c r="OQP13" s="695"/>
      <c r="OQQ13" s="695"/>
      <c r="OQR13" s="695"/>
      <c r="OQS13" s="695"/>
      <c r="OQT13" s="695"/>
      <c r="OQU13" s="695"/>
      <c r="OQV13" s="695"/>
      <c r="OQW13" s="695"/>
      <c r="OQX13" s="695"/>
      <c r="OQY13" s="695"/>
      <c r="OQZ13" s="695"/>
      <c r="ORA13" s="695"/>
      <c r="ORB13" s="695"/>
      <c r="ORC13" s="695"/>
      <c r="ORD13" s="695"/>
      <c r="ORE13" s="695"/>
      <c r="ORF13" s="695"/>
      <c r="ORG13" s="695"/>
      <c r="ORH13" s="695"/>
      <c r="ORI13" s="695"/>
      <c r="ORJ13" s="695"/>
      <c r="ORK13" s="695"/>
      <c r="ORL13" s="695"/>
      <c r="ORM13" s="695"/>
      <c r="ORN13" s="695"/>
      <c r="ORO13" s="695"/>
      <c r="ORP13" s="695"/>
      <c r="ORQ13" s="695"/>
      <c r="ORR13" s="695"/>
      <c r="ORS13" s="695"/>
      <c r="ORT13" s="695"/>
      <c r="ORU13" s="695"/>
      <c r="ORV13" s="695"/>
      <c r="ORW13" s="695"/>
      <c r="ORX13" s="695"/>
      <c r="ORY13" s="695"/>
      <c r="ORZ13" s="695"/>
      <c r="OSA13" s="695"/>
      <c r="OSB13" s="695"/>
      <c r="OSC13" s="695"/>
      <c r="OSD13" s="695"/>
      <c r="OSE13" s="695"/>
      <c r="OSF13" s="695"/>
      <c r="OSG13" s="695"/>
      <c r="OSH13" s="695"/>
      <c r="OSI13" s="695"/>
      <c r="OSJ13" s="695"/>
      <c r="OSK13" s="695"/>
      <c r="OSL13" s="695"/>
      <c r="OSM13" s="695"/>
      <c r="OSN13" s="695"/>
      <c r="OSO13" s="695"/>
      <c r="OSP13" s="695"/>
      <c r="OSQ13" s="695"/>
      <c r="OSR13" s="695"/>
      <c r="OSS13" s="695"/>
      <c r="OST13" s="695"/>
      <c r="OSU13" s="695"/>
      <c r="OSV13" s="695"/>
      <c r="OSW13" s="695"/>
      <c r="OSX13" s="695"/>
      <c r="OSY13" s="695"/>
      <c r="OSZ13" s="695"/>
      <c r="OTA13" s="695"/>
      <c r="OTB13" s="695"/>
      <c r="OTC13" s="695"/>
      <c r="OTD13" s="695"/>
      <c r="OTE13" s="695"/>
      <c r="OTF13" s="695"/>
      <c r="OTG13" s="695"/>
      <c r="OTH13" s="695"/>
      <c r="OTI13" s="695"/>
      <c r="OTJ13" s="695"/>
      <c r="OTK13" s="695"/>
      <c r="OTL13" s="695"/>
      <c r="OTM13" s="695"/>
      <c r="OTN13" s="695"/>
      <c r="OTO13" s="695"/>
      <c r="OTP13" s="695"/>
      <c r="OTQ13" s="695"/>
      <c r="OTR13" s="695"/>
      <c r="OTS13" s="695"/>
      <c r="OTT13" s="695"/>
      <c r="OTU13" s="695"/>
      <c r="OTV13" s="695"/>
      <c r="OTW13" s="695"/>
      <c r="OTX13" s="695"/>
      <c r="OTY13" s="695"/>
      <c r="OTZ13" s="695"/>
      <c r="OUA13" s="695"/>
      <c r="OUB13" s="695"/>
      <c r="OUC13" s="695"/>
      <c r="OUD13" s="695"/>
      <c r="OUE13" s="695"/>
      <c r="OUF13" s="695"/>
      <c r="OUG13" s="695"/>
      <c r="OUH13" s="695"/>
      <c r="OUI13" s="695"/>
      <c r="OUJ13" s="695"/>
      <c r="OUK13" s="695"/>
      <c r="OUL13" s="695"/>
      <c r="OUM13" s="695"/>
      <c r="OUN13" s="695"/>
      <c r="OUO13" s="695"/>
      <c r="OUP13" s="695"/>
      <c r="OUQ13" s="695"/>
      <c r="OUR13" s="695"/>
      <c r="OUS13" s="695"/>
      <c r="OUT13" s="695"/>
      <c r="OUU13" s="695"/>
      <c r="OUV13" s="695"/>
      <c r="OUW13" s="695"/>
      <c r="OUX13" s="695"/>
      <c r="OUY13" s="695"/>
      <c r="OUZ13" s="695"/>
      <c r="OVA13" s="695"/>
      <c r="OVB13" s="695"/>
      <c r="OVC13" s="695"/>
      <c r="OVD13" s="695"/>
      <c r="OVE13" s="695"/>
      <c r="OVF13" s="695"/>
      <c r="OVG13" s="695"/>
      <c r="OVH13" s="695"/>
      <c r="OVI13" s="695"/>
      <c r="OVJ13" s="695"/>
      <c r="OVK13" s="695"/>
      <c r="OVL13" s="695"/>
      <c r="OVM13" s="695"/>
      <c r="OVN13" s="695"/>
      <c r="OVO13" s="695"/>
      <c r="OVP13" s="695"/>
      <c r="OVQ13" s="695"/>
      <c r="OVR13" s="695"/>
      <c r="OVS13" s="695"/>
      <c r="OVT13" s="695"/>
      <c r="OVU13" s="695"/>
      <c r="OVV13" s="695"/>
      <c r="OVW13" s="695"/>
      <c r="OVX13" s="695"/>
      <c r="OVY13" s="695"/>
      <c r="OVZ13" s="695"/>
      <c r="OWA13" s="695"/>
      <c r="OWB13" s="695"/>
      <c r="OWC13" s="695"/>
      <c r="OWD13" s="695"/>
      <c r="OWE13" s="695"/>
      <c r="OWF13" s="695"/>
      <c r="OWG13" s="695"/>
      <c r="OWH13" s="695"/>
      <c r="OWI13" s="695"/>
      <c r="OWJ13" s="695"/>
      <c r="OWK13" s="695"/>
      <c r="OWL13" s="695"/>
      <c r="OWM13" s="695"/>
      <c r="OWN13" s="695"/>
      <c r="OWO13" s="695"/>
      <c r="OWP13" s="695"/>
      <c r="OWQ13" s="695"/>
      <c r="OWR13" s="695"/>
      <c r="OWS13" s="695"/>
      <c r="OWT13" s="695"/>
      <c r="OWU13" s="695"/>
      <c r="OWV13" s="695"/>
      <c r="OWW13" s="695"/>
      <c r="OWX13" s="695"/>
      <c r="OWY13" s="695"/>
      <c r="OWZ13" s="695"/>
      <c r="OXA13" s="695"/>
      <c r="OXB13" s="695"/>
      <c r="OXC13" s="695"/>
      <c r="OXD13" s="695"/>
      <c r="OXE13" s="695"/>
      <c r="OXF13" s="695"/>
      <c r="OXG13" s="695"/>
      <c r="OXH13" s="695"/>
      <c r="OXI13" s="695"/>
      <c r="OXJ13" s="695"/>
      <c r="OXK13" s="695"/>
      <c r="OXL13" s="695"/>
      <c r="OXM13" s="695"/>
      <c r="OXN13" s="695"/>
      <c r="OXO13" s="695"/>
      <c r="OXP13" s="695"/>
      <c r="OXQ13" s="695"/>
      <c r="OXR13" s="695"/>
      <c r="OXS13" s="695"/>
      <c r="OXT13" s="695"/>
      <c r="OXU13" s="695"/>
      <c r="OXV13" s="695"/>
      <c r="OXW13" s="695"/>
      <c r="OXX13" s="695"/>
      <c r="OXY13" s="695"/>
      <c r="OXZ13" s="695"/>
      <c r="OYA13" s="695"/>
      <c r="OYB13" s="695"/>
      <c r="OYC13" s="695"/>
      <c r="OYD13" s="695"/>
      <c r="OYE13" s="695"/>
      <c r="OYF13" s="695"/>
      <c r="OYG13" s="695"/>
      <c r="OYH13" s="695"/>
      <c r="OYI13" s="695"/>
      <c r="OYJ13" s="695"/>
      <c r="OYK13" s="695"/>
      <c r="OYL13" s="695"/>
      <c r="OYM13" s="695"/>
      <c r="OYN13" s="695"/>
      <c r="OYO13" s="695"/>
      <c r="OYP13" s="695"/>
      <c r="OYQ13" s="695"/>
      <c r="OYR13" s="695"/>
      <c r="OYS13" s="695"/>
      <c r="OYT13" s="695"/>
      <c r="OYU13" s="695"/>
      <c r="OYV13" s="695"/>
      <c r="OYW13" s="695"/>
      <c r="OYX13" s="695"/>
      <c r="OYY13" s="695"/>
      <c r="OYZ13" s="695"/>
      <c r="OZA13" s="695"/>
      <c r="OZB13" s="695"/>
      <c r="OZC13" s="695"/>
      <c r="OZD13" s="695"/>
      <c r="OZE13" s="695"/>
      <c r="OZF13" s="695"/>
      <c r="OZG13" s="695"/>
      <c r="OZH13" s="695"/>
      <c r="OZI13" s="695"/>
      <c r="OZJ13" s="695"/>
      <c r="OZK13" s="695"/>
      <c r="OZL13" s="695"/>
      <c r="OZM13" s="695"/>
      <c r="OZN13" s="695"/>
      <c r="OZO13" s="695"/>
      <c r="OZP13" s="695"/>
      <c r="OZQ13" s="695"/>
      <c r="OZR13" s="695"/>
      <c r="OZS13" s="695"/>
      <c r="OZT13" s="695"/>
      <c r="OZU13" s="695"/>
      <c r="OZV13" s="695"/>
      <c r="OZW13" s="695"/>
      <c r="OZX13" s="695"/>
      <c r="OZY13" s="695"/>
      <c r="OZZ13" s="695"/>
      <c r="PAA13" s="695"/>
      <c r="PAB13" s="695"/>
      <c r="PAC13" s="695"/>
      <c r="PAD13" s="695"/>
      <c r="PAE13" s="695"/>
      <c r="PAF13" s="695"/>
      <c r="PAG13" s="695"/>
      <c r="PAH13" s="695"/>
      <c r="PAI13" s="695"/>
      <c r="PAJ13" s="695"/>
      <c r="PAK13" s="695"/>
      <c r="PAL13" s="695"/>
      <c r="PAM13" s="695"/>
      <c r="PAN13" s="695"/>
      <c r="PAO13" s="695"/>
      <c r="PAP13" s="695"/>
      <c r="PAQ13" s="695"/>
      <c r="PAR13" s="695"/>
      <c r="PAS13" s="695"/>
      <c r="PAT13" s="695"/>
      <c r="PAU13" s="695"/>
      <c r="PAV13" s="695"/>
      <c r="PAW13" s="695"/>
      <c r="PAX13" s="695"/>
      <c r="PAY13" s="695"/>
      <c r="PAZ13" s="695"/>
      <c r="PBA13" s="695"/>
      <c r="PBB13" s="695"/>
      <c r="PBC13" s="695"/>
      <c r="PBD13" s="695"/>
      <c r="PBE13" s="695"/>
      <c r="PBF13" s="695"/>
      <c r="PBG13" s="695"/>
      <c r="PBH13" s="695"/>
      <c r="PBI13" s="695"/>
      <c r="PBJ13" s="695"/>
      <c r="PBK13" s="695"/>
      <c r="PBL13" s="695"/>
      <c r="PBM13" s="695"/>
      <c r="PBN13" s="695"/>
      <c r="PBO13" s="695"/>
      <c r="PBP13" s="695"/>
      <c r="PBQ13" s="695"/>
      <c r="PBR13" s="695"/>
      <c r="PBS13" s="695"/>
      <c r="PBT13" s="695"/>
      <c r="PBU13" s="695"/>
      <c r="PBV13" s="695"/>
      <c r="PBW13" s="695"/>
      <c r="PBX13" s="695"/>
      <c r="PBY13" s="695"/>
      <c r="PBZ13" s="695"/>
      <c r="PCA13" s="695"/>
      <c r="PCB13" s="695"/>
      <c r="PCC13" s="695"/>
      <c r="PCD13" s="695"/>
      <c r="PCE13" s="695"/>
      <c r="PCF13" s="695"/>
      <c r="PCG13" s="695"/>
      <c r="PCH13" s="695"/>
      <c r="PCI13" s="695"/>
      <c r="PCJ13" s="695"/>
      <c r="PCK13" s="695"/>
      <c r="PCL13" s="695"/>
      <c r="PCM13" s="695"/>
      <c r="PCN13" s="695"/>
      <c r="PCO13" s="695"/>
      <c r="PCP13" s="695"/>
      <c r="PCQ13" s="695"/>
      <c r="PCR13" s="695"/>
      <c r="PCS13" s="695"/>
      <c r="PCT13" s="695"/>
      <c r="PCU13" s="695"/>
      <c r="PCV13" s="695"/>
      <c r="PCW13" s="695"/>
      <c r="PCX13" s="695"/>
      <c r="PCY13" s="695"/>
      <c r="PCZ13" s="695"/>
      <c r="PDA13" s="695"/>
      <c r="PDB13" s="695"/>
      <c r="PDC13" s="695"/>
      <c r="PDD13" s="695"/>
      <c r="PDE13" s="695"/>
      <c r="PDF13" s="695"/>
      <c r="PDG13" s="695"/>
      <c r="PDH13" s="695"/>
      <c r="PDI13" s="695"/>
      <c r="PDJ13" s="695"/>
      <c r="PDK13" s="695"/>
      <c r="PDL13" s="695"/>
      <c r="PDM13" s="695"/>
      <c r="PDN13" s="695"/>
      <c r="PDO13" s="695"/>
      <c r="PDP13" s="695"/>
      <c r="PDQ13" s="695"/>
      <c r="PDR13" s="695"/>
      <c r="PDS13" s="695"/>
      <c r="PDT13" s="695"/>
      <c r="PDU13" s="695"/>
      <c r="PDV13" s="695"/>
      <c r="PDW13" s="695"/>
      <c r="PDX13" s="695"/>
      <c r="PDY13" s="695"/>
      <c r="PDZ13" s="695"/>
      <c r="PEA13" s="695"/>
      <c r="PEB13" s="695"/>
      <c r="PEC13" s="695"/>
      <c r="PED13" s="695"/>
      <c r="PEE13" s="695"/>
      <c r="PEF13" s="695"/>
      <c r="PEG13" s="695"/>
      <c r="PEH13" s="695"/>
      <c r="PEI13" s="695"/>
      <c r="PEJ13" s="695"/>
      <c r="PEK13" s="695"/>
      <c r="PEL13" s="695"/>
      <c r="PEM13" s="695"/>
      <c r="PEN13" s="695"/>
      <c r="PEO13" s="695"/>
      <c r="PEP13" s="695"/>
      <c r="PEQ13" s="695"/>
      <c r="PER13" s="695"/>
      <c r="PES13" s="695"/>
      <c r="PET13" s="695"/>
      <c r="PEU13" s="695"/>
      <c r="PEV13" s="695"/>
      <c r="PEW13" s="695"/>
      <c r="PEX13" s="695"/>
      <c r="PEY13" s="695"/>
      <c r="PEZ13" s="695"/>
      <c r="PFA13" s="695"/>
      <c r="PFB13" s="695"/>
      <c r="PFC13" s="695"/>
      <c r="PFD13" s="695"/>
      <c r="PFE13" s="695"/>
      <c r="PFF13" s="695"/>
      <c r="PFG13" s="695"/>
      <c r="PFH13" s="695"/>
      <c r="PFI13" s="695"/>
      <c r="PFJ13" s="695"/>
      <c r="PFK13" s="695"/>
      <c r="PFL13" s="695"/>
      <c r="PFM13" s="695"/>
      <c r="PFN13" s="695"/>
      <c r="PFO13" s="695"/>
      <c r="PFP13" s="695"/>
      <c r="PFQ13" s="695"/>
      <c r="PFR13" s="695"/>
      <c r="PFS13" s="695"/>
      <c r="PFT13" s="695"/>
      <c r="PFU13" s="695"/>
      <c r="PFV13" s="695"/>
      <c r="PFW13" s="695"/>
      <c r="PFX13" s="695"/>
      <c r="PFY13" s="695"/>
      <c r="PFZ13" s="695"/>
      <c r="PGA13" s="695"/>
      <c r="PGB13" s="695"/>
      <c r="PGC13" s="695"/>
      <c r="PGD13" s="695"/>
      <c r="PGE13" s="695"/>
      <c r="PGF13" s="695"/>
      <c r="PGG13" s="695"/>
      <c r="PGH13" s="695"/>
      <c r="PGI13" s="695"/>
      <c r="PGJ13" s="695"/>
      <c r="PGK13" s="695"/>
      <c r="PGL13" s="695"/>
      <c r="PGM13" s="695"/>
      <c r="PGN13" s="695"/>
      <c r="PGO13" s="695"/>
      <c r="PGP13" s="695"/>
      <c r="PGQ13" s="695"/>
      <c r="PGR13" s="695"/>
      <c r="PGS13" s="695"/>
      <c r="PGT13" s="695"/>
      <c r="PGU13" s="695"/>
      <c r="PGV13" s="695"/>
      <c r="PGW13" s="695"/>
      <c r="PGX13" s="695"/>
      <c r="PGY13" s="695"/>
      <c r="PGZ13" s="695"/>
      <c r="PHA13" s="695"/>
      <c r="PHB13" s="695"/>
      <c r="PHC13" s="695"/>
      <c r="PHD13" s="695"/>
      <c r="PHE13" s="695"/>
      <c r="PHF13" s="695"/>
      <c r="PHG13" s="695"/>
      <c r="PHH13" s="695"/>
      <c r="PHI13" s="695"/>
      <c r="PHJ13" s="695"/>
      <c r="PHK13" s="695"/>
      <c r="PHL13" s="695"/>
      <c r="PHM13" s="695"/>
      <c r="PHN13" s="695"/>
      <c r="PHO13" s="695"/>
      <c r="PHP13" s="695"/>
      <c r="PHQ13" s="695"/>
      <c r="PHR13" s="695"/>
      <c r="PHS13" s="695"/>
      <c r="PHT13" s="695"/>
      <c r="PHU13" s="695"/>
      <c r="PHV13" s="695"/>
      <c r="PHW13" s="695"/>
      <c r="PHX13" s="695"/>
      <c r="PHY13" s="695"/>
      <c r="PHZ13" s="695"/>
      <c r="PIA13" s="695"/>
      <c r="PIB13" s="695"/>
      <c r="PIC13" s="695"/>
      <c r="PID13" s="695"/>
      <c r="PIE13" s="695"/>
      <c r="PIF13" s="695"/>
      <c r="PIG13" s="695"/>
      <c r="PIH13" s="695"/>
      <c r="PII13" s="695"/>
      <c r="PIJ13" s="695"/>
      <c r="PIK13" s="695"/>
      <c r="PIL13" s="695"/>
      <c r="PIM13" s="695"/>
      <c r="PIN13" s="695"/>
      <c r="PIO13" s="695"/>
      <c r="PIP13" s="695"/>
      <c r="PIQ13" s="695"/>
      <c r="PIR13" s="695"/>
      <c r="PIS13" s="695"/>
      <c r="PIT13" s="695"/>
      <c r="PIU13" s="695"/>
      <c r="PIV13" s="695"/>
      <c r="PIW13" s="695"/>
      <c r="PIX13" s="695"/>
      <c r="PIY13" s="695"/>
      <c r="PIZ13" s="695"/>
      <c r="PJA13" s="695"/>
      <c r="PJB13" s="695"/>
      <c r="PJC13" s="695"/>
      <c r="PJD13" s="695"/>
      <c r="PJE13" s="695"/>
      <c r="PJF13" s="695"/>
      <c r="PJG13" s="695"/>
      <c r="PJH13" s="695"/>
      <c r="PJI13" s="695"/>
      <c r="PJJ13" s="695"/>
      <c r="PJK13" s="695"/>
      <c r="PJL13" s="695"/>
      <c r="PJM13" s="695"/>
      <c r="PJN13" s="695"/>
      <c r="PJO13" s="695"/>
      <c r="PJP13" s="695"/>
      <c r="PJQ13" s="695"/>
      <c r="PJR13" s="695"/>
      <c r="PJS13" s="695"/>
      <c r="PJT13" s="695"/>
      <c r="PJU13" s="695"/>
      <c r="PJV13" s="695"/>
      <c r="PJW13" s="695"/>
      <c r="PJX13" s="695"/>
      <c r="PJY13" s="695"/>
      <c r="PJZ13" s="695"/>
      <c r="PKA13" s="695"/>
      <c r="PKB13" s="695"/>
      <c r="PKC13" s="695"/>
      <c r="PKD13" s="695"/>
      <c r="PKE13" s="695"/>
      <c r="PKF13" s="695"/>
      <c r="PKG13" s="695"/>
      <c r="PKH13" s="695"/>
      <c r="PKI13" s="695"/>
      <c r="PKJ13" s="695"/>
      <c r="PKK13" s="695"/>
      <c r="PKL13" s="695"/>
      <c r="PKM13" s="695"/>
      <c r="PKN13" s="695"/>
      <c r="PKO13" s="695"/>
      <c r="PKP13" s="695"/>
      <c r="PKQ13" s="695"/>
      <c r="PKR13" s="695"/>
      <c r="PKS13" s="695"/>
      <c r="PKT13" s="695"/>
      <c r="PKU13" s="695"/>
      <c r="PKV13" s="695"/>
      <c r="PKW13" s="695"/>
      <c r="PKX13" s="695"/>
      <c r="PKY13" s="695"/>
      <c r="PKZ13" s="695"/>
      <c r="PLA13" s="695"/>
      <c r="PLB13" s="695"/>
      <c r="PLC13" s="695"/>
      <c r="PLD13" s="695"/>
      <c r="PLE13" s="695"/>
      <c r="PLF13" s="695"/>
      <c r="PLG13" s="695"/>
      <c r="PLH13" s="695"/>
      <c r="PLI13" s="695"/>
      <c r="PLJ13" s="695"/>
      <c r="PLK13" s="695"/>
      <c r="PLL13" s="695"/>
      <c r="PLM13" s="695"/>
      <c r="PLN13" s="695"/>
      <c r="PLO13" s="695"/>
      <c r="PLP13" s="695"/>
      <c r="PLQ13" s="695"/>
      <c r="PLR13" s="695"/>
      <c r="PLS13" s="695"/>
      <c r="PLT13" s="695"/>
      <c r="PLU13" s="695"/>
      <c r="PLV13" s="695"/>
      <c r="PLW13" s="695"/>
      <c r="PLX13" s="695"/>
      <c r="PLY13" s="695"/>
      <c r="PLZ13" s="695"/>
      <c r="PMA13" s="695"/>
      <c r="PMB13" s="695"/>
      <c r="PMC13" s="695"/>
      <c r="PMD13" s="695"/>
      <c r="PME13" s="695"/>
      <c r="PMF13" s="695"/>
      <c r="PMG13" s="695"/>
      <c r="PMH13" s="695"/>
      <c r="PMI13" s="695"/>
      <c r="PMJ13" s="695"/>
      <c r="PMK13" s="695"/>
      <c r="PML13" s="695"/>
      <c r="PMM13" s="695"/>
      <c r="PMN13" s="695"/>
      <c r="PMO13" s="695"/>
      <c r="PMP13" s="695"/>
      <c r="PMQ13" s="695"/>
      <c r="PMR13" s="695"/>
      <c r="PMS13" s="695"/>
      <c r="PMT13" s="695"/>
      <c r="PMU13" s="695"/>
      <c r="PMV13" s="695"/>
      <c r="PMW13" s="695"/>
      <c r="PMX13" s="695"/>
      <c r="PMY13" s="695"/>
      <c r="PMZ13" s="695"/>
      <c r="PNA13" s="695"/>
      <c r="PNB13" s="695"/>
      <c r="PNC13" s="695"/>
      <c r="PND13" s="695"/>
      <c r="PNE13" s="695"/>
      <c r="PNF13" s="695"/>
      <c r="PNG13" s="695"/>
      <c r="PNH13" s="695"/>
      <c r="PNI13" s="695"/>
      <c r="PNJ13" s="695"/>
      <c r="PNK13" s="695"/>
      <c r="PNL13" s="695"/>
      <c r="PNM13" s="695"/>
      <c r="PNN13" s="695"/>
      <c r="PNO13" s="695"/>
      <c r="PNP13" s="695"/>
      <c r="PNQ13" s="695"/>
      <c r="PNR13" s="695"/>
      <c r="PNS13" s="695"/>
      <c r="PNT13" s="695"/>
      <c r="PNU13" s="695"/>
      <c r="PNV13" s="695"/>
      <c r="PNW13" s="695"/>
      <c r="PNX13" s="695"/>
      <c r="PNY13" s="695"/>
      <c r="PNZ13" s="695"/>
      <c r="POA13" s="695"/>
      <c r="POB13" s="695"/>
      <c r="POC13" s="695"/>
      <c r="POD13" s="695"/>
      <c r="POE13" s="695"/>
      <c r="POF13" s="695"/>
      <c r="POG13" s="695"/>
      <c r="POH13" s="695"/>
      <c r="POI13" s="695"/>
      <c r="POJ13" s="695"/>
      <c r="POK13" s="695"/>
      <c r="POL13" s="695"/>
      <c r="POM13" s="695"/>
      <c r="PON13" s="695"/>
      <c r="POO13" s="695"/>
      <c r="POP13" s="695"/>
      <c r="POQ13" s="695"/>
      <c r="POR13" s="695"/>
      <c r="POS13" s="695"/>
      <c r="POT13" s="695"/>
      <c r="POU13" s="695"/>
      <c r="POV13" s="695"/>
      <c r="POW13" s="695"/>
      <c r="POX13" s="695"/>
      <c r="POY13" s="695"/>
      <c r="POZ13" s="695"/>
      <c r="PPA13" s="695"/>
      <c r="PPB13" s="695"/>
      <c r="PPC13" s="695"/>
      <c r="PPD13" s="695"/>
      <c r="PPE13" s="695"/>
      <c r="PPF13" s="695"/>
      <c r="PPG13" s="695"/>
      <c r="PPH13" s="695"/>
      <c r="PPI13" s="695"/>
      <c r="PPJ13" s="695"/>
      <c r="PPK13" s="695"/>
      <c r="PPL13" s="695"/>
      <c r="PPM13" s="695"/>
      <c r="PPN13" s="695"/>
      <c r="PPO13" s="695"/>
      <c r="PPP13" s="695"/>
      <c r="PPQ13" s="695"/>
      <c r="PPR13" s="695"/>
      <c r="PPS13" s="695"/>
      <c r="PPT13" s="695"/>
      <c r="PPU13" s="695"/>
      <c r="PPV13" s="695"/>
      <c r="PPW13" s="695"/>
      <c r="PPX13" s="695"/>
      <c r="PPY13" s="695"/>
      <c r="PPZ13" s="695"/>
      <c r="PQA13" s="695"/>
      <c r="PQB13" s="695"/>
      <c r="PQC13" s="695"/>
      <c r="PQD13" s="695"/>
      <c r="PQE13" s="695"/>
      <c r="PQF13" s="695"/>
      <c r="PQG13" s="695"/>
      <c r="PQH13" s="695"/>
      <c r="PQI13" s="695"/>
      <c r="PQJ13" s="695"/>
      <c r="PQK13" s="695"/>
      <c r="PQL13" s="695"/>
      <c r="PQM13" s="695"/>
      <c r="PQN13" s="695"/>
      <c r="PQO13" s="695"/>
      <c r="PQP13" s="695"/>
      <c r="PQQ13" s="695"/>
      <c r="PQR13" s="695"/>
      <c r="PQS13" s="695"/>
      <c r="PQT13" s="695"/>
      <c r="PQU13" s="695"/>
      <c r="PQV13" s="695"/>
      <c r="PQW13" s="695"/>
      <c r="PQX13" s="695"/>
      <c r="PQY13" s="695"/>
      <c r="PQZ13" s="695"/>
      <c r="PRA13" s="695"/>
      <c r="PRB13" s="695"/>
      <c r="PRC13" s="695"/>
      <c r="PRD13" s="695"/>
      <c r="PRE13" s="695"/>
      <c r="PRF13" s="695"/>
      <c r="PRG13" s="695"/>
      <c r="PRH13" s="695"/>
      <c r="PRI13" s="695"/>
      <c r="PRJ13" s="695"/>
      <c r="PRK13" s="695"/>
      <c r="PRL13" s="695"/>
      <c r="PRM13" s="695"/>
      <c r="PRN13" s="695"/>
      <c r="PRO13" s="695"/>
      <c r="PRP13" s="695"/>
      <c r="PRQ13" s="695"/>
      <c r="PRR13" s="695"/>
      <c r="PRS13" s="695"/>
      <c r="PRT13" s="695"/>
      <c r="PRU13" s="695"/>
      <c r="PRV13" s="695"/>
      <c r="PRW13" s="695"/>
      <c r="PRX13" s="695"/>
      <c r="PRY13" s="695"/>
      <c r="PRZ13" s="695"/>
      <c r="PSA13" s="695"/>
      <c r="PSB13" s="695"/>
      <c r="PSC13" s="695"/>
      <c r="PSD13" s="695"/>
      <c r="PSE13" s="695"/>
      <c r="PSF13" s="695"/>
      <c r="PSG13" s="695"/>
      <c r="PSH13" s="695"/>
      <c r="PSI13" s="695"/>
      <c r="PSJ13" s="695"/>
      <c r="PSK13" s="695"/>
      <c r="PSL13" s="695"/>
      <c r="PSM13" s="695"/>
      <c r="PSN13" s="695"/>
      <c r="PSO13" s="695"/>
      <c r="PSP13" s="695"/>
      <c r="PSQ13" s="695"/>
      <c r="PSR13" s="695"/>
      <c r="PSS13" s="695"/>
      <c r="PST13" s="695"/>
      <c r="PSU13" s="695"/>
      <c r="PSV13" s="695"/>
      <c r="PSW13" s="695"/>
      <c r="PSX13" s="695"/>
      <c r="PSY13" s="695"/>
      <c r="PSZ13" s="695"/>
      <c r="PTA13" s="695"/>
      <c r="PTB13" s="695"/>
      <c r="PTC13" s="695"/>
      <c r="PTD13" s="695"/>
      <c r="PTE13" s="695"/>
      <c r="PTF13" s="695"/>
      <c r="PTG13" s="695"/>
      <c r="PTH13" s="695"/>
      <c r="PTI13" s="695"/>
      <c r="PTJ13" s="695"/>
      <c r="PTK13" s="695"/>
      <c r="PTL13" s="695"/>
      <c r="PTM13" s="695"/>
      <c r="PTN13" s="695"/>
      <c r="PTO13" s="695"/>
      <c r="PTP13" s="695"/>
      <c r="PTQ13" s="695"/>
      <c r="PTR13" s="695"/>
      <c r="PTS13" s="695"/>
      <c r="PTT13" s="695"/>
      <c r="PTU13" s="695"/>
      <c r="PTV13" s="695"/>
      <c r="PTW13" s="695"/>
      <c r="PTX13" s="695"/>
      <c r="PTY13" s="695"/>
      <c r="PTZ13" s="695"/>
      <c r="PUA13" s="695"/>
      <c r="PUB13" s="695"/>
      <c r="PUC13" s="695"/>
      <c r="PUD13" s="695"/>
      <c r="PUE13" s="695"/>
      <c r="PUF13" s="695"/>
      <c r="PUG13" s="695"/>
      <c r="PUH13" s="695"/>
      <c r="PUI13" s="695"/>
      <c r="PUJ13" s="695"/>
      <c r="PUK13" s="695"/>
      <c r="PUL13" s="695"/>
      <c r="PUM13" s="695"/>
      <c r="PUN13" s="695"/>
      <c r="PUO13" s="695"/>
      <c r="PUP13" s="695"/>
      <c r="PUQ13" s="695"/>
      <c r="PUR13" s="695"/>
      <c r="PUS13" s="695"/>
      <c r="PUT13" s="695"/>
      <c r="PUU13" s="695"/>
      <c r="PUV13" s="695"/>
      <c r="PUW13" s="695"/>
      <c r="PUX13" s="695"/>
      <c r="PUY13" s="695"/>
      <c r="PUZ13" s="695"/>
      <c r="PVA13" s="695"/>
      <c r="PVB13" s="695"/>
      <c r="PVC13" s="695"/>
      <c r="PVD13" s="695"/>
      <c r="PVE13" s="695"/>
      <c r="PVF13" s="695"/>
      <c r="PVG13" s="695"/>
      <c r="PVH13" s="695"/>
      <c r="PVI13" s="695"/>
      <c r="PVJ13" s="695"/>
      <c r="PVK13" s="695"/>
      <c r="PVL13" s="695"/>
      <c r="PVM13" s="695"/>
      <c r="PVN13" s="695"/>
      <c r="PVO13" s="695"/>
      <c r="PVP13" s="695"/>
      <c r="PVQ13" s="695"/>
      <c r="PVR13" s="695"/>
      <c r="PVS13" s="695"/>
      <c r="PVT13" s="695"/>
      <c r="PVU13" s="695"/>
      <c r="PVV13" s="695"/>
      <c r="PVW13" s="695"/>
      <c r="PVX13" s="695"/>
      <c r="PVY13" s="695"/>
      <c r="PVZ13" s="695"/>
      <c r="PWA13" s="695"/>
      <c r="PWB13" s="695"/>
      <c r="PWC13" s="695"/>
      <c r="PWD13" s="695"/>
      <c r="PWE13" s="695"/>
      <c r="PWF13" s="695"/>
      <c r="PWG13" s="695"/>
      <c r="PWH13" s="695"/>
      <c r="PWI13" s="695"/>
      <c r="PWJ13" s="695"/>
      <c r="PWK13" s="695"/>
      <c r="PWL13" s="695"/>
      <c r="PWM13" s="695"/>
      <c r="PWN13" s="695"/>
      <c r="PWO13" s="695"/>
      <c r="PWP13" s="695"/>
      <c r="PWQ13" s="695"/>
      <c r="PWR13" s="695"/>
      <c r="PWS13" s="695"/>
      <c r="PWT13" s="695"/>
      <c r="PWU13" s="695"/>
      <c r="PWV13" s="695"/>
      <c r="PWW13" s="695"/>
      <c r="PWX13" s="695"/>
      <c r="PWY13" s="695"/>
      <c r="PWZ13" s="695"/>
      <c r="PXA13" s="695"/>
      <c r="PXB13" s="695"/>
      <c r="PXC13" s="695"/>
      <c r="PXD13" s="695"/>
      <c r="PXE13" s="695"/>
      <c r="PXF13" s="695"/>
      <c r="PXG13" s="695"/>
      <c r="PXH13" s="695"/>
      <c r="PXI13" s="695"/>
      <c r="PXJ13" s="695"/>
      <c r="PXK13" s="695"/>
      <c r="PXL13" s="695"/>
      <c r="PXM13" s="695"/>
      <c r="PXN13" s="695"/>
      <c r="PXO13" s="695"/>
      <c r="PXP13" s="695"/>
      <c r="PXQ13" s="695"/>
      <c r="PXR13" s="695"/>
      <c r="PXS13" s="695"/>
      <c r="PXT13" s="695"/>
      <c r="PXU13" s="695"/>
      <c r="PXV13" s="695"/>
      <c r="PXW13" s="695"/>
      <c r="PXX13" s="695"/>
      <c r="PXY13" s="695"/>
      <c r="PXZ13" s="695"/>
      <c r="PYA13" s="695"/>
      <c r="PYB13" s="695"/>
      <c r="PYC13" s="695"/>
      <c r="PYD13" s="695"/>
      <c r="PYE13" s="695"/>
      <c r="PYF13" s="695"/>
      <c r="PYG13" s="695"/>
      <c r="PYH13" s="695"/>
      <c r="PYI13" s="695"/>
      <c r="PYJ13" s="695"/>
      <c r="PYK13" s="695"/>
      <c r="PYL13" s="695"/>
      <c r="PYM13" s="695"/>
      <c r="PYN13" s="695"/>
      <c r="PYO13" s="695"/>
      <c r="PYP13" s="695"/>
      <c r="PYQ13" s="695"/>
      <c r="PYR13" s="695"/>
      <c r="PYS13" s="695"/>
      <c r="PYT13" s="695"/>
      <c r="PYU13" s="695"/>
      <c r="PYV13" s="695"/>
      <c r="PYW13" s="695"/>
      <c r="PYX13" s="695"/>
      <c r="PYY13" s="695"/>
      <c r="PYZ13" s="695"/>
      <c r="PZA13" s="695"/>
      <c r="PZB13" s="695"/>
      <c r="PZC13" s="695"/>
      <c r="PZD13" s="695"/>
      <c r="PZE13" s="695"/>
      <c r="PZF13" s="695"/>
      <c r="PZG13" s="695"/>
      <c r="PZH13" s="695"/>
      <c r="PZI13" s="695"/>
      <c r="PZJ13" s="695"/>
      <c r="PZK13" s="695"/>
      <c r="PZL13" s="695"/>
      <c r="PZM13" s="695"/>
      <c r="PZN13" s="695"/>
      <c r="PZO13" s="695"/>
      <c r="PZP13" s="695"/>
      <c r="PZQ13" s="695"/>
      <c r="PZR13" s="695"/>
      <c r="PZS13" s="695"/>
      <c r="PZT13" s="695"/>
      <c r="PZU13" s="695"/>
      <c r="PZV13" s="695"/>
      <c r="PZW13" s="695"/>
      <c r="PZX13" s="695"/>
      <c r="PZY13" s="695"/>
      <c r="PZZ13" s="695"/>
      <c r="QAA13" s="695"/>
      <c r="QAB13" s="695"/>
      <c r="QAC13" s="695"/>
      <c r="QAD13" s="695"/>
      <c r="QAE13" s="695"/>
      <c r="QAF13" s="695"/>
      <c r="QAG13" s="695"/>
      <c r="QAH13" s="695"/>
      <c r="QAI13" s="695"/>
      <c r="QAJ13" s="695"/>
      <c r="QAK13" s="695"/>
      <c r="QAL13" s="695"/>
      <c r="QAM13" s="695"/>
      <c r="QAN13" s="695"/>
      <c r="QAO13" s="695"/>
      <c r="QAP13" s="695"/>
      <c r="QAQ13" s="695"/>
      <c r="QAR13" s="695"/>
      <c r="QAS13" s="695"/>
      <c r="QAT13" s="695"/>
      <c r="QAU13" s="695"/>
      <c r="QAV13" s="695"/>
      <c r="QAW13" s="695"/>
      <c r="QAX13" s="695"/>
      <c r="QAY13" s="695"/>
      <c r="QAZ13" s="695"/>
      <c r="QBA13" s="695"/>
      <c r="QBB13" s="695"/>
      <c r="QBC13" s="695"/>
      <c r="QBD13" s="695"/>
      <c r="QBE13" s="695"/>
      <c r="QBF13" s="695"/>
      <c r="QBG13" s="695"/>
      <c r="QBH13" s="695"/>
      <c r="QBI13" s="695"/>
      <c r="QBJ13" s="695"/>
      <c r="QBK13" s="695"/>
      <c r="QBL13" s="695"/>
      <c r="QBM13" s="695"/>
      <c r="QBN13" s="695"/>
      <c r="QBO13" s="695"/>
      <c r="QBP13" s="695"/>
      <c r="QBQ13" s="695"/>
      <c r="QBR13" s="695"/>
      <c r="QBS13" s="695"/>
      <c r="QBT13" s="695"/>
      <c r="QBU13" s="695"/>
      <c r="QBV13" s="695"/>
      <c r="QBW13" s="695"/>
      <c r="QBX13" s="695"/>
      <c r="QBY13" s="695"/>
      <c r="QBZ13" s="695"/>
      <c r="QCA13" s="695"/>
      <c r="QCB13" s="695"/>
      <c r="QCC13" s="695"/>
      <c r="QCD13" s="695"/>
      <c r="QCE13" s="695"/>
      <c r="QCF13" s="695"/>
      <c r="QCG13" s="695"/>
      <c r="QCH13" s="695"/>
      <c r="QCI13" s="695"/>
      <c r="QCJ13" s="695"/>
      <c r="QCK13" s="695"/>
      <c r="QCL13" s="695"/>
      <c r="QCM13" s="695"/>
      <c r="QCN13" s="695"/>
      <c r="QCO13" s="695"/>
      <c r="QCP13" s="695"/>
      <c r="QCQ13" s="695"/>
      <c r="QCR13" s="695"/>
      <c r="QCS13" s="695"/>
      <c r="QCT13" s="695"/>
      <c r="QCU13" s="695"/>
      <c r="QCV13" s="695"/>
      <c r="QCW13" s="695"/>
      <c r="QCX13" s="695"/>
      <c r="QCY13" s="695"/>
      <c r="QCZ13" s="695"/>
      <c r="QDA13" s="695"/>
      <c r="QDB13" s="695"/>
      <c r="QDC13" s="695"/>
      <c r="QDD13" s="695"/>
      <c r="QDE13" s="695"/>
      <c r="QDF13" s="695"/>
      <c r="QDG13" s="695"/>
      <c r="QDH13" s="695"/>
      <c r="QDI13" s="695"/>
      <c r="QDJ13" s="695"/>
      <c r="QDK13" s="695"/>
      <c r="QDL13" s="695"/>
      <c r="QDM13" s="695"/>
      <c r="QDN13" s="695"/>
      <c r="QDO13" s="695"/>
      <c r="QDP13" s="695"/>
      <c r="QDQ13" s="695"/>
      <c r="QDR13" s="695"/>
      <c r="QDS13" s="695"/>
      <c r="QDT13" s="695"/>
      <c r="QDU13" s="695"/>
      <c r="QDV13" s="695"/>
      <c r="QDW13" s="695"/>
      <c r="QDX13" s="695"/>
      <c r="QDY13" s="695"/>
      <c r="QDZ13" s="695"/>
      <c r="QEA13" s="695"/>
      <c r="QEB13" s="695"/>
      <c r="QEC13" s="695"/>
      <c r="QED13" s="695"/>
      <c r="QEE13" s="695"/>
      <c r="QEF13" s="695"/>
      <c r="QEG13" s="695"/>
      <c r="QEH13" s="695"/>
      <c r="QEI13" s="695"/>
      <c r="QEJ13" s="695"/>
      <c r="QEK13" s="695"/>
      <c r="QEL13" s="695"/>
      <c r="QEM13" s="695"/>
      <c r="QEN13" s="695"/>
      <c r="QEO13" s="695"/>
      <c r="QEP13" s="695"/>
      <c r="QEQ13" s="695"/>
      <c r="QER13" s="695"/>
      <c r="QES13" s="695"/>
      <c r="QET13" s="695"/>
      <c r="QEU13" s="695"/>
      <c r="QEV13" s="695"/>
      <c r="QEW13" s="695"/>
      <c r="QEX13" s="695"/>
      <c r="QEY13" s="695"/>
      <c r="QEZ13" s="695"/>
      <c r="QFA13" s="695"/>
      <c r="QFB13" s="695"/>
      <c r="QFC13" s="695"/>
      <c r="QFD13" s="695"/>
      <c r="QFE13" s="695"/>
      <c r="QFF13" s="695"/>
      <c r="QFG13" s="695"/>
      <c r="QFH13" s="695"/>
      <c r="QFI13" s="695"/>
      <c r="QFJ13" s="695"/>
      <c r="QFK13" s="695"/>
      <c r="QFL13" s="695"/>
      <c r="QFM13" s="695"/>
      <c r="QFN13" s="695"/>
      <c r="QFO13" s="695"/>
      <c r="QFP13" s="695"/>
      <c r="QFQ13" s="695"/>
      <c r="QFR13" s="695"/>
      <c r="QFS13" s="695"/>
      <c r="QFT13" s="695"/>
      <c r="QFU13" s="695"/>
      <c r="QFV13" s="695"/>
      <c r="QFW13" s="695"/>
      <c r="QFX13" s="695"/>
      <c r="QFY13" s="695"/>
      <c r="QFZ13" s="695"/>
      <c r="QGA13" s="695"/>
      <c r="QGB13" s="695"/>
      <c r="QGC13" s="695"/>
      <c r="QGD13" s="695"/>
      <c r="QGE13" s="695"/>
      <c r="QGF13" s="695"/>
      <c r="QGG13" s="695"/>
      <c r="QGH13" s="695"/>
      <c r="QGI13" s="695"/>
      <c r="QGJ13" s="695"/>
      <c r="QGK13" s="695"/>
      <c r="QGL13" s="695"/>
      <c r="QGM13" s="695"/>
      <c r="QGN13" s="695"/>
      <c r="QGO13" s="695"/>
      <c r="QGP13" s="695"/>
      <c r="QGQ13" s="695"/>
      <c r="QGR13" s="695"/>
      <c r="QGS13" s="695"/>
      <c r="QGT13" s="695"/>
      <c r="QGU13" s="695"/>
      <c r="QGV13" s="695"/>
      <c r="QGW13" s="695"/>
      <c r="QGX13" s="695"/>
      <c r="QGY13" s="695"/>
      <c r="QGZ13" s="695"/>
      <c r="QHA13" s="695"/>
      <c r="QHB13" s="695"/>
      <c r="QHC13" s="695"/>
      <c r="QHD13" s="695"/>
      <c r="QHE13" s="695"/>
      <c r="QHF13" s="695"/>
      <c r="QHG13" s="695"/>
      <c r="QHH13" s="695"/>
      <c r="QHI13" s="695"/>
      <c r="QHJ13" s="695"/>
      <c r="QHK13" s="695"/>
      <c r="QHL13" s="695"/>
      <c r="QHM13" s="695"/>
      <c r="QHN13" s="695"/>
      <c r="QHO13" s="695"/>
      <c r="QHP13" s="695"/>
      <c r="QHQ13" s="695"/>
      <c r="QHR13" s="695"/>
      <c r="QHS13" s="695"/>
      <c r="QHT13" s="695"/>
      <c r="QHU13" s="695"/>
      <c r="QHV13" s="695"/>
      <c r="QHW13" s="695"/>
      <c r="QHX13" s="695"/>
      <c r="QHY13" s="695"/>
      <c r="QHZ13" s="695"/>
      <c r="QIA13" s="695"/>
      <c r="QIB13" s="695"/>
      <c r="QIC13" s="695"/>
      <c r="QID13" s="695"/>
      <c r="QIE13" s="695"/>
      <c r="QIF13" s="695"/>
      <c r="QIG13" s="695"/>
      <c r="QIH13" s="695"/>
      <c r="QII13" s="695"/>
      <c r="QIJ13" s="695"/>
      <c r="QIK13" s="695"/>
      <c r="QIL13" s="695"/>
      <c r="QIM13" s="695"/>
      <c r="QIN13" s="695"/>
      <c r="QIO13" s="695"/>
      <c r="QIP13" s="695"/>
      <c r="QIQ13" s="695"/>
      <c r="QIR13" s="695"/>
      <c r="QIS13" s="695"/>
      <c r="QIT13" s="695"/>
      <c r="QIU13" s="695"/>
      <c r="QIV13" s="695"/>
      <c r="QIW13" s="695"/>
      <c r="QIX13" s="695"/>
      <c r="QIY13" s="695"/>
      <c r="QIZ13" s="695"/>
      <c r="QJA13" s="695"/>
      <c r="QJB13" s="695"/>
      <c r="QJC13" s="695"/>
      <c r="QJD13" s="695"/>
      <c r="QJE13" s="695"/>
      <c r="QJF13" s="695"/>
      <c r="QJG13" s="695"/>
      <c r="QJH13" s="695"/>
      <c r="QJI13" s="695"/>
      <c r="QJJ13" s="695"/>
      <c r="QJK13" s="695"/>
      <c r="QJL13" s="695"/>
      <c r="QJM13" s="695"/>
      <c r="QJN13" s="695"/>
      <c r="QJO13" s="695"/>
      <c r="QJP13" s="695"/>
      <c r="QJQ13" s="695"/>
      <c r="QJR13" s="695"/>
      <c r="QJS13" s="695"/>
      <c r="QJT13" s="695"/>
      <c r="QJU13" s="695"/>
      <c r="QJV13" s="695"/>
      <c r="QJW13" s="695"/>
      <c r="QJX13" s="695"/>
      <c r="QJY13" s="695"/>
      <c r="QJZ13" s="695"/>
      <c r="QKA13" s="695"/>
      <c r="QKB13" s="695"/>
      <c r="QKC13" s="695"/>
      <c r="QKD13" s="695"/>
      <c r="QKE13" s="695"/>
      <c r="QKF13" s="695"/>
      <c r="QKG13" s="695"/>
      <c r="QKH13" s="695"/>
      <c r="QKI13" s="695"/>
      <c r="QKJ13" s="695"/>
      <c r="QKK13" s="695"/>
      <c r="QKL13" s="695"/>
      <c r="QKM13" s="695"/>
      <c r="QKN13" s="695"/>
      <c r="QKO13" s="695"/>
      <c r="QKP13" s="695"/>
      <c r="QKQ13" s="695"/>
      <c r="QKR13" s="695"/>
      <c r="QKS13" s="695"/>
      <c r="QKT13" s="695"/>
      <c r="QKU13" s="695"/>
      <c r="QKV13" s="695"/>
      <c r="QKW13" s="695"/>
      <c r="QKX13" s="695"/>
      <c r="QKY13" s="695"/>
      <c r="QKZ13" s="695"/>
      <c r="QLA13" s="695"/>
      <c r="QLB13" s="695"/>
      <c r="QLC13" s="695"/>
      <c r="QLD13" s="695"/>
      <c r="QLE13" s="695"/>
      <c r="QLF13" s="695"/>
      <c r="QLG13" s="695"/>
      <c r="QLH13" s="695"/>
      <c r="QLI13" s="695"/>
      <c r="QLJ13" s="695"/>
      <c r="QLK13" s="695"/>
      <c r="QLL13" s="695"/>
      <c r="QLM13" s="695"/>
      <c r="QLN13" s="695"/>
      <c r="QLO13" s="695"/>
      <c r="QLP13" s="695"/>
      <c r="QLQ13" s="695"/>
      <c r="QLR13" s="695"/>
      <c r="QLS13" s="695"/>
      <c r="QLT13" s="695"/>
      <c r="QLU13" s="695"/>
      <c r="QLV13" s="695"/>
      <c r="QLW13" s="695"/>
      <c r="QLX13" s="695"/>
      <c r="QLY13" s="695"/>
      <c r="QLZ13" s="695"/>
      <c r="QMA13" s="695"/>
      <c r="QMB13" s="695"/>
      <c r="QMC13" s="695"/>
      <c r="QMD13" s="695"/>
      <c r="QME13" s="695"/>
      <c r="QMF13" s="695"/>
      <c r="QMG13" s="695"/>
      <c r="QMH13" s="695"/>
      <c r="QMI13" s="695"/>
      <c r="QMJ13" s="695"/>
      <c r="QMK13" s="695"/>
      <c r="QML13" s="695"/>
      <c r="QMM13" s="695"/>
      <c r="QMN13" s="695"/>
      <c r="QMO13" s="695"/>
      <c r="QMP13" s="695"/>
      <c r="QMQ13" s="695"/>
      <c r="QMR13" s="695"/>
      <c r="QMS13" s="695"/>
      <c r="QMT13" s="695"/>
      <c r="QMU13" s="695"/>
      <c r="QMV13" s="695"/>
      <c r="QMW13" s="695"/>
      <c r="QMX13" s="695"/>
      <c r="QMY13" s="695"/>
      <c r="QMZ13" s="695"/>
      <c r="QNA13" s="695"/>
      <c r="QNB13" s="695"/>
      <c r="QNC13" s="695"/>
      <c r="QND13" s="695"/>
      <c r="QNE13" s="695"/>
      <c r="QNF13" s="695"/>
      <c r="QNG13" s="695"/>
      <c r="QNH13" s="695"/>
      <c r="QNI13" s="695"/>
      <c r="QNJ13" s="695"/>
      <c r="QNK13" s="695"/>
      <c r="QNL13" s="695"/>
      <c r="QNM13" s="695"/>
      <c r="QNN13" s="695"/>
      <c r="QNO13" s="695"/>
      <c r="QNP13" s="695"/>
      <c r="QNQ13" s="695"/>
      <c r="QNR13" s="695"/>
      <c r="QNS13" s="695"/>
      <c r="QNT13" s="695"/>
      <c r="QNU13" s="695"/>
      <c r="QNV13" s="695"/>
      <c r="QNW13" s="695"/>
      <c r="QNX13" s="695"/>
      <c r="QNY13" s="695"/>
      <c r="QNZ13" s="695"/>
      <c r="QOA13" s="695"/>
      <c r="QOB13" s="695"/>
      <c r="QOC13" s="695"/>
      <c r="QOD13" s="695"/>
      <c r="QOE13" s="695"/>
      <c r="QOF13" s="695"/>
      <c r="QOG13" s="695"/>
      <c r="QOH13" s="695"/>
      <c r="QOI13" s="695"/>
      <c r="QOJ13" s="695"/>
      <c r="QOK13" s="695"/>
      <c r="QOL13" s="695"/>
      <c r="QOM13" s="695"/>
      <c r="QON13" s="695"/>
      <c r="QOO13" s="695"/>
      <c r="QOP13" s="695"/>
      <c r="QOQ13" s="695"/>
      <c r="QOR13" s="695"/>
      <c r="QOS13" s="695"/>
      <c r="QOT13" s="695"/>
      <c r="QOU13" s="695"/>
      <c r="QOV13" s="695"/>
      <c r="QOW13" s="695"/>
      <c r="QOX13" s="695"/>
      <c r="QOY13" s="695"/>
      <c r="QOZ13" s="695"/>
      <c r="QPA13" s="695"/>
      <c r="QPB13" s="695"/>
      <c r="QPC13" s="695"/>
      <c r="QPD13" s="695"/>
      <c r="QPE13" s="695"/>
      <c r="QPF13" s="695"/>
      <c r="QPG13" s="695"/>
      <c r="QPH13" s="695"/>
      <c r="QPI13" s="695"/>
      <c r="QPJ13" s="695"/>
      <c r="QPK13" s="695"/>
      <c r="QPL13" s="695"/>
      <c r="QPM13" s="695"/>
      <c r="QPN13" s="695"/>
      <c r="QPO13" s="695"/>
      <c r="QPP13" s="695"/>
      <c r="QPQ13" s="695"/>
      <c r="QPR13" s="695"/>
      <c r="QPS13" s="695"/>
      <c r="QPT13" s="695"/>
      <c r="QPU13" s="695"/>
      <c r="QPV13" s="695"/>
      <c r="QPW13" s="695"/>
      <c r="QPX13" s="695"/>
      <c r="QPY13" s="695"/>
      <c r="QPZ13" s="695"/>
      <c r="QQA13" s="695"/>
      <c r="QQB13" s="695"/>
      <c r="QQC13" s="695"/>
      <c r="QQD13" s="695"/>
      <c r="QQE13" s="695"/>
      <c r="QQF13" s="695"/>
      <c r="QQG13" s="695"/>
      <c r="QQH13" s="695"/>
      <c r="QQI13" s="695"/>
      <c r="QQJ13" s="695"/>
      <c r="QQK13" s="695"/>
      <c r="QQL13" s="695"/>
      <c r="QQM13" s="695"/>
      <c r="QQN13" s="695"/>
      <c r="QQO13" s="695"/>
      <c r="QQP13" s="695"/>
      <c r="QQQ13" s="695"/>
      <c r="QQR13" s="695"/>
      <c r="QQS13" s="695"/>
      <c r="QQT13" s="695"/>
      <c r="QQU13" s="695"/>
      <c r="QQV13" s="695"/>
      <c r="QQW13" s="695"/>
      <c r="QQX13" s="695"/>
      <c r="QQY13" s="695"/>
      <c r="QQZ13" s="695"/>
      <c r="QRA13" s="695"/>
      <c r="QRB13" s="695"/>
      <c r="QRC13" s="695"/>
      <c r="QRD13" s="695"/>
      <c r="QRE13" s="695"/>
      <c r="QRF13" s="695"/>
      <c r="QRG13" s="695"/>
      <c r="QRH13" s="695"/>
      <c r="QRI13" s="695"/>
      <c r="QRJ13" s="695"/>
      <c r="QRK13" s="695"/>
      <c r="QRL13" s="695"/>
      <c r="QRM13" s="695"/>
      <c r="QRN13" s="695"/>
      <c r="QRO13" s="695"/>
      <c r="QRP13" s="695"/>
      <c r="QRQ13" s="695"/>
      <c r="QRR13" s="695"/>
      <c r="QRS13" s="695"/>
      <c r="QRT13" s="695"/>
      <c r="QRU13" s="695"/>
      <c r="QRV13" s="695"/>
      <c r="QRW13" s="695"/>
      <c r="QRX13" s="695"/>
      <c r="QRY13" s="695"/>
      <c r="QRZ13" s="695"/>
      <c r="QSA13" s="695"/>
      <c r="QSB13" s="695"/>
      <c r="QSC13" s="695"/>
      <c r="QSD13" s="695"/>
      <c r="QSE13" s="695"/>
      <c r="QSF13" s="695"/>
      <c r="QSG13" s="695"/>
      <c r="QSH13" s="695"/>
      <c r="QSI13" s="695"/>
      <c r="QSJ13" s="695"/>
      <c r="QSK13" s="695"/>
      <c r="QSL13" s="695"/>
      <c r="QSM13" s="695"/>
      <c r="QSN13" s="695"/>
      <c r="QSO13" s="695"/>
      <c r="QSP13" s="695"/>
      <c r="QSQ13" s="695"/>
      <c r="QSR13" s="695"/>
      <c r="QSS13" s="695"/>
      <c r="QST13" s="695"/>
      <c r="QSU13" s="695"/>
      <c r="QSV13" s="695"/>
      <c r="QSW13" s="695"/>
      <c r="QSX13" s="695"/>
      <c r="QSY13" s="695"/>
      <c r="QSZ13" s="695"/>
      <c r="QTA13" s="695"/>
      <c r="QTB13" s="695"/>
      <c r="QTC13" s="695"/>
      <c r="QTD13" s="695"/>
      <c r="QTE13" s="695"/>
      <c r="QTF13" s="695"/>
      <c r="QTG13" s="695"/>
      <c r="QTH13" s="695"/>
      <c r="QTI13" s="695"/>
      <c r="QTJ13" s="695"/>
      <c r="QTK13" s="695"/>
      <c r="QTL13" s="695"/>
      <c r="QTM13" s="695"/>
      <c r="QTN13" s="695"/>
      <c r="QTO13" s="695"/>
      <c r="QTP13" s="695"/>
      <c r="QTQ13" s="695"/>
      <c r="QTR13" s="695"/>
      <c r="QTS13" s="695"/>
      <c r="QTT13" s="695"/>
      <c r="QTU13" s="695"/>
      <c r="QTV13" s="695"/>
      <c r="QTW13" s="695"/>
      <c r="QTX13" s="695"/>
      <c r="QTY13" s="695"/>
      <c r="QTZ13" s="695"/>
      <c r="QUA13" s="695"/>
      <c r="QUB13" s="695"/>
      <c r="QUC13" s="695"/>
      <c r="QUD13" s="695"/>
      <c r="QUE13" s="695"/>
      <c r="QUF13" s="695"/>
      <c r="QUG13" s="695"/>
      <c r="QUH13" s="695"/>
      <c r="QUI13" s="695"/>
      <c r="QUJ13" s="695"/>
      <c r="QUK13" s="695"/>
      <c r="QUL13" s="695"/>
      <c r="QUM13" s="695"/>
      <c r="QUN13" s="695"/>
      <c r="QUO13" s="695"/>
      <c r="QUP13" s="695"/>
      <c r="QUQ13" s="695"/>
      <c r="QUR13" s="695"/>
      <c r="QUS13" s="695"/>
      <c r="QUT13" s="695"/>
      <c r="QUU13" s="695"/>
      <c r="QUV13" s="695"/>
      <c r="QUW13" s="695"/>
      <c r="QUX13" s="695"/>
      <c r="QUY13" s="695"/>
      <c r="QUZ13" s="695"/>
      <c r="QVA13" s="695"/>
      <c r="QVB13" s="695"/>
      <c r="QVC13" s="695"/>
      <c r="QVD13" s="695"/>
      <c r="QVE13" s="695"/>
      <c r="QVF13" s="695"/>
      <c r="QVG13" s="695"/>
      <c r="QVH13" s="695"/>
      <c r="QVI13" s="695"/>
      <c r="QVJ13" s="695"/>
      <c r="QVK13" s="695"/>
      <c r="QVL13" s="695"/>
      <c r="QVM13" s="695"/>
      <c r="QVN13" s="695"/>
      <c r="QVO13" s="695"/>
      <c r="QVP13" s="695"/>
      <c r="QVQ13" s="695"/>
      <c r="QVR13" s="695"/>
      <c r="QVS13" s="695"/>
      <c r="QVT13" s="695"/>
      <c r="QVU13" s="695"/>
      <c r="QVV13" s="695"/>
      <c r="QVW13" s="695"/>
      <c r="QVX13" s="695"/>
      <c r="QVY13" s="695"/>
      <c r="QVZ13" s="695"/>
      <c r="QWA13" s="695"/>
      <c r="QWB13" s="695"/>
      <c r="QWC13" s="695"/>
      <c r="QWD13" s="695"/>
      <c r="QWE13" s="695"/>
      <c r="QWF13" s="695"/>
      <c r="QWG13" s="695"/>
      <c r="QWH13" s="695"/>
      <c r="QWI13" s="695"/>
      <c r="QWJ13" s="695"/>
      <c r="QWK13" s="695"/>
      <c r="QWL13" s="695"/>
      <c r="QWM13" s="695"/>
      <c r="QWN13" s="695"/>
      <c r="QWO13" s="695"/>
      <c r="QWP13" s="695"/>
      <c r="QWQ13" s="695"/>
      <c r="QWR13" s="695"/>
      <c r="QWS13" s="695"/>
      <c r="QWT13" s="695"/>
      <c r="QWU13" s="695"/>
      <c r="QWV13" s="695"/>
      <c r="QWW13" s="695"/>
      <c r="QWX13" s="695"/>
      <c r="QWY13" s="695"/>
      <c r="QWZ13" s="695"/>
      <c r="QXA13" s="695"/>
      <c r="QXB13" s="695"/>
      <c r="QXC13" s="695"/>
      <c r="QXD13" s="695"/>
      <c r="QXE13" s="695"/>
      <c r="QXF13" s="695"/>
      <c r="QXG13" s="695"/>
      <c r="QXH13" s="695"/>
      <c r="QXI13" s="695"/>
      <c r="QXJ13" s="695"/>
      <c r="QXK13" s="695"/>
      <c r="QXL13" s="695"/>
      <c r="QXM13" s="695"/>
      <c r="QXN13" s="695"/>
      <c r="QXO13" s="695"/>
      <c r="QXP13" s="695"/>
      <c r="QXQ13" s="695"/>
      <c r="QXR13" s="695"/>
      <c r="QXS13" s="695"/>
      <c r="QXT13" s="695"/>
      <c r="QXU13" s="695"/>
      <c r="QXV13" s="695"/>
      <c r="QXW13" s="695"/>
      <c r="QXX13" s="695"/>
      <c r="QXY13" s="695"/>
      <c r="QXZ13" s="695"/>
      <c r="QYA13" s="695"/>
      <c r="QYB13" s="695"/>
      <c r="QYC13" s="695"/>
      <c r="QYD13" s="695"/>
      <c r="QYE13" s="695"/>
      <c r="QYF13" s="695"/>
      <c r="QYG13" s="695"/>
      <c r="QYH13" s="695"/>
      <c r="QYI13" s="695"/>
      <c r="QYJ13" s="695"/>
      <c r="QYK13" s="695"/>
      <c r="QYL13" s="695"/>
      <c r="QYM13" s="695"/>
      <c r="QYN13" s="695"/>
      <c r="QYO13" s="695"/>
      <c r="QYP13" s="695"/>
      <c r="QYQ13" s="695"/>
      <c r="QYR13" s="695"/>
      <c r="QYS13" s="695"/>
      <c r="QYT13" s="695"/>
      <c r="QYU13" s="695"/>
      <c r="QYV13" s="695"/>
      <c r="QYW13" s="695"/>
      <c r="QYX13" s="695"/>
      <c r="QYY13" s="695"/>
      <c r="QYZ13" s="695"/>
      <c r="QZA13" s="695"/>
      <c r="QZB13" s="695"/>
      <c r="QZC13" s="695"/>
      <c r="QZD13" s="695"/>
      <c r="QZE13" s="695"/>
      <c r="QZF13" s="695"/>
      <c r="QZG13" s="695"/>
      <c r="QZH13" s="695"/>
      <c r="QZI13" s="695"/>
      <c r="QZJ13" s="695"/>
      <c r="QZK13" s="695"/>
      <c r="QZL13" s="695"/>
      <c r="QZM13" s="695"/>
      <c r="QZN13" s="695"/>
      <c r="QZO13" s="695"/>
      <c r="QZP13" s="695"/>
      <c r="QZQ13" s="695"/>
      <c r="QZR13" s="695"/>
      <c r="QZS13" s="695"/>
      <c r="QZT13" s="695"/>
      <c r="QZU13" s="695"/>
      <c r="QZV13" s="695"/>
      <c r="QZW13" s="695"/>
      <c r="QZX13" s="695"/>
      <c r="QZY13" s="695"/>
      <c r="QZZ13" s="695"/>
      <c r="RAA13" s="695"/>
      <c r="RAB13" s="695"/>
      <c r="RAC13" s="695"/>
      <c r="RAD13" s="695"/>
      <c r="RAE13" s="695"/>
      <c r="RAF13" s="695"/>
      <c r="RAG13" s="695"/>
      <c r="RAH13" s="695"/>
      <c r="RAI13" s="695"/>
      <c r="RAJ13" s="695"/>
      <c r="RAK13" s="695"/>
      <c r="RAL13" s="695"/>
      <c r="RAM13" s="695"/>
      <c r="RAN13" s="695"/>
      <c r="RAO13" s="695"/>
      <c r="RAP13" s="695"/>
      <c r="RAQ13" s="695"/>
      <c r="RAR13" s="695"/>
      <c r="RAS13" s="695"/>
      <c r="RAT13" s="695"/>
      <c r="RAU13" s="695"/>
      <c r="RAV13" s="695"/>
      <c r="RAW13" s="695"/>
      <c r="RAX13" s="695"/>
      <c r="RAY13" s="695"/>
      <c r="RAZ13" s="695"/>
      <c r="RBA13" s="695"/>
      <c r="RBB13" s="695"/>
      <c r="RBC13" s="695"/>
      <c r="RBD13" s="695"/>
      <c r="RBE13" s="695"/>
      <c r="RBF13" s="695"/>
      <c r="RBG13" s="695"/>
      <c r="RBH13" s="695"/>
      <c r="RBI13" s="695"/>
      <c r="RBJ13" s="695"/>
      <c r="RBK13" s="695"/>
      <c r="RBL13" s="695"/>
      <c r="RBM13" s="695"/>
      <c r="RBN13" s="695"/>
      <c r="RBO13" s="695"/>
      <c r="RBP13" s="695"/>
      <c r="RBQ13" s="695"/>
      <c r="RBR13" s="695"/>
      <c r="RBS13" s="695"/>
      <c r="RBT13" s="695"/>
      <c r="RBU13" s="695"/>
      <c r="RBV13" s="695"/>
      <c r="RBW13" s="695"/>
      <c r="RBX13" s="695"/>
      <c r="RBY13" s="695"/>
      <c r="RBZ13" s="695"/>
      <c r="RCA13" s="695"/>
      <c r="RCB13" s="695"/>
      <c r="RCC13" s="695"/>
      <c r="RCD13" s="695"/>
      <c r="RCE13" s="695"/>
      <c r="RCF13" s="695"/>
      <c r="RCG13" s="695"/>
      <c r="RCH13" s="695"/>
      <c r="RCI13" s="695"/>
      <c r="RCJ13" s="695"/>
      <c r="RCK13" s="695"/>
      <c r="RCL13" s="695"/>
      <c r="RCM13" s="695"/>
      <c r="RCN13" s="695"/>
      <c r="RCO13" s="695"/>
      <c r="RCP13" s="695"/>
      <c r="RCQ13" s="695"/>
      <c r="RCR13" s="695"/>
      <c r="RCS13" s="695"/>
      <c r="RCT13" s="695"/>
      <c r="RCU13" s="695"/>
      <c r="RCV13" s="695"/>
      <c r="RCW13" s="695"/>
      <c r="RCX13" s="695"/>
      <c r="RCY13" s="695"/>
      <c r="RCZ13" s="695"/>
      <c r="RDA13" s="695"/>
      <c r="RDB13" s="695"/>
      <c r="RDC13" s="695"/>
      <c r="RDD13" s="695"/>
      <c r="RDE13" s="695"/>
      <c r="RDF13" s="695"/>
      <c r="RDG13" s="695"/>
      <c r="RDH13" s="695"/>
      <c r="RDI13" s="695"/>
      <c r="RDJ13" s="695"/>
      <c r="RDK13" s="695"/>
      <c r="RDL13" s="695"/>
      <c r="RDM13" s="695"/>
      <c r="RDN13" s="695"/>
      <c r="RDO13" s="695"/>
      <c r="RDP13" s="695"/>
      <c r="RDQ13" s="695"/>
      <c r="RDR13" s="695"/>
      <c r="RDS13" s="695"/>
      <c r="RDT13" s="695"/>
      <c r="RDU13" s="695"/>
      <c r="RDV13" s="695"/>
      <c r="RDW13" s="695"/>
      <c r="RDX13" s="695"/>
      <c r="RDY13" s="695"/>
      <c r="RDZ13" s="695"/>
      <c r="REA13" s="695"/>
      <c r="REB13" s="695"/>
      <c r="REC13" s="695"/>
      <c r="RED13" s="695"/>
      <c r="REE13" s="695"/>
      <c r="REF13" s="695"/>
      <c r="REG13" s="695"/>
      <c r="REH13" s="695"/>
      <c r="REI13" s="695"/>
      <c r="REJ13" s="695"/>
      <c r="REK13" s="695"/>
      <c r="REL13" s="695"/>
      <c r="REM13" s="695"/>
      <c r="REN13" s="695"/>
      <c r="REO13" s="695"/>
      <c r="REP13" s="695"/>
      <c r="REQ13" s="695"/>
      <c r="RER13" s="695"/>
      <c r="RES13" s="695"/>
      <c r="RET13" s="695"/>
      <c r="REU13" s="695"/>
      <c r="REV13" s="695"/>
      <c r="REW13" s="695"/>
      <c r="REX13" s="695"/>
      <c r="REY13" s="695"/>
      <c r="REZ13" s="695"/>
      <c r="RFA13" s="695"/>
      <c r="RFB13" s="695"/>
      <c r="RFC13" s="695"/>
      <c r="RFD13" s="695"/>
      <c r="RFE13" s="695"/>
      <c r="RFF13" s="695"/>
      <c r="RFG13" s="695"/>
      <c r="RFH13" s="695"/>
      <c r="RFI13" s="695"/>
      <c r="RFJ13" s="695"/>
      <c r="RFK13" s="695"/>
      <c r="RFL13" s="695"/>
      <c r="RFM13" s="695"/>
      <c r="RFN13" s="695"/>
      <c r="RFO13" s="695"/>
      <c r="RFP13" s="695"/>
      <c r="RFQ13" s="695"/>
      <c r="RFR13" s="695"/>
      <c r="RFS13" s="695"/>
      <c r="RFT13" s="695"/>
      <c r="RFU13" s="695"/>
      <c r="RFV13" s="695"/>
      <c r="RFW13" s="695"/>
      <c r="RFX13" s="695"/>
      <c r="RFY13" s="695"/>
      <c r="RFZ13" s="695"/>
      <c r="RGA13" s="695"/>
      <c r="RGB13" s="695"/>
      <c r="RGC13" s="695"/>
      <c r="RGD13" s="695"/>
      <c r="RGE13" s="695"/>
      <c r="RGF13" s="695"/>
      <c r="RGG13" s="695"/>
      <c r="RGH13" s="695"/>
      <c r="RGI13" s="695"/>
      <c r="RGJ13" s="695"/>
      <c r="RGK13" s="695"/>
      <c r="RGL13" s="695"/>
      <c r="RGM13" s="695"/>
      <c r="RGN13" s="695"/>
      <c r="RGO13" s="695"/>
      <c r="RGP13" s="695"/>
      <c r="RGQ13" s="695"/>
      <c r="RGR13" s="695"/>
      <c r="RGS13" s="695"/>
      <c r="RGT13" s="695"/>
      <c r="RGU13" s="695"/>
      <c r="RGV13" s="695"/>
      <c r="RGW13" s="695"/>
      <c r="RGX13" s="695"/>
      <c r="RGY13" s="695"/>
      <c r="RGZ13" s="695"/>
      <c r="RHA13" s="695"/>
      <c r="RHB13" s="695"/>
      <c r="RHC13" s="695"/>
      <c r="RHD13" s="695"/>
      <c r="RHE13" s="695"/>
      <c r="RHF13" s="695"/>
      <c r="RHG13" s="695"/>
      <c r="RHH13" s="695"/>
      <c r="RHI13" s="695"/>
      <c r="RHJ13" s="695"/>
      <c r="RHK13" s="695"/>
      <c r="RHL13" s="695"/>
      <c r="RHM13" s="695"/>
      <c r="RHN13" s="695"/>
      <c r="RHO13" s="695"/>
      <c r="RHP13" s="695"/>
      <c r="RHQ13" s="695"/>
      <c r="RHR13" s="695"/>
      <c r="RHS13" s="695"/>
      <c r="RHT13" s="695"/>
      <c r="RHU13" s="695"/>
      <c r="RHV13" s="695"/>
      <c r="RHW13" s="695"/>
      <c r="RHX13" s="695"/>
      <c r="RHY13" s="695"/>
      <c r="RHZ13" s="695"/>
      <c r="RIA13" s="695"/>
      <c r="RIB13" s="695"/>
      <c r="RIC13" s="695"/>
      <c r="RID13" s="695"/>
      <c r="RIE13" s="695"/>
      <c r="RIF13" s="695"/>
      <c r="RIG13" s="695"/>
      <c r="RIH13" s="695"/>
      <c r="RII13" s="695"/>
      <c r="RIJ13" s="695"/>
      <c r="RIK13" s="695"/>
      <c r="RIL13" s="695"/>
      <c r="RIM13" s="695"/>
      <c r="RIN13" s="695"/>
      <c r="RIO13" s="695"/>
      <c r="RIP13" s="695"/>
      <c r="RIQ13" s="695"/>
      <c r="RIR13" s="695"/>
      <c r="RIS13" s="695"/>
      <c r="RIT13" s="695"/>
      <c r="RIU13" s="695"/>
      <c r="RIV13" s="695"/>
      <c r="RIW13" s="695"/>
      <c r="RIX13" s="695"/>
      <c r="RIY13" s="695"/>
      <c r="RIZ13" s="695"/>
      <c r="RJA13" s="695"/>
      <c r="RJB13" s="695"/>
      <c r="RJC13" s="695"/>
      <c r="RJD13" s="695"/>
      <c r="RJE13" s="695"/>
      <c r="RJF13" s="695"/>
      <c r="RJG13" s="695"/>
      <c r="RJH13" s="695"/>
      <c r="RJI13" s="695"/>
      <c r="RJJ13" s="695"/>
      <c r="RJK13" s="695"/>
      <c r="RJL13" s="695"/>
      <c r="RJM13" s="695"/>
      <c r="RJN13" s="695"/>
      <c r="RJO13" s="695"/>
      <c r="RJP13" s="695"/>
      <c r="RJQ13" s="695"/>
      <c r="RJR13" s="695"/>
      <c r="RJS13" s="695"/>
      <c r="RJT13" s="695"/>
      <c r="RJU13" s="695"/>
      <c r="RJV13" s="695"/>
      <c r="RJW13" s="695"/>
      <c r="RJX13" s="695"/>
      <c r="RJY13" s="695"/>
      <c r="RJZ13" s="695"/>
      <c r="RKA13" s="695"/>
      <c r="RKB13" s="695"/>
      <c r="RKC13" s="695"/>
      <c r="RKD13" s="695"/>
      <c r="RKE13" s="695"/>
      <c r="RKF13" s="695"/>
      <c r="RKG13" s="695"/>
      <c r="RKH13" s="695"/>
      <c r="RKI13" s="695"/>
      <c r="RKJ13" s="695"/>
      <c r="RKK13" s="695"/>
      <c r="RKL13" s="695"/>
      <c r="RKM13" s="695"/>
      <c r="RKN13" s="695"/>
      <c r="RKO13" s="695"/>
      <c r="RKP13" s="695"/>
      <c r="RKQ13" s="695"/>
      <c r="RKR13" s="695"/>
      <c r="RKS13" s="695"/>
      <c r="RKT13" s="695"/>
      <c r="RKU13" s="695"/>
      <c r="RKV13" s="695"/>
      <c r="RKW13" s="695"/>
      <c r="RKX13" s="695"/>
      <c r="RKY13" s="695"/>
      <c r="RKZ13" s="695"/>
      <c r="RLA13" s="695"/>
      <c r="RLB13" s="695"/>
      <c r="RLC13" s="695"/>
      <c r="RLD13" s="695"/>
      <c r="RLE13" s="695"/>
      <c r="RLF13" s="695"/>
      <c r="RLG13" s="695"/>
      <c r="RLH13" s="695"/>
      <c r="RLI13" s="695"/>
      <c r="RLJ13" s="695"/>
      <c r="RLK13" s="695"/>
      <c r="RLL13" s="695"/>
      <c r="RLM13" s="695"/>
      <c r="RLN13" s="695"/>
      <c r="RLO13" s="695"/>
      <c r="RLP13" s="695"/>
      <c r="RLQ13" s="695"/>
      <c r="RLR13" s="695"/>
      <c r="RLS13" s="695"/>
      <c r="RLT13" s="695"/>
      <c r="RLU13" s="695"/>
      <c r="RLV13" s="695"/>
      <c r="RLW13" s="695"/>
      <c r="RLX13" s="695"/>
      <c r="RLY13" s="695"/>
      <c r="RLZ13" s="695"/>
      <c r="RMA13" s="695"/>
      <c r="RMB13" s="695"/>
      <c r="RMC13" s="695"/>
      <c r="RMD13" s="695"/>
      <c r="RME13" s="695"/>
      <c r="RMF13" s="695"/>
      <c r="RMG13" s="695"/>
      <c r="RMH13" s="695"/>
      <c r="RMI13" s="695"/>
      <c r="RMJ13" s="695"/>
      <c r="RMK13" s="695"/>
      <c r="RML13" s="695"/>
      <c r="RMM13" s="695"/>
      <c r="RMN13" s="695"/>
      <c r="RMO13" s="695"/>
      <c r="RMP13" s="695"/>
      <c r="RMQ13" s="695"/>
      <c r="RMR13" s="695"/>
      <c r="RMS13" s="695"/>
      <c r="RMT13" s="695"/>
      <c r="RMU13" s="695"/>
      <c r="RMV13" s="695"/>
      <c r="RMW13" s="695"/>
      <c r="RMX13" s="695"/>
      <c r="RMY13" s="695"/>
      <c r="RMZ13" s="695"/>
      <c r="RNA13" s="695"/>
      <c r="RNB13" s="695"/>
      <c r="RNC13" s="695"/>
      <c r="RND13" s="695"/>
      <c r="RNE13" s="695"/>
      <c r="RNF13" s="695"/>
      <c r="RNG13" s="695"/>
      <c r="RNH13" s="695"/>
      <c r="RNI13" s="695"/>
      <c r="RNJ13" s="695"/>
      <c r="RNK13" s="695"/>
      <c r="RNL13" s="695"/>
      <c r="RNM13" s="695"/>
      <c r="RNN13" s="695"/>
      <c r="RNO13" s="695"/>
      <c r="RNP13" s="695"/>
      <c r="RNQ13" s="695"/>
      <c r="RNR13" s="695"/>
      <c r="RNS13" s="695"/>
      <c r="RNT13" s="695"/>
      <c r="RNU13" s="695"/>
      <c r="RNV13" s="695"/>
      <c r="RNW13" s="695"/>
      <c r="RNX13" s="695"/>
      <c r="RNY13" s="695"/>
      <c r="RNZ13" s="695"/>
      <c r="ROA13" s="695"/>
      <c r="ROB13" s="695"/>
      <c r="ROC13" s="695"/>
      <c r="ROD13" s="695"/>
      <c r="ROE13" s="695"/>
      <c r="ROF13" s="695"/>
      <c r="ROG13" s="695"/>
      <c r="ROH13" s="695"/>
      <c r="ROI13" s="695"/>
      <c r="ROJ13" s="695"/>
      <c r="ROK13" s="695"/>
      <c r="ROL13" s="695"/>
      <c r="ROM13" s="695"/>
      <c r="RON13" s="695"/>
      <c r="ROO13" s="695"/>
      <c r="ROP13" s="695"/>
      <c r="ROQ13" s="695"/>
      <c r="ROR13" s="695"/>
      <c r="ROS13" s="695"/>
      <c r="ROT13" s="695"/>
      <c r="ROU13" s="695"/>
      <c r="ROV13" s="695"/>
      <c r="ROW13" s="695"/>
      <c r="ROX13" s="695"/>
      <c r="ROY13" s="695"/>
      <c r="ROZ13" s="695"/>
      <c r="RPA13" s="695"/>
      <c r="RPB13" s="695"/>
      <c r="RPC13" s="695"/>
      <c r="RPD13" s="695"/>
      <c r="RPE13" s="695"/>
      <c r="RPF13" s="695"/>
      <c r="RPG13" s="695"/>
      <c r="RPH13" s="695"/>
      <c r="RPI13" s="695"/>
      <c r="RPJ13" s="695"/>
      <c r="RPK13" s="695"/>
      <c r="RPL13" s="695"/>
      <c r="RPM13" s="695"/>
      <c r="RPN13" s="695"/>
      <c r="RPO13" s="695"/>
      <c r="RPP13" s="695"/>
      <c r="RPQ13" s="695"/>
      <c r="RPR13" s="695"/>
      <c r="RPS13" s="695"/>
      <c r="RPT13" s="695"/>
      <c r="RPU13" s="695"/>
      <c r="RPV13" s="695"/>
      <c r="RPW13" s="695"/>
      <c r="RPX13" s="695"/>
      <c r="RPY13" s="695"/>
      <c r="RPZ13" s="695"/>
      <c r="RQA13" s="695"/>
      <c r="RQB13" s="695"/>
      <c r="RQC13" s="695"/>
      <c r="RQD13" s="695"/>
      <c r="RQE13" s="695"/>
      <c r="RQF13" s="695"/>
      <c r="RQG13" s="695"/>
      <c r="RQH13" s="695"/>
      <c r="RQI13" s="695"/>
      <c r="RQJ13" s="695"/>
      <c r="RQK13" s="695"/>
      <c r="RQL13" s="695"/>
      <c r="RQM13" s="695"/>
      <c r="RQN13" s="695"/>
      <c r="RQO13" s="695"/>
      <c r="RQP13" s="695"/>
      <c r="RQQ13" s="695"/>
      <c r="RQR13" s="695"/>
      <c r="RQS13" s="695"/>
      <c r="RQT13" s="695"/>
      <c r="RQU13" s="695"/>
      <c r="RQV13" s="695"/>
      <c r="RQW13" s="695"/>
      <c r="RQX13" s="695"/>
      <c r="RQY13" s="695"/>
      <c r="RQZ13" s="695"/>
      <c r="RRA13" s="695"/>
      <c r="RRB13" s="695"/>
      <c r="RRC13" s="695"/>
      <c r="RRD13" s="695"/>
      <c r="RRE13" s="695"/>
      <c r="RRF13" s="695"/>
      <c r="RRG13" s="695"/>
      <c r="RRH13" s="695"/>
      <c r="RRI13" s="695"/>
      <c r="RRJ13" s="695"/>
      <c r="RRK13" s="695"/>
      <c r="RRL13" s="695"/>
      <c r="RRM13" s="695"/>
      <c r="RRN13" s="695"/>
      <c r="RRO13" s="695"/>
      <c r="RRP13" s="695"/>
      <c r="RRQ13" s="695"/>
      <c r="RRR13" s="695"/>
      <c r="RRS13" s="695"/>
      <c r="RRT13" s="695"/>
      <c r="RRU13" s="695"/>
      <c r="RRV13" s="695"/>
      <c r="RRW13" s="695"/>
      <c r="RRX13" s="695"/>
      <c r="RRY13" s="695"/>
      <c r="RRZ13" s="695"/>
      <c r="RSA13" s="695"/>
      <c r="RSB13" s="695"/>
      <c r="RSC13" s="695"/>
      <c r="RSD13" s="695"/>
      <c r="RSE13" s="695"/>
      <c r="RSF13" s="695"/>
      <c r="RSG13" s="695"/>
      <c r="RSH13" s="695"/>
      <c r="RSI13" s="695"/>
      <c r="RSJ13" s="695"/>
      <c r="RSK13" s="695"/>
      <c r="RSL13" s="695"/>
      <c r="RSM13" s="695"/>
      <c r="RSN13" s="695"/>
      <c r="RSO13" s="695"/>
      <c r="RSP13" s="695"/>
      <c r="RSQ13" s="695"/>
      <c r="RSR13" s="695"/>
      <c r="RSS13" s="695"/>
      <c r="RST13" s="695"/>
      <c r="RSU13" s="695"/>
      <c r="RSV13" s="695"/>
      <c r="RSW13" s="695"/>
      <c r="RSX13" s="695"/>
      <c r="RSY13" s="695"/>
      <c r="RSZ13" s="695"/>
      <c r="RTA13" s="695"/>
      <c r="RTB13" s="695"/>
      <c r="RTC13" s="695"/>
      <c r="RTD13" s="695"/>
      <c r="RTE13" s="695"/>
      <c r="RTF13" s="695"/>
      <c r="RTG13" s="695"/>
      <c r="RTH13" s="695"/>
      <c r="RTI13" s="695"/>
      <c r="RTJ13" s="695"/>
      <c r="RTK13" s="695"/>
      <c r="RTL13" s="695"/>
      <c r="RTM13" s="695"/>
      <c r="RTN13" s="695"/>
      <c r="RTO13" s="695"/>
      <c r="RTP13" s="695"/>
      <c r="RTQ13" s="695"/>
      <c r="RTR13" s="695"/>
      <c r="RTS13" s="695"/>
      <c r="RTT13" s="695"/>
      <c r="RTU13" s="695"/>
      <c r="RTV13" s="695"/>
      <c r="RTW13" s="695"/>
      <c r="RTX13" s="695"/>
      <c r="RTY13" s="695"/>
      <c r="RTZ13" s="695"/>
      <c r="RUA13" s="695"/>
      <c r="RUB13" s="695"/>
      <c r="RUC13" s="695"/>
      <c r="RUD13" s="695"/>
      <c r="RUE13" s="695"/>
      <c r="RUF13" s="695"/>
      <c r="RUG13" s="695"/>
      <c r="RUH13" s="695"/>
      <c r="RUI13" s="695"/>
      <c r="RUJ13" s="695"/>
      <c r="RUK13" s="695"/>
      <c r="RUL13" s="695"/>
      <c r="RUM13" s="695"/>
      <c r="RUN13" s="695"/>
      <c r="RUO13" s="695"/>
      <c r="RUP13" s="695"/>
      <c r="RUQ13" s="695"/>
      <c r="RUR13" s="695"/>
      <c r="RUS13" s="695"/>
      <c r="RUT13" s="695"/>
      <c r="RUU13" s="695"/>
      <c r="RUV13" s="695"/>
      <c r="RUW13" s="695"/>
      <c r="RUX13" s="695"/>
      <c r="RUY13" s="695"/>
      <c r="RUZ13" s="695"/>
      <c r="RVA13" s="695"/>
      <c r="RVB13" s="695"/>
      <c r="RVC13" s="695"/>
      <c r="RVD13" s="695"/>
      <c r="RVE13" s="695"/>
      <c r="RVF13" s="695"/>
      <c r="RVG13" s="695"/>
      <c r="RVH13" s="695"/>
      <c r="RVI13" s="695"/>
      <c r="RVJ13" s="695"/>
      <c r="RVK13" s="695"/>
      <c r="RVL13" s="695"/>
      <c r="RVM13" s="695"/>
      <c r="RVN13" s="695"/>
      <c r="RVO13" s="695"/>
      <c r="RVP13" s="695"/>
      <c r="RVQ13" s="695"/>
      <c r="RVR13" s="695"/>
      <c r="RVS13" s="695"/>
      <c r="RVT13" s="695"/>
      <c r="RVU13" s="695"/>
      <c r="RVV13" s="695"/>
      <c r="RVW13" s="695"/>
      <c r="RVX13" s="695"/>
      <c r="RVY13" s="695"/>
      <c r="RVZ13" s="695"/>
      <c r="RWA13" s="695"/>
      <c r="RWB13" s="695"/>
      <c r="RWC13" s="695"/>
      <c r="RWD13" s="695"/>
      <c r="RWE13" s="695"/>
      <c r="RWF13" s="695"/>
      <c r="RWG13" s="695"/>
      <c r="RWH13" s="695"/>
      <c r="RWI13" s="695"/>
      <c r="RWJ13" s="695"/>
      <c r="RWK13" s="695"/>
      <c r="RWL13" s="695"/>
      <c r="RWM13" s="695"/>
      <c r="RWN13" s="695"/>
      <c r="RWO13" s="695"/>
      <c r="RWP13" s="695"/>
      <c r="RWQ13" s="695"/>
      <c r="RWR13" s="695"/>
      <c r="RWS13" s="695"/>
      <c r="RWT13" s="695"/>
      <c r="RWU13" s="695"/>
      <c r="RWV13" s="695"/>
      <c r="RWW13" s="695"/>
      <c r="RWX13" s="695"/>
      <c r="RWY13" s="695"/>
      <c r="RWZ13" s="695"/>
      <c r="RXA13" s="695"/>
      <c r="RXB13" s="695"/>
      <c r="RXC13" s="695"/>
      <c r="RXD13" s="695"/>
      <c r="RXE13" s="695"/>
      <c r="RXF13" s="695"/>
      <c r="RXG13" s="695"/>
      <c r="RXH13" s="695"/>
      <c r="RXI13" s="695"/>
      <c r="RXJ13" s="695"/>
      <c r="RXK13" s="695"/>
      <c r="RXL13" s="695"/>
      <c r="RXM13" s="695"/>
      <c r="RXN13" s="695"/>
      <c r="RXO13" s="695"/>
      <c r="RXP13" s="695"/>
      <c r="RXQ13" s="695"/>
      <c r="RXR13" s="695"/>
      <c r="RXS13" s="695"/>
      <c r="RXT13" s="695"/>
      <c r="RXU13" s="695"/>
      <c r="RXV13" s="695"/>
      <c r="RXW13" s="695"/>
      <c r="RXX13" s="695"/>
      <c r="RXY13" s="695"/>
      <c r="RXZ13" s="695"/>
      <c r="RYA13" s="695"/>
      <c r="RYB13" s="695"/>
      <c r="RYC13" s="695"/>
      <c r="RYD13" s="695"/>
      <c r="RYE13" s="695"/>
      <c r="RYF13" s="695"/>
      <c r="RYG13" s="695"/>
      <c r="RYH13" s="695"/>
      <c r="RYI13" s="695"/>
      <c r="RYJ13" s="695"/>
      <c r="RYK13" s="695"/>
      <c r="RYL13" s="695"/>
      <c r="RYM13" s="695"/>
      <c r="RYN13" s="695"/>
      <c r="RYO13" s="695"/>
      <c r="RYP13" s="695"/>
      <c r="RYQ13" s="695"/>
      <c r="RYR13" s="695"/>
      <c r="RYS13" s="695"/>
      <c r="RYT13" s="695"/>
      <c r="RYU13" s="695"/>
      <c r="RYV13" s="695"/>
      <c r="RYW13" s="695"/>
      <c r="RYX13" s="695"/>
      <c r="RYY13" s="695"/>
      <c r="RYZ13" s="695"/>
      <c r="RZA13" s="695"/>
      <c r="RZB13" s="695"/>
      <c r="RZC13" s="695"/>
      <c r="RZD13" s="695"/>
      <c r="RZE13" s="695"/>
      <c r="RZF13" s="695"/>
      <c r="RZG13" s="695"/>
      <c r="RZH13" s="695"/>
      <c r="RZI13" s="695"/>
      <c r="RZJ13" s="695"/>
      <c r="RZK13" s="695"/>
      <c r="RZL13" s="695"/>
      <c r="RZM13" s="695"/>
      <c r="RZN13" s="695"/>
      <c r="RZO13" s="695"/>
      <c r="RZP13" s="695"/>
      <c r="RZQ13" s="695"/>
      <c r="RZR13" s="695"/>
      <c r="RZS13" s="695"/>
      <c r="RZT13" s="695"/>
      <c r="RZU13" s="695"/>
      <c r="RZV13" s="695"/>
      <c r="RZW13" s="695"/>
      <c r="RZX13" s="695"/>
      <c r="RZY13" s="695"/>
      <c r="RZZ13" s="695"/>
      <c r="SAA13" s="695"/>
      <c r="SAB13" s="695"/>
      <c r="SAC13" s="695"/>
      <c r="SAD13" s="695"/>
      <c r="SAE13" s="695"/>
      <c r="SAF13" s="695"/>
      <c r="SAG13" s="695"/>
      <c r="SAH13" s="695"/>
      <c r="SAI13" s="695"/>
      <c r="SAJ13" s="695"/>
      <c r="SAK13" s="695"/>
      <c r="SAL13" s="695"/>
      <c r="SAM13" s="695"/>
      <c r="SAN13" s="695"/>
      <c r="SAO13" s="695"/>
      <c r="SAP13" s="695"/>
      <c r="SAQ13" s="695"/>
      <c r="SAR13" s="695"/>
      <c r="SAS13" s="695"/>
      <c r="SAT13" s="695"/>
      <c r="SAU13" s="695"/>
      <c r="SAV13" s="695"/>
      <c r="SAW13" s="695"/>
      <c r="SAX13" s="695"/>
      <c r="SAY13" s="695"/>
      <c r="SAZ13" s="695"/>
      <c r="SBA13" s="695"/>
      <c r="SBB13" s="695"/>
      <c r="SBC13" s="695"/>
      <c r="SBD13" s="695"/>
      <c r="SBE13" s="695"/>
      <c r="SBF13" s="695"/>
      <c r="SBG13" s="695"/>
      <c r="SBH13" s="695"/>
      <c r="SBI13" s="695"/>
      <c r="SBJ13" s="695"/>
      <c r="SBK13" s="695"/>
      <c r="SBL13" s="695"/>
      <c r="SBM13" s="695"/>
      <c r="SBN13" s="695"/>
      <c r="SBO13" s="695"/>
      <c r="SBP13" s="695"/>
      <c r="SBQ13" s="695"/>
      <c r="SBR13" s="695"/>
      <c r="SBS13" s="695"/>
      <c r="SBT13" s="695"/>
      <c r="SBU13" s="695"/>
      <c r="SBV13" s="695"/>
      <c r="SBW13" s="695"/>
      <c r="SBX13" s="695"/>
      <c r="SBY13" s="695"/>
      <c r="SBZ13" s="695"/>
      <c r="SCA13" s="695"/>
      <c r="SCB13" s="695"/>
      <c r="SCC13" s="695"/>
      <c r="SCD13" s="695"/>
      <c r="SCE13" s="695"/>
      <c r="SCF13" s="695"/>
      <c r="SCG13" s="695"/>
      <c r="SCH13" s="695"/>
      <c r="SCI13" s="695"/>
      <c r="SCJ13" s="695"/>
      <c r="SCK13" s="695"/>
      <c r="SCL13" s="695"/>
      <c r="SCM13" s="695"/>
      <c r="SCN13" s="695"/>
      <c r="SCO13" s="695"/>
      <c r="SCP13" s="695"/>
      <c r="SCQ13" s="695"/>
      <c r="SCR13" s="695"/>
      <c r="SCS13" s="695"/>
      <c r="SCT13" s="695"/>
      <c r="SCU13" s="695"/>
      <c r="SCV13" s="695"/>
      <c r="SCW13" s="695"/>
      <c r="SCX13" s="695"/>
      <c r="SCY13" s="695"/>
      <c r="SCZ13" s="695"/>
      <c r="SDA13" s="695"/>
      <c r="SDB13" s="695"/>
      <c r="SDC13" s="695"/>
      <c r="SDD13" s="695"/>
      <c r="SDE13" s="695"/>
      <c r="SDF13" s="695"/>
      <c r="SDG13" s="695"/>
      <c r="SDH13" s="695"/>
      <c r="SDI13" s="695"/>
      <c r="SDJ13" s="695"/>
      <c r="SDK13" s="695"/>
      <c r="SDL13" s="695"/>
      <c r="SDM13" s="695"/>
      <c r="SDN13" s="695"/>
      <c r="SDO13" s="695"/>
      <c r="SDP13" s="695"/>
      <c r="SDQ13" s="695"/>
      <c r="SDR13" s="695"/>
      <c r="SDS13" s="695"/>
      <c r="SDT13" s="695"/>
      <c r="SDU13" s="695"/>
      <c r="SDV13" s="695"/>
      <c r="SDW13" s="695"/>
      <c r="SDX13" s="695"/>
      <c r="SDY13" s="695"/>
      <c r="SDZ13" s="695"/>
      <c r="SEA13" s="695"/>
      <c r="SEB13" s="695"/>
      <c r="SEC13" s="695"/>
      <c r="SED13" s="695"/>
      <c r="SEE13" s="695"/>
      <c r="SEF13" s="695"/>
      <c r="SEG13" s="695"/>
      <c r="SEH13" s="695"/>
      <c r="SEI13" s="695"/>
      <c r="SEJ13" s="695"/>
      <c r="SEK13" s="695"/>
      <c r="SEL13" s="695"/>
      <c r="SEM13" s="695"/>
      <c r="SEN13" s="695"/>
      <c r="SEO13" s="695"/>
      <c r="SEP13" s="695"/>
      <c r="SEQ13" s="695"/>
      <c r="SER13" s="695"/>
      <c r="SES13" s="695"/>
      <c r="SET13" s="695"/>
      <c r="SEU13" s="695"/>
      <c r="SEV13" s="695"/>
      <c r="SEW13" s="695"/>
      <c r="SEX13" s="695"/>
      <c r="SEY13" s="695"/>
      <c r="SEZ13" s="695"/>
      <c r="SFA13" s="695"/>
      <c r="SFB13" s="695"/>
      <c r="SFC13" s="695"/>
      <c r="SFD13" s="695"/>
      <c r="SFE13" s="695"/>
      <c r="SFF13" s="695"/>
      <c r="SFG13" s="695"/>
      <c r="SFH13" s="695"/>
      <c r="SFI13" s="695"/>
      <c r="SFJ13" s="695"/>
      <c r="SFK13" s="695"/>
      <c r="SFL13" s="695"/>
      <c r="SFM13" s="695"/>
      <c r="SFN13" s="695"/>
      <c r="SFO13" s="695"/>
      <c r="SFP13" s="695"/>
      <c r="SFQ13" s="695"/>
      <c r="SFR13" s="695"/>
      <c r="SFS13" s="695"/>
      <c r="SFT13" s="695"/>
      <c r="SFU13" s="695"/>
      <c r="SFV13" s="695"/>
      <c r="SFW13" s="695"/>
      <c r="SFX13" s="695"/>
      <c r="SFY13" s="695"/>
      <c r="SFZ13" s="695"/>
      <c r="SGA13" s="695"/>
      <c r="SGB13" s="695"/>
      <c r="SGC13" s="695"/>
      <c r="SGD13" s="695"/>
      <c r="SGE13" s="695"/>
      <c r="SGF13" s="695"/>
      <c r="SGG13" s="695"/>
      <c r="SGH13" s="695"/>
      <c r="SGI13" s="695"/>
      <c r="SGJ13" s="695"/>
      <c r="SGK13" s="695"/>
      <c r="SGL13" s="695"/>
      <c r="SGM13" s="695"/>
      <c r="SGN13" s="695"/>
      <c r="SGO13" s="695"/>
      <c r="SGP13" s="695"/>
      <c r="SGQ13" s="695"/>
      <c r="SGR13" s="695"/>
      <c r="SGS13" s="695"/>
      <c r="SGT13" s="695"/>
      <c r="SGU13" s="695"/>
      <c r="SGV13" s="695"/>
      <c r="SGW13" s="695"/>
      <c r="SGX13" s="695"/>
      <c r="SGY13" s="695"/>
      <c r="SGZ13" s="695"/>
      <c r="SHA13" s="695"/>
      <c r="SHB13" s="695"/>
      <c r="SHC13" s="695"/>
      <c r="SHD13" s="695"/>
      <c r="SHE13" s="695"/>
      <c r="SHF13" s="695"/>
      <c r="SHG13" s="695"/>
      <c r="SHH13" s="695"/>
      <c r="SHI13" s="695"/>
      <c r="SHJ13" s="695"/>
      <c r="SHK13" s="695"/>
      <c r="SHL13" s="695"/>
      <c r="SHM13" s="695"/>
      <c r="SHN13" s="695"/>
      <c r="SHO13" s="695"/>
      <c r="SHP13" s="695"/>
      <c r="SHQ13" s="695"/>
      <c r="SHR13" s="695"/>
      <c r="SHS13" s="695"/>
      <c r="SHT13" s="695"/>
      <c r="SHU13" s="695"/>
      <c r="SHV13" s="695"/>
      <c r="SHW13" s="695"/>
      <c r="SHX13" s="695"/>
      <c r="SHY13" s="695"/>
      <c r="SHZ13" s="695"/>
      <c r="SIA13" s="695"/>
      <c r="SIB13" s="695"/>
      <c r="SIC13" s="695"/>
      <c r="SID13" s="695"/>
      <c r="SIE13" s="695"/>
      <c r="SIF13" s="695"/>
      <c r="SIG13" s="695"/>
      <c r="SIH13" s="695"/>
      <c r="SII13" s="695"/>
      <c r="SIJ13" s="695"/>
      <c r="SIK13" s="695"/>
      <c r="SIL13" s="695"/>
      <c r="SIM13" s="695"/>
      <c r="SIN13" s="695"/>
      <c r="SIO13" s="695"/>
      <c r="SIP13" s="695"/>
      <c r="SIQ13" s="695"/>
      <c r="SIR13" s="695"/>
      <c r="SIS13" s="695"/>
      <c r="SIT13" s="695"/>
      <c r="SIU13" s="695"/>
      <c r="SIV13" s="695"/>
      <c r="SIW13" s="695"/>
      <c r="SIX13" s="695"/>
      <c r="SIY13" s="695"/>
      <c r="SIZ13" s="695"/>
      <c r="SJA13" s="695"/>
      <c r="SJB13" s="695"/>
      <c r="SJC13" s="695"/>
      <c r="SJD13" s="695"/>
      <c r="SJE13" s="695"/>
      <c r="SJF13" s="695"/>
      <c r="SJG13" s="695"/>
      <c r="SJH13" s="695"/>
      <c r="SJI13" s="695"/>
      <c r="SJJ13" s="695"/>
      <c r="SJK13" s="695"/>
      <c r="SJL13" s="695"/>
      <c r="SJM13" s="695"/>
      <c r="SJN13" s="695"/>
      <c r="SJO13" s="695"/>
      <c r="SJP13" s="695"/>
      <c r="SJQ13" s="695"/>
      <c r="SJR13" s="695"/>
      <c r="SJS13" s="695"/>
      <c r="SJT13" s="695"/>
      <c r="SJU13" s="695"/>
      <c r="SJV13" s="695"/>
      <c r="SJW13" s="695"/>
      <c r="SJX13" s="695"/>
      <c r="SJY13" s="695"/>
      <c r="SJZ13" s="695"/>
      <c r="SKA13" s="695"/>
      <c r="SKB13" s="695"/>
      <c r="SKC13" s="695"/>
      <c r="SKD13" s="695"/>
      <c r="SKE13" s="695"/>
      <c r="SKF13" s="695"/>
      <c r="SKG13" s="695"/>
      <c r="SKH13" s="695"/>
      <c r="SKI13" s="695"/>
      <c r="SKJ13" s="695"/>
      <c r="SKK13" s="695"/>
      <c r="SKL13" s="695"/>
      <c r="SKM13" s="695"/>
      <c r="SKN13" s="695"/>
      <c r="SKO13" s="695"/>
      <c r="SKP13" s="695"/>
      <c r="SKQ13" s="695"/>
      <c r="SKR13" s="695"/>
      <c r="SKS13" s="695"/>
      <c r="SKT13" s="695"/>
      <c r="SKU13" s="695"/>
      <c r="SKV13" s="695"/>
      <c r="SKW13" s="695"/>
      <c r="SKX13" s="695"/>
      <c r="SKY13" s="695"/>
      <c r="SKZ13" s="695"/>
      <c r="SLA13" s="695"/>
      <c r="SLB13" s="695"/>
      <c r="SLC13" s="695"/>
      <c r="SLD13" s="695"/>
      <c r="SLE13" s="695"/>
      <c r="SLF13" s="695"/>
      <c r="SLG13" s="695"/>
      <c r="SLH13" s="695"/>
      <c r="SLI13" s="695"/>
      <c r="SLJ13" s="695"/>
      <c r="SLK13" s="695"/>
      <c r="SLL13" s="695"/>
      <c r="SLM13" s="695"/>
      <c r="SLN13" s="695"/>
      <c r="SLO13" s="695"/>
      <c r="SLP13" s="695"/>
      <c r="SLQ13" s="695"/>
      <c r="SLR13" s="695"/>
      <c r="SLS13" s="695"/>
      <c r="SLT13" s="695"/>
      <c r="SLU13" s="695"/>
      <c r="SLV13" s="695"/>
      <c r="SLW13" s="695"/>
      <c r="SLX13" s="695"/>
      <c r="SLY13" s="695"/>
      <c r="SLZ13" s="695"/>
      <c r="SMA13" s="695"/>
      <c r="SMB13" s="695"/>
      <c r="SMC13" s="695"/>
      <c r="SMD13" s="695"/>
      <c r="SME13" s="695"/>
      <c r="SMF13" s="695"/>
      <c r="SMG13" s="695"/>
      <c r="SMH13" s="695"/>
      <c r="SMI13" s="695"/>
      <c r="SMJ13" s="695"/>
      <c r="SMK13" s="695"/>
      <c r="SML13" s="695"/>
      <c r="SMM13" s="695"/>
      <c r="SMN13" s="695"/>
      <c r="SMO13" s="695"/>
      <c r="SMP13" s="695"/>
      <c r="SMQ13" s="695"/>
      <c r="SMR13" s="695"/>
      <c r="SMS13" s="695"/>
      <c r="SMT13" s="695"/>
      <c r="SMU13" s="695"/>
      <c r="SMV13" s="695"/>
      <c r="SMW13" s="695"/>
      <c r="SMX13" s="695"/>
      <c r="SMY13" s="695"/>
      <c r="SMZ13" s="695"/>
      <c r="SNA13" s="695"/>
      <c r="SNB13" s="695"/>
      <c r="SNC13" s="695"/>
      <c r="SND13" s="695"/>
      <c r="SNE13" s="695"/>
      <c r="SNF13" s="695"/>
      <c r="SNG13" s="695"/>
      <c r="SNH13" s="695"/>
      <c r="SNI13" s="695"/>
      <c r="SNJ13" s="695"/>
      <c r="SNK13" s="695"/>
      <c r="SNL13" s="695"/>
      <c r="SNM13" s="695"/>
      <c r="SNN13" s="695"/>
      <c r="SNO13" s="695"/>
      <c r="SNP13" s="695"/>
      <c r="SNQ13" s="695"/>
      <c r="SNR13" s="695"/>
      <c r="SNS13" s="695"/>
      <c r="SNT13" s="695"/>
      <c r="SNU13" s="695"/>
      <c r="SNV13" s="695"/>
      <c r="SNW13" s="695"/>
      <c r="SNX13" s="695"/>
      <c r="SNY13" s="695"/>
      <c r="SNZ13" s="695"/>
      <c r="SOA13" s="695"/>
      <c r="SOB13" s="695"/>
      <c r="SOC13" s="695"/>
      <c r="SOD13" s="695"/>
      <c r="SOE13" s="695"/>
      <c r="SOF13" s="695"/>
      <c r="SOG13" s="695"/>
      <c r="SOH13" s="695"/>
      <c r="SOI13" s="695"/>
      <c r="SOJ13" s="695"/>
      <c r="SOK13" s="695"/>
      <c r="SOL13" s="695"/>
      <c r="SOM13" s="695"/>
      <c r="SON13" s="695"/>
      <c r="SOO13" s="695"/>
      <c r="SOP13" s="695"/>
      <c r="SOQ13" s="695"/>
      <c r="SOR13" s="695"/>
      <c r="SOS13" s="695"/>
      <c r="SOT13" s="695"/>
      <c r="SOU13" s="695"/>
      <c r="SOV13" s="695"/>
      <c r="SOW13" s="695"/>
      <c r="SOX13" s="695"/>
      <c r="SOY13" s="695"/>
      <c r="SOZ13" s="695"/>
      <c r="SPA13" s="695"/>
      <c r="SPB13" s="695"/>
      <c r="SPC13" s="695"/>
      <c r="SPD13" s="695"/>
      <c r="SPE13" s="695"/>
      <c r="SPF13" s="695"/>
      <c r="SPG13" s="695"/>
      <c r="SPH13" s="695"/>
      <c r="SPI13" s="695"/>
      <c r="SPJ13" s="695"/>
      <c r="SPK13" s="695"/>
      <c r="SPL13" s="695"/>
      <c r="SPM13" s="695"/>
      <c r="SPN13" s="695"/>
      <c r="SPO13" s="695"/>
      <c r="SPP13" s="695"/>
      <c r="SPQ13" s="695"/>
      <c r="SPR13" s="695"/>
      <c r="SPS13" s="695"/>
      <c r="SPT13" s="695"/>
      <c r="SPU13" s="695"/>
      <c r="SPV13" s="695"/>
      <c r="SPW13" s="695"/>
      <c r="SPX13" s="695"/>
      <c r="SPY13" s="695"/>
      <c r="SPZ13" s="695"/>
      <c r="SQA13" s="695"/>
      <c r="SQB13" s="695"/>
      <c r="SQC13" s="695"/>
      <c r="SQD13" s="695"/>
      <c r="SQE13" s="695"/>
      <c r="SQF13" s="695"/>
      <c r="SQG13" s="695"/>
      <c r="SQH13" s="695"/>
      <c r="SQI13" s="695"/>
      <c r="SQJ13" s="695"/>
      <c r="SQK13" s="695"/>
      <c r="SQL13" s="695"/>
      <c r="SQM13" s="695"/>
      <c r="SQN13" s="695"/>
      <c r="SQO13" s="695"/>
      <c r="SQP13" s="695"/>
      <c r="SQQ13" s="695"/>
      <c r="SQR13" s="695"/>
      <c r="SQS13" s="695"/>
      <c r="SQT13" s="695"/>
      <c r="SQU13" s="695"/>
      <c r="SQV13" s="695"/>
      <c r="SQW13" s="695"/>
      <c r="SQX13" s="695"/>
      <c r="SQY13" s="695"/>
      <c r="SQZ13" s="695"/>
      <c r="SRA13" s="695"/>
      <c r="SRB13" s="695"/>
      <c r="SRC13" s="695"/>
      <c r="SRD13" s="695"/>
      <c r="SRE13" s="695"/>
      <c r="SRF13" s="695"/>
      <c r="SRG13" s="695"/>
      <c r="SRH13" s="695"/>
      <c r="SRI13" s="695"/>
      <c r="SRJ13" s="695"/>
      <c r="SRK13" s="695"/>
      <c r="SRL13" s="695"/>
      <c r="SRM13" s="695"/>
      <c r="SRN13" s="695"/>
      <c r="SRO13" s="695"/>
      <c r="SRP13" s="695"/>
      <c r="SRQ13" s="695"/>
      <c r="SRR13" s="695"/>
      <c r="SRS13" s="695"/>
      <c r="SRT13" s="695"/>
      <c r="SRU13" s="695"/>
      <c r="SRV13" s="695"/>
      <c r="SRW13" s="695"/>
      <c r="SRX13" s="695"/>
      <c r="SRY13" s="695"/>
      <c r="SRZ13" s="695"/>
      <c r="SSA13" s="695"/>
      <c r="SSB13" s="695"/>
      <c r="SSC13" s="695"/>
      <c r="SSD13" s="695"/>
      <c r="SSE13" s="695"/>
      <c r="SSF13" s="695"/>
      <c r="SSG13" s="695"/>
      <c r="SSH13" s="695"/>
      <c r="SSI13" s="695"/>
      <c r="SSJ13" s="695"/>
      <c r="SSK13" s="695"/>
      <c r="SSL13" s="695"/>
      <c r="SSM13" s="695"/>
      <c r="SSN13" s="695"/>
      <c r="SSO13" s="695"/>
      <c r="SSP13" s="695"/>
      <c r="SSQ13" s="695"/>
      <c r="SSR13" s="695"/>
      <c r="SSS13" s="695"/>
      <c r="SST13" s="695"/>
      <c r="SSU13" s="695"/>
      <c r="SSV13" s="695"/>
      <c r="SSW13" s="695"/>
      <c r="SSX13" s="695"/>
      <c r="SSY13" s="695"/>
      <c r="SSZ13" s="695"/>
      <c r="STA13" s="695"/>
      <c r="STB13" s="695"/>
      <c r="STC13" s="695"/>
      <c r="STD13" s="695"/>
      <c r="STE13" s="695"/>
      <c r="STF13" s="695"/>
      <c r="STG13" s="695"/>
      <c r="STH13" s="695"/>
      <c r="STI13" s="695"/>
      <c r="STJ13" s="695"/>
      <c r="STK13" s="695"/>
      <c r="STL13" s="695"/>
      <c r="STM13" s="695"/>
      <c r="STN13" s="695"/>
      <c r="STO13" s="695"/>
      <c r="STP13" s="695"/>
      <c r="STQ13" s="695"/>
      <c r="STR13" s="695"/>
      <c r="STS13" s="695"/>
      <c r="STT13" s="695"/>
      <c r="STU13" s="695"/>
      <c r="STV13" s="695"/>
      <c r="STW13" s="695"/>
      <c r="STX13" s="695"/>
      <c r="STY13" s="695"/>
      <c r="STZ13" s="695"/>
      <c r="SUA13" s="695"/>
      <c r="SUB13" s="695"/>
      <c r="SUC13" s="695"/>
      <c r="SUD13" s="695"/>
      <c r="SUE13" s="695"/>
      <c r="SUF13" s="695"/>
      <c r="SUG13" s="695"/>
      <c r="SUH13" s="695"/>
      <c r="SUI13" s="695"/>
      <c r="SUJ13" s="695"/>
      <c r="SUK13" s="695"/>
      <c r="SUL13" s="695"/>
      <c r="SUM13" s="695"/>
      <c r="SUN13" s="695"/>
      <c r="SUO13" s="695"/>
      <c r="SUP13" s="695"/>
      <c r="SUQ13" s="695"/>
      <c r="SUR13" s="695"/>
      <c r="SUS13" s="695"/>
      <c r="SUT13" s="695"/>
      <c r="SUU13" s="695"/>
      <c r="SUV13" s="695"/>
      <c r="SUW13" s="695"/>
      <c r="SUX13" s="695"/>
      <c r="SUY13" s="695"/>
      <c r="SUZ13" s="695"/>
      <c r="SVA13" s="695"/>
      <c r="SVB13" s="695"/>
      <c r="SVC13" s="695"/>
      <c r="SVD13" s="695"/>
      <c r="SVE13" s="695"/>
      <c r="SVF13" s="695"/>
      <c r="SVG13" s="695"/>
      <c r="SVH13" s="695"/>
      <c r="SVI13" s="695"/>
      <c r="SVJ13" s="695"/>
      <c r="SVK13" s="695"/>
      <c r="SVL13" s="695"/>
      <c r="SVM13" s="695"/>
      <c r="SVN13" s="695"/>
      <c r="SVO13" s="695"/>
      <c r="SVP13" s="695"/>
      <c r="SVQ13" s="695"/>
      <c r="SVR13" s="695"/>
      <c r="SVS13" s="695"/>
      <c r="SVT13" s="695"/>
      <c r="SVU13" s="695"/>
      <c r="SVV13" s="695"/>
      <c r="SVW13" s="695"/>
      <c r="SVX13" s="695"/>
      <c r="SVY13" s="695"/>
      <c r="SVZ13" s="695"/>
      <c r="SWA13" s="695"/>
      <c r="SWB13" s="695"/>
      <c r="SWC13" s="695"/>
      <c r="SWD13" s="695"/>
      <c r="SWE13" s="695"/>
      <c r="SWF13" s="695"/>
      <c r="SWG13" s="695"/>
      <c r="SWH13" s="695"/>
      <c r="SWI13" s="695"/>
      <c r="SWJ13" s="695"/>
      <c r="SWK13" s="695"/>
      <c r="SWL13" s="695"/>
      <c r="SWM13" s="695"/>
      <c r="SWN13" s="695"/>
      <c r="SWO13" s="695"/>
      <c r="SWP13" s="695"/>
      <c r="SWQ13" s="695"/>
      <c r="SWR13" s="695"/>
      <c r="SWS13" s="695"/>
      <c r="SWT13" s="695"/>
      <c r="SWU13" s="695"/>
      <c r="SWV13" s="695"/>
      <c r="SWW13" s="695"/>
      <c r="SWX13" s="695"/>
      <c r="SWY13" s="695"/>
      <c r="SWZ13" s="695"/>
      <c r="SXA13" s="695"/>
      <c r="SXB13" s="695"/>
      <c r="SXC13" s="695"/>
      <c r="SXD13" s="695"/>
      <c r="SXE13" s="695"/>
      <c r="SXF13" s="695"/>
      <c r="SXG13" s="695"/>
      <c r="SXH13" s="695"/>
      <c r="SXI13" s="695"/>
      <c r="SXJ13" s="695"/>
      <c r="SXK13" s="695"/>
      <c r="SXL13" s="695"/>
      <c r="SXM13" s="695"/>
      <c r="SXN13" s="695"/>
      <c r="SXO13" s="695"/>
      <c r="SXP13" s="695"/>
      <c r="SXQ13" s="695"/>
      <c r="SXR13" s="695"/>
      <c r="SXS13" s="695"/>
      <c r="SXT13" s="695"/>
      <c r="SXU13" s="695"/>
      <c r="SXV13" s="695"/>
      <c r="SXW13" s="695"/>
      <c r="SXX13" s="695"/>
      <c r="SXY13" s="695"/>
      <c r="SXZ13" s="695"/>
      <c r="SYA13" s="695"/>
      <c r="SYB13" s="695"/>
      <c r="SYC13" s="695"/>
      <c r="SYD13" s="695"/>
      <c r="SYE13" s="695"/>
      <c r="SYF13" s="695"/>
      <c r="SYG13" s="695"/>
      <c r="SYH13" s="695"/>
      <c r="SYI13" s="695"/>
      <c r="SYJ13" s="695"/>
      <c r="SYK13" s="695"/>
      <c r="SYL13" s="695"/>
      <c r="SYM13" s="695"/>
      <c r="SYN13" s="695"/>
      <c r="SYO13" s="695"/>
      <c r="SYP13" s="695"/>
      <c r="SYQ13" s="695"/>
      <c r="SYR13" s="695"/>
      <c r="SYS13" s="695"/>
      <c r="SYT13" s="695"/>
      <c r="SYU13" s="695"/>
      <c r="SYV13" s="695"/>
      <c r="SYW13" s="695"/>
      <c r="SYX13" s="695"/>
      <c r="SYY13" s="695"/>
      <c r="SYZ13" s="695"/>
      <c r="SZA13" s="695"/>
      <c r="SZB13" s="695"/>
      <c r="SZC13" s="695"/>
      <c r="SZD13" s="695"/>
      <c r="SZE13" s="695"/>
      <c r="SZF13" s="695"/>
      <c r="SZG13" s="695"/>
      <c r="SZH13" s="695"/>
      <c r="SZI13" s="695"/>
      <c r="SZJ13" s="695"/>
      <c r="SZK13" s="695"/>
      <c r="SZL13" s="695"/>
      <c r="SZM13" s="695"/>
      <c r="SZN13" s="695"/>
      <c r="SZO13" s="695"/>
      <c r="SZP13" s="695"/>
      <c r="SZQ13" s="695"/>
      <c r="SZR13" s="695"/>
      <c r="SZS13" s="695"/>
      <c r="SZT13" s="695"/>
      <c r="SZU13" s="695"/>
      <c r="SZV13" s="695"/>
      <c r="SZW13" s="695"/>
      <c r="SZX13" s="695"/>
      <c r="SZY13" s="695"/>
      <c r="SZZ13" s="695"/>
      <c r="TAA13" s="695"/>
      <c r="TAB13" s="695"/>
      <c r="TAC13" s="695"/>
      <c r="TAD13" s="695"/>
      <c r="TAE13" s="695"/>
      <c r="TAF13" s="695"/>
      <c r="TAG13" s="695"/>
      <c r="TAH13" s="695"/>
      <c r="TAI13" s="695"/>
      <c r="TAJ13" s="695"/>
      <c r="TAK13" s="695"/>
      <c r="TAL13" s="695"/>
      <c r="TAM13" s="695"/>
      <c r="TAN13" s="695"/>
      <c r="TAO13" s="695"/>
      <c r="TAP13" s="695"/>
      <c r="TAQ13" s="695"/>
      <c r="TAR13" s="695"/>
      <c r="TAS13" s="695"/>
      <c r="TAT13" s="695"/>
      <c r="TAU13" s="695"/>
      <c r="TAV13" s="695"/>
      <c r="TAW13" s="695"/>
      <c r="TAX13" s="695"/>
      <c r="TAY13" s="695"/>
      <c r="TAZ13" s="695"/>
      <c r="TBA13" s="695"/>
      <c r="TBB13" s="695"/>
      <c r="TBC13" s="695"/>
      <c r="TBD13" s="695"/>
      <c r="TBE13" s="695"/>
      <c r="TBF13" s="695"/>
      <c r="TBG13" s="695"/>
      <c r="TBH13" s="695"/>
      <c r="TBI13" s="695"/>
      <c r="TBJ13" s="695"/>
      <c r="TBK13" s="695"/>
      <c r="TBL13" s="695"/>
      <c r="TBM13" s="695"/>
      <c r="TBN13" s="695"/>
      <c r="TBO13" s="695"/>
      <c r="TBP13" s="695"/>
      <c r="TBQ13" s="695"/>
      <c r="TBR13" s="695"/>
      <c r="TBS13" s="695"/>
      <c r="TBT13" s="695"/>
      <c r="TBU13" s="695"/>
      <c r="TBV13" s="695"/>
      <c r="TBW13" s="695"/>
      <c r="TBX13" s="695"/>
      <c r="TBY13" s="695"/>
      <c r="TBZ13" s="695"/>
      <c r="TCA13" s="695"/>
      <c r="TCB13" s="695"/>
      <c r="TCC13" s="695"/>
      <c r="TCD13" s="695"/>
      <c r="TCE13" s="695"/>
      <c r="TCF13" s="695"/>
      <c r="TCG13" s="695"/>
      <c r="TCH13" s="695"/>
      <c r="TCI13" s="695"/>
      <c r="TCJ13" s="695"/>
      <c r="TCK13" s="695"/>
      <c r="TCL13" s="695"/>
      <c r="TCM13" s="695"/>
      <c r="TCN13" s="695"/>
      <c r="TCO13" s="695"/>
      <c r="TCP13" s="695"/>
      <c r="TCQ13" s="695"/>
      <c r="TCR13" s="695"/>
      <c r="TCS13" s="695"/>
      <c r="TCT13" s="695"/>
      <c r="TCU13" s="695"/>
      <c r="TCV13" s="695"/>
      <c r="TCW13" s="695"/>
      <c r="TCX13" s="695"/>
      <c r="TCY13" s="695"/>
      <c r="TCZ13" s="695"/>
      <c r="TDA13" s="695"/>
      <c r="TDB13" s="695"/>
      <c r="TDC13" s="695"/>
      <c r="TDD13" s="695"/>
      <c r="TDE13" s="695"/>
      <c r="TDF13" s="695"/>
      <c r="TDG13" s="695"/>
      <c r="TDH13" s="695"/>
      <c r="TDI13" s="695"/>
      <c r="TDJ13" s="695"/>
      <c r="TDK13" s="695"/>
      <c r="TDL13" s="695"/>
      <c r="TDM13" s="695"/>
      <c r="TDN13" s="695"/>
      <c r="TDO13" s="695"/>
      <c r="TDP13" s="695"/>
      <c r="TDQ13" s="695"/>
      <c r="TDR13" s="695"/>
      <c r="TDS13" s="695"/>
      <c r="TDT13" s="695"/>
      <c r="TDU13" s="695"/>
      <c r="TDV13" s="695"/>
      <c r="TDW13" s="695"/>
      <c r="TDX13" s="695"/>
      <c r="TDY13" s="695"/>
      <c r="TDZ13" s="695"/>
      <c r="TEA13" s="695"/>
      <c r="TEB13" s="695"/>
      <c r="TEC13" s="695"/>
      <c r="TED13" s="695"/>
      <c r="TEE13" s="695"/>
      <c r="TEF13" s="695"/>
      <c r="TEG13" s="695"/>
      <c r="TEH13" s="695"/>
      <c r="TEI13" s="695"/>
      <c r="TEJ13" s="695"/>
      <c r="TEK13" s="695"/>
      <c r="TEL13" s="695"/>
      <c r="TEM13" s="695"/>
      <c r="TEN13" s="695"/>
      <c r="TEO13" s="695"/>
      <c r="TEP13" s="695"/>
      <c r="TEQ13" s="695"/>
      <c r="TER13" s="695"/>
      <c r="TES13" s="695"/>
      <c r="TET13" s="695"/>
      <c r="TEU13" s="695"/>
      <c r="TEV13" s="695"/>
      <c r="TEW13" s="695"/>
      <c r="TEX13" s="695"/>
      <c r="TEY13" s="695"/>
      <c r="TEZ13" s="695"/>
      <c r="TFA13" s="695"/>
      <c r="TFB13" s="695"/>
      <c r="TFC13" s="695"/>
      <c r="TFD13" s="695"/>
      <c r="TFE13" s="695"/>
      <c r="TFF13" s="695"/>
      <c r="TFG13" s="695"/>
      <c r="TFH13" s="695"/>
      <c r="TFI13" s="695"/>
      <c r="TFJ13" s="695"/>
      <c r="TFK13" s="695"/>
      <c r="TFL13" s="695"/>
      <c r="TFM13" s="695"/>
      <c r="TFN13" s="695"/>
      <c r="TFO13" s="695"/>
      <c r="TFP13" s="695"/>
      <c r="TFQ13" s="695"/>
      <c r="TFR13" s="695"/>
      <c r="TFS13" s="695"/>
      <c r="TFT13" s="695"/>
      <c r="TFU13" s="695"/>
      <c r="TFV13" s="695"/>
      <c r="TFW13" s="695"/>
      <c r="TFX13" s="695"/>
      <c r="TFY13" s="695"/>
      <c r="TFZ13" s="695"/>
      <c r="TGA13" s="695"/>
      <c r="TGB13" s="695"/>
      <c r="TGC13" s="695"/>
      <c r="TGD13" s="695"/>
      <c r="TGE13" s="695"/>
      <c r="TGF13" s="695"/>
      <c r="TGG13" s="695"/>
      <c r="TGH13" s="695"/>
      <c r="TGI13" s="695"/>
      <c r="TGJ13" s="695"/>
      <c r="TGK13" s="695"/>
      <c r="TGL13" s="695"/>
      <c r="TGM13" s="695"/>
      <c r="TGN13" s="695"/>
      <c r="TGO13" s="695"/>
      <c r="TGP13" s="695"/>
      <c r="TGQ13" s="695"/>
      <c r="TGR13" s="695"/>
      <c r="TGS13" s="695"/>
      <c r="TGT13" s="695"/>
      <c r="TGU13" s="695"/>
      <c r="TGV13" s="695"/>
      <c r="TGW13" s="695"/>
      <c r="TGX13" s="695"/>
      <c r="TGY13" s="695"/>
      <c r="TGZ13" s="695"/>
      <c r="THA13" s="695"/>
      <c r="THB13" s="695"/>
      <c r="THC13" s="695"/>
      <c r="THD13" s="695"/>
      <c r="THE13" s="695"/>
      <c r="THF13" s="695"/>
      <c r="THG13" s="695"/>
      <c r="THH13" s="695"/>
      <c r="THI13" s="695"/>
      <c r="THJ13" s="695"/>
      <c r="THK13" s="695"/>
      <c r="THL13" s="695"/>
      <c r="THM13" s="695"/>
      <c r="THN13" s="695"/>
      <c r="THO13" s="695"/>
      <c r="THP13" s="695"/>
      <c r="THQ13" s="695"/>
      <c r="THR13" s="695"/>
      <c r="THS13" s="695"/>
      <c r="THT13" s="695"/>
      <c r="THU13" s="695"/>
      <c r="THV13" s="695"/>
      <c r="THW13" s="695"/>
      <c r="THX13" s="695"/>
      <c r="THY13" s="695"/>
      <c r="THZ13" s="695"/>
      <c r="TIA13" s="695"/>
      <c r="TIB13" s="695"/>
      <c r="TIC13" s="695"/>
      <c r="TID13" s="695"/>
      <c r="TIE13" s="695"/>
      <c r="TIF13" s="695"/>
      <c r="TIG13" s="695"/>
      <c r="TIH13" s="695"/>
      <c r="TII13" s="695"/>
      <c r="TIJ13" s="695"/>
      <c r="TIK13" s="695"/>
      <c r="TIL13" s="695"/>
      <c r="TIM13" s="695"/>
      <c r="TIN13" s="695"/>
      <c r="TIO13" s="695"/>
      <c r="TIP13" s="695"/>
      <c r="TIQ13" s="695"/>
      <c r="TIR13" s="695"/>
      <c r="TIS13" s="695"/>
      <c r="TIT13" s="695"/>
      <c r="TIU13" s="695"/>
      <c r="TIV13" s="695"/>
      <c r="TIW13" s="695"/>
      <c r="TIX13" s="695"/>
      <c r="TIY13" s="695"/>
      <c r="TIZ13" s="695"/>
      <c r="TJA13" s="695"/>
      <c r="TJB13" s="695"/>
      <c r="TJC13" s="695"/>
      <c r="TJD13" s="695"/>
      <c r="TJE13" s="695"/>
      <c r="TJF13" s="695"/>
      <c r="TJG13" s="695"/>
      <c r="TJH13" s="695"/>
      <c r="TJI13" s="695"/>
      <c r="TJJ13" s="695"/>
      <c r="TJK13" s="695"/>
      <c r="TJL13" s="695"/>
      <c r="TJM13" s="695"/>
      <c r="TJN13" s="695"/>
      <c r="TJO13" s="695"/>
      <c r="TJP13" s="695"/>
      <c r="TJQ13" s="695"/>
      <c r="TJR13" s="695"/>
      <c r="TJS13" s="695"/>
      <c r="TJT13" s="695"/>
      <c r="TJU13" s="695"/>
      <c r="TJV13" s="695"/>
      <c r="TJW13" s="695"/>
      <c r="TJX13" s="695"/>
      <c r="TJY13" s="695"/>
      <c r="TJZ13" s="695"/>
      <c r="TKA13" s="695"/>
      <c r="TKB13" s="695"/>
      <c r="TKC13" s="695"/>
      <c r="TKD13" s="695"/>
      <c r="TKE13" s="695"/>
      <c r="TKF13" s="695"/>
      <c r="TKG13" s="695"/>
      <c r="TKH13" s="695"/>
      <c r="TKI13" s="695"/>
      <c r="TKJ13" s="695"/>
      <c r="TKK13" s="695"/>
      <c r="TKL13" s="695"/>
      <c r="TKM13" s="695"/>
      <c r="TKN13" s="695"/>
      <c r="TKO13" s="695"/>
      <c r="TKP13" s="695"/>
      <c r="TKQ13" s="695"/>
      <c r="TKR13" s="695"/>
      <c r="TKS13" s="695"/>
      <c r="TKT13" s="695"/>
      <c r="TKU13" s="695"/>
      <c r="TKV13" s="695"/>
      <c r="TKW13" s="695"/>
      <c r="TKX13" s="695"/>
      <c r="TKY13" s="695"/>
      <c r="TKZ13" s="695"/>
      <c r="TLA13" s="695"/>
      <c r="TLB13" s="695"/>
      <c r="TLC13" s="695"/>
      <c r="TLD13" s="695"/>
      <c r="TLE13" s="695"/>
      <c r="TLF13" s="695"/>
      <c r="TLG13" s="695"/>
      <c r="TLH13" s="695"/>
      <c r="TLI13" s="695"/>
      <c r="TLJ13" s="695"/>
      <c r="TLK13" s="695"/>
      <c r="TLL13" s="695"/>
      <c r="TLM13" s="695"/>
      <c r="TLN13" s="695"/>
      <c r="TLO13" s="695"/>
      <c r="TLP13" s="695"/>
      <c r="TLQ13" s="695"/>
      <c r="TLR13" s="695"/>
      <c r="TLS13" s="695"/>
      <c r="TLT13" s="695"/>
      <c r="TLU13" s="695"/>
      <c r="TLV13" s="695"/>
      <c r="TLW13" s="695"/>
      <c r="TLX13" s="695"/>
      <c r="TLY13" s="695"/>
      <c r="TLZ13" s="695"/>
      <c r="TMA13" s="695"/>
      <c r="TMB13" s="695"/>
      <c r="TMC13" s="695"/>
      <c r="TMD13" s="695"/>
      <c r="TME13" s="695"/>
      <c r="TMF13" s="695"/>
      <c r="TMG13" s="695"/>
      <c r="TMH13" s="695"/>
      <c r="TMI13" s="695"/>
      <c r="TMJ13" s="695"/>
      <c r="TMK13" s="695"/>
      <c r="TML13" s="695"/>
      <c r="TMM13" s="695"/>
      <c r="TMN13" s="695"/>
      <c r="TMO13" s="695"/>
      <c r="TMP13" s="695"/>
      <c r="TMQ13" s="695"/>
      <c r="TMR13" s="695"/>
      <c r="TMS13" s="695"/>
      <c r="TMT13" s="695"/>
      <c r="TMU13" s="695"/>
      <c r="TMV13" s="695"/>
      <c r="TMW13" s="695"/>
      <c r="TMX13" s="695"/>
      <c r="TMY13" s="695"/>
      <c r="TMZ13" s="695"/>
      <c r="TNA13" s="695"/>
      <c r="TNB13" s="695"/>
      <c r="TNC13" s="695"/>
      <c r="TND13" s="695"/>
      <c r="TNE13" s="695"/>
      <c r="TNF13" s="695"/>
      <c r="TNG13" s="695"/>
      <c r="TNH13" s="695"/>
      <c r="TNI13" s="695"/>
      <c r="TNJ13" s="695"/>
      <c r="TNK13" s="695"/>
      <c r="TNL13" s="695"/>
      <c r="TNM13" s="695"/>
      <c r="TNN13" s="695"/>
      <c r="TNO13" s="695"/>
      <c r="TNP13" s="695"/>
      <c r="TNQ13" s="695"/>
      <c r="TNR13" s="695"/>
      <c r="TNS13" s="695"/>
      <c r="TNT13" s="695"/>
      <c r="TNU13" s="695"/>
      <c r="TNV13" s="695"/>
      <c r="TNW13" s="695"/>
      <c r="TNX13" s="695"/>
      <c r="TNY13" s="695"/>
      <c r="TNZ13" s="695"/>
      <c r="TOA13" s="695"/>
      <c r="TOB13" s="695"/>
      <c r="TOC13" s="695"/>
      <c r="TOD13" s="695"/>
      <c r="TOE13" s="695"/>
      <c r="TOF13" s="695"/>
      <c r="TOG13" s="695"/>
      <c r="TOH13" s="695"/>
      <c r="TOI13" s="695"/>
      <c r="TOJ13" s="695"/>
      <c r="TOK13" s="695"/>
      <c r="TOL13" s="695"/>
      <c r="TOM13" s="695"/>
      <c r="TON13" s="695"/>
      <c r="TOO13" s="695"/>
      <c r="TOP13" s="695"/>
      <c r="TOQ13" s="695"/>
      <c r="TOR13" s="695"/>
      <c r="TOS13" s="695"/>
      <c r="TOT13" s="695"/>
      <c r="TOU13" s="695"/>
      <c r="TOV13" s="695"/>
      <c r="TOW13" s="695"/>
      <c r="TOX13" s="695"/>
      <c r="TOY13" s="695"/>
      <c r="TOZ13" s="695"/>
      <c r="TPA13" s="695"/>
      <c r="TPB13" s="695"/>
      <c r="TPC13" s="695"/>
      <c r="TPD13" s="695"/>
      <c r="TPE13" s="695"/>
      <c r="TPF13" s="695"/>
      <c r="TPG13" s="695"/>
      <c r="TPH13" s="695"/>
      <c r="TPI13" s="695"/>
      <c r="TPJ13" s="695"/>
      <c r="TPK13" s="695"/>
      <c r="TPL13" s="695"/>
      <c r="TPM13" s="695"/>
      <c r="TPN13" s="695"/>
      <c r="TPO13" s="695"/>
      <c r="TPP13" s="695"/>
      <c r="TPQ13" s="695"/>
      <c r="TPR13" s="695"/>
      <c r="TPS13" s="695"/>
      <c r="TPT13" s="695"/>
      <c r="TPU13" s="695"/>
      <c r="TPV13" s="695"/>
      <c r="TPW13" s="695"/>
      <c r="TPX13" s="695"/>
      <c r="TPY13" s="695"/>
      <c r="TPZ13" s="695"/>
      <c r="TQA13" s="695"/>
      <c r="TQB13" s="695"/>
      <c r="TQC13" s="695"/>
      <c r="TQD13" s="695"/>
      <c r="TQE13" s="695"/>
      <c r="TQF13" s="695"/>
      <c r="TQG13" s="695"/>
      <c r="TQH13" s="695"/>
      <c r="TQI13" s="695"/>
      <c r="TQJ13" s="695"/>
      <c r="TQK13" s="695"/>
      <c r="TQL13" s="695"/>
      <c r="TQM13" s="695"/>
      <c r="TQN13" s="695"/>
      <c r="TQO13" s="695"/>
      <c r="TQP13" s="695"/>
      <c r="TQQ13" s="695"/>
      <c r="TQR13" s="695"/>
      <c r="TQS13" s="695"/>
      <c r="TQT13" s="695"/>
      <c r="TQU13" s="695"/>
      <c r="TQV13" s="695"/>
      <c r="TQW13" s="695"/>
      <c r="TQX13" s="695"/>
      <c r="TQY13" s="695"/>
      <c r="TQZ13" s="695"/>
      <c r="TRA13" s="695"/>
      <c r="TRB13" s="695"/>
      <c r="TRC13" s="695"/>
      <c r="TRD13" s="695"/>
      <c r="TRE13" s="695"/>
      <c r="TRF13" s="695"/>
      <c r="TRG13" s="695"/>
      <c r="TRH13" s="695"/>
      <c r="TRI13" s="695"/>
      <c r="TRJ13" s="695"/>
      <c r="TRK13" s="695"/>
      <c r="TRL13" s="695"/>
      <c r="TRM13" s="695"/>
      <c r="TRN13" s="695"/>
      <c r="TRO13" s="695"/>
      <c r="TRP13" s="695"/>
      <c r="TRQ13" s="695"/>
      <c r="TRR13" s="695"/>
      <c r="TRS13" s="695"/>
      <c r="TRT13" s="695"/>
      <c r="TRU13" s="695"/>
      <c r="TRV13" s="695"/>
      <c r="TRW13" s="695"/>
      <c r="TRX13" s="695"/>
      <c r="TRY13" s="695"/>
      <c r="TRZ13" s="695"/>
      <c r="TSA13" s="695"/>
      <c r="TSB13" s="695"/>
      <c r="TSC13" s="695"/>
      <c r="TSD13" s="695"/>
      <c r="TSE13" s="695"/>
      <c r="TSF13" s="695"/>
      <c r="TSG13" s="695"/>
      <c r="TSH13" s="695"/>
      <c r="TSI13" s="695"/>
      <c r="TSJ13" s="695"/>
      <c r="TSK13" s="695"/>
      <c r="TSL13" s="695"/>
      <c r="TSM13" s="695"/>
      <c r="TSN13" s="695"/>
      <c r="TSO13" s="695"/>
      <c r="TSP13" s="695"/>
      <c r="TSQ13" s="695"/>
      <c r="TSR13" s="695"/>
      <c r="TSS13" s="695"/>
      <c r="TST13" s="695"/>
      <c r="TSU13" s="695"/>
      <c r="TSV13" s="695"/>
      <c r="TSW13" s="695"/>
      <c r="TSX13" s="695"/>
      <c r="TSY13" s="695"/>
      <c r="TSZ13" s="695"/>
      <c r="TTA13" s="695"/>
      <c r="TTB13" s="695"/>
      <c r="TTC13" s="695"/>
      <c r="TTD13" s="695"/>
      <c r="TTE13" s="695"/>
      <c r="TTF13" s="695"/>
      <c r="TTG13" s="695"/>
      <c r="TTH13" s="695"/>
      <c r="TTI13" s="695"/>
      <c r="TTJ13" s="695"/>
      <c r="TTK13" s="695"/>
      <c r="TTL13" s="695"/>
      <c r="TTM13" s="695"/>
      <c r="TTN13" s="695"/>
      <c r="TTO13" s="695"/>
      <c r="TTP13" s="695"/>
      <c r="TTQ13" s="695"/>
      <c r="TTR13" s="695"/>
      <c r="TTS13" s="695"/>
      <c r="TTT13" s="695"/>
      <c r="TTU13" s="695"/>
      <c r="TTV13" s="695"/>
      <c r="TTW13" s="695"/>
      <c r="TTX13" s="695"/>
      <c r="TTY13" s="695"/>
      <c r="TTZ13" s="695"/>
      <c r="TUA13" s="695"/>
      <c r="TUB13" s="695"/>
      <c r="TUC13" s="695"/>
      <c r="TUD13" s="695"/>
      <c r="TUE13" s="695"/>
      <c r="TUF13" s="695"/>
      <c r="TUG13" s="695"/>
      <c r="TUH13" s="695"/>
      <c r="TUI13" s="695"/>
      <c r="TUJ13" s="695"/>
      <c r="TUK13" s="695"/>
      <c r="TUL13" s="695"/>
      <c r="TUM13" s="695"/>
      <c r="TUN13" s="695"/>
      <c r="TUO13" s="695"/>
      <c r="TUP13" s="695"/>
      <c r="TUQ13" s="695"/>
      <c r="TUR13" s="695"/>
      <c r="TUS13" s="695"/>
      <c r="TUT13" s="695"/>
      <c r="TUU13" s="695"/>
      <c r="TUV13" s="695"/>
      <c r="TUW13" s="695"/>
      <c r="TUX13" s="695"/>
      <c r="TUY13" s="695"/>
      <c r="TUZ13" s="695"/>
      <c r="TVA13" s="695"/>
      <c r="TVB13" s="695"/>
      <c r="TVC13" s="695"/>
      <c r="TVD13" s="695"/>
      <c r="TVE13" s="695"/>
      <c r="TVF13" s="695"/>
      <c r="TVG13" s="695"/>
      <c r="TVH13" s="695"/>
      <c r="TVI13" s="695"/>
      <c r="TVJ13" s="695"/>
      <c r="TVK13" s="695"/>
      <c r="TVL13" s="695"/>
      <c r="TVM13" s="695"/>
      <c r="TVN13" s="695"/>
      <c r="TVO13" s="695"/>
      <c r="TVP13" s="695"/>
      <c r="TVQ13" s="695"/>
      <c r="TVR13" s="695"/>
      <c r="TVS13" s="695"/>
      <c r="TVT13" s="695"/>
      <c r="TVU13" s="695"/>
      <c r="TVV13" s="695"/>
      <c r="TVW13" s="695"/>
      <c r="TVX13" s="695"/>
      <c r="TVY13" s="695"/>
      <c r="TVZ13" s="695"/>
      <c r="TWA13" s="695"/>
      <c r="TWB13" s="695"/>
      <c r="TWC13" s="695"/>
      <c r="TWD13" s="695"/>
      <c r="TWE13" s="695"/>
      <c r="TWF13" s="695"/>
      <c r="TWG13" s="695"/>
      <c r="TWH13" s="695"/>
      <c r="TWI13" s="695"/>
      <c r="TWJ13" s="695"/>
      <c r="TWK13" s="695"/>
      <c r="TWL13" s="695"/>
      <c r="TWM13" s="695"/>
      <c r="TWN13" s="695"/>
      <c r="TWO13" s="695"/>
      <c r="TWP13" s="695"/>
      <c r="TWQ13" s="695"/>
      <c r="TWR13" s="695"/>
      <c r="TWS13" s="695"/>
      <c r="TWT13" s="695"/>
      <c r="TWU13" s="695"/>
      <c r="TWV13" s="695"/>
      <c r="TWW13" s="695"/>
      <c r="TWX13" s="695"/>
      <c r="TWY13" s="695"/>
      <c r="TWZ13" s="695"/>
      <c r="TXA13" s="695"/>
      <c r="TXB13" s="695"/>
      <c r="TXC13" s="695"/>
      <c r="TXD13" s="695"/>
      <c r="TXE13" s="695"/>
      <c r="TXF13" s="695"/>
      <c r="TXG13" s="695"/>
      <c r="TXH13" s="695"/>
      <c r="TXI13" s="695"/>
      <c r="TXJ13" s="695"/>
      <c r="TXK13" s="695"/>
      <c r="TXL13" s="695"/>
      <c r="TXM13" s="695"/>
      <c r="TXN13" s="695"/>
      <c r="TXO13" s="695"/>
      <c r="TXP13" s="695"/>
      <c r="TXQ13" s="695"/>
      <c r="TXR13" s="695"/>
      <c r="TXS13" s="695"/>
      <c r="TXT13" s="695"/>
      <c r="TXU13" s="695"/>
      <c r="TXV13" s="695"/>
      <c r="TXW13" s="695"/>
      <c r="TXX13" s="695"/>
      <c r="TXY13" s="695"/>
      <c r="TXZ13" s="695"/>
      <c r="TYA13" s="695"/>
      <c r="TYB13" s="695"/>
      <c r="TYC13" s="695"/>
      <c r="TYD13" s="695"/>
      <c r="TYE13" s="695"/>
      <c r="TYF13" s="695"/>
      <c r="TYG13" s="695"/>
      <c r="TYH13" s="695"/>
      <c r="TYI13" s="695"/>
      <c r="TYJ13" s="695"/>
      <c r="TYK13" s="695"/>
      <c r="TYL13" s="695"/>
      <c r="TYM13" s="695"/>
      <c r="TYN13" s="695"/>
      <c r="TYO13" s="695"/>
      <c r="TYP13" s="695"/>
      <c r="TYQ13" s="695"/>
      <c r="TYR13" s="695"/>
      <c r="TYS13" s="695"/>
      <c r="TYT13" s="695"/>
      <c r="TYU13" s="695"/>
      <c r="TYV13" s="695"/>
      <c r="TYW13" s="695"/>
      <c r="TYX13" s="695"/>
      <c r="TYY13" s="695"/>
      <c r="TYZ13" s="695"/>
      <c r="TZA13" s="695"/>
      <c r="TZB13" s="695"/>
      <c r="TZC13" s="695"/>
      <c r="TZD13" s="695"/>
      <c r="TZE13" s="695"/>
      <c r="TZF13" s="695"/>
      <c r="TZG13" s="695"/>
      <c r="TZH13" s="695"/>
      <c r="TZI13" s="695"/>
      <c r="TZJ13" s="695"/>
      <c r="TZK13" s="695"/>
      <c r="TZL13" s="695"/>
      <c r="TZM13" s="695"/>
      <c r="TZN13" s="695"/>
      <c r="TZO13" s="695"/>
      <c r="TZP13" s="695"/>
      <c r="TZQ13" s="695"/>
      <c r="TZR13" s="695"/>
      <c r="TZS13" s="695"/>
      <c r="TZT13" s="695"/>
      <c r="TZU13" s="695"/>
      <c r="TZV13" s="695"/>
      <c r="TZW13" s="695"/>
      <c r="TZX13" s="695"/>
      <c r="TZY13" s="695"/>
      <c r="TZZ13" s="695"/>
      <c r="UAA13" s="695"/>
      <c r="UAB13" s="695"/>
      <c r="UAC13" s="695"/>
      <c r="UAD13" s="695"/>
      <c r="UAE13" s="695"/>
      <c r="UAF13" s="695"/>
      <c r="UAG13" s="695"/>
      <c r="UAH13" s="695"/>
      <c r="UAI13" s="695"/>
      <c r="UAJ13" s="695"/>
      <c r="UAK13" s="695"/>
      <c r="UAL13" s="695"/>
      <c r="UAM13" s="695"/>
      <c r="UAN13" s="695"/>
      <c r="UAO13" s="695"/>
      <c r="UAP13" s="695"/>
      <c r="UAQ13" s="695"/>
      <c r="UAR13" s="695"/>
      <c r="UAS13" s="695"/>
      <c r="UAT13" s="695"/>
      <c r="UAU13" s="695"/>
      <c r="UAV13" s="695"/>
      <c r="UAW13" s="695"/>
      <c r="UAX13" s="695"/>
      <c r="UAY13" s="695"/>
      <c r="UAZ13" s="695"/>
      <c r="UBA13" s="695"/>
      <c r="UBB13" s="695"/>
      <c r="UBC13" s="695"/>
      <c r="UBD13" s="695"/>
      <c r="UBE13" s="695"/>
      <c r="UBF13" s="695"/>
      <c r="UBG13" s="695"/>
      <c r="UBH13" s="695"/>
      <c r="UBI13" s="695"/>
      <c r="UBJ13" s="695"/>
      <c r="UBK13" s="695"/>
      <c r="UBL13" s="695"/>
      <c r="UBM13" s="695"/>
      <c r="UBN13" s="695"/>
      <c r="UBO13" s="695"/>
      <c r="UBP13" s="695"/>
      <c r="UBQ13" s="695"/>
      <c r="UBR13" s="695"/>
      <c r="UBS13" s="695"/>
      <c r="UBT13" s="695"/>
      <c r="UBU13" s="695"/>
      <c r="UBV13" s="695"/>
      <c r="UBW13" s="695"/>
      <c r="UBX13" s="695"/>
      <c r="UBY13" s="695"/>
      <c r="UBZ13" s="695"/>
      <c r="UCA13" s="695"/>
      <c r="UCB13" s="695"/>
      <c r="UCC13" s="695"/>
      <c r="UCD13" s="695"/>
      <c r="UCE13" s="695"/>
      <c r="UCF13" s="695"/>
      <c r="UCG13" s="695"/>
      <c r="UCH13" s="695"/>
      <c r="UCI13" s="695"/>
      <c r="UCJ13" s="695"/>
      <c r="UCK13" s="695"/>
      <c r="UCL13" s="695"/>
      <c r="UCM13" s="695"/>
      <c r="UCN13" s="695"/>
      <c r="UCO13" s="695"/>
      <c r="UCP13" s="695"/>
      <c r="UCQ13" s="695"/>
      <c r="UCR13" s="695"/>
      <c r="UCS13" s="695"/>
      <c r="UCT13" s="695"/>
      <c r="UCU13" s="695"/>
      <c r="UCV13" s="695"/>
      <c r="UCW13" s="695"/>
      <c r="UCX13" s="695"/>
      <c r="UCY13" s="695"/>
      <c r="UCZ13" s="695"/>
      <c r="UDA13" s="695"/>
      <c r="UDB13" s="695"/>
      <c r="UDC13" s="695"/>
      <c r="UDD13" s="695"/>
      <c r="UDE13" s="695"/>
      <c r="UDF13" s="695"/>
      <c r="UDG13" s="695"/>
      <c r="UDH13" s="695"/>
      <c r="UDI13" s="695"/>
      <c r="UDJ13" s="695"/>
      <c r="UDK13" s="695"/>
      <c r="UDL13" s="695"/>
      <c r="UDM13" s="695"/>
      <c r="UDN13" s="695"/>
      <c r="UDO13" s="695"/>
      <c r="UDP13" s="695"/>
      <c r="UDQ13" s="695"/>
      <c r="UDR13" s="695"/>
      <c r="UDS13" s="695"/>
      <c r="UDT13" s="695"/>
      <c r="UDU13" s="695"/>
      <c r="UDV13" s="695"/>
      <c r="UDW13" s="695"/>
      <c r="UDX13" s="695"/>
      <c r="UDY13" s="695"/>
      <c r="UDZ13" s="695"/>
      <c r="UEA13" s="695"/>
      <c r="UEB13" s="695"/>
      <c r="UEC13" s="695"/>
      <c r="UED13" s="695"/>
      <c r="UEE13" s="695"/>
      <c r="UEF13" s="695"/>
      <c r="UEG13" s="695"/>
      <c r="UEH13" s="695"/>
      <c r="UEI13" s="695"/>
      <c r="UEJ13" s="695"/>
      <c r="UEK13" s="695"/>
      <c r="UEL13" s="695"/>
      <c r="UEM13" s="695"/>
      <c r="UEN13" s="695"/>
      <c r="UEO13" s="695"/>
      <c r="UEP13" s="695"/>
      <c r="UEQ13" s="695"/>
      <c r="UER13" s="695"/>
      <c r="UES13" s="695"/>
      <c r="UET13" s="695"/>
      <c r="UEU13" s="695"/>
      <c r="UEV13" s="695"/>
      <c r="UEW13" s="695"/>
      <c r="UEX13" s="695"/>
      <c r="UEY13" s="695"/>
      <c r="UEZ13" s="695"/>
      <c r="UFA13" s="695"/>
      <c r="UFB13" s="695"/>
      <c r="UFC13" s="695"/>
      <c r="UFD13" s="695"/>
      <c r="UFE13" s="695"/>
      <c r="UFF13" s="695"/>
      <c r="UFG13" s="695"/>
      <c r="UFH13" s="695"/>
      <c r="UFI13" s="695"/>
      <c r="UFJ13" s="695"/>
      <c r="UFK13" s="695"/>
      <c r="UFL13" s="695"/>
      <c r="UFM13" s="695"/>
      <c r="UFN13" s="695"/>
      <c r="UFO13" s="695"/>
      <c r="UFP13" s="695"/>
      <c r="UFQ13" s="695"/>
      <c r="UFR13" s="695"/>
      <c r="UFS13" s="695"/>
      <c r="UFT13" s="695"/>
      <c r="UFU13" s="695"/>
      <c r="UFV13" s="695"/>
      <c r="UFW13" s="695"/>
      <c r="UFX13" s="695"/>
      <c r="UFY13" s="695"/>
      <c r="UFZ13" s="695"/>
      <c r="UGA13" s="695"/>
      <c r="UGB13" s="695"/>
      <c r="UGC13" s="695"/>
      <c r="UGD13" s="695"/>
      <c r="UGE13" s="695"/>
      <c r="UGF13" s="695"/>
      <c r="UGG13" s="695"/>
      <c r="UGH13" s="695"/>
      <c r="UGI13" s="695"/>
      <c r="UGJ13" s="695"/>
      <c r="UGK13" s="695"/>
      <c r="UGL13" s="695"/>
      <c r="UGM13" s="695"/>
      <c r="UGN13" s="695"/>
      <c r="UGO13" s="695"/>
      <c r="UGP13" s="695"/>
      <c r="UGQ13" s="695"/>
      <c r="UGR13" s="695"/>
      <c r="UGS13" s="695"/>
      <c r="UGT13" s="695"/>
      <c r="UGU13" s="695"/>
      <c r="UGV13" s="695"/>
      <c r="UGW13" s="695"/>
      <c r="UGX13" s="695"/>
      <c r="UGY13" s="695"/>
      <c r="UGZ13" s="695"/>
      <c r="UHA13" s="695"/>
      <c r="UHB13" s="695"/>
      <c r="UHC13" s="695"/>
      <c r="UHD13" s="695"/>
      <c r="UHE13" s="695"/>
      <c r="UHF13" s="695"/>
      <c r="UHG13" s="695"/>
      <c r="UHH13" s="695"/>
      <c r="UHI13" s="695"/>
      <c r="UHJ13" s="695"/>
      <c r="UHK13" s="695"/>
      <c r="UHL13" s="695"/>
      <c r="UHM13" s="695"/>
      <c r="UHN13" s="695"/>
      <c r="UHO13" s="695"/>
      <c r="UHP13" s="695"/>
      <c r="UHQ13" s="695"/>
      <c r="UHR13" s="695"/>
      <c r="UHS13" s="695"/>
      <c r="UHT13" s="695"/>
      <c r="UHU13" s="695"/>
      <c r="UHV13" s="695"/>
      <c r="UHW13" s="695"/>
      <c r="UHX13" s="695"/>
      <c r="UHY13" s="695"/>
      <c r="UHZ13" s="695"/>
      <c r="UIA13" s="695"/>
      <c r="UIB13" s="695"/>
      <c r="UIC13" s="695"/>
      <c r="UID13" s="695"/>
      <c r="UIE13" s="695"/>
      <c r="UIF13" s="695"/>
      <c r="UIG13" s="695"/>
      <c r="UIH13" s="695"/>
      <c r="UII13" s="695"/>
      <c r="UIJ13" s="695"/>
      <c r="UIK13" s="695"/>
      <c r="UIL13" s="695"/>
      <c r="UIM13" s="695"/>
      <c r="UIN13" s="695"/>
      <c r="UIO13" s="695"/>
      <c r="UIP13" s="695"/>
      <c r="UIQ13" s="695"/>
      <c r="UIR13" s="695"/>
      <c r="UIS13" s="695"/>
      <c r="UIT13" s="695"/>
      <c r="UIU13" s="695"/>
      <c r="UIV13" s="695"/>
      <c r="UIW13" s="695"/>
      <c r="UIX13" s="695"/>
      <c r="UIY13" s="695"/>
      <c r="UIZ13" s="695"/>
      <c r="UJA13" s="695"/>
      <c r="UJB13" s="695"/>
      <c r="UJC13" s="695"/>
      <c r="UJD13" s="695"/>
      <c r="UJE13" s="695"/>
      <c r="UJF13" s="695"/>
      <c r="UJG13" s="695"/>
      <c r="UJH13" s="695"/>
      <c r="UJI13" s="695"/>
      <c r="UJJ13" s="695"/>
      <c r="UJK13" s="695"/>
      <c r="UJL13" s="695"/>
      <c r="UJM13" s="695"/>
      <c r="UJN13" s="695"/>
      <c r="UJO13" s="695"/>
      <c r="UJP13" s="695"/>
      <c r="UJQ13" s="695"/>
      <c r="UJR13" s="695"/>
      <c r="UJS13" s="695"/>
      <c r="UJT13" s="695"/>
      <c r="UJU13" s="695"/>
      <c r="UJV13" s="695"/>
      <c r="UJW13" s="695"/>
      <c r="UJX13" s="695"/>
      <c r="UJY13" s="695"/>
      <c r="UJZ13" s="695"/>
      <c r="UKA13" s="695"/>
      <c r="UKB13" s="695"/>
      <c r="UKC13" s="695"/>
      <c r="UKD13" s="695"/>
      <c r="UKE13" s="695"/>
      <c r="UKF13" s="695"/>
      <c r="UKG13" s="695"/>
      <c r="UKH13" s="695"/>
      <c r="UKI13" s="695"/>
      <c r="UKJ13" s="695"/>
      <c r="UKK13" s="695"/>
      <c r="UKL13" s="695"/>
      <c r="UKM13" s="695"/>
      <c r="UKN13" s="695"/>
      <c r="UKO13" s="695"/>
      <c r="UKP13" s="695"/>
      <c r="UKQ13" s="695"/>
      <c r="UKR13" s="695"/>
      <c r="UKS13" s="695"/>
      <c r="UKT13" s="695"/>
      <c r="UKU13" s="695"/>
      <c r="UKV13" s="695"/>
      <c r="UKW13" s="695"/>
      <c r="UKX13" s="695"/>
      <c r="UKY13" s="695"/>
      <c r="UKZ13" s="695"/>
      <c r="ULA13" s="695"/>
      <c r="ULB13" s="695"/>
      <c r="ULC13" s="695"/>
      <c r="ULD13" s="695"/>
      <c r="ULE13" s="695"/>
      <c r="ULF13" s="695"/>
      <c r="ULG13" s="695"/>
      <c r="ULH13" s="695"/>
      <c r="ULI13" s="695"/>
      <c r="ULJ13" s="695"/>
      <c r="ULK13" s="695"/>
      <c r="ULL13" s="695"/>
      <c r="ULM13" s="695"/>
      <c r="ULN13" s="695"/>
      <c r="ULO13" s="695"/>
      <c r="ULP13" s="695"/>
      <c r="ULQ13" s="695"/>
      <c r="ULR13" s="695"/>
      <c r="ULS13" s="695"/>
      <c r="ULT13" s="695"/>
      <c r="ULU13" s="695"/>
      <c r="ULV13" s="695"/>
      <c r="ULW13" s="695"/>
      <c r="ULX13" s="695"/>
      <c r="ULY13" s="695"/>
      <c r="ULZ13" s="695"/>
      <c r="UMA13" s="695"/>
      <c r="UMB13" s="695"/>
      <c r="UMC13" s="695"/>
      <c r="UMD13" s="695"/>
      <c r="UME13" s="695"/>
      <c r="UMF13" s="695"/>
      <c r="UMG13" s="695"/>
      <c r="UMH13" s="695"/>
      <c r="UMI13" s="695"/>
      <c r="UMJ13" s="695"/>
      <c r="UMK13" s="695"/>
      <c r="UML13" s="695"/>
      <c r="UMM13" s="695"/>
      <c r="UMN13" s="695"/>
      <c r="UMO13" s="695"/>
      <c r="UMP13" s="695"/>
      <c r="UMQ13" s="695"/>
      <c r="UMR13" s="695"/>
      <c r="UMS13" s="695"/>
      <c r="UMT13" s="695"/>
      <c r="UMU13" s="695"/>
      <c r="UMV13" s="695"/>
      <c r="UMW13" s="695"/>
      <c r="UMX13" s="695"/>
      <c r="UMY13" s="695"/>
      <c r="UMZ13" s="695"/>
      <c r="UNA13" s="695"/>
      <c r="UNB13" s="695"/>
      <c r="UNC13" s="695"/>
      <c r="UND13" s="695"/>
      <c r="UNE13" s="695"/>
      <c r="UNF13" s="695"/>
      <c r="UNG13" s="695"/>
      <c r="UNH13" s="695"/>
      <c r="UNI13" s="695"/>
      <c r="UNJ13" s="695"/>
      <c r="UNK13" s="695"/>
      <c r="UNL13" s="695"/>
      <c r="UNM13" s="695"/>
      <c r="UNN13" s="695"/>
      <c r="UNO13" s="695"/>
      <c r="UNP13" s="695"/>
      <c r="UNQ13" s="695"/>
      <c r="UNR13" s="695"/>
      <c r="UNS13" s="695"/>
      <c r="UNT13" s="695"/>
      <c r="UNU13" s="695"/>
      <c r="UNV13" s="695"/>
      <c r="UNW13" s="695"/>
      <c r="UNX13" s="695"/>
      <c r="UNY13" s="695"/>
      <c r="UNZ13" s="695"/>
      <c r="UOA13" s="695"/>
      <c r="UOB13" s="695"/>
      <c r="UOC13" s="695"/>
      <c r="UOD13" s="695"/>
      <c r="UOE13" s="695"/>
      <c r="UOF13" s="695"/>
      <c r="UOG13" s="695"/>
      <c r="UOH13" s="695"/>
      <c r="UOI13" s="695"/>
      <c r="UOJ13" s="695"/>
      <c r="UOK13" s="695"/>
      <c r="UOL13" s="695"/>
      <c r="UOM13" s="695"/>
      <c r="UON13" s="695"/>
      <c r="UOO13" s="695"/>
      <c r="UOP13" s="695"/>
      <c r="UOQ13" s="695"/>
      <c r="UOR13" s="695"/>
      <c r="UOS13" s="695"/>
      <c r="UOT13" s="695"/>
      <c r="UOU13" s="695"/>
      <c r="UOV13" s="695"/>
      <c r="UOW13" s="695"/>
      <c r="UOX13" s="695"/>
      <c r="UOY13" s="695"/>
      <c r="UOZ13" s="695"/>
      <c r="UPA13" s="695"/>
      <c r="UPB13" s="695"/>
      <c r="UPC13" s="695"/>
      <c r="UPD13" s="695"/>
      <c r="UPE13" s="695"/>
      <c r="UPF13" s="695"/>
      <c r="UPG13" s="695"/>
      <c r="UPH13" s="695"/>
      <c r="UPI13" s="695"/>
      <c r="UPJ13" s="695"/>
      <c r="UPK13" s="695"/>
      <c r="UPL13" s="695"/>
      <c r="UPM13" s="695"/>
      <c r="UPN13" s="695"/>
      <c r="UPO13" s="695"/>
      <c r="UPP13" s="695"/>
      <c r="UPQ13" s="695"/>
      <c r="UPR13" s="695"/>
      <c r="UPS13" s="695"/>
      <c r="UPT13" s="695"/>
      <c r="UPU13" s="695"/>
      <c r="UPV13" s="695"/>
      <c r="UPW13" s="695"/>
      <c r="UPX13" s="695"/>
      <c r="UPY13" s="695"/>
      <c r="UPZ13" s="695"/>
      <c r="UQA13" s="695"/>
      <c r="UQB13" s="695"/>
      <c r="UQC13" s="695"/>
      <c r="UQD13" s="695"/>
      <c r="UQE13" s="695"/>
      <c r="UQF13" s="695"/>
      <c r="UQG13" s="695"/>
      <c r="UQH13" s="695"/>
      <c r="UQI13" s="695"/>
      <c r="UQJ13" s="695"/>
      <c r="UQK13" s="695"/>
      <c r="UQL13" s="695"/>
      <c r="UQM13" s="695"/>
      <c r="UQN13" s="695"/>
      <c r="UQO13" s="695"/>
      <c r="UQP13" s="695"/>
      <c r="UQQ13" s="695"/>
      <c r="UQR13" s="695"/>
      <c r="UQS13" s="695"/>
      <c r="UQT13" s="695"/>
      <c r="UQU13" s="695"/>
      <c r="UQV13" s="695"/>
      <c r="UQW13" s="695"/>
      <c r="UQX13" s="695"/>
      <c r="UQY13" s="695"/>
      <c r="UQZ13" s="695"/>
      <c r="URA13" s="695"/>
      <c r="URB13" s="695"/>
      <c r="URC13" s="695"/>
      <c r="URD13" s="695"/>
      <c r="URE13" s="695"/>
      <c r="URF13" s="695"/>
      <c r="URG13" s="695"/>
      <c r="URH13" s="695"/>
      <c r="URI13" s="695"/>
      <c r="URJ13" s="695"/>
      <c r="URK13" s="695"/>
      <c r="URL13" s="695"/>
      <c r="URM13" s="695"/>
      <c r="URN13" s="695"/>
      <c r="URO13" s="695"/>
      <c r="URP13" s="695"/>
      <c r="URQ13" s="695"/>
      <c r="URR13" s="695"/>
      <c r="URS13" s="695"/>
      <c r="URT13" s="695"/>
      <c r="URU13" s="695"/>
      <c r="URV13" s="695"/>
      <c r="URW13" s="695"/>
      <c r="URX13" s="695"/>
      <c r="URY13" s="695"/>
      <c r="URZ13" s="695"/>
      <c r="USA13" s="695"/>
      <c r="USB13" s="695"/>
      <c r="USC13" s="695"/>
      <c r="USD13" s="695"/>
      <c r="USE13" s="695"/>
      <c r="USF13" s="695"/>
      <c r="USG13" s="695"/>
      <c r="USH13" s="695"/>
      <c r="USI13" s="695"/>
      <c r="USJ13" s="695"/>
      <c r="USK13" s="695"/>
      <c r="USL13" s="695"/>
      <c r="USM13" s="695"/>
      <c r="USN13" s="695"/>
      <c r="USO13" s="695"/>
      <c r="USP13" s="695"/>
      <c r="USQ13" s="695"/>
      <c r="USR13" s="695"/>
      <c r="USS13" s="695"/>
      <c r="UST13" s="695"/>
      <c r="USU13" s="695"/>
      <c r="USV13" s="695"/>
      <c r="USW13" s="695"/>
      <c r="USX13" s="695"/>
      <c r="USY13" s="695"/>
      <c r="USZ13" s="695"/>
      <c r="UTA13" s="695"/>
      <c r="UTB13" s="695"/>
      <c r="UTC13" s="695"/>
      <c r="UTD13" s="695"/>
      <c r="UTE13" s="695"/>
      <c r="UTF13" s="695"/>
      <c r="UTG13" s="695"/>
      <c r="UTH13" s="695"/>
      <c r="UTI13" s="695"/>
      <c r="UTJ13" s="695"/>
      <c r="UTK13" s="695"/>
      <c r="UTL13" s="695"/>
      <c r="UTM13" s="695"/>
      <c r="UTN13" s="695"/>
      <c r="UTO13" s="695"/>
      <c r="UTP13" s="695"/>
      <c r="UTQ13" s="695"/>
      <c r="UTR13" s="695"/>
      <c r="UTS13" s="695"/>
      <c r="UTT13" s="695"/>
      <c r="UTU13" s="695"/>
      <c r="UTV13" s="695"/>
      <c r="UTW13" s="695"/>
      <c r="UTX13" s="695"/>
      <c r="UTY13" s="695"/>
      <c r="UTZ13" s="695"/>
      <c r="UUA13" s="695"/>
      <c r="UUB13" s="695"/>
      <c r="UUC13" s="695"/>
      <c r="UUD13" s="695"/>
      <c r="UUE13" s="695"/>
      <c r="UUF13" s="695"/>
      <c r="UUG13" s="695"/>
      <c r="UUH13" s="695"/>
      <c r="UUI13" s="695"/>
      <c r="UUJ13" s="695"/>
      <c r="UUK13" s="695"/>
      <c r="UUL13" s="695"/>
      <c r="UUM13" s="695"/>
      <c r="UUN13" s="695"/>
      <c r="UUO13" s="695"/>
      <c r="UUP13" s="695"/>
      <c r="UUQ13" s="695"/>
      <c r="UUR13" s="695"/>
      <c r="UUS13" s="695"/>
      <c r="UUT13" s="695"/>
      <c r="UUU13" s="695"/>
      <c r="UUV13" s="695"/>
      <c r="UUW13" s="695"/>
      <c r="UUX13" s="695"/>
      <c r="UUY13" s="695"/>
      <c r="UUZ13" s="695"/>
      <c r="UVA13" s="695"/>
      <c r="UVB13" s="695"/>
      <c r="UVC13" s="695"/>
      <c r="UVD13" s="695"/>
      <c r="UVE13" s="695"/>
      <c r="UVF13" s="695"/>
      <c r="UVG13" s="695"/>
      <c r="UVH13" s="695"/>
      <c r="UVI13" s="695"/>
      <c r="UVJ13" s="695"/>
      <c r="UVK13" s="695"/>
      <c r="UVL13" s="695"/>
      <c r="UVM13" s="695"/>
      <c r="UVN13" s="695"/>
      <c r="UVO13" s="695"/>
      <c r="UVP13" s="695"/>
      <c r="UVQ13" s="695"/>
      <c r="UVR13" s="695"/>
      <c r="UVS13" s="695"/>
      <c r="UVT13" s="695"/>
      <c r="UVU13" s="695"/>
      <c r="UVV13" s="695"/>
      <c r="UVW13" s="695"/>
      <c r="UVX13" s="695"/>
      <c r="UVY13" s="695"/>
      <c r="UVZ13" s="695"/>
      <c r="UWA13" s="695"/>
      <c r="UWB13" s="695"/>
      <c r="UWC13" s="695"/>
      <c r="UWD13" s="695"/>
      <c r="UWE13" s="695"/>
      <c r="UWF13" s="695"/>
      <c r="UWG13" s="695"/>
      <c r="UWH13" s="695"/>
      <c r="UWI13" s="695"/>
      <c r="UWJ13" s="695"/>
      <c r="UWK13" s="695"/>
      <c r="UWL13" s="695"/>
      <c r="UWM13" s="695"/>
      <c r="UWN13" s="695"/>
      <c r="UWO13" s="695"/>
      <c r="UWP13" s="695"/>
      <c r="UWQ13" s="695"/>
      <c r="UWR13" s="695"/>
      <c r="UWS13" s="695"/>
      <c r="UWT13" s="695"/>
      <c r="UWU13" s="695"/>
      <c r="UWV13" s="695"/>
      <c r="UWW13" s="695"/>
      <c r="UWX13" s="695"/>
      <c r="UWY13" s="695"/>
      <c r="UWZ13" s="695"/>
      <c r="UXA13" s="695"/>
      <c r="UXB13" s="695"/>
      <c r="UXC13" s="695"/>
      <c r="UXD13" s="695"/>
      <c r="UXE13" s="695"/>
      <c r="UXF13" s="695"/>
      <c r="UXG13" s="695"/>
      <c r="UXH13" s="695"/>
      <c r="UXI13" s="695"/>
      <c r="UXJ13" s="695"/>
      <c r="UXK13" s="695"/>
      <c r="UXL13" s="695"/>
      <c r="UXM13" s="695"/>
      <c r="UXN13" s="695"/>
      <c r="UXO13" s="695"/>
      <c r="UXP13" s="695"/>
      <c r="UXQ13" s="695"/>
      <c r="UXR13" s="695"/>
      <c r="UXS13" s="695"/>
      <c r="UXT13" s="695"/>
      <c r="UXU13" s="695"/>
      <c r="UXV13" s="695"/>
      <c r="UXW13" s="695"/>
      <c r="UXX13" s="695"/>
      <c r="UXY13" s="695"/>
      <c r="UXZ13" s="695"/>
      <c r="UYA13" s="695"/>
      <c r="UYB13" s="695"/>
      <c r="UYC13" s="695"/>
      <c r="UYD13" s="695"/>
      <c r="UYE13" s="695"/>
      <c r="UYF13" s="695"/>
      <c r="UYG13" s="695"/>
      <c r="UYH13" s="695"/>
      <c r="UYI13" s="695"/>
      <c r="UYJ13" s="695"/>
      <c r="UYK13" s="695"/>
      <c r="UYL13" s="695"/>
      <c r="UYM13" s="695"/>
      <c r="UYN13" s="695"/>
      <c r="UYO13" s="695"/>
      <c r="UYP13" s="695"/>
      <c r="UYQ13" s="695"/>
      <c r="UYR13" s="695"/>
      <c r="UYS13" s="695"/>
      <c r="UYT13" s="695"/>
      <c r="UYU13" s="695"/>
      <c r="UYV13" s="695"/>
      <c r="UYW13" s="695"/>
      <c r="UYX13" s="695"/>
      <c r="UYY13" s="695"/>
      <c r="UYZ13" s="695"/>
      <c r="UZA13" s="695"/>
      <c r="UZB13" s="695"/>
      <c r="UZC13" s="695"/>
      <c r="UZD13" s="695"/>
      <c r="UZE13" s="695"/>
      <c r="UZF13" s="695"/>
      <c r="UZG13" s="695"/>
      <c r="UZH13" s="695"/>
      <c r="UZI13" s="695"/>
      <c r="UZJ13" s="695"/>
      <c r="UZK13" s="695"/>
      <c r="UZL13" s="695"/>
      <c r="UZM13" s="695"/>
      <c r="UZN13" s="695"/>
      <c r="UZO13" s="695"/>
      <c r="UZP13" s="695"/>
      <c r="UZQ13" s="695"/>
      <c r="UZR13" s="695"/>
      <c r="UZS13" s="695"/>
      <c r="UZT13" s="695"/>
      <c r="UZU13" s="695"/>
      <c r="UZV13" s="695"/>
      <c r="UZW13" s="695"/>
      <c r="UZX13" s="695"/>
      <c r="UZY13" s="695"/>
      <c r="UZZ13" s="695"/>
      <c r="VAA13" s="695"/>
      <c r="VAB13" s="695"/>
      <c r="VAC13" s="695"/>
      <c r="VAD13" s="695"/>
      <c r="VAE13" s="695"/>
      <c r="VAF13" s="695"/>
      <c r="VAG13" s="695"/>
      <c r="VAH13" s="695"/>
      <c r="VAI13" s="695"/>
      <c r="VAJ13" s="695"/>
      <c r="VAK13" s="695"/>
      <c r="VAL13" s="695"/>
      <c r="VAM13" s="695"/>
      <c r="VAN13" s="695"/>
      <c r="VAO13" s="695"/>
      <c r="VAP13" s="695"/>
      <c r="VAQ13" s="695"/>
      <c r="VAR13" s="695"/>
      <c r="VAS13" s="695"/>
      <c r="VAT13" s="695"/>
      <c r="VAU13" s="695"/>
      <c r="VAV13" s="695"/>
      <c r="VAW13" s="695"/>
      <c r="VAX13" s="695"/>
      <c r="VAY13" s="695"/>
      <c r="VAZ13" s="695"/>
      <c r="VBA13" s="695"/>
      <c r="VBB13" s="695"/>
      <c r="VBC13" s="695"/>
      <c r="VBD13" s="695"/>
      <c r="VBE13" s="695"/>
      <c r="VBF13" s="695"/>
      <c r="VBG13" s="695"/>
      <c r="VBH13" s="695"/>
      <c r="VBI13" s="695"/>
      <c r="VBJ13" s="695"/>
      <c r="VBK13" s="695"/>
      <c r="VBL13" s="695"/>
      <c r="VBM13" s="695"/>
      <c r="VBN13" s="695"/>
      <c r="VBO13" s="695"/>
      <c r="VBP13" s="695"/>
      <c r="VBQ13" s="695"/>
      <c r="VBR13" s="695"/>
      <c r="VBS13" s="695"/>
      <c r="VBT13" s="695"/>
      <c r="VBU13" s="695"/>
      <c r="VBV13" s="695"/>
      <c r="VBW13" s="695"/>
      <c r="VBX13" s="695"/>
      <c r="VBY13" s="695"/>
      <c r="VBZ13" s="695"/>
      <c r="VCA13" s="695"/>
      <c r="VCB13" s="695"/>
      <c r="VCC13" s="695"/>
      <c r="VCD13" s="695"/>
      <c r="VCE13" s="695"/>
      <c r="VCF13" s="695"/>
      <c r="VCG13" s="695"/>
      <c r="VCH13" s="695"/>
      <c r="VCI13" s="695"/>
      <c r="VCJ13" s="695"/>
      <c r="VCK13" s="695"/>
      <c r="VCL13" s="695"/>
      <c r="VCM13" s="695"/>
      <c r="VCN13" s="695"/>
      <c r="VCO13" s="695"/>
      <c r="VCP13" s="695"/>
      <c r="VCQ13" s="695"/>
      <c r="VCR13" s="695"/>
      <c r="VCS13" s="695"/>
      <c r="VCT13" s="695"/>
      <c r="VCU13" s="695"/>
      <c r="VCV13" s="695"/>
      <c r="VCW13" s="695"/>
      <c r="VCX13" s="695"/>
      <c r="VCY13" s="695"/>
      <c r="VCZ13" s="695"/>
      <c r="VDA13" s="695"/>
      <c r="VDB13" s="695"/>
      <c r="VDC13" s="695"/>
      <c r="VDD13" s="695"/>
      <c r="VDE13" s="695"/>
      <c r="VDF13" s="695"/>
      <c r="VDG13" s="695"/>
      <c r="VDH13" s="695"/>
      <c r="VDI13" s="695"/>
      <c r="VDJ13" s="695"/>
      <c r="VDK13" s="695"/>
      <c r="VDL13" s="695"/>
      <c r="VDM13" s="695"/>
      <c r="VDN13" s="695"/>
      <c r="VDO13" s="695"/>
      <c r="VDP13" s="695"/>
      <c r="VDQ13" s="695"/>
      <c r="VDR13" s="695"/>
      <c r="VDS13" s="695"/>
      <c r="VDT13" s="695"/>
      <c r="VDU13" s="695"/>
      <c r="VDV13" s="695"/>
      <c r="VDW13" s="695"/>
      <c r="VDX13" s="695"/>
      <c r="VDY13" s="695"/>
      <c r="VDZ13" s="695"/>
      <c r="VEA13" s="695"/>
      <c r="VEB13" s="695"/>
      <c r="VEC13" s="695"/>
      <c r="VED13" s="695"/>
      <c r="VEE13" s="695"/>
      <c r="VEF13" s="695"/>
      <c r="VEG13" s="695"/>
      <c r="VEH13" s="695"/>
      <c r="VEI13" s="695"/>
      <c r="VEJ13" s="695"/>
      <c r="VEK13" s="695"/>
      <c r="VEL13" s="695"/>
      <c r="VEM13" s="695"/>
      <c r="VEN13" s="695"/>
      <c r="VEO13" s="695"/>
      <c r="VEP13" s="695"/>
      <c r="VEQ13" s="695"/>
      <c r="VER13" s="695"/>
      <c r="VES13" s="695"/>
      <c r="VET13" s="695"/>
      <c r="VEU13" s="695"/>
      <c r="VEV13" s="695"/>
      <c r="VEW13" s="695"/>
      <c r="VEX13" s="695"/>
      <c r="VEY13" s="695"/>
      <c r="VEZ13" s="695"/>
      <c r="VFA13" s="695"/>
      <c r="VFB13" s="695"/>
      <c r="VFC13" s="695"/>
      <c r="VFD13" s="695"/>
      <c r="VFE13" s="695"/>
      <c r="VFF13" s="695"/>
      <c r="VFG13" s="695"/>
      <c r="VFH13" s="695"/>
      <c r="VFI13" s="695"/>
      <c r="VFJ13" s="695"/>
      <c r="VFK13" s="695"/>
      <c r="VFL13" s="695"/>
      <c r="VFM13" s="695"/>
      <c r="VFN13" s="695"/>
      <c r="VFO13" s="695"/>
      <c r="VFP13" s="695"/>
      <c r="VFQ13" s="695"/>
      <c r="VFR13" s="695"/>
      <c r="VFS13" s="695"/>
      <c r="VFT13" s="695"/>
      <c r="VFU13" s="695"/>
      <c r="VFV13" s="695"/>
      <c r="VFW13" s="695"/>
      <c r="VFX13" s="695"/>
      <c r="VFY13" s="695"/>
      <c r="VFZ13" s="695"/>
      <c r="VGA13" s="695"/>
      <c r="VGB13" s="695"/>
      <c r="VGC13" s="695"/>
      <c r="VGD13" s="695"/>
      <c r="VGE13" s="695"/>
      <c r="VGF13" s="695"/>
      <c r="VGG13" s="695"/>
      <c r="VGH13" s="695"/>
      <c r="VGI13" s="695"/>
      <c r="VGJ13" s="695"/>
      <c r="VGK13" s="695"/>
      <c r="VGL13" s="695"/>
      <c r="VGM13" s="695"/>
      <c r="VGN13" s="695"/>
      <c r="VGO13" s="695"/>
      <c r="VGP13" s="695"/>
      <c r="VGQ13" s="695"/>
      <c r="VGR13" s="695"/>
      <c r="VGS13" s="695"/>
      <c r="VGT13" s="695"/>
      <c r="VGU13" s="695"/>
      <c r="VGV13" s="695"/>
      <c r="VGW13" s="695"/>
      <c r="VGX13" s="695"/>
      <c r="VGY13" s="695"/>
      <c r="VGZ13" s="695"/>
      <c r="VHA13" s="695"/>
      <c r="VHB13" s="695"/>
      <c r="VHC13" s="695"/>
      <c r="VHD13" s="695"/>
      <c r="VHE13" s="695"/>
      <c r="VHF13" s="695"/>
      <c r="VHG13" s="695"/>
      <c r="VHH13" s="695"/>
      <c r="VHI13" s="695"/>
      <c r="VHJ13" s="695"/>
      <c r="VHK13" s="695"/>
      <c r="VHL13" s="695"/>
      <c r="VHM13" s="695"/>
      <c r="VHN13" s="695"/>
      <c r="VHO13" s="695"/>
      <c r="VHP13" s="695"/>
      <c r="VHQ13" s="695"/>
      <c r="VHR13" s="695"/>
      <c r="VHS13" s="695"/>
      <c r="VHT13" s="695"/>
      <c r="VHU13" s="695"/>
      <c r="VHV13" s="695"/>
      <c r="VHW13" s="695"/>
      <c r="VHX13" s="695"/>
      <c r="VHY13" s="695"/>
      <c r="VHZ13" s="695"/>
      <c r="VIA13" s="695"/>
      <c r="VIB13" s="695"/>
      <c r="VIC13" s="695"/>
      <c r="VID13" s="695"/>
      <c r="VIE13" s="695"/>
      <c r="VIF13" s="695"/>
      <c r="VIG13" s="695"/>
      <c r="VIH13" s="695"/>
      <c r="VII13" s="695"/>
      <c r="VIJ13" s="695"/>
      <c r="VIK13" s="695"/>
      <c r="VIL13" s="695"/>
      <c r="VIM13" s="695"/>
      <c r="VIN13" s="695"/>
      <c r="VIO13" s="695"/>
      <c r="VIP13" s="695"/>
      <c r="VIQ13" s="695"/>
      <c r="VIR13" s="695"/>
      <c r="VIS13" s="695"/>
      <c r="VIT13" s="695"/>
      <c r="VIU13" s="695"/>
      <c r="VIV13" s="695"/>
      <c r="VIW13" s="695"/>
      <c r="VIX13" s="695"/>
      <c r="VIY13" s="695"/>
      <c r="VIZ13" s="695"/>
      <c r="VJA13" s="695"/>
      <c r="VJB13" s="695"/>
      <c r="VJC13" s="695"/>
      <c r="VJD13" s="695"/>
      <c r="VJE13" s="695"/>
      <c r="VJF13" s="695"/>
      <c r="VJG13" s="695"/>
      <c r="VJH13" s="695"/>
      <c r="VJI13" s="695"/>
      <c r="VJJ13" s="695"/>
      <c r="VJK13" s="695"/>
      <c r="VJL13" s="695"/>
      <c r="VJM13" s="695"/>
      <c r="VJN13" s="695"/>
      <c r="VJO13" s="695"/>
      <c r="VJP13" s="695"/>
      <c r="VJQ13" s="695"/>
      <c r="VJR13" s="695"/>
      <c r="VJS13" s="695"/>
      <c r="VJT13" s="695"/>
      <c r="VJU13" s="695"/>
      <c r="VJV13" s="695"/>
      <c r="VJW13" s="695"/>
      <c r="VJX13" s="695"/>
      <c r="VJY13" s="695"/>
      <c r="VJZ13" s="695"/>
      <c r="VKA13" s="695"/>
      <c r="VKB13" s="695"/>
      <c r="VKC13" s="695"/>
      <c r="VKD13" s="695"/>
      <c r="VKE13" s="695"/>
      <c r="VKF13" s="695"/>
      <c r="VKG13" s="695"/>
      <c r="VKH13" s="695"/>
      <c r="VKI13" s="695"/>
      <c r="VKJ13" s="695"/>
      <c r="VKK13" s="695"/>
      <c r="VKL13" s="695"/>
      <c r="VKM13" s="695"/>
      <c r="VKN13" s="695"/>
      <c r="VKO13" s="695"/>
      <c r="VKP13" s="695"/>
      <c r="VKQ13" s="695"/>
      <c r="VKR13" s="695"/>
      <c r="VKS13" s="695"/>
      <c r="VKT13" s="695"/>
      <c r="VKU13" s="695"/>
      <c r="VKV13" s="695"/>
      <c r="VKW13" s="695"/>
      <c r="VKX13" s="695"/>
      <c r="VKY13" s="695"/>
      <c r="VKZ13" s="695"/>
      <c r="VLA13" s="695"/>
      <c r="VLB13" s="695"/>
      <c r="VLC13" s="695"/>
      <c r="VLD13" s="695"/>
      <c r="VLE13" s="695"/>
      <c r="VLF13" s="695"/>
      <c r="VLG13" s="695"/>
      <c r="VLH13" s="695"/>
      <c r="VLI13" s="695"/>
      <c r="VLJ13" s="695"/>
      <c r="VLK13" s="695"/>
      <c r="VLL13" s="695"/>
      <c r="VLM13" s="695"/>
      <c r="VLN13" s="695"/>
      <c r="VLO13" s="695"/>
      <c r="VLP13" s="695"/>
      <c r="VLQ13" s="695"/>
      <c r="VLR13" s="695"/>
      <c r="VLS13" s="695"/>
      <c r="VLT13" s="695"/>
      <c r="VLU13" s="695"/>
      <c r="VLV13" s="695"/>
      <c r="VLW13" s="695"/>
      <c r="VLX13" s="695"/>
      <c r="VLY13" s="695"/>
      <c r="VLZ13" s="695"/>
      <c r="VMA13" s="695"/>
      <c r="VMB13" s="695"/>
      <c r="VMC13" s="695"/>
      <c r="VMD13" s="695"/>
      <c r="VME13" s="695"/>
      <c r="VMF13" s="695"/>
      <c r="VMG13" s="695"/>
      <c r="VMH13" s="695"/>
      <c r="VMI13" s="695"/>
      <c r="VMJ13" s="695"/>
      <c r="VMK13" s="695"/>
      <c r="VML13" s="695"/>
      <c r="VMM13" s="695"/>
      <c r="VMN13" s="695"/>
      <c r="VMO13" s="695"/>
      <c r="VMP13" s="695"/>
      <c r="VMQ13" s="695"/>
      <c r="VMR13" s="695"/>
      <c r="VMS13" s="695"/>
      <c r="VMT13" s="695"/>
      <c r="VMU13" s="695"/>
      <c r="VMV13" s="695"/>
      <c r="VMW13" s="695"/>
      <c r="VMX13" s="695"/>
      <c r="VMY13" s="695"/>
      <c r="VMZ13" s="695"/>
      <c r="VNA13" s="695"/>
      <c r="VNB13" s="695"/>
      <c r="VNC13" s="695"/>
      <c r="VND13" s="695"/>
      <c r="VNE13" s="695"/>
      <c r="VNF13" s="695"/>
      <c r="VNG13" s="695"/>
      <c r="VNH13" s="695"/>
      <c r="VNI13" s="695"/>
      <c r="VNJ13" s="695"/>
      <c r="VNK13" s="695"/>
      <c r="VNL13" s="695"/>
      <c r="VNM13" s="695"/>
      <c r="VNN13" s="695"/>
      <c r="VNO13" s="695"/>
      <c r="VNP13" s="695"/>
      <c r="VNQ13" s="695"/>
      <c r="VNR13" s="695"/>
      <c r="VNS13" s="695"/>
      <c r="VNT13" s="695"/>
      <c r="VNU13" s="695"/>
      <c r="VNV13" s="695"/>
      <c r="VNW13" s="695"/>
      <c r="VNX13" s="695"/>
      <c r="VNY13" s="695"/>
      <c r="VNZ13" s="695"/>
      <c r="VOA13" s="695"/>
      <c r="VOB13" s="695"/>
      <c r="VOC13" s="695"/>
      <c r="VOD13" s="695"/>
      <c r="VOE13" s="695"/>
      <c r="VOF13" s="695"/>
      <c r="VOG13" s="695"/>
      <c r="VOH13" s="695"/>
      <c r="VOI13" s="695"/>
      <c r="VOJ13" s="695"/>
      <c r="VOK13" s="695"/>
      <c r="VOL13" s="695"/>
      <c r="VOM13" s="695"/>
      <c r="VON13" s="695"/>
      <c r="VOO13" s="695"/>
      <c r="VOP13" s="695"/>
      <c r="VOQ13" s="695"/>
      <c r="VOR13" s="695"/>
      <c r="VOS13" s="695"/>
      <c r="VOT13" s="695"/>
      <c r="VOU13" s="695"/>
      <c r="VOV13" s="695"/>
      <c r="VOW13" s="695"/>
      <c r="VOX13" s="695"/>
      <c r="VOY13" s="695"/>
      <c r="VOZ13" s="695"/>
      <c r="VPA13" s="695"/>
      <c r="VPB13" s="695"/>
      <c r="VPC13" s="695"/>
      <c r="VPD13" s="695"/>
      <c r="VPE13" s="695"/>
      <c r="VPF13" s="695"/>
      <c r="VPG13" s="695"/>
      <c r="VPH13" s="695"/>
      <c r="VPI13" s="695"/>
      <c r="VPJ13" s="695"/>
      <c r="VPK13" s="695"/>
      <c r="VPL13" s="695"/>
      <c r="VPM13" s="695"/>
      <c r="VPN13" s="695"/>
      <c r="VPO13" s="695"/>
      <c r="VPP13" s="695"/>
      <c r="VPQ13" s="695"/>
      <c r="VPR13" s="695"/>
      <c r="VPS13" s="695"/>
      <c r="VPT13" s="695"/>
      <c r="VPU13" s="695"/>
      <c r="VPV13" s="695"/>
      <c r="VPW13" s="695"/>
      <c r="VPX13" s="695"/>
      <c r="VPY13" s="695"/>
      <c r="VPZ13" s="695"/>
      <c r="VQA13" s="695"/>
      <c r="VQB13" s="695"/>
      <c r="VQC13" s="695"/>
      <c r="VQD13" s="695"/>
      <c r="VQE13" s="695"/>
      <c r="VQF13" s="695"/>
      <c r="VQG13" s="695"/>
      <c r="VQH13" s="695"/>
      <c r="VQI13" s="695"/>
      <c r="VQJ13" s="695"/>
      <c r="VQK13" s="695"/>
      <c r="VQL13" s="695"/>
      <c r="VQM13" s="695"/>
      <c r="VQN13" s="695"/>
      <c r="VQO13" s="695"/>
      <c r="VQP13" s="695"/>
      <c r="VQQ13" s="695"/>
      <c r="VQR13" s="695"/>
      <c r="VQS13" s="695"/>
      <c r="VQT13" s="695"/>
      <c r="VQU13" s="695"/>
      <c r="VQV13" s="695"/>
      <c r="VQW13" s="695"/>
      <c r="VQX13" s="695"/>
      <c r="VQY13" s="695"/>
      <c r="VQZ13" s="695"/>
      <c r="VRA13" s="695"/>
      <c r="VRB13" s="695"/>
      <c r="VRC13" s="695"/>
      <c r="VRD13" s="695"/>
      <c r="VRE13" s="695"/>
      <c r="VRF13" s="695"/>
      <c r="VRG13" s="695"/>
      <c r="VRH13" s="695"/>
      <c r="VRI13" s="695"/>
      <c r="VRJ13" s="695"/>
      <c r="VRK13" s="695"/>
      <c r="VRL13" s="695"/>
      <c r="VRM13" s="695"/>
      <c r="VRN13" s="695"/>
      <c r="VRO13" s="695"/>
      <c r="VRP13" s="695"/>
      <c r="VRQ13" s="695"/>
      <c r="VRR13" s="695"/>
      <c r="VRS13" s="695"/>
      <c r="VRT13" s="695"/>
      <c r="VRU13" s="695"/>
      <c r="VRV13" s="695"/>
      <c r="VRW13" s="695"/>
      <c r="VRX13" s="695"/>
      <c r="VRY13" s="695"/>
      <c r="VRZ13" s="695"/>
      <c r="VSA13" s="695"/>
      <c r="VSB13" s="695"/>
      <c r="VSC13" s="695"/>
      <c r="VSD13" s="695"/>
      <c r="VSE13" s="695"/>
      <c r="VSF13" s="695"/>
      <c r="VSG13" s="695"/>
      <c r="VSH13" s="695"/>
      <c r="VSI13" s="695"/>
      <c r="VSJ13" s="695"/>
      <c r="VSK13" s="695"/>
      <c r="VSL13" s="695"/>
      <c r="VSM13" s="695"/>
      <c r="VSN13" s="695"/>
      <c r="VSO13" s="695"/>
      <c r="VSP13" s="695"/>
      <c r="VSQ13" s="695"/>
      <c r="VSR13" s="695"/>
      <c r="VSS13" s="695"/>
      <c r="VST13" s="695"/>
      <c r="VSU13" s="695"/>
      <c r="VSV13" s="695"/>
      <c r="VSW13" s="695"/>
      <c r="VSX13" s="695"/>
      <c r="VSY13" s="695"/>
      <c r="VSZ13" s="695"/>
      <c r="VTA13" s="695"/>
      <c r="VTB13" s="695"/>
      <c r="VTC13" s="695"/>
      <c r="VTD13" s="695"/>
      <c r="VTE13" s="695"/>
      <c r="VTF13" s="695"/>
      <c r="VTG13" s="695"/>
      <c r="VTH13" s="695"/>
      <c r="VTI13" s="695"/>
      <c r="VTJ13" s="695"/>
      <c r="VTK13" s="695"/>
      <c r="VTL13" s="695"/>
      <c r="VTM13" s="695"/>
      <c r="VTN13" s="695"/>
      <c r="VTO13" s="695"/>
      <c r="VTP13" s="695"/>
      <c r="VTQ13" s="695"/>
      <c r="VTR13" s="695"/>
      <c r="VTS13" s="695"/>
      <c r="VTT13" s="695"/>
      <c r="VTU13" s="695"/>
      <c r="VTV13" s="695"/>
      <c r="VTW13" s="695"/>
      <c r="VTX13" s="695"/>
      <c r="VTY13" s="695"/>
      <c r="VTZ13" s="695"/>
      <c r="VUA13" s="695"/>
      <c r="VUB13" s="695"/>
      <c r="VUC13" s="695"/>
      <c r="VUD13" s="695"/>
      <c r="VUE13" s="695"/>
      <c r="VUF13" s="695"/>
      <c r="VUG13" s="695"/>
      <c r="VUH13" s="695"/>
      <c r="VUI13" s="695"/>
      <c r="VUJ13" s="695"/>
      <c r="VUK13" s="695"/>
      <c r="VUL13" s="695"/>
      <c r="VUM13" s="695"/>
      <c r="VUN13" s="695"/>
      <c r="VUO13" s="695"/>
      <c r="VUP13" s="695"/>
      <c r="VUQ13" s="695"/>
      <c r="VUR13" s="695"/>
      <c r="VUS13" s="695"/>
      <c r="VUT13" s="695"/>
      <c r="VUU13" s="695"/>
      <c r="VUV13" s="695"/>
      <c r="VUW13" s="695"/>
      <c r="VUX13" s="695"/>
      <c r="VUY13" s="695"/>
      <c r="VUZ13" s="695"/>
      <c r="VVA13" s="695"/>
      <c r="VVB13" s="695"/>
      <c r="VVC13" s="695"/>
      <c r="VVD13" s="695"/>
      <c r="VVE13" s="695"/>
      <c r="VVF13" s="695"/>
      <c r="VVG13" s="695"/>
      <c r="VVH13" s="695"/>
      <c r="VVI13" s="695"/>
      <c r="VVJ13" s="695"/>
      <c r="VVK13" s="695"/>
      <c r="VVL13" s="695"/>
      <c r="VVM13" s="695"/>
      <c r="VVN13" s="695"/>
      <c r="VVO13" s="695"/>
      <c r="VVP13" s="695"/>
      <c r="VVQ13" s="695"/>
      <c r="VVR13" s="695"/>
      <c r="VVS13" s="695"/>
      <c r="VVT13" s="695"/>
      <c r="VVU13" s="695"/>
      <c r="VVV13" s="695"/>
      <c r="VVW13" s="695"/>
      <c r="VVX13" s="695"/>
      <c r="VVY13" s="695"/>
      <c r="VVZ13" s="695"/>
      <c r="VWA13" s="695"/>
      <c r="VWB13" s="695"/>
      <c r="VWC13" s="695"/>
      <c r="VWD13" s="695"/>
      <c r="VWE13" s="695"/>
      <c r="VWF13" s="695"/>
      <c r="VWG13" s="695"/>
      <c r="VWH13" s="695"/>
      <c r="VWI13" s="695"/>
      <c r="VWJ13" s="695"/>
      <c r="VWK13" s="695"/>
      <c r="VWL13" s="695"/>
      <c r="VWM13" s="695"/>
      <c r="VWN13" s="695"/>
      <c r="VWO13" s="695"/>
      <c r="VWP13" s="695"/>
      <c r="VWQ13" s="695"/>
      <c r="VWR13" s="695"/>
      <c r="VWS13" s="695"/>
      <c r="VWT13" s="695"/>
      <c r="VWU13" s="695"/>
      <c r="VWV13" s="695"/>
      <c r="VWW13" s="695"/>
      <c r="VWX13" s="695"/>
      <c r="VWY13" s="695"/>
      <c r="VWZ13" s="695"/>
      <c r="VXA13" s="695"/>
      <c r="VXB13" s="695"/>
      <c r="VXC13" s="695"/>
      <c r="VXD13" s="695"/>
      <c r="VXE13" s="695"/>
      <c r="VXF13" s="695"/>
      <c r="VXG13" s="695"/>
      <c r="VXH13" s="695"/>
      <c r="VXI13" s="695"/>
      <c r="VXJ13" s="695"/>
      <c r="VXK13" s="695"/>
      <c r="VXL13" s="695"/>
      <c r="VXM13" s="695"/>
      <c r="VXN13" s="695"/>
      <c r="VXO13" s="695"/>
      <c r="VXP13" s="695"/>
      <c r="VXQ13" s="695"/>
      <c r="VXR13" s="695"/>
      <c r="VXS13" s="695"/>
      <c r="VXT13" s="695"/>
      <c r="VXU13" s="695"/>
      <c r="VXV13" s="695"/>
      <c r="VXW13" s="695"/>
      <c r="VXX13" s="695"/>
      <c r="VXY13" s="695"/>
      <c r="VXZ13" s="695"/>
      <c r="VYA13" s="695"/>
      <c r="VYB13" s="695"/>
      <c r="VYC13" s="695"/>
      <c r="VYD13" s="695"/>
      <c r="VYE13" s="695"/>
      <c r="VYF13" s="695"/>
      <c r="VYG13" s="695"/>
      <c r="VYH13" s="695"/>
      <c r="VYI13" s="695"/>
      <c r="VYJ13" s="695"/>
      <c r="VYK13" s="695"/>
      <c r="VYL13" s="695"/>
      <c r="VYM13" s="695"/>
      <c r="VYN13" s="695"/>
      <c r="VYO13" s="695"/>
      <c r="VYP13" s="695"/>
      <c r="VYQ13" s="695"/>
      <c r="VYR13" s="695"/>
      <c r="VYS13" s="695"/>
      <c r="VYT13" s="695"/>
      <c r="VYU13" s="695"/>
      <c r="VYV13" s="695"/>
      <c r="VYW13" s="695"/>
      <c r="VYX13" s="695"/>
      <c r="VYY13" s="695"/>
      <c r="VYZ13" s="695"/>
      <c r="VZA13" s="695"/>
      <c r="VZB13" s="695"/>
      <c r="VZC13" s="695"/>
      <c r="VZD13" s="695"/>
      <c r="VZE13" s="695"/>
      <c r="VZF13" s="695"/>
      <c r="VZG13" s="695"/>
      <c r="VZH13" s="695"/>
      <c r="VZI13" s="695"/>
      <c r="VZJ13" s="695"/>
      <c r="VZK13" s="695"/>
      <c r="VZL13" s="695"/>
      <c r="VZM13" s="695"/>
      <c r="VZN13" s="695"/>
      <c r="VZO13" s="695"/>
      <c r="VZP13" s="695"/>
      <c r="VZQ13" s="695"/>
      <c r="VZR13" s="695"/>
      <c r="VZS13" s="695"/>
      <c r="VZT13" s="695"/>
      <c r="VZU13" s="695"/>
      <c r="VZV13" s="695"/>
      <c r="VZW13" s="695"/>
      <c r="VZX13" s="695"/>
      <c r="VZY13" s="695"/>
      <c r="VZZ13" s="695"/>
      <c r="WAA13" s="695"/>
      <c r="WAB13" s="695"/>
      <c r="WAC13" s="695"/>
      <c r="WAD13" s="695"/>
      <c r="WAE13" s="695"/>
      <c r="WAF13" s="695"/>
      <c r="WAG13" s="695"/>
      <c r="WAH13" s="695"/>
      <c r="WAI13" s="695"/>
      <c r="WAJ13" s="695"/>
      <c r="WAK13" s="695"/>
      <c r="WAL13" s="695"/>
      <c r="WAM13" s="695"/>
      <c r="WAN13" s="695"/>
      <c r="WAO13" s="695"/>
      <c r="WAP13" s="695"/>
      <c r="WAQ13" s="695"/>
      <c r="WAR13" s="695"/>
      <c r="WAS13" s="695"/>
      <c r="WAT13" s="695"/>
      <c r="WAU13" s="695"/>
      <c r="WAV13" s="695"/>
      <c r="WAW13" s="695"/>
      <c r="WAX13" s="695"/>
      <c r="WAY13" s="695"/>
      <c r="WAZ13" s="695"/>
      <c r="WBA13" s="695"/>
      <c r="WBB13" s="695"/>
      <c r="WBC13" s="695"/>
      <c r="WBD13" s="695"/>
      <c r="WBE13" s="695"/>
      <c r="WBF13" s="695"/>
      <c r="WBG13" s="695"/>
      <c r="WBH13" s="695"/>
      <c r="WBI13" s="695"/>
      <c r="WBJ13" s="695"/>
      <c r="WBK13" s="695"/>
      <c r="WBL13" s="695"/>
      <c r="WBM13" s="695"/>
      <c r="WBN13" s="695"/>
      <c r="WBO13" s="695"/>
      <c r="WBP13" s="695"/>
      <c r="WBQ13" s="695"/>
      <c r="WBR13" s="695"/>
      <c r="WBS13" s="695"/>
      <c r="WBT13" s="695"/>
      <c r="WBU13" s="695"/>
      <c r="WBV13" s="695"/>
      <c r="WBW13" s="695"/>
      <c r="WBX13" s="695"/>
      <c r="WBY13" s="695"/>
      <c r="WBZ13" s="695"/>
      <c r="WCA13" s="695"/>
      <c r="WCB13" s="695"/>
      <c r="WCC13" s="695"/>
      <c r="WCD13" s="695"/>
      <c r="WCE13" s="695"/>
      <c r="WCF13" s="695"/>
      <c r="WCG13" s="695"/>
      <c r="WCH13" s="695"/>
      <c r="WCI13" s="695"/>
      <c r="WCJ13" s="695"/>
      <c r="WCK13" s="695"/>
      <c r="WCL13" s="695"/>
      <c r="WCM13" s="695"/>
      <c r="WCN13" s="695"/>
      <c r="WCO13" s="695"/>
      <c r="WCP13" s="695"/>
      <c r="WCQ13" s="695"/>
      <c r="WCR13" s="695"/>
      <c r="WCS13" s="695"/>
      <c r="WCT13" s="695"/>
      <c r="WCU13" s="695"/>
      <c r="WCV13" s="695"/>
      <c r="WCW13" s="695"/>
      <c r="WCX13" s="695"/>
      <c r="WCY13" s="695"/>
      <c r="WCZ13" s="695"/>
      <c r="WDA13" s="695"/>
      <c r="WDB13" s="695"/>
      <c r="WDC13" s="695"/>
      <c r="WDD13" s="695"/>
      <c r="WDE13" s="695"/>
      <c r="WDF13" s="695"/>
      <c r="WDG13" s="695"/>
      <c r="WDH13" s="695"/>
      <c r="WDI13" s="695"/>
      <c r="WDJ13" s="695"/>
      <c r="WDK13" s="695"/>
      <c r="WDL13" s="695"/>
      <c r="WDM13" s="695"/>
      <c r="WDN13" s="695"/>
      <c r="WDO13" s="695"/>
      <c r="WDP13" s="695"/>
      <c r="WDQ13" s="695"/>
      <c r="WDR13" s="695"/>
      <c r="WDS13" s="695"/>
      <c r="WDT13" s="695"/>
      <c r="WDU13" s="695"/>
      <c r="WDV13" s="695"/>
      <c r="WDW13" s="695"/>
      <c r="WDX13" s="695"/>
      <c r="WDY13" s="695"/>
      <c r="WDZ13" s="695"/>
      <c r="WEA13" s="695"/>
      <c r="WEB13" s="695"/>
      <c r="WEC13" s="695"/>
      <c r="WED13" s="695"/>
      <c r="WEE13" s="695"/>
      <c r="WEF13" s="695"/>
      <c r="WEG13" s="695"/>
      <c r="WEH13" s="695"/>
      <c r="WEI13" s="695"/>
      <c r="WEJ13" s="695"/>
      <c r="WEK13" s="695"/>
      <c r="WEL13" s="695"/>
      <c r="WEM13" s="695"/>
      <c r="WEN13" s="695"/>
      <c r="WEO13" s="695"/>
      <c r="WEP13" s="695"/>
      <c r="WEQ13" s="695"/>
      <c r="WER13" s="695"/>
      <c r="WES13" s="695"/>
      <c r="WET13" s="695"/>
      <c r="WEU13" s="695"/>
      <c r="WEV13" s="695"/>
      <c r="WEW13" s="695"/>
      <c r="WEX13" s="695"/>
      <c r="WEY13" s="695"/>
      <c r="WEZ13" s="695"/>
      <c r="WFA13" s="695"/>
      <c r="WFB13" s="695"/>
      <c r="WFC13" s="695"/>
      <c r="WFD13" s="695"/>
      <c r="WFE13" s="695"/>
      <c r="WFF13" s="695"/>
      <c r="WFG13" s="695"/>
      <c r="WFH13" s="695"/>
      <c r="WFI13" s="695"/>
      <c r="WFJ13" s="695"/>
      <c r="WFK13" s="695"/>
      <c r="WFL13" s="695"/>
      <c r="WFM13" s="695"/>
      <c r="WFN13" s="695"/>
      <c r="WFO13" s="695"/>
      <c r="WFP13" s="695"/>
      <c r="WFQ13" s="695"/>
      <c r="WFR13" s="695"/>
      <c r="WFS13" s="695"/>
      <c r="WFT13" s="695"/>
      <c r="WFU13" s="695"/>
      <c r="WFV13" s="695"/>
      <c r="WFW13" s="695"/>
      <c r="WFX13" s="695"/>
      <c r="WFY13" s="695"/>
      <c r="WFZ13" s="695"/>
      <c r="WGA13" s="695"/>
      <c r="WGB13" s="695"/>
      <c r="WGC13" s="695"/>
      <c r="WGD13" s="695"/>
      <c r="WGE13" s="695"/>
      <c r="WGF13" s="695"/>
      <c r="WGG13" s="695"/>
      <c r="WGH13" s="695"/>
      <c r="WGI13" s="695"/>
      <c r="WGJ13" s="695"/>
      <c r="WGK13" s="695"/>
      <c r="WGL13" s="695"/>
      <c r="WGM13" s="695"/>
      <c r="WGN13" s="695"/>
      <c r="WGO13" s="695"/>
      <c r="WGP13" s="695"/>
      <c r="WGQ13" s="695"/>
      <c r="WGR13" s="695"/>
      <c r="WGS13" s="695"/>
      <c r="WGT13" s="695"/>
      <c r="WGU13" s="695"/>
      <c r="WGV13" s="695"/>
      <c r="WGW13" s="695"/>
      <c r="WGX13" s="695"/>
      <c r="WGY13" s="695"/>
      <c r="WGZ13" s="695"/>
      <c r="WHA13" s="695"/>
      <c r="WHB13" s="695"/>
      <c r="WHC13" s="695"/>
      <c r="WHD13" s="695"/>
      <c r="WHE13" s="695"/>
      <c r="WHF13" s="695"/>
      <c r="WHG13" s="695"/>
      <c r="WHH13" s="695"/>
      <c r="WHI13" s="695"/>
      <c r="WHJ13" s="695"/>
      <c r="WHK13" s="695"/>
      <c r="WHL13" s="695"/>
      <c r="WHM13" s="695"/>
      <c r="WHN13" s="695"/>
      <c r="WHO13" s="695"/>
      <c r="WHP13" s="695"/>
      <c r="WHQ13" s="695"/>
      <c r="WHR13" s="695"/>
      <c r="WHS13" s="695"/>
      <c r="WHT13" s="695"/>
      <c r="WHU13" s="695"/>
      <c r="WHV13" s="695"/>
      <c r="WHW13" s="695"/>
      <c r="WHX13" s="695"/>
      <c r="WHY13" s="695"/>
      <c r="WHZ13" s="695"/>
      <c r="WIA13" s="695"/>
      <c r="WIB13" s="695"/>
      <c r="WIC13" s="695"/>
      <c r="WID13" s="695"/>
      <c r="WIE13" s="695"/>
      <c r="WIF13" s="695"/>
      <c r="WIG13" s="695"/>
      <c r="WIH13" s="695"/>
      <c r="WII13" s="695"/>
      <c r="WIJ13" s="695"/>
      <c r="WIK13" s="695"/>
      <c r="WIL13" s="695"/>
      <c r="WIM13" s="695"/>
      <c r="WIN13" s="695"/>
      <c r="WIO13" s="695"/>
      <c r="WIP13" s="695"/>
      <c r="WIQ13" s="695"/>
      <c r="WIR13" s="695"/>
      <c r="WIS13" s="695"/>
      <c r="WIT13" s="695"/>
      <c r="WIU13" s="695"/>
      <c r="WIV13" s="695"/>
      <c r="WIW13" s="695"/>
      <c r="WIX13" s="695"/>
      <c r="WIY13" s="695"/>
      <c r="WIZ13" s="695"/>
      <c r="WJA13" s="695"/>
      <c r="WJB13" s="695"/>
      <c r="WJC13" s="695"/>
      <c r="WJD13" s="695"/>
      <c r="WJE13" s="695"/>
      <c r="WJF13" s="695"/>
      <c r="WJG13" s="695"/>
      <c r="WJH13" s="695"/>
      <c r="WJI13" s="695"/>
      <c r="WJJ13" s="695"/>
      <c r="WJK13" s="695"/>
      <c r="WJL13" s="695"/>
      <c r="WJM13" s="695"/>
      <c r="WJN13" s="695"/>
      <c r="WJO13" s="695"/>
      <c r="WJP13" s="695"/>
      <c r="WJQ13" s="695"/>
      <c r="WJR13" s="695"/>
      <c r="WJS13" s="695"/>
      <c r="WJT13" s="695"/>
      <c r="WJU13" s="695"/>
      <c r="WJV13" s="695"/>
      <c r="WJW13" s="695"/>
      <c r="WJX13" s="695"/>
      <c r="WJY13" s="695"/>
      <c r="WJZ13" s="695"/>
      <c r="WKA13" s="695"/>
      <c r="WKB13" s="695"/>
      <c r="WKC13" s="695"/>
      <c r="WKD13" s="695"/>
      <c r="WKE13" s="695"/>
      <c r="WKF13" s="695"/>
      <c r="WKG13" s="695"/>
      <c r="WKH13" s="695"/>
      <c r="WKI13" s="695"/>
      <c r="WKJ13" s="695"/>
      <c r="WKK13" s="695"/>
      <c r="WKL13" s="695"/>
      <c r="WKM13" s="695"/>
      <c r="WKN13" s="695"/>
      <c r="WKO13" s="695"/>
      <c r="WKP13" s="695"/>
      <c r="WKQ13" s="695"/>
      <c r="WKR13" s="695"/>
      <c r="WKS13" s="695"/>
      <c r="WKT13" s="695"/>
      <c r="WKU13" s="695"/>
      <c r="WKV13" s="695"/>
      <c r="WKW13" s="695"/>
      <c r="WKX13" s="695"/>
      <c r="WKY13" s="695"/>
      <c r="WKZ13" s="695"/>
      <c r="WLA13" s="695"/>
      <c r="WLB13" s="695"/>
      <c r="WLC13" s="695"/>
      <c r="WLD13" s="695"/>
      <c r="WLE13" s="695"/>
      <c r="WLF13" s="695"/>
      <c r="WLG13" s="695"/>
      <c r="WLH13" s="695"/>
      <c r="WLI13" s="695"/>
      <c r="WLJ13" s="695"/>
      <c r="WLK13" s="695"/>
      <c r="WLL13" s="695"/>
      <c r="WLM13" s="695"/>
      <c r="WLN13" s="695"/>
      <c r="WLO13" s="695"/>
      <c r="WLP13" s="695"/>
      <c r="WLQ13" s="695"/>
      <c r="WLR13" s="695"/>
      <c r="WLS13" s="695"/>
      <c r="WLT13" s="695"/>
      <c r="WLU13" s="695"/>
      <c r="WLV13" s="695"/>
      <c r="WLW13" s="695"/>
      <c r="WLX13" s="695"/>
      <c r="WLY13" s="695"/>
      <c r="WLZ13" s="695"/>
      <c r="WMA13" s="695"/>
      <c r="WMB13" s="695"/>
      <c r="WMC13" s="695"/>
      <c r="WMD13" s="695"/>
      <c r="WME13" s="695"/>
      <c r="WMF13" s="695"/>
      <c r="WMG13" s="695"/>
      <c r="WMH13" s="695"/>
      <c r="WMI13" s="695"/>
      <c r="WMJ13" s="695"/>
      <c r="WMK13" s="695"/>
      <c r="WML13" s="695"/>
      <c r="WMM13" s="695"/>
      <c r="WMN13" s="695"/>
      <c r="WMO13" s="695"/>
      <c r="WMP13" s="695"/>
      <c r="WMQ13" s="695"/>
      <c r="WMR13" s="695"/>
      <c r="WMS13" s="695"/>
      <c r="WMT13" s="695"/>
      <c r="WMU13" s="695"/>
      <c r="WMV13" s="695"/>
      <c r="WMW13" s="695"/>
      <c r="WMX13" s="695"/>
      <c r="WMY13" s="695"/>
      <c r="WMZ13" s="695"/>
      <c r="WNA13" s="695"/>
      <c r="WNB13" s="695"/>
      <c r="WNC13" s="695"/>
      <c r="WND13" s="695"/>
      <c r="WNE13" s="695"/>
      <c r="WNF13" s="695"/>
      <c r="WNG13" s="695"/>
      <c r="WNH13" s="695"/>
      <c r="WNI13" s="695"/>
      <c r="WNJ13" s="695"/>
      <c r="WNK13" s="695"/>
      <c r="WNL13" s="695"/>
      <c r="WNM13" s="695"/>
      <c r="WNN13" s="695"/>
      <c r="WNO13" s="695"/>
      <c r="WNP13" s="695"/>
      <c r="WNQ13" s="695"/>
      <c r="WNR13" s="695"/>
      <c r="WNS13" s="695"/>
      <c r="WNT13" s="695"/>
      <c r="WNU13" s="695"/>
      <c r="WNV13" s="695"/>
      <c r="WNW13" s="695"/>
      <c r="WNX13" s="695"/>
      <c r="WNY13" s="695"/>
      <c r="WNZ13" s="695"/>
      <c r="WOA13" s="695"/>
      <c r="WOB13" s="695"/>
      <c r="WOC13" s="695"/>
      <c r="WOD13" s="695"/>
      <c r="WOE13" s="695"/>
      <c r="WOF13" s="695"/>
      <c r="WOG13" s="695"/>
      <c r="WOH13" s="695"/>
      <c r="WOI13" s="695"/>
      <c r="WOJ13" s="695"/>
      <c r="WOK13" s="695"/>
      <c r="WOL13" s="695"/>
      <c r="WOM13" s="695"/>
      <c r="WON13" s="695"/>
      <c r="WOO13" s="695"/>
      <c r="WOP13" s="695"/>
      <c r="WOQ13" s="695"/>
      <c r="WOR13" s="695"/>
      <c r="WOS13" s="695"/>
      <c r="WOT13" s="695"/>
      <c r="WOU13" s="695"/>
      <c r="WOV13" s="695"/>
      <c r="WOW13" s="695"/>
      <c r="WOX13" s="695"/>
      <c r="WOY13" s="695"/>
      <c r="WOZ13" s="695"/>
      <c r="WPA13" s="695"/>
      <c r="WPB13" s="695"/>
      <c r="WPC13" s="695"/>
      <c r="WPD13" s="695"/>
      <c r="WPE13" s="695"/>
      <c r="WPF13" s="695"/>
      <c r="WPG13" s="695"/>
      <c r="WPH13" s="695"/>
      <c r="WPI13" s="695"/>
      <c r="WPJ13" s="695"/>
      <c r="WPK13" s="695"/>
      <c r="WPL13" s="695"/>
      <c r="WPM13" s="695"/>
      <c r="WPN13" s="695"/>
      <c r="WPO13" s="695"/>
      <c r="WPP13" s="695"/>
      <c r="WPQ13" s="695"/>
      <c r="WPR13" s="695"/>
      <c r="WPS13" s="695"/>
      <c r="WPT13" s="695"/>
      <c r="WPU13" s="695"/>
      <c r="WPV13" s="695"/>
      <c r="WPW13" s="695"/>
      <c r="WPX13" s="695"/>
      <c r="WPY13" s="695"/>
      <c r="WPZ13" s="695"/>
      <c r="WQA13" s="695"/>
      <c r="WQB13" s="695"/>
      <c r="WQC13" s="695"/>
      <c r="WQD13" s="695"/>
      <c r="WQE13" s="695"/>
      <c r="WQF13" s="695"/>
      <c r="WQG13" s="695"/>
      <c r="WQH13" s="695"/>
      <c r="WQI13" s="695"/>
      <c r="WQJ13" s="695"/>
      <c r="WQK13" s="695"/>
      <c r="WQL13" s="695"/>
      <c r="WQM13" s="695"/>
      <c r="WQN13" s="695"/>
      <c r="WQO13" s="695"/>
      <c r="WQP13" s="695"/>
      <c r="WQQ13" s="695"/>
      <c r="WQR13" s="695"/>
      <c r="WQS13" s="695"/>
      <c r="WQT13" s="695"/>
      <c r="WQU13" s="695"/>
      <c r="WQV13" s="695"/>
      <c r="WQW13" s="695"/>
      <c r="WQX13" s="695"/>
      <c r="WQY13" s="695"/>
      <c r="WQZ13" s="695"/>
      <c r="WRA13" s="695"/>
      <c r="WRB13" s="695"/>
      <c r="WRC13" s="695"/>
      <c r="WRD13" s="695"/>
      <c r="WRE13" s="695"/>
      <c r="WRF13" s="695"/>
      <c r="WRG13" s="695"/>
      <c r="WRH13" s="695"/>
      <c r="WRI13" s="695"/>
      <c r="WRJ13" s="695"/>
      <c r="WRK13" s="695"/>
      <c r="WRL13" s="695"/>
      <c r="WRM13" s="695"/>
      <c r="WRN13" s="695"/>
      <c r="WRO13" s="695"/>
      <c r="WRP13" s="695"/>
      <c r="WRQ13" s="695"/>
      <c r="WRR13" s="695"/>
      <c r="WRS13" s="695"/>
      <c r="WRT13" s="695"/>
      <c r="WRU13" s="695"/>
      <c r="WRV13" s="695"/>
      <c r="WRW13" s="695"/>
      <c r="WRX13" s="695"/>
      <c r="WRY13" s="695"/>
      <c r="WRZ13" s="695"/>
      <c r="WSA13" s="695"/>
      <c r="WSB13" s="695"/>
      <c r="WSC13" s="695"/>
      <c r="WSD13" s="695"/>
      <c r="WSE13" s="695"/>
      <c r="WSF13" s="695"/>
      <c r="WSG13" s="695"/>
      <c r="WSH13" s="695"/>
      <c r="WSI13" s="695"/>
      <c r="WSJ13" s="695"/>
      <c r="WSK13" s="695"/>
      <c r="WSL13" s="695"/>
      <c r="WSM13" s="695"/>
      <c r="WSN13" s="695"/>
      <c r="WSO13" s="695"/>
      <c r="WSP13" s="695"/>
      <c r="WSQ13" s="695"/>
      <c r="WSR13" s="695"/>
      <c r="WSS13" s="695"/>
      <c r="WST13" s="695"/>
      <c r="WSU13" s="695"/>
      <c r="WSV13" s="695"/>
      <c r="WSW13" s="695"/>
      <c r="WSX13" s="695"/>
      <c r="WSY13" s="695"/>
      <c r="WSZ13" s="695"/>
      <c r="WTA13" s="695"/>
      <c r="WTB13" s="695"/>
      <c r="WTC13" s="695"/>
      <c r="WTD13" s="695"/>
      <c r="WTE13" s="695"/>
      <c r="WTF13" s="695"/>
      <c r="WTG13" s="695"/>
      <c r="WTH13" s="695"/>
      <c r="WTI13" s="695"/>
      <c r="WTJ13" s="695"/>
      <c r="WTK13" s="695"/>
      <c r="WTL13" s="695"/>
      <c r="WTM13" s="695"/>
      <c r="WTN13" s="695"/>
      <c r="WTO13" s="695"/>
      <c r="WTP13" s="695"/>
      <c r="WTQ13" s="695"/>
      <c r="WTR13" s="695"/>
      <c r="WTS13" s="695"/>
      <c r="WTT13" s="695"/>
      <c r="WTU13" s="695"/>
      <c r="WTV13" s="695"/>
      <c r="WTW13" s="695"/>
      <c r="WTX13" s="695"/>
      <c r="WTY13" s="695"/>
      <c r="WTZ13" s="695"/>
      <c r="WUA13" s="695"/>
      <c r="WUB13" s="695"/>
      <c r="WUC13" s="695"/>
      <c r="WUD13" s="695"/>
      <c r="WUE13" s="695"/>
      <c r="WUF13" s="695"/>
      <c r="WUG13" s="695"/>
      <c r="WUH13" s="695"/>
      <c r="WUI13" s="695"/>
      <c r="WUJ13" s="695"/>
      <c r="WUK13" s="695"/>
      <c r="WUL13" s="695"/>
      <c r="WUM13" s="695"/>
      <c r="WUN13" s="695"/>
      <c r="WUO13" s="695"/>
      <c r="WUP13" s="695"/>
      <c r="WUQ13" s="695"/>
      <c r="WUR13" s="695"/>
      <c r="WUS13" s="695"/>
      <c r="WUT13" s="695"/>
      <c r="WUU13" s="695"/>
      <c r="WUV13" s="695"/>
      <c r="WUW13" s="695"/>
      <c r="WUX13" s="695"/>
      <c r="WUY13" s="695"/>
      <c r="WUZ13" s="695"/>
      <c r="WVA13" s="695"/>
      <c r="WVB13" s="695"/>
      <c r="WVC13" s="695"/>
      <c r="WVD13" s="695"/>
      <c r="WVE13" s="695"/>
      <c r="WVF13" s="695"/>
      <c r="WVG13" s="695"/>
      <c r="WVH13" s="695"/>
      <c r="WVI13" s="695"/>
      <c r="WVJ13" s="695"/>
      <c r="WVK13" s="695"/>
      <c r="WVL13" s="695"/>
      <c r="WVM13" s="695"/>
      <c r="WVN13" s="695"/>
      <c r="WVO13" s="695"/>
      <c r="WVP13" s="695"/>
      <c r="WVQ13" s="695"/>
      <c r="WVR13" s="695"/>
      <c r="WVS13" s="695"/>
      <c r="WVT13" s="695"/>
      <c r="WVU13" s="695"/>
      <c r="WVV13" s="695"/>
      <c r="WVW13" s="695"/>
      <c r="WVX13" s="695"/>
      <c r="WVY13" s="695"/>
      <c r="WVZ13" s="695"/>
      <c r="WWA13" s="695"/>
      <c r="WWB13" s="695"/>
      <c r="WWC13" s="695"/>
      <c r="WWD13" s="695"/>
      <c r="WWE13" s="695"/>
      <c r="WWF13" s="695"/>
      <c r="WWG13" s="695"/>
      <c r="WWH13" s="695"/>
      <c r="WWI13" s="695"/>
      <c r="WWJ13" s="695"/>
      <c r="WWK13" s="695"/>
      <c r="WWL13" s="695"/>
      <c r="WWM13" s="695"/>
      <c r="WWN13" s="695"/>
      <c r="WWO13" s="695"/>
      <c r="WWP13" s="695"/>
      <c r="WWQ13" s="695"/>
      <c r="WWR13" s="695"/>
      <c r="WWS13" s="695"/>
      <c r="WWT13" s="695"/>
      <c r="WWU13" s="695"/>
      <c r="WWV13" s="695"/>
      <c r="WWW13" s="695"/>
      <c r="WWX13" s="695"/>
      <c r="WWY13" s="695"/>
      <c r="WWZ13" s="695"/>
      <c r="WXA13" s="695"/>
      <c r="WXB13" s="695"/>
      <c r="WXC13" s="695"/>
      <c r="WXD13" s="695"/>
      <c r="WXE13" s="695"/>
      <c r="WXF13" s="695"/>
      <c r="WXG13" s="695"/>
      <c r="WXH13" s="695"/>
      <c r="WXI13" s="695"/>
      <c r="WXJ13" s="695"/>
      <c r="WXK13" s="695"/>
      <c r="WXL13" s="695"/>
      <c r="WXM13" s="695"/>
      <c r="WXN13" s="695"/>
      <c r="WXO13" s="695"/>
      <c r="WXP13" s="695"/>
      <c r="WXQ13" s="695"/>
      <c r="WXR13" s="695"/>
      <c r="WXS13" s="695"/>
      <c r="WXT13" s="695"/>
      <c r="WXU13" s="695"/>
      <c r="WXV13" s="695"/>
      <c r="WXW13" s="695"/>
      <c r="WXX13" s="695"/>
      <c r="WXY13" s="695"/>
      <c r="WXZ13" s="695"/>
      <c r="WYA13" s="695"/>
      <c r="WYB13" s="695"/>
      <c r="WYC13" s="695"/>
      <c r="WYD13" s="695"/>
      <c r="WYE13" s="695"/>
      <c r="WYF13" s="695"/>
      <c r="WYG13" s="695"/>
      <c r="WYH13" s="695"/>
      <c r="WYI13" s="695"/>
      <c r="WYJ13" s="695"/>
      <c r="WYK13" s="695"/>
      <c r="WYL13" s="695"/>
      <c r="WYM13" s="695"/>
      <c r="WYN13" s="695"/>
      <c r="WYO13" s="695"/>
      <c r="WYP13" s="695"/>
      <c r="WYQ13" s="695"/>
      <c r="WYR13" s="695"/>
      <c r="WYS13" s="695"/>
      <c r="WYT13" s="695"/>
      <c r="WYU13" s="695"/>
      <c r="WYV13" s="695"/>
      <c r="WYW13" s="695"/>
      <c r="WYX13" s="695"/>
      <c r="WYY13" s="695"/>
      <c r="WYZ13" s="695"/>
      <c r="WZA13" s="695"/>
      <c r="WZB13" s="695"/>
      <c r="WZC13" s="695"/>
      <c r="WZD13" s="695"/>
      <c r="WZE13" s="695"/>
      <c r="WZF13" s="695"/>
      <c r="WZG13" s="695"/>
      <c r="WZH13" s="695"/>
      <c r="WZI13" s="695"/>
      <c r="WZJ13" s="695"/>
      <c r="WZK13" s="695"/>
      <c r="WZL13" s="695"/>
      <c r="WZM13" s="695"/>
      <c r="WZN13" s="695"/>
      <c r="WZO13" s="695"/>
      <c r="WZP13" s="695"/>
      <c r="WZQ13" s="695"/>
      <c r="WZR13" s="695"/>
      <c r="WZS13" s="695"/>
      <c r="WZT13" s="695"/>
      <c r="WZU13" s="695"/>
      <c r="WZV13" s="695"/>
      <c r="WZW13" s="695"/>
      <c r="WZX13" s="695"/>
      <c r="WZY13" s="695"/>
      <c r="WZZ13" s="695"/>
      <c r="XAA13" s="695"/>
      <c r="XAB13" s="695"/>
      <c r="XAC13" s="695"/>
      <c r="XAD13" s="695"/>
      <c r="XAE13" s="695"/>
      <c r="XAF13" s="695"/>
      <c r="XAG13" s="695"/>
      <c r="XAH13" s="695"/>
      <c r="XAI13" s="695"/>
      <c r="XAJ13" s="695"/>
      <c r="XAK13" s="695"/>
      <c r="XAL13" s="695"/>
      <c r="XAM13" s="695"/>
      <c r="XAN13" s="695"/>
      <c r="XAO13" s="695"/>
      <c r="XAP13" s="695"/>
      <c r="XAQ13" s="695"/>
      <c r="XAR13" s="695"/>
      <c r="XAS13" s="695"/>
      <c r="XAT13" s="695"/>
      <c r="XAU13" s="695"/>
      <c r="XAV13" s="695"/>
      <c r="XAW13" s="695"/>
      <c r="XAX13" s="695"/>
      <c r="XAY13" s="695"/>
      <c r="XAZ13" s="695"/>
      <c r="XBA13" s="695"/>
      <c r="XBB13" s="695"/>
      <c r="XBC13" s="695"/>
      <c r="XBD13" s="695"/>
      <c r="XBE13" s="695"/>
      <c r="XBF13" s="695"/>
      <c r="XBG13" s="695"/>
      <c r="XBH13" s="695"/>
      <c r="XBI13" s="695"/>
      <c r="XBJ13" s="695"/>
      <c r="XBK13" s="695"/>
      <c r="XBL13" s="695"/>
      <c r="XBM13" s="695"/>
      <c r="XBN13" s="695"/>
      <c r="XBO13" s="695"/>
      <c r="XBP13" s="695"/>
      <c r="XBQ13" s="695"/>
      <c r="XBR13" s="695"/>
      <c r="XBS13" s="695"/>
      <c r="XBT13" s="695"/>
      <c r="XBU13" s="695"/>
      <c r="XBV13" s="695"/>
      <c r="XBW13" s="695"/>
      <c r="XBX13" s="695"/>
      <c r="XBY13" s="695"/>
      <c r="XBZ13" s="695"/>
      <c r="XCA13" s="695"/>
      <c r="XCB13" s="695"/>
      <c r="XCC13" s="695"/>
      <c r="XCD13" s="695"/>
      <c r="XCE13" s="695"/>
      <c r="XCF13" s="695"/>
      <c r="XCG13" s="695"/>
      <c r="XCH13" s="695"/>
      <c r="XCI13" s="695"/>
      <c r="XCJ13" s="695"/>
      <c r="XCK13" s="695"/>
      <c r="XCL13" s="695"/>
      <c r="XCM13" s="695"/>
      <c r="XCN13" s="695"/>
      <c r="XCO13" s="695"/>
      <c r="XCP13" s="695"/>
      <c r="XCQ13" s="695"/>
      <c r="XCR13" s="695"/>
      <c r="XCS13" s="695"/>
      <c r="XCT13" s="695"/>
      <c r="XCU13" s="695"/>
      <c r="XCV13" s="695"/>
      <c r="XCW13" s="695"/>
      <c r="XCX13" s="695"/>
      <c r="XCY13" s="695"/>
      <c r="XCZ13" s="695"/>
      <c r="XDA13" s="695"/>
      <c r="XDB13" s="695"/>
      <c r="XDC13" s="695"/>
      <c r="XDD13" s="695"/>
      <c r="XDE13" s="695"/>
      <c r="XDF13" s="695"/>
      <c r="XDG13" s="695"/>
      <c r="XDH13" s="695"/>
      <c r="XDI13" s="695"/>
      <c r="XDJ13" s="695"/>
      <c r="XDK13" s="695"/>
      <c r="XDL13" s="695"/>
      <c r="XDM13" s="695"/>
      <c r="XDN13" s="695"/>
      <c r="XDO13" s="695"/>
      <c r="XDP13" s="695"/>
      <c r="XDQ13" s="695"/>
      <c r="XDR13" s="695"/>
      <c r="XDS13" s="695"/>
      <c r="XDT13" s="695"/>
      <c r="XDU13" s="695"/>
      <c r="XDV13" s="695"/>
      <c r="XDW13" s="695"/>
      <c r="XDX13" s="695"/>
      <c r="XDY13" s="695"/>
      <c r="XDZ13" s="695"/>
      <c r="XEA13" s="695"/>
      <c r="XEB13" s="695"/>
      <c r="XEC13" s="695"/>
      <c r="XED13" s="695"/>
      <c r="XEE13" s="695"/>
      <c r="XEF13" s="695"/>
      <c r="XEG13" s="695"/>
      <c r="XEH13" s="695"/>
      <c r="XEI13" s="695"/>
      <c r="XEJ13" s="695"/>
      <c r="XEK13" s="695"/>
      <c r="XEL13" s="695"/>
      <c r="XEM13" s="695"/>
      <c r="XEN13" s="695"/>
      <c r="XEO13" s="695"/>
      <c r="XEP13" s="695"/>
      <c r="XEQ13" s="695"/>
      <c r="XER13" s="695"/>
      <c r="XES13" s="695"/>
      <c r="XET13" s="695"/>
      <c r="XEU13" s="695"/>
      <c r="XEV13" s="695"/>
      <c r="XEW13" s="695"/>
      <c r="XEX13" s="695"/>
      <c r="XEY13" s="695"/>
      <c r="XEZ13" s="695"/>
      <c r="XFA13" s="695"/>
      <c r="XFB13" s="695"/>
    </row>
    <row r="14" spans="1:16382">
      <c r="A14" s="696" t="s">
        <v>640</v>
      </c>
      <c r="B14" s="697">
        <v>143.44</v>
      </c>
      <c r="C14" s="698">
        <v>9.67</v>
      </c>
      <c r="D14" s="697">
        <v>147.47999999999999</v>
      </c>
      <c r="E14" s="699">
        <v>2.82</v>
      </c>
      <c r="F14" s="699">
        <v>152.60155</v>
      </c>
      <c r="G14" s="699">
        <v>3.4711205999999999</v>
      </c>
      <c r="H14" s="699">
        <v>162.0838</v>
      </c>
      <c r="I14" s="700">
        <v>6.2137330000000004</v>
      </c>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c r="XDE14" s="695"/>
      <c r="XDF14" s="695"/>
      <c r="XDG14" s="695"/>
      <c r="XDH14" s="695"/>
      <c r="XDI14" s="695"/>
      <c r="XDJ14" s="695"/>
      <c r="XDK14" s="695"/>
      <c r="XDL14" s="695"/>
      <c r="XDM14" s="695"/>
      <c r="XDN14" s="695"/>
      <c r="XDO14" s="695"/>
      <c r="XDP14" s="695"/>
      <c r="XDQ14" s="695"/>
      <c r="XDR14" s="695"/>
      <c r="XDS14" s="695"/>
      <c r="XDT14" s="695"/>
      <c r="XDU14" s="695"/>
      <c r="XDV14" s="695"/>
      <c r="XDW14" s="695"/>
      <c r="XDX14" s="695"/>
      <c r="XDY14" s="695"/>
      <c r="XDZ14" s="695"/>
      <c r="XEA14" s="695"/>
      <c r="XEB14" s="695"/>
      <c r="XEC14" s="695"/>
      <c r="XED14" s="695"/>
      <c r="XEE14" s="695"/>
      <c r="XEF14" s="695"/>
      <c r="XEG14" s="695"/>
      <c r="XEH14" s="695"/>
      <c r="XEI14" s="695"/>
      <c r="XEJ14" s="695"/>
      <c r="XEK14" s="695"/>
      <c r="XEL14" s="695"/>
      <c r="XEM14" s="695"/>
      <c r="XEN14" s="695"/>
      <c r="XEO14" s="695"/>
      <c r="XEP14" s="695"/>
      <c r="XEQ14" s="695"/>
      <c r="XER14" s="695"/>
      <c r="XES14" s="695"/>
      <c r="XET14" s="695"/>
      <c r="XEU14" s="695"/>
      <c r="XEV14" s="695"/>
      <c r="XEW14" s="695"/>
      <c r="XEX14" s="695"/>
      <c r="XEY14" s="695"/>
      <c r="XEZ14" s="695"/>
      <c r="XFA14" s="695"/>
      <c r="XFB14" s="695"/>
    </row>
    <row r="15" spans="1:16382">
      <c r="A15" s="696" t="s">
        <v>641</v>
      </c>
      <c r="B15" s="697">
        <v>143.88</v>
      </c>
      <c r="C15" s="698">
        <v>7.0949999999999998</v>
      </c>
      <c r="D15" s="697">
        <v>149.17953</v>
      </c>
      <c r="E15" s="699">
        <v>3.6861682</v>
      </c>
      <c r="F15" s="699">
        <v>155.78674000000001</v>
      </c>
      <c r="G15" s="699">
        <v>4.4290320000000003</v>
      </c>
      <c r="H15" s="699">
        <v>161.46077</v>
      </c>
      <c r="I15" s="700">
        <v>3.6421770000000002</v>
      </c>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c r="XDE15" s="695"/>
      <c r="XDF15" s="695"/>
      <c r="XDG15" s="695"/>
      <c r="XDH15" s="695"/>
      <c r="XDI15" s="695"/>
      <c r="XDJ15" s="695"/>
      <c r="XDK15" s="695"/>
      <c r="XDL15" s="695"/>
      <c r="XDM15" s="695"/>
      <c r="XDN15" s="695"/>
      <c r="XDO15" s="695"/>
      <c r="XDP15" s="695"/>
      <c r="XDQ15" s="695"/>
      <c r="XDR15" s="695"/>
      <c r="XDS15" s="695"/>
      <c r="XDT15" s="695"/>
      <c r="XDU15" s="695"/>
      <c r="XDV15" s="695"/>
      <c r="XDW15" s="695"/>
      <c r="XDX15" s="695"/>
      <c r="XDY15" s="695"/>
      <c r="XDZ15" s="695"/>
      <c r="XEA15" s="695"/>
      <c r="XEB15" s="695"/>
      <c r="XEC15" s="695"/>
      <c r="XED15" s="695"/>
      <c r="XEE15" s="695"/>
      <c r="XEF15" s="695"/>
      <c r="XEG15" s="695"/>
      <c r="XEH15" s="695"/>
      <c r="XEI15" s="695"/>
      <c r="XEJ15" s="695"/>
      <c r="XEK15" s="695"/>
      <c r="XEL15" s="695"/>
      <c r="XEM15" s="695"/>
      <c r="XEN15" s="695"/>
      <c r="XEO15" s="695"/>
      <c r="XEP15" s="695"/>
      <c r="XEQ15" s="695"/>
      <c r="XER15" s="695"/>
      <c r="XES15" s="695"/>
      <c r="XET15" s="695"/>
      <c r="XEU15" s="695"/>
      <c r="XEV15" s="695"/>
      <c r="XEW15" s="695"/>
      <c r="XEX15" s="695"/>
      <c r="XEY15" s="695"/>
      <c r="XEZ15" s="695"/>
      <c r="XFA15" s="695"/>
      <c r="XFB15" s="695"/>
    </row>
    <row r="16" spans="1:16382">
      <c r="A16" s="696" t="s">
        <v>642</v>
      </c>
      <c r="B16" s="697">
        <v>144.91999999999999</v>
      </c>
      <c r="C16" s="698">
        <v>5.59</v>
      </c>
      <c r="D16" s="697">
        <v>152.07703000000001</v>
      </c>
      <c r="E16" s="699">
        <v>4.9373449999999997</v>
      </c>
      <c r="F16" s="699">
        <v>158.46347</v>
      </c>
      <c r="G16" s="699">
        <v>4.1994749999999996</v>
      </c>
      <c r="H16" s="699">
        <v>164.68304000000001</v>
      </c>
      <c r="I16" s="700">
        <v>3.9249318</v>
      </c>
      <c r="J16" s="695"/>
      <c r="K16" s="695"/>
      <c r="L16" s="695"/>
      <c r="M16" s="695"/>
      <c r="N16" s="695"/>
      <c r="O16" s="695"/>
      <c r="P16" s="695"/>
      <c r="Q16" s="695"/>
      <c r="R16" s="695"/>
      <c r="S16" s="695"/>
      <c r="T16" s="69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c r="XDE16" s="695"/>
      <c r="XDF16" s="695"/>
      <c r="XDG16" s="695"/>
      <c r="XDH16" s="695"/>
      <c r="XDI16" s="695"/>
      <c r="XDJ16" s="695"/>
      <c r="XDK16" s="695"/>
      <c r="XDL16" s="695"/>
      <c r="XDM16" s="695"/>
      <c r="XDN16" s="695"/>
      <c r="XDO16" s="695"/>
      <c r="XDP16" s="695"/>
      <c r="XDQ16" s="695"/>
      <c r="XDR16" s="695"/>
      <c r="XDS16" s="695"/>
      <c r="XDT16" s="695"/>
      <c r="XDU16" s="695"/>
      <c r="XDV16" s="695"/>
      <c r="XDW16" s="695"/>
      <c r="XDX16" s="695"/>
      <c r="XDY16" s="695"/>
      <c r="XDZ16" s="695"/>
      <c r="XEA16" s="695"/>
      <c r="XEB16" s="695"/>
      <c r="XEC16" s="695"/>
      <c r="XED16" s="695"/>
      <c r="XEE16" s="695"/>
      <c r="XEF16" s="695"/>
      <c r="XEG16" s="695"/>
      <c r="XEH16" s="695"/>
      <c r="XEI16" s="695"/>
      <c r="XEJ16" s="695"/>
      <c r="XEK16" s="695"/>
      <c r="XEL16" s="695"/>
      <c r="XEM16" s="695"/>
      <c r="XEN16" s="695"/>
      <c r="XEO16" s="695"/>
      <c r="XEP16" s="695"/>
      <c r="XEQ16" s="695"/>
      <c r="XER16" s="695"/>
      <c r="XES16" s="695"/>
      <c r="XET16" s="695"/>
      <c r="XEU16" s="695"/>
      <c r="XEV16" s="695"/>
      <c r="XEW16" s="695"/>
      <c r="XEX16" s="695"/>
      <c r="XEY16" s="695"/>
      <c r="XEZ16" s="695"/>
      <c r="XFA16" s="695"/>
      <c r="XFB16" s="695"/>
    </row>
    <row r="17" spans="1:16382">
      <c r="A17" s="696" t="s">
        <v>643</v>
      </c>
      <c r="B17" s="697">
        <v>145.6</v>
      </c>
      <c r="C17" s="698">
        <v>3.31</v>
      </c>
      <c r="D17" s="697">
        <v>153.86165</v>
      </c>
      <c r="E17" s="697">
        <v>5.6776485000000001</v>
      </c>
      <c r="F17" s="699">
        <v>159.93617</v>
      </c>
      <c r="G17" s="699">
        <v>3.948045</v>
      </c>
      <c r="H17" s="699"/>
      <c r="I17" s="700"/>
      <c r="J17" s="695"/>
      <c r="K17" s="695"/>
      <c r="L17" s="695"/>
      <c r="M17" s="695"/>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5"/>
      <c r="BK17" s="695"/>
      <c r="BL17" s="695"/>
      <c r="BM17" s="695"/>
      <c r="BN17" s="695"/>
      <c r="BO17" s="695"/>
      <c r="BP17" s="695"/>
      <c r="BQ17" s="695"/>
      <c r="BR17" s="695"/>
      <c r="BS17" s="695"/>
      <c r="BT17" s="695"/>
      <c r="BU17" s="695"/>
      <c r="BV17" s="695"/>
      <c r="BW17" s="695"/>
      <c r="BX17" s="695"/>
      <c r="BY17" s="695"/>
      <c r="BZ17" s="695"/>
      <c r="CA17" s="695"/>
      <c r="CB17" s="695"/>
      <c r="CC17" s="695"/>
      <c r="CD17" s="695"/>
      <c r="CE17" s="695"/>
      <c r="CF17" s="695"/>
      <c r="CG17" s="695"/>
      <c r="CH17" s="695"/>
      <c r="CI17" s="695"/>
      <c r="CJ17" s="695"/>
      <c r="CK17" s="695"/>
      <c r="CL17" s="695"/>
      <c r="CM17" s="695"/>
      <c r="CN17" s="695"/>
      <c r="CO17" s="695"/>
      <c r="CP17" s="695"/>
      <c r="CQ17" s="695"/>
      <c r="CR17" s="695"/>
      <c r="CS17" s="695"/>
      <c r="CT17" s="695"/>
      <c r="CU17" s="695"/>
      <c r="CV17" s="695"/>
      <c r="CW17" s="695"/>
      <c r="CX17" s="695"/>
      <c r="CY17" s="695"/>
      <c r="CZ17" s="695"/>
      <c r="DA17" s="695"/>
      <c r="DB17" s="695"/>
      <c r="DC17" s="695"/>
      <c r="DD17" s="695"/>
      <c r="DE17" s="695"/>
      <c r="DF17" s="695"/>
      <c r="DG17" s="695"/>
      <c r="DH17" s="695"/>
      <c r="DI17" s="695"/>
      <c r="DJ17" s="695"/>
      <c r="DK17" s="695"/>
      <c r="DL17" s="695"/>
      <c r="DM17" s="695"/>
      <c r="DN17" s="695"/>
      <c r="DO17" s="695"/>
      <c r="DP17" s="695"/>
      <c r="DQ17" s="695"/>
      <c r="DR17" s="695"/>
      <c r="DS17" s="695"/>
      <c r="DT17" s="695"/>
      <c r="DU17" s="695"/>
      <c r="DV17" s="695"/>
      <c r="DW17" s="695"/>
      <c r="DX17" s="695"/>
      <c r="DY17" s="695"/>
      <c r="DZ17" s="695"/>
      <c r="EA17" s="695"/>
      <c r="EB17" s="695"/>
      <c r="EC17" s="695"/>
      <c r="ED17" s="695"/>
      <c r="EE17" s="695"/>
      <c r="EF17" s="695"/>
      <c r="EG17" s="695"/>
      <c r="EH17" s="695"/>
      <c r="EI17" s="695"/>
      <c r="EJ17" s="695"/>
      <c r="EK17" s="695"/>
      <c r="EL17" s="695"/>
      <c r="EM17" s="695"/>
      <c r="EN17" s="695"/>
      <c r="EO17" s="695"/>
      <c r="EP17" s="695"/>
      <c r="EQ17" s="695"/>
      <c r="ER17" s="695"/>
      <c r="ES17" s="695"/>
      <c r="ET17" s="695"/>
      <c r="EU17" s="695"/>
      <c r="EV17" s="695"/>
      <c r="EW17" s="695"/>
      <c r="EX17" s="695"/>
      <c r="EY17" s="695"/>
      <c r="EZ17" s="695"/>
      <c r="FA17" s="695"/>
      <c r="FB17" s="695"/>
      <c r="FC17" s="695"/>
      <c r="FD17" s="695"/>
      <c r="FE17" s="695"/>
      <c r="FF17" s="695"/>
      <c r="FG17" s="695"/>
      <c r="FH17" s="695"/>
      <c r="FI17" s="695"/>
      <c r="FJ17" s="695"/>
      <c r="FK17" s="695"/>
      <c r="FL17" s="695"/>
      <c r="FM17" s="695"/>
      <c r="FN17" s="695"/>
      <c r="FO17" s="695"/>
      <c r="FP17" s="695"/>
      <c r="FQ17" s="695"/>
      <c r="FR17" s="695"/>
      <c r="FS17" s="695"/>
      <c r="FT17" s="695"/>
      <c r="FU17" s="695"/>
      <c r="FV17" s="695"/>
      <c r="FW17" s="695"/>
      <c r="FX17" s="695"/>
      <c r="FY17" s="695"/>
      <c r="FZ17" s="695"/>
      <c r="GA17" s="695"/>
      <c r="GB17" s="695"/>
      <c r="GC17" s="695"/>
      <c r="GD17" s="695"/>
      <c r="GE17" s="695"/>
      <c r="GF17" s="695"/>
      <c r="GG17" s="695"/>
      <c r="GH17" s="695"/>
      <c r="GI17" s="695"/>
      <c r="GJ17" s="695"/>
      <c r="GK17" s="695"/>
      <c r="GL17" s="695"/>
      <c r="GM17" s="695"/>
      <c r="GN17" s="695"/>
      <c r="GO17" s="695"/>
      <c r="GP17" s="695"/>
      <c r="GQ17" s="695"/>
      <c r="GR17" s="695"/>
      <c r="GS17" s="695"/>
      <c r="GT17" s="695"/>
      <c r="GU17" s="695"/>
      <c r="GV17" s="695"/>
      <c r="GW17" s="695"/>
      <c r="GX17" s="695"/>
      <c r="GY17" s="695"/>
      <c r="GZ17" s="695"/>
      <c r="HA17" s="695"/>
      <c r="HB17" s="695"/>
      <c r="HC17" s="695"/>
      <c r="HD17" s="695"/>
      <c r="HE17" s="695"/>
      <c r="HF17" s="695"/>
      <c r="HG17" s="695"/>
      <c r="HH17" s="695"/>
      <c r="HI17" s="695"/>
      <c r="HJ17" s="695"/>
      <c r="HK17" s="695"/>
      <c r="HL17" s="695"/>
      <c r="HM17" s="695"/>
      <c r="HN17" s="695"/>
      <c r="HO17" s="695"/>
      <c r="HP17" s="695"/>
      <c r="HQ17" s="695"/>
      <c r="HR17" s="695"/>
      <c r="HS17" s="695"/>
      <c r="HT17" s="695"/>
      <c r="HU17" s="695"/>
      <c r="HV17" s="695"/>
      <c r="HW17" s="695"/>
      <c r="HX17" s="695"/>
      <c r="HY17" s="695"/>
      <c r="HZ17" s="695"/>
      <c r="IA17" s="695"/>
      <c r="IB17" s="695"/>
      <c r="IC17" s="695"/>
      <c r="ID17" s="695"/>
      <c r="IE17" s="695"/>
      <c r="IF17" s="695"/>
      <c r="IG17" s="695"/>
      <c r="IH17" s="695"/>
      <c r="II17" s="695"/>
      <c r="IJ17" s="695"/>
      <c r="IK17" s="695"/>
      <c r="IL17" s="695"/>
      <c r="IM17" s="695"/>
      <c r="IN17" s="695"/>
      <c r="IO17" s="695"/>
      <c r="IP17" s="695"/>
      <c r="IQ17" s="695"/>
      <c r="IR17" s="695"/>
      <c r="IS17" s="695"/>
      <c r="IT17" s="695"/>
      <c r="IU17" s="695"/>
      <c r="IV17" s="695"/>
      <c r="IW17" s="695"/>
      <c r="IX17" s="695"/>
      <c r="IY17" s="695"/>
      <c r="IZ17" s="695"/>
      <c r="JA17" s="695"/>
      <c r="JB17" s="695"/>
      <c r="JC17" s="695"/>
      <c r="JD17" s="695"/>
      <c r="JE17" s="695"/>
      <c r="JF17" s="695"/>
      <c r="JG17" s="695"/>
      <c r="JH17" s="695"/>
      <c r="JI17" s="695"/>
      <c r="JJ17" s="695"/>
      <c r="JK17" s="695"/>
      <c r="JL17" s="695"/>
      <c r="JM17" s="695"/>
      <c r="JN17" s="695"/>
      <c r="JO17" s="695"/>
      <c r="JP17" s="695"/>
      <c r="JQ17" s="695"/>
      <c r="JR17" s="695"/>
      <c r="JS17" s="695"/>
      <c r="JT17" s="695"/>
      <c r="JU17" s="695"/>
      <c r="JV17" s="695"/>
      <c r="JW17" s="695"/>
      <c r="JX17" s="695"/>
      <c r="JY17" s="695"/>
      <c r="JZ17" s="695"/>
      <c r="KA17" s="695"/>
      <c r="KB17" s="695"/>
      <c r="KC17" s="695"/>
      <c r="KD17" s="695"/>
      <c r="KE17" s="695"/>
      <c r="KF17" s="695"/>
      <c r="KG17" s="695"/>
      <c r="KH17" s="695"/>
      <c r="KI17" s="695"/>
      <c r="KJ17" s="695"/>
      <c r="KK17" s="695"/>
      <c r="KL17" s="695"/>
      <c r="KM17" s="695"/>
      <c r="KN17" s="695"/>
      <c r="KO17" s="695"/>
      <c r="KP17" s="695"/>
      <c r="KQ17" s="695"/>
      <c r="KR17" s="695"/>
      <c r="KS17" s="695"/>
      <c r="KT17" s="695"/>
      <c r="KU17" s="695"/>
      <c r="KV17" s="695"/>
      <c r="KW17" s="695"/>
      <c r="KX17" s="695"/>
      <c r="KY17" s="695"/>
      <c r="KZ17" s="695"/>
      <c r="LA17" s="695"/>
      <c r="LB17" s="695"/>
      <c r="LC17" s="695"/>
      <c r="LD17" s="695"/>
      <c r="LE17" s="695"/>
      <c r="LF17" s="695"/>
      <c r="LG17" s="695"/>
      <c r="LH17" s="695"/>
      <c r="LI17" s="695"/>
      <c r="LJ17" s="695"/>
      <c r="LK17" s="695"/>
      <c r="LL17" s="695"/>
      <c r="LM17" s="695"/>
      <c r="LN17" s="695"/>
      <c r="LO17" s="695"/>
      <c r="LP17" s="695"/>
      <c r="LQ17" s="695"/>
      <c r="LR17" s="695"/>
      <c r="LS17" s="695"/>
      <c r="LT17" s="695"/>
      <c r="LU17" s="695"/>
      <c r="LV17" s="695"/>
      <c r="LW17" s="695"/>
      <c r="LX17" s="695"/>
      <c r="LY17" s="695"/>
      <c r="LZ17" s="695"/>
      <c r="MA17" s="695"/>
      <c r="MB17" s="695"/>
      <c r="MC17" s="695"/>
      <c r="MD17" s="695"/>
      <c r="ME17" s="695"/>
      <c r="MF17" s="695"/>
      <c r="MG17" s="695"/>
      <c r="MH17" s="695"/>
      <c r="MI17" s="695"/>
      <c r="MJ17" s="695"/>
      <c r="MK17" s="695"/>
      <c r="ML17" s="695"/>
      <c r="MM17" s="695"/>
      <c r="MN17" s="695"/>
      <c r="MO17" s="695"/>
      <c r="MP17" s="695"/>
      <c r="MQ17" s="695"/>
      <c r="MR17" s="695"/>
      <c r="MS17" s="695"/>
      <c r="MT17" s="695"/>
      <c r="MU17" s="695"/>
      <c r="MV17" s="695"/>
      <c r="MW17" s="695"/>
      <c r="MX17" s="695"/>
      <c r="MY17" s="695"/>
      <c r="MZ17" s="695"/>
      <c r="NA17" s="695"/>
      <c r="NB17" s="695"/>
      <c r="NC17" s="695"/>
      <c r="ND17" s="695"/>
      <c r="NE17" s="695"/>
      <c r="NF17" s="695"/>
      <c r="NG17" s="695"/>
      <c r="NH17" s="695"/>
      <c r="NI17" s="695"/>
      <c r="NJ17" s="695"/>
      <c r="NK17" s="695"/>
      <c r="NL17" s="695"/>
      <c r="NM17" s="695"/>
      <c r="NN17" s="695"/>
      <c r="NO17" s="695"/>
      <c r="NP17" s="695"/>
      <c r="NQ17" s="695"/>
      <c r="NR17" s="695"/>
      <c r="NS17" s="695"/>
      <c r="NT17" s="695"/>
      <c r="NU17" s="695"/>
      <c r="NV17" s="695"/>
      <c r="NW17" s="695"/>
      <c r="NX17" s="695"/>
      <c r="NY17" s="695"/>
      <c r="NZ17" s="695"/>
      <c r="OA17" s="695"/>
      <c r="OB17" s="695"/>
      <c r="OC17" s="695"/>
      <c r="OD17" s="695"/>
      <c r="OE17" s="695"/>
      <c r="OF17" s="695"/>
      <c r="OG17" s="695"/>
      <c r="OH17" s="695"/>
      <c r="OI17" s="695"/>
      <c r="OJ17" s="695"/>
      <c r="OK17" s="695"/>
      <c r="OL17" s="695"/>
      <c r="OM17" s="695"/>
      <c r="ON17" s="695"/>
      <c r="OO17" s="695"/>
      <c r="OP17" s="695"/>
      <c r="OQ17" s="695"/>
      <c r="OR17" s="695"/>
      <c r="OS17" s="695"/>
      <c r="OT17" s="695"/>
      <c r="OU17" s="695"/>
      <c r="OV17" s="695"/>
      <c r="OW17" s="695"/>
      <c r="OX17" s="695"/>
      <c r="OY17" s="695"/>
      <c r="OZ17" s="695"/>
      <c r="PA17" s="695"/>
      <c r="PB17" s="695"/>
      <c r="PC17" s="695"/>
      <c r="PD17" s="695"/>
      <c r="PE17" s="695"/>
      <c r="PF17" s="695"/>
      <c r="PG17" s="695"/>
      <c r="PH17" s="695"/>
      <c r="PI17" s="695"/>
      <c r="PJ17" s="695"/>
      <c r="PK17" s="695"/>
      <c r="PL17" s="695"/>
      <c r="PM17" s="695"/>
      <c r="PN17" s="695"/>
      <c r="PO17" s="695"/>
      <c r="PP17" s="695"/>
      <c r="PQ17" s="695"/>
      <c r="PR17" s="695"/>
      <c r="PS17" s="695"/>
      <c r="PT17" s="695"/>
      <c r="PU17" s="695"/>
      <c r="PV17" s="695"/>
      <c r="PW17" s="695"/>
      <c r="PX17" s="695"/>
      <c r="PY17" s="695"/>
      <c r="PZ17" s="695"/>
      <c r="QA17" s="695"/>
      <c r="QB17" s="695"/>
      <c r="QC17" s="695"/>
      <c r="QD17" s="695"/>
      <c r="QE17" s="695"/>
      <c r="QF17" s="695"/>
      <c r="QG17" s="695"/>
      <c r="QH17" s="695"/>
      <c r="QI17" s="695"/>
      <c r="QJ17" s="695"/>
      <c r="QK17" s="695"/>
      <c r="QL17" s="695"/>
      <c r="QM17" s="695"/>
      <c r="QN17" s="695"/>
      <c r="QO17" s="695"/>
      <c r="QP17" s="695"/>
      <c r="QQ17" s="695"/>
      <c r="QR17" s="695"/>
      <c r="QS17" s="695"/>
      <c r="QT17" s="695"/>
      <c r="QU17" s="695"/>
      <c r="QV17" s="695"/>
      <c r="QW17" s="695"/>
      <c r="QX17" s="695"/>
      <c r="QY17" s="695"/>
      <c r="QZ17" s="695"/>
      <c r="RA17" s="695"/>
      <c r="RB17" s="695"/>
      <c r="RC17" s="695"/>
      <c r="RD17" s="695"/>
      <c r="RE17" s="695"/>
      <c r="RF17" s="695"/>
      <c r="RG17" s="695"/>
      <c r="RH17" s="695"/>
      <c r="RI17" s="695"/>
      <c r="RJ17" s="695"/>
      <c r="RK17" s="695"/>
      <c r="RL17" s="695"/>
      <c r="RM17" s="695"/>
      <c r="RN17" s="695"/>
      <c r="RO17" s="695"/>
      <c r="RP17" s="695"/>
      <c r="RQ17" s="695"/>
      <c r="RR17" s="695"/>
      <c r="RS17" s="695"/>
      <c r="RT17" s="695"/>
      <c r="RU17" s="695"/>
      <c r="RV17" s="695"/>
      <c r="RW17" s="695"/>
      <c r="RX17" s="695"/>
      <c r="RY17" s="695"/>
      <c r="RZ17" s="695"/>
      <c r="SA17" s="695"/>
      <c r="SB17" s="695"/>
      <c r="SC17" s="695"/>
      <c r="SD17" s="695"/>
      <c r="SE17" s="695"/>
      <c r="SF17" s="695"/>
      <c r="SG17" s="695"/>
      <c r="SH17" s="695"/>
      <c r="SI17" s="695"/>
      <c r="SJ17" s="695"/>
      <c r="SK17" s="695"/>
      <c r="SL17" s="695"/>
      <c r="SM17" s="695"/>
      <c r="SN17" s="695"/>
      <c r="SO17" s="695"/>
      <c r="SP17" s="695"/>
      <c r="SQ17" s="695"/>
      <c r="SR17" s="695"/>
      <c r="SS17" s="695"/>
      <c r="ST17" s="695"/>
      <c r="SU17" s="695"/>
      <c r="SV17" s="695"/>
      <c r="SW17" s="695"/>
      <c r="SX17" s="695"/>
      <c r="SY17" s="695"/>
      <c r="SZ17" s="695"/>
      <c r="TA17" s="695"/>
      <c r="TB17" s="695"/>
      <c r="TC17" s="695"/>
      <c r="TD17" s="695"/>
      <c r="TE17" s="695"/>
      <c r="TF17" s="695"/>
      <c r="TG17" s="695"/>
      <c r="TH17" s="695"/>
      <c r="TI17" s="695"/>
      <c r="TJ17" s="695"/>
      <c r="TK17" s="695"/>
      <c r="TL17" s="695"/>
      <c r="TM17" s="695"/>
      <c r="TN17" s="695"/>
      <c r="TO17" s="695"/>
      <c r="TP17" s="695"/>
      <c r="TQ17" s="695"/>
      <c r="TR17" s="695"/>
      <c r="TS17" s="695"/>
      <c r="TT17" s="695"/>
      <c r="TU17" s="695"/>
      <c r="TV17" s="695"/>
      <c r="TW17" s="695"/>
      <c r="TX17" s="695"/>
      <c r="TY17" s="695"/>
      <c r="TZ17" s="695"/>
      <c r="UA17" s="695"/>
      <c r="UB17" s="695"/>
      <c r="UC17" s="695"/>
      <c r="UD17" s="695"/>
      <c r="UE17" s="695"/>
      <c r="UF17" s="695"/>
      <c r="UG17" s="695"/>
      <c r="UH17" s="695"/>
      <c r="UI17" s="695"/>
      <c r="UJ17" s="695"/>
      <c r="UK17" s="695"/>
      <c r="UL17" s="695"/>
      <c r="UM17" s="695"/>
      <c r="UN17" s="695"/>
      <c r="UO17" s="695"/>
      <c r="UP17" s="695"/>
      <c r="UQ17" s="695"/>
      <c r="UR17" s="695"/>
      <c r="US17" s="695"/>
      <c r="UT17" s="695"/>
      <c r="UU17" s="695"/>
      <c r="UV17" s="695"/>
      <c r="UW17" s="695"/>
      <c r="UX17" s="695"/>
      <c r="UY17" s="695"/>
      <c r="UZ17" s="695"/>
      <c r="VA17" s="695"/>
      <c r="VB17" s="695"/>
      <c r="VC17" s="695"/>
      <c r="VD17" s="695"/>
      <c r="VE17" s="695"/>
      <c r="VF17" s="695"/>
      <c r="VG17" s="695"/>
      <c r="VH17" s="695"/>
      <c r="VI17" s="695"/>
      <c r="VJ17" s="695"/>
      <c r="VK17" s="695"/>
      <c r="VL17" s="695"/>
      <c r="VM17" s="695"/>
      <c r="VN17" s="695"/>
      <c r="VO17" s="695"/>
      <c r="VP17" s="695"/>
      <c r="VQ17" s="695"/>
      <c r="VR17" s="695"/>
      <c r="VS17" s="695"/>
      <c r="VT17" s="695"/>
      <c r="VU17" s="695"/>
      <c r="VV17" s="695"/>
      <c r="VW17" s="695"/>
      <c r="VX17" s="695"/>
      <c r="VY17" s="695"/>
      <c r="VZ17" s="695"/>
      <c r="WA17" s="695"/>
      <c r="WB17" s="695"/>
      <c r="WC17" s="695"/>
      <c r="WD17" s="695"/>
      <c r="WE17" s="695"/>
      <c r="WF17" s="695"/>
      <c r="WG17" s="695"/>
      <c r="WH17" s="695"/>
      <c r="WI17" s="695"/>
      <c r="WJ17" s="695"/>
      <c r="WK17" s="695"/>
      <c r="WL17" s="695"/>
      <c r="WM17" s="695"/>
      <c r="WN17" s="695"/>
      <c r="WO17" s="695"/>
      <c r="WP17" s="695"/>
      <c r="WQ17" s="695"/>
      <c r="WR17" s="695"/>
      <c r="WS17" s="695"/>
      <c r="WT17" s="695"/>
      <c r="WU17" s="695"/>
      <c r="WV17" s="695"/>
      <c r="WW17" s="695"/>
      <c r="WX17" s="695"/>
      <c r="WY17" s="695"/>
      <c r="WZ17" s="695"/>
      <c r="XA17" s="695"/>
      <c r="XB17" s="695"/>
      <c r="XC17" s="695"/>
      <c r="XD17" s="695"/>
      <c r="XE17" s="695"/>
      <c r="XF17" s="695"/>
      <c r="XG17" s="695"/>
      <c r="XH17" s="695"/>
      <c r="XI17" s="695"/>
      <c r="XJ17" s="695"/>
      <c r="XK17" s="695"/>
      <c r="XL17" s="695"/>
      <c r="XM17" s="695"/>
      <c r="XN17" s="695"/>
      <c r="XO17" s="695"/>
      <c r="XP17" s="695"/>
      <c r="XQ17" s="695"/>
      <c r="XR17" s="695"/>
      <c r="XS17" s="695"/>
      <c r="XT17" s="695"/>
      <c r="XU17" s="695"/>
      <c r="XV17" s="695"/>
      <c r="XW17" s="695"/>
      <c r="XX17" s="695"/>
      <c r="XY17" s="695"/>
      <c r="XZ17" s="695"/>
      <c r="YA17" s="695"/>
      <c r="YB17" s="695"/>
      <c r="YC17" s="695"/>
      <c r="YD17" s="695"/>
      <c r="YE17" s="695"/>
      <c r="YF17" s="695"/>
      <c r="YG17" s="695"/>
      <c r="YH17" s="695"/>
      <c r="YI17" s="695"/>
      <c r="YJ17" s="695"/>
      <c r="YK17" s="695"/>
      <c r="YL17" s="695"/>
      <c r="YM17" s="695"/>
      <c r="YN17" s="695"/>
      <c r="YO17" s="695"/>
      <c r="YP17" s="695"/>
      <c r="YQ17" s="695"/>
      <c r="YR17" s="695"/>
      <c r="YS17" s="695"/>
      <c r="YT17" s="695"/>
      <c r="YU17" s="695"/>
      <c r="YV17" s="695"/>
      <c r="YW17" s="695"/>
      <c r="YX17" s="695"/>
      <c r="YY17" s="695"/>
      <c r="YZ17" s="695"/>
      <c r="ZA17" s="695"/>
      <c r="ZB17" s="695"/>
      <c r="ZC17" s="695"/>
      <c r="ZD17" s="695"/>
      <c r="ZE17" s="695"/>
      <c r="ZF17" s="695"/>
      <c r="ZG17" s="695"/>
      <c r="ZH17" s="695"/>
      <c r="ZI17" s="695"/>
      <c r="ZJ17" s="695"/>
      <c r="ZK17" s="695"/>
      <c r="ZL17" s="695"/>
      <c r="ZM17" s="695"/>
      <c r="ZN17" s="695"/>
      <c r="ZO17" s="695"/>
      <c r="ZP17" s="695"/>
      <c r="ZQ17" s="695"/>
      <c r="ZR17" s="695"/>
      <c r="ZS17" s="695"/>
      <c r="ZT17" s="695"/>
      <c r="ZU17" s="695"/>
      <c r="ZV17" s="695"/>
      <c r="ZW17" s="695"/>
      <c r="ZX17" s="695"/>
      <c r="ZY17" s="695"/>
      <c r="ZZ17" s="695"/>
      <c r="AAA17" s="695"/>
      <c r="AAB17" s="695"/>
      <c r="AAC17" s="695"/>
      <c r="AAD17" s="695"/>
      <c r="AAE17" s="695"/>
      <c r="AAF17" s="695"/>
      <c r="AAG17" s="695"/>
      <c r="AAH17" s="695"/>
      <c r="AAI17" s="695"/>
      <c r="AAJ17" s="695"/>
      <c r="AAK17" s="695"/>
      <c r="AAL17" s="695"/>
      <c r="AAM17" s="695"/>
      <c r="AAN17" s="695"/>
      <c r="AAO17" s="695"/>
      <c r="AAP17" s="695"/>
      <c r="AAQ17" s="695"/>
      <c r="AAR17" s="695"/>
      <c r="AAS17" s="695"/>
      <c r="AAT17" s="695"/>
      <c r="AAU17" s="695"/>
      <c r="AAV17" s="695"/>
      <c r="AAW17" s="695"/>
      <c r="AAX17" s="695"/>
      <c r="AAY17" s="695"/>
      <c r="AAZ17" s="695"/>
      <c r="ABA17" s="695"/>
      <c r="ABB17" s="695"/>
      <c r="ABC17" s="695"/>
      <c r="ABD17" s="695"/>
      <c r="ABE17" s="695"/>
      <c r="ABF17" s="695"/>
      <c r="ABG17" s="695"/>
      <c r="ABH17" s="695"/>
      <c r="ABI17" s="695"/>
      <c r="ABJ17" s="695"/>
      <c r="ABK17" s="695"/>
      <c r="ABL17" s="695"/>
      <c r="ABM17" s="695"/>
      <c r="ABN17" s="695"/>
      <c r="ABO17" s="695"/>
      <c r="ABP17" s="695"/>
      <c r="ABQ17" s="695"/>
      <c r="ABR17" s="695"/>
      <c r="ABS17" s="695"/>
      <c r="ABT17" s="695"/>
      <c r="ABU17" s="695"/>
      <c r="ABV17" s="695"/>
      <c r="ABW17" s="695"/>
      <c r="ABX17" s="695"/>
      <c r="ABY17" s="695"/>
      <c r="ABZ17" s="695"/>
      <c r="ACA17" s="695"/>
      <c r="ACB17" s="695"/>
      <c r="ACC17" s="695"/>
      <c r="ACD17" s="695"/>
      <c r="ACE17" s="695"/>
      <c r="ACF17" s="695"/>
      <c r="ACG17" s="695"/>
      <c r="ACH17" s="695"/>
      <c r="ACI17" s="695"/>
      <c r="ACJ17" s="695"/>
      <c r="ACK17" s="695"/>
      <c r="ACL17" s="695"/>
      <c r="ACM17" s="695"/>
      <c r="ACN17" s="695"/>
      <c r="ACO17" s="695"/>
      <c r="ACP17" s="695"/>
      <c r="ACQ17" s="695"/>
      <c r="ACR17" s="695"/>
      <c r="ACS17" s="695"/>
      <c r="ACT17" s="695"/>
      <c r="ACU17" s="695"/>
      <c r="ACV17" s="695"/>
      <c r="ACW17" s="695"/>
      <c r="ACX17" s="695"/>
      <c r="ACY17" s="695"/>
      <c r="ACZ17" s="695"/>
      <c r="ADA17" s="695"/>
      <c r="ADB17" s="695"/>
      <c r="ADC17" s="695"/>
      <c r="ADD17" s="695"/>
      <c r="ADE17" s="695"/>
      <c r="ADF17" s="695"/>
      <c r="ADG17" s="695"/>
      <c r="ADH17" s="695"/>
      <c r="ADI17" s="695"/>
      <c r="ADJ17" s="695"/>
      <c r="ADK17" s="695"/>
      <c r="ADL17" s="695"/>
      <c r="ADM17" s="695"/>
      <c r="ADN17" s="695"/>
      <c r="ADO17" s="695"/>
      <c r="ADP17" s="695"/>
      <c r="ADQ17" s="695"/>
      <c r="ADR17" s="695"/>
      <c r="ADS17" s="695"/>
      <c r="ADT17" s="695"/>
      <c r="ADU17" s="695"/>
      <c r="ADV17" s="695"/>
      <c r="ADW17" s="695"/>
      <c r="ADX17" s="695"/>
      <c r="ADY17" s="695"/>
      <c r="ADZ17" s="695"/>
      <c r="AEA17" s="695"/>
      <c r="AEB17" s="695"/>
      <c r="AEC17" s="695"/>
      <c r="AED17" s="695"/>
      <c r="AEE17" s="695"/>
      <c r="AEF17" s="695"/>
      <c r="AEG17" s="695"/>
      <c r="AEH17" s="695"/>
      <c r="AEI17" s="695"/>
      <c r="AEJ17" s="695"/>
      <c r="AEK17" s="695"/>
      <c r="AEL17" s="695"/>
      <c r="AEM17" s="695"/>
      <c r="AEN17" s="695"/>
      <c r="AEO17" s="695"/>
      <c r="AEP17" s="695"/>
      <c r="AEQ17" s="695"/>
      <c r="AER17" s="695"/>
      <c r="AES17" s="695"/>
      <c r="AET17" s="695"/>
      <c r="AEU17" s="695"/>
      <c r="AEV17" s="695"/>
      <c r="AEW17" s="695"/>
      <c r="AEX17" s="695"/>
      <c r="AEY17" s="695"/>
      <c r="AEZ17" s="695"/>
      <c r="AFA17" s="695"/>
      <c r="AFB17" s="695"/>
      <c r="AFC17" s="695"/>
      <c r="AFD17" s="695"/>
      <c r="AFE17" s="695"/>
      <c r="AFF17" s="695"/>
      <c r="AFG17" s="695"/>
      <c r="AFH17" s="695"/>
      <c r="AFI17" s="695"/>
      <c r="AFJ17" s="695"/>
      <c r="AFK17" s="695"/>
      <c r="AFL17" s="695"/>
      <c r="AFM17" s="695"/>
      <c r="AFN17" s="695"/>
      <c r="AFO17" s="695"/>
      <c r="AFP17" s="695"/>
      <c r="AFQ17" s="695"/>
      <c r="AFR17" s="695"/>
      <c r="AFS17" s="695"/>
      <c r="AFT17" s="695"/>
      <c r="AFU17" s="695"/>
      <c r="AFV17" s="695"/>
      <c r="AFW17" s="695"/>
      <c r="AFX17" s="695"/>
      <c r="AFY17" s="695"/>
      <c r="AFZ17" s="695"/>
      <c r="AGA17" s="695"/>
      <c r="AGB17" s="695"/>
      <c r="AGC17" s="695"/>
      <c r="AGD17" s="695"/>
      <c r="AGE17" s="695"/>
      <c r="AGF17" s="695"/>
      <c r="AGG17" s="695"/>
      <c r="AGH17" s="695"/>
      <c r="AGI17" s="695"/>
      <c r="AGJ17" s="695"/>
      <c r="AGK17" s="695"/>
      <c r="AGL17" s="695"/>
      <c r="AGM17" s="695"/>
      <c r="AGN17" s="695"/>
      <c r="AGO17" s="695"/>
      <c r="AGP17" s="695"/>
      <c r="AGQ17" s="695"/>
      <c r="AGR17" s="695"/>
      <c r="AGS17" s="695"/>
      <c r="AGT17" s="695"/>
      <c r="AGU17" s="695"/>
      <c r="AGV17" s="695"/>
      <c r="AGW17" s="695"/>
      <c r="AGX17" s="695"/>
      <c r="AGY17" s="695"/>
      <c r="AGZ17" s="695"/>
      <c r="AHA17" s="695"/>
      <c r="AHB17" s="695"/>
      <c r="AHC17" s="695"/>
      <c r="AHD17" s="695"/>
      <c r="AHE17" s="695"/>
      <c r="AHF17" s="695"/>
      <c r="AHG17" s="695"/>
      <c r="AHH17" s="695"/>
      <c r="AHI17" s="695"/>
      <c r="AHJ17" s="695"/>
      <c r="AHK17" s="695"/>
      <c r="AHL17" s="695"/>
      <c r="AHM17" s="695"/>
      <c r="AHN17" s="695"/>
      <c r="AHO17" s="695"/>
      <c r="AHP17" s="695"/>
      <c r="AHQ17" s="695"/>
      <c r="AHR17" s="695"/>
      <c r="AHS17" s="695"/>
      <c r="AHT17" s="695"/>
      <c r="AHU17" s="695"/>
      <c r="AHV17" s="695"/>
      <c r="AHW17" s="695"/>
      <c r="AHX17" s="695"/>
      <c r="AHY17" s="695"/>
      <c r="AHZ17" s="695"/>
      <c r="AIA17" s="695"/>
      <c r="AIB17" s="695"/>
      <c r="AIC17" s="695"/>
      <c r="AID17" s="695"/>
      <c r="AIE17" s="695"/>
      <c r="AIF17" s="695"/>
      <c r="AIG17" s="695"/>
      <c r="AIH17" s="695"/>
      <c r="AII17" s="695"/>
      <c r="AIJ17" s="695"/>
      <c r="AIK17" s="695"/>
      <c r="AIL17" s="695"/>
      <c r="AIM17" s="695"/>
      <c r="AIN17" s="695"/>
      <c r="AIO17" s="695"/>
      <c r="AIP17" s="695"/>
      <c r="AIQ17" s="695"/>
      <c r="AIR17" s="695"/>
      <c r="AIS17" s="695"/>
      <c r="AIT17" s="695"/>
      <c r="AIU17" s="695"/>
      <c r="AIV17" s="695"/>
      <c r="AIW17" s="695"/>
      <c r="AIX17" s="695"/>
      <c r="AIY17" s="695"/>
      <c r="AIZ17" s="695"/>
      <c r="AJA17" s="695"/>
      <c r="AJB17" s="695"/>
      <c r="AJC17" s="695"/>
      <c r="AJD17" s="695"/>
      <c r="AJE17" s="695"/>
      <c r="AJF17" s="695"/>
      <c r="AJG17" s="695"/>
      <c r="AJH17" s="695"/>
      <c r="AJI17" s="695"/>
      <c r="AJJ17" s="695"/>
      <c r="AJK17" s="695"/>
      <c r="AJL17" s="695"/>
      <c r="AJM17" s="695"/>
      <c r="AJN17" s="695"/>
      <c r="AJO17" s="695"/>
      <c r="AJP17" s="695"/>
      <c r="AJQ17" s="695"/>
      <c r="AJR17" s="695"/>
      <c r="AJS17" s="695"/>
      <c r="AJT17" s="695"/>
      <c r="AJU17" s="695"/>
      <c r="AJV17" s="695"/>
      <c r="AJW17" s="695"/>
      <c r="AJX17" s="695"/>
      <c r="AJY17" s="695"/>
      <c r="AJZ17" s="695"/>
      <c r="AKA17" s="695"/>
      <c r="AKB17" s="695"/>
      <c r="AKC17" s="695"/>
      <c r="AKD17" s="695"/>
      <c r="AKE17" s="695"/>
      <c r="AKF17" s="695"/>
      <c r="AKG17" s="695"/>
      <c r="AKH17" s="695"/>
      <c r="AKI17" s="695"/>
      <c r="AKJ17" s="695"/>
      <c r="AKK17" s="695"/>
      <c r="AKL17" s="695"/>
      <c r="AKM17" s="695"/>
      <c r="AKN17" s="695"/>
      <c r="AKO17" s="695"/>
      <c r="AKP17" s="695"/>
      <c r="AKQ17" s="695"/>
      <c r="AKR17" s="695"/>
      <c r="AKS17" s="695"/>
      <c r="AKT17" s="695"/>
      <c r="AKU17" s="695"/>
      <c r="AKV17" s="695"/>
      <c r="AKW17" s="695"/>
      <c r="AKX17" s="695"/>
      <c r="AKY17" s="695"/>
      <c r="AKZ17" s="695"/>
      <c r="ALA17" s="695"/>
      <c r="ALB17" s="695"/>
      <c r="ALC17" s="695"/>
      <c r="ALD17" s="695"/>
      <c r="ALE17" s="695"/>
      <c r="ALF17" s="695"/>
      <c r="ALG17" s="695"/>
      <c r="ALH17" s="695"/>
      <c r="ALI17" s="695"/>
      <c r="ALJ17" s="695"/>
      <c r="ALK17" s="695"/>
      <c r="ALL17" s="695"/>
      <c r="ALM17" s="695"/>
      <c r="ALN17" s="695"/>
      <c r="ALO17" s="695"/>
      <c r="ALP17" s="695"/>
      <c r="ALQ17" s="695"/>
      <c r="ALR17" s="695"/>
      <c r="ALS17" s="695"/>
      <c r="ALT17" s="695"/>
      <c r="ALU17" s="695"/>
      <c r="ALV17" s="695"/>
      <c r="ALW17" s="695"/>
      <c r="ALX17" s="695"/>
      <c r="ALY17" s="695"/>
      <c r="ALZ17" s="695"/>
      <c r="AMA17" s="695"/>
      <c r="AMB17" s="695"/>
      <c r="AMC17" s="695"/>
      <c r="AMD17" s="695"/>
      <c r="AME17" s="695"/>
      <c r="AMF17" s="695"/>
      <c r="AMG17" s="695"/>
      <c r="AMH17" s="695"/>
      <c r="AMI17" s="695"/>
      <c r="AMJ17" s="695"/>
      <c r="AMK17" s="695"/>
      <c r="AML17" s="695"/>
      <c r="AMM17" s="695"/>
      <c r="AMN17" s="695"/>
      <c r="AMO17" s="695"/>
      <c r="AMP17" s="695"/>
      <c r="AMQ17" s="695"/>
      <c r="AMR17" s="695"/>
      <c r="AMS17" s="695"/>
      <c r="AMT17" s="695"/>
      <c r="AMU17" s="695"/>
      <c r="AMV17" s="695"/>
      <c r="AMW17" s="695"/>
      <c r="AMX17" s="695"/>
      <c r="AMY17" s="695"/>
      <c r="AMZ17" s="695"/>
      <c r="ANA17" s="695"/>
      <c r="ANB17" s="695"/>
      <c r="ANC17" s="695"/>
      <c r="AND17" s="695"/>
      <c r="ANE17" s="695"/>
      <c r="ANF17" s="695"/>
      <c r="ANG17" s="695"/>
      <c r="ANH17" s="695"/>
      <c r="ANI17" s="695"/>
      <c r="ANJ17" s="695"/>
      <c r="ANK17" s="695"/>
      <c r="ANL17" s="695"/>
      <c r="ANM17" s="695"/>
      <c r="ANN17" s="695"/>
      <c r="ANO17" s="695"/>
      <c r="ANP17" s="695"/>
      <c r="ANQ17" s="695"/>
      <c r="ANR17" s="695"/>
      <c r="ANS17" s="695"/>
      <c r="ANT17" s="695"/>
      <c r="ANU17" s="695"/>
      <c r="ANV17" s="695"/>
      <c r="ANW17" s="695"/>
      <c r="ANX17" s="695"/>
      <c r="ANY17" s="695"/>
      <c r="ANZ17" s="695"/>
      <c r="AOA17" s="695"/>
      <c r="AOB17" s="695"/>
      <c r="AOC17" s="695"/>
      <c r="AOD17" s="695"/>
      <c r="AOE17" s="695"/>
      <c r="AOF17" s="695"/>
      <c r="AOG17" s="695"/>
      <c r="AOH17" s="695"/>
      <c r="AOI17" s="695"/>
      <c r="AOJ17" s="695"/>
      <c r="AOK17" s="695"/>
      <c r="AOL17" s="695"/>
      <c r="AOM17" s="695"/>
      <c r="AON17" s="695"/>
      <c r="AOO17" s="695"/>
      <c r="AOP17" s="695"/>
      <c r="AOQ17" s="695"/>
      <c r="AOR17" s="695"/>
      <c r="AOS17" s="695"/>
      <c r="AOT17" s="695"/>
      <c r="AOU17" s="695"/>
      <c r="AOV17" s="695"/>
      <c r="AOW17" s="695"/>
      <c r="AOX17" s="695"/>
      <c r="AOY17" s="695"/>
      <c r="AOZ17" s="695"/>
      <c r="APA17" s="695"/>
      <c r="APB17" s="695"/>
      <c r="APC17" s="695"/>
      <c r="APD17" s="695"/>
      <c r="APE17" s="695"/>
      <c r="APF17" s="695"/>
      <c r="APG17" s="695"/>
      <c r="APH17" s="695"/>
      <c r="API17" s="695"/>
      <c r="APJ17" s="695"/>
      <c r="APK17" s="695"/>
      <c r="APL17" s="695"/>
      <c r="APM17" s="695"/>
      <c r="APN17" s="695"/>
      <c r="APO17" s="695"/>
      <c r="APP17" s="695"/>
      <c r="APQ17" s="695"/>
      <c r="APR17" s="695"/>
      <c r="APS17" s="695"/>
      <c r="APT17" s="695"/>
      <c r="APU17" s="695"/>
      <c r="APV17" s="695"/>
      <c r="APW17" s="695"/>
      <c r="APX17" s="695"/>
      <c r="APY17" s="695"/>
      <c r="APZ17" s="695"/>
      <c r="AQA17" s="695"/>
      <c r="AQB17" s="695"/>
      <c r="AQC17" s="695"/>
      <c r="AQD17" s="695"/>
      <c r="AQE17" s="695"/>
      <c r="AQF17" s="695"/>
      <c r="AQG17" s="695"/>
      <c r="AQH17" s="695"/>
      <c r="AQI17" s="695"/>
      <c r="AQJ17" s="695"/>
      <c r="AQK17" s="695"/>
      <c r="AQL17" s="695"/>
      <c r="AQM17" s="695"/>
      <c r="AQN17" s="695"/>
      <c r="AQO17" s="695"/>
      <c r="AQP17" s="695"/>
      <c r="AQQ17" s="695"/>
      <c r="AQR17" s="695"/>
      <c r="AQS17" s="695"/>
      <c r="AQT17" s="695"/>
      <c r="AQU17" s="695"/>
      <c r="AQV17" s="695"/>
      <c r="AQW17" s="695"/>
      <c r="AQX17" s="695"/>
      <c r="AQY17" s="695"/>
      <c r="AQZ17" s="695"/>
      <c r="ARA17" s="695"/>
      <c r="ARB17" s="695"/>
      <c r="ARC17" s="695"/>
      <c r="ARD17" s="695"/>
      <c r="ARE17" s="695"/>
      <c r="ARF17" s="695"/>
      <c r="ARG17" s="695"/>
      <c r="ARH17" s="695"/>
      <c r="ARI17" s="695"/>
      <c r="ARJ17" s="695"/>
      <c r="ARK17" s="695"/>
      <c r="ARL17" s="695"/>
      <c r="ARM17" s="695"/>
      <c r="ARN17" s="695"/>
      <c r="ARO17" s="695"/>
      <c r="ARP17" s="695"/>
      <c r="ARQ17" s="695"/>
      <c r="ARR17" s="695"/>
      <c r="ARS17" s="695"/>
      <c r="ART17" s="695"/>
      <c r="ARU17" s="695"/>
      <c r="ARV17" s="695"/>
      <c r="ARW17" s="695"/>
      <c r="ARX17" s="695"/>
      <c r="ARY17" s="695"/>
      <c r="ARZ17" s="695"/>
      <c r="ASA17" s="695"/>
      <c r="ASB17" s="695"/>
      <c r="ASC17" s="695"/>
      <c r="ASD17" s="695"/>
      <c r="ASE17" s="695"/>
      <c r="ASF17" s="695"/>
      <c r="ASG17" s="695"/>
      <c r="ASH17" s="695"/>
      <c r="ASI17" s="695"/>
      <c r="ASJ17" s="695"/>
      <c r="ASK17" s="695"/>
      <c r="ASL17" s="695"/>
      <c r="ASM17" s="695"/>
      <c r="ASN17" s="695"/>
      <c r="ASO17" s="695"/>
      <c r="ASP17" s="695"/>
      <c r="ASQ17" s="695"/>
      <c r="ASR17" s="695"/>
      <c r="ASS17" s="695"/>
      <c r="AST17" s="695"/>
      <c r="ASU17" s="695"/>
      <c r="ASV17" s="695"/>
      <c r="ASW17" s="695"/>
      <c r="ASX17" s="695"/>
      <c r="ASY17" s="695"/>
      <c r="ASZ17" s="695"/>
      <c r="ATA17" s="695"/>
      <c r="ATB17" s="695"/>
      <c r="ATC17" s="695"/>
      <c r="ATD17" s="695"/>
      <c r="ATE17" s="695"/>
      <c r="ATF17" s="695"/>
      <c r="ATG17" s="695"/>
      <c r="ATH17" s="695"/>
      <c r="ATI17" s="695"/>
      <c r="ATJ17" s="695"/>
      <c r="ATK17" s="695"/>
      <c r="ATL17" s="695"/>
      <c r="ATM17" s="695"/>
      <c r="ATN17" s="695"/>
      <c r="ATO17" s="695"/>
      <c r="ATP17" s="695"/>
      <c r="ATQ17" s="695"/>
      <c r="ATR17" s="695"/>
      <c r="ATS17" s="695"/>
      <c r="ATT17" s="695"/>
      <c r="ATU17" s="695"/>
      <c r="ATV17" s="695"/>
      <c r="ATW17" s="695"/>
      <c r="ATX17" s="695"/>
      <c r="ATY17" s="695"/>
      <c r="ATZ17" s="695"/>
      <c r="AUA17" s="695"/>
      <c r="AUB17" s="695"/>
      <c r="AUC17" s="695"/>
      <c r="AUD17" s="695"/>
      <c r="AUE17" s="695"/>
      <c r="AUF17" s="695"/>
      <c r="AUG17" s="695"/>
      <c r="AUH17" s="695"/>
      <c r="AUI17" s="695"/>
      <c r="AUJ17" s="695"/>
      <c r="AUK17" s="695"/>
      <c r="AUL17" s="695"/>
      <c r="AUM17" s="695"/>
      <c r="AUN17" s="695"/>
      <c r="AUO17" s="695"/>
      <c r="AUP17" s="695"/>
      <c r="AUQ17" s="695"/>
      <c r="AUR17" s="695"/>
      <c r="AUS17" s="695"/>
      <c r="AUT17" s="695"/>
      <c r="AUU17" s="695"/>
      <c r="AUV17" s="695"/>
      <c r="AUW17" s="695"/>
      <c r="AUX17" s="695"/>
      <c r="AUY17" s="695"/>
      <c r="AUZ17" s="695"/>
      <c r="AVA17" s="695"/>
      <c r="AVB17" s="695"/>
      <c r="AVC17" s="695"/>
      <c r="AVD17" s="695"/>
      <c r="AVE17" s="695"/>
      <c r="AVF17" s="695"/>
      <c r="AVG17" s="695"/>
      <c r="AVH17" s="695"/>
      <c r="AVI17" s="695"/>
      <c r="AVJ17" s="695"/>
      <c r="AVK17" s="695"/>
      <c r="AVL17" s="695"/>
      <c r="AVM17" s="695"/>
      <c r="AVN17" s="695"/>
      <c r="AVO17" s="695"/>
      <c r="AVP17" s="695"/>
      <c r="AVQ17" s="695"/>
      <c r="AVR17" s="695"/>
      <c r="AVS17" s="695"/>
      <c r="AVT17" s="695"/>
      <c r="AVU17" s="695"/>
      <c r="AVV17" s="695"/>
      <c r="AVW17" s="695"/>
      <c r="AVX17" s="695"/>
      <c r="AVY17" s="695"/>
      <c r="AVZ17" s="695"/>
      <c r="AWA17" s="695"/>
      <c r="AWB17" s="695"/>
      <c r="AWC17" s="695"/>
      <c r="AWD17" s="695"/>
      <c r="AWE17" s="695"/>
      <c r="AWF17" s="695"/>
      <c r="AWG17" s="695"/>
      <c r="AWH17" s="695"/>
      <c r="AWI17" s="695"/>
      <c r="AWJ17" s="695"/>
      <c r="AWK17" s="695"/>
      <c r="AWL17" s="695"/>
      <c r="AWM17" s="695"/>
      <c r="AWN17" s="695"/>
      <c r="AWO17" s="695"/>
      <c r="AWP17" s="695"/>
      <c r="AWQ17" s="695"/>
      <c r="AWR17" s="695"/>
      <c r="AWS17" s="695"/>
      <c r="AWT17" s="695"/>
      <c r="AWU17" s="695"/>
      <c r="AWV17" s="695"/>
      <c r="AWW17" s="695"/>
      <c r="AWX17" s="695"/>
      <c r="AWY17" s="695"/>
      <c r="AWZ17" s="695"/>
      <c r="AXA17" s="695"/>
      <c r="AXB17" s="695"/>
      <c r="AXC17" s="695"/>
      <c r="AXD17" s="695"/>
      <c r="AXE17" s="695"/>
      <c r="AXF17" s="695"/>
      <c r="AXG17" s="695"/>
      <c r="AXH17" s="695"/>
      <c r="AXI17" s="695"/>
      <c r="AXJ17" s="695"/>
      <c r="AXK17" s="695"/>
      <c r="AXL17" s="695"/>
      <c r="AXM17" s="695"/>
      <c r="AXN17" s="695"/>
      <c r="AXO17" s="695"/>
      <c r="AXP17" s="695"/>
      <c r="AXQ17" s="695"/>
      <c r="AXR17" s="695"/>
      <c r="AXS17" s="695"/>
      <c r="AXT17" s="695"/>
      <c r="AXU17" s="695"/>
      <c r="AXV17" s="695"/>
      <c r="AXW17" s="695"/>
      <c r="AXX17" s="695"/>
      <c r="AXY17" s="695"/>
      <c r="AXZ17" s="695"/>
      <c r="AYA17" s="695"/>
      <c r="AYB17" s="695"/>
      <c r="AYC17" s="695"/>
      <c r="AYD17" s="695"/>
      <c r="AYE17" s="695"/>
      <c r="AYF17" s="695"/>
      <c r="AYG17" s="695"/>
      <c r="AYH17" s="695"/>
      <c r="AYI17" s="695"/>
      <c r="AYJ17" s="695"/>
      <c r="AYK17" s="695"/>
      <c r="AYL17" s="695"/>
      <c r="AYM17" s="695"/>
      <c r="AYN17" s="695"/>
      <c r="AYO17" s="695"/>
      <c r="AYP17" s="695"/>
      <c r="AYQ17" s="695"/>
      <c r="AYR17" s="695"/>
      <c r="AYS17" s="695"/>
      <c r="AYT17" s="695"/>
      <c r="AYU17" s="695"/>
      <c r="AYV17" s="695"/>
      <c r="AYW17" s="695"/>
      <c r="AYX17" s="695"/>
      <c r="AYY17" s="695"/>
      <c r="AYZ17" s="695"/>
      <c r="AZA17" s="695"/>
      <c r="AZB17" s="695"/>
      <c r="AZC17" s="695"/>
      <c r="AZD17" s="695"/>
      <c r="AZE17" s="695"/>
      <c r="AZF17" s="695"/>
      <c r="AZG17" s="695"/>
      <c r="AZH17" s="695"/>
      <c r="AZI17" s="695"/>
      <c r="AZJ17" s="695"/>
      <c r="AZK17" s="695"/>
      <c r="AZL17" s="695"/>
      <c r="AZM17" s="695"/>
      <c r="AZN17" s="695"/>
      <c r="AZO17" s="695"/>
      <c r="AZP17" s="695"/>
      <c r="AZQ17" s="695"/>
      <c r="AZR17" s="695"/>
      <c r="AZS17" s="695"/>
      <c r="AZT17" s="695"/>
      <c r="AZU17" s="695"/>
      <c r="AZV17" s="695"/>
      <c r="AZW17" s="695"/>
      <c r="AZX17" s="695"/>
      <c r="AZY17" s="695"/>
      <c r="AZZ17" s="695"/>
      <c r="BAA17" s="695"/>
      <c r="BAB17" s="695"/>
      <c r="BAC17" s="695"/>
      <c r="BAD17" s="695"/>
      <c r="BAE17" s="695"/>
      <c r="BAF17" s="695"/>
      <c r="BAG17" s="695"/>
      <c r="BAH17" s="695"/>
      <c r="BAI17" s="695"/>
      <c r="BAJ17" s="695"/>
      <c r="BAK17" s="695"/>
      <c r="BAL17" s="695"/>
      <c r="BAM17" s="695"/>
      <c r="BAN17" s="695"/>
      <c r="BAO17" s="695"/>
      <c r="BAP17" s="695"/>
      <c r="BAQ17" s="695"/>
      <c r="BAR17" s="695"/>
      <c r="BAS17" s="695"/>
      <c r="BAT17" s="695"/>
      <c r="BAU17" s="695"/>
      <c r="BAV17" s="695"/>
      <c r="BAW17" s="695"/>
      <c r="BAX17" s="695"/>
      <c r="BAY17" s="695"/>
      <c r="BAZ17" s="695"/>
      <c r="BBA17" s="695"/>
      <c r="BBB17" s="695"/>
      <c r="BBC17" s="695"/>
      <c r="BBD17" s="695"/>
      <c r="BBE17" s="695"/>
      <c r="BBF17" s="695"/>
      <c r="BBG17" s="695"/>
      <c r="BBH17" s="695"/>
      <c r="BBI17" s="695"/>
      <c r="BBJ17" s="695"/>
      <c r="BBK17" s="695"/>
      <c r="BBL17" s="695"/>
      <c r="BBM17" s="695"/>
      <c r="BBN17" s="695"/>
      <c r="BBO17" s="695"/>
      <c r="BBP17" s="695"/>
      <c r="BBQ17" s="695"/>
      <c r="BBR17" s="695"/>
      <c r="BBS17" s="695"/>
      <c r="BBT17" s="695"/>
      <c r="BBU17" s="695"/>
      <c r="BBV17" s="695"/>
      <c r="BBW17" s="695"/>
      <c r="BBX17" s="695"/>
      <c r="BBY17" s="695"/>
      <c r="BBZ17" s="695"/>
      <c r="BCA17" s="695"/>
      <c r="BCB17" s="695"/>
      <c r="BCC17" s="695"/>
      <c r="BCD17" s="695"/>
      <c r="BCE17" s="695"/>
      <c r="BCF17" s="695"/>
      <c r="BCG17" s="695"/>
      <c r="BCH17" s="695"/>
      <c r="BCI17" s="695"/>
      <c r="BCJ17" s="695"/>
      <c r="BCK17" s="695"/>
      <c r="BCL17" s="695"/>
      <c r="BCM17" s="695"/>
      <c r="BCN17" s="695"/>
      <c r="BCO17" s="695"/>
      <c r="BCP17" s="695"/>
      <c r="BCQ17" s="695"/>
      <c r="BCR17" s="695"/>
      <c r="BCS17" s="695"/>
      <c r="BCT17" s="695"/>
      <c r="BCU17" s="695"/>
      <c r="BCV17" s="695"/>
      <c r="BCW17" s="695"/>
      <c r="BCX17" s="695"/>
      <c r="BCY17" s="695"/>
      <c r="BCZ17" s="695"/>
      <c r="BDA17" s="695"/>
      <c r="BDB17" s="695"/>
      <c r="BDC17" s="695"/>
      <c r="BDD17" s="695"/>
      <c r="BDE17" s="695"/>
      <c r="BDF17" s="695"/>
      <c r="BDG17" s="695"/>
      <c r="BDH17" s="695"/>
      <c r="BDI17" s="695"/>
      <c r="BDJ17" s="695"/>
      <c r="BDK17" s="695"/>
      <c r="BDL17" s="695"/>
      <c r="BDM17" s="695"/>
      <c r="BDN17" s="695"/>
      <c r="BDO17" s="695"/>
      <c r="BDP17" s="695"/>
      <c r="BDQ17" s="695"/>
      <c r="BDR17" s="695"/>
      <c r="BDS17" s="695"/>
      <c r="BDT17" s="695"/>
      <c r="BDU17" s="695"/>
      <c r="BDV17" s="695"/>
      <c r="BDW17" s="695"/>
      <c r="BDX17" s="695"/>
      <c r="BDY17" s="695"/>
      <c r="BDZ17" s="695"/>
      <c r="BEA17" s="695"/>
      <c r="BEB17" s="695"/>
      <c r="BEC17" s="695"/>
      <c r="BED17" s="695"/>
      <c r="BEE17" s="695"/>
      <c r="BEF17" s="695"/>
      <c r="BEG17" s="695"/>
      <c r="BEH17" s="695"/>
      <c r="BEI17" s="695"/>
      <c r="BEJ17" s="695"/>
      <c r="BEK17" s="695"/>
      <c r="BEL17" s="695"/>
      <c r="BEM17" s="695"/>
      <c r="BEN17" s="695"/>
      <c r="BEO17" s="695"/>
      <c r="BEP17" s="695"/>
      <c r="BEQ17" s="695"/>
      <c r="BER17" s="695"/>
      <c r="BES17" s="695"/>
      <c r="BET17" s="695"/>
      <c r="BEU17" s="695"/>
      <c r="BEV17" s="695"/>
      <c r="BEW17" s="695"/>
      <c r="BEX17" s="695"/>
      <c r="BEY17" s="695"/>
      <c r="BEZ17" s="695"/>
      <c r="BFA17" s="695"/>
      <c r="BFB17" s="695"/>
      <c r="BFC17" s="695"/>
      <c r="BFD17" s="695"/>
      <c r="BFE17" s="695"/>
      <c r="BFF17" s="695"/>
      <c r="BFG17" s="695"/>
      <c r="BFH17" s="695"/>
      <c r="BFI17" s="695"/>
      <c r="BFJ17" s="695"/>
      <c r="BFK17" s="695"/>
      <c r="BFL17" s="695"/>
      <c r="BFM17" s="695"/>
      <c r="BFN17" s="695"/>
      <c r="BFO17" s="695"/>
      <c r="BFP17" s="695"/>
      <c r="BFQ17" s="695"/>
      <c r="BFR17" s="695"/>
      <c r="BFS17" s="695"/>
      <c r="BFT17" s="695"/>
      <c r="BFU17" s="695"/>
      <c r="BFV17" s="695"/>
      <c r="BFW17" s="695"/>
      <c r="BFX17" s="695"/>
      <c r="BFY17" s="695"/>
      <c r="BFZ17" s="695"/>
      <c r="BGA17" s="695"/>
      <c r="BGB17" s="695"/>
      <c r="BGC17" s="695"/>
      <c r="BGD17" s="695"/>
      <c r="BGE17" s="695"/>
      <c r="BGF17" s="695"/>
      <c r="BGG17" s="695"/>
      <c r="BGH17" s="695"/>
      <c r="BGI17" s="695"/>
      <c r="BGJ17" s="695"/>
      <c r="BGK17" s="695"/>
      <c r="BGL17" s="695"/>
      <c r="BGM17" s="695"/>
      <c r="BGN17" s="695"/>
      <c r="BGO17" s="695"/>
      <c r="BGP17" s="695"/>
      <c r="BGQ17" s="695"/>
      <c r="BGR17" s="695"/>
      <c r="BGS17" s="695"/>
      <c r="BGT17" s="695"/>
      <c r="BGU17" s="695"/>
      <c r="BGV17" s="695"/>
      <c r="BGW17" s="695"/>
      <c r="BGX17" s="695"/>
      <c r="BGY17" s="695"/>
      <c r="BGZ17" s="695"/>
      <c r="BHA17" s="695"/>
      <c r="BHB17" s="695"/>
      <c r="BHC17" s="695"/>
      <c r="BHD17" s="695"/>
      <c r="BHE17" s="695"/>
      <c r="BHF17" s="695"/>
      <c r="BHG17" s="695"/>
      <c r="BHH17" s="695"/>
      <c r="BHI17" s="695"/>
      <c r="BHJ17" s="695"/>
      <c r="BHK17" s="695"/>
      <c r="BHL17" s="695"/>
      <c r="BHM17" s="695"/>
      <c r="BHN17" s="695"/>
      <c r="BHO17" s="695"/>
      <c r="BHP17" s="695"/>
      <c r="BHQ17" s="695"/>
      <c r="BHR17" s="695"/>
      <c r="BHS17" s="695"/>
      <c r="BHT17" s="695"/>
      <c r="BHU17" s="695"/>
      <c r="BHV17" s="695"/>
      <c r="BHW17" s="695"/>
      <c r="BHX17" s="695"/>
      <c r="BHY17" s="695"/>
      <c r="BHZ17" s="695"/>
      <c r="BIA17" s="695"/>
      <c r="BIB17" s="695"/>
      <c r="BIC17" s="695"/>
      <c r="BID17" s="695"/>
      <c r="BIE17" s="695"/>
      <c r="BIF17" s="695"/>
      <c r="BIG17" s="695"/>
      <c r="BIH17" s="695"/>
      <c r="BII17" s="695"/>
      <c r="BIJ17" s="695"/>
      <c r="BIK17" s="695"/>
      <c r="BIL17" s="695"/>
      <c r="BIM17" s="695"/>
      <c r="BIN17" s="695"/>
      <c r="BIO17" s="695"/>
      <c r="BIP17" s="695"/>
      <c r="BIQ17" s="695"/>
      <c r="BIR17" s="695"/>
      <c r="BIS17" s="695"/>
      <c r="BIT17" s="695"/>
      <c r="BIU17" s="695"/>
      <c r="BIV17" s="695"/>
      <c r="BIW17" s="695"/>
      <c r="BIX17" s="695"/>
      <c r="BIY17" s="695"/>
      <c r="BIZ17" s="695"/>
      <c r="BJA17" s="695"/>
      <c r="BJB17" s="695"/>
      <c r="BJC17" s="695"/>
      <c r="BJD17" s="695"/>
      <c r="BJE17" s="695"/>
      <c r="BJF17" s="695"/>
      <c r="BJG17" s="695"/>
      <c r="BJH17" s="695"/>
      <c r="BJI17" s="695"/>
      <c r="BJJ17" s="695"/>
      <c r="BJK17" s="695"/>
      <c r="BJL17" s="695"/>
      <c r="BJM17" s="695"/>
      <c r="BJN17" s="695"/>
      <c r="BJO17" s="695"/>
      <c r="BJP17" s="695"/>
      <c r="BJQ17" s="695"/>
      <c r="BJR17" s="695"/>
      <c r="BJS17" s="695"/>
      <c r="BJT17" s="695"/>
      <c r="BJU17" s="695"/>
      <c r="BJV17" s="695"/>
      <c r="BJW17" s="695"/>
      <c r="BJX17" s="695"/>
      <c r="BJY17" s="695"/>
      <c r="BJZ17" s="695"/>
      <c r="BKA17" s="695"/>
      <c r="BKB17" s="695"/>
      <c r="BKC17" s="695"/>
      <c r="BKD17" s="695"/>
      <c r="BKE17" s="695"/>
      <c r="BKF17" s="695"/>
      <c r="BKG17" s="695"/>
      <c r="BKH17" s="695"/>
      <c r="BKI17" s="695"/>
      <c r="BKJ17" s="695"/>
      <c r="BKK17" s="695"/>
      <c r="BKL17" s="695"/>
      <c r="BKM17" s="695"/>
      <c r="BKN17" s="695"/>
      <c r="BKO17" s="695"/>
      <c r="BKP17" s="695"/>
      <c r="BKQ17" s="695"/>
      <c r="BKR17" s="695"/>
      <c r="BKS17" s="695"/>
      <c r="BKT17" s="695"/>
      <c r="BKU17" s="695"/>
      <c r="BKV17" s="695"/>
      <c r="BKW17" s="695"/>
      <c r="BKX17" s="695"/>
      <c r="BKY17" s="695"/>
      <c r="BKZ17" s="695"/>
      <c r="BLA17" s="695"/>
      <c r="BLB17" s="695"/>
      <c r="BLC17" s="695"/>
      <c r="BLD17" s="695"/>
      <c r="BLE17" s="695"/>
      <c r="BLF17" s="695"/>
      <c r="BLG17" s="695"/>
      <c r="BLH17" s="695"/>
      <c r="BLI17" s="695"/>
      <c r="BLJ17" s="695"/>
      <c r="BLK17" s="695"/>
      <c r="BLL17" s="695"/>
      <c r="BLM17" s="695"/>
      <c r="BLN17" s="695"/>
      <c r="BLO17" s="695"/>
      <c r="BLP17" s="695"/>
      <c r="BLQ17" s="695"/>
      <c r="BLR17" s="695"/>
      <c r="BLS17" s="695"/>
      <c r="BLT17" s="695"/>
      <c r="BLU17" s="695"/>
      <c r="BLV17" s="695"/>
      <c r="BLW17" s="695"/>
      <c r="BLX17" s="695"/>
      <c r="BLY17" s="695"/>
      <c r="BLZ17" s="695"/>
      <c r="BMA17" s="695"/>
      <c r="BMB17" s="695"/>
      <c r="BMC17" s="695"/>
      <c r="BMD17" s="695"/>
      <c r="BME17" s="695"/>
      <c r="BMF17" s="695"/>
      <c r="BMG17" s="695"/>
      <c r="BMH17" s="695"/>
      <c r="BMI17" s="695"/>
      <c r="BMJ17" s="695"/>
      <c r="BMK17" s="695"/>
      <c r="BML17" s="695"/>
      <c r="BMM17" s="695"/>
      <c r="BMN17" s="695"/>
      <c r="BMO17" s="695"/>
      <c r="BMP17" s="695"/>
      <c r="BMQ17" s="695"/>
      <c r="BMR17" s="695"/>
      <c r="BMS17" s="695"/>
      <c r="BMT17" s="695"/>
      <c r="BMU17" s="695"/>
      <c r="BMV17" s="695"/>
      <c r="BMW17" s="695"/>
      <c r="BMX17" s="695"/>
      <c r="BMY17" s="695"/>
      <c r="BMZ17" s="695"/>
      <c r="BNA17" s="695"/>
      <c r="BNB17" s="695"/>
      <c r="BNC17" s="695"/>
      <c r="BND17" s="695"/>
      <c r="BNE17" s="695"/>
      <c r="BNF17" s="695"/>
      <c r="BNG17" s="695"/>
      <c r="BNH17" s="695"/>
      <c r="BNI17" s="695"/>
      <c r="BNJ17" s="695"/>
      <c r="BNK17" s="695"/>
      <c r="BNL17" s="695"/>
      <c r="BNM17" s="695"/>
      <c r="BNN17" s="695"/>
      <c r="BNO17" s="695"/>
      <c r="BNP17" s="695"/>
      <c r="BNQ17" s="695"/>
      <c r="BNR17" s="695"/>
      <c r="BNS17" s="695"/>
      <c r="BNT17" s="695"/>
      <c r="BNU17" s="695"/>
      <c r="BNV17" s="695"/>
      <c r="BNW17" s="695"/>
      <c r="BNX17" s="695"/>
      <c r="BNY17" s="695"/>
      <c r="BNZ17" s="695"/>
      <c r="BOA17" s="695"/>
      <c r="BOB17" s="695"/>
      <c r="BOC17" s="695"/>
      <c r="BOD17" s="695"/>
      <c r="BOE17" s="695"/>
      <c r="BOF17" s="695"/>
      <c r="BOG17" s="695"/>
      <c r="BOH17" s="695"/>
      <c r="BOI17" s="695"/>
      <c r="BOJ17" s="695"/>
      <c r="BOK17" s="695"/>
      <c r="BOL17" s="695"/>
      <c r="BOM17" s="695"/>
      <c r="BON17" s="695"/>
      <c r="BOO17" s="695"/>
      <c r="BOP17" s="695"/>
      <c r="BOQ17" s="695"/>
      <c r="BOR17" s="695"/>
      <c r="BOS17" s="695"/>
      <c r="BOT17" s="695"/>
      <c r="BOU17" s="695"/>
      <c r="BOV17" s="695"/>
      <c r="BOW17" s="695"/>
      <c r="BOX17" s="695"/>
      <c r="BOY17" s="695"/>
      <c r="BOZ17" s="695"/>
      <c r="BPA17" s="695"/>
      <c r="BPB17" s="695"/>
      <c r="BPC17" s="695"/>
      <c r="BPD17" s="695"/>
      <c r="BPE17" s="695"/>
      <c r="BPF17" s="695"/>
      <c r="BPG17" s="695"/>
      <c r="BPH17" s="695"/>
      <c r="BPI17" s="695"/>
      <c r="BPJ17" s="695"/>
      <c r="BPK17" s="695"/>
      <c r="BPL17" s="695"/>
      <c r="BPM17" s="695"/>
      <c r="BPN17" s="695"/>
      <c r="BPO17" s="695"/>
      <c r="BPP17" s="695"/>
      <c r="BPQ17" s="695"/>
      <c r="BPR17" s="695"/>
      <c r="BPS17" s="695"/>
      <c r="BPT17" s="695"/>
      <c r="BPU17" s="695"/>
      <c r="BPV17" s="695"/>
      <c r="BPW17" s="695"/>
      <c r="BPX17" s="695"/>
      <c r="BPY17" s="695"/>
      <c r="BPZ17" s="695"/>
      <c r="BQA17" s="695"/>
      <c r="BQB17" s="695"/>
      <c r="BQC17" s="695"/>
      <c r="BQD17" s="695"/>
      <c r="BQE17" s="695"/>
      <c r="BQF17" s="695"/>
      <c r="BQG17" s="695"/>
      <c r="BQH17" s="695"/>
      <c r="BQI17" s="695"/>
      <c r="BQJ17" s="695"/>
      <c r="BQK17" s="695"/>
      <c r="BQL17" s="695"/>
      <c r="BQM17" s="695"/>
      <c r="BQN17" s="695"/>
      <c r="BQO17" s="695"/>
      <c r="BQP17" s="695"/>
      <c r="BQQ17" s="695"/>
      <c r="BQR17" s="695"/>
      <c r="BQS17" s="695"/>
      <c r="BQT17" s="695"/>
      <c r="BQU17" s="695"/>
      <c r="BQV17" s="695"/>
      <c r="BQW17" s="695"/>
      <c r="BQX17" s="695"/>
      <c r="BQY17" s="695"/>
      <c r="BQZ17" s="695"/>
      <c r="BRA17" s="695"/>
      <c r="BRB17" s="695"/>
      <c r="BRC17" s="695"/>
      <c r="BRD17" s="695"/>
      <c r="BRE17" s="695"/>
      <c r="BRF17" s="695"/>
      <c r="BRG17" s="695"/>
      <c r="BRH17" s="695"/>
      <c r="BRI17" s="695"/>
      <c r="BRJ17" s="695"/>
      <c r="BRK17" s="695"/>
      <c r="BRL17" s="695"/>
      <c r="BRM17" s="695"/>
      <c r="BRN17" s="695"/>
      <c r="BRO17" s="695"/>
      <c r="BRP17" s="695"/>
      <c r="BRQ17" s="695"/>
      <c r="BRR17" s="695"/>
      <c r="BRS17" s="695"/>
      <c r="BRT17" s="695"/>
      <c r="BRU17" s="695"/>
      <c r="BRV17" s="695"/>
      <c r="BRW17" s="695"/>
      <c r="BRX17" s="695"/>
      <c r="BRY17" s="695"/>
      <c r="BRZ17" s="695"/>
      <c r="BSA17" s="695"/>
      <c r="BSB17" s="695"/>
      <c r="BSC17" s="695"/>
      <c r="BSD17" s="695"/>
      <c r="BSE17" s="695"/>
      <c r="BSF17" s="695"/>
      <c r="BSG17" s="695"/>
      <c r="BSH17" s="695"/>
      <c r="BSI17" s="695"/>
      <c r="BSJ17" s="695"/>
      <c r="BSK17" s="695"/>
      <c r="BSL17" s="695"/>
      <c r="BSM17" s="695"/>
      <c r="BSN17" s="695"/>
      <c r="BSO17" s="695"/>
      <c r="BSP17" s="695"/>
      <c r="BSQ17" s="695"/>
      <c r="BSR17" s="695"/>
      <c r="BSS17" s="695"/>
      <c r="BST17" s="695"/>
      <c r="BSU17" s="695"/>
      <c r="BSV17" s="695"/>
      <c r="BSW17" s="695"/>
      <c r="BSX17" s="695"/>
      <c r="BSY17" s="695"/>
      <c r="BSZ17" s="695"/>
      <c r="BTA17" s="695"/>
      <c r="BTB17" s="695"/>
      <c r="BTC17" s="695"/>
      <c r="BTD17" s="695"/>
      <c r="BTE17" s="695"/>
      <c r="BTF17" s="695"/>
      <c r="BTG17" s="695"/>
      <c r="BTH17" s="695"/>
      <c r="BTI17" s="695"/>
      <c r="BTJ17" s="695"/>
      <c r="BTK17" s="695"/>
      <c r="BTL17" s="695"/>
      <c r="BTM17" s="695"/>
      <c r="BTN17" s="695"/>
      <c r="BTO17" s="695"/>
      <c r="BTP17" s="695"/>
      <c r="BTQ17" s="695"/>
      <c r="BTR17" s="695"/>
      <c r="BTS17" s="695"/>
      <c r="BTT17" s="695"/>
      <c r="BTU17" s="695"/>
      <c r="BTV17" s="695"/>
      <c r="BTW17" s="695"/>
      <c r="BTX17" s="695"/>
      <c r="BTY17" s="695"/>
      <c r="BTZ17" s="695"/>
      <c r="BUA17" s="695"/>
      <c r="BUB17" s="695"/>
      <c r="BUC17" s="695"/>
      <c r="BUD17" s="695"/>
      <c r="BUE17" s="695"/>
      <c r="BUF17" s="695"/>
      <c r="BUG17" s="695"/>
      <c r="BUH17" s="695"/>
      <c r="BUI17" s="695"/>
      <c r="BUJ17" s="695"/>
      <c r="BUK17" s="695"/>
      <c r="BUL17" s="695"/>
      <c r="BUM17" s="695"/>
      <c r="BUN17" s="695"/>
      <c r="BUO17" s="695"/>
      <c r="BUP17" s="695"/>
      <c r="BUQ17" s="695"/>
      <c r="BUR17" s="695"/>
      <c r="BUS17" s="695"/>
      <c r="BUT17" s="695"/>
      <c r="BUU17" s="695"/>
      <c r="BUV17" s="695"/>
      <c r="BUW17" s="695"/>
      <c r="BUX17" s="695"/>
      <c r="BUY17" s="695"/>
      <c r="BUZ17" s="695"/>
      <c r="BVA17" s="695"/>
      <c r="BVB17" s="695"/>
      <c r="BVC17" s="695"/>
      <c r="BVD17" s="695"/>
      <c r="BVE17" s="695"/>
      <c r="BVF17" s="695"/>
      <c r="BVG17" s="695"/>
      <c r="BVH17" s="695"/>
      <c r="BVI17" s="695"/>
      <c r="BVJ17" s="695"/>
      <c r="BVK17" s="695"/>
      <c r="BVL17" s="695"/>
      <c r="BVM17" s="695"/>
      <c r="BVN17" s="695"/>
      <c r="BVO17" s="695"/>
      <c r="BVP17" s="695"/>
      <c r="BVQ17" s="695"/>
      <c r="BVR17" s="695"/>
      <c r="BVS17" s="695"/>
      <c r="BVT17" s="695"/>
      <c r="BVU17" s="695"/>
      <c r="BVV17" s="695"/>
      <c r="BVW17" s="695"/>
      <c r="BVX17" s="695"/>
      <c r="BVY17" s="695"/>
      <c r="BVZ17" s="695"/>
      <c r="BWA17" s="695"/>
      <c r="BWB17" s="695"/>
      <c r="BWC17" s="695"/>
      <c r="BWD17" s="695"/>
      <c r="BWE17" s="695"/>
      <c r="BWF17" s="695"/>
      <c r="BWG17" s="695"/>
      <c r="BWH17" s="695"/>
      <c r="BWI17" s="695"/>
      <c r="BWJ17" s="695"/>
      <c r="BWK17" s="695"/>
      <c r="BWL17" s="695"/>
      <c r="BWM17" s="695"/>
      <c r="BWN17" s="695"/>
      <c r="BWO17" s="695"/>
      <c r="BWP17" s="695"/>
      <c r="BWQ17" s="695"/>
      <c r="BWR17" s="695"/>
      <c r="BWS17" s="695"/>
      <c r="BWT17" s="695"/>
      <c r="BWU17" s="695"/>
      <c r="BWV17" s="695"/>
      <c r="BWW17" s="695"/>
      <c r="BWX17" s="695"/>
      <c r="BWY17" s="695"/>
      <c r="BWZ17" s="695"/>
      <c r="BXA17" s="695"/>
      <c r="BXB17" s="695"/>
      <c r="BXC17" s="695"/>
      <c r="BXD17" s="695"/>
      <c r="BXE17" s="695"/>
      <c r="BXF17" s="695"/>
      <c r="BXG17" s="695"/>
      <c r="BXH17" s="695"/>
      <c r="BXI17" s="695"/>
      <c r="BXJ17" s="695"/>
      <c r="BXK17" s="695"/>
      <c r="BXL17" s="695"/>
      <c r="BXM17" s="695"/>
      <c r="BXN17" s="695"/>
      <c r="BXO17" s="695"/>
      <c r="BXP17" s="695"/>
      <c r="BXQ17" s="695"/>
      <c r="BXR17" s="695"/>
      <c r="BXS17" s="695"/>
      <c r="BXT17" s="695"/>
      <c r="BXU17" s="695"/>
      <c r="BXV17" s="695"/>
      <c r="BXW17" s="695"/>
      <c r="BXX17" s="695"/>
      <c r="BXY17" s="695"/>
      <c r="BXZ17" s="695"/>
      <c r="BYA17" s="695"/>
      <c r="BYB17" s="695"/>
      <c r="BYC17" s="695"/>
      <c r="BYD17" s="695"/>
      <c r="BYE17" s="695"/>
      <c r="BYF17" s="695"/>
      <c r="BYG17" s="695"/>
      <c r="BYH17" s="695"/>
      <c r="BYI17" s="695"/>
      <c r="BYJ17" s="695"/>
      <c r="BYK17" s="695"/>
      <c r="BYL17" s="695"/>
      <c r="BYM17" s="695"/>
      <c r="BYN17" s="695"/>
      <c r="BYO17" s="695"/>
      <c r="BYP17" s="695"/>
      <c r="BYQ17" s="695"/>
      <c r="BYR17" s="695"/>
      <c r="BYS17" s="695"/>
      <c r="BYT17" s="695"/>
      <c r="BYU17" s="695"/>
      <c r="BYV17" s="695"/>
      <c r="BYW17" s="695"/>
      <c r="BYX17" s="695"/>
      <c r="BYY17" s="695"/>
      <c r="BYZ17" s="695"/>
      <c r="BZA17" s="695"/>
      <c r="BZB17" s="695"/>
      <c r="BZC17" s="695"/>
      <c r="BZD17" s="695"/>
      <c r="BZE17" s="695"/>
      <c r="BZF17" s="695"/>
      <c r="BZG17" s="695"/>
      <c r="BZH17" s="695"/>
      <c r="BZI17" s="695"/>
      <c r="BZJ17" s="695"/>
      <c r="BZK17" s="695"/>
      <c r="BZL17" s="695"/>
      <c r="BZM17" s="695"/>
      <c r="BZN17" s="695"/>
      <c r="BZO17" s="695"/>
      <c r="BZP17" s="695"/>
      <c r="BZQ17" s="695"/>
      <c r="BZR17" s="695"/>
      <c r="BZS17" s="695"/>
      <c r="BZT17" s="695"/>
      <c r="BZU17" s="695"/>
      <c r="BZV17" s="695"/>
      <c r="BZW17" s="695"/>
      <c r="BZX17" s="695"/>
      <c r="BZY17" s="695"/>
      <c r="BZZ17" s="695"/>
      <c r="CAA17" s="695"/>
      <c r="CAB17" s="695"/>
      <c r="CAC17" s="695"/>
      <c r="CAD17" s="695"/>
      <c r="CAE17" s="695"/>
      <c r="CAF17" s="695"/>
      <c r="CAG17" s="695"/>
      <c r="CAH17" s="695"/>
      <c r="CAI17" s="695"/>
      <c r="CAJ17" s="695"/>
      <c r="CAK17" s="695"/>
      <c r="CAL17" s="695"/>
      <c r="CAM17" s="695"/>
      <c r="CAN17" s="695"/>
      <c r="CAO17" s="695"/>
      <c r="CAP17" s="695"/>
      <c r="CAQ17" s="695"/>
      <c r="CAR17" s="695"/>
      <c r="CAS17" s="695"/>
      <c r="CAT17" s="695"/>
      <c r="CAU17" s="695"/>
      <c r="CAV17" s="695"/>
      <c r="CAW17" s="695"/>
      <c r="CAX17" s="695"/>
      <c r="CAY17" s="695"/>
      <c r="CAZ17" s="695"/>
      <c r="CBA17" s="695"/>
      <c r="CBB17" s="695"/>
      <c r="CBC17" s="695"/>
      <c r="CBD17" s="695"/>
      <c r="CBE17" s="695"/>
      <c r="CBF17" s="695"/>
      <c r="CBG17" s="695"/>
      <c r="CBH17" s="695"/>
      <c r="CBI17" s="695"/>
      <c r="CBJ17" s="695"/>
      <c r="CBK17" s="695"/>
      <c r="CBL17" s="695"/>
      <c r="CBM17" s="695"/>
      <c r="CBN17" s="695"/>
      <c r="CBO17" s="695"/>
      <c r="CBP17" s="695"/>
      <c r="CBQ17" s="695"/>
      <c r="CBR17" s="695"/>
      <c r="CBS17" s="695"/>
      <c r="CBT17" s="695"/>
      <c r="CBU17" s="695"/>
      <c r="CBV17" s="695"/>
      <c r="CBW17" s="695"/>
      <c r="CBX17" s="695"/>
      <c r="CBY17" s="695"/>
      <c r="CBZ17" s="695"/>
      <c r="CCA17" s="695"/>
      <c r="CCB17" s="695"/>
      <c r="CCC17" s="695"/>
      <c r="CCD17" s="695"/>
      <c r="CCE17" s="695"/>
      <c r="CCF17" s="695"/>
      <c r="CCG17" s="695"/>
      <c r="CCH17" s="695"/>
      <c r="CCI17" s="695"/>
      <c r="CCJ17" s="695"/>
      <c r="CCK17" s="695"/>
      <c r="CCL17" s="695"/>
      <c r="CCM17" s="695"/>
      <c r="CCN17" s="695"/>
      <c r="CCO17" s="695"/>
      <c r="CCP17" s="695"/>
      <c r="CCQ17" s="695"/>
      <c r="CCR17" s="695"/>
      <c r="CCS17" s="695"/>
      <c r="CCT17" s="695"/>
      <c r="CCU17" s="695"/>
      <c r="CCV17" s="695"/>
      <c r="CCW17" s="695"/>
      <c r="CCX17" s="695"/>
      <c r="CCY17" s="695"/>
      <c r="CCZ17" s="695"/>
      <c r="CDA17" s="695"/>
      <c r="CDB17" s="695"/>
      <c r="CDC17" s="695"/>
      <c r="CDD17" s="695"/>
      <c r="CDE17" s="695"/>
      <c r="CDF17" s="695"/>
      <c r="CDG17" s="695"/>
      <c r="CDH17" s="695"/>
      <c r="CDI17" s="695"/>
      <c r="CDJ17" s="695"/>
      <c r="CDK17" s="695"/>
      <c r="CDL17" s="695"/>
      <c r="CDM17" s="695"/>
      <c r="CDN17" s="695"/>
      <c r="CDO17" s="695"/>
      <c r="CDP17" s="695"/>
      <c r="CDQ17" s="695"/>
      <c r="CDR17" s="695"/>
      <c r="CDS17" s="695"/>
      <c r="CDT17" s="695"/>
      <c r="CDU17" s="695"/>
      <c r="CDV17" s="695"/>
      <c r="CDW17" s="695"/>
      <c r="CDX17" s="695"/>
      <c r="CDY17" s="695"/>
      <c r="CDZ17" s="695"/>
      <c r="CEA17" s="695"/>
      <c r="CEB17" s="695"/>
      <c r="CEC17" s="695"/>
      <c r="CED17" s="695"/>
      <c r="CEE17" s="695"/>
      <c r="CEF17" s="695"/>
      <c r="CEG17" s="695"/>
      <c r="CEH17" s="695"/>
      <c r="CEI17" s="695"/>
      <c r="CEJ17" s="695"/>
      <c r="CEK17" s="695"/>
      <c r="CEL17" s="695"/>
      <c r="CEM17" s="695"/>
      <c r="CEN17" s="695"/>
      <c r="CEO17" s="695"/>
      <c r="CEP17" s="695"/>
      <c r="CEQ17" s="695"/>
      <c r="CER17" s="695"/>
      <c r="CES17" s="695"/>
      <c r="CET17" s="695"/>
      <c r="CEU17" s="695"/>
      <c r="CEV17" s="695"/>
      <c r="CEW17" s="695"/>
      <c r="CEX17" s="695"/>
      <c r="CEY17" s="695"/>
      <c r="CEZ17" s="695"/>
      <c r="CFA17" s="695"/>
      <c r="CFB17" s="695"/>
      <c r="CFC17" s="695"/>
      <c r="CFD17" s="695"/>
      <c r="CFE17" s="695"/>
      <c r="CFF17" s="695"/>
      <c r="CFG17" s="695"/>
      <c r="CFH17" s="695"/>
      <c r="CFI17" s="695"/>
      <c r="CFJ17" s="695"/>
      <c r="CFK17" s="695"/>
      <c r="CFL17" s="695"/>
      <c r="CFM17" s="695"/>
      <c r="CFN17" s="695"/>
      <c r="CFO17" s="695"/>
      <c r="CFP17" s="695"/>
      <c r="CFQ17" s="695"/>
      <c r="CFR17" s="695"/>
      <c r="CFS17" s="695"/>
      <c r="CFT17" s="695"/>
      <c r="CFU17" s="695"/>
      <c r="CFV17" s="695"/>
      <c r="CFW17" s="695"/>
      <c r="CFX17" s="695"/>
      <c r="CFY17" s="695"/>
      <c r="CFZ17" s="695"/>
      <c r="CGA17" s="695"/>
      <c r="CGB17" s="695"/>
      <c r="CGC17" s="695"/>
      <c r="CGD17" s="695"/>
      <c r="CGE17" s="695"/>
      <c r="CGF17" s="695"/>
      <c r="CGG17" s="695"/>
      <c r="CGH17" s="695"/>
      <c r="CGI17" s="695"/>
      <c r="CGJ17" s="695"/>
      <c r="CGK17" s="695"/>
      <c r="CGL17" s="695"/>
      <c r="CGM17" s="695"/>
      <c r="CGN17" s="695"/>
      <c r="CGO17" s="695"/>
      <c r="CGP17" s="695"/>
      <c r="CGQ17" s="695"/>
      <c r="CGR17" s="695"/>
      <c r="CGS17" s="695"/>
      <c r="CGT17" s="695"/>
      <c r="CGU17" s="695"/>
      <c r="CGV17" s="695"/>
      <c r="CGW17" s="695"/>
      <c r="CGX17" s="695"/>
      <c r="CGY17" s="695"/>
      <c r="CGZ17" s="695"/>
      <c r="CHA17" s="695"/>
      <c r="CHB17" s="695"/>
      <c r="CHC17" s="695"/>
      <c r="CHD17" s="695"/>
      <c r="CHE17" s="695"/>
      <c r="CHF17" s="695"/>
      <c r="CHG17" s="695"/>
      <c r="CHH17" s="695"/>
      <c r="CHI17" s="695"/>
      <c r="CHJ17" s="695"/>
      <c r="CHK17" s="695"/>
      <c r="CHL17" s="695"/>
      <c r="CHM17" s="695"/>
      <c r="CHN17" s="695"/>
      <c r="CHO17" s="695"/>
      <c r="CHP17" s="695"/>
      <c r="CHQ17" s="695"/>
      <c r="CHR17" s="695"/>
      <c r="CHS17" s="695"/>
      <c r="CHT17" s="695"/>
      <c r="CHU17" s="695"/>
      <c r="CHV17" s="695"/>
      <c r="CHW17" s="695"/>
      <c r="CHX17" s="695"/>
      <c r="CHY17" s="695"/>
      <c r="CHZ17" s="695"/>
      <c r="CIA17" s="695"/>
      <c r="CIB17" s="695"/>
      <c r="CIC17" s="695"/>
      <c r="CID17" s="695"/>
      <c r="CIE17" s="695"/>
      <c r="CIF17" s="695"/>
      <c r="CIG17" s="695"/>
      <c r="CIH17" s="695"/>
      <c r="CII17" s="695"/>
      <c r="CIJ17" s="695"/>
      <c r="CIK17" s="695"/>
      <c r="CIL17" s="695"/>
      <c r="CIM17" s="695"/>
      <c r="CIN17" s="695"/>
      <c r="CIO17" s="695"/>
      <c r="CIP17" s="695"/>
      <c r="CIQ17" s="695"/>
      <c r="CIR17" s="695"/>
      <c r="CIS17" s="695"/>
      <c r="CIT17" s="695"/>
      <c r="CIU17" s="695"/>
      <c r="CIV17" s="695"/>
      <c r="CIW17" s="695"/>
      <c r="CIX17" s="695"/>
      <c r="CIY17" s="695"/>
      <c r="CIZ17" s="695"/>
      <c r="CJA17" s="695"/>
      <c r="CJB17" s="695"/>
      <c r="CJC17" s="695"/>
      <c r="CJD17" s="695"/>
      <c r="CJE17" s="695"/>
      <c r="CJF17" s="695"/>
      <c r="CJG17" s="695"/>
      <c r="CJH17" s="695"/>
      <c r="CJI17" s="695"/>
      <c r="CJJ17" s="695"/>
      <c r="CJK17" s="695"/>
      <c r="CJL17" s="695"/>
      <c r="CJM17" s="695"/>
      <c r="CJN17" s="695"/>
      <c r="CJO17" s="695"/>
      <c r="CJP17" s="695"/>
      <c r="CJQ17" s="695"/>
      <c r="CJR17" s="695"/>
      <c r="CJS17" s="695"/>
      <c r="CJT17" s="695"/>
      <c r="CJU17" s="695"/>
      <c r="CJV17" s="695"/>
      <c r="CJW17" s="695"/>
      <c r="CJX17" s="695"/>
      <c r="CJY17" s="695"/>
      <c r="CJZ17" s="695"/>
      <c r="CKA17" s="695"/>
      <c r="CKB17" s="695"/>
      <c r="CKC17" s="695"/>
      <c r="CKD17" s="695"/>
      <c r="CKE17" s="695"/>
      <c r="CKF17" s="695"/>
      <c r="CKG17" s="695"/>
      <c r="CKH17" s="695"/>
      <c r="CKI17" s="695"/>
      <c r="CKJ17" s="695"/>
      <c r="CKK17" s="695"/>
      <c r="CKL17" s="695"/>
      <c r="CKM17" s="695"/>
      <c r="CKN17" s="695"/>
      <c r="CKO17" s="695"/>
      <c r="CKP17" s="695"/>
      <c r="CKQ17" s="695"/>
      <c r="CKR17" s="695"/>
      <c r="CKS17" s="695"/>
      <c r="CKT17" s="695"/>
      <c r="CKU17" s="695"/>
      <c r="CKV17" s="695"/>
      <c r="CKW17" s="695"/>
      <c r="CKX17" s="695"/>
      <c r="CKY17" s="695"/>
      <c r="CKZ17" s="695"/>
      <c r="CLA17" s="695"/>
      <c r="CLB17" s="695"/>
      <c r="CLC17" s="695"/>
      <c r="CLD17" s="695"/>
      <c r="CLE17" s="695"/>
      <c r="CLF17" s="695"/>
      <c r="CLG17" s="695"/>
      <c r="CLH17" s="695"/>
      <c r="CLI17" s="695"/>
      <c r="CLJ17" s="695"/>
      <c r="CLK17" s="695"/>
      <c r="CLL17" s="695"/>
      <c r="CLM17" s="695"/>
      <c r="CLN17" s="695"/>
      <c r="CLO17" s="695"/>
      <c r="CLP17" s="695"/>
      <c r="CLQ17" s="695"/>
      <c r="CLR17" s="695"/>
      <c r="CLS17" s="695"/>
      <c r="CLT17" s="695"/>
      <c r="CLU17" s="695"/>
      <c r="CLV17" s="695"/>
      <c r="CLW17" s="695"/>
      <c r="CLX17" s="695"/>
      <c r="CLY17" s="695"/>
      <c r="CLZ17" s="695"/>
      <c r="CMA17" s="695"/>
      <c r="CMB17" s="695"/>
      <c r="CMC17" s="695"/>
      <c r="CMD17" s="695"/>
      <c r="CME17" s="695"/>
      <c r="CMF17" s="695"/>
      <c r="CMG17" s="695"/>
      <c r="CMH17" s="695"/>
      <c r="CMI17" s="695"/>
      <c r="CMJ17" s="695"/>
      <c r="CMK17" s="695"/>
      <c r="CML17" s="695"/>
      <c r="CMM17" s="695"/>
      <c r="CMN17" s="695"/>
      <c r="CMO17" s="695"/>
      <c r="CMP17" s="695"/>
      <c r="CMQ17" s="695"/>
      <c r="CMR17" s="695"/>
      <c r="CMS17" s="695"/>
      <c r="CMT17" s="695"/>
      <c r="CMU17" s="695"/>
      <c r="CMV17" s="695"/>
      <c r="CMW17" s="695"/>
      <c r="CMX17" s="695"/>
      <c r="CMY17" s="695"/>
      <c r="CMZ17" s="695"/>
      <c r="CNA17" s="695"/>
      <c r="CNB17" s="695"/>
      <c r="CNC17" s="695"/>
      <c r="CND17" s="695"/>
      <c r="CNE17" s="695"/>
      <c r="CNF17" s="695"/>
      <c r="CNG17" s="695"/>
      <c r="CNH17" s="695"/>
      <c r="CNI17" s="695"/>
      <c r="CNJ17" s="695"/>
      <c r="CNK17" s="695"/>
      <c r="CNL17" s="695"/>
      <c r="CNM17" s="695"/>
      <c r="CNN17" s="695"/>
      <c r="CNO17" s="695"/>
      <c r="CNP17" s="695"/>
      <c r="CNQ17" s="695"/>
      <c r="CNR17" s="695"/>
      <c r="CNS17" s="695"/>
      <c r="CNT17" s="695"/>
      <c r="CNU17" s="695"/>
      <c r="CNV17" s="695"/>
      <c r="CNW17" s="695"/>
      <c r="CNX17" s="695"/>
      <c r="CNY17" s="695"/>
      <c r="CNZ17" s="695"/>
      <c r="COA17" s="695"/>
      <c r="COB17" s="695"/>
      <c r="COC17" s="695"/>
      <c r="COD17" s="695"/>
      <c r="COE17" s="695"/>
      <c r="COF17" s="695"/>
      <c r="COG17" s="695"/>
      <c r="COH17" s="695"/>
      <c r="COI17" s="695"/>
      <c r="COJ17" s="695"/>
      <c r="COK17" s="695"/>
      <c r="COL17" s="695"/>
      <c r="COM17" s="695"/>
      <c r="CON17" s="695"/>
      <c r="COO17" s="695"/>
      <c r="COP17" s="695"/>
      <c r="COQ17" s="695"/>
      <c r="COR17" s="695"/>
      <c r="COS17" s="695"/>
      <c r="COT17" s="695"/>
      <c r="COU17" s="695"/>
      <c r="COV17" s="695"/>
      <c r="COW17" s="695"/>
      <c r="COX17" s="695"/>
      <c r="COY17" s="695"/>
      <c r="COZ17" s="695"/>
      <c r="CPA17" s="695"/>
      <c r="CPB17" s="695"/>
      <c r="CPC17" s="695"/>
      <c r="CPD17" s="695"/>
      <c r="CPE17" s="695"/>
      <c r="CPF17" s="695"/>
      <c r="CPG17" s="695"/>
      <c r="CPH17" s="695"/>
      <c r="CPI17" s="695"/>
      <c r="CPJ17" s="695"/>
      <c r="CPK17" s="695"/>
      <c r="CPL17" s="695"/>
      <c r="CPM17" s="695"/>
      <c r="CPN17" s="695"/>
      <c r="CPO17" s="695"/>
      <c r="CPP17" s="695"/>
      <c r="CPQ17" s="695"/>
      <c r="CPR17" s="695"/>
      <c r="CPS17" s="695"/>
      <c r="CPT17" s="695"/>
      <c r="CPU17" s="695"/>
      <c r="CPV17" s="695"/>
      <c r="CPW17" s="695"/>
      <c r="CPX17" s="695"/>
      <c r="CPY17" s="695"/>
      <c r="CPZ17" s="695"/>
      <c r="CQA17" s="695"/>
      <c r="CQB17" s="695"/>
      <c r="CQC17" s="695"/>
      <c r="CQD17" s="695"/>
      <c r="CQE17" s="695"/>
      <c r="CQF17" s="695"/>
      <c r="CQG17" s="695"/>
      <c r="CQH17" s="695"/>
      <c r="CQI17" s="695"/>
      <c r="CQJ17" s="695"/>
      <c r="CQK17" s="695"/>
      <c r="CQL17" s="695"/>
      <c r="CQM17" s="695"/>
      <c r="CQN17" s="695"/>
      <c r="CQO17" s="695"/>
      <c r="CQP17" s="695"/>
      <c r="CQQ17" s="695"/>
      <c r="CQR17" s="695"/>
      <c r="CQS17" s="695"/>
      <c r="CQT17" s="695"/>
      <c r="CQU17" s="695"/>
      <c r="CQV17" s="695"/>
      <c r="CQW17" s="695"/>
      <c r="CQX17" s="695"/>
      <c r="CQY17" s="695"/>
      <c r="CQZ17" s="695"/>
      <c r="CRA17" s="695"/>
      <c r="CRB17" s="695"/>
      <c r="CRC17" s="695"/>
      <c r="CRD17" s="695"/>
      <c r="CRE17" s="695"/>
      <c r="CRF17" s="695"/>
      <c r="CRG17" s="695"/>
      <c r="CRH17" s="695"/>
      <c r="CRI17" s="695"/>
      <c r="CRJ17" s="695"/>
      <c r="CRK17" s="695"/>
      <c r="CRL17" s="695"/>
      <c r="CRM17" s="695"/>
      <c r="CRN17" s="695"/>
      <c r="CRO17" s="695"/>
      <c r="CRP17" s="695"/>
      <c r="CRQ17" s="695"/>
      <c r="CRR17" s="695"/>
      <c r="CRS17" s="695"/>
      <c r="CRT17" s="695"/>
      <c r="CRU17" s="695"/>
      <c r="CRV17" s="695"/>
      <c r="CRW17" s="695"/>
      <c r="CRX17" s="695"/>
      <c r="CRY17" s="695"/>
      <c r="CRZ17" s="695"/>
      <c r="CSA17" s="695"/>
      <c r="CSB17" s="695"/>
      <c r="CSC17" s="695"/>
      <c r="CSD17" s="695"/>
      <c r="CSE17" s="695"/>
      <c r="CSF17" s="695"/>
      <c r="CSG17" s="695"/>
      <c r="CSH17" s="695"/>
      <c r="CSI17" s="695"/>
      <c r="CSJ17" s="695"/>
      <c r="CSK17" s="695"/>
      <c r="CSL17" s="695"/>
      <c r="CSM17" s="695"/>
      <c r="CSN17" s="695"/>
      <c r="CSO17" s="695"/>
      <c r="CSP17" s="695"/>
      <c r="CSQ17" s="695"/>
      <c r="CSR17" s="695"/>
      <c r="CSS17" s="695"/>
      <c r="CST17" s="695"/>
      <c r="CSU17" s="695"/>
      <c r="CSV17" s="695"/>
      <c r="CSW17" s="695"/>
      <c r="CSX17" s="695"/>
      <c r="CSY17" s="695"/>
      <c r="CSZ17" s="695"/>
      <c r="CTA17" s="695"/>
      <c r="CTB17" s="695"/>
      <c r="CTC17" s="695"/>
      <c r="CTD17" s="695"/>
      <c r="CTE17" s="695"/>
      <c r="CTF17" s="695"/>
      <c r="CTG17" s="695"/>
      <c r="CTH17" s="695"/>
      <c r="CTI17" s="695"/>
      <c r="CTJ17" s="695"/>
      <c r="CTK17" s="695"/>
      <c r="CTL17" s="695"/>
      <c r="CTM17" s="695"/>
      <c r="CTN17" s="695"/>
      <c r="CTO17" s="695"/>
      <c r="CTP17" s="695"/>
      <c r="CTQ17" s="695"/>
      <c r="CTR17" s="695"/>
      <c r="CTS17" s="695"/>
      <c r="CTT17" s="695"/>
      <c r="CTU17" s="695"/>
      <c r="CTV17" s="695"/>
      <c r="CTW17" s="695"/>
      <c r="CTX17" s="695"/>
      <c r="CTY17" s="695"/>
      <c r="CTZ17" s="695"/>
      <c r="CUA17" s="695"/>
      <c r="CUB17" s="695"/>
      <c r="CUC17" s="695"/>
      <c r="CUD17" s="695"/>
      <c r="CUE17" s="695"/>
      <c r="CUF17" s="695"/>
      <c r="CUG17" s="695"/>
      <c r="CUH17" s="695"/>
      <c r="CUI17" s="695"/>
      <c r="CUJ17" s="695"/>
      <c r="CUK17" s="695"/>
      <c r="CUL17" s="695"/>
      <c r="CUM17" s="695"/>
      <c r="CUN17" s="695"/>
      <c r="CUO17" s="695"/>
      <c r="CUP17" s="695"/>
      <c r="CUQ17" s="695"/>
      <c r="CUR17" s="695"/>
      <c r="CUS17" s="695"/>
      <c r="CUT17" s="695"/>
      <c r="CUU17" s="695"/>
      <c r="CUV17" s="695"/>
      <c r="CUW17" s="695"/>
      <c r="CUX17" s="695"/>
      <c r="CUY17" s="695"/>
      <c r="CUZ17" s="695"/>
      <c r="CVA17" s="695"/>
      <c r="CVB17" s="695"/>
      <c r="CVC17" s="695"/>
      <c r="CVD17" s="695"/>
      <c r="CVE17" s="695"/>
      <c r="CVF17" s="695"/>
      <c r="CVG17" s="695"/>
      <c r="CVH17" s="695"/>
      <c r="CVI17" s="695"/>
      <c r="CVJ17" s="695"/>
      <c r="CVK17" s="695"/>
      <c r="CVL17" s="695"/>
      <c r="CVM17" s="695"/>
      <c r="CVN17" s="695"/>
      <c r="CVO17" s="695"/>
      <c r="CVP17" s="695"/>
      <c r="CVQ17" s="695"/>
      <c r="CVR17" s="695"/>
      <c r="CVS17" s="695"/>
      <c r="CVT17" s="695"/>
      <c r="CVU17" s="695"/>
      <c r="CVV17" s="695"/>
      <c r="CVW17" s="695"/>
      <c r="CVX17" s="695"/>
      <c r="CVY17" s="695"/>
      <c r="CVZ17" s="695"/>
      <c r="CWA17" s="695"/>
      <c r="CWB17" s="695"/>
      <c r="CWC17" s="695"/>
      <c r="CWD17" s="695"/>
      <c r="CWE17" s="695"/>
      <c r="CWF17" s="695"/>
      <c r="CWG17" s="695"/>
      <c r="CWH17" s="695"/>
      <c r="CWI17" s="695"/>
      <c r="CWJ17" s="695"/>
      <c r="CWK17" s="695"/>
      <c r="CWL17" s="695"/>
      <c r="CWM17" s="695"/>
      <c r="CWN17" s="695"/>
      <c r="CWO17" s="695"/>
      <c r="CWP17" s="695"/>
      <c r="CWQ17" s="695"/>
      <c r="CWR17" s="695"/>
      <c r="CWS17" s="695"/>
      <c r="CWT17" s="695"/>
      <c r="CWU17" s="695"/>
      <c r="CWV17" s="695"/>
      <c r="CWW17" s="695"/>
      <c r="CWX17" s="695"/>
      <c r="CWY17" s="695"/>
      <c r="CWZ17" s="695"/>
      <c r="CXA17" s="695"/>
      <c r="CXB17" s="695"/>
      <c r="CXC17" s="695"/>
      <c r="CXD17" s="695"/>
      <c r="CXE17" s="695"/>
      <c r="CXF17" s="695"/>
      <c r="CXG17" s="695"/>
      <c r="CXH17" s="695"/>
      <c r="CXI17" s="695"/>
      <c r="CXJ17" s="695"/>
      <c r="CXK17" s="695"/>
      <c r="CXL17" s="695"/>
      <c r="CXM17" s="695"/>
      <c r="CXN17" s="695"/>
      <c r="CXO17" s="695"/>
      <c r="CXP17" s="695"/>
      <c r="CXQ17" s="695"/>
      <c r="CXR17" s="695"/>
      <c r="CXS17" s="695"/>
      <c r="CXT17" s="695"/>
      <c r="CXU17" s="695"/>
      <c r="CXV17" s="695"/>
      <c r="CXW17" s="695"/>
      <c r="CXX17" s="695"/>
      <c r="CXY17" s="695"/>
      <c r="CXZ17" s="695"/>
      <c r="CYA17" s="695"/>
      <c r="CYB17" s="695"/>
      <c r="CYC17" s="695"/>
      <c r="CYD17" s="695"/>
      <c r="CYE17" s="695"/>
      <c r="CYF17" s="695"/>
      <c r="CYG17" s="695"/>
      <c r="CYH17" s="695"/>
      <c r="CYI17" s="695"/>
      <c r="CYJ17" s="695"/>
      <c r="CYK17" s="695"/>
      <c r="CYL17" s="695"/>
      <c r="CYM17" s="695"/>
      <c r="CYN17" s="695"/>
      <c r="CYO17" s="695"/>
      <c r="CYP17" s="695"/>
      <c r="CYQ17" s="695"/>
      <c r="CYR17" s="695"/>
      <c r="CYS17" s="695"/>
      <c r="CYT17" s="695"/>
      <c r="CYU17" s="695"/>
      <c r="CYV17" s="695"/>
      <c r="CYW17" s="695"/>
      <c r="CYX17" s="695"/>
      <c r="CYY17" s="695"/>
      <c r="CYZ17" s="695"/>
      <c r="CZA17" s="695"/>
      <c r="CZB17" s="695"/>
      <c r="CZC17" s="695"/>
      <c r="CZD17" s="695"/>
      <c r="CZE17" s="695"/>
      <c r="CZF17" s="695"/>
      <c r="CZG17" s="695"/>
      <c r="CZH17" s="695"/>
      <c r="CZI17" s="695"/>
      <c r="CZJ17" s="695"/>
      <c r="CZK17" s="695"/>
      <c r="CZL17" s="695"/>
      <c r="CZM17" s="695"/>
      <c r="CZN17" s="695"/>
      <c r="CZO17" s="695"/>
      <c r="CZP17" s="695"/>
      <c r="CZQ17" s="695"/>
      <c r="CZR17" s="695"/>
      <c r="CZS17" s="695"/>
      <c r="CZT17" s="695"/>
      <c r="CZU17" s="695"/>
      <c r="CZV17" s="695"/>
      <c r="CZW17" s="695"/>
      <c r="CZX17" s="695"/>
      <c r="CZY17" s="695"/>
      <c r="CZZ17" s="695"/>
      <c r="DAA17" s="695"/>
      <c r="DAB17" s="695"/>
      <c r="DAC17" s="695"/>
      <c r="DAD17" s="695"/>
      <c r="DAE17" s="695"/>
      <c r="DAF17" s="695"/>
      <c r="DAG17" s="695"/>
      <c r="DAH17" s="695"/>
      <c r="DAI17" s="695"/>
      <c r="DAJ17" s="695"/>
      <c r="DAK17" s="695"/>
      <c r="DAL17" s="695"/>
      <c r="DAM17" s="695"/>
      <c r="DAN17" s="695"/>
      <c r="DAO17" s="695"/>
      <c r="DAP17" s="695"/>
      <c r="DAQ17" s="695"/>
      <c r="DAR17" s="695"/>
      <c r="DAS17" s="695"/>
      <c r="DAT17" s="695"/>
      <c r="DAU17" s="695"/>
      <c r="DAV17" s="695"/>
      <c r="DAW17" s="695"/>
      <c r="DAX17" s="695"/>
      <c r="DAY17" s="695"/>
      <c r="DAZ17" s="695"/>
      <c r="DBA17" s="695"/>
      <c r="DBB17" s="695"/>
      <c r="DBC17" s="695"/>
      <c r="DBD17" s="695"/>
      <c r="DBE17" s="695"/>
      <c r="DBF17" s="695"/>
      <c r="DBG17" s="695"/>
      <c r="DBH17" s="695"/>
      <c r="DBI17" s="695"/>
      <c r="DBJ17" s="695"/>
      <c r="DBK17" s="695"/>
      <c r="DBL17" s="695"/>
      <c r="DBM17" s="695"/>
      <c r="DBN17" s="695"/>
      <c r="DBO17" s="695"/>
      <c r="DBP17" s="695"/>
      <c r="DBQ17" s="695"/>
      <c r="DBR17" s="695"/>
      <c r="DBS17" s="695"/>
      <c r="DBT17" s="695"/>
      <c r="DBU17" s="695"/>
      <c r="DBV17" s="695"/>
      <c r="DBW17" s="695"/>
      <c r="DBX17" s="695"/>
      <c r="DBY17" s="695"/>
      <c r="DBZ17" s="695"/>
      <c r="DCA17" s="695"/>
      <c r="DCB17" s="695"/>
      <c r="DCC17" s="695"/>
      <c r="DCD17" s="695"/>
      <c r="DCE17" s="695"/>
      <c r="DCF17" s="695"/>
      <c r="DCG17" s="695"/>
      <c r="DCH17" s="695"/>
      <c r="DCI17" s="695"/>
      <c r="DCJ17" s="695"/>
      <c r="DCK17" s="695"/>
      <c r="DCL17" s="695"/>
      <c r="DCM17" s="695"/>
      <c r="DCN17" s="695"/>
      <c r="DCO17" s="695"/>
      <c r="DCP17" s="695"/>
      <c r="DCQ17" s="695"/>
      <c r="DCR17" s="695"/>
      <c r="DCS17" s="695"/>
      <c r="DCT17" s="695"/>
      <c r="DCU17" s="695"/>
      <c r="DCV17" s="695"/>
      <c r="DCW17" s="695"/>
      <c r="DCX17" s="695"/>
      <c r="DCY17" s="695"/>
      <c r="DCZ17" s="695"/>
      <c r="DDA17" s="695"/>
      <c r="DDB17" s="695"/>
      <c r="DDC17" s="695"/>
      <c r="DDD17" s="695"/>
      <c r="DDE17" s="695"/>
      <c r="DDF17" s="695"/>
      <c r="DDG17" s="695"/>
      <c r="DDH17" s="695"/>
      <c r="DDI17" s="695"/>
      <c r="DDJ17" s="695"/>
      <c r="DDK17" s="695"/>
      <c r="DDL17" s="695"/>
      <c r="DDM17" s="695"/>
      <c r="DDN17" s="695"/>
      <c r="DDO17" s="695"/>
      <c r="DDP17" s="695"/>
      <c r="DDQ17" s="695"/>
      <c r="DDR17" s="695"/>
      <c r="DDS17" s="695"/>
      <c r="DDT17" s="695"/>
      <c r="DDU17" s="695"/>
      <c r="DDV17" s="695"/>
      <c r="DDW17" s="695"/>
      <c r="DDX17" s="695"/>
      <c r="DDY17" s="695"/>
      <c r="DDZ17" s="695"/>
      <c r="DEA17" s="695"/>
      <c r="DEB17" s="695"/>
      <c r="DEC17" s="695"/>
      <c r="DED17" s="695"/>
      <c r="DEE17" s="695"/>
      <c r="DEF17" s="695"/>
      <c r="DEG17" s="695"/>
      <c r="DEH17" s="695"/>
      <c r="DEI17" s="695"/>
      <c r="DEJ17" s="695"/>
      <c r="DEK17" s="695"/>
      <c r="DEL17" s="695"/>
      <c r="DEM17" s="695"/>
      <c r="DEN17" s="695"/>
      <c r="DEO17" s="695"/>
      <c r="DEP17" s="695"/>
      <c r="DEQ17" s="695"/>
      <c r="DER17" s="695"/>
      <c r="DES17" s="695"/>
      <c r="DET17" s="695"/>
      <c r="DEU17" s="695"/>
      <c r="DEV17" s="695"/>
      <c r="DEW17" s="695"/>
      <c r="DEX17" s="695"/>
      <c r="DEY17" s="695"/>
      <c r="DEZ17" s="695"/>
      <c r="DFA17" s="695"/>
      <c r="DFB17" s="695"/>
      <c r="DFC17" s="695"/>
      <c r="DFD17" s="695"/>
      <c r="DFE17" s="695"/>
      <c r="DFF17" s="695"/>
      <c r="DFG17" s="695"/>
      <c r="DFH17" s="695"/>
      <c r="DFI17" s="695"/>
      <c r="DFJ17" s="695"/>
      <c r="DFK17" s="695"/>
      <c r="DFL17" s="695"/>
      <c r="DFM17" s="695"/>
      <c r="DFN17" s="695"/>
      <c r="DFO17" s="695"/>
      <c r="DFP17" s="695"/>
      <c r="DFQ17" s="695"/>
      <c r="DFR17" s="695"/>
      <c r="DFS17" s="695"/>
      <c r="DFT17" s="695"/>
      <c r="DFU17" s="695"/>
      <c r="DFV17" s="695"/>
      <c r="DFW17" s="695"/>
      <c r="DFX17" s="695"/>
      <c r="DFY17" s="695"/>
      <c r="DFZ17" s="695"/>
      <c r="DGA17" s="695"/>
      <c r="DGB17" s="695"/>
      <c r="DGC17" s="695"/>
      <c r="DGD17" s="695"/>
      <c r="DGE17" s="695"/>
      <c r="DGF17" s="695"/>
      <c r="DGG17" s="695"/>
      <c r="DGH17" s="695"/>
      <c r="DGI17" s="695"/>
      <c r="DGJ17" s="695"/>
      <c r="DGK17" s="695"/>
      <c r="DGL17" s="695"/>
      <c r="DGM17" s="695"/>
      <c r="DGN17" s="695"/>
      <c r="DGO17" s="695"/>
      <c r="DGP17" s="695"/>
      <c r="DGQ17" s="695"/>
      <c r="DGR17" s="695"/>
      <c r="DGS17" s="695"/>
      <c r="DGT17" s="695"/>
      <c r="DGU17" s="695"/>
      <c r="DGV17" s="695"/>
      <c r="DGW17" s="695"/>
      <c r="DGX17" s="695"/>
      <c r="DGY17" s="695"/>
      <c r="DGZ17" s="695"/>
      <c r="DHA17" s="695"/>
      <c r="DHB17" s="695"/>
      <c r="DHC17" s="695"/>
      <c r="DHD17" s="695"/>
      <c r="DHE17" s="695"/>
      <c r="DHF17" s="695"/>
      <c r="DHG17" s="695"/>
      <c r="DHH17" s="695"/>
      <c r="DHI17" s="695"/>
      <c r="DHJ17" s="695"/>
      <c r="DHK17" s="695"/>
      <c r="DHL17" s="695"/>
      <c r="DHM17" s="695"/>
      <c r="DHN17" s="695"/>
      <c r="DHO17" s="695"/>
      <c r="DHP17" s="695"/>
      <c r="DHQ17" s="695"/>
      <c r="DHR17" s="695"/>
      <c r="DHS17" s="695"/>
      <c r="DHT17" s="695"/>
      <c r="DHU17" s="695"/>
      <c r="DHV17" s="695"/>
      <c r="DHW17" s="695"/>
      <c r="DHX17" s="695"/>
      <c r="DHY17" s="695"/>
      <c r="DHZ17" s="695"/>
      <c r="DIA17" s="695"/>
      <c r="DIB17" s="695"/>
      <c r="DIC17" s="695"/>
      <c r="DID17" s="695"/>
      <c r="DIE17" s="695"/>
      <c r="DIF17" s="695"/>
      <c r="DIG17" s="695"/>
      <c r="DIH17" s="695"/>
      <c r="DII17" s="695"/>
      <c r="DIJ17" s="695"/>
      <c r="DIK17" s="695"/>
      <c r="DIL17" s="695"/>
      <c r="DIM17" s="695"/>
      <c r="DIN17" s="695"/>
      <c r="DIO17" s="695"/>
      <c r="DIP17" s="695"/>
      <c r="DIQ17" s="695"/>
      <c r="DIR17" s="695"/>
      <c r="DIS17" s="695"/>
      <c r="DIT17" s="695"/>
      <c r="DIU17" s="695"/>
      <c r="DIV17" s="695"/>
      <c r="DIW17" s="695"/>
      <c r="DIX17" s="695"/>
      <c r="DIY17" s="695"/>
      <c r="DIZ17" s="695"/>
      <c r="DJA17" s="695"/>
      <c r="DJB17" s="695"/>
      <c r="DJC17" s="695"/>
      <c r="DJD17" s="695"/>
      <c r="DJE17" s="695"/>
      <c r="DJF17" s="695"/>
      <c r="DJG17" s="695"/>
      <c r="DJH17" s="695"/>
      <c r="DJI17" s="695"/>
      <c r="DJJ17" s="695"/>
      <c r="DJK17" s="695"/>
      <c r="DJL17" s="695"/>
      <c r="DJM17" s="695"/>
      <c r="DJN17" s="695"/>
      <c r="DJO17" s="695"/>
      <c r="DJP17" s="695"/>
      <c r="DJQ17" s="695"/>
      <c r="DJR17" s="695"/>
      <c r="DJS17" s="695"/>
      <c r="DJT17" s="695"/>
      <c r="DJU17" s="695"/>
      <c r="DJV17" s="695"/>
      <c r="DJW17" s="695"/>
      <c r="DJX17" s="695"/>
      <c r="DJY17" s="695"/>
      <c r="DJZ17" s="695"/>
      <c r="DKA17" s="695"/>
      <c r="DKB17" s="695"/>
      <c r="DKC17" s="695"/>
      <c r="DKD17" s="695"/>
      <c r="DKE17" s="695"/>
      <c r="DKF17" s="695"/>
      <c r="DKG17" s="695"/>
      <c r="DKH17" s="695"/>
      <c r="DKI17" s="695"/>
      <c r="DKJ17" s="695"/>
      <c r="DKK17" s="695"/>
      <c r="DKL17" s="695"/>
      <c r="DKM17" s="695"/>
      <c r="DKN17" s="695"/>
      <c r="DKO17" s="695"/>
      <c r="DKP17" s="695"/>
      <c r="DKQ17" s="695"/>
      <c r="DKR17" s="695"/>
      <c r="DKS17" s="695"/>
      <c r="DKT17" s="695"/>
      <c r="DKU17" s="695"/>
      <c r="DKV17" s="695"/>
      <c r="DKW17" s="695"/>
      <c r="DKX17" s="695"/>
      <c r="DKY17" s="695"/>
      <c r="DKZ17" s="695"/>
      <c r="DLA17" s="695"/>
      <c r="DLB17" s="695"/>
      <c r="DLC17" s="695"/>
      <c r="DLD17" s="695"/>
      <c r="DLE17" s="695"/>
      <c r="DLF17" s="695"/>
      <c r="DLG17" s="695"/>
      <c r="DLH17" s="695"/>
      <c r="DLI17" s="695"/>
      <c r="DLJ17" s="695"/>
      <c r="DLK17" s="695"/>
      <c r="DLL17" s="695"/>
      <c r="DLM17" s="695"/>
      <c r="DLN17" s="695"/>
      <c r="DLO17" s="695"/>
      <c r="DLP17" s="695"/>
      <c r="DLQ17" s="695"/>
      <c r="DLR17" s="695"/>
      <c r="DLS17" s="695"/>
      <c r="DLT17" s="695"/>
      <c r="DLU17" s="695"/>
      <c r="DLV17" s="695"/>
      <c r="DLW17" s="695"/>
      <c r="DLX17" s="695"/>
      <c r="DLY17" s="695"/>
      <c r="DLZ17" s="695"/>
      <c r="DMA17" s="695"/>
      <c r="DMB17" s="695"/>
      <c r="DMC17" s="695"/>
      <c r="DMD17" s="695"/>
      <c r="DME17" s="695"/>
      <c r="DMF17" s="695"/>
      <c r="DMG17" s="695"/>
      <c r="DMH17" s="695"/>
      <c r="DMI17" s="695"/>
      <c r="DMJ17" s="695"/>
      <c r="DMK17" s="695"/>
      <c r="DML17" s="695"/>
      <c r="DMM17" s="695"/>
      <c r="DMN17" s="695"/>
      <c r="DMO17" s="695"/>
      <c r="DMP17" s="695"/>
      <c r="DMQ17" s="695"/>
      <c r="DMR17" s="695"/>
      <c r="DMS17" s="695"/>
      <c r="DMT17" s="695"/>
      <c r="DMU17" s="695"/>
      <c r="DMV17" s="695"/>
      <c r="DMW17" s="695"/>
      <c r="DMX17" s="695"/>
      <c r="DMY17" s="695"/>
      <c r="DMZ17" s="695"/>
      <c r="DNA17" s="695"/>
      <c r="DNB17" s="695"/>
      <c r="DNC17" s="695"/>
      <c r="DND17" s="695"/>
      <c r="DNE17" s="695"/>
      <c r="DNF17" s="695"/>
      <c r="DNG17" s="695"/>
      <c r="DNH17" s="695"/>
      <c r="DNI17" s="695"/>
      <c r="DNJ17" s="695"/>
      <c r="DNK17" s="695"/>
      <c r="DNL17" s="695"/>
      <c r="DNM17" s="695"/>
      <c r="DNN17" s="695"/>
      <c r="DNO17" s="695"/>
      <c r="DNP17" s="695"/>
      <c r="DNQ17" s="695"/>
      <c r="DNR17" s="695"/>
      <c r="DNS17" s="695"/>
      <c r="DNT17" s="695"/>
      <c r="DNU17" s="695"/>
      <c r="DNV17" s="695"/>
      <c r="DNW17" s="695"/>
      <c r="DNX17" s="695"/>
      <c r="DNY17" s="695"/>
      <c r="DNZ17" s="695"/>
      <c r="DOA17" s="695"/>
      <c r="DOB17" s="695"/>
      <c r="DOC17" s="695"/>
      <c r="DOD17" s="695"/>
      <c r="DOE17" s="695"/>
      <c r="DOF17" s="695"/>
      <c r="DOG17" s="695"/>
      <c r="DOH17" s="695"/>
      <c r="DOI17" s="695"/>
      <c r="DOJ17" s="695"/>
      <c r="DOK17" s="695"/>
      <c r="DOL17" s="695"/>
      <c r="DOM17" s="695"/>
      <c r="DON17" s="695"/>
      <c r="DOO17" s="695"/>
      <c r="DOP17" s="695"/>
      <c r="DOQ17" s="695"/>
      <c r="DOR17" s="695"/>
      <c r="DOS17" s="695"/>
      <c r="DOT17" s="695"/>
      <c r="DOU17" s="695"/>
      <c r="DOV17" s="695"/>
      <c r="DOW17" s="695"/>
      <c r="DOX17" s="695"/>
      <c r="DOY17" s="695"/>
      <c r="DOZ17" s="695"/>
      <c r="DPA17" s="695"/>
      <c r="DPB17" s="695"/>
      <c r="DPC17" s="695"/>
      <c r="DPD17" s="695"/>
      <c r="DPE17" s="695"/>
      <c r="DPF17" s="695"/>
      <c r="DPG17" s="695"/>
      <c r="DPH17" s="695"/>
      <c r="DPI17" s="695"/>
      <c r="DPJ17" s="695"/>
      <c r="DPK17" s="695"/>
      <c r="DPL17" s="695"/>
      <c r="DPM17" s="695"/>
      <c r="DPN17" s="695"/>
      <c r="DPO17" s="695"/>
      <c r="DPP17" s="695"/>
      <c r="DPQ17" s="695"/>
      <c r="DPR17" s="695"/>
      <c r="DPS17" s="695"/>
      <c r="DPT17" s="695"/>
      <c r="DPU17" s="695"/>
      <c r="DPV17" s="695"/>
      <c r="DPW17" s="695"/>
      <c r="DPX17" s="695"/>
      <c r="DPY17" s="695"/>
      <c r="DPZ17" s="695"/>
      <c r="DQA17" s="695"/>
      <c r="DQB17" s="695"/>
      <c r="DQC17" s="695"/>
      <c r="DQD17" s="695"/>
      <c r="DQE17" s="695"/>
      <c r="DQF17" s="695"/>
      <c r="DQG17" s="695"/>
      <c r="DQH17" s="695"/>
      <c r="DQI17" s="695"/>
      <c r="DQJ17" s="695"/>
      <c r="DQK17" s="695"/>
      <c r="DQL17" s="695"/>
      <c r="DQM17" s="695"/>
      <c r="DQN17" s="695"/>
      <c r="DQO17" s="695"/>
      <c r="DQP17" s="695"/>
      <c r="DQQ17" s="695"/>
      <c r="DQR17" s="695"/>
      <c r="DQS17" s="695"/>
      <c r="DQT17" s="695"/>
      <c r="DQU17" s="695"/>
      <c r="DQV17" s="695"/>
      <c r="DQW17" s="695"/>
      <c r="DQX17" s="695"/>
      <c r="DQY17" s="695"/>
      <c r="DQZ17" s="695"/>
      <c r="DRA17" s="695"/>
      <c r="DRB17" s="695"/>
      <c r="DRC17" s="695"/>
      <c r="DRD17" s="695"/>
      <c r="DRE17" s="695"/>
      <c r="DRF17" s="695"/>
      <c r="DRG17" s="695"/>
      <c r="DRH17" s="695"/>
      <c r="DRI17" s="695"/>
      <c r="DRJ17" s="695"/>
      <c r="DRK17" s="695"/>
      <c r="DRL17" s="695"/>
      <c r="DRM17" s="695"/>
      <c r="DRN17" s="695"/>
      <c r="DRO17" s="695"/>
      <c r="DRP17" s="695"/>
      <c r="DRQ17" s="695"/>
      <c r="DRR17" s="695"/>
      <c r="DRS17" s="695"/>
      <c r="DRT17" s="695"/>
      <c r="DRU17" s="695"/>
      <c r="DRV17" s="695"/>
      <c r="DRW17" s="695"/>
      <c r="DRX17" s="695"/>
      <c r="DRY17" s="695"/>
      <c r="DRZ17" s="695"/>
      <c r="DSA17" s="695"/>
      <c r="DSB17" s="695"/>
      <c r="DSC17" s="695"/>
      <c r="DSD17" s="695"/>
      <c r="DSE17" s="695"/>
      <c r="DSF17" s="695"/>
      <c r="DSG17" s="695"/>
      <c r="DSH17" s="695"/>
      <c r="DSI17" s="695"/>
      <c r="DSJ17" s="695"/>
      <c r="DSK17" s="695"/>
      <c r="DSL17" s="695"/>
      <c r="DSM17" s="695"/>
      <c r="DSN17" s="695"/>
      <c r="DSO17" s="695"/>
      <c r="DSP17" s="695"/>
      <c r="DSQ17" s="695"/>
      <c r="DSR17" s="695"/>
      <c r="DSS17" s="695"/>
      <c r="DST17" s="695"/>
      <c r="DSU17" s="695"/>
      <c r="DSV17" s="695"/>
      <c r="DSW17" s="695"/>
      <c r="DSX17" s="695"/>
      <c r="DSY17" s="695"/>
      <c r="DSZ17" s="695"/>
      <c r="DTA17" s="695"/>
      <c r="DTB17" s="695"/>
      <c r="DTC17" s="695"/>
      <c r="DTD17" s="695"/>
      <c r="DTE17" s="695"/>
      <c r="DTF17" s="695"/>
      <c r="DTG17" s="695"/>
      <c r="DTH17" s="695"/>
      <c r="DTI17" s="695"/>
      <c r="DTJ17" s="695"/>
      <c r="DTK17" s="695"/>
      <c r="DTL17" s="695"/>
      <c r="DTM17" s="695"/>
      <c r="DTN17" s="695"/>
      <c r="DTO17" s="695"/>
      <c r="DTP17" s="695"/>
      <c r="DTQ17" s="695"/>
      <c r="DTR17" s="695"/>
      <c r="DTS17" s="695"/>
      <c r="DTT17" s="695"/>
      <c r="DTU17" s="695"/>
      <c r="DTV17" s="695"/>
      <c r="DTW17" s="695"/>
      <c r="DTX17" s="695"/>
      <c r="DTY17" s="695"/>
      <c r="DTZ17" s="695"/>
      <c r="DUA17" s="695"/>
      <c r="DUB17" s="695"/>
      <c r="DUC17" s="695"/>
      <c r="DUD17" s="695"/>
      <c r="DUE17" s="695"/>
      <c r="DUF17" s="695"/>
      <c r="DUG17" s="695"/>
      <c r="DUH17" s="695"/>
      <c r="DUI17" s="695"/>
      <c r="DUJ17" s="695"/>
      <c r="DUK17" s="695"/>
      <c r="DUL17" s="695"/>
      <c r="DUM17" s="695"/>
      <c r="DUN17" s="695"/>
      <c r="DUO17" s="695"/>
      <c r="DUP17" s="695"/>
      <c r="DUQ17" s="695"/>
      <c r="DUR17" s="695"/>
      <c r="DUS17" s="695"/>
      <c r="DUT17" s="695"/>
      <c r="DUU17" s="695"/>
      <c r="DUV17" s="695"/>
      <c r="DUW17" s="695"/>
      <c r="DUX17" s="695"/>
      <c r="DUY17" s="695"/>
      <c r="DUZ17" s="695"/>
      <c r="DVA17" s="695"/>
      <c r="DVB17" s="695"/>
      <c r="DVC17" s="695"/>
      <c r="DVD17" s="695"/>
      <c r="DVE17" s="695"/>
      <c r="DVF17" s="695"/>
      <c r="DVG17" s="695"/>
      <c r="DVH17" s="695"/>
      <c r="DVI17" s="695"/>
      <c r="DVJ17" s="695"/>
      <c r="DVK17" s="695"/>
      <c r="DVL17" s="695"/>
      <c r="DVM17" s="695"/>
      <c r="DVN17" s="695"/>
      <c r="DVO17" s="695"/>
      <c r="DVP17" s="695"/>
      <c r="DVQ17" s="695"/>
      <c r="DVR17" s="695"/>
      <c r="DVS17" s="695"/>
      <c r="DVT17" s="695"/>
      <c r="DVU17" s="695"/>
      <c r="DVV17" s="695"/>
      <c r="DVW17" s="695"/>
      <c r="DVX17" s="695"/>
      <c r="DVY17" s="695"/>
      <c r="DVZ17" s="695"/>
      <c r="DWA17" s="695"/>
      <c r="DWB17" s="695"/>
      <c r="DWC17" s="695"/>
      <c r="DWD17" s="695"/>
      <c r="DWE17" s="695"/>
      <c r="DWF17" s="695"/>
      <c r="DWG17" s="695"/>
      <c r="DWH17" s="695"/>
      <c r="DWI17" s="695"/>
      <c r="DWJ17" s="695"/>
      <c r="DWK17" s="695"/>
      <c r="DWL17" s="695"/>
      <c r="DWM17" s="695"/>
      <c r="DWN17" s="695"/>
      <c r="DWO17" s="695"/>
      <c r="DWP17" s="695"/>
      <c r="DWQ17" s="695"/>
      <c r="DWR17" s="695"/>
      <c r="DWS17" s="695"/>
      <c r="DWT17" s="695"/>
      <c r="DWU17" s="695"/>
      <c r="DWV17" s="695"/>
      <c r="DWW17" s="695"/>
      <c r="DWX17" s="695"/>
      <c r="DWY17" s="695"/>
      <c r="DWZ17" s="695"/>
      <c r="DXA17" s="695"/>
      <c r="DXB17" s="695"/>
      <c r="DXC17" s="695"/>
      <c r="DXD17" s="695"/>
      <c r="DXE17" s="695"/>
      <c r="DXF17" s="695"/>
      <c r="DXG17" s="695"/>
      <c r="DXH17" s="695"/>
      <c r="DXI17" s="695"/>
      <c r="DXJ17" s="695"/>
      <c r="DXK17" s="695"/>
      <c r="DXL17" s="695"/>
      <c r="DXM17" s="695"/>
      <c r="DXN17" s="695"/>
      <c r="DXO17" s="695"/>
      <c r="DXP17" s="695"/>
      <c r="DXQ17" s="695"/>
      <c r="DXR17" s="695"/>
      <c r="DXS17" s="695"/>
      <c r="DXT17" s="695"/>
      <c r="DXU17" s="695"/>
      <c r="DXV17" s="695"/>
      <c r="DXW17" s="695"/>
      <c r="DXX17" s="695"/>
      <c r="DXY17" s="695"/>
      <c r="DXZ17" s="695"/>
      <c r="DYA17" s="695"/>
      <c r="DYB17" s="695"/>
      <c r="DYC17" s="695"/>
      <c r="DYD17" s="695"/>
      <c r="DYE17" s="695"/>
      <c r="DYF17" s="695"/>
      <c r="DYG17" s="695"/>
      <c r="DYH17" s="695"/>
      <c r="DYI17" s="695"/>
      <c r="DYJ17" s="695"/>
      <c r="DYK17" s="695"/>
      <c r="DYL17" s="695"/>
      <c r="DYM17" s="695"/>
      <c r="DYN17" s="695"/>
      <c r="DYO17" s="695"/>
      <c r="DYP17" s="695"/>
      <c r="DYQ17" s="695"/>
      <c r="DYR17" s="695"/>
      <c r="DYS17" s="695"/>
      <c r="DYT17" s="695"/>
      <c r="DYU17" s="695"/>
      <c r="DYV17" s="695"/>
      <c r="DYW17" s="695"/>
      <c r="DYX17" s="695"/>
      <c r="DYY17" s="695"/>
      <c r="DYZ17" s="695"/>
      <c r="DZA17" s="695"/>
      <c r="DZB17" s="695"/>
      <c r="DZC17" s="695"/>
      <c r="DZD17" s="695"/>
      <c r="DZE17" s="695"/>
      <c r="DZF17" s="695"/>
      <c r="DZG17" s="695"/>
      <c r="DZH17" s="695"/>
      <c r="DZI17" s="695"/>
      <c r="DZJ17" s="695"/>
      <c r="DZK17" s="695"/>
      <c r="DZL17" s="695"/>
      <c r="DZM17" s="695"/>
      <c r="DZN17" s="695"/>
      <c r="DZO17" s="695"/>
      <c r="DZP17" s="695"/>
      <c r="DZQ17" s="695"/>
      <c r="DZR17" s="695"/>
      <c r="DZS17" s="695"/>
      <c r="DZT17" s="695"/>
      <c r="DZU17" s="695"/>
      <c r="DZV17" s="695"/>
      <c r="DZW17" s="695"/>
      <c r="DZX17" s="695"/>
      <c r="DZY17" s="695"/>
      <c r="DZZ17" s="695"/>
      <c r="EAA17" s="695"/>
      <c r="EAB17" s="695"/>
      <c r="EAC17" s="695"/>
      <c r="EAD17" s="695"/>
      <c r="EAE17" s="695"/>
      <c r="EAF17" s="695"/>
      <c r="EAG17" s="695"/>
      <c r="EAH17" s="695"/>
      <c r="EAI17" s="695"/>
      <c r="EAJ17" s="695"/>
      <c r="EAK17" s="695"/>
      <c r="EAL17" s="695"/>
      <c r="EAM17" s="695"/>
      <c r="EAN17" s="695"/>
      <c r="EAO17" s="695"/>
      <c r="EAP17" s="695"/>
      <c r="EAQ17" s="695"/>
      <c r="EAR17" s="695"/>
      <c r="EAS17" s="695"/>
      <c r="EAT17" s="695"/>
      <c r="EAU17" s="695"/>
      <c r="EAV17" s="695"/>
      <c r="EAW17" s="695"/>
      <c r="EAX17" s="695"/>
      <c r="EAY17" s="695"/>
      <c r="EAZ17" s="695"/>
      <c r="EBA17" s="695"/>
      <c r="EBB17" s="695"/>
      <c r="EBC17" s="695"/>
      <c r="EBD17" s="695"/>
      <c r="EBE17" s="695"/>
      <c r="EBF17" s="695"/>
      <c r="EBG17" s="695"/>
      <c r="EBH17" s="695"/>
      <c r="EBI17" s="695"/>
      <c r="EBJ17" s="695"/>
      <c r="EBK17" s="695"/>
      <c r="EBL17" s="695"/>
      <c r="EBM17" s="695"/>
      <c r="EBN17" s="695"/>
      <c r="EBO17" s="695"/>
      <c r="EBP17" s="695"/>
      <c r="EBQ17" s="695"/>
      <c r="EBR17" s="695"/>
      <c r="EBS17" s="695"/>
      <c r="EBT17" s="695"/>
      <c r="EBU17" s="695"/>
      <c r="EBV17" s="695"/>
      <c r="EBW17" s="695"/>
      <c r="EBX17" s="695"/>
      <c r="EBY17" s="695"/>
      <c r="EBZ17" s="695"/>
      <c r="ECA17" s="695"/>
      <c r="ECB17" s="695"/>
      <c r="ECC17" s="695"/>
      <c r="ECD17" s="695"/>
      <c r="ECE17" s="695"/>
      <c r="ECF17" s="695"/>
      <c r="ECG17" s="695"/>
      <c r="ECH17" s="695"/>
      <c r="ECI17" s="695"/>
      <c r="ECJ17" s="695"/>
      <c r="ECK17" s="695"/>
      <c r="ECL17" s="695"/>
      <c r="ECM17" s="695"/>
      <c r="ECN17" s="695"/>
      <c r="ECO17" s="695"/>
      <c r="ECP17" s="695"/>
      <c r="ECQ17" s="695"/>
      <c r="ECR17" s="695"/>
      <c r="ECS17" s="695"/>
      <c r="ECT17" s="695"/>
      <c r="ECU17" s="695"/>
      <c r="ECV17" s="695"/>
      <c r="ECW17" s="695"/>
      <c r="ECX17" s="695"/>
      <c r="ECY17" s="695"/>
      <c r="ECZ17" s="695"/>
      <c r="EDA17" s="695"/>
      <c r="EDB17" s="695"/>
      <c r="EDC17" s="695"/>
      <c r="EDD17" s="695"/>
      <c r="EDE17" s="695"/>
      <c r="EDF17" s="695"/>
      <c r="EDG17" s="695"/>
      <c r="EDH17" s="695"/>
      <c r="EDI17" s="695"/>
      <c r="EDJ17" s="695"/>
      <c r="EDK17" s="695"/>
      <c r="EDL17" s="695"/>
      <c r="EDM17" s="695"/>
      <c r="EDN17" s="695"/>
      <c r="EDO17" s="695"/>
      <c r="EDP17" s="695"/>
      <c r="EDQ17" s="695"/>
      <c r="EDR17" s="695"/>
      <c r="EDS17" s="695"/>
      <c r="EDT17" s="695"/>
      <c r="EDU17" s="695"/>
      <c r="EDV17" s="695"/>
      <c r="EDW17" s="695"/>
      <c r="EDX17" s="695"/>
      <c r="EDY17" s="695"/>
      <c r="EDZ17" s="695"/>
      <c r="EEA17" s="695"/>
      <c r="EEB17" s="695"/>
      <c r="EEC17" s="695"/>
      <c r="EED17" s="695"/>
      <c r="EEE17" s="695"/>
      <c r="EEF17" s="695"/>
      <c r="EEG17" s="695"/>
      <c r="EEH17" s="695"/>
      <c r="EEI17" s="695"/>
      <c r="EEJ17" s="695"/>
      <c r="EEK17" s="695"/>
      <c r="EEL17" s="695"/>
      <c r="EEM17" s="695"/>
      <c r="EEN17" s="695"/>
      <c r="EEO17" s="695"/>
      <c r="EEP17" s="695"/>
      <c r="EEQ17" s="695"/>
      <c r="EER17" s="695"/>
      <c r="EES17" s="695"/>
      <c r="EET17" s="695"/>
      <c r="EEU17" s="695"/>
      <c r="EEV17" s="695"/>
      <c r="EEW17" s="695"/>
      <c r="EEX17" s="695"/>
      <c r="EEY17" s="695"/>
      <c r="EEZ17" s="695"/>
      <c r="EFA17" s="695"/>
      <c r="EFB17" s="695"/>
      <c r="EFC17" s="695"/>
      <c r="EFD17" s="695"/>
      <c r="EFE17" s="695"/>
      <c r="EFF17" s="695"/>
      <c r="EFG17" s="695"/>
      <c r="EFH17" s="695"/>
      <c r="EFI17" s="695"/>
      <c r="EFJ17" s="695"/>
      <c r="EFK17" s="695"/>
      <c r="EFL17" s="695"/>
      <c r="EFM17" s="695"/>
      <c r="EFN17" s="695"/>
      <c r="EFO17" s="695"/>
      <c r="EFP17" s="695"/>
      <c r="EFQ17" s="695"/>
      <c r="EFR17" s="695"/>
      <c r="EFS17" s="695"/>
      <c r="EFT17" s="695"/>
      <c r="EFU17" s="695"/>
      <c r="EFV17" s="695"/>
      <c r="EFW17" s="695"/>
      <c r="EFX17" s="695"/>
      <c r="EFY17" s="695"/>
      <c r="EFZ17" s="695"/>
      <c r="EGA17" s="695"/>
      <c r="EGB17" s="695"/>
      <c r="EGC17" s="695"/>
      <c r="EGD17" s="695"/>
      <c r="EGE17" s="695"/>
      <c r="EGF17" s="695"/>
      <c r="EGG17" s="695"/>
      <c r="EGH17" s="695"/>
      <c r="EGI17" s="695"/>
      <c r="EGJ17" s="695"/>
      <c r="EGK17" s="695"/>
      <c r="EGL17" s="695"/>
      <c r="EGM17" s="695"/>
      <c r="EGN17" s="695"/>
      <c r="EGO17" s="695"/>
      <c r="EGP17" s="695"/>
      <c r="EGQ17" s="695"/>
      <c r="EGR17" s="695"/>
      <c r="EGS17" s="695"/>
      <c r="EGT17" s="695"/>
      <c r="EGU17" s="695"/>
      <c r="EGV17" s="695"/>
      <c r="EGW17" s="695"/>
      <c r="EGX17" s="695"/>
      <c r="EGY17" s="695"/>
      <c r="EGZ17" s="695"/>
      <c r="EHA17" s="695"/>
      <c r="EHB17" s="695"/>
      <c r="EHC17" s="695"/>
      <c r="EHD17" s="695"/>
      <c r="EHE17" s="695"/>
      <c r="EHF17" s="695"/>
      <c r="EHG17" s="695"/>
      <c r="EHH17" s="695"/>
      <c r="EHI17" s="695"/>
      <c r="EHJ17" s="695"/>
      <c r="EHK17" s="695"/>
      <c r="EHL17" s="695"/>
      <c r="EHM17" s="695"/>
      <c r="EHN17" s="695"/>
      <c r="EHO17" s="695"/>
      <c r="EHP17" s="695"/>
      <c r="EHQ17" s="695"/>
      <c r="EHR17" s="695"/>
      <c r="EHS17" s="695"/>
      <c r="EHT17" s="695"/>
      <c r="EHU17" s="695"/>
      <c r="EHV17" s="695"/>
      <c r="EHW17" s="695"/>
      <c r="EHX17" s="695"/>
      <c r="EHY17" s="695"/>
      <c r="EHZ17" s="695"/>
      <c r="EIA17" s="695"/>
      <c r="EIB17" s="695"/>
      <c r="EIC17" s="695"/>
      <c r="EID17" s="695"/>
      <c r="EIE17" s="695"/>
      <c r="EIF17" s="695"/>
      <c r="EIG17" s="695"/>
      <c r="EIH17" s="695"/>
      <c r="EII17" s="695"/>
      <c r="EIJ17" s="695"/>
      <c r="EIK17" s="695"/>
      <c r="EIL17" s="695"/>
      <c r="EIM17" s="695"/>
      <c r="EIN17" s="695"/>
      <c r="EIO17" s="695"/>
      <c r="EIP17" s="695"/>
      <c r="EIQ17" s="695"/>
      <c r="EIR17" s="695"/>
      <c r="EIS17" s="695"/>
      <c r="EIT17" s="695"/>
      <c r="EIU17" s="695"/>
      <c r="EIV17" s="695"/>
      <c r="EIW17" s="695"/>
      <c r="EIX17" s="695"/>
      <c r="EIY17" s="695"/>
      <c r="EIZ17" s="695"/>
      <c r="EJA17" s="695"/>
      <c r="EJB17" s="695"/>
      <c r="EJC17" s="695"/>
      <c r="EJD17" s="695"/>
      <c r="EJE17" s="695"/>
      <c r="EJF17" s="695"/>
      <c r="EJG17" s="695"/>
      <c r="EJH17" s="695"/>
      <c r="EJI17" s="695"/>
      <c r="EJJ17" s="695"/>
      <c r="EJK17" s="695"/>
      <c r="EJL17" s="695"/>
      <c r="EJM17" s="695"/>
      <c r="EJN17" s="695"/>
      <c r="EJO17" s="695"/>
      <c r="EJP17" s="695"/>
      <c r="EJQ17" s="695"/>
      <c r="EJR17" s="695"/>
      <c r="EJS17" s="695"/>
      <c r="EJT17" s="695"/>
      <c r="EJU17" s="695"/>
      <c r="EJV17" s="695"/>
      <c r="EJW17" s="695"/>
      <c r="EJX17" s="695"/>
      <c r="EJY17" s="695"/>
      <c r="EJZ17" s="695"/>
      <c r="EKA17" s="695"/>
      <c r="EKB17" s="695"/>
      <c r="EKC17" s="695"/>
      <c r="EKD17" s="695"/>
      <c r="EKE17" s="695"/>
      <c r="EKF17" s="695"/>
      <c r="EKG17" s="695"/>
      <c r="EKH17" s="695"/>
      <c r="EKI17" s="695"/>
      <c r="EKJ17" s="695"/>
      <c r="EKK17" s="695"/>
      <c r="EKL17" s="695"/>
      <c r="EKM17" s="695"/>
      <c r="EKN17" s="695"/>
      <c r="EKO17" s="695"/>
      <c r="EKP17" s="695"/>
      <c r="EKQ17" s="695"/>
      <c r="EKR17" s="695"/>
      <c r="EKS17" s="695"/>
      <c r="EKT17" s="695"/>
      <c r="EKU17" s="695"/>
      <c r="EKV17" s="695"/>
      <c r="EKW17" s="695"/>
      <c r="EKX17" s="695"/>
      <c r="EKY17" s="695"/>
      <c r="EKZ17" s="695"/>
      <c r="ELA17" s="695"/>
      <c r="ELB17" s="695"/>
      <c r="ELC17" s="695"/>
      <c r="ELD17" s="695"/>
      <c r="ELE17" s="695"/>
      <c r="ELF17" s="695"/>
      <c r="ELG17" s="695"/>
      <c r="ELH17" s="695"/>
      <c r="ELI17" s="695"/>
      <c r="ELJ17" s="695"/>
      <c r="ELK17" s="695"/>
      <c r="ELL17" s="695"/>
      <c r="ELM17" s="695"/>
      <c r="ELN17" s="695"/>
      <c r="ELO17" s="695"/>
      <c r="ELP17" s="695"/>
      <c r="ELQ17" s="695"/>
      <c r="ELR17" s="695"/>
      <c r="ELS17" s="695"/>
      <c r="ELT17" s="695"/>
      <c r="ELU17" s="695"/>
      <c r="ELV17" s="695"/>
      <c r="ELW17" s="695"/>
      <c r="ELX17" s="695"/>
      <c r="ELY17" s="695"/>
      <c r="ELZ17" s="695"/>
      <c r="EMA17" s="695"/>
      <c r="EMB17" s="695"/>
      <c r="EMC17" s="695"/>
      <c r="EMD17" s="695"/>
      <c r="EME17" s="695"/>
      <c r="EMF17" s="695"/>
      <c r="EMG17" s="695"/>
      <c r="EMH17" s="695"/>
      <c r="EMI17" s="695"/>
      <c r="EMJ17" s="695"/>
      <c r="EMK17" s="695"/>
      <c r="EML17" s="695"/>
      <c r="EMM17" s="695"/>
      <c r="EMN17" s="695"/>
      <c r="EMO17" s="695"/>
      <c r="EMP17" s="695"/>
      <c r="EMQ17" s="695"/>
      <c r="EMR17" s="695"/>
      <c r="EMS17" s="695"/>
      <c r="EMT17" s="695"/>
      <c r="EMU17" s="695"/>
      <c r="EMV17" s="695"/>
      <c r="EMW17" s="695"/>
      <c r="EMX17" s="695"/>
      <c r="EMY17" s="695"/>
      <c r="EMZ17" s="695"/>
      <c r="ENA17" s="695"/>
      <c r="ENB17" s="695"/>
      <c r="ENC17" s="695"/>
      <c r="END17" s="695"/>
      <c r="ENE17" s="695"/>
      <c r="ENF17" s="695"/>
      <c r="ENG17" s="695"/>
      <c r="ENH17" s="695"/>
      <c r="ENI17" s="695"/>
      <c r="ENJ17" s="695"/>
      <c r="ENK17" s="695"/>
      <c r="ENL17" s="695"/>
      <c r="ENM17" s="695"/>
      <c r="ENN17" s="695"/>
      <c r="ENO17" s="695"/>
      <c r="ENP17" s="695"/>
      <c r="ENQ17" s="695"/>
      <c r="ENR17" s="695"/>
      <c r="ENS17" s="695"/>
      <c r="ENT17" s="695"/>
      <c r="ENU17" s="695"/>
      <c r="ENV17" s="695"/>
      <c r="ENW17" s="695"/>
      <c r="ENX17" s="695"/>
      <c r="ENY17" s="695"/>
      <c r="ENZ17" s="695"/>
      <c r="EOA17" s="695"/>
      <c r="EOB17" s="695"/>
      <c r="EOC17" s="695"/>
      <c r="EOD17" s="695"/>
      <c r="EOE17" s="695"/>
      <c r="EOF17" s="695"/>
      <c r="EOG17" s="695"/>
      <c r="EOH17" s="695"/>
      <c r="EOI17" s="695"/>
      <c r="EOJ17" s="695"/>
      <c r="EOK17" s="695"/>
      <c r="EOL17" s="695"/>
      <c r="EOM17" s="695"/>
      <c r="EON17" s="695"/>
      <c r="EOO17" s="695"/>
      <c r="EOP17" s="695"/>
      <c r="EOQ17" s="695"/>
      <c r="EOR17" s="695"/>
      <c r="EOS17" s="695"/>
      <c r="EOT17" s="695"/>
      <c r="EOU17" s="695"/>
      <c r="EOV17" s="695"/>
      <c r="EOW17" s="695"/>
      <c r="EOX17" s="695"/>
      <c r="EOY17" s="695"/>
      <c r="EOZ17" s="695"/>
      <c r="EPA17" s="695"/>
      <c r="EPB17" s="695"/>
      <c r="EPC17" s="695"/>
      <c r="EPD17" s="695"/>
      <c r="EPE17" s="695"/>
      <c r="EPF17" s="695"/>
      <c r="EPG17" s="695"/>
      <c r="EPH17" s="695"/>
      <c r="EPI17" s="695"/>
      <c r="EPJ17" s="695"/>
      <c r="EPK17" s="695"/>
      <c r="EPL17" s="695"/>
      <c r="EPM17" s="695"/>
      <c r="EPN17" s="695"/>
      <c r="EPO17" s="695"/>
      <c r="EPP17" s="695"/>
      <c r="EPQ17" s="695"/>
      <c r="EPR17" s="695"/>
      <c r="EPS17" s="695"/>
      <c r="EPT17" s="695"/>
      <c r="EPU17" s="695"/>
      <c r="EPV17" s="695"/>
      <c r="EPW17" s="695"/>
      <c r="EPX17" s="695"/>
      <c r="EPY17" s="695"/>
      <c r="EPZ17" s="695"/>
      <c r="EQA17" s="695"/>
      <c r="EQB17" s="695"/>
      <c r="EQC17" s="695"/>
      <c r="EQD17" s="695"/>
      <c r="EQE17" s="695"/>
      <c r="EQF17" s="695"/>
      <c r="EQG17" s="695"/>
      <c r="EQH17" s="695"/>
      <c r="EQI17" s="695"/>
      <c r="EQJ17" s="695"/>
      <c r="EQK17" s="695"/>
      <c r="EQL17" s="695"/>
      <c r="EQM17" s="695"/>
      <c r="EQN17" s="695"/>
      <c r="EQO17" s="695"/>
      <c r="EQP17" s="695"/>
      <c r="EQQ17" s="695"/>
      <c r="EQR17" s="695"/>
      <c r="EQS17" s="695"/>
      <c r="EQT17" s="695"/>
      <c r="EQU17" s="695"/>
      <c r="EQV17" s="695"/>
      <c r="EQW17" s="695"/>
      <c r="EQX17" s="695"/>
      <c r="EQY17" s="695"/>
      <c r="EQZ17" s="695"/>
      <c r="ERA17" s="695"/>
      <c r="ERB17" s="695"/>
      <c r="ERC17" s="695"/>
      <c r="ERD17" s="695"/>
      <c r="ERE17" s="695"/>
      <c r="ERF17" s="695"/>
      <c r="ERG17" s="695"/>
      <c r="ERH17" s="695"/>
      <c r="ERI17" s="695"/>
      <c r="ERJ17" s="695"/>
      <c r="ERK17" s="695"/>
      <c r="ERL17" s="695"/>
      <c r="ERM17" s="695"/>
      <c r="ERN17" s="695"/>
      <c r="ERO17" s="695"/>
      <c r="ERP17" s="695"/>
      <c r="ERQ17" s="695"/>
      <c r="ERR17" s="695"/>
      <c r="ERS17" s="695"/>
      <c r="ERT17" s="695"/>
      <c r="ERU17" s="695"/>
      <c r="ERV17" s="695"/>
      <c r="ERW17" s="695"/>
      <c r="ERX17" s="695"/>
      <c r="ERY17" s="695"/>
      <c r="ERZ17" s="695"/>
      <c r="ESA17" s="695"/>
      <c r="ESB17" s="695"/>
      <c r="ESC17" s="695"/>
      <c r="ESD17" s="695"/>
      <c r="ESE17" s="695"/>
      <c r="ESF17" s="695"/>
      <c r="ESG17" s="695"/>
      <c r="ESH17" s="695"/>
      <c r="ESI17" s="695"/>
      <c r="ESJ17" s="695"/>
      <c r="ESK17" s="695"/>
      <c r="ESL17" s="695"/>
      <c r="ESM17" s="695"/>
      <c r="ESN17" s="695"/>
      <c r="ESO17" s="695"/>
      <c r="ESP17" s="695"/>
      <c r="ESQ17" s="695"/>
      <c r="ESR17" s="695"/>
      <c r="ESS17" s="695"/>
      <c r="EST17" s="695"/>
      <c r="ESU17" s="695"/>
      <c r="ESV17" s="695"/>
      <c r="ESW17" s="695"/>
      <c r="ESX17" s="695"/>
      <c r="ESY17" s="695"/>
      <c r="ESZ17" s="695"/>
      <c r="ETA17" s="695"/>
      <c r="ETB17" s="695"/>
      <c r="ETC17" s="695"/>
      <c r="ETD17" s="695"/>
      <c r="ETE17" s="695"/>
      <c r="ETF17" s="695"/>
      <c r="ETG17" s="695"/>
      <c r="ETH17" s="695"/>
      <c r="ETI17" s="695"/>
      <c r="ETJ17" s="695"/>
      <c r="ETK17" s="695"/>
      <c r="ETL17" s="695"/>
      <c r="ETM17" s="695"/>
      <c r="ETN17" s="695"/>
      <c r="ETO17" s="695"/>
      <c r="ETP17" s="695"/>
      <c r="ETQ17" s="695"/>
      <c r="ETR17" s="695"/>
      <c r="ETS17" s="695"/>
      <c r="ETT17" s="695"/>
      <c r="ETU17" s="695"/>
      <c r="ETV17" s="695"/>
      <c r="ETW17" s="695"/>
      <c r="ETX17" s="695"/>
      <c r="ETY17" s="695"/>
      <c r="ETZ17" s="695"/>
      <c r="EUA17" s="695"/>
      <c r="EUB17" s="695"/>
      <c r="EUC17" s="695"/>
      <c r="EUD17" s="695"/>
      <c r="EUE17" s="695"/>
      <c r="EUF17" s="695"/>
      <c r="EUG17" s="695"/>
      <c r="EUH17" s="695"/>
      <c r="EUI17" s="695"/>
      <c r="EUJ17" s="695"/>
      <c r="EUK17" s="695"/>
      <c r="EUL17" s="695"/>
      <c r="EUM17" s="695"/>
      <c r="EUN17" s="695"/>
      <c r="EUO17" s="695"/>
      <c r="EUP17" s="695"/>
      <c r="EUQ17" s="695"/>
      <c r="EUR17" s="695"/>
      <c r="EUS17" s="695"/>
      <c r="EUT17" s="695"/>
      <c r="EUU17" s="695"/>
      <c r="EUV17" s="695"/>
      <c r="EUW17" s="695"/>
      <c r="EUX17" s="695"/>
      <c r="EUY17" s="695"/>
      <c r="EUZ17" s="695"/>
      <c r="EVA17" s="695"/>
      <c r="EVB17" s="695"/>
      <c r="EVC17" s="695"/>
      <c r="EVD17" s="695"/>
      <c r="EVE17" s="695"/>
      <c r="EVF17" s="695"/>
      <c r="EVG17" s="695"/>
      <c r="EVH17" s="695"/>
      <c r="EVI17" s="695"/>
      <c r="EVJ17" s="695"/>
      <c r="EVK17" s="695"/>
      <c r="EVL17" s="695"/>
      <c r="EVM17" s="695"/>
      <c r="EVN17" s="695"/>
      <c r="EVO17" s="695"/>
      <c r="EVP17" s="695"/>
      <c r="EVQ17" s="695"/>
      <c r="EVR17" s="695"/>
      <c r="EVS17" s="695"/>
      <c r="EVT17" s="695"/>
      <c r="EVU17" s="695"/>
      <c r="EVV17" s="695"/>
      <c r="EVW17" s="695"/>
      <c r="EVX17" s="695"/>
      <c r="EVY17" s="695"/>
      <c r="EVZ17" s="695"/>
      <c r="EWA17" s="695"/>
      <c r="EWB17" s="695"/>
      <c r="EWC17" s="695"/>
      <c r="EWD17" s="695"/>
      <c r="EWE17" s="695"/>
      <c r="EWF17" s="695"/>
      <c r="EWG17" s="695"/>
      <c r="EWH17" s="695"/>
      <c r="EWI17" s="695"/>
      <c r="EWJ17" s="695"/>
      <c r="EWK17" s="695"/>
      <c r="EWL17" s="695"/>
      <c r="EWM17" s="695"/>
      <c r="EWN17" s="695"/>
      <c r="EWO17" s="695"/>
      <c r="EWP17" s="695"/>
      <c r="EWQ17" s="695"/>
      <c r="EWR17" s="695"/>
      <c r="EWS17" s="695"/>
      <c r="EWT17" s="695"/>
      <c r="EWU17" s="695"/>
      <c r="EWV17" s="695"/>
      <c r="EWW17" s="695"/>
      <c r="EWX17" s="695"/>
      <c r="EWY17" s="695"/>
      <c r="EWZ17" s="695"/>
      <c r="EXA17" s="695"/>
      <c r="EXB17" s="695"/>
      <c r="EXC17" s="695"/>
      <c r="EXD17" s="695"/>
      <c r="EXE17" s="695"/>
      <c r="EXF17" s="695"/>
      <c r="EXG17" s="695"/>
      <c r="EXH17" s="695"/>
      <c r="EXI17" s="695"/>
      <c r="EXJ17" s="695"/>
      <c r="EXK17" s="695"/>
      <c r="EXL17" s="695"/>
      <c r="EXM17" s="695"/>
      <c r="EXN17" s="695"/>
      <c r="EXO17" s="695"/>
      <c r="EXP17" s="695"/>
      <c r="EXQ17" s="695"/>
      <c r="EXR17" s="695"/>
      <c r="EXS17" s="695"/>
      <c r="EXT17" s="695"/>
      <c r="EXU17" s="695"/>
      <c r="EXV17" s="695"/>
      <c r="EXW17" s="695"/>
      <c r="EXX17" s="695"/>
      <c r="EXY17" s="695"/>
      <c r="EXZ17" s="695"/>
      <c r="EYA17" s="695"/>
      <c r="EYB17" s="695"/>
      <c r="EYC17" s="695"/>
      <c r="EYD17" s="695"/>
      <c r="EYE17" s="695"/>
      <c r="EYF17" s="695"/>
      <c r="EYG17" s="695"/>
      <c r="EYH17" s="695"/>
      <c r="EYI17" s="695"/>
      <c r="EYJ17" s="695"/>
      <c r="EYK17" s="695"/>
      <c r="EYL17" s="695"/>
      <c r="EYM17" s="695"/>
      <c r="EYN17" s="695"/>
      <c r="EYO17" s="695"/>
      <c r="EYP17" s="695"/>
      <c r="EYQ17" s="695"/>
      <c r="EYR17" s="695"/>
      <c r="EYS17" s="695"/>
      <c r="EYT17" s="695"/>
      <c r="EYU17" s="695"/>
      <c r="EYV17" s="695"/>
      <c r="EYW17" s="695"/>
      <c r="EYX17" s="695"/>
      <c r="EYY17" s="695"/>
      <c r="EYZ17" s="695"/>
      <c r="EZA17" s="695"/>
      <c r="EZB17" s="695"/>
      <c r="EZC17" s="695"/>
      <c r="EZD17" s="695"/>
      <c r="EZE17" s="695"/>
      <c r="EZF17" s="695"/>
      <c r="EZG17" s="695"/>
      <c r="EZH17" s="695"/>
      <c r="EZI17" s="695"/>
      <c r="EZJ17" s="695"/>
      <c r="EZK17" s="695"/>
      <c r="EZL17" s="695"/>
      <c r="EZM17" s="695"/>
      <c r="EZN17" s="695"/>
      <c r="EZO17" s="695"/>
      <c r="EZP17" s="695"/>
      <c r="EZQ17" s="695"/>
      <c r="EZR17" s="695"/>
      <c r="EZS17" s="695"/>
      <c r="EZT17" s="695"/>
      <c r="EZU17" s="695"/>
      <c r="EZV17" s="695"/>
      <c r="EZW17" s="695"/>
      <c r="EZX17" s="695"/>
      <c r="EZY17" s="695"/>
      <c r="EZZ17" s="695"/>
      <c r="FAA17" s="695"/>
      <c r="FAB17" s="695"/>
      <c r="FAC17" s="695"/>
      <c r="FAD17" s="695"/>
      <c r="FAE17" s="695"/>
      <c r="FAF17" s="695"/>
      <c r="FAG17" s="695"/>
      <c r="FAH17" s="695"/>
      <c r="FAI17" s="695"/>
      <c r="FAJ17" s="695"/>
      <c r="FAK17" s="695"/>
      <c r="FAL17" s="695"/>
      <c r="FAM17" s="695"/>
      <c r="FAN17" s="695"/>
      <c r="FAO17" s="695"/>
      <c r="FAP17" s="695"/>
      <c r="FAQ17" s="695"/>
      <c r="FAR17" s="695"/>
      <c r="FAS17" s="695"/>
      <c r="FAT17" s="695"/>
      <c r="FAU17" s="695"/>
      <c r="FAV17" s="695"/>
      <c r="FAW17" s="695"/>
      <c r="FAX17" s="695"/>
      <c r="FAY17" s="695"/>
      <c r="FAZ17" s="695"/>
      <c r="FBA17" s="695"/>
      <c r="FBB17" s="695"/>
      <c r="FBC17" s="695"/>
      <c r="FBD17" s="695"/>
      <c r="FBE17" s="695"/>
      <c r="FBF17" s="695"/>
      <c r="FBG17" s="695"/>
      <c r="FBH17" s="695"/>
      <c r="FBI17" s="695"/>
      <c r="FBJ17" s="695"/>
      <c r="FBK17" s="695"/>
      <c r="FBL17" s="695"/>
      <c r="FBM17" s="695"/>
      <c r="FBN17" s="695"/>
      <c r="FBO17" s="695"/>
      <c r="FBP17" s="695"/>
      <c r="FBQ17" s="695"/>
      <c r="FBR17" s="695"/>
      <c r="FBS17" s="695"/>
      <c r="FBT17" s="695"/>
      <c r="FBU17" s="695"/>
      <c r="FBV17" s="695"/>
      <c r="FBW17" s="695"/>
      <c r="FBX17" s="695"/>
      <c r="FBY17" s="695"/>
      <c r="FBZ17" s="695"/>
      <c r="FCA17" s="695"/>
      <c r="FCB17" s="695"/>
      <c r="FCC17" s="695"/>
      <c r="FCD17" s="695"/>
      <c r="FCE17" s="695"/>
      <c r="FCF17" s="695"/>
      <c r="FCG17" s="695"/>
      <c r="FCH17" s="695"/>
      <c r="FCI17" s="695"/>
      <c r="FCJ17" s="695"/>
      <c r="FCK17" s="695"/>
      <c r="FCL17" s="695"/>
      <c r="FCM17" s="695"/>
      <c r="FCN17" s="695"/>
      <c r="FCO17" s="695"/>
      <c r="FCP17" s="695"/>
      <c r="FCQ17" s="695"/>
      <c r="FCR17" s="695"/>
      <c r="FCS17" s="695"/>
      <c r="FCT17" s="695"/>
      <c r="FCU17" s="695"/>
      <c r="FCV17" s="695"/>
      <c r="FCW17" s="695"/>
      <c r="FCX17" s="695"/>
      <c r="FCY17" s="695"/>
      <c r="FCZ17" s="695"/>
      <c r="FDA17" s="695"/>
      <c r="FDB17" s="695"/>
      <c r="FDC17" s="695"/>
      <c r="FDD17" s="695"/>
      <c r="FDE17" s="695"/>
      <c r="FDF17" s="695"/>
      <c r="FDG17" s="695"/>
      <c r="FDH17" s="695"/>
      <c r="FDI17" s="695"/>
      <c r="FDJ17" s="695"/>
      <c r="FDK17" s="695"/>
      <c r="FDL17" s="695"/>
      <c r="FDM17" s="695"/>
      <c r="FDN17" s="695"/>
      <c r="FDO17" s="695"/>
      <c r="FDP17" s="695"/>
      <c r="FDQ17" s="695"/>
      <c r="FDR17" s="695"/>
      <c r="FDS17" s="695"/>
      <c r="FDT17" s="695"/>
      <c r="FDU17" s="695"/>
      <c r="FDV17" s="695"/>
      <c r="FDW17" s="695"/>
      <c r="FDX17" s="695"/>
      <c r="FDY17" s="695"/>
      <c r="FDZ17" s="695"/>
      <c r="FEA17" s="695"/>
      <c r="FEB17" s="695"/>
      <c r="FEC17" s="695"/>
      <c r="FED17" s="695"/>
      <c r="FEE17" s="695"/>
      <c r="FEF17" s="695"/>
      <c r="FEG17" s="695"/>
      <c r="FEH17" s="695"/>
      <c r="FEI17" s="695"/>
      <c r="FEJ17" s="695"/>
      <c r="FEK17" s="695"/>
      <c r="FEL17" s="695"/>
      <c r="FEM17" s="695"/>
      <c r="FEN17" s="695"/>
      <c r="FEO17" s="695"/>
      <c r="FEP17" s="695"/>
      <c r="FEQ17" s="695"/>
      <c r="FER17" s="695"/>
      <c r="FES17" s="695"/>
      <c r="FET17" s="695"/>
      <c r="FEU17" s="695"/>
      <c r="FEV17" s="695"/>
      <c r="FEW17" s="695"/>
      <c r="FEX17" s="695"/>
      <c r="FEY17" s="695"/>
      <c r="FEZ17" s="695"/>
      <c r="FFA17" s="695"/>
      <c r="FFB17" s="695"/>
      <c r="FFC17" s="695"/>
      <c r="FFD17" s="695"/>
      <c r="FFE17" s="695"/>
      <c r="FFF17" s="695"/>
      <c r="FFG17" s="695"/>
      <c r="FFH17" s="695"/>
      <c r="FFI17" s="695"/>
      <c r="FFJ17" s="695"/>
      <c r="FFK17" s="695"/>
      <c r="FFL17" s="695"/>
      <c r="FFM17" s="695"/>
      <c r="FFN17" s="695"/>
      <c r="FFO17" s="695"/>
      <c r="FFP17" s="695"/>
      <c r="FFQ17" s="695"/>
      <c r="FFR17" s="695"/>
      <c r="FFS17" s="695"/>
      <c r="FFT17" s="695"/>
      <c r="FFU17" s="695"/>
      <c r="FFV17" s="695"/>
      <c r="FFW17" s="695"/>
      <c r="FFX17" s="695"/>
      <c r="FFY17" s="695"/>
      <c r="FFZ17" s="695"/>
      <c r="FGA17" s="695"/>
      <c r="FGB17" s="695"/>
      <c r="FGC17" s="695"/>
      <c r="FGD17" s="695"/>
      <c r="FGE17" s="695"/>
      <c r="FGF17" s="695"/>
      <c r="FGG17" s="695"/>
      <c r="FGH17" s="695"/>
      <c r="FGI17" s="695"/>
      <c r="FGJ17" s="695"/>
      <c r="FGK17" s="695"/>
      <c r="FGL17" s="695"/>
      <c r="FGM17" s="695"/>
      <c r="FGN17" s="695"/>
      <c r="FGO17" s="695"/>
      <c r="FGP17" s="695"/>
      <c r="FGQ17" s="695"/>
      <c r="FGR17" s="695"/>
      <c r="FGS17" s="695"/>
      <c r="FGT17" s="695"/>
      <c r="FGU17" s="695"/>
      <c r="FGV17" s="695"/>
      <c r="FGW17" s="695"/>
      <c r="FGX17" s="695"/>
      <c r="FGY17" s="695"/>
      <c r="FGZ17" s="695"/>
      <c r="FHA17" s="695"/>
      <c r="FHB17" s="695"/>
      <c r="FHC17" s="695"/>
      <c r="FHD17" s="695"/>
      <c r="FHE17" s="695"/>
      <c r="FHF17" s="695"/>
      <c r="FHG17" s="695"/>
      <c r="FHH17" s="695"/>
      <c r="FHI17" s="695"/>
      <c r="FHJ17" s="695"/>
      <c r="FHK17" s="695"/>
      <c r="FHL17" s="695"/>
      <c r="FHM17" s="695"/>
      <c r="FHN17" s="695"/>
      <c r="FHO17" s="695"/>
      <c r="FHP17" s="695"/>
      <c r="FHQ17" s="695"/>
      <c r="FHR17" s="695"/>
      <c r="FHS17" s="695"/>
      <c r="FHT17" s="695"/>
      <c r="FHU17" s="695"/>
      <c r="FHV17" s="695"/>
      <c r="FHW17" s="695"/>
      <c r="FHX17" s="695"/>
      <c r="FHY17" s="695"/>
      <c r="FHZ17" s="695"/>
      <c r="FIA17" s="695"/>
      <c r="FIB17" s="695"/>
      <c r="FIC17" s="695"/>
      <c r="FID17" s="695"/>
      <c r="FIE17" s="695"/>
      <c r="FIF17" s="695"/>
      <c r="FIG17" s="695"/>
      <c r="FIH17" s="695"/>
      <c r="FII17" s="695"/>
      <c r="FIJ17" s="695"/>
      <c r="FIK17" s="695"/>
      <c r="FIL17" s="695"/>
      <c r="FIM17" s="695"/>
      <c r="FIN17" s="695"/>
      <c r="FIO17" s="695"/>
      <c r="FIP17" s="695"/>
      <c r="FIQ17" s="695"/>
      <c r="FIR17" s="695"/>
      <c r="FIS17" s="695"/>
      <c r="FIT17" s="695"/>
      <c r="FIU17" s="695"/>
      <c r="FIV17" s="695"/>
      <c r="FIW17" s="695"/>
      <c r="FIX17" s="695"/>
      <c r="FIY17" s="695"/>
      <c r="FIZ17" s="695"/>
      <c r="FJA17" s="695"/>
      <c r="FJB17" s="695"/>
      <c r="FJC17" s="695"/>
      <c r="FJD17" s="695"/>
      <c r="FJE17" s="695"/>
      <c r="FJF17" s="695"/>
      <c r="FJG17" s="695"/>
      <c r="FJH17" s="695"/>
      <c r="FJI17" s="695"/>
      <c r="FJJ17" s="695"/>
      <c r="FJK17" s="695"/>
      <c r="FJL17" s="695"/>
      <c r="FJM17" s="695"/>
      <c r="FJN17" s="695"/>
      <c r="FJO17" s="695"/>
      <c r="FJP17" s="695"/>
      <c r="FJQ17" s="695"/>
      <c r="FJR17" s="695"/>
      <c r="FJS17" s="695"/>
      <c r="FJT17" s="695"/>
      <c r="FJU17" s="695"/>
      <c r="FJV17" s="695"/>
      <c r="FJW17" s="695"/>
      <c r="FJX17" s="695"/>
      <c r="FJY17" s="695"/>
      <c r="FJZ17" s="695"/>
      <c r="FKA17" s="695"/>
      <c r="FKB17" s="695"/>
      <c r="FKC17" s="695"/>
      <c r="FKD17" s="695"/>
      <c r="FKE17" s="695"/>
      <c r="FKF17" s="695"/>
      <c r="FKG17" s="695"/>
      <c r="FKH17" s="695"/>
      <c r="FKI17" s="695"/>
      <c r="FKJ17" s="695"/>
      <c r="FKK17" s="695"/>
      <c r="FKL17" s="695"/>
      <c r="FKM17" s="695"/>
      <c r="FKN17" s="695"/>
      <c r="FKO17" s="695"/>
      <c r="FKP17" s="695"/>
      <c r="FKQ17" s="695"/>
      <c r="FKR17" s="695"/>
      <c r="FKS17" s="695"/>
      <c r="FKT17" s="695"/>
      <c r="FKU17" s="695"/>
      <c r="FKV17" s="695"/>
      <c r="FKW17" s="695"/>
      <c r="FKX17" s="695"/>
      <c r="FKY17" s="695"/>
      <c r="FKZ17" s="695"/>
      <c r="FLA17" s="695"/>
      <c r="FLB17" s="695"/>
      <c r="FLC17" s="695"/>
      <c r="FLD17" s="695"/>
      <c r="FLE17" s="695"/>
      <c r="FLF17" s="695"/>
      <c r="FLG17" s="695"/>
      <c r="FLH17" s="695"/>
      <c r="FLI17" s="695"/>
      <c r="FLJ17" s="695"/>
      <c r="FLK17" s="695"/>
      <c r="FLL17" s="695"/>
      <c r="FLM17" s="695"/>
      <c r="FLN17" s="695"/>
      <c r="FLO17" s="695"/>
      <c r="FLP17" s="695"/>
      <c r="FLQ17" s="695"/>
      <c r="FLR17" s="695"/>
      <c r="FLS17" s="695"/>
      <c r="FLT17" s="695"/>
      <c r="FLU17" s="695"/>
      <c r="FLV17" s="695"/>
      <c r="FLW17" s="695"/>
      <c r="FLX17" s="695"/>
      <c r="FLY17" s="695"/>
      <c r="FLZ17" s="695"/>
      <c r="FMA17" s="695"/>
      <c r="FMB17" s="695"/>
      <c r="FMC17" s="695"/>
      <c r="FMD17" s="695"/>
      <c r="FME17" s="695"/>
      <c r="FMF17" s="695"/>
      <c r="FMG17" s="695"/>
      <c r="FMH17" s="695"/>
      <c r="FMI17" s="695"/>
      <c r="FMJ17" s="695"/>
      <c r="FMK17" s="695"/>
      <c r="FML17" s="695"/>
      <c r="FMM17" s="695"/>
      <c r="FMN17" s="695"/>
      <c r="FMO17" s="695"/>
      <c r="FMP17" s="695"/>
      <c r="FMQ17" s="695"/>
      <c r="FMR17" s="695"/>
      <c r="FMS17" s="695"/>
      <c r="FMT17" s="695"/>
      <c r="FMU17" s="695"/>
      <c r="FMV17" s="695"/>
      <c r="FMW17" s="695"/>
      <c r="FMX17" s="695"/>
      <c r="FMY17" s="695"/>
      <c r="FMZ17" s="695"/>
      <c r="FNA17" s="695"/>
      <c r="FNB17" s="695"/>
      <c r="FNC17" s="695"/>
      <c r="FND17" s="695"/>
      <c r="FNE17" s="695"/>
      <c r="FNF17" s="695"/>
      <c r="FNG17" s="695"/>
      <c r="FNH17" s="695"/>
      <c r="FNI17" s="695"/>
      <c r="FNJ17" s="695"/>
      <c r="FNK17" s="695"/>
      <c r="FNL17" s="695"/>
      <c r="FNM17" s="695"/>
      <c r="FNN17" s="695"/>
      <c r="FNO17" s="695"/>
      <c r="FNP17" s="695"/>
      <c r="FNQ17" s="695"/>
      <c r="FNR17" s="695"/>
      <c r="FNS17" s="695"/>
      <c r="FNT17" s="695"/>
      <c r="FNU17" s="695"/>
      <c r="FNV17" s="695"/>
      <c r="FNW17" s="695"/>
      <c r="FNX17" s="695"/>
      <c r="FNY17" s="695"/>
      <c r="FNZ17" s="695"/>
      <c r="FOA17" s="695"/>
      <c r="FOB17" s="695"/>
      <c r="FOC17" s="695"/>
      <c r="FOD17" s="695"/>
      <c r="FOE17" s="695"/>
      <c r="FOF17" s="695"/>
      <c r="FOG17" s="695"/>
      <c r="FOH17" s="695"/>
      <c r="FOI17" s="695"/>
      <c r="FOJ17" s="695"/>
      <c r="FOK17" s="695"/>
      <c r="FOL17" s="695"/>
      <c r="FOM17" s="695"/>
      <c r="FON17" s="695"/>
      <c r="FOO17" s="695"/>
      <c r="FOP17" s="695"/>
      <c r="FOQ17" s="695"/>
      <c r="FOR17" s="695"/>
      <c r="FOS17" s="695"/>
      <c r="FOT17" s="695"/>
      <c r="FOU17" s="695"/>
      <c r="FOV17" s="695"/>
      <c r="FOW17" s="695"/>
      <c r="FOX17" s="695"/>
      <c r="FOY17" s="695"/>
      <c r="FOZ17" s="695"/>
      <c r="FPA17" s="695"/>
      <c r="FPB17" s="695"/>
      <c r="FPC17" s="695"/>
      <c r="FPD17" s="695"/>
      <c r="FPE17" s="695"/>
      <c r="FPF17" s="695"/>
      <c r="FPG17" s="695"/>
      <c r="FPH17" s="695"/>
      <c r="FPI17" s="695"/>
      <c r="FPJ17" s="695"/>
      <c r="FPK17" s="695"/>
      <c r="FPL17" s="695"/>
      <c r="FPM17" s="695"/>
      <c r="FPN17" s="695"/>
      <c r="FPO17" s="695"/>
      <c r="FPP17" s="695"/>
      <c r="FPQ17" s="695"/>
      <c r="FPR17" s="695"/>
      <c r="FPS17" s="695"/>
      <c r="FPT17" s="695"/>
      <c r="FPU17" s="695"/>
      <c r="FPV17" s="695"/>
      <c r="FPW17" s="695"/>
      <c r="FPX17" s="695"/>
      <c r="FPY17" s="695"/>
      <c r="FPZ17" s="695"/>
      <c r="FQA17" s="695"/>
      <c r="FQB17" s="695"/>
      <c r="FQC17" s="695"/>
      <c r="FQD17" s="695"/>
      <c r="FQE17" s="695"/>
      <c r="FQF17" s="695"/>
      <c r="FQG17" s="695"/>
      <c r="FQH17" s="695"/>
      <c r="FQI17" s="695"/>
      <c r="FQJ17" s="695"/>
      <c r="FQK17" s="695"/>
      <c r="FQL17" s="695"/>
      <c r="FQM17" s="695"/>
      <c r="FQN17" s="695"/>
      <c r="FQO17" s="695"/>
      <c r="FQP17" s="695"/>
      <c r="FQQ17" s="695"/>
      <c r="FQR17" s="695"/>
      <c r="FQS17" s="695"/>
      <c r="FQT17" s="695"/>
      <c r="FQU17" s="695"/>
      <c r="FQV17" s="695"/>
      <c r="FQW17" s="695"/>
      <c r="FQX17" s="695"/>
      <c r="FQY17" s="695"/>
      <c r="FQZ17" s="695"/>
      <c r="FRA17" s="695"/>
      <c r="FRB17" s="695"/>
      <c r="FRC17" s="695"/>
      <c r="FRD17" s="695"/>
      <c r="FRE17" s="695"/>
      <c r="FRF17" s="695"/>
      <c r="FRG17" s="695"/>
      <c r="FRH17" s="695"/>
      <c r="FRI17" s="695"/>
      <c r="FRJ17" s="695"/>
      <c r="FRK17" s="695"/>
      <c r="FRL17" s="695"/>
      <c r="FRM17" s="695"/>
      <c r="FRN17" s="695"/>
      <c r="FRO17" s="695"/>
      <c r="FRP17" s="695"/>
      <c r="FRQ17" s="695"/>
      <c r="FRR17" s="695"/>
      <c r="FRS17" s="695"/>
      <c r="FRT17" s="695"/>
      <c r="FRU17" s="695"/>
      <c r="FRV17" s="695"/>
      <c r="FRW17" s="695"/>
      <c r="FRX17" s="695"/>
      <c r="FRY17" s="695"/>
      <c r="FRZ17" s="695"/>
      <c r="FSA17" s="695"/>
      <c r="FSB17" s="695"/>
      <c r="FSC17" s="695"/>
      <c r="FSD17" s="695"/>
      <c r="FSE17" s="695"/>
      <c r="FSF17" s="695"/>
      <c r="FSG17" s="695"/>
      <c r="FSH17" s="695"/>
      <c r="FSI17" s="695"/>
      <c r="FSJ17" s="695"/>
      <c r="FSK17" s="695"/>
      <c r="FSL17" s="695"/>
      <c r="FSM17" s="695"/>
      <c r="FSN17" s="695"/>
      <c r="FSO17" s="695"/>
      <c r="FSP17" s="695"/>
      <c r="FSQ17" s="695"/>
      <c r="FSR17" s="695"/>
      <c r="FSS17" s="695"/>
      <c r="FST17" s="695"/>
      <c r="FSU17" s="695"/>
      <c r="FSV17" s="695"/>
      <c r="FSW17" s="695"/>
      <c r="FSX17" s="695"/>
      <c r="FSY17" s="695"/>
      <c r="FSZ17" s="695"/>
      <c r="FTA17" s="695"/>
      <c r="FTB17" s="695"/>
      <c r="FTC17" s="695"/>
      <c r="FTD17" s="695"/>
      <c r="FTE17" s="695"/>
      <c r="FTF17" s="695"/>
      <c r="FTG17" s="695"/>
      <c r="FTH17" s="695"/>
      <c r="FTI17" s="695"/>
      <c r="FTJ17" s="695"/>
      <c r="FTK17" s="695"/>
      <c r="FTL17" s="695"/>
      <c r="FTM17" s="695"/>
      <c r="FTN17" s="695"/>
      <c r="FTO17" s="695"/>
      <c r="FTP17" s="695"/>
      <c r="FTQ17" s="695"/>
      <c r="FTR17" s="695"/>
      <c r="FTS17" s="695"/>
      <c r="FTT17" s="695"/>
      <c r="FTU17" s="695"/>
      <c r="FTV17" s="695"/>
      <c r="FTW17" s="695"/>
      <c r="FTX17" s="695"/>
      <c r="FTY17" s="695"/>
      <c r="FTZ17" s="695"/>
      <c r="FUA17" s="695"/>
      <c r="FUB17" s="695"/>
      <c r="FUC17" s="695"/>
      <c r="FUD17" s="695"/>
      <c r="FUE17" s="695"/>
      <c r="FUF17" s="695"/>
      <c r="FUG17" s="695"/>
      <c r="FUH17" s="695"/>
      <c r="FUI17" s="695"/>
      <c r="FUJ17" s="695"/>
      <c r="FUK17" s="695"/>
      <c r="FUL17" s="695"/>
      <c r="FUM17" s="695"/>
      <c r="FUN17" s="695"/>
      <c r="FUO17" s="695"/>
      <c r="FUP17" s="695"/>
      <c r="FUQ17" s="695"/>
      <c r="FUR17" s="695"/>
      <c r="FUS17" s="695"/>
      <c r="FUT17" s="695"/>
      <c r="FUU17" s="695"/>
      <c r="FUV17" s="695"/>
      <c r="FUW17" s="695"/>
      <c r="FUX17" s="695"/>
      <c r="FUY17" s="695"/>
      <c r="FUZ17" s="695"/>
      <c r="FVA17" s="695"/>
      <c r="FVB17" s="695"/>
      <c r="FVC17" s="695"/>
      <c r="FVD17" s="695"/>
      <c r="FVE17" s="695"/>
      <c r="FVF17" s="695"/>
      <c r="FVG17" s="695"/>
      <c r="FVH17" s="695"/>
      <c r="FVI17" s="695"/>
      <c r="FVJ17" s="695"/>
      <c r="FVK17" s="695"/>
      <c r="FVL17" s="695"/>
      <c r="FVM17" s="695"/>
      <c r="FVN17" s="695"/>
      <c r="FVO17" s="695"/>
      <c r="FVP17" s="695"/>
      <c r="FVQ17" s="695"/>
      <c r="FVR17" s="695"/>
      <c r="FVS17" s="695"/>
      <c r="FVT17" s="695"/>
      <c r="FVU17" s="695"/>
      <c r="FVV17" s="695"/>
      <c r="FVW17" s="695"/>
      <c r="FVX17" s="695"/>
      <c r="FVY17" s="695"/>
      <c r="FVZ17" s="695"/>
      <c r="FWA17" s="695"/>
      <c r="FWB17" s="695"/>
      <c r="FWC17" s="695"/>
      <c r="FWD17" s="695"/>
      <c r="FWE17" s="695"/>
      <c r="FWF17" s="695"/>
      <c r="FWG17" s="695"/>
      <c r="FWH17" s="695"/>
      <c r="FWI17" s="695"/>
      <c r="FWJ17" s="695"/>
      <c r="FWK17" s="695"/>
      <c r="FWL17" s="695"/>
      <c r="FWM17" s="695"/>
      <c r="FWN17" s="695"/>
      <c r="FWO17" s="695"/>
      <c r="FWP17" s="695"/>
      <c r="FWQ17" s="695"/>
      <c r="FWR17" s="695"/>
      <c r="FWS17" s="695"/>
      <c r="FWT17" s="695"/>
      <c r="FWU17" s="695"/>
      <c r="FWV17" s="695"/>
      <c r="FWW17" s="695"/>
      <c r="FWX17" s="695"/>
      <c r="FWY17" s="695"/>
      <c r="FWZ17" s="695"/>
      <c r="FXA17" s="695"/>
      <c r="FXB17" s="695"/>
      <c r="FXC17" s="695"/>
      <c r="FXD17" s="695"/>
      <c r="FXE17" s="695"/>
      <c r="FXF17" s="695"/>
      <c r="FXG17" s="695"/>
      <c r="FXH17" s="695"/>
      <c r="FXI17" s="695"/>
      <c r="FXJ17" s="695"/>
      <c r="FXK17" s="695"/>
      <c r="FXL17" s="695"/>
      <c r="FXM17" s="695"/>
      <c r="FXN17" s="695"/>
      <c r="FXO17" s="695"/>
      <c r="FXP17" s="695"/>
      <c r="FXQ17" s="695"/>
      <c r="FXR17" s="695"/>
      <c r="FXS17" s="695"/>
      <c r="FXT17" s="695"/>
      <c r="FXU17" s="695"/>
      <c r="FXV17" s="695"/>
      <c r="FXW17" s="695"/>
      <c r="FXX17" s="695"/>
      <c r="FXY17" s="695"/>
      <c r="FXZ17" s="695"/>
      <c r="FYA17" s="695"/>
      <c r="FYB17" s="695"/>
      <c r="FYC17" s="695"/>
      <c r="FYD17" s="695"/>
      <c r="FYE17" s="695"/>
      <c r="FYF17" s="695"/>
      <c r="FYG17" s="695"/>
      <c r="FYH17" s="695"/>
      <c r="FYI17" s="695"/>
      <c r="FYJ17" s="695"/>
      <c r="FYK17" s="695"/>
      <c r="FYL17" s="695"/>
      <c r="FYM17" s="695"/>
      <c r="FYN17" s="695"/>
      <c r="FYO17" s="695"/>
      <c r="FYP17" s="695"/>
      <c r="FYQ17" s="695"/>
      <c r="FYR17" s="695"/>
      <c r="FYS17" s="695"/>
      <c r="FYT17" s="695"/>
      <c r="FYU17" s="695"/>
      <c r="FYV17" s="695"/>
      <c r="FYW17" s="695"/>
      <c r="FYX17" s="695"/>
      <c r="FYY17" s="695"/>
      <c r="FYZ17" s="695"/>
      <c r="FZA17" s="695"/>
      <c r="FZB17" s="695"/>
      <c r="FZC17" s="695"/>
      <c r="FZD17" s="695"/>
      <c r="FZE17" s="695"/>
      <c r="FZF17" s="695"/>
      <c r="FZG17" s="695"/>
      <c r="FZH17" s="695"/>
      <c r="FZI17" s="695"/>
      <c r="FZJ17" s="695"/>
      <c r="FZK17" s="695"/>
      <c r="FZL17" s="695"/>
      <c r="FZM17" s="695"/>
      <c r="FZN17" s="695"/>
      <c r="FZO17" s="695"/>
      <c r="FZP17" s="695"/>
      <c r="FZQ17" s="695"/>
      <c r="FZR17" s="695"/>
      <c r="FZS17" s="695"/>
      <c r="FZT17" s="695"/>
      <c r="FZU17" s="695"/>
      <c r="FZV17" s="695"/>
      <c r="FZW17" s="695"/>
      <c r="FZX17" s="695"/>
      <c r="FZY17" s="695"/>
      <c r="FZZ17" s="695"/>
      <c r="GAA17" s="695"/>
      <c r="GAB17" s="695"/>
      <c r="GAC17" s="695"/>
      <c r="GAD17" s="695"/>
      <c r="GAE17" s="695"/>
      <c r="GAF17" s="695"/>
      <c r="GAG17" s="695"/>
      <c r="GAH17" s="695"/>
      <c r="GAI17" s="695"/>
      <c r="GAJ17" s="695"/>
      <c r="GAK17" s="695"/>
      <c r="GAL17" s="695"/>
      <c r="GAM17" s="695"/>
      <c r="GAN17" s="695"/>
      <c r="GAO17" s="695"/>
      <c r="GAP17" s="695"/>
      <c r="GAQ17" s="695"/>
      <c r="GAR17" s="695"/>
      <c r="GAS17" s="695"/>
      <c r="GAT17" s="695"/>
      <c r="GAU17" s="695"/>
      <c r="GAV17" s="695"/>
      <c r="GAW17" s="695"/>
      <c r="GAX17" s="695"/>
      <c r="GAY17" s="695"/>
      <c r="GAZ17" s="695"/>
      <c r="GBA17" s="695"/>
      <c r="GBB17" s="695"/>
      <c r="GBC17" s="695"/>
      <c r="GBD17" s="695"/>
      <c r="GBE17" s="695"/>
      <c r="GBF17" s="695"/>
      <c r="GBG17" s="695"/>
      <c r="GBH17" s="695"/>
      <c r="GBI17" s="695"/>
      <c r="GBJ17" s="695"/>
      <c r="GBK17" s="695"/>
      <c r="GBL17" s="695"/>
      <c r="GBM17" s="695"/>
      <c r="GBN17" s="695"/>
      <c r="GBO17" s="695"/>
      <c r="GBP17" s="695"/>
      <c r="GBQ17" s="695"/>
      <c r="GBR17" s="695"/>
      <c r="GBS17" s="695"/>
      <c r="GBT17" s="695"/>
      <c r="GBU17" s="695"/>
      <c r="GBV17" s="695"/>
      <c r="GBW17" s="695"/>
      <c r="GBX17" s="695"/>
      <c r="GBY17" s="695"/>
      <c r="GBZ17" s="695"/>
      <c r="GCA17" s="695"/>
      <c r="GCB17" s="695"/>
      <c r="GCC17" s="695"/>
      <c r="GCD17" s="695"/>
      <c r="GCE17" s="695"/>
      <c r="GCF17" s="695"/>
      <c r="GCG17" s="695"/>
      <c r="GCH17" s="695"/>
      <c r="GCI17" s="695"/>
      <c r="GCJ17" s="695"/>
      <c r="GCK17" s="695"/>
      <c r="GCL17" s="695"/>
      <c r="GCM17" s="695"/>
      <c r="GCN17" s="695"/>
      <c r="GCO17" s="695"/>
      <c r="GCP17" s="695"/>
      <c r="GCQ17" s="695"/>
      <c r="GCR17" s="695"/>
      <c r="GCS17" s="695"/>
      <c r="GCT17" s="695"/>
      <c r="GCU17" s="695"/>
      <c r="GCV17" s="695"/>
      <c r="GCW17" s="695"/>
      <c r="GCX17" s="695"/>
      <c r="GCY17" s="695"/>
      <c r="GCZ17" s="695"/>
      <c r="GDA17" s="695"/>
      <c r="GDB17" s="695"/>
      <c r="GDC17" s="695"/>
      <c r="GDD17" s="695"/>
      <c r="GDE17" s="695"/>
      <c r="GDF17" s="695"/>
      <c r="GDG17" s="695"/>
      <c r="GDH17" s="695"/>
      <c r="GDI17" s="695"/>
      <c r="GDJ17" s="695"/>
      <c r="GDK17" s="695"/>
      <c r="GDL17" s="695"/>
      <c r="GDM17" s="695"/>
      <c r="GDN17" s="695"/>
      <c r="GDO17" s="695"/>
      <c r="GDP17" s="695"/>
      <c r="GDQ17" s="695"/>
      <c r="GDR17" s="695"/>
      <c r="GDS17" s="695"/>
      <c r="GDT17" s="695"/>
      <c r="GDU17" s="695"/>
      <c r="GDV17" s="695"/>
      <c r="GDW17" s="695"/>
      <c r="GDX17" s="695"/>
      <c r="GDY17" s="695"/>
      <c r="GDZ17" s="695"/>
      <c r="GEA17" s="695"/>
      <c r="GEB17" s="695"/>
      <c r="GEC17" s="695"/>
      <c r="GED17" s="695"/>
      <c r="GEE17" s="695"/>
      <c r="GEF17" s="695"/>
      <c r="GEG17" s="695"/>
      <c r="GEH17" s="695"/>
      <c r="GEI17" s="695"/>
      <c r="GEJ17" s="695"/>
      <c r="GEK17" s="695"/>
      <c r="GEL17" s="695"/>
      <c r="GEM17" s="695"/>
      <c r="GEN17" s="695"/>
      <c r="GEO17" s="695"/>
      <c r="GEP17" s="695"/>
      <c r="GEQ17" s="695"/>
      <c r="GER17" s="695"/>
      <c r="GES17" s="695"/>
      <c r="GET17" s="695"/>
      <c r="GEU17" s="695"/>
      <c r="GEV17" s="695"/>
      <c r="GEW17" s="695"/>
      <c r="GEX17" s="695"/>
      <c r="GEY17" s="695"/>
      <c r="GEZ17" s="695"/>
      <c r="GFA17" s="695"/>
      <c r="GFB17" s="695"/>
      <c r="GFC17" s="695"/>
      <c r="GFD17" s="695"/>
      <c r="GFE17" s="695"/>
      <c r="GFF17" s="695"/>
      <c r="GFG17" s="695"/>
      <c r="GFH17" s="695"/>
      <c r="GFI17" s="695"/>
      <c r="GFJ17" s="695"/>
      <c r="GFK17" s="695"/>
      <c r="GFL17" s="695"/>
      <c r="GFM17" s="695"/>
      <c r="GFN17" s="695"/>
      <c r="GFO17" s="695"/>
      <c r="GFP17" s="695"/>
      <c r="GFQ17" s="695"/>
      <c r="GFR17" s="695"/>
      <c r="GFS17" s="695"/>
      <c r="GFT17" s="695"/>
      <c r="GFU17" s="695"/>
      <c r="GFV17" s="695"/>
      <c r="GFW17" s="695"/>
      <c r="GFX17" s="695"/>
      <c r="GFY17" s="695"/>
      <c r="GFZ17" s="695"/>
      <c r="GGA17" s="695"/>
      <c r="GGB17" s="695"/>
      <c r="GGC17" s="695"/>
      <c r="GGD17" s="695"/>
      <c r="GGE17" s="695"/>
      <c r="GGF17" s="695"/>
      <c r="GGG17" s="695"/>
      <c r="GGH17" s="695"/>
      <c r="GGI17" s="695"/>
      <c r="GGJ17" s="695"/>
      <c r="GGK17" s="695"/>
      <c r="GGL17" s="695"/>
      <c r="GGM17" s="695"/>
      <c r="GGN17" s="695"/>
      <c r="GGO17" s="695"/>
      <c r="GGP17" s="695"/>
      <c r="GGQ17" s="695"/>
      <c r="GGR17" s="695"/>
      <c r="GGS17" s="695"/>
      <c r="GGT17" s="695"/>
      <c r="GGU17" s="695"/>
      <c r="GGV17" s="695"/>
      <c r="GGW17" s="695"/>
      <c r="GGX17" s="695"/>
      <c r="GGY17" s="695"/>
      <c r="GGZ17" s="695"/>
      <c r="GHA17" s="695"/>
      <c r="GHB17" s="695"/>
      <c r="GHC17" s="695"/>
      <c r="GHD17" s="695"/>
      <c r="GHE17" s="695"/>
      <c r="GHF17" s="695"/>
      <c r="GHG17" s="695"/>
      <c r="GHH17" s="695"/>
      <c r="GHI17" s="695"/>
      <c r="GHJ17" s="695"/>
      <c r="GHK17" s="695"/>
      <c r="GHL17" s="695"/>
      <c r="GHM17" s="695"/>
      <c r="GHN17" s="695"/>
      <c r="GHO17" s="695"/>
      <c r="GHP17" s="695"/>
      <c r="GHQ17" s="695"/>
      <c r="GHR17" s="695"/>
      <c r="GHS17" s="695"/>
      <c r="GHT17" s="695"/>
      <c r="GHU17" s="695"/>
      <c r="GHV17" s="695"/>
      <c r="GHW17" s="695"/>
      <c r="GHX17" s="695"/>
      <c r="GHY17" s="695"/>
      <c r="GHZ17" s="695"/>
      <c r="GIA17" s="695"/>
      <c r="GIB17" s="695"/>
      <c r="GIC17" s="695"/>
      <c r="GID17" s="695"/>
      <c r="GIE17" s="695"/>
      <c r="GIF17" s="695"/>
      <c r="GIG17" s="695"/>
      <c r="GIH17" s="695"/>
      <c r="GII17" s="695"/>
      <c r="GIJ17" s="695"/>
      <c r="GIK17" s="695"/>
      <c r="GIL17" s="695"/>
      <c r="GIM17" s="695"/>
      <c r="GIN17" s="695"/>
      <c r="GIO17" s="695"/>
      <c r="GIP17" s="695"/>
      <c r="GIQ17" s="695"/>
      <c r="GIR17" s="695"/>
      <c r="GIS17" s="695"/>
      <c r="GIT17" s="695"/>
      <c r="GIU17" s="695"/>
      <c r="GIV17" s="695"/>
      <c r="GIW17" s="695"/>
      <c r="GIX17" s="695"/>
      <c r="GIY17" s="695"/>
      <c r="GIZ17" s="695"/>
      <c r="GJA17" s="695"/>
      <c r="GJB17" s="695"/>
      <c r="GJC17" s="695"/>
      <c r="GJD17" s="695"/>
      <c r="GJE17" s="695"/>
      <c r="GJF17" s="695"/>
      <c r="GJG17" s="695"/>
      <c r="GJH17" s="695"/>
      <c r="GJI17" s="695"/>
      <c r="GJJ17" s="695"/>
      <c r="GJK17" s="695"/>
      <c r="GJL17" s="695"/>
      <c r="GJM17" s="695"/>
      <c r="GJN17" s="695"/>
      <c r="GJO17" s="695"/>
      <c r="GJP17" s="695"/>
      <c r="GJQ17" s="695"/>
      <c r="GJR17" s="695"/>
      <c r="GJS17" s="695"/>
      <c r="GJT17" s="695"/>
      <c r="GJU17" s="695"/>
      <c r="GJV17" s="695"/>
      <c r="GJW17" s="695"/>
      <c r="GJX17" s="695"/>
      <c r="GJY17" s="695"/>
      <c r="GJZ17" s="695"/>
      <c r="GKA17" s="695"/>
      <c r="GKB17" s="695"/>
      <c r="GKC17" s="695"/>
      <c r="GKD17" s="695"/>
      <c r="GKE17" s="695"/>
      <c r="GKF17" s="695"/>
      <c r="GKG17" s="695"/>
      <c r="GKH17" s="695"/>
      <c r="GKI17" s="695"/>
      <c r="GKJ17" s="695"/>
      <c r="GKK17" s="695"/>
      <c r="GKL17" s="695"/>
      <c r="GKM17" s="695"/>
      <c r="GKN17" s="695"/>
      <c r="GKO17" s="695"/>
      <c r="GKP17" s="695"/>
      <c r="GKQ17" s="695"/>
      <c r="GKR17" s="695"/>
      <c r="GKS17" s="695"/>
      <c r="GKT17" s="695"/>
      <c r="GKU17" s="695"/>
      <c r="GKV17" s="695"/>
      <c r="GKW17" s="695"/>
      <c r="GKX17" s="695"/>
      <c r="GKY17" s="695"/>
      <c r="GKZ17" s="695"/>
      <c r="GLA17" s="695"/>
      <c r="GLB17" s="695"/>
      <c r="GLC17" s="695"/>
      <c r="GLD17" s="695"/>
      <c r="GLE17" s="695"/>
      <c r="GLF17" s="695"/>
      <c r="GLG17" s="695"/>
      <c r="GLH17" s="695"/>
      <c r="GLI17" s="695"/>
      <c r="GLJ17" s="695"/>
      <c r="GLK17" s="695"/>
      <c r="GLL17" s="695"/>
      <c r="GLM17" s="695"/>
      <c r="GLN17" s="695"/>
      <c r="GLO17" s="695"/>
      <c r="GLP17" s="695"/>
      <c r="GLQ17" s="695"/>
      <c r="GLR17" s="695"/>
      <c r="GLS17" s="695"/>
      <c r="GLT17" s="695"/>
      <c r="GLU17" s="695"/>
      <c r="GLV17" s="695"/>
      <c r="GLW17" s="695"/>
      <c r="GLX17" s="695"/>
      <c r="GLY17" s="695"/>
      <c r="GLZ17" s="695"/>
      <c r="GMA17" s="695"/>
      <c r="GMB17" s="695"/>
      <c r="GMC17" s="695"/>
      <c r="GMD17" s="695"/>
      <c r="GME17" s="695"/>
      <c r="GMF17" s="695"/>
      <c r="GMG17" s="695"/>
      <c r="GMH17" s="695"/>
      <c r="GMI17" s="695"/>
      <c r="GMJ17" s="695"/>
      <c r="GMK17" s="695"/>
      <c r="GML17" s="695"/>
      <c r="GMM17" s="695"/>
      <c r="GMN17" s="695"/>
      <c r="GMO17" s="695"/>
      <c r="GMP17" s="695"/>
      <c r="GMQ17" s="695"/>
      <c r="GMR17" s="695"/>
      <c r="GMS17" s="695"/>
      <c r="GMT17" s="695"/>
      <c r="GMU17" s="695"/>
      <c r="GMV17" s="695"/>
      <c r="GMW17" s="695"/>
      <c r="GMX17" s="695"/>
      <c r="GMY17" s="695"/>
      <c r="GMZ17" s="695"/>
      <c r="GNA17" s="695"/>
      <c r="GNB17" s="695"/>
      <c r="GNC17" s="695"/>
      <c r="GND17" s="695"/>
      <c r="GNE17" s="695"/>
      <c r="GNF17" s="695"/>
      <c r="GNG17" s="695"/>
      <c r="GNH17" s="695"/>
      <c r="GNI17" s="695"/>
      <c r="GNJ17" s="695"/>
      <c r="GNK17" s="695"/>
      <c r="GNL17" s="695"/>
      <c r="GNM17" s="695"/>
      <c r="GNN17" s="695"/>
      <c r="GNO17" s="695"/>
      <c r="GNP17" s="695"/>
      <c r="GNQ17" s="695"/>
      <c r="GNR17" s="695"/>
      <c r="GNS17" s="695"/>
      <c r="GNT17" s="695"/>
      <c r="GNU17" s="695"/>
      <c r="GNV17" s="695"/>
      <c r="GNW17" s="695"/>
      <c r="GNX17" s="695"/>
      <c r="GNY17" s="695"/>
      <c r="GNZ17" s="695"/>
      <c r="GOA17" s="695"/>
      <c r="GOB17" s="695"/>
      <c r="GOC17" s="695"/>
      <c r="GOD17" s="695"/>
      <c r="GOE17" s="695"/>
      <c r="GOF17" s="695"/>
      <c r="GOG17" s="695"/>
      <c r="GOH17" s="695"/>
      <c r="GOI17" s="695"/>
      <c r="GOJ17" s="695"/>
      <c r="GOK17" s="695"/>
      <c r="GOL17" s="695"/>
      <c r="GOM17" s="695"/>
      <c r="GON17" s="695"/>
      <c r="GOO17" s="695"/>
      <c r="GOP17" s="695"/>
      <c r="GOQ17" s="695"/>
      <c r="GOR17" s="695"/>
      <c r="GOS17" s="695"/>
      <c r="GOT17" s="695"/>
      <c r="GOU17" s="695"/>
      <c r="GOV17" s="695"/>
      <c r="GOW17" s="695"/>
      <c r="GOX17" s="695"/>
      <c r="GOY17" s="695"/>
      <c r="GOZ17" s="695"/>
      <c r="GPA17" s="695"/>
      <c r="GPB17" s="695"/>
      <c r="GPC17" s="695"/>
      <c r="GPD17" s="695"/>
      <c r="GPE17" s="695"/>
      <c r="GPF17" s="695"/>
      <c r="GPG17" s="695"/>
      <c r="GPH17" s="695"/>
      <c r="GPI17" s="695"/>
      <c r="GPJ17" s="695"/>
      <c r="GPK17" s="695"/>
      <c r="GPL17" s="695"/>
      <c r="GPM17" s="695"/>
      <c r="GPN17" s="695"/>
      <c r="GPO17" s="695"/>
      <c r="GPP17" s="695"/>
      <c r="GPQ17" s="695"/>
      <c r="GPR17" s="695"/>
      <c r="GPS17" s="695"/>
      <c r="GPT17" s="695"/>
      <c r="GPU17" s="695"/>
      <c r="GPV17" s="695"/>
      <c r="GPW17" s="695"/>
      <c r="GPX17" s="695"/>
      <c r="GPY17" s="695"/>
      <c r="GPZ17" s="695"/>
      <c r="GQA17" s="695"/>
      <c r="GQB17" s="695"/>
      <c r="GQC17" s="695"/>
      <c r="GQD17" s="695"/>
      <c r="GQE17" s="695"/>
      <c r="GQF17" s="695"/>
      <c r="GQG17" s="695"/>
      <c r="GQH17" s="695"/>
      <c r="GQI17" s="695"/>
      <c r="GQJ17" s="695"/>
      <c r="GQK17" s="695"/>
      <c r="GQL17" s="695"/>
      <c r="GQM17" s="695"/>
      <c r="GQN17" s="695"/>
      <c r="GQO17" s="695"/>
      <c r="GQP17" s="695"/>
      <c r="GQQ17" s="695"/>
      <c r="GQR17" s="695"/>
      <c r="GQS17" s="695"/>
      <c r="GQT17" s="695"/>
      <c r="GQU17" s="695"/>
      <c r="GQV17" s="695"/>
      <c r="GQW17" s="695"/>
      <c r="GQX17" s="695"/>
      <c r="GQY17" s="695"/>
      <c r="GQZ17" s="695"/>
      <c r="GRA17" s="695"/>
      <c r="GRB17" s="695"/>
      <c r="GRC17" s="695"/>
      <c r="GRD17" s="695"/>
      <c r="GRE17" s="695"/>
      <c r="GRF17" s="695"/>
      <c r="GRG17" s="695"/>
      <c r="GRH17" s="695"/>
      <c r="GRI17" s="695"/>
      <c r="GRJ17" s="695"/>
      <c r="GRK17" s="695"/>
      <c r="GRL17" s="695"/>
      <c r="GRM17" s="695"/>
      <c r="GRN17" s="695"/>
      <c r="GRO17" s="695"/>
      <c r="GRP17" s="695"/>
      <c r="GRQ17" s="695"/>
      <c r="GRR17" s="695"/>
      <c r="GRS17" s="695"/>
      <c r="GRT17" s="695"/>
      <c r="GRU17" s="695"/>
      <c r="GRV17" s="695"/>
      <c r="GRW17" s="695"/>
      <c r="GRX17" s="695"/>
      <c r="GRY17" s="695"/>
      <c r="GRZ17" s="695"/>
      <c r="GSA17" s="695"/>
      <c r="GSB17" s="695"/>
      <c r="GSC17" s="695"/>
      <c r="GSD17" s="695"/>
      <c r="GSE17" s="695"/>
      <c r="GSF17" s="695"/>
      <c r="GSG17" s="695"/>
      <c r="GSH17" s="695"/>
      <c r="GSI17" s="695"/>
      <c r="GSJ17" s="695"/>
      <c r="GSK17" s="695"/>
      <c r="GSL17" s="695"/>
      <c r="GSM17" s="695"/>
      <c r="GSN17" s="695"/>
      <c r="GSO17" s="695"/>
      <c r="GSP17" s="695"/>
      <c r="GSQ17" s="695"/>
      <c r="GSR17" s="695"/>
      <c r="GSS17" s="695"/>
      <c r="GST17" s="695"/>
      <c r="GSU17" s="695"/>
      <c r="GSV17" s="695"/>
      <c r="GSW17" s="695"/>
      <c r="GSX17" s="695"/>
      <c r="GSY17" s="695"/>
      <c r="GSZ17" s="695"/>
      <c r="GTA17" s="695"/>
      <c r="GTB17" s="695"/>
      <c r="GTC17" s="695"/>
      <c r="GTD17" s="695"/>
      <c r="GTE17" s="695"/>
      <c r="GTF17" s="695"/>
      <c r="GTG17" s="695"/>
      <c r="GTH17" s="695"/>
      <c r="GTI17" s="695"/>
      <c r="GTJ17" s="695"/>
      <c r="GTK17" s="695"/>
      <c r="GTL17" s="695"/>
      <c r="GTM17" s="695"/>
      <c r="GTN17" s="695"/>
      <c r="GTO17" s="695"/>
      <c r="GTP17" s="695"/>
      <c r="GTQ17" s="695"/>
      <c r="GTR17" s="695"/>
      <c r="GTS17" s="695"/>
      <c r="GTT17" s="695"/>
      <c r="GTU17" s="695"/>
      <c r="GTV17" s="695"/>
      <c r="GTW17" s="695"/>
      <c r="GTX17" s="695"/>
      <c r="GTY17" s="695"/>
      <c r="GTZ17" s="695"/>
      <c r="GUA17" s="695"/>
      <c r="GUB17" s="695"/>
      <c r="GUC17" s="695"/>
      <c r="GUD17" s="695"/>
      <c r="GUE17" s="695"/>
      <c r="GUF17" s="695"/>
      <c r="GUG17" s="695"/>
      <c r="GUH17" s="695"/>
      <c r="GUI17" s="695"/>
      <c r="GUJ17" s="695"/>
      <c r="GUK17" s="695"/>
      <c r="GUL17" s="695"/>
      <c r="GUM17" s="695"/>
      <c r="GUN17" s="695"/>
      <c r="GUO17" s="695"/>
      <c r="GUP17" s="695"/>
      <c r="GUQ17" s="695"/>
      <c r="GUR17" s="695"/>
      <c r="GUS17" s="695"/>
      <c r="GUT17" s="695"/>
      <c r="GUU17" s="695"/>
      <c r="GUV17" s="695"/>
      <c r="GUW17" s="695"/>
      <c r="GUX17" s="695"/>
      <c r="GUY17" s="695"/>
      <c r="GUZ17" s="695"/>
      <c r="GVA17" s="695"/>
      <c r="GVB17" s="695"/>
      <c r="GVC17" s="695"/>
      <c r="GVD17" s="695"/>
      <c r="GVE17" s="695"/>
      <c r="GVF17" s="695"/>
      <c r="GVG17" s="695"/>
      <c r="GVH17" s="695"/>
      <c r="GVI17" s="695"/>
      <c r="GVJ17" s="695"/>
      <c r="GVK17" s="695"/>
      <c r="GVL17" s="695"/>
      <c r="GVM17" s="695"/>
      <c r="GVN17" s="695"/>
      <c r="GVO17" s="695"/>
      <c r="GVP17" s="695"/>
      <c r="GVQ17" s="695"/>
      <c r="GVR17" s="695"/>
      <c r="GVS17" s="695"/>
      <c r="GVT17" s="695"/>
      <c r="GVU17" s="695"/>
      <c r="GVV17" s="695"/>
      <c r="GVW17" s="695"/>
      <c r="GVX17" s="695"/>
      <c r="GVY17" s="695"/>
      <c r="GVZ17" s="695"/>
      <c r="GWA17" s="695"/>
      <c r="GWB17" s="695"/>
      <c r="GWC17" s="695"/>
      <c r="GWD17" s="695"/>
      <c r="GWE17" s="695"/>
      <c r="GWF17" s="695"/>
      <c r="GWG17" s="695"/>
      <c r="GWH17" s="695"/>
      <c r="GWI17" s="695"/>
      <c r="GWJ17" s="695"/>
      <c r="GWK17" s="695"/>
      <c r="GWL17" s="695"/>
      <c r="GWM17" s="695"/>
      <c r="GWN17" s="695"/>
      <c r="GWO17" s="695"/>
      <c r="GWP17" s="695"/>
      <c r="GWQ17" s="695"/>
      <c r="GWR17" s="695"/>
      <c r="GWS17" s="695"/>
      <c r="GWT17" s="695"/>
      <c r="GWU17" s="695"/>
      <c r="GWV17" s="695"/>
      <c r="GWW17" s="695"/>
      <c r="GWX17" s="695"/>
      <c r="GWY17" s="695"/>
      <c r="GWZ17" s="695"/>
      <c r="GXA17" s="695"/>
      <c r="GXB17" s="695"/>
      <c r="GXC17" s="695"/>
      <c r="GXD17" s="695"/>
      <c r="GXE17" s="695"/>
      <c r="GXF17" s="695"/>
      <c r="GXG17" s="695"/>
      <c r="GXH17" s="695"/>
      <c r="GXI17" s="695"/>
      <c r="GXJ17" s="695"/>
      <c r="GXK17" s="695"/>
      <c r="GXL17" s="695"/>
      <c r="GXM17" s="695"/>
      <c r="GXN17" s="695"/>
      <c r="GXO17" s="695"/>
      <c r="GXP17" s="695"/>
      <c r="GXQ17" s="695"/>
      <c r="GXR17" s="695"/>
      <c r="GXS17" s="695"/>
      <c r="GXT17" s="695"/>
      <c r="GXU17" s="695"/>
      <c r="GXV17" s="695"/>
      <c r="GXW17" s="695"/>
      <c r="GXX17" s="695"/>
      <c r="GXY17" s="695"/>
      <c r="GXZ17" s="695"/>
      <c r="GYA17" s="695"/>
      <c r="GYB17" s="695"/>
      <c r="GYC17" s="695"/>
      <c r="GYD17" s="695"/>
      <c r="GYE17" s="695"/>
      <c r="GYF17" s="695"/>
      <c r="GYG17" s="695"/>
      <c r="GYH17" s="695"/>
      <c r="GYI17" s="695"/>
      <c r="GYJ17" s="695"/>
      <c r="GYK17" s="695"/>
      <c r="GYL17" s="695"/>
      <c r="GYM17" s="695"/>
      <c r="GYN17" s="695"/>
      <c r="GYO17" s="695"/>
      <c r="GYP17" s="695"/>
      <c r="GYQ17" s="695"/>
      <c r="GYR17" s="695"/>
      <c r="GYS17" s="695"/>
      <c r="GYT17" s="695"/>
      <c r="GYU17" s="695"/>
      <c r="GYV17" s="695"/>
      <c r="GYW17" s="695"/>
      <c r="GYX17" s="695"/>
      <c r="GYY17" s="695"/>
      <c r="GYZ17" s="695"/>
      <c r="GZA17" s="695"/>
      <c r="GZB17" s="695"/>
      <c r="GZC17" s="695"/>
      <c r="GZD17" s="695"/>
      <c r="GZE17" s="695"/>
      <c r="GZF17" s="695"/>
      <c r="GZG17" s="695"/>
      <c r="GZH17" s="695"/>
      <c r="GZI17" s="695"/>
      <c r="GZJ17" s="695"/>
      <c r="GZK17" s="695"/>
      <c r="GZL17" s="695"/>
      <c r="GZM17" s="695"/>
      <c r="GZN17" s="695"/>
      <c r="GZO17" s="695"/>
      <c r="GZP17" s="695"/>
      <c r="GZQ17" s="695"/>
      <c r="GZR17" s="695"/>
      <c r="GZS17" s="695"/>
      <c r="GZT17" s="695"/>
      <c r="GZU17" s="695"/>
      <c r="GZV17" s="695"/>
      <c r="GZW17" s="695"/>
      <c r="GZX17" s="695"/>
      <c r="GZY17" s="695"/>
      <c r="GZZ17" s="695"/>
      <c r="HAA17" s="695"/>
      <c r="HAB17" s="695"/>
      <c r="HAC17" s="695"/>
      <c r="HAD17" s="695"/>
      <c r="HAE17" s="695"/>
      <c r="HAF17" s="695"/>
      <c r="HAG17" s="695"/>
      <c r="HAH17" s="695"/>
      <c r="HAI17" s="695"/>
      <c r="HAJ17" s="695"/>
      <c r="HAK17" s="695"/>
      <c r="HAL17" s="695"/>
      <c r="HAM17" s="695"/>
      <c r="HAN17" s="695"/>
      <c r="HAO17" s="695"/>
      <c r="HAP17" s="695"/>
      <c r="HAQ17" s="695"/>
      <c r="HAR17" s="695"/>
      <c r="HAS17" s="695"/>
      <c r="HAT17" s="695"/>
      <c r="HAU17" s="695"/>
      <c r="HAV17" s="695"/>
      <c r="HAW17" s="695"/>
      <c r="HAX17" s="695"/>
      <c r="HAY17" s="695"/>
      <c r="HAZ17" s="695"/>
      <c r="HBA17" s="695"/>
      <c r="HBB17" s="695"/>
      <c r="HBC17" s="695"/>
      <c r="HBD17" s="695"/>
      <c r="HBE17" s="695"/>
      <c r="HBF17" s="695"/>
      <c r="HBG17" s="695"/>
      <c r="HBH17" s="695"/>
      <c r="HBI17" s="695"/>
      <c r="HBJ17" s="695"/>
      <c r="HBK17" s="695"/>
      <c r="HBL17" s="695"/>
      <c r="HBM17" s="695"/>
      <c r="HBN17" s="695"/>
      <c r="HBO17" s="695"/>
      <c r="HBP17" s="695"/>
      <c r="HBQ17" s="695"/>
      <c r="HBR17" s="695"/>
      <c r="HBS17" s="695"/>
      <c r="HBT17" s="695"/>
      <c r="HBU17" s="695"/>
      <c r="HBV17" s="695"/>
      <c r="HBW17" s="695"/>
      <c r="HBX17" s="695"/>
      <c r="HBY17" s="695"/>
      <c r="HBZ17" s="695"/>
      <c r="HCA17" s="695"/>
      <c r="HCB17" s="695"/>
      <c r="HCC17" s="695"/>
      <c r="HCD17" s="695"/>
      <c r="HCE17" s="695"/>
      <c r="HCF17" s="695"/>
      <c r="HCG17" s="695"/>
      <c r="HCH17" s="695"/>
      <c r="HCI17" s="695"/>
      <c r="HCJ17" s="695"/>
      <c r="HCK17" s="695"/>
      <c r="HCL17" s="695"/>
      <c r="HCM17" s="695"/>
      <c r="HCN17" s="695"/>
      <c r="HCO17" s="695"/>
      <c r="HCP17" s="695"/>
      <c r="HCQ17" s="695"/>
      <c r="HCR17" s="695"/>
      <c r="HCS17" s="695"/>
      <c r="HCT17" s="695"/>
      <c r="HCU17" s="695"/>
      <c r="HCV17" s="695"/>
      <c r="HCW17" s="695"/>
      <c r="HCX17" s="695"/>
      <c r="HCY17" s="695"/>
      <c r="HCZ17" s="695"/>
      <c r="HDA17" s="695"/>
      <c r="HDB17" s="695"/>
      <c r="HDC17" s="695"/>
      <c r="HDD17" s="695"/>
      <c r="HDE17" s="695"/>
      <c r="HDF17" s="695"/>
      <c r="HDG17" s="695"/>
      <c r="HDH17" s="695"/>
      <c r="HDI17" s="695"/>
      <c r="HDJ17" s="695"/>
      <c r="HDK17" s="695"/>
      <c r="HDL17" s="695"/>
      <c r="HDM17" s="695"/>
      <c r="HDN17" s="695"/>
      <c r="HDO17" s="695"/>
      <c r="HDP17" s="695"/>
      <c r="HDQ17" s="695"/>
      <c r="HDR17" s="695"/>
      <c r="HDS17" s="695"/>
      <c r="HDT17" s="695"/>
      <c r="HDU17" s="695"/>
      <c r="HDV17" s="695"/>
      <c r="HDW17" s="695"/>
      <c r="HDX17" s="695"/>
      <c r="HDY17" s="695"/>
      <c r="HDZ17" s="695"/>
      <c r="HEA17" s="695"/>
      <c r="HEB17" s="695"/>
      <c r="HEC17" s="695"/>
      <c r="HED17" s="695"/>
      <c r="HEE17" s="695"/>
      <c r="HEF17" s="695"/>
      <c r="HEG17" s="695"/>
      <c r="HEH17" s="695"/>
      <c r="HEI17" s="695"/>
      <c r="HEJ17" s="695"/>
      <c r="HEK17" s="695"/>
      <c r="HEL17" s="695"/>
      <c r="HEM17" s="695"/>
      <c r="HEN17" s="695"/>
      <c r="HEO17" s="695"/>
      <c r="HEP17" s="695"/>
      <c r="HEQ17" s="695"/>
      <c r="HER17" s="695"/>
      <c r="HES17" s="695"/>
      <c r="HET17" s="695"/>
      <c r="HEU17" s="695"/>
      <c r="HEV17" s="695"/>
      <c r="HEW17" s="695"/>
      <c r="HEX17" s="695"/>
      <c r="HEY17" s="695"/>
      <c r="HEZ17" s="695"/>
      <c r="HFA17" s="695"/>
      <c r="HFB17" s="695"/>
      <c r="HFC17" s="695"/>
      <c r="HFD17" s="695"/>
      <c r="HFE17" s="695"/>
      <c r="HFF17" s="695"/>
      <c r="HFG17" s="695"/>
      <c r="HFH17" s="695"/>
      <c r="HFI17" s="695"/>
      <c r="HFJ17" s="695"/>
      <c r="HFK17" s="695"/>
      <c r="HFL17" s="695"/>
      <c r="HFM17" s="695"/>
      <c r="HFN17" s="695"/>
      <c r="HFO17" s="695"/>
      <c r="HFP17" s="695"/>
      <c r="HFQ17" s="695"/>
      <c r="HFR17" s="695"/>
      <c r="HFS17" s="695"/>
      <c r="HFT17" s="695"/>
      <c r="HFU17" s="695"/>
      <c r="HFV17" s="695"/>
      <c r="HFW17" s="695"/>
      <c r="HFX17" s="695"/>
      <c r="HFY17" s="695"/>
      <c r="HFZ17" s="695"/>
      <c r="HGA17" s="695"/>
      <c r="HGB17" s="695"/>
      <c r="HGC17" s="695"/>
      <c r="HGD17" s="695"/>
      <c r="HGE17" s="695"/>
      <c r="HGF17" s="695"/>
      <c r="HGG17" s="695"/>
      <c r="HGH17" s="695"/>
      <c r="HGI17" s="695"/>
      <c r="HGJ17" s="695"/>
      <c r="HGK17" s="695"/>
      <c r="HGL17" s="695"/>
      <c r="HGM17" s="695"/>
      <c r="HGN17" s="695"/>
      <c r="HGO17" s="695"/>
      <c r="HGP17" s="695"/>
      <c r="HGQ17" s="695"/>
      <c r="HGR17" s="695"/>
      <c r="HGS17" s="695"/>
      <c r="HGT17" s="695"/>
      <c r="HGU17" s="695"/>
      <c r="HGV17" s="695"/>
      <c r="HGW17" s="695"/>
      <c r="HGX17" s="695"/>
      <c r="HGY17" s="695"/>
      <c r="HGZ17" s="695"/>
      <c r="HHA17" s="695"/>
      <c r="HHB17" s="695"/>
      <c r="HHC17" s="695"/>
      <c r="HHD17" s="695"/>
      <c r="HHE17" s="695"/>
      <c r="HHF17" s="695"/>
      <c r="HHG17" s="695"/>
      <c r="HHH17" s="695"/>
      <c r="HHI17" s="695"/>
      <c r="HHJ17" s="695"/>
      <c r="HHK17" s="695"/>
      <c r="HHL17" s="695"/>
      <c r="HHM17" s="695"/>
      <c r="HHN17" s="695"/>
      <c r="HHO17" s="695"/>
      <c r="HHP17" s="695"/>
      <c r="HHQ17" s="695"/>
      <c r="HHR17" s="695"/>
      <c r="HHS17" s="695"/>
      <c r="HHT17" s="695"/>
      <c r="HHU17" s="695"/>
      <c r="HHV17" s="695"/>
      <c r="HHW17" s="695"/>
      <c r="HHX17" s="695"/>
      <c r="HHY17" s="695"/>
      <c r="HHZ17" s="695"/>
      <c r="HIA17" s="695"/>
      <c r="HIB17" s="695"/>
      <c r="HIC17" s="695"/>
      <c r="HID17" s="695"/>
      <c r="HIE17" s="695"/>
      <c r="HIF17" s="695"/>
      <c r="HIG17" s="695"/>
      <c r="HIH17" s="695"/>
      <c r="HII17" s="695"/>
      <c r="HIJ17" s="695"/>
      <c r="HIK17" s="695"/>
      <c r="HIL17" s="695"/>
      <c r="HIM17" s="695"/>
      <c r="HIN17" s="695"/>
      <c r="HIO17" s="695"/>
      <c r="HIP17" s="695"/>
      <c r="HIQ17" s="695"/>
      <c r="HIR17" s="695"/>
      <c r="HIS17" s="695"/>
      <c r="HIT17" s="695"/>
      <c r="HIU17" s="695"/>
      <c r="HIV17" s="695"/>
      <c r="HIW17" s="695"/>
      <c r="HIX17" s="695"/>
      <c r="HIY17" s="695"/>
      <c r="HIZ17" s="695"/>
      <c r="HJA17" s="695"/>
      <c r="HJB17" s="695"/>
      <c r="HJC17" s="695"/>
      <c r="HJD17" s="695"/>
      <c r="HJE17" s="695"/>
      <c r="HJF17" s="695"/>
      <c r="HJG17" s="695"/>
      <c r="HJH17" s="695"/>
      <c r="HJI17" s="695"/>
      <c r="HJJ17" s="695"/>
      <c r="HJK17" s="695"/>
      <c r="HJL17" s="695"/>
      <c r="HJM17" s="695"/>
      <c r="HJN17" s="695"/>
      <c r="HJO17" s="695"/>
      <c r="HJP17" s="695"/>
      <c r="HJQ17" s="695"/>
      <c r="HJR17" s="695"/>
      <c r="HJS17" s="695"/>
      <c r="HJT17" s="695"/>
      <c r="HJU17" s="695"/>
      <c r="HJV17" s="695"/>
      <c r="HJW17" s="695"/>
      <c r="HJX17" s="695"/>
      <c r="HJY17" s="695"/>
      <c r="HJZ17" s="695"/>
      <c r="HKA17" s="695"/>
      <c r="HKB17" s="695"/>
      <c r="HKC17" s="695"/>
      <c r="HKD17" s="695"/>
      <c r="HKE17" s="695"/>
      <c r="HKF17" s="695"/>
      <c r="HKG17" s="695"/>
      <c r="HKH17" s="695"/>
      <c r="HKI17" s="695"/>
      <c r="HKJ17" s="695"/>
      <c r="HKK17" s="695"/>
      <c r="HKL17" s="695"/>
      <c r="HKM17" s="695"/>
      <c r="HKN17" s="695"/>
      <c r="HKO17" s="695"/>
      <c r="HKP17" s="695"/>
      <c r="HKQ17" s="695"/>
      <c r="HKR17" s="695"/>
      <c r="HKS17" s="695"/>
      <c r="HKT17" s="695"/>
      <c r="HKU17" s="695"/>
      <c r="HKV17" s="695"/>
      <c r="HKW17" s="695"/>
      <c r="HKX17" s="695"/>
      <c r="HKY17" s="695"/>
      <c r="HKZ17" s="695"/>
      <c r="HLA17" s="695"/>
      <c r="HLB17" s="695"/>
      <c r="HLC17" s="695"/>
      <c r="HLD17" s="695"/>
      <c r="HLE17" s="695"/>
      <c r="HLF17" s="695"/>
      <c r="HLG17" s="695"/>
      <c r="HLH17" s="695"/>
      <c r="HLI17" s="695"/>
      <c r="HLJ17" s="695"/>
      <c r="HLK17" s="695"/>
      <c r="HLL17" s="695"/>
      <c r="HLM17" s="695"/>
      <c r="HLN17" s="695"/>
      <c r="HLO17" s="695"/>
      <c r="HLP17" s="695"/>
      <c r="HLQ17" s="695"/>
      <c r="HLR17" s="695"/>
      <c r="HLS17" s="695"/>
      <c r="HLT17" s="695"/>
      <c r="HLU17" s="695"/>
      <c r="HLV17" s="695"/>
      <c r="HLW17" s="695"/>
      <c r="HLX17" s="695"/>
      <c r="HLY17" s="695"/>
      <c r="HLZ17" s="695"/>
      <c r="HMA17" s="695"/>
      <c r="HMB17" s="695"/>
      <c r="HMC17" s="695"/>
      <c r="HMD17" s="695"/>
      <c r="HME17" s="695"/>
      <c r="HMF17" s="695"/>
      <c r="HMG17" s="695"/>
      <c r="HMH17" s="695"/>
      <c r="HMI17" s="695"/>
      <c r="HMJ17" s="695"/>
      <c r="HMK17" s="695"/>
      <c r="HML17" s="695"/>
      <c r="HMM17" s="695"/>
      <c r="HMN17" s="695"/>
      <c r="HMO17" s="695"/>
      <c r="HMP17" s="695"/>
      <c r="HMQ17" s="695"/>
      <c r="HMR17" s="695"/>
      <c r="HMS17" s="695"/>
      <c r="HMT17" s="695"/>
      <c r="HMU17" s="695"/>
      <c r="HMV17" s="695"/>
      <c r="HMW17" s="695"/>
      <c r="HMX17" s="695"/>
      <c r="HMY17" s="695"/>
      <c r="HMZ17" s="695"/>
      <c r="HNA17" s="695"/>
      <c r="HNB17" s="695"/>
      <c r="HNC17" s="695"/>
      <c r="HND17" s="695"/>
      <c r="HNE17" s="695"/>
      <c r="HNF17" s="695"/>
      <c r="HNG17" s="695"/>
      <c r="HNH17" s="695"/>
      <c r="HNI17" s="695"/>
      <c r="HNJ17" s="695"/>
      <c r="HNK17" s="695"/>
      <c r="HNL17" s="695"/>
      <c r="HNM17" s="695"/>
      <c r="HNN17" s="695"/>
      <c r="HNO17" s="695"/>
      <c r="HNP17" s="695"/>
      <c r="HNQ17" s="695"/>
      <c r="HNR17" s="695"/>
      <c r="HNS17" s="695"/>
      <c r="HNT17" s="695"/>
      <c r="HNU17" s="695"/>
      <c r="HNV17" s="695"/>
      <c r="HNW17" s="695"/>
      <c r="HNX17" s="695"/>
      <c r="HNY17" s="695"/>
      <c r="HNZ17" s="695"/>
      <c r="HOA17" s="695"/>
      <c r="HOB17" s="695"/>
      <c r="HOC17" s="695"/>
      <c r="HOD17" s="695"/>
      <c r="HOE17" s="695"/>
      <c r="HOF17" s="695"/>
      <c r="HOG17" s="695"/>
      <c r="HOH17" s="695"/>
      <c r="HOI17" s="695"/>
      <c r="HOJ17" s="695"/>
      <c r="HOK17" s="695"/>
      <c r="HOL17" s="695"/>
      <c r="HOM17" s="695"/>
      <c r="HON17" s="695"/>
      <c r="HOO17" s="695"/>
      <c r="HOP17" s="695"/>
      <c r="HOQ17" s="695"/>
      <c r="HOR17" s="695"/>
      <c r="HOS17" s="695"/>
      <c r="HOT17" s="695"/>
      <c r="HOU17" s="695"/>
      <c r="HOV17" s="695"/>
      <c r="HOW17" s="695"/>
      <c r="HOX17" s="695"/>
      <c r="HOY17" s="695"/>
      <c r="HOZ17" s="695"/>
      <c r="HPA17" s="695"/>
      <c r="HPB17" s="695"/>
      <c r="HPC17" s="695"/>
      <c r="HPD17" s="695"/>
      <c r="HPE17" s="695"/>
      <c r="HPF17" s="695"/>
      <c r="HPG17" s="695"/>
      <c r="HPH17" s="695"/>
      <c r="HPI17" s="695"/>
      <c r="HPJ17" s="695"/>
      <c r="HPK17" s="695"/>
      <c r="HPL17" s="695"/>
      <c r="HPM17" s="695"/>
      <c r="HPN17" s="695"/>
      <c r="HPO17" s="695"/>
      <c r="HPP17" s="695"/>
      <c r="HPQ17" s="695"/>
      <c r="HPR17" s="695"/>
      <c r="HPS17" s="695"/>
      <c r="HPT17" s="695"/>
      <c r="HPU17" s="695"/>
      <c r="HPV17" s="695"/>
      <c r="HPW17" s="695"/>
      <c r="HPX17" s="695"/>
      <c r="HPY17" s="695"/>
      <c r="HPZ17" s="695"/>
      <c r="HQA17" s="695"/>
      <c r="HQB17" s="695"/>
      <c r="HQC17" s="695"/>
      <c r="HQD17" s="695"/>
      <c r="HQE17" s="695"/>
      <c r="HQF17" s="695"/>
      <c r="HQG17" s="695"/>
      <c r="HQH17" s="695"/>
      <c r="HQI17" s="695"/>
      <c r="HQJ17" s="695"/>
      <c r="HQK17" s="695"/>
      <c r="HQL17" s="695"/>
      <c r="HQM17" s="695"/>
      <c r="HQN17" s="695"/>
      <c r="HQO17" s="695"/>
      <c r="HQP17" s="695"/>
      <c r="HQQ17" s="695"/>
      <c r="HQR17" s="695"/>
      <c r="HQS17" s="695"/>
      <c r="HQT17" s="695"/>
      <c r="HQU17" s="695"/>
      <c r="HQV17" s="695"/>
      <c r="HQW17" s="695"/>
      <c r="HQX17" s="695"/>
      <c r="HQY17" s="695"/>
      <c r="HQZ17" s="695"/>
      <c r="HRA17" s="695"/>
      <c r="HRB17" s="695"/>
      <c r="HRC17" s="695"/>
      <c r="HRD17" s="695"/>
      <c r="HRE17" s="695"/>
      <c r="HRF17" s="695"/>
      <c r="HRG17" s="695"/>
      <c r="HRH17" s="695"/>
      <c r="HRI17" s="695"/>
      <c r="HRJ17" s="695"/>
      <c r="HRK17" s="695"/>
      <c r="HRL17" s="695"/>
      <c r="HRM17" s="695"/>
      <c r="HRN17" s="695"/>
      <c r="HRO17" s="695"/>
      <c r="HRP17" s="695"/>
      <c r="HRQ17" s="695"/>
      <c r="HRR17" s="695"/>
      <c r="HRS17" s="695"/>
      <c r="HRT17" s="695"/>
      <c r="HRU17" s="695"/>
      <c r="HRV17" s="695"/>
      <c r="HRW17" s="695"/>
      <c r="HRX17" s="695"/>
      <c r="HRY17" s="695"/>
      <c r="HRZ17" s="695"/>
      <c r="HSA17" s="695"/>
      <c r="HSB17" s="695"/>
      <c r="HSC17" s="695"/>
      <c r="HSD17" s="695"/>
      <c r="HSE17" s="695"/>
      <c r="HSF17" s="695"/>
      <c r="HSG17" s="695"/>
      <c r="HSH17" s="695"/>
      <c r="HSI17" s="695"/>
      <c r="HSJ17" s="695"/>
      <c r="HSK17" s="695"/>
      <c r="HSL17" s="695"/>
      <c r="HSM17" s="695"/>
      <c r="HSN17" s="695"/>
      <c r="HSO17" s="695"/>
      <c r="HSP17" s="695"/>
      <c r="HSQ17" s="695"/>
      <c r="HSR17" s="695"/>
      <c r="HSS17" s="695"/>
      <c r="HST17" s="695"/>
      <c r="HSU17" s="695"/>
      <c r="HSV17" s="695"/>
      <c r="HSW17" s="695"/>
      <c r="HSX17" s="695"/>
      <c r="HSY17" s="695"/>
      <c r="HSZ17" s="695"/>
      <c r="HTA17" s="695"/>
      <c r="HTB17" s="695"/>
      <c r="HTC17" s="695"/>
      <c r="HTD17" s="695"/>
      <c r="HTE17" s="695"/>
      <c r="HTF17" s="695"/>
      <c r="HTG17" s="695"/>
      <c r="HTH17" s="695"/>
      <c r="HTI17" s="695"/>
      <c r="HTJ17" s="695"/>
      <c r="HTK17" s="695"/>
      <c r="HTL17" s="695"/>
      <c r="HTM17" s="695"/>
      <c r="HTN17" s="695"/>
      <c r="HTO17" s="695"/>
      <c r="HTP17" s="695"/>
      <c r="HTQ17" s="695"/>
      <c r="HTR17" s="695"/>
      <c r="HTS17" s="695"/>
      <c r="HTT17" s="695"/>
      <c r="HTU17" s="695"/>
      <c r="HTV17" s="695"/>
      <c r="HTW17" s="695"/>
      <c r="HTX17" s="695"/>
      <c r="HTY17" s="695"/>
      <c r="HTZ17" s="695"/>
      <c r="HUA17" s="695"/>
      <c r="HUB17" s="695"/>
      <c r="HUC17" s="695"/>
      <c r="HUD17" s="695"/>
      <c r="HUE17" s="695"/>
      <c r="HUF17" s="695"/>
      <c r="HUG17" s="695"/>
      <c r="HUH17" s="695"/>
      <c r="HUI17" s="695"/>
      <c r="HUJ17" s="695"/>
      <c r="HUK17" s="695"/>
      <c r="HUL17" s="695"/>
      <c r="HUM17" s="695"/>
      <c r="HUN17" s="695"/>
      <c r="HUO17" s="695"/>
      <c r="HUP17" s="695"/>
      <c r="HUQ17" s="695"/>
      <c r="HUR17" s="695"/>
      <c r="HUS17" s="695"/>
      <c r="HUT17" s="695"/>
      <c r="HUU17" s="695"/>
      <c r="HUV17" s="695"/>
      <c r="HUW17" s="695"/>
      <c r="HUX17" s="695"/>
      <c r="HUY17" s="695"/>
      <c r="HUZ17" s="695"/>
      <c r="HVA17" s="695"/>
      <c r="HVB17" s="695"/>
      <c r="HVC17" s="695"/>
      <c r="HVD17" s="695"/>
      <c r="HVE17" s="695"/>
      <c r="HVF17" s="695"/>
      <c r="HVG17" s="695"/>
      <c r="HVH17" s="695"/>
      <c r="HVI17" s="695"/>
      <c r="HVJ17" s="695"/>
      <c r="HVK17" s="695"/>
      <c r="HVL17" s="695"/>
      <c r="HVM17" s="695"/>
      <c r="HVN17" s="695"/>
      <c r="HVO17" s="695"/>
      <c r="HVP17" s="695"/>
      <c r="HVQ17" s="695"/>
      <c r="HVR17" s="695"/>
      <c r="HVS17" s="695"/>
      <c r="HVT17" s="695"/>
      <c r="HVU17" s="695"/>
      <c r="HVV17" s="695"/>
      <c r="HVW17" s="695"/>
      <c r="HVX17" s="695"/>
      <c r="HVY17" s="695"/>
      <c r="HVZ17" s="695"/>
      <c r="HWA17" s="695"/>
      <c r="HWB17" s="695"/>
      <c r="HWC17" s="695"/>
      <c r="HWD17" s="695"/>
      <c r="HWE17" s="695"/>
      <c r="HWF17" s="695"/>
      <c r="HWG17" s="695"/>
      <c r="HWH17" s="695"/>
      <c r="HWI17" s="695"/>
      <c r="HWJ17" s="695"/>
      <c r="HWK17" s="695"/>
      <c r="HWL17" s="695"/>
      <c r="HWM17" s="695"/>
      <c r="HWN17" s="695"/>
      <c r="HWO17" s="695"/>
      <c r="HWP17" s="695"/>
      <c r="HWQ17" s="695"/>
      <c r="HWR17" s="695"/>
      <c r="HWS17" s="695"/>
      <c r="HWT17" s="695"/>
      <c r="HWU17" s="695"/>
      <c r="HWV17" s="695"/>
      <c r="HWW17" s="695"/>
      <c r="HWX17" s="695"/>
      <c r="HWY17" s="695"/>
      <c r="HWZ17" s="695"/>
      <c r="HXA17" s="695"/>
      <c r="HXB17" s="695"/>
      <c r="HXC17" s="695"/>
      <c r="HXD17" s="695"/>
      <c r="HXE17" s="695"/>
      <c r="HXF17" s="695"/>
      <c r="HXG17" s="695"/>
      <c r="HXH17" s="695"/>
      <c r="HXI17" s="695"/>
      <c r="HXJ17" s="695"/>
      <c r="HXK17" s="695"/>
      <c r="HXL17" s="695"/>
      <c r="HXM17" s="695"/>
      <c r="HXN17" s="695"/>
      <c r="HXO17" s="695"/>
      <c r="HXP17" s="695"/>
      <c r="HXQ17" s="695"/>
      <c r="HXR17" s="695"/>
      <c r="HXS17" s="695"/>
      <c r="HXT17" s="695"/>
      <c r="HXU17" s="695"/>
      <c r="HXV17" s="695"/>
      <c r="HXW17" s="695"/>
      <c r="HXX17" s="695"/>
      <c r="HXY17" s="695"/>
      <c r="HXZ17" s="695"/>
      <c r="HYA17" s="695"/>
      <c r="HYB17" s="695"/>
      <c r="HYC17" s="695"/>
      <c r="HYD17" s="695"/>
      <c r="HYE17" s="695"/>
      <c r="HYF17" s="695"/>
      <c r="HYG17" s="695"/>
      <c r="HYH17" s="695"/>
      <c r="HYI17" s="695"/>
      <c r="HYJ17" s="695"/>
      <c r="HYK17" s="695"/>
      <c r="HYL17" s="695"/>
      <c r="HYM17" s="695"/>
      <c r="HYN17" s="695"/>
      <c r="HYO17" s="695"/>
      <c r="HYP17" s="695"/>
      <c r="HYQ17" s="695"/>
      <c r="HYR17" s="695"/>
      <c r="HYS17" s="695"/>
      <c r="HYT17" s="695"/>
      <c r="HYU17" s="695"/>
      <c r="HYV17" s="695"/>
      <c r="HYW17" s="695"/>
      <c r="HYX17" s="695"/>
      <c r="HYY17" s="695"/>
      <c r="HYZ17" s="695"/>
      <c r="HZA17" s="695"/>
      <c r="HZB17" s="695"/>
      <c r="HZC17" s="695"/>
      <c r="HZD17" s="695"/>
      <c r="HZE17" s="695"/>
      <c r="HZF17" s="695"/>
      <c r="HZG17" s="695"/>
      <c r="HZH17" s="695"/>
      <c r="HZI17" s="695"/>
      <c r="HZJ17" s="695"/>
      <c r="HZK17" s="695"/>
      <c r="HZL17" s="695"/>
      <c r="HZM17" s="695"/>
      <c r="HZN17" s="695"/>
      <c r="HZO17" s="695"/>
      <c r="HZP17" s="695"/>
      <c r="HZQ17" s="695"/>
      <c r="HZR17" s="695"/>
      <c r="HZS17" s="695"/>
      <c r="HZT17" s="695"/>
      <c r="HZU17" s="695"/>
      <c r="HZV17" s="695"/>
      <c r="HZW17" s="695"/>
      <c r="HZX17" s="695"/>
      <c r="HZY17" s="695"/>
      <c r="HZZ17" s="695"/>
      <c r="IAA17" s="695"/>
      <c r="IAB17" s="695"/>
      <c r="IAC17" s="695"/>
      <c r="IAD17" s="695"/>
      <c r="IAE17" s="695"/>
      <c r="IAF17" s="695"/>
      <c r="IAG17" s="695"/>
      <c r="IAH17" s="695"/>
      <c r="IAI17" s="695"/>
      <c r="IAJ17" s="695"/>
      <c r="IAK17" s="695"/>
      <c r="IAL17" s="695"/>
      <c r="IAM17" s="695"/>
      <c r="IAN17" s="695"/>
      <c r="IAO17" s="695"/>
      <c r="IAP17" s="695"/>
      <c r="IAQ17" s="695"/>
      <c r="IAR17" s="695"/>
      <c r="IAS17" s="695"/>
      <c r="IAT17" s="695"/>
      <c r="IAU17" s="695"/>
      <c r="IAV17" s="695"/>
      <c r="IAW17" s="695"/>
      <c r="IAX17" s="695"/>
      <c r="IAY17" s="695"/>
      <c r="IAZ17" s="695"/>
      <c r="IBA17" s="695"/>
      <c r="IBB17" s="695"/>
      <c r="IBC17" s="695"/>
      <c r="IBD17" s="695"/>
      <c r="IBE17" s="695"/>
      <c r="IBF17" s="695"/>
      <c r="IBG17" s="695"/>
      <c r="IBH17" s="695"/>
      <c r="IBI17" s="695"/>
      <c r="IBJ17" s="695"/>
      <c r="IBK17" s="695"/>
      <c r="IBL17" s="695"/>
      <c r="IBM17" s="695"/>
      <c r="IBN17" s="695"/>
      <c r="IBO17" s="695"/>
      <c r="IBP17" s="695"/>
      <c r="IBQ17" s="695"/>
      <c r="IBR17" s="695"/>
      <c r="IBS17" s="695"/>
      <c r="IBT17" s="695"/>
      <c r="IBU17" s="695"/>
      <c r="IBV17" s="695"/>
      <c r="IBW17" s="695"/>
      <c r="IBX17" s="695"/>
      <c r="IBY17" s="695"/>
      <c r="IBZ17" s="695"/>
      <c r="ICA17" s="695"/>
      <c r="ICB17" s="695"/>
      <c r="ICC17" s="695"/>
      <c r="ICD17" s="695"/>
      <c r="ICE17" s="695"/>
      <c r="ICF17" s="695"/>
      <c r="ICG17" s="695"/>
      <c r="ICH17" s="695"/>
      <c r="ICI17" s="695"/>
      <c r="ICJ17" s="695"/>
      <c r="ICK17" s="695"/>
      <c r="ICL17" s="695"/>
      <c r="ICM17" s="695"/>
      <c r="ICN17" s="695"/>
      <c r="ICO17" s="695"/>
      <c r="ICP17" s="695"/>
      <c r="ICQ17" s="695"/>
      <c r="ICR17" s="695"/>
      <c r="ICS17" s="695"/>
      <c r="ICT17" s="695"/>
      <c r="ICU17" s="695"/>
      <c r="ICV17" s="695"/>
      <c r="ICW17" s="695"/>
      <c r="ICX17" s="695"/>
      <c r="ICY17" s="695"/>
      <c r="ICZ17" s="695"/>
      <c r="IDA17" s="695"/>
      <c r="IDB17" s="695"/>
      <c r="IDC17" s="695"/>
      <c r="IDD17" s="695"/>
      <c r="IDE17" s="695"/>
      <c r="IDF17" s="695"/>
      <c r="IDG17" s="695"/>
      <c r="IDH17" s="695"/>
      <c r="IDI17" s="695"/>
      <c r="IDJ17" s="695"/>
      <c r="IDK17" s="695"/>
      <c r="IDL17" s="695"/>
      <c r="IDM17" s="695"/>
      <c r="IDN17" s="695"/>
      <c r="IDO17" s="695"/>
      <c r="IDP17" s="695"/>
      <c r="IDQ17" s="695"/>
      <c r="IDR17" s="695"/>
      <c r="IDS17" s="695"/>
      <c r="IDT17" s="695"/>
      <c r="IDU17" s="695"/>
      <c r="IDV17" s="695"/>
      <c r="IDW17" s="695"/>
      <c r="IDX17" s="695"/>
      <c r="IDY17" s="695"/>
      <c r="IDZ17" s="695"/>
      <c r="IEA17" s="695"/>
      <c r="IEB17" s="695"/>
      <c r="IEC17" s="695"/>
      <c r="IED17" s="695"/>
      <c r="IEE17" s="695"/>
      <c r="IEF17" s="695"/>
      <c r="IEG17" s="695"/>
      <c r="IEH17" s="695"/>
      <c r="IEI17" s="695"/>
      <c r="IEJ17" s="695"/>
      <c r="IEK17" s="695"/>
      <c r="IEL17" s="695"/>
      <c r="IEM17" s="695"/>
      <c r="IEN17" s="695"/>
      <c r="IEO17" s="695"/>
      <c r="IEP17" s="695"/>
      <c r="IEQ17" s="695"/>
      <c r="IER17" s="695"/>
      <c r="IES17" s="695"/>
      <c r="IET17" s="695"/>
      <c r="IEU17" s="695"/>
      <c r="IEV17" s="695"/>
      <c r="IEW17" s="695"/>
      <c r="IEX17" s="695"/>
      <c r="IEY17" s="695"/>
      <c r="IEZ17" s="695"/>
      <c r="IFA17" s="695"/>
      <c r="IFB17" s="695"/>
      <c r="IFC17" s="695"/>
      <c r="IFD17" s="695"/>
      <c r="IFE17" s="695"/>
      <c r="IFF17" s="695"/>
      <c r="IFG17" s="695"/>
      <c r="IFH17" s="695"/>
      <c r="IFI17" s="695"/>
      <c r="IFJ17" s="695"/>
      <c r="IFK17" s="695"/>
      <c r="IFL17" s="695"/>
      <c r="IFM17" s="695"/>
      <c r="IFN17" s="695"/>
      <c r="IFO17" s="695"/>
      <c r="IFP17" s="695"/>
      <c r="IFQ17" s="695"/>
      <c r="IFR17" s="695"/>
      <c r="IFS17" s="695"/>
      <c r="IFT17" s="695"/>
      <c r="IFU17" s="695"/>
      <c r="IFV17" s="695"/>
      <c r="IFW17" s="695"/>
      <c r="IFX17" s="695"/>
      <c r="IFY17" s="695"/>
      <c r="IFZ17" s="695"/>
      <c r="IGA17" s="695"/>
      <c r="IGB17" s="695"/>
      <c r="IGC17" s="695"/>
      <c r="IGD17" s="695"/>
      <c r="IGE17" s="695"/>
      <c r="IGF17" s="695"/>
      <c r="IGG17" s="695"/>
      <c r="IGH17" s="695"/>
      <c r="IGI17" s="695"/>
      <c r="IGJ17" s="695"/>
      <c r="IGK17" s="695"/>
      <c r="IGL17" s="695"/>
      <c r="IGM17" s="695"/>
      <c r="IGN17" s="695"/>
      <c r="IGO17" s="695"/>
      <c r="IGP17" s="695"/>
      <c r="IGQ17" s="695"/>
      <c r="IGR17" s="695"/>
      <c r="IGS17" s="695"/>
      <c r="IGT17" s="695"/>
      <c r="IGU17" s="695"/>
      <c r="IGV17" s="695"/>
      <c r="IGW17" s="695"/>
      <c r="IGX17" s="695"/>
      <c r="IGY17" s="695"/>
      <c r="IGZ17" s="695"/>
      <c r="IHA17" s="695"/>
      <c r="IHB17" s="695"/>
      <c r="IHC17" s="695"/>
      <c r="IHD17" s="695"/>
      <c r="IHE17" s="695"/>
      <c r="IHF17" s="695"/>
      <c r="IHG17" s="695"/>
      <c r="IHH17" s="695"/>
      <c r="IHI17" s="695"/>
      <c r="IHJ17" s="695"/>
      <c r="IHK17" s="695"/>
      <c r="IHL17" s="695"/>
      <c r="IHM17" s="695"/>
      <c r="IHN17" s="695"/>
      <c r="IHO17" s="695"/>
      <c r="IHP17" s="695"/>
      <c r="IHQ17" s="695"/>
      <c r="IHR17" s="695"/>
      <c r="IHS17" s="695"/>
      <c r="IHT17" s="695"/>
      <c r="IHU17" s="695"/>
      <c r="IHV17" s="695"/>
      <c r="IHW17" s="695"/>
      <c r="IHX17" s="695"/>
      <c r="IHY17" s="695"/>
      <c r="IHZ17" s="695"/>
      <c r="IIA17" s="695"/>
      <c r="IIB17" s="695"/>
      <c r="IIC17" s="695"/>
      <c r="IID17" s="695"/>
      <c r="IIE17" s="695"/>
      <c r="IIF17" s="695"/>
      <c r="IIG17" s="695"/>
      <c r="IIH17" s="695"/>
      <c r="III17" s="695"/>
      <c r="IIJ17" s="695"/>
      <c r="IIK17" s="695"/>
      <c r="IIL17" s="695"/>
      <c r="IIM17" s="695"/>
      <c r="IIN17" s="695"/>
      <c r="IIO17" s="695"/>
      <c r="IIP17" s="695"/>
      <c r="IIQ17" s="695"/>
      <c r="IIR17" s="695"/>
      <c r="IIS17" s="695"/>
      <c r="IIT17" s="695"/>
      <c r="IIU17" s="695"/>
      <c r="IIV17" s="695"/>
      <c r="IIW17" s="695"/>
      <c r="IIX17" s="695"/>
      <c r="IIY17" s="695"/>
      <c r="IIZ17" s="695"/>
      <c r="IJA17" s="695"/>
      <c r="IJB17" s="695"/>
      <c r="IJC17" s="695"/>
      <c r="IJD17" s="695"/>
      <c r="IJE17" s="695"/>
      <c r="IJF17" s="695"/>
      <c r="IJG17" s="695"/>
      <c r="IJH17" s="695"/>
      <c r="IJI17" s="695"/>
      <c r="IJJ17" s="695"/>
      <c r="IJK17" s="695"/>
      <c r="IJL17" s="695"/>
      <c r="IJM17" s="695"/>
      <c r="IJN17" s="695"/>
      <c r="IJO17" s="695"/>
      <c r="IJP17" s="695"/>
      <c r="IJQ17" s="695"/>
      <c r="IJR17" s="695"/>
      <c r="IJS17" s="695"/>
      <c r="IJT17" s="695"/>
      <c r="IJU17" s="695"/>
      <c r="IJV17" s="695"/>
      <c r="IJW17" s="695"/>
      <c r="IJX17" s="695"/>
      <c r="IJY17" s="695"/>
      <c r="IJZ17" s="695"/>
      <c r="IKA17" s="695"/>
      <c r="IKB17" s="695"/>
      <c r="IKC17" s="695"/>
      <c r="IKD17" s="695"/>
      <c r="IKE17" s="695"/>
      <c r="IKF17" s="695"/>
      <c r="IKG17" s="695"/>
      <c r="IKH17" s="695"/>
      <c r="IKI17" s="695"/>
      <c r="IKJ17" s="695"/>
      <c r="IKK17" s="695"/>
      <c r="IKL17" s="695"/>
      <c r="IKM17" s="695"/>
      <c r="IKN17" s="695"/>
      <c r="IKO17" s="695"/>
      <c r="IKP17" s="695"/>
      <c r="IKQ17" s="695"/>
      <c r="IKR17" s="695"/>
      <c r="IKS17" s="695"/>
      <c r="IKT17" s="695"/>
      <c r="IKU17" s="695"/>
      <c r="IKV17" s="695"/>
      <c r="IKW17" s="695"/>
      <c r="IKX17" s="695"/>
      <c r="IKY17" s="695"/>
      <c r="IKZ17" s="695"/>
      <c r="ILA17" s="695"/>
      <c r="ILB17" s="695"/>
      <c r="ILC17" s="695"/>
      <c r="ILD17" s="695"/>
      <c r="ILE17" s="695"/>
      <c r="ILF17" s="695"/>
      <c r="ILG17" s="695"/>
      <c r="ILH17" s="695"/>
      <c r="ILI17" s="695"/>
      <c r="ILJ17" s="695"/>
      <c r="ILK17" s="695"/>
      <c r="ILL17" s="695"/>
      <c r="ILM17" s="695"/>
      <c r="ILN17" s="695"/>
      <c r="ILO17" s="695"/>
      <c r="ILP17" s="695"/>
      <c r="ILQ17" s="695"/>
      <c r="ILR17" s="695"/>
      <c r="ILS17" s="695"/>
      <c r="ILT17" s="695"/>
      <c r="ILU17" s="695"/>
      <c r="ILV17" s="695"/>
      <c r="ILW17" s="695"/>
      <c r="ILX17" s="695"/>
      <c r="ILY17" s="695"/>
      <c r="ILZ17" s="695"/>
      <c r="IMA17" s="695"/>
      <c r="IMB17" s="695"/>
      <c r="IMC17" s="695"/>
      <c r="IMD17" s="695"/>
      <c r="IME17" s="695"/>
      <c r="IMF17" s="695"/>
      <c r="IMG17" s="695"/>
      <c r="IMH17" s="695"/>
      <c r="IMI17" s="695"/>
      <c r="IMJ17" s="695"/>
      <c r="IMK17" s="695"/>
      <c r="IML17" s="695"/>
      <c r="IMM17" s="695"/>
      <c r="IMN17" s="695"/>
      <c r="IMO17" s="695"/>
      <c r="IMP17" s="695"/>
      <c r="IMQ17" s="695"/>
      <c r="IMR17" s="695"/>
      <c r="IMS17" s="695"/>
      <c r="IMT17" s="695"/>
      <c r="IMU17" s="695"/>
      <c r="IMV17" s="695"/>
      <c r="IMW17" s="695"/>
      <c r="IMX17" s="695"/>
      <c r="IMY17" s="695"/>
      <c r="IMZ17" s="695"/>
      <c r="INA17" s="695"/>
      <c r="INB17" s="695"/>
      <c r="INC17" s="695"/>
      <c r="IND17" s="695"/>
      <c r="INE17" s="695"/>
      <c r="INF17" s="695"/>
      <c r="ING17" s="695"/>
      <c r="INH17" s="695"/>
      <c r="INI17" s="695"/>
      <c r="INJ17" s="695"/>
      <c r="INK17" s="695"/>
      <c r="INL17" s="695"/>
      <c r="INM17" s="695"/>
      <c r="INN17" s="695"/>
      <c r="INO17" s="695"/>
      <c r="INP17" s="695"/>
      <c r="INQ17" s="695"/>
      <c r="INR17" s="695"/>
      <c r="INS17" s="695"/>
      <c r="INT17" s="695"/>
      <c r="INU17" s="695"/>
      <c r="INV17" s="695"/>
      <c r="INW17" s="695"/>
      <c r="INX17" s="695"/>
      <c r="INY17" s="695"/>
      <c r="INZ17" s="695"/>
      <c r="IOA17" s="695"/>
      <c r="IOB17" s="695"/>
      <c r="IOC17" s="695"/>
      <c r="IOD17" s="695"/>
      <c r="IOE17" s="695"/>
      <c r="IOF17" s="695"/>
      <c r="IOG17" s="695"/>
      <c r="IOH17" s="695"/>
      <c r="IOI17" s="695"/>
      <c r="IOJ17" s="695"/>
      <c r="IOK17" s="695"/>
      <c r="IOL17" s="695"/>
      <c r="IOM17" s="695"/>
      <c r="ION17" s="695"/>
      <c r="IOO17" s="695"/>
      <c r="IOP17" s="695"/>
      <c r="IOQ17" s="695"/>
      <c r="IOR17" s="695"/>
      <c r="IOS17" s="695"/>
      <c r="IOT17" s="695"/>
      <c r="IOU17" s="695"/>
      <c r="IOV17" s="695"/>
      <c r="IOW17" s="695"/>
      <c r="IOX17" s="695"/>
      <c r="IOY17" s="695"/>
      <c r="IOZ17" s="695"/>
      <c r="IPA17" s="695"/>
      <c r="IPB17" s="695"/>
      <c r="IPC17" s="695"/>
      <c r="IPD17" s="695"/>
      <c r="IPE17" s="695"/>
      <c r="IPF17" s="695"/>
      <c r="IPG17" s="695"/>
      <c r="IPH17" s="695"/>
      <c r="IPI17" s="695"/>
      <c r="IPJ17" s="695"/>
      <c r="IPK17" s="695"/>
      <c r="IPL17" s="695"/>
      <c r="IPM17" s="695"/>
      <c r="IPN17" s="695"/>
      <c r="IPO17" s="695"/>
      <c r="IPP17" s="695"/>
      <c r="IPQ17" s="695"/>
      <c r="IPR17" s="695"/>
      <c r="IPS17" s="695"/>
      <c r="IPT17" s="695"/>
      <c r="IPU17" s="695"/>
      <c r="IPV17" s="695"/>
      <c r="IPW17" s="695"/>
      <c r="IPX17" s="695"/>
      <c r="IPY17" s="695"/>
      <c r="IPZ17" s="695"/>
      <c r="IQA17" s="695"/>
      <c r="IQB17" s="695"/>
      <c r="IQC17" s="695"/>
      <c r="IQD17" s="695"/>
      <c r="IQE17" s="695"/>
      <c r="IQF17" s="695"/>
      <c r="IQG17" s="695"/>
      <c r="IQH17" s="695"/>
      <c r="IQI17" s="695"/>
      <c r="IQJ17" s="695"/>
      <c r="IQK17" s="695"/>
      <c r="IQL17" s="695"/>
      <c r="IQM17" s="695"/>
      <c r="IQN17" s="695"/>
      <c r="IQO17" s="695"/>
      <c r="IQP17" s="695"/>
      <c r="IQQ17" s="695"/>
      <c r="IQR17" s="695"/>
      <c r="IQS17" s="695"/>
      <c r="IQT17" s="695"/>
      <c r="IQU17" s="695"/>
      <c r="IQV17" s="695"/>
      <c r="IQW17" s="695"/>
      <c r="IQX17" s="695"/>
      <c r="IQY17" s="695"/>
      <c r="IQZ17" s="695"/>
      <c r="IRA17" s="695"/>
      <c r="IRB17" s="695"/>
      <c r="IRC17" s="695"/>
      <c r="IRD17" s="695"/>
      <c r="IRE17" s="695"/>
      <c r="IRF17" s="695"/>
      <c r="IRG17" s="695"/>
      <c r="IRH17" s="695"/>
      <c r="IRI17" s="695"/>
      <c r="IRJ17" s="695"/>
      <c r="IRK17" s="695"/>
      <c r="IRL17" s="695"/>
      <c r="IRM17" s="695"/>
      <c r="IRN17" s="695"/>
      <c r="IRO17" s="695"/>
      <c r="IRP17" s="695"/>
      <c r="IRQ17" s="695"/>
      <c r="IRR17" s="695"/>
      <c r="IRS17" s="695"/>
      <c r="IRT17" s="695"/>
      <c r="IRU17" s="695"/>
      <c r="IRV17" s="695"/>
      <c r="IRW17" s="695"/>
      <c r="IRX17" s="695"/>
      <c r="IRY17" s="695"/>
      <c r="IRZ17" s="695"/>
      <c r="ISA17" s="695"/>
      <c r="ISB17" s="695"/>
      <c r="ISC17" s="695"/>
      <c r="ISD17" s="695"/>
      <c r="ISE17" s="695"/>
      <c r="ISF17" s="695"/>
      <c r="ISG17" s="695"/>
      <c r="ISH17" s="695"/>
      <c r="ISI17" s="695"/>
      <c r="ISJ17" s="695"/>
      <c r="ISK17" s="695"/>
      <c r="ISL17" s="695"/>
      <c r="ISM17" s="695"/>
      <c r="ISN17" s="695"/>
      <c r="ISO17" s="695"/>
      <c r="ISP17" s="695"/>
      <c r="ISQ17" s="695"/>
      <c r="ISR17" s="695"/>
      <c r="ISS17" s="695"/>
      <c r="IST17" s="695"/>
      <c r="ISU17" s="695"/>
      <c r="ISV17" s="695"/>
      <c r="ISW17" s="695"/>
      <c r="ISX17" s="695"/>
      <c r="ISY17" s="695"/>
      <c r="ISZ17" s="695"/>
      <c r="ITA17" s="695"/>
      <c r="ITB17" s="695"/>
      <c r="ITC17" s="695"/>
      <c r="ITD17" s="695"/>
      <c r="ITE17" s="695"/>
      <c r="ITF17" s="695"/>
      <c r="ITG17" s="695"/>
      <c r="ITH17" s="695"/>
      <c r="ITI17" s="695"/>
      <c r="ITJ17" s="695"/>
      <c r="ITK17" s="695"/>
      <c r="ITL17" s="695"/>
      <c r="ITM17" s="695"/>
      <c r="ITN17" s="695"/>
      <c r="ITO17" s="695"/>
      <c r="ITP17" s="695"/>
      <c r="ITQ17" s="695"/>
      <c r="ITR17" s="695"/>
      <c r="ITS17" s="695"/>
      <c r="ITT17" s="695"/>
      <c r="ITU17" s="695"/>
      <c r="ITV17" s="695"/>
      <c r="ITW17" s="695"/>
      <c r="ITX17" s="695"/>
      <c r="ITY17" s="695"/>
      <c r="ITZ17" s="695"/>
      <c r="IUA17" s="695"/>
      <c r="IUB17" s="695"/>
      <c r="IUC17" s="695"/>
      <c r="IUD17" s="695"/>
      <c r="IUE17" s="695"/>
      <c r="IUF17" s="695"/>
      <c r="IUG17" s="695"/>
      <c r="IUH17" s="695"/>
      <c r="IUI17" s="695"/>
      <c r="IUJ17" s="695"/>
      <c r="IUK17" s="695"/>
      <c r="IUL17" s="695"/>
      <c r="IUM17" s="695"/>
      <c r="IUN17" s="695"/>
      <c r="IUO17" s="695"/>
      <c r="IUP17" s="695"/>
      <c r="IUQ17" s="695"/>
      <c r="IUR17" s="695"/>
      <c r="IUS17" s="695"/>
      <c r="IUT17" s="695"/>
      <c r="IUU17" s="695"/>
      <c r="IUV17" s="695"/>
      <c r="IUW17" s="695"/>
      <c r="IUX17" s="695"/>
      <c r="IUY17" s="695"/>
      <c r="IUZ17" s="695"/>
      <c r="IVA17" s="695"/>
      <c r="IVB17" s="695"/>
      <c r="IVC17" s="695"/>
      <c r="IVD17" s="695"/>
      <c r="IVE17" s="695"/>
      <c r="IVF17" s="695"/>
      <c r="IVG17" s="695"/>
      <c r="IVH17" s="695"/>
      <c r="IVI17" s="695"/>
      <c r="IVJ17" s="695"/>
      <c r="IVK17" s="695"/>
      <c r="IVL17" s="695"/>
      <c r="IVM17" s="695"/>
      <c r="IVN17" s="695"/>
      <c r="IVO17" s="695"/>
      <c r="IVP17" s="695"/>
      <c r="IVQ17" s="695"/>
      <c r="IVR17" s="695"/>
      <c r="IVS17" s="695"/>
      <c r="IVT17" s="695"/>
      <c r="IVU17" s="695"/>
      <c r="IVV17" s="695"/>
      <c r="IVW17" s="695"/>
      <c r="IVX17" s="695"/>
      <c r="IVY17" s="695"/>
      <c r="IVZ17" s="695"/>
      <c r="IWA17" s="695"/>
      <c r="IWB17" s="695"/>
      <c r="IWC17" s="695"/>
      <c r="IWD17" s="695"/>
      <c r="IWE17" s="695"/>
      <c r="IWF17" s="695"/>
      <c r="IWG17" s="695"/>
      <c r="IWH17" s="695"/>
      <c r="IWI17" s="695"/>
      <c r="IWJ17" s="695"/>
      <c r="IWK17" s="695"/>
      <c r="IWL17" s="695"/>
      <c r="IWM17" s="695"/>
      <c r="IWN17" s="695"/>
      <c r="IWO17" s="695"/>
      <c r="IWP17" s="695"/>
      <c r="IWQ17" s="695"/>
      <c r="IWR17" s="695"/>
      <c r="IWS17" s="695"/>
      <c r="IWT17" s="695"/>
      <c r="IWU17" s="695"/>
      <c r="IWV17" s="695"/>
      <c r="IWW17" s="695"/>
      <c r="IWX17" s="695"/>
      <c r="IWY17" s="695"/>
      <c r="IWZ17" s="695"/>
      <c r="IXA17" s="695"/>
      <c r="IXB17" s="695"/>
      <c r="IXC17" s="695"/>
      <c r="IXD17" s="695"/>
      <c r="IXE17" s="695"/>
      <c r="IXF17" s="695"/>
      <c r="IXG17" s="695"/>
      <c r="IXH17" s="695"/>
      <c r="IXI17" s="695"/>
      <c r="IXJ17" s="695"/>
      <c r="IXK17" s="695"/>
      <c r="IXL17" s="695"/>
      <c r="IXM17" s="695"/>
      <c r="IXN17" s="695"/>
      <c r="IXO17" s="695"/>
      <c r="IXP17" s="695"/>
      <c r="IXQ17" s="695"/>
      <c r="IXR17" s="695"/>
      <c r="IXS17" s="695"/>
      <c r="IXT17" s="695"/>
      <c r="IXU17" s="695"/>
      <c r="IXV17" s="695"/>
      <c r="IXW17" s="695"/>
      <c r="IXX17" s="695"/>
      <c r="IXY17" s="695"/>
      <c r="IXZ17" s="695"/>
      <c r="IYA17" s="695"/>
      <c r="IYB17" s="695"/>
      <c r="IYC17" s="695"/>
      <c r="IYD17" s="695"/>
      <c r="IYE17" s="695"/>
      <c r="IYF17" s="695"/>
      <c r="IYG17" s="695"/>
      <c r="IYH17" s="695"/>
      <c r="IYI17" s="695"/>
      <c r="IYJ17" s="695"/>
      <c r="IYK17" s="695"/>
      <c r="IYL17" s="695"/>
      <c r="IYM17" s="695"/>
      <c r="IYN17" s="695"/>
      <c r="IYO17" s="695"/>
      <c r="IYP17" s="695"/>
      <c r="IYQ17" s="695"/>
      <c r="IYR17" s="695"/>
      <c r="IYS17" s="695"/>
      <c r="IYT17" s="695"/>
      <c r="IYU17" s="695"/>
      <c r="IYV17" s="695"/>
      <c r="IYW17" s="695"/>
      <c r="IYX17" s="695"/>
      <c r="IYY17" s="695"/>
      <c r="IYZ17" s="695"/>
      <c r="IZA17" s="695"/>
      <c r="IZB17" s="695"/>
      <c r="IZC17" s="695"/>
      <c r="IZD17" s="695"/>
      <c r="IZE17" s="695"/>
      <c r="IZF17" s="695"/>
      <c r="IZG17" s="695"/>
      <c r="IZH17" s="695"/>
      <c r="IZI17" s="695"/>
      <c r="IZJ17" s="695"/>
      <c r="IZK17" s="695"/>
      <c r="IZL17" s="695"/>
      <c r="IZM17" s="695"/>
      <c r="IZN17" s="695"/>
      <c r="IZO17" s="695"/>
      <c r="IZP17" s="695"/>
      <c r="IZQ17" s="695"/>
      <c r="IZR17" s="695"/>
      <c r="IZS17" s="695"/>
      <c r="IZT17" s="695"/>
      <c r="IZU17" s="695"/>
      <c r="IZV17" s="695"/>
      <c r="IZW17" s="695"/>
      <c r="IZX17" s="695"/>
      <c r="IZY17" s="695"/>
      <c r="IZZ17" s="695"/>
      <c r="JAA17" s="695"/>
      <c r="JAB17" s="695"/>
      <c r="JAC17" s="695"/>
      <c r="JAD17" s="695"/>
      <c r="JAE17" s="695"/>
      <c r="JAF17" s="695"/>
      <c r="JAG17" s="695"/>
      <c r="JAH17" s="695"/>
      <c r="JAI17" s="695"/>
      <c r="JAJ17" s="695"/>
      <c r="JAK17" s="695"/>
      <c r="JAL17" s="695"/>
      <c r="JAM17" s="695"/>
      <c r="JAN17" s="695"/>
      <c r="JAO17" s="695"/>
      <c r="JAP17" s="695"/>
      <c r="JAQ17" s="695"/>
      <c r="JAR17" s="695"/>
      <c r="JAS17" s="695"/>
      <c r="JAT17" s="695"/>
      <c r="JAU17" s="695"/>
      <c r="JAV17" s="695"/>
      <c r="JAW17" s="695"/>
      <c r="JAX17" s="695"/>
      <c r="JAY17" s="695"/>
      <c r="JAZ17" s="695"/>
      <c r="JBA17" s="695"/>
      <c r="JBB17" s="695"/>
      <c r="JBC17" s="695"/>
      <c r="JBD17" s="695"/>
      <c r="JBE17" s="695"/>
      <c r="JBF17" s="695"/>
      <c r="JBG17" s="695"/>
      <c r="JBH17" s="695"/>
      <c r="JBI17" s="695"/>
      <c r="JBJ17" s="695"/>
      <c r="JBK17" s="695"/>
      <c r="JBL17" s="695"/>
      <c r="JBM17" s="695"/>
      <c r="JBN17" s="695"/>
      <c r="JBO17" s="695"/>
      <c r="JBP17" s="695"/>
      <c r="JBQ17" s="695"/>
      <c r="JBR17" s="695"/>
      <c r="JBS17" s="695"/>
      <c r="JBT17" s="695"/>
      <c r="JBU17" s="695"/>
      <c r="JBV17" s="695"/>
      <c r="JBW17" s="695"/>
      <c r="JBX17" s="695"/>
      <c r="JBY17" s="695"/>
      <c r="JBZ17" s="695"/>
      <c r="JCA17" s="695"/>
      <c r="JCB17" s="695"/>
      <c r="JCC17" s="695"/>
      <c r="JCD17" s="695"/>
      <c r="JCE17" s="695"/>
      <c r="JCF17" s="695"/>
      <c r="JCG17" s="695"/>
      <c r="JCH17" s="695"/>
      <c r="JCI17" s="695"/>
      <c r="JCJ17" s="695"/>
      <c r="JCK17" s="695"/>
      <c r="JCL17" s="695"/>
      <c r="JCM17" s="695"/>
      <c r="JCN17" s="695"/>
      <c r="JCO17" s="695"/>
      <c r="JCP17" s="695"/>
      <c r="JCQ17" s="695"/>
      <c r="JCR17" s="695"/>
      <c r="JCS17" s="695"/>
      <c r="JCT17" s="695"/>
      <c r="JCU17" s="695"/>
      <c r="JCV17" s="695"/>
      <c r="JCW17" s="695"/>
      <c r="JCX17" s="695"/>
      <c r="JCY17" s="695"/>
      <c r="JCZ17" s="695"/>
      <c r="JDA17" s="695"/>
      <c r="JDB17" s="695"/>
      <c r="JDC17" s="695"/>
      <c r="JDD17" s="695"/>
      <c r="JDE17" s="695"/>
      <c r="JDF17" s="695"/>
      <c r="JDG17" s="695"/>
      <c r="JDH17" s="695"/>
      <c r="JDI17" s="695"/>
      <c r="JDJ17" s="695"/>
      <c r="JDK17" s="695"/>
      <c r="JDL17" s="695"/>
      <c r="JDM17" s="695"/>
      <c r="JDN17" s="695"/>
      <c r="JDO17" s="695"/>
      <c r="JDP17" s="695"/>
      <c r="JDQ17" s="695"/>
      <c r="JDR17" s="695"/>
      <c r="JDS17" s="695"/>
      <c r="JDT17" s="695"/>
      <c r="JDU17" s="695"/>
      <c r="JDV17" s="695"/>
      <c r="JDW17" s="695"/>
      <c r="JDX17" s="695"/>
      <c r="JDY17" s="695"/>
      <c r="JDZ17" s="695"/>
      <c r="JEA17" s="695"/>
      <c r="JEB17" s="695"/>
      <c r="JEC17" s="695"/>
      <c r="JED17" s="695"/>
      <c r="JEE17" s="695"/>
      <c r="JEF17" s="695"/>
      <c r="JEG17" s="695"/>
      <c r="JEH17" s="695"/>
      <c r="JEI17" s="695"/>
      <c r="JEJ17" s="695"/>
      <c r="JEK17" s="695"/>
      <c r="JEL17" s="695"/>
      <c r="JEM17" s="695"/>
      <c r="JEN17" s="695"/>
      <c r="JEO17" s="695"/>
      <c r="JEP17" s="695"/>
      <c r="JEQ17" s="695"/>
      <c r="JER17" s="695"/>
      <c r="JES17" s="695"/>
      <c r="JET17" s="695"/>
      <c r="JEU17" s="695"/>
      <c r="JEV17" s="695"/>
      <c r="JEW17" s="695"/>
      <c r="JEX17" s="695"/>
      <c r="JEY17" s="695"/>
      <c r="JEZ17" s="695"/>
      <c r="JFA17" s="695"/>
      <c r="JFB17" s="695"/>
      <c r="JFC17" s="695"/>
      <c r="JFD17" s="695"/>
      <c r="JFE17" s="695"/>
      <c r="JFF17" s="695"/>
      <c r="JFG17" s="695"/>
      <c r="JFH17" s="695"/>
      <c r="JFI17" s="695"/>
      <c r="JFJ17" s="695"/>
      <c r="JFK17" s="695"/>
      <c r="JFL17" s="695"/>
      <c r="JFM17" s="695"/>
      <c r="JFN17" s="695"/>
      <c r="JFO17" s="695"/>
      <c r="JFP17" s="695"/>
      <c r="JFQ17" s="695"/>
      <c r="JFR17" s="695"/>
      <c r="JFS17" s="695"/>
      <c r="JFT17" s="695"/>
      <c r="JFU17" s="695"/>
      <c r="JFV17" s="695"/>
      <c r="JFW17" s="695"/>
      <c r="JFX17" s="695"/>
      <c r="JFY17" s="695"/>
      <c r="JFZ17" s="695"/>
      <c r="JGA17" s="695"/>
      <c r="JGB17" s="695"/>
      <c r="JGC17" s="695"/>
      <c r="JGD17" s="695"/>
      <c r="JGE17" s="695"/>
      <c r="JGF17" s="695"/>
      <c r="JGG17" s="695"/>
      <c r="JGH17" s="695"/>
      <c r="JGI17" s="695"/>
      <c r="JGJ17" s="695"/>
      <c r="JGK17" s="695"/>
      <c r="JGL17" s="695"/>
      <c r="JGM17" s="695"/>
      <c r="JGN17" s="695"/>
      <c r="JGO17" s="695"/>
      <c r="JGP17" s="695"/>
      <c r="JGQ17" s="695"/>
      <c r="JGR17" s="695"/>
      <c r="JGS17" s="695"/>
      <c r="JGT17" s="695"/>
      <c r="JGU17" s="695"/>
      <c r="JGV17" s="695"/>
      <c r="JGW17" s="695"/>
      <c r="JGX17" s="695"/>
      <c r="JGY17" s="695"/>
      <c r="JGZ17" s="695"/>
      <c r="JHA17" s="695"/>
      <c r="JHB17" s="695"/>
      <c r="JHC17" s="695"/>
      <c r="JHD17" s="695"/>
      <c r="JHE17" s="695"/>
      <c r="JHF17" s="695"/>
      <c r="JHG17" s="695"/>
      <c r="JHH17" s="695"/>
      <c r="JHI17" s="695"/>
      <c r="JHJ17" s="695"/>
      <c r="JHK17" s="695"/>
      <c r="JHL17" s="695"/>
      <c r="JHM17" s="695"/>
      <c r="JHN17" s="695"/>
      <c r="JHO17" s="695"/>
      <c r="JHP17" s="695"/>
      <c r="JHQ17" s="695"/>
      <c r="JHR17" s="695"/>
      <c r="JHS17" s="695"/>
      <c r="JHT17" s="695"/>
      <c r="JHU17" s="695"/>
      <c r="JHV17" s="695"/>
      <c r="JHW17" s="695"/>
      <c r="JHX17" s="695"/>
      <c r="JHY17" s="695"/>
      <c r="JHZ17" s="695"/>
      <c r="JIA17" s="695"/>
      <c r="JIB17" s="695"/>
      <c r="JIC17" s="695"/>
      <c r="JID17" s="695"/>
      <c r="JIE17" s="695"/>
      <c r="JIF17" s="695"/>
      <c r="JIG17" s="695"/>
      <c r="JIH17" s="695"/>
      <c r="JII17" s="695"/>
      <c r="JIJ17" s="695"/>
      <c r="JIK17" s="695"/>
      <c r="JIL17" s="695"/>
      <c r="JIM17" s="695"/>
      <c r="JIN17" s="695"/>
      <c r="JIO17" s="695"/>
      <c r="JIP17" s="695"/>
      <c r="JIQ17" s="695"/>
      <c r="JIR17" s="695"/>
      <c r="JIS17" s="695"/>
      <c r="JIT17" s="695"/>
      <c r="JIU17" s="695"/>
      <c r="JIV17" s="695"/>
      <c r="JIW17" s="695"/>
      <c r="JIX17" s="695"/>
      <c r="JIY17" s="695"/>
      <c r="JIZ17" s="695"/>
      <c r="JJA17" s="695"/>
      <c r="JJB17" s="695"/>
      <c r="JJC17" s="695"/>
      <c r="JJD17" s="695"/>
      <c r="JJE17" s="695"/>
      <c r="JJF17" s="695"/>
      <c r="JJG17" s="695"/>
      <c r="JJH17" s="695"/>
      <c r="JJI17" s="695"/>
      <c r="JJJ17" s="695"/>
      <c r="JJK17" s="695"/>
      <c r="JJL17" s="695"/>
      <c r="JJM17" s="695"/>
      <c r="JJN17" s="695"/>
      <c r="JJO17" s="695"/>
      <c r="JJP17" s="695"/>
      <c r="JJQ17" s="695"/>
      <c r="JJR17" s="695"/>
      <c r="JJS17" s="695"/>
      <c r="JJT17" s="695"/>
      <c r="JJU17" s="695"/>
      <c r="JJV17" s="695"/>
      <c r="JJW17" s="695"/>
      <c r="JJX17" s="695"/>
      <c r="JJY17" s="695"/>
      <c r="JJZ17" s="695"/>
      <c r="JKA17" s="695"/>
      <c r="JKB17" s="695"/>
      <c r="JKC17" s="695"/>
      <c r="JKD17" s="695"/>
      <c r="JKE17" s="695"/>
      <c r="JKF17" s="695"/>
      <c r="JKG17" s="695"/>
      <c r="JKH17" s="695"/>
      <c r="JKI17" s="695"/>
      <c r="JKJ17" s="695"/>
      <c r="JKK17" s="695"/>
      <c r="JKL17" s="695"/>
      <c r="JKM17" s="695"/>
      <c r="JKN17" s="695"/>
      <c r="JKO17" s="695"/>
      <c r="JKP17" s="695"/>
      <c r="JKQ17" s="695"/>
      <c r="JKR17" s="695"/>
      <c r="JKS17" s="695"/>
      <c r="JKT17" s="695"/>
      <c r="JKU17" s="695"/>
      <c r="JKV17" s="695"/>
      <c r="JKW17" s="695"/>
      <c r="JKX17" s="695"/>
      <c r="JKY17" s="695"/>
      <c r="JKZ17" s="695"/>
      <c r="JLA17" s="695"/>
      <c r="JLB17" s="695"/>
      <c r="JLC17" s="695"/>
      <c r="JLD17" s="695"/>
      <c r="JLE17" s="695"/>
      <c r="JLF17" s="695"/>
      <c r="JLG17" s="695"/>
      <c r="JLH17" s="695"/>
      <c r="JLI17" s="695"/>
      <c r="JLJ17" s="695"/>
      <c r="JLK17" s="695"/>
      <c r="JLL17" s="695"/>
      <c r="JLM17" s="695"/>
      <c r="JLN17" s="695"/>
      <c r="JLO17" s="695"/>
      <c r="JLP17" s="695"/>
      <c r="JLQ17" s="695"/>
      <c r="JLR17" s="695"/>
      <c r="JLS17" s="695"/>
      <c r="JLT17" s="695"/>
      <c r="JLU17" s="695"/>
      <c r="JLV17" s="695"/>
      <c r="JLW17" s="695"/>
      <c r="JLX17" s="695"/>
      <c r="JLY17" s="695"/>
      <c r="JLZ17" s="695"/>
      <c r="JMA17" s="695"/>
      <c r="JMB17" s="695"/>
      <c r="JMC17" s="695"/>
      <c r="JMD17" s="695"/>
      <c r="JME17" s="695"/>
      <c r="JMF17" s="695"/>
      <c r="JMG17" s="695"/>
      <c r="JMH17" s="695"/>
      <c r="JMI17" s="695"/>
      <c r="JMJ17" s="695"/>
      <c r="JMK17" s="695"/>
      <c r="JML17" s="695"/>
      <c r="JMM17" s="695"/>
      <c r="JMN17" s="695"/>
      <c r="JMO17" s="695"/>
      <c r="JMP17" s="695"/>
      <c r="JMQ17" s="695"/>
      <c r="JMR17" s="695"/>
      <c r="JMS17" s="695"/>
      <c r="JMT17" s="695"/>
      <c r="JMU17" s="695"/>
      <c r="JMV17" s="695"/>
      <c r="JMW17" s="695"/>
      <c r="JMX17" s="695"/>
      <c r="JMY17" s="695"/>
      <c r="JMZ17" s="695"/>
      <c r="JNA17" s="695"/>
      <c r="JNB17" s="695"/>
      <c r="JNC17" s="695"/>
      <c r="JND17" s="695"/>
      <c r="JNE17" s="695"/>
      <c r="JNF17" s="695"/>
      <c r="JNG17" s="695"/>
      <c r="JNH17" s="695"/>
      <c r="JNI17" s="695"/>
      <c r="JNJ17" s="695"/>
      <c r="JNK17" s="695"/>
      <c r="JNL17" s="695"/>
      <c r="JNM17" s="695"/>
      <c r="JNN17" s="695"/>
      <c r="JNO17" s="695"/>
      <c r="JNP17" s="695"/>
      <c r="JNQ17" s="695"/>
      <c r="JNR17" s="695"/>
      <c r="JNS17" s="695"/>
      <c r="JNT17" s="695"/>
      <c r="JNU17" s="695"/>
      <c r="JNV17" s="695"/>
      <c r="JNW17" s="695"/>
      <c r="JNX17" s="695"/>
      <c r="JNY17" s="695"/>
      <c r="JNZ17" s="695"/>
      <c r="JOA17" s="695"/>
      <c r="JOB17" s="695"/>
      <c r="JOC17" s="695"/>
      <c r="JOD17" s="695"/>
      <c r="JOE17" s="695"/>
      <c r="JOF17" s="695"/>
      <c r="JOG17" s="695"/>
      <c r="JOH17" s="695"/>
      <c r="JOI17" s="695"/>
      <c r="JOJ17" s="695"/>
      <c r="JOK17" s="695"/>
      <c r="JOL17" s="695"/>
      <c r="JOM17" s="695"/>
      <c r="JON17" s="695"/>
      <c r="JOO17" s="695"/>
      <c r="JOP17" s="695"/>
      <c r="JOQ17" s="695"/>
      <c r="JOR17" s="695"/>
      <c r="JOS17" s="695"/>
      <c r="JOT17" s="695"/>
      <c r="JOU17" s="695"/>
      <c r="JOV17" s="695"/>
      <c r="JOW17" s="695"/>
      <c r="JOX17" s="695"/>
      <c r="JOY17" s="695"/>
      <c r="JOZ17" s="695"/>
      <c r="JPA17" s="695"/>
      <c r="JPB17" s="695"/>
      <c r="JPC17" s="695"/>
      <c r="JPD17" s="695"/>
      <c r="JPE17" s="695"/>
      <c r="JPF17" s="695"/>
      <c r="JPG17" s="695"/>
      <c r="JPH17" s="695"/>
      <c r="JPI17" s="695"/>
      <c r="JPJ17" s="695"/>
      <c r="JPK17" s="695"/>
      <c r="JPL17" s="695"/>
      <c r="JPM17" s="695"/>
      <c r="JPN17" s="695"/>
      <c r="JPO17" s="695"/>
      <c r="JPP17" s="695"/>
      <c r="JPQ17" s="695"/>
      <c r="JPR17" s="695"/>
      <c r="JPS17" s="695"/>
      <c r="JPT17" s="695"/>
      <c r="JPU17" s="695"/>
      <c r="JPV17" s="695"/>
      <c r="JPW17" s="695"/>
      <c r="JPX17" s="695"/>
      <c r="JPY17" s="695"/>
      <c r="JPZ17" s="695"/>
      <c r="JQA17" s="695"/>
      <c r="JQB17" s="695"/>
      <c r="JQC17" s="695"/>
      <c r="JQD17" s="695"/>
      <c r="JQE17" s="695"/>
      <c r="JQF17" s="695"/>
      <c r="JQG17" s="695"/>
      <c r="JQH17" s="695"/>
      <c r="JQI17" s="695"/>
      <c r="JQJ17" s="695"/>
      <c r="JQK17" s="695"/>
      <c r="JQL17" s="695"/>
      <c r="JQM17" s="695"/>
      <c r="JQN17" s="695"/>
      <c r="JQO17" s="695"/>
      <c r="JQP17" s="695"/>
      <c r="JQQ17" s="695"/>
      <c r="JQR17" s="695"/>
      <c r="JQS17" s="695"/>
      <c r="JQT17" s="695"/>
      <c r="JQU17" s="695"/>
      <c r="JQV17" s="695"/>
      <c r="JQW17" s="695"/>
      <c r="JQX17" s="695"/>
      <c r="JQY17" s="695"/>
      <c r="JQZ17" s="695"/>
      <c r="JRA17" s="695"/>
      <c r="JRB17" s="695"/>
      <c r="JRC17" s="695"/>
      <c r="JRD17" s="695"/>
      <c r="JRE17" s="695"/>
      <c r="JRF17" s="695"/>
      <c r="JRG17" s="695"/>
      <c r="JRH17" s="695"/>
      <c r="JRI17" s="695"/>
      <c r="JRJ17" s="695"/>
      <c r="JRK17" s="695"/>
      <c r="JRL17" s="695"/>
      <c r="JRM17" s="695"/>
      <c r="JRN17" s="695"/>
      <c r="JRO17" s="695"/>
      <c r="JRP17" s="695"/>
      <c r="JRQ17" s="695"/>
      <c r="JRR17" s="695"/>
      <c r="JRS17" s="695"/>
      <c r="JRT17" s="695"/>
      <c r="JRU17" s="695"/>
      <c r="JRV17" s="695"/>
      <c r="JRW17" s="695"/>
      <c r="JRX17" s="695"/>
      <c r="JRY17" s="695"/>
      <c r="JRZ17" s="695"/>
      <c r="JSA17" s="695"/>
      <c r="JSB17" s="695"/>
      <c r="JSC17" s="695"/>
      <c r="JSD17" s="695"/>
      <c r="JSE17" s="695"/>
      <c r="JSF17" s="695"/>
      <c r="JSG17" s="695"/>
      <c r="JSH17" s="695"/>
      <c r="JSI17" s="695"/>
      <c r="JSJ17" s="695"/>
      <c r="JSK17" s="695"/>
      <c r="JSL17" s="695"/>
      <c r="JSM17" s="695"/>
      <c r="JSN17" s="695"/>
      <c r="JSO17" s="695"/>
      <c r="JSP17" s="695"/>
      <c r="JSQ17" s="695"/>
      <c r="JSR17" s="695"/>
      <c r="JSS17" s="695"/>
      <c r="JST17" s="695"/>
      <c r="JSU17" s="695"/>
      <c r="JSV17" s="695"/>
      <c r="JSW17" s="695"/>
      <c r="JSX17" s="695"/>
      <c r="JSY17" s="695"/>
      <c r="JSZ17" s="695"/>
      <c r="JTA17" s="695"/>
      <c r="JTB17" s="695"/>
      <c r="JTC17" s="695"/>
      <c r="JTD17" s="695"/>
      <c r="JTE17" s="695"/>
      <c r="JTF17" s="695"/>
      <c r="JTG17" s="695"/>
      <c r="JTH17" s="695"/>
      <c r="JTI17" s="695"/>
      <c r="JTJ17" s="695"/>
      <c r="JTK17" s="695"/>
      <c r="JTL17" s="695"/>
      <c r="JTM17" s="695"/>
      <c r="JTN17" s="695"/>
      <c r="JTO17" s="695"/>
      <c r="JTP17" s="695"/>
      <c r="JTQ17" s="695"/>
      <c r="JTR17" s="695"/>
      <c r="JTS17" s="695"/>
      <c r="JTT17" s="695"/>
      <c r="JTU17" s="695"/>
      <c r="JTV17" s="695"/>
      <c r="JTW17" s="695"/>
      <c r="JTX17" s="695"/>
      <c r="JTY17" s="695"/>
      <c r="JTZ17" s="695"/>
      <c r="JUA17" s="695"/>
      <c r="JUB17" s="695"/>
      <c r="JUC17" s="695"/>
      <c r="JUD17" s="695"/>
      <c r="JUE17" s="695"/>
      <c r="JUF17" s="695"/>
      <c r="JUG17" s="695"/>
      <c r="JUH17" s="695"/>
      <c r="JUI17" s="695"/>
      <c r="JUJ17" s="695"/>
      <c r="JUK17" s="695"/>
      <c r="JUL17" s="695"/>
      <c r="JUM17" s="695"/>
      <c r="JUN17" s="695"/>
      <c r="JUO17" s="695"/>
      <c r="JUP17" s="695"/>
      <c r="JUQ17" s="695"/>
      <c r="JUR17" s="695"/>
      <c r="JUS17" s="695"/>
      <c r="JUT17" s="695"/>
      <c r="JUU17" s="695"/>
      <c r="JUV17" s="695"/>
      <c r="JUW17" s="695"/>
      <c r="JUX17" s="695"/>
      <c r="JUY17" s="695"/>
      <c r="JUZ17" s="695"/>
      <c r="JVA17" s="695"/>
      <c r="JVB17" s="695"/>
      <c r="JVC17" s="695"/>
      <c r="JVD17" s="695"/>
      <c r="JVE17" s="695"/>
      <c r="JVF17" s="695"/>
      <c r="JVG17" s="695"/>
      <c r="JVH17" s="695"/>
      <c r="JVI17" s="695"/>
      <c r="JVJ17" s="695"/>
      <c r="JVK17" s="695"/>
      <c r="JVL17" s="695"/>
      <c r="JVM17" s="695"/>
      <c r="JVN17" s="695"/>
      <c r="JVO17" s="695"/>
      <c r="JVP17" s="695"/>
      <c r="JVQ17" s="695"/>
      <c r="JVR17" s="695"/>
      <c r="JVS17" s="695"/>
      <c r="JVT17" s="695"/>
      <c r="JVU17" s="695"/>
      <c r="JVV17" s="695"/>
      <c r="JVW17" s="695"/>
      <c r="JVX17" s="695"/>
      <c r="JVY17" s="695"/>
      <c r="JVZ17" s="695"/>
      <c r="JWA17" s="695"/>
      <c r="JWB17" s="695"/>
      <c r="JWC17" s="695"/>
      <c r="JWD17" s="695"/>
      <c r="JWE17" s="695"/>
      <c r="JWF17" s="695"/>
      <c r="JWG17" s="695"/>
      <c r="JWH17" s="695"/>
      <c r="JWI17" s="695"/>
      <c r="JWJ17" s="695"/>
      <c r="JWK17" s="695"/>
      <c r="JWL17" s="695"/>
      <c r="JWM17" s="695"/>
      <c r="JWN17" s="695"/>
      <c r="JWO17" s="695"/>
      <c r="JWP17" s="695"/>
      <c r="JWQ17" s="695"/>
      <c r="JWR17" s="695"/>
      <c r="JWS17" s="695"/>
      <c r="JWT17" s="695"/>
      <c r="JWU17" s="695"/>
      <c r="JWV17" s="695"/>
      <c r="JWW17" s="695"/>
      <c r="JWX17" s="695"/>
      <c r="JWY17" s="695"/>
      <c r="JWZ17" s="695"/>
      <c r="JXA17" s="695"/>
      <c r="JXB17" s="695"/>
      <c r="JXC17" s="695"/>
      <c r="JXD17" s="695"/>
      <c r="JXE17" s="695"/>
      <c r="JXF17" s="695"/>
      <c r="JXG17" s="695"/>
      <c r="JXH17" s="695"/>
      <c r="JXI17" s="695"/>
      <c r="JXJ17" s="695"/>
      <c r="JXK17" s="695"/>
      <c r="JXL17" s="695"/>
      <c r="JXM17" s="695"/>
      <c r="JXN17" s="695"/>
      <c r="JXO17" s="695"/>
      <c r="JXP17" s="695"/>
      <c r="JXQ17" s="695"/>
      <c r="JXR17" s="695"/>
      <c r="JXS17" s="695"/>
      <c r="JXT17" s="695"/>
      <c r="JXU17" s="695"/>
      <c r="JXV17" s="695"/>
      <c r="JXW17" s="695"/>
      <c r="JXX17" s="695"/>
      <c r="JXY17" s="695"/>
      <c r="JXZ17" s="695"/>
      <c r="JYA17" s="695"/>
      <c r="JYB17" s="695"/>
      <c r="JYC17" s="695"/>
      <c r="JYD17" s="695"/>
      <c r="JYE17" s="695"/>
      <c r="JYF17" s="695"/>
      <c r="JYG17" s="695"/>
      <c r="JYH17" s="695"/>
      <c r="JYI17" s="695"/>
      <c r="JYJ17" s="695"/>
      <c r="JYK17" s="695"/>
      <c r="JYL17" s="695"/>
      <c r="JYM17" s="695"/>
      <c r="JYN17" s="695"/>
      <c r="JYO17" s="695"/>
      <c r="JYP17" s="695"/>
      <c r="JYQ17" s="695"/>
      <c r="JYR17" s="695"/>
      <c r="JYS17" s="695"/>
      <c r="JYT17" s="695"/>
      <c r="JYU17" s="695"/>
      <c r="JYV17" s="695"/>
      <c r="JYW17" s="695"/>
      <c r="JYX17" s="695"/>
      <c r="JYY17" s="695"/>
      <c r="JYZ17" s="695"/>
      <c r="JZA17" s="695"/>
      <c r="JZB17" s="695"/>
      <c r="JZC17" s="695"/>
      <c r="JZD17" s="695"/>
      <c r="JZE17" s="695"/>
      <c r="JZF17" s="695"/>
      <c r="JZG17" s="695"/>
      <c r="JZH17" s="695"/>
      <c r="JZI17" s="695"/>
      <c r="JZJ17" s="695"/>
      <c r="JZK17" s="695"/>
      <c r="JZL17" s="695"/>
      <c r="JZM17" s="695"/>
      <c r="JZN17" s="695"/>
      <c r="JZO17" s="695"/>
      <c r="JZP17" s="695"/>
      <c r="JZQ17" s="695"/>
      <c r="JZR17" s="695"/>
      <c r="JZS17" s="695"/>
      <c r="JZT17" s="695"/>
      <c r="JZU17" s="695"/>
      <c r="JZV17" s="695"/>
      <c r="JZW17" s="695"/>
      <c r="JZX17" s="695"/>
      <c r="JZY17" s="695"/>
      <c r="JZZ17" s="695"/>
      <c r="KAA17" s="695"/>
      <c r="KAB17" s="695"/>
      <c r="KAC17" s="695"/>
      <c r="KAD17" s="695"/>
      <c r="KAE17" s="695"/>
      <c r="KAF17" s="695"/>
      <c r="KAG17" s="695"/>
      <c r="KAH17" s="695"/>
      <c r="KAI17" s="695"/>
      <c r="KAJ17" s="695"/>
      <c r="KAK17" s="695"/>
      <c r="KAL17" s="695"/>
      <c r="KAM17" s="695"/>
      <c r="KAN17" s="695"/>
      <c r="KAO17" s="695"/>
      <c r="KAP17" s="695"/>
      <c r="KAQ17" s="695"/>
      <c r="KAR17" s="695"/>
      <c r="KAS17" s="695"/>
      <c r="KAT17" s="695"/>
      <c r="KAU17" s="695"/>
      <c r="KAV17" s="695"/>
      <c r="KAW17" s="695"/>
      <c r="KAX17" s="695"/>
      <c r="KAY17" s="695"/>
      <c r="KAZ17" s="695"/>
      <c r="KBA17" s="695"/>
      <c r="KBB17" s="695"/>
      <c r="KBC17" s="695"/>
      <c r="KBD17" s="695"/>
      <c r="KBE17" s="695"/>
      <c r="KBF17" s="695"/>
      <c r="KBG17" s="695"/>
      <c r="KBH17" s="695"/>
      <c r="KBI17" s="695"/>
      <c r="KBJ17" s="695"/>
      <c r="KBK17" s="695"/>
      <c r="KBL17" s="695"/>
      <c r="KBM17" s="695"/>
      <c r="KBN17" s="695"/>
      <c r="KBO17" s="695"/>
      <c r="KBP17" s="695"/>
      <c r="KBQ17" s="695"/>
      <c r="KBR17" s="695"/>
      <c r="KBS17" s="695"/>
      <c r="KBT17" s="695"/>
      <c r="KBU17" s="695"/>
      <c r="KBV17" s="695"/>
      <c r="KBW17" s="695"/>
      <c r="KBX17" s="695"/>
      <c r="KBY17" s="695"/>
      <c r="KBZ17" s="695"/>
      <c r="KCA17" s="695"/>
      <c r="KCB17" s="695"/>
      <c r="KCC17" s="695"/>
      <c r="KCD17" s="695"/>
      <c r="KCE17" s="695"/>
      <c r="KCF17" s="695"/>
      <c r="KCG17" s="695"/>
      <c r="KCH17" s="695"/>
      <c r="KCI17" s="695"/>
      <c r="KCJ17" s="695"/>
      <c r="KCK17" s="695"/>
      <c r="KCL17" s="695"/>
      <c r="KCM17" s="695"/>
      <c r="KCN17" s="695"/>
      <c r="KCO17" s="695"/>
      <c r="KCP17" s="695"/>
      <c r="KCQ17" s="695"/>
      <c r="KCR17" s="695"/>
      <c r="KCS17" s="695"/>
      <c r="KCT17" s="695"/>
      <c r="KCU17" s="695"/>
      <c r="KCV17" s="695"/>
      <c r="KCW17" s="695"/>
      <c r="KCX17" s="695"/>
      <c r="KCY17" s="695"/>
      <c r="KCZ17" s="695"/>
      <c r="KDA17" s="695"/>
      <c r="KDB17" s="695"/>
      <c r="KDC17" s="695"/>
      <c r="KDD17" s="695"/>
      <c r="KDE17" s="695"/>
      <c r="KDF17" s="695"/>
      <c r="KDG17" s="695"/>
      <c r="KDH17" s="695"/>
      <c r="KDI17" s="695"/>
      <c r="KDJ17" s="695"/>
      <c r="KDK17" s="695"/>
      <c r="KDL17" s="695"/>
      <c r="KDM17" s="695"/>
      <c r="KDN17" s="695"/>
      <c r="KDO17" s="695"/>
      <c r="KDP17" s="695"/>
      <c r="KDQ17" s="695"/>
      <c r="KDR17" s="695"/>
      <c r="KDS17" s="695"/>
      <c r="KDT17" s="695"/>
      <c r="KDU17" s="695"/>
      <c r="KDV17" s="695"/>
      <c r="KDW17" s="695"/>
      <c r="KDX17" s="695"/>
      <c r="KDY17" s="695"/>
      <c r="KDZ17" s="695"/>
      <c r="KEA17" s="695"/>
      <c r="KEB17" s="695"/>
      <c r="KEC17" s="695"/>
      <c r="KED17" s="695"/>
      <c r="KEE17" s="695"/>
      <c r="KEF17" s="695"/>
      <c r="KEG17" s="695"/>
      <c r="KEH17" s="695"/>
      <c r="KEI17" s="695"/>
      <c r="KEJ17" s="695"/>
      <c r="KEK17" s="695"/>
      <c r="KEL17" s="695"/>
      <c r="KEM17" s="695"/>
      <c r="KEN17" s="695"/>
      <c r="KEO17" s="695"/>
      <c r="KEP17" s="695"/>
      <c r="KEQ17" s="695"/>
      <c r="KER17" s="695"/>
      <c r="KES17" s="695"/>
      <c r="KET17" s="695"/>
      <c r="KEU17" s="695"/>
      <c r="KEV17" s="695"/>
      <c r="KEW17" s="695"/>
      <c r="KEX17" s="695"/>
      <c r="KEY17" s="695"/>
      <c r="KEZ17" s="695"/>
      <c r="KFA17" s="695"/>
      <c r="KFB17" s="695"/>
      <c r="KFC17" s="695"/>
      <c r="KFD17" s="695"/>
      <c r="KFE17" s="695"/>
      <c r="KFF17" s="695"/>
      <c r="KFG17" s="695"/>
      <c r="KFH17" s="695"/>
      <c r="KFI17" s="695"/>
      <c r="KFJ17" s="695"/>
      <c r="KFK17" s="695"/>
      <c r="KFL17" s="695"/>
      <c r="KFM17" s="695"/>
      <c r="KFN17" s="695"/>
      <c r="KFO17" s="695"/>
      <c r="KFP17" s="695"/>
      <c r="KFQ17" s="695"/>
      <c r="KFR17" s="695"/>
      <c r="KFS17" s="695"/>
      <c r="KFT17" s="695"/>
      <c r="KFU17" s="695"/>
      <c r="KFV17" s="695"/>
      <c r="KFW17" s="695"/>
      <c r="KFX17" s="695"/>
      <c r="KFY17" s="695"/>
      <c r="KFZ17" s="695"/>
      <c r="KGA17" s="695"/>
      <c r="KGB17" s="695"/>
      <c r="KGC17" s="695"/>
      <c r="KGD17" s="695"/>
      <c r="KGE17" s="695"/>
      <c r="KGF17" s="695"/>
      <c r="KGG17" s="695"/>
      <c r="KGH17" s="695"/>
      <c r="KGI17" s="695"/>
      <c r="KGJ17" s="695"/>
      <c r="KGK17" s="695"/>
      <c r="KGL17" s="695"/>
      <c r="KGM17" s="695"/>
      <c r="KGN17" s="695"/>
      <c r="KGO17" s="695"/>
      <c r="KGP17" s="695"/>
      <c r="KGQ17" s="695"/>
      <c r="KGR17" s="695"/>
      <c r="KGS17" s="695"/>
      <c r="KGT17" s="695"/>
      <c r="KGU17" s="695"/>
      <c r="KGV17" s="695"/>
      <c r="KGW17" s="695"/>
      <c r="KGX17" s="695"/>
      <c r="KGY17" s="695"/>
      <c r="KGZ17" s="695"/>
      <c r="KHA17" s="695"/>
      <c r="KHB17" s="695"/>
      <c r="KHC17" s="695"/>
      <c r="KHD17" s="695"/>
      <c r="KHE17" s="695"/>
      <c r="KHF17" s="695"/>
      <c r="KHG17" s="695"/>
      <c r="KHH17" s="695"/>
      <c r="KHI17" s="695"/>
      <c r="KHJ17" s="695"/>
      <c r="KHK17" s="695"/>
      <c r="KHL17" s="695"/>
      <c r="KHM17" s="695"/>
      <c r="KHN17" s="695"/>
      <c r="KHO17" s="695"/>
      <c r="KHP17" s="695"/>
      <c r="KHQ17" s="695"/>
      <c r="KHR17" s="695"/>
      <c r="KHS17" s="695"/>
      <c r="KHT17" s="695"/>
      <c r="KHU17" s="695"/>
      <c r="KHV17" s="695"/>
      <c r="KHW17" s="695"/>
      <c r="KHX17" s="695"/>
      <c r="KHY17" s="695"/>
      <c r="KHZ17" s="695"/>
      <c r="KIA17" s="695"/>
      <c r="KIB17" s="695"/>
      <c r="KIC17" s="695"/>
      <c r="KID17" s="695"/>
      <c r="KIE17" s="695"/>
      <c r="KIF17" s="695"/>
      <c r="KIG17" s="695"/>
      <c r="KIH17" s="695"/>
      <c r="KII17" s="695"/>
      <c r="KIJ17" s="695"/>
      <c r="KIK17" s="695"/>
      <c r="KIL17" s="695"/>
      <c r="KIM17" s="695"/>
      <c r="KIN17" s="695"/>
      <c r="KIO17" s="695"/>
      <c r="KIP17" s="695"/>
      <c r="KIQ17" s="695"/>
      <c r="KIR17" s="695"/>
      <c r="KIS17" s="695"/>
      <c r="KIT17" s="695"/>
      <c r="KIU17" s="695"/>
      <c r="KIV17" s="695"/>
      <c r="KIW17" s="695"/>
      <c r="KIX17" s="695"/>
      <c r="KIY17" s="695"/>
      <c r="KIZ17" s="695"/>
      <c r="KJA17" s="695"/>
      <c r="KJB17" s="695"/>
      <c r="KJC17" s="695"/>
      <c r="KJD17" s="695"/>
      <c r="KJE17" s="695"/>
      <c r="KJF17" s="695"/>
      <c r="KJG17" s="695"/>
      <c r="KJH17" s="695"/>
      <c r="KJI17" s="695"/>
      <c r="KJJ17" s="695"/>
      <c r="KJK17" s="695"/>
      <c r="KJL17" s="695"/>
      <c r="KJM17" s="695"/>
      <c r="KJN17" s="695"/>
      <c r="KJO17" s="695"/>
      <c r="KJP17" s="695"/>
      <c r="KJQ17" s="695"/>
      <c r="KJR17" s="695"/>
      <c r="KJS17" s="695"/>
      <c r="KJT17" s="695"/>
      <c r="KJU17" s="695"/>
      <c r="KJV17" s="695"/>
      <c r="KJW17" s="695"/>
      <c r="KJX17" s="695"/>
      <c r="KJY17" s="695"/>
      <c r="KJZ17" s="695"/>
      <c r="KKA17" s="695"/>
      <c r="KKB17" s="695"/>
      <c r="KKC17" s="695"/>
      <c r="KKD17" s="695"/>
      <c r="KKE17" s="695"/>
      <c r="KKF17" s="695"/>
      <c r="KKG17" s="695"/>
      <c r="KKH17" s="695"/>
      <c r="KKI17" s="695"/>
      <c r="KKJ17" s="695"/>
      <c r="KKK17" s="695"/>
      <c r="KKL17" s="695"/>
      <c r="KKM17" s="695"/>
      <c r="KKN17" s="695"/>
      <c r="KKO17" s="695"/>
      <c r="KKP17" s="695"/>
      <c r="KKQ17" s="695"/>
      <c r="KKR17" s="695"/>
      <c r="KKS17" s="695"/>
      <c r="KKT17" s="695"/>
      <c r="KKU17" s="695"/>
      <c r="KKV17" s="695"/>
      <c r="KKW17" s="695"/>
      <c r="KKX17" s="695"/>
      <c r="KKY17" s="695"/>
      <c r="KKZ17" s="695"/>
      <c r="KLA17" s="695"/>
      <c r="KLB17" s="695"/>
      <c r="KLC17" s="695"/>
      <c r="KLD17" s="695"/>
      <c r="KLE17" s="695"/>
      <c r="KLF17" s="695"/>
      <c r="KLG17" s="695"/>
      <c r="KLH17" s="695"/>
      <c r="KLI17" s="695"/>
      <c r="KLJ17" s="695"/>
      <c r="KLK17" s="695"/>
      <c r="KLL17" s="695"/>
      <c r="KLM17" s="695"/>
      <c r="KLN17" s="695"/>
      <c r="KLO17" s="695"/>
      <c r="KLP17" s="695"/>
      <c r="KLQ17" s="695"/>
      <c r="KLR17" s="695"/>
      <c r="KLS17" s="695"/>
      <c r="KLT17" s="695"/>
      <c r="KLU17" s="695"/>
      <c r="KLV17" s="695"/>
      <c r="KLW17" s="695"/>
      <c r="KLX17" s="695"/>
      <c r="KLY17" s="695"/>
      <c r="KLZ17" s="695"/>
      <c r="KMA17" s="695"/>
      <c r="KMB17" s="695"/>
      <c r="KMC17" s="695"/>
      <c r="KMD17" s="695"/>
      <c r="KME17" s="695"/>
      <c r="KMF17" s="695"/>
      <c r="KMG17" s="695"/>
      <c r="KMH17" s="695"/>
      <c r="KMI17" s="695"/>
      <c r="KMJ17" s="695"/>
      <c r="KMK17" s="695"/>
      <c r="KML17" s="695"/>
      <c r="KMM17" s="695"/>
      <c r="KMN17" s="695"/>
      <c r="KMO17" s="695"/>
      <c r="KMP17" s="695"/>
      <c r="KMQ17" s="695"/>
      <c r="KMR17" s="695"/>
      <c r="KMS17" s="695"/>
      <c r="KMT17" s="695"/>
      <c r="KMU17" s="695"/>
      <c r="KMV17" s="695"/>
      <c r="KMW17" s="695"/>
      <c r="KMX17" s="695"/>
      <c r="KMY17" s="695"/>
      <c r="KMZ17" s="695"/>
      <c r="KNA17" s="695"/>
      <c r="KNB17" s="695"/>
      <c r="KNC17" s="695"/>
      <c r="KND17" s="695"/>
      <c r="KNE17" s="695"/>
      <c r="KNF17" s="695"/>
      <c r="KNG17" s="695"/>
      <c r="KNH17" s="695"/>
      <c r="KNI17" s="695"/>
      <c r="KNJ17" s="695"/>
      <c r="KNK17" s="695"/>
      <c r="KNL17" s="695"/>
      <c r="KNM17" s="695"/>
      <c r="KNN17" s="695"/>
      <c r="KNO17" s="695"/>
      <c r="KNP17" s="695"/>
      <c r="KNQ17" s="695"/>
      <c r="KNR17" s="695"/>
      <c r="KNS17" s="695"/>
      <c r="KNT17" s="695"/>
      <c r="KNU17" s="695"/>
      <c r="KNV17" s="695"/>
      <c r="KNW17" s="695"/>
      <c r="KNX17" s="695"/>
      <c r="KNY17" s="695"/>
      <c r="KNZ17" s="695"/>
      <c r="KOA17" s="695"/>
      <c r="KOB17" s="695"/>
      <c r="KOC17" s="695"/>
      <c r="KOD17" s="695"/>
      <c r="KOE17" s="695"/>
      <c r="KOF17" s="695"/>
      <c r="KOG17" s="695"/>
      <c r="KOH17" s="695"/>
      <c r="KOI17" s="695"/>
      <c r="KOJ17" s="695"/>
      <c r="KOK17" s="695"/>
      <c r="KOL17" s="695"/>
      <c r="KOM17" s="695"/>
      <c r="KON17" s="695"/>
      <c r="KOO17" s="695"/>
      <c r="KOP17" s="695"/>
      <c r="KOQ17" s="695"/>
      <c r="KOR17" s="695"/>
      <c r="KOS17" s="695"/>
      <c r="KOT17" s="695"/>
      <c r="KOU17" s="695"/>
      <c r="KOV17" s="695"/>
      <c r="KOW17" s="695"/>
      <c r="KOX17" s="695"/>
      <c r="KOY17" s="695"/>
      <c r="KOZ17" s="695"/>
      <c r="KPA17" s="695"/>
      <c r="KPB17" s="695"/>
      <c r="KPC17" s="695"/>
      <c r="KPD17" s="695"/>
      <c r="KPE17" s="695"/>
      <c r="KPF17" s="695"/>
      <c r="KPG17" s="695"/>
      <c r="KPH17" s="695"/>
      <c r="KPI17" s="695"/>
      <c r="KPJ17" s="695"/>
      <c r="KPK17" s="695"/>
      <c r="KPL17" s="695"/>
      <c r="KPM17" s="695"/>
      <c r="KPN17" s="695"/>
      <c r="KPO17" s="695"/>
      <c r="KPP17" s="695"/>
      <c r="KPQ17" s="695"/>
      <c r="KPR17" s="695"/>
      <c r="KPS17" s="695"/>
      <c r="KPT17" s="695"/>
      <c r="KPU17" s="695"/>
      <c r="KPV17" s="695"/>
      <c r="KPW17" s="695"/>
      <c r="KPX17" s="695"/>
      <c r="KPY17" s="695"/>
      <c r="KPZ17" s="695"/>
      <c r="KQA17" s="695"/>
      <c r="KQB17" s="695"/>
      <c r="KQC17" s="695"/>
      <c r="KQD17" s="695"/>
      <c r="KQE17" s="695"/>
      <c r="KQF17" s="695"/>
      <c r="KQG17" s="695"/>
      <c r="KQH17" s="695"/>
      <c r="KQI17" s="695"/>
      <c r="KQJ17" s="695"/>
      <c r="KQK17" s="695"/>
      <c r="KQL17" s="695"/>
      <c r="KQM17" s="695"/>
      <c r="KQN17" s="695"/>
      <c r="KQO17" s="695"/>
      <c r="KQP17" s="695"/>
      <c r="KQQ17" s="695"/>
      <c r="KQR17" s="695"/>
      <c r="KQS17" s="695"/>
      <c r="KQT17" s="695"/>
      <c r="KQU17" s="695"/>
      <c r="KQV17" s="695"/>
      <c r="KQW17" s="695"/>
      <c r="KQX17" s="695"/>
      <c r="KQY17" s="695"/>
      <c r="KQZ17" s="695"/>
      <c r="KRA17" s="695"/>
      <c r="KRB17" s="695"/>
      <c r="KRC17" s="695"/>
      <c r="KRD17" s="695"/>
      <c r="KRE17" s="695"/>
      <c r="KRF17" s="695"/>
      <c r="KRG17" s="695"/>
      <c r="KRH17" s="695"/>
      <c r="KRI17" s="695"/>
      <c r="KRJ17" s="695"/>
      <c r="KRK17" s="695"/>
      <c r="KRL17" s="695"/>
      <c r="KRM17" s="695"/>
      <c r="KRN17" s="695"/>
      <c r="KRO17" s="695"/>
      <c r="KRP17" s="695"/>
      <c r="KRQ17" s="695"/>
      <c r="KRR17" s="695"/>
      <c r="KRS17" s="695"/>
      <c r="KRT17" s="695"/>
      <c r="KRU17" s="695"/>
      <c r="KRV17" s="695"/>
      <c r="KRW17" s="695"/>
      <c r="KRX17" s="695"/>
      <c r="KRY17" s="695"/>
      <c r="KRZ17" s="695"/>
      <c r="KSA17" s="695"/>
      <c r="KSB17" s="695"/>
      <c r="KSC17" s="695"/>
      <c r="KSD17" s="695"/>
      <c r="KSE17" s="695"/>
      <c r="KSF17" s="695"/>
      <c r="KSG17" s="695"/>
      <c r="KSH17" s="695"/>
      <c r="KSI17" s="695"/>
      <c r="KSJ17" s="695"/>
      <c r="KSK17" s="695"/>
      <c r="KSL17" s="695"/>
      <c r="KSM17" s="695"/>
      <c r="KSN17" s="695"/>
      <c r="KSO17" s="695"/>
      <c r="KSP17" s="695"/>
      <c r="KSQ17" s="695"/>
      <c r="KSR17" s="695"/>
      <c r="KSS17" s="695"/>
      <c r="KST17" s="695"/>
      <c r="KSU17" s="695"/>
      <c r="KSV17" s="695"/>
      <c r="KSW17" s="695"/>
      <c r="KSX17" s="695"/>
      <c r="KSY17" s="695"/>
      <c r="KSZ17" s="695"/>
      <c r="KTA17" s="695"/>
      <c r="KTB17" s="695"/>
      <c r="KTC17" s="695"/>
      <c r="KTD17" s="695"/>
      <c r="KTE17" s="695"/>
      <c r="KTF17" s="695"/>
      <c r="KTG17" s="695"/>
      <c r="KTH17" s="695"/>
      <c r="KTI17" s="695"/>
      <c r="KTJ17" s="695"/>
      <c r="KTK17" s="695"/>
      <c r="KTL17" s="695"/>
      <c r="KTM17" s="695"/>
      <c r="KTN17" s="695"/>
      <c r="KTO17" s="695"/>
      <c r="KTP17" s="695"/>
      <c r="KTQ17" s="695"/>
      <c r="KTR17" s="695"/>
      <c r="KTS17" s="695"/>
      <c r="KTT17" s="695"/>
      <c r="KTU17" s="695"/>
      <c r="KTV17" s="695"/>
      <c r="KTW17" s="695"/>
      <c r="KTX17" s="695"/>
      <c r="KTY17" s="695"/>
      <c r="KTZ17" s="695"/>
      <c r="KUA17" s="695"/>
      <c r="KUB17" s="695"/>
      <c r="KUC17" s="695"/>
      <c r="KUD17" s="695"/>
      <c r="KUE17" s="695"/>
      <c r="KUF17" s="695"/>
      <c r="KUG17" s="695"/>
      <c r="KUH17" s="695"/>
      <c r="KUI17" s="695"/>
      <c r="KUJ17" s="695"/>
      <c r="KUK17" s="695"/>
      <c r="KUL17" s="695"/>
      <c r="KUM17" s="695"/>
      <c r="KUN17" s="695"/>
      <c r="KUO17" s="695"/>
      <c r="KUP17" s="695"/>
      <c r="KUQ17" s="695"/>
      <c r="KUR17" s="695"/>
      <c r="KUS17" s="695"/>
      <c r="KUT17" s="695"/>
      <c r="KUU17" s="695"/>
      <c r="KUV17" s="695"/>
      <c r="KUW17" s="695"/>
      <c r="KUX17" s="695"/>
      <c r="KUY17" s="695"/>
      <c r="KUZ17" s="695"/>
      <c r="KVA17" s="695"/>
      <c r="KVB17" s="695"/>
      <c r="KVC17" s="695"/>
      <c r="KVD17" s="695"/>
      <c r="KVE17" s="695"/>
      <c r="KVF17" s="695"/>
      <c r="KVG17" s="695"/>
      <c r="KVH17" s="695"/>
      <c r="KVI17" s="695"/>
      <c r="KVJ17" s="695"/>
      <c r="KVK17" s="695"/>
      <c r="KVL17" s="695"/>
      <c r="KVM17" s="695"/>
      <c r="KVN17" s="695"/>
      <c r="KVO17" s="695"/>
      <c r="KVP17" s="695"/>
      <c r="KVQ17" s="695"/>
      <c r="KVR17" s="695"/>
      <c r="KVS17" s="695"/>
      <c r="KVT17" s="695"/>
      <c r="KVU17" s="695"/>
      <c r="KVV17" s="695"/>
      <c r="KVW17" s="695"/>
      <c r="KVX17" s="695"/>
      <c r="KVY17" s="695"/>
      <c r="KVZ17" s="695"/>
      <c r="KWA17" s="695"/>
      <c r="KWB17" s="695"/>
      <c r="KWC17" s="695"/>
      <c r="KWD17" s="695"/>
      <c r="KWE17" s="695"/>
      <c r="KWF17" s="695"/>
      <c r="KWG17" s="695"/>
      <c r="KWH17" s="695"/>
      <c r="KWI17" s="695"/>
      <c r="KWJ17" s="695"/>
      <c r="KWK17" s="695"/>
      <c r="KWL17" s="695"/>
      <c r="KWM17" s="695"/>
      <c r="KWN17" s="695"/>
      <c r="KWO17" s="695"/>
      <c r="KWP17" s="695"/>
      <c r="KWQ17" s="695"/>
      <c r="KWR17" s="695"/>
      <c r="KWS17" s="695"/>
      <c r="KWT17" s="695"/>
      <c r="KWU17" s="695"/>
      <c r="KWV17" s="695"/>
      <c r="KWW17" s="695"/>
      <c r="KWX17" s="695"/>
      <c r="KWY17" s="695"/>
      <c r="KWZ17" s="695"/>
      <c r="KXA17" s="695"/>
      <c r="KXB17" s="695"/>
      <c r="KXC17" s="695"/>
      <c r="KXD17" s="695"/>
      <c r="KXE17" s="695"/>
      <c r="KXF17" s="695"/>
      <c r="KXG17" s="695"/>
      <c r="KXH17" s="695"/>
      <c r="KXI17" s="695"/>
      <c r="KXJ17" s="695"/>
      <c r="KXK17" s="695"/>
      <c r="KXL17" s="695"/>
      <c r="KXM17" s="695"/>
      <c r="KXN17" s="695"/>
      <c r="KXO17" s="695"/>
      <c r="KXP17" s="695"/>
      <c r="KXQ17" s="695"/>
      <c r="KXR17" s="695"/>
      <c r="KXS17" s="695"/>
      <c r="KXT17" s="695"/>
      <c r="KXU17" s="695"/>
      <c r="KXV17" s="695"/>
      <c r="KXW17" s="695"/>
      <c r="KXX17" s="695"/>
      <c r="KXY17" s="695"/>
      <c r="KXZ17" s="695"/>
      <c r="KYA17" s="695"/>
      <c r="KYB17" s="695"/>
      <c r="KYC17" s="695"/>
      <c r="KYD17" s="695"/>
      <c r="KYE17" s="695"/>
      <c r="KYF17" s="695"/>
      <c r="KYG17" s="695"/>
      <c r="KYH17" s="695"/>
      <c r="KYI17" s="695"/>
      <c r="KYJ17" s="695"/>
      <c r="KYK17" s="695"/>
      <c r="KYL17" s="695"/>
      <c r="KYM17" s="695"/>
      <c r="KYN17" s="695"/>
      <c r="KYO17" s="695"/>
      <c r="KYP17" s="695"/>
      <c r="KYQ17" s="695"/>
      <c r="KYR17" s="695"/>
      <c r="KYS17" s="695"/>
      <c r="KYT17" s="695"/>
      <c r="KYU17" s="695"/>
      <c r="KYV17" s="695"/>
      <c r="KYW17" s="695"/>
      <c r="KYX17" s="695"/>
      <c r="KYY17" s="695"/>
      <c r="KYZ17" s="695"/>
      <c r="KZA17" s="695"/>
      <c r="KZB17" s="695"/>
      <c r="KZC17" s="695"/>
      <c r="KZD17" s="695"/>
      <c r="KZE17" s="695"/>
      <c r="KZF17" s="695"/>
      <c r="KZG17" s="695"/>
      <c r="KZH17" s="695"/>
      <c r="KZI17" s="695"/>
      <c r="KZJ17" s="695"/>
      <c r="KZK17" s="695"/>
      <c r="KZL17" s="695"/>
      <c r="KZM17" s="695"/>
      <c r="KZN17" s="695"/>
      <c r="KZO17" s="695"/>
      <c r="KZP17" s="695"/>
      <c r="KZQ17" s="695"/>
      <c r="KZR17" s="695"/>
      <c r="KZS17" s="695"/>
      <c r="KZT17" s="695"/>
      <c r="KZU17" s="695"/>
      <c r="KZV17" s="695"/>
      <c r="KZW17" s="695"/>
      <c r="KZX17" s="695"/>
      <c r="KZY17" s="695"/>
      <c r="KZZ17" s="695"/>
      <c r="LAA17" s="695"/>
      <c r="LAB17" s="695"/>
      <c r="LAC17" s="695"/>
      <c r="LAD17" s="695"/>
      <c r="LAE17" s="695"/>
      <c r="LAF17" s="695"/>
      <c r="LAG17" s="695"/>
      <c r="LAH17" s="695"/>
      <c r="LAI17" s="695"/>
      <c r="LAJ17" s="695"/>
      <c r="LAK17" s="695"/>
      <c r="LAL17" s="695"/>
      <c r="LAM17" s="695"/>
      <c r="LAN17" s="695"/>
      <c r="LAO17" s="695"/>
      <c r="LAP17" s="695"/>
      <c r="LAQ17" s="695"/>
      <c r="LAR17" s="695"/>
      <c r="LAS17" s="695"/>
      <c r="LAT17" s="695"/>
      <c r="LAU17" s="695"/>
      <c r="LAV17" s="695"/>
      <c r="LAW17" s="695"/>
      <c r="LAX17" s="695"/>
      <c r="LAY17" s="695"/>
      <c r="LAZ17" s="695"/>
      <c r="LBA17" s="695"/>
      <c r="LBB17" s="695"/>
      <c r="LBC17" s="695"/>
      <c r="LBD17" s="695"/>
      <c r="LBE17" s="695"/>
      <c r="LBF17" s="695"/>
      <c r="LBG17" s="695"/>
      <c r="LBH17" s="695"/>
      <c r="LBI17" s="695"/>
      <c r="LBJ17" s="695"/>
      <c r="LBK17" s="695"/>
      <c r="LBL17" s="695"/>
      <c r="LBM17" s="695"/>
      <c r="LBN17" s="695"/>
      <c r="LBO17" s="695"/>
      <c r="LBP17" s="695"/>
      <c r="LBQ17" s="695"/>
      <c r="LBR17" s="695"/>
      <c r="LBS17" s="695"/>
      <c r="LBT17" s="695"/>
      <c r="LBU17" s="695"/>
      <c r="LBV17" s="695"/>
      <c r="LBW17" s="695"/>
      <c r="LBX17" s="695"/>
      <c r="LBY17" s="695"/>
      <c r="LBZ17" s="695"/>
      <c r="LCA17" s="695"/>
      <c r="LCB17" s="695"/>
      <c r="LCC17" s="695"/>
      <c r="LCD17" s="695"/>
      <c r="LCE17" s="695"/>
      <c r="LCF17" s="695"/>
      <c r="LCG17" s="695"/>
      <c r="LCH17" s="695"/>
      <c r="LCI17" s="695"/>
      <c r="LCJ17" s="695"/>
      <c r="LCK17" s="695"/>
      <c r="LCL17" s="695"/>
      <c r="LCM17" s="695"/>
      <c r="LCN17" s="695"/>
      <c r="LCO17" s="695"/>
      <c r="LCP17" s="695"/>
      <c r="LCQ17" s="695"/>
      <c r="LCR17" s="695"/>
      <c r="LCS17" s="695"/>
      <c r="LCT17" s="695"/>
      <c r="LCU17" s="695"/>
      <c r="LCV17" s="695"/>
      <c r="LCW17" s="695"/>
      <c r="LCX17" s="695"/>
      <c r="LCY17" s="695"/>
      <c r="LCZ17" s="695"/>
      <c r="LDA17" s="695"/>
      <c r="LDB17" s="695"/>
      <c r="LDC17" s="695"/>
      <c r="LDD17" s="695"/>
      <c r="LDE17" s="695"/>
      <c r="LDF17" s="695"/>
      <c r="LDG17" s="695"/>
      <c r="LDH17" s="695"/>
      <c r="LDI17" s="695"/>
      <c r="LDJ17" s="695"/>
      <c r="LDK17" s="695"/>
      <c r="LDL17" s="695"/>
      <c r="LDM17" s="695"/>
      <c r="LDN17" s="695"/>
      <c r="LDO17" s="695"/>
      <c r="LDP17" s="695"/>
      <c r="LDQ17" s="695"/>
      <c r="LDR17" s="695"/>
      <c r="LDS17" s="695"/>
      <c r="LDT17" s="695"/>
      <c r="LDU17" s="695"/>
      <c r="LDV17" s="695"/>
      <c r="LDW17" s="695"/>
      <c r="LDX17" s="695"/>
      <c r="LDY17" s="695"/>
      <c r="LDZ17" s="695"/>
      <c r="LEA17" s="695"/>
      <c r="LEB17" s="695"/>
      <c r="LEC17" s="695"/>
      <c r="LED17" s="695"/>
      <c r="LEE17" s="695"/>
      <c r="LEF17" s="695"/>
      <c r="LEG17" s="695"/>
      <c r="LEH17" s="695"/>
      <c r="LEI17" s="695"/>
      <c r="LEJ17" s="695"/>
      <c r="LEK17" s="695"/>
      <c r="LEL17" s="695"/>
      <c r="LEM17" s="695"/>
      <c r="LEN17" s="695"/>
      <c r="LEO17" s="695"/>
      <c r="LEP17" s="695"/>
      <c r="LEQ17" s="695"/>
      <c r="LER17" s="695"/>
      <c r="LES17" s="695"/>
      <c r="LET17" s="695"/>
      <c r="LEU17" s="695"/>
      <c r="LEV17" s="695"/>
      <c r="LEW17" s="695"/>
      <c r="LEX17" s="695"/>
      <c r="LEY17" s="695"/>
      <c r="LEZ17" s="695"/>
      <c r="LFA17" s="695"/>
      <c r="LFB17" s="695"/>
      <c r="LFC17" s="695"/>
      <c r="LFD17" s="695"/>
      <c r="LFE17" s="695"/>
      <c r="LFF17" s="695"/>
      <c r="LFG17" s="695"/>
      <c r="LFH17" s="695"/>
      <c r="LFI17" s="695"/>
      <c r="LFJ17" s="695"/>
      <c r="LFK17" s="695"/>
      <c r="LFL17" s="695"/>
      <c r="LFM17" s="695"/>
      <c r="LFN17" s="695"/>
      <c r="LFO17" s="695"/>
      <c r="LFP17" s="695"/>
      <c r="LFQ17" s="695"/>
      <c r="LFR17" s="695"/>
      <c r="LFS17" s="695"/>
      <c r="LFT17" s="695"/>
      <c r="LFU17" s="695"/>
      <c r="LFV17" s="695"/>
      <c r="LFW17" s="695"/>
      <c r="LFX17" s="695"/>
      <c r="LFY17" s="695"/>
      <c r="LFZ17" s="695"/>
      <c r="LGA17" s="695"/>
      <c r="LGB17" s="695"/>
      <c r="LGC17" s="695"/>
      <c r="LGD17" s="695"/>
      <c r="LGE17" s="695"/>
      <c r="LGF17" s="695"/>
      <c r="LGG17" s="695"/>
      <c r="LGH17" s="695"/>
      <c r="LGI17" s="695"/>
      <c r="LGJ17" s="695"/>
      <c r="LGK17" s="695"/>
      <c r="LGL17" s="695"/>
      <c r="LGM17" s="695"/>
      <c r="LGN17" s="695"/>
      <c r="LGO17" s="695"/>
      <c r="LGP17" s="695"/>
      <c r="LGQ17" s="695"/>
      <c r="LGR17" s="695"/>
      <c r="LGS17" s="695"/>
      <c r="LGT17" s="695"/>
      <c r="LGU17" s="695"/>
      <c r="LGV17" s="695"/>
      <c r="LGW17" s="695"/>
      <c r="LGX17" s="695"/>
      <c r="LGY17" s="695"/>
      <c r="LGZ17" s="695"/>
      <c r="LHA17" s="695"/>
      <c r="LHB17" s="695"/>
      <c r="LHC17" s="695"/>
      <c r="LHD17" s="695"/>
      <c r="LHE17" s="695"/>
      <c r="LHF17" s="695"/>
      <c r="LHG17" s="695"/>
      <c r="LHH17" s="695"/>
      <c r="LHI17" s="695"/>
      <c r="LHJ17" s="695"/>
      <c r="LHK17" s="695"/>
      <c r="LHL17" s="695"/>
      <c r="LHM17" s="695"/>
      <c r="LHN17" s="695"/>
      <c r="LHO17" s="695"/>
      <c r="LHP17" s="695"/>
      <c r="LHQ17" s="695"/>
      <c r="LHR17" s="695"/>
      <c r="LHS17" s="695"/>
      <c r="LHT17" s="695"/>
      <c r="LHU17" s="695"/>
      <c r="LHV17" s="695"/>
      <c r="LHW17" s="695"/>
      <c r="LHX17" s="695"/>
      <c r="LHY17" s="695"/>
      <c r="LHZ17" s="695"/>
      <c r="LIA17" s="695"/>
      <c r="LIB17" s="695"/>
      <c r="LIC17" s="695"/>
      <c r="LID17" s="695"/>
      <c r="LIE17" s="695"/>
      <c r="LIF17" s="695"/>
      <c r="LIG17" s="695"/>
      <c r="LIH17" s="695"/>
      <c r="LII17" s="695"/>
      <c r="LIJ17" s="695"/>
      <c r="LIK17" s="695"/>
      <c r="LIL17" s="695"/>
      <c r="LIM17" s="695"/>
      <c r="LIN17" s="695"/>
      <c r="LIO17" s="695"/>
      <c r="LIP17" s="695"/>
      <c r="LIQ17" s="695"/>
      <c r="LIR17" s="695"/>
      <c r="LIS17" s="695"/>
      <c r="LIT17" s="695"/>
      <c r="LIU17" s="695"/>
      <c r="LIV17" s="695"/>
      <c r="LIW17" s="695"/>
      <c r="LIX17" s="695"/>
      <c r="LIY17" s="695"/>
      <c r="LIZ17" s="695"/>
      <c r="LJA17" s="695"/>
      <c r="LJB17" s="695"/>
      <c r="LJC17" s="695"/>
      <c r="LJD17" s="695"/>
      <c r="LJE17" s="695"/>
      <c r="LJF17" s="695"/>
      <c r="LJG17" s="695"/>
      <c r="LJH17" s="695"/>
      <c r="LJI17" s="695"/>
      <c r="LJJ17" s="695"/>
      <c r="LJK17" s="695"/>
      <c r="LJL17" s="695"/>
      <c r="LJM17" s="695"/>
      <c r="LJN17" s="695"/>
      <c r="LJO17" s="695"/>
      <c r="LJP17" s="695"/>
      <c r="LJQ17" s="695"/>
      <c r="LJR17" s="695"/>
      <c r="LJS17" s="695"/>
      <c r="LJT17" s="695"/>
      <c r="LJU17" s="695"/>
      <c r="LJV17" s="695"/>
      <c r="LJW17" s="695"/>
      <c r="LJX17" s="695"/>
      <c r="LJY17" s="695"/>
      <c r="LJZ17" s="695"/>
      <c r="LKA17" s="695"/>
      <c r="LKB17" s="695"/>
      <c r="LKC17" s="695"/>
      <c r="LKD17" s="695"/>
      <c r="LKE17" s="695"/>
      <c r="LKF17" s="695"/>
      <c r="LKG17" s="695"/>
      <c r="LKH17" s="695"/>
      <c r="LKI17" s="695"/>
      <c r="LKJ17" s="695"/>
      <c r="LKK17" s="695"/>
      <c r="LKL17" s="695"/>
      <c r="LKM17" s="695"/>
      <c r="LKN17" s="695"/>
      <c r="LKO17" s="695"/>
      <c r="LKP17" s="695"/>
      <c r="LKQ17" s="695"/>
      <c r="LKR17" s="695"/>
      <c r="LKS17" s="695"/>
      <c r="LKT17" s="695"/>
      <c r="LKU17" s="695"/>
      <c r="LKV17" s="695"/>
      <c r="LKW17" s="695"/>
      <c r="LKX17" s="695"/>
      <c r="LKY17" s="695"/>
      <c r="LKZ17" s="695"/>
      <c r="LLA17" s="695"/>
      <c r="LLB17" s="695"/>
      <c r="LLC17" s="695"/>
      <c r="LLD17" s="695"/>
      <c r="LLE17" s="695"/>
      <c r="LLF17" s="695"/>
      <c r="LLG17" s="695"/>
      <c r="LLH17" s="695"/>
      <c r="LLI17" s="695"/>
      <c r="LLJ17" s="695"/>
      <c r="LLK17" s="695"/>
      <c r="LLL17" s="695"/>
      <c r="LLM17" s="695"/>
      <c r="LLN17" s="695"/>
      <c r="LLO17" s="695"/>
      <c r="LLP17" s="695"/>
      <c r="LLQ17" s="695"/>
      <c r="LLR17" s="695"/>
      <c r="LLS17" s="695"/>
      <c r="LLT17" s="695"/>
      <c r="LLU17" s="695"/>
      <c r="LLV17" s="695"/>
      <c r="LLW17" s="695"/>
      <c r="LLX17" s="695"/>
      <c r="LLY17" s="695"/>
      <c r="LLZ17" s="695"/>
      <c r="LMA17" s="695"/>
      <c r="LMB17" s="695"/>
      <c r="LMC17" s="695"/>
      <c r="LMD17" s="695"/>
      <c r="LME17" s="695"/>
      <c r="LMF17" s="695"/>
      <c r="LMG17" s="695"/>
      <c r="LMH17" s="695"/>
      <c r="LMI17" s="695"/>
      <c r="LMJ17" s="695"/>
      <c r="LMK17" s="695"/>
      <c r="LML17" s="695"/>
      <c r="LMM17" s="695"/>
      <c r="LMN17" s="695"/>
      <c r="LMO17" s="695"/>
      <c r="LMP17" s="695"/>
      <c r="LMQ17" s="695"/>
      <c r="LMR17" s="695"/>
      <c r="LMS17" s="695"/>
      <c r="LMT17" s="695"/>
      <c r="LMU17" s="695"/>
      <c r="LMV17" s="695"/>
      <c r="LMW17" s="695"/>
      <c r="LMX17" s="695"/>
      <c r="LMY17" s="695"/>
      <c r="LMZ17" s="695"/>
      <c r="LNA17" s="695"/>
      <c r="LNB17" s="695"/>
      <c r="LNC17" s="695"/>
      <c r="LND17" s="695"/>
      <c r="LNE17" s="695"/>
      <c r="LNF17" s="695"/>
      <c r="LNG17" s="695"/>
      <c r="LNH17" s="695"/>
      <c r="LNI17" s="695"/>
      <c r="LNJ17" s="695"/>
      <c r="LNK17" s="695"/>
      <c r="LNL17" s="695"/>
      <c r="LNM17" s="695"/>
      <c r="LNN17" s="695"/>
      <c r="LNO17" s="695"/>
      <c r="LNP17" s="695"/>
      <c r="LNQ17" s="695"/>
      <c r="LNR17" s="695"/>
      <c r="LNS17" s="695"/>
      <c r="LNT17" s="695"/>
      <c r="LNU17" s="695"/>
      <c r="LNV17" s="695"/>
      <c r="LNW17" s="695"/>
      <c r="LNX17" s="695"/>
      <c r="LNY17" s="695"/>
      <c r="LNZ17" s="695"/>
      <c r="LOA17" s="695"/>
      <c r="LOB17" s="695"/>
      <c r="LOC17" s="695"/>
      <c r="LOD17" s="695"/>
      <c r="LOE17" s="695"/>
      <c r="LOF17" s="695"/>
      <c r="LOG17" s="695"/>
      <c r="LOH17" s="695"/>
      <c r="LOI17" s="695"/>
      <c r="LOJ17" s="695"/>
      <c r="LOK17" s="695"/>
      <c r="LOL17" s="695"/>
      <c r="LOM17" s="695"/>
      <c r="LON17" s="695"/>
      <c r="LOO17" s="695"/>
      <c r="LOP17" s="695"/>
      <c r="LOQ17" s="695"/>
      <c r="LOR17" s="695"/>
      <c r="LOS17" s="695"/>
      <c r="LOT17" s="695"/>
      <c r="LOU17" s="695"/>
      <c r="LOV17" s="695"/>
      <c r="LOW17" s="695"/>
      <c r="LOX17" s="695"/>
      <c r="LOY17" s="695"/>
      <c r="LOZ17" s="695"/>
      <c r="LPA17" s="695"/>
      <c r="LPB17" s="695"/>
      <c r="LPC17" s="695"/>
      <c r="LPD17" s="695"/>
      <c r="LPE17" s="695"/>
      <c r="LPF17" s="695"/>
      <c r="LPG17" s="695"/>
      <c r="LPH17" s="695"/>
      <c r="LPI17" s="695"/>
      <c r="LPJ17" s="695"/>
      <c r="LPK17" s="695"/>
      <c r="LPL17" s="695"/>
      <c r="LPM17" s="695"/>
      <c r="LPN17" s="695"/>
      <c r="LPO17" s="695"/>
      <c r="LPP17" s="695"/>
      <c r="LPQ17" s="695"/>
      <c r="LPR17" s="695"/>
      <c r="LPS17" s="695"/>
      <c r="LPT17" s="695"/>
      <c r="LPU17" s="695"/>
      <c r="LPV17" s="695"/>
      <c r="LPW17" s="695"/>
      <c r="LPX17" s="695"/>
      <c r="LPY17" s="695"/>
      <c r="LPZ17" s="695"/>
      <c r="LQA17" s="695"/>
      <c r="LQB17" s="695"/>
      <c r="LQC17" s="695"/>
      <c r="LQD17" s="695"/>
      <c r="LQE17" s="695"/>
      <c r="LQF17" s="695"/>
      <c r="LQG17" s="695"/>
      <c r="LQH17" s="695"/>
      <c r="LQI17" s="695"/>
      <c r="LQJ17" s="695"/>
      <c r="LQK17" s="695"/>
      <c r="LQL17" s="695"/>
      <c r="LQM17" s="695"/>
      <c r="LQN17" s="695"/>
      <c r="LQO17" s="695"/>
      <c r="LQP17" s="695"/>
      <c r="LQQ17" s="695"/>
      <c r="LQR17" s="695"/>
      <c r="LQS17" s="695"/>
      <c r="LQT17" s="695"/>
      <c r="LQU17" s="695"/>
      <c r="LQV17" s="695"/>
      <c r="LQW17" s="695"/>
      <c r="LQX17" s="695"/>
      <c r="LQY17" s="695"/>
      <c r="LQZ17" s="695"/>
      <c r="LRA17" s="695"/>
      <c r="LRB17" s="695"/>
      <c r="LRC17" s="695"/>
      <c r="LRD17" s="695"/>
      <c r="LRE17" s="695"/>
      <c r="LRF17" s="695"/>
      <c r="LRG17" s="695"/>
      <c r="LRH17" s="695"/>
      <c r="LRI17" s="695"/>
      <c r="LRJ17" s="695"/>
      <c r="LRK17" s="695"/>
      <c r="LRL17" s="695"/>
      <c r="LRM17" s="695"/>
      <c r="LRN17" s="695"/>
      <c r="LRO17" s="695"/>
      <c r="LRP17" s="695"/>
      <c r="LRQ17" s="695"/>
      <c r="LRR17" s="695"/>
      <c r="LRS17" s="695"/>
      <c r="LRT17" s="695"/>
      <c r="LRU17" s="695"/>
      <c r="LRV17" s="695"/>
      <c r="LRW17" s="695"/>
      <c r="LRX17" s="695"/>
      <c r="LRY17" s="695"/>
      <c r="LRZ17" s="695"/>
      <c r="LSA17" s="695"/>
      <c r="LSB17" s="695"/>
      <c r="LSC17" s="695"/>
      <c r="LSD17" s="695"/>
      <c r="LSE17" s="695"/>
      <c r="LSF17" s="695"/>
      <c r="LSG17" s="695"/>
      <c r="LSH17" s="695"/>
      <c r="LSI17" s="695"/>
      <c r="LSJ17" s="695"/>
      <c r="LSK17" s="695"/>
      <c r="LSL17" s="695"/>
      <c r="LSM17" s="695"/>
      <c r="LSN17" s="695"/>
      <c r="LSO17" s="695"/>
      <c r="LSP17" s="695"/>
      <c r="LSQ17" s="695"/>
      <c r="LSR17" s="695"/>
      <c r="LSS17" s="695"/>
      <c r="LST17" s="695"/>
      <c r="LSU17" s="695"/>
      <c r="LSV17" s="695"/>
      <c r="LSW17" s="695"/>
      <c r="LSX17" s="695"/>
      <c r="LSY17" s="695"/>
      <c r="LSZ17" s="695"/>
      <c r="LTA17" s="695"/>
      <c r="LTB17" s="695"/>
      <c r="LTC17" s="695"/>
      <c r="LTD17" s="695"/>
      <c r="LTE17" s="695"/>
      <c r="LTF17" s="695"/>
      <c r="LTG17" s="695"/>
      <c r="LTH17" s="695"/>
      <c r="LTI17" s="695"/>
      <c r="LTJ17" s="695"/>
      <c r="LTK17" s="695"/>
      <c r="LTL17" s="695"/>
      <c r="LTM17" s="695"/>
      <c r="LTN17" s="695"/>
      <c r="LTO17" s="695"/>
      <c r="LTP17" s="695"/>
      <c r="LTQ17" s="695"/>
      <c r="LTR17" s="695"/>
      <c r="LTS17" s="695"/>
      <c r="LTT17" s="695"/>
      <c r="LTU17" s="695"/>
      <c r="LTV17" s="695"/>
      <c r="LTW17" s="695"/>
      <c r="LTX17" s="695"/>
      <c r="LTY17" s="695"/>
      <c r="LTZ17" s="695"/>
      <c r="LUA17" s="695"/>
      <c r="LUB17" s="695"/>
      <c r="LUC17" s="695"/>
      <c r="LUD17" s="695"/>
      <c r="LUE17" s="695"/>
      <c r="LUF17" s="695"/>
      <c r="LUG17" s="695"/>
      <c r="LUH17" s="695"/>
      <c r="LUI17" s="695"/>
      <c r="LUJ17" s="695"/>
      <c r="LUK17" s="695"/>
      <c r="LUL17" s="695"/>
      <c r="LUM17" s="695"/>
      <c r="LUN17" s="695"/>
      <c r="LUO17" s="695"/>
      <c r="LUP17" s="695"/>
      <c r="LUQ17" s="695"/>
      <c r="LUR17" s="695"/>
      <c r="LUS17" s="695"/>
      <c r="LUT17" s="695"/>
      <c r="LUU17" s="695"/>
      <c r="LUV17" s="695"/>
      <c r="LUW17" s="695"/>
      <c r="LUX17" s="695"/>
      <c r="LUY17" s="695"/>
      <c r="LUZ17" s="695"/>
      <c r="LVA17" s="695"/>
      <c r="LVB17" s="695"/>
      <c r="LVC17" s="695"/>
      <c r="LVD17" s="695"/>
      <c r="LVE17" s="695"/>
      <c r="LVF17" s="695"/>
      <c r="LVG17" s="695"/>
      <c r="LVH17" s="695"/>
      <c r="LVI17" s="695"/>
      <c r="LVJ17" s="695"/>
      <c r="LVK17" s="695"/>
      <c r="LVL17" s="695"/>
      <c r="LVM17" s="695"/>
      <c r="LVN17" s="695"/>
      <c r="LVO17" s="695"/>
      <c r="LVP17" s="695"/>
      <c r="LVQ17" s="695"/>
      <c r="LVR17" s="695"/>
      <c r="LVS17" s="695"/>
      <c r="LVT17" s="695"/>
      <c r="LVU17" s="695"/>
      <c r="LVV17" s="695"/>
      <c r="LVW17" s="695"/>
      <c r="LVX17" s="695"/>
      <c r="LVY17" s="695"/>
      <c r="LVZ17" s="695"/>
      <c r="LWA17" s="695"/>
      <c r="LWB17" s="695"/>
      <c r="LWC17" s="695"/>
      <c r="LWD17" s="695"/>
      <c r="LWE17" s="695"/>
      <c r="LWF17" s="695"/>
      <c r="LWG17" s="695"/>
      <c r="LWH17" s="695"/>
      <c r="LWI17" s="695"/>
      <c r="LWJ17" s="695"/>
      <c r="LWK17" s="695"/>
      <c r="LWL17" s="695"/>
      <c r="LWM17" s="695"/>
      <c r="LWN17" s="695"/>
      <c r="LWO17" s="695"/>
      <c r="LWP17" s="695"/>
      <c r="LWQ17" s="695"/>
      <c r="LWR17" s="695"/>
      <c r="LWS17" s="695"/>
      <c r="LWT17" s="695"/>
      <c r="LWU17" s="695"/>
      <c r="LWV17" s="695"/>
      <c r="LWW17" s="695"/>
      <c r="LWX17" s="695"/>
      <c r="LWY17" s="695"/>
      <c r="LWZ17" s="695"/>
      <c r="LXA17" s="695"/>
      <c r="LXB17" s="695"/>
      <c r="LXC17" s="695"/>
      <c r="LXD17" s="695"/>
      <c r="LXE17" s="695"/>
      <c r="LXF17" s="695"/>
      <c r="LXG17" s="695"/>
      <c r="LXH17" s="695"/>
      <c r="LXI17" s="695"/>
      <c r="LXJ17" s="695"/>
      <c r="LXK17" s="695"/>
      <c r="LXL17" s="695"/>
      <c r="LXM17" s="695"/>
      <c r="LXN17" s="695"/>
      <c r="LXO17" s="695"/>
      <c r="LXP17" s="695"/>
      <c r="LXQ17" s="695"/>
      <c r="LXR17" s="695"/>
      <c r="LXS17" s="695"/>
      <c r="LXT17" s="695"/>
      <c r="LXU17" s="695"/>
      <c r="LXV17" s="695"/>
      <c r="LXW17" s="695"/>
      <c r="LXX17" s="695"/>
      <c r="LXY17" s="695"/>
      <c r="LXZ17" s="695"/>
      <c r="LYA17" s="695"/>
      <c r="LYB17" s="695"/>
      <c r="LYC17" s="695"/>
      <c r="LYD17" s="695"/>
      <c r="LYE17" s="695"/>
      <c r="LYF17" s="695"/>
      <c r="LYG17" s="695"/>
      <c r="LYH17" s="695"/>
      <c r="LYI17" s="695"/>
      <c r="LYJ17" s="695"/>
      <c r="LYK17" s="695"/>
      <c r="LYL17" s="695"/>
      <c r="LYM17" s="695"/>
      <c r="LYN17" s="695"/>
      <c r="LYO17" s="695"/>
      <c r="LYP17" s="695"/>
      <c r="LYQ17" s="695"/>
      <c r="LYR17" s="695"/>
      <c r="LYS17" s="695"/>
      <c r="LYT17" s="695"/>
      <c r="LYU17" s="695"/>
      <c r="LYV17" s="695"/>
      <c r="LYW17" s="695"/>
      <c r="LYX17" s="695"/>
      <c r="LYY17" s="695"/>
      <c r="LYZ17" s="695"/>
      <c r="LZA17" s="695"/>
      <c r="LZB17" s="695"/>
      <c r="LZC17" s="695"/>
      <c r="LZD17" s="695"/>
      <c r="LZE17" s="695"/>
      <c r="LZF17" s="695"/>
      <c r="LZG17" s="695"/>
      <c r="LZH17" s="695"/>
      <c r="LZI17" s="695"/>
      <c r="LZJ17" s="695"/>
      <c r="LZK17" s="695"/>
      <c r="LZL17" s="695"/>
      <c r="LZM17" s="695"/>
      <c r="LZN17" s="695"/>
      <c r="LZO17" s="695"/>
      <c r="LZP17" s="695"/>
      <c r="LZQ17" s="695"/>
      <c r="LZR17" s="695"/>
      <c r="LZS17" s="695"/>
      <c r="LZT17" s="695"/>
      <c r="LZU17" s="695"/>
      <c r="LZV17" s="695"/>
      <c r="LZW17" s="695"/>
      <c r="LZX17" s="695"/>
      <c r="LZY17" s="695"/>
      <c r="LZZ17" s="695"/>
      <c r="MAA17" s="695"/>
      <c r="MAB17" s="695"/>
      <c r="MAC17" s="695"/>
      <c r="MAD17" s="695"/>
      <c r="MAE17" s="695"/>
      <c r="MAF17" s="695"/>
      <c r="MAG17" s="695"/>
      <c r="MAH17" s="695"/>
      <c r="MAI17" s="695"/>
      <c r="MAJ17" s="695"/>
      <c r="MAK17" s="695"/>
      <c r="MAL17" s="695"/>
      <c r="MAM17" s="695"/>
      <c r="MAN17" s="695"/>
      <c r="MAO17" s="695"/>
      <c r="MAP17" s="695"/>
      <c r="MAQ17" s="695"/>
      <c r="MAR17" s="695"/>
      <c r="MAS17" s="695"/>
      <c r="MAT17" s="695"/>
      <c r="MAU17" s="695"/>
      <c r="MAV17" s="695"/>
      <c r="MAW17" s="695"/>
      <c r="MAX17" s="695"/>
      <c r="MAY17" s="695"/>
      <c r="MAZ17" s="695"/>
      <c r="MBA17" s="695"/>
      <c r="MBB17" s="695"/>
      <c r="MBC17" s="695"/>
      <c r="MBD17" s="695"/>
      <c r="MBE17" s="695"/>
      <c r="MBF17" s="695"/>
      <c r="MBG17" s="695"/>
      <c r="MBH17" s="695"/>
      <c r="MBI17" s="695"/>
      <c r="MBJ17" s="695"/>
      <c r="MBK17" s="695"/>
      <c r="MBL17" s="695"/>
      <c r="MBM17" s="695"/>
      <c r="MBN17" s="695"/>
      <c r="MBO17" s="695"/>
      <c r="MBP17" s="695"/>
      <c r="MBQ17" s="695"/>
      <c r="MBR17" s="695"/>
      <c r="MBS17" s="695"/>
      <c r="MBT17" s="695"/>
      <c r="MBU17" s="695"/>
      <c r="MBV17" s="695"/>
      <c r="MBW17" s="695"/>
      <c r="MBX17" s="695"/>
      <c r="MBY17" s="695"/>
      <c r="MBZ17" s="695"/>
      <c r="MCA17" s="695"/>
      <c r="MCB17" s="695"/>
      <c r="MCC17" s="695"/>
      <c r="MCD17" s="695"/>
      <c r="MCE17" s="695"/>
      <c r="MCF17" s="695"/>
      <c r="MCG17" s="695"/>
      <c r="MCH17" s="695"/>
      <c r="MCI17" s="695"/>
      <c r="MCJ17" s="695"/>
      <c r="MCK17" s="695"/>
      <c r="MCL17" s="695"/>
      <c r="MCM17" s="695"/>
      <c r="MCN17" s="695"/>
      <c r="MCO17" s="695"/>
      <c r="MCP17" s="695"/>
      <c r="MCQ17" s="695"/>
      <c r="MCR17" s="695"/>
      <c r="MCS17" s="695"/>
      <c r="MCT17" s="695"/>
      <c r="MCU17" s="695"/>
      <c r="MCV17" s="695"/>
      <c r="MCW17" s="695"/>
      <c r="MCX17" s="695"/>
      <c r="MCY17" s="695"/>
      <c r="MCZ17" s="695"/>
      <c r="MDA17" s="695"/>
      <c r="MDB17" s="695"/>
      <c r="MDC17" s="695"/>
      <c r="MDD17" s="695"/>
      <c r="MDE17" s="695"/>
      <c r="MDF17" s="695"/>
      <c r="MDG17" s="695"/>
      <c r="MDH17" s="695"/>
      <c r="MDI17" s="695"/>
      <c r="MDJ17" s="695"/>
      <c r="MDK17" s="695"/>
      <c r="MDL17" s="695"/>
      <c r="MDM17" s="695"/>
      <c r="MDN17" s="695"/>
      <c r="MDO17" s="695"/>
      <c r="MDP17" s="695"/>
      <c r="MDQ17" s="695"/>
      <c r="MDR17" s="695"/>
      <c r="MDS17" s="695"/>
      <c r="MDT17" s="695"/>
      <c r="MDU17" s="695"/>
      <c r="MDV17" s="695"/>
      <c r="MDW17" s="695"/>
      <c r="MDX17" s="695"/>
      <c r="MDY17" s="695"/>
      <c r="MDZ17" s="695"/>
      <c r="MEA17" s="695"/>
      <c r="MEB17" s="695"/>
      <c r="MEC17" s="695"/>
      <c r="MED17" s="695"/>
      <c r="MEE17" s="695"/>
      <c r="MEF17" s="695"/>
      <c r="MEG17" s="695"/>
      <c r="MEH17" s="695"/>
      <c r="MEI17" s="695"/>
      <c r="MEJ17" s="695"/>
      <c r="MEK17" s="695"/>
      <c r="MEL17" s="695"/>
      <c r="MEM17" s="695"/>
      <c r="MEN17" s="695"/>
      <c r="MEO17" s="695"/>
      <c r="MEP17" s="695"/>
      <c r="MEQ17" s="695"/>
      <c r="MER17" s="695"/>
      <c r="MES17" s="695"/>
      <c r="MET17" s="695"/>
      <c r="MEU17" s="695"/>
      <c r="MEV17" s="695"/>
      <c r="MEW17" s="695"/>
      <c r="MEX17" s="695"/>
      <c r="MEY17" s="695"/>
      <c r="MEZ17" s="695"/>
      <c r="MFA17" s="695"/>
      <c r="MFB17" s="695"/>
      <c r="MFC17" s="695"/>
      <c r="MFD17" s="695"/>
      <c r="MFE17" s="695"/>
      <c r="MFF17" s="695"/>
      <c r="MFG17" s="695"/>
      <c r="MFH17" s="695"/>
      <c r="MFI17" s="695"/>
      <c r="MFJ17" s="695"/>
      <c r="MFK17" s="695"/>
      <c r="MFL17" s="695"/>
      <c r="MFM17" s="695"/>
      <c r="MFN17" s="695"/>
      <c r="MFO17" s="695"/>
      <c r="MFP17" s="695"/>
      <c r="MFQ17" s="695"/>
      <c r="MFR17" s="695"/>
      <c r="MFS17" s="695"/>
      <c r="MFT17" s="695"/>
      <c r="MFU17" s="695"/>
      <c r="MFV17" s="695"/>
      <c r="MFW17" s="695"/>
      <c r="MFX17" s="695"/>
      <c r="MFY17" s="695"/>
      <c r="MFZ17" s="695"/>
      <c r="MGA17" s="695"/>
      <c r="MGB17" s="695"/>
      <c r="MGC17" s="695"/>
      <c r="MGD17" s="695"/>
      <c r="MGE17" s="695"/>
      <c r="MGF17" s="695"/>
      <c r="MGG17" s="695"/>
      <c r="MGH17" s="695"/>
      <c r="MGI17" s="695"/>
      <c r="MGJ17" s="695"/>
      <c r="MGK17" s="695"/>
      <c r="MGL17" s="695"/>
      <c r="MGM17" s="695"/>
      <c r="MGN17" s="695"/>
      <c r="MGO17" s="695"/>
      <c r="MGP17" s="695"/>
      <c r="MGQ17" s="695"/>
      <c r="MGR17" s="695"/>
      <c r="MGS17" s="695"/>
      <c r="MGT17" s="695"/>
      <c r="MGU17" s="695"/>
      <c r="MGV17" s="695"/>
      <c r="MGW17" s="695"/>
      <c r="MGX17" s="695"/>
      <c r="MGY17" s="695"/>
      <c r="MGZ17" s="695"/>
      <c r="MHA17" s="695"/>
      <c r="MHB17" s="695"/>
      <c r="MHC17" s="695"/>
      <c r="MHD17" s="695"/>
      <c r="MHE17" s="695"/>
      <c r="MHF17" s="695"/>
      <c r="MHG17" s="695"/>
      <c r="MHH17" s="695"/>
      <c r="MHI17" s="695"/>
      <c r="MHJ17" s="695"/>
      <c r="MHK17" s="695"/>
      <c r="MHL17" s="695"/>
      <c r="MHM17" s="695"/>
      <c r="MHN17" s="695"/>
      <c r="MHO17" s="695"/>
      <c r="MHP17" s="695"/>
      <c r="MHQ17" s="695"/>
      <c r="MHR17" s="695"/>
      <c r="MHS17" s="695"/>
      <c r="MHT17" s="695"/>
      <c r="MHU17" s="695"/>
      <c r="MHV17" s="695"/>
      <c r="MHW17" s="695"/>
      <c r="MHX17" s="695"/>
      <c r="MHY17" s="695"/>
      <c r="MHZ17" s="695"/>
      <c r="MIA17" s="695"/>
      <c r="MIB17" s="695"/>
      <c r="MIC17" s="695"/>
      <c r="MID17" s="695"/>
      <c r="MIE17" s="695"/>
      <c r="MIF17" s="695"/>
      <c r="MIG17" s="695"/>
      <c r="MIH17" s="695"/>
      <c r="MII17" s="695"/>
      <c r="MIJ17" s="695"/>
      <c r="MIK17" s="695"/>
      <c r="MIL17" s="695"/>
      <c r="MIM17" s="695"/>
      <c r="MIN17" s="695"/>
      <c r="MIO17" s="695"/>
      <c r="MIP17" s="695"/>
      <c r="MIQ17" s="695"/>
      <c r="MIR17" s="695"/>
      <c r="MIS17" s="695"/>
      <c r="MIT17" s="695"/>
      <c r="MIU17" s="695"/>
      <c r="MIV17" s="695"/>
      <c r="MIW17" s="695"/>
      <c r="MIX17" s="695"/>
      <c r="MIY17" s="695"/>
      <c r="MIZ17" s="695"/>
      <c r="MJA17" s="695"/>
      <c r="MJB17" s="695"/>
      <c r="MJC17" s="695"/>
      <c r="MJD17" s="695"/>
      <c r="MJE17" s="695"/>
      <c r="MJF17" s="695"/>
      <c r="MJG17" s="695"/>
      <c r="MJH17" s="695"/>
      <c r="MJI17" s="695"/>
      <c r="MJJ17" s="695"/>
      <c r="MJK17" s="695"/>
      <c r="MJL17" s="695"/>
      <c r="MJM17" s="695"/>
      <c r="MJN17" s="695"/>
      <c r="MJO17" s="695"/>
      <c r="MJP17" s="695"/>
      <c r="MJQ17" s="695"/>
      <c r="MJR17" s="695"/>
      <c r="MJS17" s="695"/>
      <c r="MJT17" s="695"/>
      <c r="MJU17" s="695"/>
      <c r="MJV17" s="695"/>
      <c r="MJW17" s="695"/>
      <c r="MJX17" s="695"/>
      <c r="MJY17" s="695"/>
      <c r="MJZ17" s="695"/>
      <c r="MKA17" s="695"/>
      <c r="MKB17" s="695"/>
      <c r="MKC17" s="695"/>
      <c r="MKD17" s="695"/>
      <c r="MKE17" s="695"/>
      <c r="MKF17" s="695"/>
      <c r="MKG17" s="695"/>
      <c r="MKH17" s="695"/>
      <c r="MKI17" s="695"/>
      <c r="MKJ17" s="695"/>
      <c r="MKK17" s="695"/>
      <c r="MKL17" s="695"/>
      <c r="MKM17" s="695"/>
      <c r="MKN17" s="695"/>
      <c r="MKO17" s="695"/>
      <c r="MKP17" s="695"/>
      <c r="MKQ17" s="695"/>
      <c r="MKR17" s="695"/>
      <c r="MKS17" s="695"/>
      <c r="MKT17" s="695"/>
      <c r="MKU17" s="695"/>
      <c r="MKV17" s="695"/>
      <c r="MKW17" s="695"/>
      <c r="MKX17" s="695"/>
      <c r="MKY17" s="695"/>
      <c r="MKZ17" s="695"/>
      <c r="MLA17" s="695"/>
      <c r="MLB17" s="695"/>
      <c r="MLC17" s="695"/>
      <c r="MLD17" s="695"/>
      <c r="MLE17" s="695"/>
      <c r="MLF17" s="695"/>
      <c r="MLG17" s="695"/>
      <c r="MLH17" s="695"/>
      <c r="MLI17" s="695"/>
      <c r="MLJ17" s="695"/>
      <c r="MLK17" s="695"/>
      <c r="MLL17" s="695"/>
      <c r="MLM17" s="695"/>
      <c r="MLN17" s="695"/>
      <c r="MLO17" s="695"/>
      <c r="MLP17" s="695"/>
      <c r="MLQ17" s="695"/>
      <c r="MLR17" s="695"/>
      <c r="MLS17" s="695"/>
      <c r="MLT17" s="695"/>
      <c r="MLU17" s="695"/>
      <c r="MLV17" s="695"/>
      <c r="MLW17" s="695"/>
      <c r="MLX17" s="695"/>
      <c r="MLY17" s="695"/>
      <c r="MLZ17" s="695"/>
      <c r="MMA17" s="695"/>
      <c r="MMB17" s="695"/>
      <c r="MMC17" s="695"/>
      <c r="MMD17" s="695"/>
      <c r="MME17" s="695"/>
      <c r="MMF17" s="695"/>
      <c r="MMG17" s="695"/>
      <c r="MMH17" s="695"/>
      <c r="MMI17" s="695"/>
      <c r="MMJ17" s="695"/>
      <c r="MMK17" s="695"/>
      <c r="MML17" s="695"/>
      <c r="MMM17" s="695"/>
      <c r="MMN17" s="695"/>
      <c r="MMO17" s="695"/>
      <c r="MMP17" s="695"/>
      <c r="MMQ17" s="695"/>
      <c r="MMR17" s="695"/>
      <c r="MMS17" s="695"/>
      <c r="MMT17" s="695"/>
      <c r="MMU17" s="695"/>
      <c r="MMV17" s="695"/>
      <c r="MMW17" s="695"/>
      <c r="MMX17" s="695"/>
      <c r="MMY17" s="695"/>
      <c r="MMZ17" s="695"/>
      <c r="MNA17" s="695"/>
      <c r="MNB17" s="695"/>
      <c r="MNC17" s="695"/>
      <c r="MND17" s="695"/>
      <c r="MNE17" s="695"/>
      <c r="MNF17" s="695"/>
      <c r="MNG17" s="695"/>
      <c r="MNH17" s="695"/>
      <c r="MNI17" s="695"/>
      <c r="MNJ17" s="695"/>
      <c r="MNK17" s="695"/>
      <c r="MNL17" s="695"/>
      <c r="MNM17" s="695"/>
      <c r="MNN17" s="695"/>
      <c r="MNO17" s="695"/>
      <c r="MNP17" s="695"/>
      <c r="MNQ17" s="695"/>
      <c r="MNR17" s="695"/>
      <c r="MNS17" s="695"/>
      <c r="MNT17" s="695"/>
      <c r="MNU17" s="695"/>
      <c r="MNV17" s="695"/>
      <c r="MNW17" s="695"/>
      <c r="MNX17" s="695"/>
      <c r="MNY17" s="695"/>
      <c r="MNZ17" s="695"/>
      <c r="MOA17" s="695"/>
      <c r="MOB17" s="695"/>
      <c r="MOC17" s="695"/>
      <c r="MOD17" s="695"/>
      <c r="MOE17" s="695"/>
      <c r="MOF17" s="695"/>
      <c r="MOG17" s="695"/>
      <c r="MOH17" s="695"/>
      <c r="MOI17" s="695"/>
      <c r="MOJ17" s="695"/>
      <c r="MOK17" s="695"/>
      <c r="MOL17" s="695"/>
      <c r="MOM17" s="695"/>
      <c r="MON17" s="695"/>
      <c r="MOO17" s="695"/>
      <c r="MOP17" s="695"/>
      <c r="MOQ17" s="695"/>
      <c r="MOR17" s="695"/>
      <c r="MOS17" s="695"/>
      <c r="MOT17" s="695"/>
      <c r="MOU17" s="695"/>
      <c r="MOV17" s="695"/>
      <c r="MOW17" s="695"/>
      <c r="MOX17" s="695"/>
      <c r="MOY17" s="695"/>
      <c r="MOZ17" s="695"/>
      <c r="MPA17" s="695"/>
      <c r="MPB17" s="695"/>
      <c r="MPC17" s="695"/>
      <c r="MPD17" s="695"/>
      <c r="MPE17" s="695"/>
      <c r="MPF17" s="695"/>
      <c r="MPG17" s="695"/>
      <c r="MPH17" s="695"/>
      <c r="MPI17" s="695"/>
      <c r="MPJ17" s="695"/>
      <c r="MPK17" s="695"/>
      <c r="MPL17" s="695"/>
      <c r="MPM17" s="695"/>
      <c r="MPN17" s="695"/>
      <c r="MPO17" s="695"/>
      <c r="MPP17" s="695"/>
      <c r="MPQ17" s="695"/>
      <c r="MPR17" s="695"/>
      <c r="MPS17" s="695"/>
      <c r="MPT17" s="695"/>
      <c r="MPU17" s="695"/>
      <c r="MPV17" s="695"/>
      <c r="MPW17" s="695"/>
      <c r="MPX17" s="695"/>
      <c r="MPY17" s="695"/>
      <c r="MPZ17" s="695"/>
      <c r="MQA17" s="695"/>
      <c r="MQB17" s="695"/>
      <c r="MQC17" s="695"/>
      <c r="MQD17" s="695"/>
      <c r="MQE17" s="695"/>
      <c r="MQF17" s="695"/>
      <c r="MQG17" s="695"/>
      <c r="MQH17" s="695"/>
      <c r="MQI17" s="695"/>
      <c r="MQJ17" s="695"/>
      <c r="MQK17" s="695"/>
      <c r="MQL17" s="695"/>
      <c r="MQM17" s="695"/>
      <c r="MQN17" s="695"/>
      <c r="MQO17" s="695"/>
      <c r="MQP17" s="695"/>
      <c r="MQQ17" s="695"/>
      <c r="MQR17" s="695"/>
      <c r="MQS17" s="695"/>
      <c r="MQT17" s="695"/>
      <c r="MQU17" s="695"/>
      <c r="MQV17" s="695"/>
      <c r="MQW17" s="695"/>
      <c r="MQX17" s="695"/>
      <c r="MQY17" s="695"/>
      <c r="MQZ17" s="695"/>
      <c r="MRA17" s="695"/>
      <c r="MRB17" s="695"/>
      <c r="MRC17" s="695"/>
      <c r="MRD17" s="695"/>
      <c r="MRE17" s="695"/>
      <c r="MRF17" s="695"/>
      <c r="MRG17" s="695"/>
      <c r="MRH17" s="695"/>
      <c r="MRI17" s="695"/>
      <c r="MRJ17" s="695"/>
      <c r="MRK17" s="695"/>
      <c r="MRL17" s="695"/>
      <c r="MRM17" s="695"/>
      <c r="MRN17" s="695"/>
      <c r="MRO17" s="695"/>
      <c r="MRP17" s="695"/>
      <c r="MRQ17" s="695"/>
      <c r="MRR17" s="695"/>
      <c r="MRS17" s="695"/>
      <c r="MRT17" s="695"/>
      <c r="MRU17" s="695"/>
      <c r="MRV17" s="695"/>
      <c r="MRW17" s="695"/>
      <c r="MRX17" s="695"/>
      <c r="MRY17" s="695"/>
      <c r="MRZ17" s="695"/>
      <c r="MSA17" s="695"/>
      <c r="MSB17" s="695"/>
      <c r="MSC17" s="695"/>
      <c r="MSD17" s="695"/>
      <c r="MSE17" s="695"/>
      <c r="MSF17" s="695"/>
      <c r="MSG17" s="695"/>
      <c r="MSH17" s="695"/>
      <c r="MSI17" s="695"/>
      <c r="MSJ17" s="695"/>
      <c r="MSK17" s="695"/>
      <c r="MSL17" s="695"/>
      <c r="MSM17" s="695"/>
      <c r="MSN17" s="695"/>
      <c r="MSO17" s="695"/>
      <c r="MSP17" s="695"/>
      <c r="MSQ17" s="695"/>
      <c r="MSR17" s="695"/>
      <c r="MSS17" s="695"/>
      <c r="MST17" s="695"/>
      <c r="MSU17" s="695"/>
      <c r="MSV17" s="695"/>
      <c r="MSW17" s="695"/>
      <c r="MSX17" s="695"/>
      <c r="MSY17" s="695"/>
      <c r="MSZ17" s="695"/>
      <c r="MTA17" s="695"/>
      <c r="MTB17" s="695"/>
      <c r="MTC17" s="695"/>
      <c r="MTD17" s="695"/>
      <c r="MTE17" s="695"/>
      <c r="MTF17" s="695"/>
      <c r="MTG17" s="695"/>
      <c r="MTH17" s="695"/>
      <c r="MTI17" s="695"/>
      <c r="MTJ17" s="695"/>
      <c r="MTK17" s="695"/>
      <c r="MTL17" s="695"/>
      <c r="MTM17" s="695"/>
      <c r="MTN17" s="695"/>
      <c r="MTO17" s="695"/>
      <c r="MTP17" s="695"/>
      <c r="MTQ17" s="695"/>
      <c r="MTR17" s="695"/>
      <c r="MTS17" s="695"/>
      <c r="MTT17" s="695"/>
      <c r="MTU17" s="695"/>
      <c r="MTV17" s="695"/>
      <c r="MTW17" s="695"/>
      <c r="MTX17" s="695"/>
      <c r="MTY17" s="695"/>
      <c r="MTZ17" s="695"/>
      <c r="MUA17" s="695"/>
      <c r="MUB17" s="695"/>
      <c r="MUC17" s="695"/>
      <c r="MUD17" s="695"/>
      <c r="MUE17" s="695"/>
      <c r="MUF17" s="695"/>
      <c r="MUG17" s="695"/>
      <c r="MUH17" s="695"/>
      <c r="MUI17" s="695"/>
      <c r="MUJ17" s="695"/>
      <c r="MUK17" s="695"/>
      <c r="MUL17" s="695"/>
      <c r="MUM17" s="695"/>
      <c r="MUN17" s="695"/>
      <c r="MUO17" s="695"/>
      <c r="MUP17" s="695"/>
      <c r="MUQ17" s="695"/>
      <c r="MUR17" s="695"/>
      <c r="MUS17" s="695"/>
      <c r="MUT17" s="695"/>
      <c r="MUU17" s="695"/>
      <c r="MUV17" s="695"/>
      <c r="MUW17" s="695"/>
      <c r="MUX17" s="695"/>
      <c r="MUY17" s="695"/>
      <c r="MUZ17" s="695"/>
      <c r="MVA17" s="695"/>
      <c r="MVB17" s="695"/>
      <c r="MVC17" s="695"/>
      <c r="MVD17" s="695"/>
      <c r="MVE17" s="695"/>
      <c r="MVF17" s="695"/>
      <c r="MVG17" s="695"/>
      <c r="MVH17" s="695"/>
      <c r="MVI17" s="695"/>
      <c r="MVJ17" s="695"/>
      <c r="MVK17" s="695"/>
      <c r="MVL17" s="695"/>
      <c r="MVM17" s="695"/>
      <c r="MVN17" s="695"/>
      <c r="MVO17" s="695"/>
      <c r="MVP17" s="695"/>
      <c r="MVQ17" s="695"/>
      <c r="MVR17" s="695"/>
      <c r="MVS17" s="695"/>
      <c r="MVT17" s="695"/>
      <c r="MVU17" s="695"/>
      <c r="MVV17" s="695"/>
      <c r="MVW17" s="695"/>
      <c r="MVX17" s="695"/>
      <c r="MVY17" s="695"/>
      <c r="MVZ17" s="695"/>
      <c r="MWA17" s="695"/>
      <c r="MWB17" s="695"/>
      <c r="MWC17" s="695"/>
      <c r="MWD17" s="695"/>
      <c r="MWE17" s="695"/>
      <c r="MWF17" s="695"/>
      <c r="MWG17" s="695"/>
      <c r="MWH17" s="695"/>
      <c r="MWI17" s="695"/>
      <c r="MWJ17" s="695"/>
      <c r="MWK17" s="695"/>
      <c r="MWL17" s="695"/>
      <c r="MWM17" s="695"/>
      <c r="MWN17" s="695"/>
      <c r="MWO17" s="695"/>
      <c r="MWP17" s="695"/>
      <c r="MWQ17" s="695"/>
      <c r="MWR17" s="695"/>
      <c r="MWS17" s="695"/>
      <c r="MWT17" s="695"/>
      <c r="MWU17" s="695"/>
      <c r="MWV17" s="695"/>
      <c r="MWW17" s="695"/>
      <c r="MWX17" s="695"/>
      <c r="MWY17" s="695"/>
      <c r="MWZ17" s="695"/>
      <c r="MXA17" s="695"/>
      <c r="MXB17" s="695"/>
      <c r="MXC17" s="695"/>
      <c r="MXD17" s="695"/>
      <c r="MXE17" s="695"/>
      <c r="MXF17" s="695"/>
      <c r="MXG17" s="695"/>
      <c r="MXH17" s="695"/>
      <c r="MXI17" s="695"/>
      <c r="MXJ17" s="695"/>
      <c r="MXK17" s="695"/>
      <c r="MXL17" s="695"/>
      <c r="MXM17" s="695"/>
      <c r="MXN17" s="695"/>
      <c r="MXO17" s="695"/>
      <c r="MXP17" s="695"/>
      <c r="MXQ17" s="695"/>
      <c r="MXR17" s="695"/>
      <c r="MXS17" s="695"/>
      <c r="MXT17" s="695"/>
      <c r="MXU17" s="695"/>
      <c r="MXV17" s="695"/>
      <c r="MXW17" s="695"/>
      <c r="MXX17" s="695"/>
      <c r="MXY17" s="695"/>
      <c r="MXZ17" s="695"/>
      <c r="MYA17" s="695"/>
      <c r="MYB17" s="695"/>
      <c r="MYC17" s="695"/>
      <c r="MYD17" s="695"/>
      <c r="MYE17" s="695"/>
      <c r="MYF17" s="695"/>
      <c r="MYG17" s="695"/>
      <c r="MYH17" s="695"/>
      <c r="MYI17" s="695"/>
      <c r="MYJ17" s="695"/>
      <c r="MYK17" s="695"/>
      <c r="MYL17" s="695"/>
      <c r="MYM17" s="695"/>
      <c r="MYN17" s="695"/>
      <c r="MYO17" s="695"/>
      <c r="MYP17" s="695"/>
      <c r="MYQ17" s="695"/>
      <c r="MYR17" s="695"/>
      <c r="MYS17" s="695"/>
      <c r="MYT17" s="695"/>
      <c r="MYU17" s="695"/>
      <c r="MYV17" s="695"/>
      <c r="MYW17" s="695"/>
      <c r="MYX17" s="695"/>
      <c r="MYY17" s="695"/>
      <c r="MYZ17" s="695"/>
      <c r="MZA17" s="695"/>
      <c r="MZB17" s="695"/>
      <c r="MZC17" s="695"/>
      <c r="MZD17" s="695"/>
      <c r="MZE17" s="695"/>
      <c r="MZF17" s="695"/>
      <c r="MZG17" s="695"/>
      <c r="MZH17" s="695"/>
      <c r="MZI17" s="695"/>
      <c r="MZJ17" s="695"/>
      <c r="MZK17" s="695"/>
      <c r="MZL17" s="695"/>
      <c r="MZM17" s="695"/>
      <c r="MZN17" s="695"/>
      <c r="MZO17" s="695"/>
      <c r="MZP17" s="695"/>
      <c r="MZQ17" s="695"/>
      <c r="MZR17" s="695"/>
      <c r="MZS17" s="695"/>
      <c r="MZT17" s="695"/>
      <c r="MZU17" s="695"/>
      <c r="MZV17" s="695"/>
      <c r="MZW17" s="695"/>
      <c r="MZX17" s="695"/>
      <c r="MZY17" s="695"/>
      <c r="MZZ17" s="695"/>
      <c r="NAA17" s="695"/>
      <c r="NAB17" s="695"/>
      <c r="NAC17" s="695"/>
      <c r="NAD17" s="695"/>
      <c r="NAE17" s="695"/>
      <c r="NAF17" s="695"/>
      <c r="NAG17" s="695"/>
      <c r="NAH17" s="695"/>
      <c r="NAI17" s="695"/>
      <c r="NAJ17" s="695"/>
      <c r="NAK17" s="695"/>
      <c r="NAL17" s="695"/>
      <c r="NAM17" s="695"/>
      <c r="NAN17" s="695"/>
      <c r="NAO17" s="695"/>
      <c r="NAP17" s="695"/>
      <c r="NAQ17" s="695"/>
      <c r="NAR17" s="695"/>
      <c r="NAS17" s="695"/>
      <c r="NAT17" s="695"/>
      <c r="NAU17" s="695"/>
      <c r="NAV17" s="695"/>
      <c r="NAW17" s="695"/>
      <c r="NAX17" s="695"/>
      <c r="NAY17" s="695"/>
      <c r="NAZ17" s="695"/>
      <c r="NBA17" s="695"/>
      <c r="NBB17" s="695"/>
      <c r="NBC17" s="695"/>
      <c r="NBD17" s="695"/>
      <c r="NBE17" s="695"/>
      <c r="NBF17" s="695"/>
      <c r="NBG17" s="695"/>
      <c r="NBH17" s="695"/>
      <c r="NBI17" s="695"/>
      <c r="NBJ17" s="695"/>
      <c r="NBK17" s="695"/>
      <c r="NBL17" s="695"/>
      <c r="NBM17" s="695"/>
      <c r="NBN17" s="695"/>
      <c r="NBO17" s="695"/>
      <c r="NBP17" s="695"/>
      <c r="NBQ17" s="695"/>
      <c r="NBR17" s="695"/>
      <c r="NBS17" s="695"/>
      <c r="NBT17" s="695"/>
      <c r="NBU17" s="695"/>
      <c r="NBV17" s="695"/>
      <c r="NBW17" s="695"/>
      <c r="NBX17" s="695"/>
      <c r="NBY17" s="695"/>
      <c r="NBZ17" s="695"/>
      <c r="NCA17" s="695"/>
      <c r="NCB17" s="695"/>
      <c r="NCC17" s="695"/>
      <c r="NCD17" s="695"/>
      <c r="NCE17" s="695"/>
      <c r="NCF17" s="695"/>
      <c r="NCG17" s="695"/>
      <c r="NCH17" s="695"/>
      <c r="NCI17" s="695"/>
      <c r="NCJ17" s="695"/>
      <c r="NCK17" s="695"/>
      <c r="NCL17" s="695"/>
      <c r="NCM17" s="695"/>
      <c r="NCN17" s="695"/>
      <c r="NCO17" s="695"/>
      <c r="NCP17" s="695"/>
      <c r="NCQ17" s="695"/>
      <c r="NCR17" s="695"/>
      <c r="NCS17" s="695"/>
      <c r="NCT17" s="695"/>
      <c r="NCU17" s="695"/>
      <c r="NCV17" s="695"/>
      <c r="NCW17" s="695"/>
      <c r="NCX17" s="695"/>
      <c r="NCY17" s="695"/>
      <c r="NCZ17" s="695"/>
      <c r="NDA17" s="695"/>
      <c r="NDB17" s="695"/>
      <c r="NDC17" s="695"/>
      <c r="NDD17" s="695"/>
      <c r="NDE17" s="695"/>
      <c r="NDF17" s="695"/>
      <c r="NDG17" s="695"/>
      <c r="NDH17" s="695"/>
      <c r="NDI17" s="695"/>
      <c r="NDJ17" s="695"/>
      <c r="NDK17" s="695"/>
      <c r="NDL17" s="695"/>
      <c r="NDM17" s="695"/>
      <c r="NDN17" s="695"/>
      <c r="NDO17" s="695"/>
      <c r="NDP17" s="695"/>
      <c r="NDQ17" s="695"/>
      <c r="NDR17" s="695"/>
      <c r="NDS17" s="695"/>
      <c r="NDT17" s="695"/>
      <c r="NDU17" s="695"/>
      <c r="NDV17" s="695"/>
      <c r="NDW17" s="695"/>
      <c r="NDX17" s="695"/>
      <c r="NDY17" s="695"/>
      <c r="NDZ17" s="695"/>
      <c r="NEA17" s="695"/>
      <c r="NEB17" s="695"/>
      <c r="NEC17" s="695"/>
      <c r="NED17" s="695"/>
      <c r="NEE17" s="695"/>
      <c r="NEF17" s="695"/>
      <c r="NEG17" s="695"/>
      <c r="NEH17" s="695"/>
      <c r="NEI17" s="695"/>
      <c r="NEJ17" s="695"/>
      <c r="NEK17" s="695"/>
      <c r="NEL17" s="695"/>
      <c r="NEM17" s="695"/>
      <c r="NEN17" s="695"/>
      <c r="NEO17" s="695"/>
      <c r="NEP17" s="695"/>
      <c r="NEQ17" s="695"/>
      <c r="NER17" s="695"/>
      <c r="NES17" s="695"/>
      <c r="NET17" s="695"/>
      <c r="NEU17" s="695"/>
      <c r="NEV17" s="695"/>
      <c r="NEW17" s="695"/>
      <c r="NEX17" s="695"/>
      <c r="NEY17" s="695"/>
      <c r="NEZ17" s="695"/>
      <c r="NFA17" s="695"/>
      <c r="NFB17" s="695"/>
      <c r="NFC17" s="695"/>
      <c r="NFD17" s="695"/>
      <c r="NFE17" s="695"/>
      <c r="NFF17" s="695"/>
      <c r="NFG17" s="695"/>
      <c r="NFH17" s="695"/>
      <c r="NFI17" s="695"/>
      <c r="NFJ17" s="695"/>
      <c r="NFK17" s="695"/>
      <c r="NFL17" s="695"/>
      <c r="NFM17" s="695"/>
      <c r="NFN17" s="695"/>
      <c r="NFO17" s="695"/>
      <c r="NFP17" s="695"/>
      <c r="NFQ17" s="695"/>
      <c r="NFR17" s="695"/>
      <c r="NFS17" s="695"/>
      <c r="NFT17" s="695"/>
      <c r="NFU17" s="695"/>
      <c r="NFV17" s="695"/>
      <c r="NFW17" s="695"/>
      <c r="NFX17" s="695"/>
      <c r="NFY17" s="695"/>
      <c r="NFZ17" s="695"/>
      <c r="NGA17" s="695"/>
      <c r="NGB17" s="695"/>
      <c r="NGC17" s="695"/>
      <c r="NGD17" s="695"/>
      <c r="NGE17" s="695"/>
      <c r="NGF17" s="695"/>
      <c r="NGG17" s="695"/>
      <c r="NGH17" s="695"/>
      <c r="NGI17" s="695"/>
      <c r="NGJ17" s="695"/>
      <c r="NGK17" s="695"/>
      <c r="NGL17" s="695"/>
      <c r="NGM17" s="695"/>
      <c r="NGN17" s="695"/>
      <c r="NGO17" s="695"/>
      <c r="NGP17" s="695"/>
      <c r="NGQ17" s="695"/>
      <c r="NGR17" s="695"/>
      <c r="NGS17" s="695"/>
      <c r="NGT17" s="695"/>
      <c r="NGU17" s="695"/>
      <c r="NGV17" s="695"/>
      <c r="NGW17" s="695"/>
      <c r="NGX17" s="695"/>
      <c r="NGY17" s="695"/>
      <c r="NGZ17" s="695"/>
      <c r="NHA17" s="695"/>
      <c r="NHB17" s="695"/>
      <c r="NHC17" s="695"/>
      <c r="NHD17" s="695"/>
      <c r="NHE17" s="695"/>
      <c r="NHF17" s="695"/>
      <c r="NHG17" s="695"/>
      <c r="NHH17" s="695"/>
      <c r="NHI17" s="695"/>
      <c r="NHJ17" s="695"/>
      <c r="NHK17" s="695"/>
      <c r="NHL17" s="695"/>
      <c r="NHM17" s="695"/>
      <c r="NHN17" s="695"/>
      <c r="NHO17" s="695"/>
      <c r="NHP17" s="695"/>
      <c r="NHQ17" s="695"/>
      <c r="NHR17" s="695"/>
      <c r="NHS17" s="695"/>
      <c r="NHT17" s="695"/>
      <c r="NHU17" s="695"/>
      <c r="NHV17" s="695"/>
      <c r="NHW17" s="695"/>
      <c r="NHX17" s="695"/>
      <c r="NHY17" s="695"/>
      <c r="NHZ17" s="695"/>
      <c r="NIA17" s="695"/>
      <c r="NIB17" s="695"/>
      <c r="NIC17" s="695"/>
      <c r="NID17" s="695"/>
      <c r="NIE17" s="695"/>
      <c r="NIF17" s="695"/>
      <c r="NIG17" s="695"/>
      <c r="NIH17" s="695"/>
      <c r="NII17" s="695"/>
      <c r="NIJ17" s="695"/>
      <c r="NIK17" s="695"/>
      <c r="NIL17" s="695"/>
      <c r="NIM17" s="695"/>
      <c r="NIN17" s="695"/>
      <c r="NIO17" s="695"/>
      <c r="NIP17" s="695"/>
      <c r="NIQ17" s="695"/>
      <c r="NIR17" s="695"/>
      <c r="NIS17" s="695"/>
      <c r="NIT17" s="695"/>
      <c r="NIU17" s="695"/>
      <c r="NIV17" s="695"/>
      <c r="NIW17" s="695"/>
      <c r="NIX17" s="695"/>
      <c r="NIY17" s="695"/>
      <c r="NIZ17" s="695"/>
      <c r="NJA17" s="695"/>
      <c r="NJB17" s="695"/>
      <c r="NJC17" s="695"/>
      <c r="NJD17" s="695"/>
      <c r="NJE17" s="695"/>
      <c r="NJF17" s="695"/>
      <c r="NJG17" s="695"/>
      <c r="NJH17" s="695"/>
      <c r="NJI17" s="695"/>
      <c r="NJJ17" s="695"/>
      <c r="NJK17" s="695"/>
      <c r="NJL17" s="695"/>
      <c r="NJM17" s="695"/>
      <c r="NJN17" s="695"/>
      <c r="NJO17" s="695"/>
      <c r="NJP17" s="695"/>
      <c r="NJQ17" s="695"/>
      <c r="NJR17" s="695"/>
      <c r="NJS17" s="695"/>
      <c r="NJT17" s="695"/>
      <c r="NJU17" s="695"/>
      <c r="NJV17" s="695"/>
      <c r="NJW17" s="695"/>
      <c r="NJX17" s="695"/>
      <c r="NJY17" s="695"/>
      <c r="NJZ17" s="695"/>
      <c r="NKA17" s="695"/>
      <c r="NKB17" s="695"/>
      <c r="NKC17" s="695"/>
      <c r="NKD17" s="695"/>
      <c r="NKE17" s="695"/>
      <c r="NKF17" s="695"/>
      <c r="NKG17" s="695"/>
      <c r="NKH17" s="695"/>
      <c r="NKI17" s="695"/>
      <c r="NKJ17" s="695"/>
      <c r="NKK17" s="695"/>
      <c r="NKL17" s="695"/>
      <c r="NKM17" s="695"/>
      <c r="NKN17" s="695"/>
      <c r="NKO17" s="695"/>
      <c r="NKP17" s="695"/>
      <c r="NKQ17" s="695"/>
      <c r="NKR17" s="695"/>
      <c r="NKS17" s="695"/>
      <c r="NKT17" s="695"/>
      <c r="NKU17" s="695"/>
      <c r="NKV17" s="695"/>
      <c r="NKW17" s="695"/>
      <c r="NKX17" s="695"/>
      <c r="NKY17" s="695"/>
      <c r="NKZ17" s="695"/>
      <c r="NLA17" s="695"/>
      <c r="NLB17" s="695"/>
      <c r="NLC17" s="695"/>
      <c r="NLD17" s="695"/>
      <c r="NLE17" s="695"/>
      <c r="NLF17" s="695"/>
      <c r="NLG17" s="695"/>
      <c r="NLH17" s="695"/>
      <c r="NLI17" s="695"/>
      <c r="NLJ17" s="695"/>
      <c r="NLK17" s="695"/>
      <c r="NLL17" s="695"/>
      <c r="NLM17" s="695"/>
      <c r="NLN17" s="695"/>
      <c r="NLO17" s="695"/>
      <c r="NLP17" s="695"/>
      <c r="NLQ17" s="695"/>
      <c r="NLR17" s="695"/>
      <c r="NLS17" s="695"/>
      <c r="NLT17" s="695"/>
      <c r="NLU17" s="695"/>
      <c r="NLV17" s="695"/>
      <c r="NLW17" s="695"/>
      <c r="NLX17" s="695"/>
      <c r="NLY17" s="695"/>
      <c r="NLZ17" s="695"/>
      <c r="NMA17" s="695"/>
      <c r="NMB17" s="695"/>
      <c r="NMC17" s="695"/>
      <c r="NMD17" s="695"/>
      <c r="NME17" s="695"/>
      <c r="NMF17" s="695"/>
      <c r="NMG17" s="695"/>
      <c r="NMH17" s="695"/>
      <c r="NMI17" s="695"/>
      <c r="NMJ17" s="695"/>
      <c r="NMK17" s="695"/>
      <c r="NML17" s="695"/>
      <c r="NMM17" s="695"/>
      <c r="NMN17" s="695"/>
      <c r="NMO17" s="695"/>
      <c r="NMP17" s="695"/>
      <c r="NMQ17" s="695"/>
      <c r="NMR17" s="695"/>
      <c r="NMS17" s="695"/>
      <c r="NMT17" s="695"/>
      <c r="NMU17" s="695"/>
      <c r="NMV17" s="695"/>
      <c r="NMW17" s="695"/>
      <c r="NMX17" s="695"/>
      <c r="NMY17" s="695"/>
      <c r="NMZ17" s="695"/>
      <c r="NNA17" s="695"/>
      <c r="NNB17" s="695"/>
      <c r="NNC17" s="695"/>
      <c r="NND17" s="695"/>
      <c r="NNE17" s="695"/>
      <c r="NNF17" s="695"/>
      <c r="NNG17" s="695"/>
      <c r="NNH17" s="695"/>
      <c r="NNI17" s="695"/>
      <c r="NNJ17" s="695"/>
      <c r="NNK17" s="695"/>
      <c r="NNL17" s="695"/>
      <c r="NNM17" s="695"/>
      <c r="NNN17" s="695"/>
      <c r="NNO17" s="695"/>
      <c r="NNP17" s="695"/>
      <c r="NNQ17" s="695"/>
      <c r="NNR17" s="695"/>
      <c r="NNS17" s="695"/>
      <c r="NNT17" s="695"/>
      <c r="NNU17" s="695"/>
      <c r="NNV17" s="695"/>
      <c r="NNW17" s="695"/>
      <c r="NNX17" s="695"/>
      <c r="NNY17" s="695"/>
      <c r="NNZ17" s="695"/>
      <c r="NOA17" s="695"/>
      <c r="NOB17" s="695"/>
      <c r="NOC17" s="695"/>
      <c r="NOD17" s="695"/>
      <c r="NOE17" s="695"/>
      <c r="NOF17" s="695"/>
      <c r="NOG17" s="695"/>
      <c r="NOH17" s="695"/>
      <c r="NOI17" s="695"/>
      <c r="NOJ17" s="695"/>
      <c r="NOK17" s="695"/>
      <c r="NOL17" s="695"/>
      <c r="NOM17" s="695"/>
      <c r="NON17" s="695"/>
      <c r="NOO17" s="695"/>
      <c r="NOP17" s="695"/>
      <c r="NOQ17" s="695"/>
      <c r="NOR17" s="695"/>
      <c r="NOS17" s="695"/>
      <c r="NOT17" s="695"/>
      <c r="NOU17" s="695"/>
      <c r="NOV17" s="695"/>
      <c r="NOW17" s="695"/>
      <c r="NOX17" s="695"/>
      <c r="NOY17" s="695"/>
      <c r="NOZ17" s="695"/>
      <c r="NPA17" s="695"/>
      <c r="NPB17" s="695"/>
      <c r="NPC17" s="695"/>
      <c r="NPD17" s="695"/>
      <c r="NPE17" s="695"/>
      <c r="NPF17" s="695"/>
      <c r="NPG17" s="695"/>
      <c r="NPH17" s="695"/>
      <c r="NPI17" s="695"/>
      <c r="NPJ17" s="695"/>
      <c r="NPK17" s="695"/>
      <c r="NPL17" s="695"/>
      <c r="NPM17" s="695"/>
      <c r="NPN17" s="695"/>
      <c r="NPO17" s="695"/>
      <c r="NPP17" s="695"/>
      <c r="NPQ17" s="695"/>
      <c r="NPR17" s="695"/>
      <c r="NPS17" s="695"/>
      <c r="NPT17" s="695"/>
      <c r="NPU17" s="695"/>
      <c r="NPV17" s="695"/>
      <c r="NPW17" s="695"/>
      <c r="NPX17" s="695"/>
      <c r="NPY17" s="695"/>
      <c r="NPZ17" s="695"/>
      <c r="NQA17" s="695"/>
      <c r="NQB17" s="695"/>
      <c r="NQC17" s="695"/>
      <c r="NQD17" s="695"/>
      <c r="NQE17" s="695"/>
      <c r="NQF17" s="695"/>
      <c r="NQG17" s="695"/>
      <c r="NQH17" s="695"/>
      <c r="NQI17" s="695"/>
      <c r="NQJ17" s="695"/>
      <c r="NQK17" s="695"/>
      <c r="NQL17" s="695"/>
      <c r="NQM17" s="695"/>
      <c r="NQN17" s="695"/>
      <c r="NQO17" s="695"/>
      <c r="NQP17" s="695"/>
      <c r="NQQ17" s="695"/>
      <c r="NQR17" s="695"/>
      <c r="NQS17" s="695"/>
      <c r="NQT17" s="695"/>
      <c r="NQU17" s="695"/>
      <c r="NQV17" s="695"/>
      <c r="NQW17" s="695"/>
      <c r="NQX17" s="695"/>
      <c r="NQY17" s="695"/>
      <c r="NQZ17" s="695"/>
      <c r="NRA17" s="695"/>
      <c r="NRB17" s="695"/>
      <c r="NRC17" s="695"/>
      <c r="NRD17" s="695"/>
      <c r="NRE17" s="695"/>
      <c r="NRF17" s="695"/>
      <c r="NRG17" s="695"/>
      <c r="NRH17" s="695"/>
      <c r="NRI17" s="695"/>
      <c r="NRJ17" s="695"/>
      <c r="NRK17" s="695"/>
      <c r="NRL17" s="695"/>
      <c r="NRM17" s="695"/>
      <c r="NRN17" s="695"/>
      <c r="NRO17" s="695"/>
      <c r="NRP17" s="695"/>
      <c r="NRQ17" s="695"/>
      <c r="NRR17" s="695"/>
      <c r="NRS17" s="695"/>
      <c r="NRT17" s="695"/>
      <c r="NRU17" s="695"/>
      <c r="NRV17" s="695"/>
      <c r="NRW17" s="695"/>
      <c r="NRX17" s="695"/>
      <c r="NRY17" s="695"/>
      <c r="NRZ17" s="695"/>
      <c r="NSA17" s="695"/>
      <c r="NSB17" s="695"/>
      <c r="NSC17" s="695"/>
      <c r="NSD17" s="695"/>
      <c r="NSE17" s="695"/>
      <c r="NSF17" s="695"/>
      <c r="NSG17" s="695"/>
      <c r="NSH17" s="695"/>
      <c r="NSI17" s="695"/>
      <c r="NSJ17" s="695"/>
      <c r="NSK17" s="695"/>
      <c r="NSL17" s="695"/>
      <c r="NSM17" s="695"/>
      <c r="NSN17" s="695"/>
      <c r="NSO17" s="695"/>
      <c r="NSP17" s="695"/>
      <c r="NSQ17" s="695"/>
      <c r="NSR17" s="695"/>
      <c r="NSS17" s="695"/>
      <c r="NST17" s="695"/>
      <c r="NSU17" s="695"/>
      <c r="NSV17" s="695"/>
      <c r="NSW17" s="695"/>
      <c r="NSX17" s="695"/>
      <c r="NSY17" s="695"/>
      <c r="NSZ17" s="695"/>
      <c r="NTA17" s="695"/>
      <c r="NTB17" s="695"/>
      <c r="NTC17" s="695"/>
      <c r="NTD17" s="695"/>
      <c r="NTE17" s="695"/>
      <c r="NTF17" s="695"/>
      <c r="NTG17" s="695"/>
      <c r="NTH17" s="695"/>
      <c r="NTI17" s="695"/>
      <c r="NTJ17" s="695"/>
      <c r="NTK17" s="695"/>
      <c r="NTL17" s="695"/>
      <c r="NTM17" s="695"/>
      <c r="NTN17" s="695"/>
      <c r="NTO17" s="695"/>
      <c r="NTP17" s="695"/>
      <c r="NTQ17" s="695"/>
      <c r="NTR17" s="695"/>
      <c r="NTS17" s="695"/>
      <c r="NTT17" s="695"/>
      <c r="NTU17" s="695"/>
      <c r="NTV17" s="695"/>
      <c r="NTW17" s="695"/>
      <c r="NTX17" s="695"/>
      <c r="NTY17" s="695"/>
      <c r="NTZ17" s="695"/>
      <c r="NUA17" s="695"/>
      <c r="NUB17" s="695"/>
      <c r="NUC17" s="695"/>
      <c r="NUD17" s="695"/>
      <c r="NUE17" s="695"/>
      <c r="NUF17" s="695"/>
      <c r="NUG17" s="695"/>
      <c r="NUH17" s="695"/>
      <c r="NUI17" s="695"/>
      <c r="NUJ17" s="695"/>
      <c r="NUK17" s="695"/>
      <c r="NUL17" s="695"/>
      <c r="NUM17" s="695"/>
      <c r="NUN17" s="695"/>
      <c r="NUO17" s="695"/>
      <c r="NUP17" s="695"/>
      <c r="NUQ17" s="695"/>
      <c r="NUR17" s="695"/>
      <c r="NUS17" s="695"/>
      <c r="NUT17" s="695"/>
      <c r="NUU17" s="695"/>
      <c r="NUV17" s="695"/>
      <c r="NUW17" s="695"/>
      <c r="NUX17" s="695"/>
      <c r="NUY17" s="695"/>
      <c r="NUZ17" s="695"/>
      <c r="NVA17" s="695"/>
      <c r="NVB17" s="695"/>
      <c r="NVC17" s="695"/>
      <c r="NVD17" s="695"/>
      <c r="NVE17" s="695"/>
      <c r="NVF17" s="695"/>
      <c r="NVG17" s="695"/>
      <c r="NVH17" s="695"/>
      <c r="NVI17" s="695"/>
      <c r="NVJ17" s="695"/>
      <c r="NVK17" s="695"/>
      <c r="NVL17" s="695"/>
      <c r="NVM17" s="695"/>
      <c r="NVN17" s="695"/>
      <c r="NVO17" s="695"/>
      <c r="NVP17" s="695"/>
      <c r="NVQ17" s="695"/>
      <c r="NVR17" s="695"/>
      <c r="NVS17" s="695"/>
      <c r="NVT17" s="695"/>
      <c r="NVU17" s="695"/>
      <c r="NVV17" s="695"/>
      <c r="NVW17" s="695"/>
      <c r="NVX17" s="695"/>
      <c r="NVY17" s="695"/>
      <c r="NVZ17" s="695"/>
      <c r="NWA17" s="695"/>
      <c r="NWB17" s="695"/>
      <c r="NWC17" s="695"/>
      <c r="NWD17" s="695"/>
      <c r="NWE17" s="695"/>
      <c r="NWF17" s="695"/>
      <c r="NWG17" s="695"/>
      <c r="NWH17" s="695"/>
      <c r="NWI17" s="695"/>
      <c r="NWJ17" s="695"/>
      <c r="NWK17" s="695"/>
      <c r="NWL17" s="695"/>
      <c r="NWM17" s="695"/>
      <c r="NWN17" s="695"/>
      <c r="NWO17" s="695"/>
      <c r="NWP17" s="695"/>
      <c r="NWQ17" s="695"/>
      <c r="NWR17" s="695"/>
      <c r="NWS17" s="695"/>
      <c r="NWT17" s="695"/>
      <c r="NWU17" s="695"/>
      <c r="NWV17" s="695"/>
      <c r="NWW17" s="695"/>
      <c r="NWX17" s="695"/>
      <c r="NWY17" s="695"/>
      <c r="NWZ17" s="695"/>
      <c r="NXA17" s="695"/>
      <c r="NXB17" s="695"/>
      <c r="NXC17" s="695"/>
      <c r="NXD17" s="695"/>
      <c r="NXE17" s="695"/>
      <c r="NXF17" s="695"/>
      <c r="NXG17" s="695"/>
      <c r="NXH17" s="695"/>
      <c r="NXI17" s="695"/>
      <c r="NXJ17" s="695"/>
      <c r="NXK17" s="695"/>
      <c r="NXL17" s="695"/>
      <c r="NXM17" s="695"/>
      <c r="NXN17" s="695"/>
      <c r="NXO17" s="695"/>
      <c r="NXP17" s="695"/>
      <c r="NXQ17" s="695"/>
      <c r="NXR17" s="695"/>
      <c r="NXS17" s="695"/>
      <c r="NXT17" s="695"/>
      <c r="NXU17" s="695"/>
      <c r="NXV17" s="695"/>
      <c r="NXW17" s="695"/>
      <c r="NXX17" s="695"/>
      <c r="NXY17" s="695"/>
      <c r="NXZ17" s="695"/>
      <c r="NYA17" s="695"/>
      <c r="NYB17" s="695"/>
      <c r="NYC17" s="695"/>
      <c r="NYD17" s="695"/>
      <c r="NYE17" s="695"/>
      <c r="NYF17" s="695"/>
      <c r="NYG17" s="695"/>
      <c r="NYH17" s="695"/>
      <c r="NYI17" s="695"/>
      <c r="NYJ17" s="695"/>
      <c r="NYK17" s="695"/>
      <c r="NYL17" s="695"/>
      <c r="NYM17" s="695"/>
      <c r="NYN17" s="695"/>
      <c r="NYO17" s="695"/>
      <c r="NYP17" s="695"/>
      <c r="NYQ17" s="695"/>
      <c r="NYR17" s="695"/>
      <c r="NYS17" s="695"/>
      <c r="NYT17" s="695"/>
      <c r="NYU17" s="695"/>
      <c r="NYV17" s="695"/>
      <c r="NYW17" s="695"/>
      <c r="NYX17" s="695"/>
      <c r="NYY17" s="695"/>
      <c r="NYZ17" s="695"/>
      <c r="NZA17" s="695"/>
      <c r="NZB17" s="695"/>
      <c r="NZC17" s="695"/>
      <c r="NZD17" s="695"/>
      <c r="NZE17" s="695"/>
      <c r="NZF17" s="695"/>
      <c r="NZG17" s="695"/>
      <c r="NZH17" s="695"/>
      <c r="NZI17" s="695"/>
      <c r="NZJ17" s="695"/>
      <c r="NZK17" s="695"/>
      <c r="NZL17" s="695"/>
      <c r="NZM17" s="695"/>
      <c r="NZN17" s="695"/>
      <c r="NZO17" s="695"/>
      <c r="NZP17" s="695"/>
      <c r="NZQ17" s="695"/>
      <c r="NZR17" s="695"/>
      <c r="NZS17" s="695"/>
      <c r="NZT17" s="695"/>
      <c r="NZU17" s="695"/>
      <c r="NZV17" s="695"/>
      <c r="NZW17" s="695"/>
      <c r="NZX17" s="695"/>
      <c r="NZY17" s="695"/>
      <c r="NZZ17" s="695"/>
      <c r="OAA17" s="695"/>
      <c r="OAB17" s="695"/>
      <c r="OAC17" s="695"/>
      <c r="OAD17" s="695"/>
      <c r="OAE17" s="695"/>
      <c r="OAF17" s="695"/>
      <c r="OAG17" s="695"/>
      <c r="OAH17" s="695"/>
      <c r="OAI17" s="695"/>
      <c r="OAJ17" s="695"/>
      <c r="OAK17" s="695"/>
      <c r="OAL17" s="695"/>
      <c r="OAM17" s="695"/>
      <c r="OAN17" s="695"/>
      <c r="OAO17" s="695"/>
      <c r="OAP17" s="695"/>
      <c r="OAQ17" s="695"/>
      <c r="OAR17" s="695"/>
      <c r="OAS17" s="695"/>
      <c r="OAT17" s="695"/>
      <c r="OAU17" s="695"/>
      <c r="OAV17" s="695"/>
      <c r="OAW17" s="695"/>
      <c r="OAX17" s="695"/>
      <c r="OAY17" s="695"/>
      <c r="OAZ17" s="695"/>
      <c r="OBA17" s="695"/>
      <c r="OBB17" s="695"/>
      <c r="OBC17" s="695"/>
      <c r="OBD17" s="695"/>
      <c r="OBE17" s="695"/>
      <c r="OBF17" s="695"/>
      <c r="OBG17" s="695"/>
      <c r="OBH17" s="695"/>
      <c r="OBI17" s="695"/>
      <c r="OBJ17" s="695"/>
      <c r="OBK17" s="695"/>
      <c r="OBL17" s="695"/>
      <c r="OBM17" s="695"/>
      <c r="OBN17" s="695"/>
      <c r="OBO17" s="695"/>
      <c r="OBP17" s="695"/>
      <c r="OBQ17" s="695"/>
      <c r="OBR17" s="695"/>
      <c r="OBS17" s="695"/>
      <c r="OBT17" s="695"/>
      <c r="OBU17" s="695"/>
      <c r="OBV17" s="695"/>
      <c r="OBW17" s="695"/>
      <c r="OBX17" s="695"/>
      <c r="OBY17" s="695"/>
      <c r="OBZ17" s="695"/>
      <c r="OCA17" s="695"/>
      <c r="OCB17" s="695"/>
      <c r="OCC17" s="695"/>
      <c r="OCD17" s="695"/>
      <c r="OCE17" s="695"/>
      <c r="OCF17" s="695"/>
      <c r="OCG17" s="695"/>
      <c r="OCH17" s="695"/>
      <c r="OCI17" s="695"/>
      <c r="OCJ17" s="695"/>
      <c r="OCK17" s="695"/>
      <c r="OCL17" s="695"/>
      <c r="OCM17" s="695"/>
      <c r="OCN17" s="695"/>
      <c r="OCO17" s="695"/>
      <c r="OCP17" s="695"/>
      <c r="OCQ17" s="695"/>
      <c r="OCR17" s="695"/>
      <c r="OCS17" s="695"/>
      <c r="OCT17" s="695"/>
      <c r="OCU17" s="695"/>
      <c r="OCV17" s="695"/>
      <c r="OCW17" s="695"/>
      <c r="OCX17" s="695"/>
      <c r="OCY17" s="695"/>
      <c r="OCZ17" s="695"/>
      <c r="ODA17" s="695"/>
      <c r="ODB17" s="695"/>
      <c r="ODC17" s="695"/>
      <c r="ODD17" s="695"/>
      <c r="ODE17" s="695"/>
      <c r="ODF17" s="695"/>
      <c r="ODG17" s="695"/>
      <c r="ODH17" s="695"/>
      <c r="ODI17" s="695"/>
      <c r="ODJ17" s="695"/>
      <c r="ODK17" s="695"/>
      <c r="ODL17" s="695"/>
      <c r="ODM17" s="695"/>
      <c r="ODN17" s="695"/>
      <c r="ODO17" s="695"/>
      <c r="ODP17" s="695"/>
      <c r="ODQ17" s="695"/>
      <c r="ODR17" s="695"/>
      <c r="ODS17" s="695"/>
      <c r="ODT17" s="695"/>
      <c r="ODU17" s="695"/>
      <c r="ODV17" s="695"/>
      <c r="ODW17" s="695"/>
      <c r="ODX17" s="695"/>
      <c r="ODY17" s="695"/>
      <c r="ODZ17" s="695"/>
      <c r="OEA17" s="695"/>
      <c r="OEB17" s="695"/>
      <c r="OEC17" s="695"/>
      <c r="OED17" s="695"/>
      <c r="OEE17" s="695"/>
      <c r="OEF17" s="695"/>
      <c r="OEG17" s="695"/>
      <c r="OEH17" s="695"/>
      <c r="OEI17" s="695"/>
      <c r="OEJ17" s="695"/>
      <c r="OEK17" s="695"/>
      <c r="OEL17" s="695"/>
      <c r="OEM17" s="695"/>
      <c r="OEN17" s="695"/>
      <c r="OEO17" s="695"/>
      <c r="OEP17" s="695"/>
      <c r="OEQ17" s="695"/>
      <c r="OER17" s="695"/>
      <c r="OES17" s="695"/>
      <c r="OET17" s="695"/>
      <c r="OEU17" s="695"/>
      <c r="OEV17" s="695"/>
      <c r="OEW17" s="695"/>
      <c r="OEX17" s="695"/>
      <c r="OEY17" s="695"/>
      <c r="OEZ17" s="695"/>
      <c r="OFA17" s="695"/>
      <c r="OFB17" s="695"/>
      <c r="OFC17" s="695"/>
      <c r="OFD17" s="695"/>
      <c r="OFE17" s="695"/>
      <c r="OFF17" s="695"/>
      <c r="OFG17" s="695"/>
      <c r="OFH17" s="695"/>
      <c r="OFI17" s="695"/>
      <c r="OFJ17" s="695"/>
      <c r="OFK17" s="695"/>
      <c r="OFL17" s="695"/>
      <c r="OFM17" s="695"/>
      <c r="OFN17" s="695"/>
      <c r="OFO17" s="695"/>
      <c r="OFP17" s="695"/>
      <c r="OFQ17" s="695"/>
      <c r="OFR17" s="695"/>
      <c r="OFS17" s="695"/>
      <c r="OFT17" s="695"/>
      <c r="OFU17" s="695"/>
      <c r="OFV17" s="695"/>
      <c r="OFW17" s="695"/>
      <c r="OFX17" s="695"/>
      <c r="OFY17" s="695"/>
      <c r="OFZ17" s="695"/>
      <c r="OGA17" s="695"/>
      <c r="OGB17" s="695"/>
      <c r="OGC17" s="695"/>
      <c r="OGD17" s="695"/>
      <c r="OGE17" s="695"/>
      <c r="OGF17" s="695"/>
      <c r="OGG17" s="695"/>
      <c r="OGH17" s="695"/>
      <c r="OGI17" s="695"/>
      <c r="OGJ17" s="695"/>
      <c r="OGK17" s="695"/>
      <c r="OGL17" s="695"/>
      <c r="OGM17" s="695"/>
      <c r="OGN17" s="695"/>
      <c r="OGO17" s="695"/>
      <c r="OGP17" s="695"/>
      <c r="OGQ17" s="695"/>
      <c r="OGR17" s="695"/>
      <c r="OGS17" s="695"/>
      <c r="OGT17" s="695"/>
      <c r="OGU17" s="695"/>
      <c r="OGV17" s="695"/>
      <c r="OGW17" s="695"/>
      <c r="OGX17" s="695"/>
      <c r="OGY17" s="695"/>
      <c r="OGZ17" s="695"/>
      <c r="OHA17" s="695"/>
      <c r="OHB17" s="695"/>
      <c r="OHC17" s="695"/>
      <c r="OHD17" s="695"/>
      <c r="OHE17" s="695"/>
      <c r="OHF17" s="695"/>
      <c r="OHG17" s="695"/>
      <c r="OHH17" s="695"/>
      <c r="OHI17" s="695"/>
      <c r="OHJ17" s="695"/>
      <c r="OHK17" s="695"/>
      <c r="OHL17" s="695"/>
      <c r="OHM17" s="695"/>
      <c r="OHN17" s="695"/>
      <c r="OHO17" s="695"/>
      <c r="OHP17" s="695"/>
      <c r="OHQ17" s="695"/>
      <c r="OHR17" s="695"/>
      <c r="OHS17" s="695"/>
      <c r="OHT17" s="695"/>
      <c r="OHU17" s="695"/>
      <c r="OHV17" s="695"/>
      <c r="OHW17" s="695"/>
      <c r="OHX17" s="695"/>
      <c r="OHY17" s="695"/>
      <c r="OHZ17" s="695"/>
      <c r="OIA17" s="695"/>
      <c r="OIB17" s="695"/>
      <c r="OIC17" s="695"/>
      <c r="OID17" s="695"/>
      <c r="OIE17" s="695"/>
      <c r="OIF17" s="695"/>
      <c r="OIG17" s="695"/>
      <c r="OIH17" s="695"/>
      <c r="OII17" s="695"/>
      <c r="OIJ17" s="695"/>
      <c r="OIK17" s="695"/>
      <c r="OIL17" s="695"/>
      <c r="OIM17" s="695"/>
      <c r="OIN17" s="695"/>
      <c r="OIO17" s="695"/>
      <c r="OIP17" s="695"/>
      <c r="OIQ17" s="695"/>
      <c r="OIR17" s="695"/>
      <c r="OIS17" s="695"/>
      <c r="OIT17" s="695"/>
      <c r="OIU17" s="695"/>
      <c r="OIV17" s="695"/>
      <c r="OIW17" s="695"/>
      <c r="OIX17" s="695"/>
      <c r="OIY17" s="695"/>
      <c r="OIZ17" s="695"/>
      <c r="OJA17" s="695"/>
      <c r="OJB17" s="695"/>
      <c r="OJC17" s="695"/>
      <c r="OJD17" s="695"/>
      <c r="OJE17" s="695"/>
      <c r="OJF17" s="695"/>
      <c r="OJG17" s="695"/>
      <c r="OJH17" s="695"/>
      <c r="OJI17" s="695"/>
      <c r="OJJ17" s="695"/>
      <c r="OJK17" s="695"/>
      <c r="OJL17" s="695"/>
      <c r="OJM17" s="695"/>
      <c r="OJN17" s="695"/>
      <c r="OJO17" s="695"/>
      <c r="OJP17" s="695"/>
      <c r="OJQ17" s="695"/>
      <c r="OJR17" s="695"/>
      <c r="OJS17" s="695"/>
      <c r="OJT17" s="695"/>
      <c r="OJU17" s="695"/>
      <c r="OJV17" s="695"/>
      <c r="OJW17" s="695"/>
      <c r="OJX17" s="695"/>
      <c r="OJY17" s="695"/>
      <c r="OJZ17" s="695"/>
      <c r="OKA17" s="695"/>
      <c r="OKB17" s="695"/>
      <c r="OKC17" s="695"/>
      <c r="OKD17" s="695"/>
      <c r="OKE17" s="695"/>
      <c r="OKF17" s="695"/>
      <c r="OKG17" s="695"/>
      <c r="OKH17" s="695"/>
      <c r="OKI17" s="695"/>
      <c r="OKJ17" s="695"/>
      <c r="OKK17" s="695"/>
      <c r="OKL17" s="695"/>
      <c r="OKM17" s="695"/>
      <c r="OKN17" s="695"/>
      <c r="OKO17" s="695"/>
      <c r="OKP17" s="695"/>
      <c r="OKQ17" s="695"/>
      <c r="OKR17" s="695"/>
      <c r="OKS17" s="695"/>
      <c r="OKT17" s="695"/>
      <c r="OKU17" s="695"/>
      <c r="OKV17" s="695"/>
      <c r="OKW17" s="695"/>
      <c r="OKX17" s="695"/>
      <c r="OKY17" s="695"/>
      <c r="OKZ17" s="695"/>
      <c r="OLA17" s="695"/>
      <c r="OLB17" s="695"/>
      <c r="OLC17" s="695"/>
      <c r="OLD17" s="695"/>
      <c r="OLE17" s="695"/>
      <c r="OLF17" s="695"/>
      <c r="OLG17" s="695"/>
      <c r="OLH17" s="695"/>
      <c r="OLI17" s="695"/>
      <c r="OLJ17" s="695"/>
      <c r="OLK17" s="695"/>
      <c r="OLL17" s="695"/>
      <c r="OLM17" s="695"/>
      <c r="OLN17" s="695"/>
      <c r="OLO17" s="695"/>
      <c r="OLP17" s="695"/>
      <c r="OLQ17" s="695"/>
      <c r="OLR17" s="695"/>
      <c r="OLS17" s="695"/>
      <c r="OLT17" s="695"/>
      <c r="OLU17" s="695"/>
      <c r="OLV17" s="695"/>
      <c r="OLW17" s="695"/>
      <c r="OLX17" s="695"/>
      <c r="OLY17" s="695"/>
      <c r="OLZ17" s="695"/>
      <c r="OMA17" s="695"/>
      <c r="OMB17" s="695"/>
      <c r="OMC17" s="695"/>
      <c r="OMD17" s="695"/>
      <c r="OME17" s="695"/>
      <c r="OMF17" s="695"/>
      <c r="OMG17" s="695"/>
      <c r="OMH17" s="695"/>
      <c r="OMI17" s="695"/>
      <c r="OMJ17" s="695"/>
      <c r="OMK17" s="695"/>
      <c r="OML17" s="695"/>
      <c r="OMM17" s="695"/>
      <c r="OMN17" s="695"/>
      <c r="OMO17" s="695"/>
      <c r="OMP17" s="695"/>
      <c r="OMQ17" s="695"/>
      <c r="OMR17" s="695"/>
      <c r="OMS17" s="695"/>
      <c r="OMT17" s="695"/>
      <c r="OMU17" s="695"/>
      <c r="OMV17" s="695"/>
      <c r="OMW17" s="695"/>
      <c r="OMX17" s="695"/>
      <c r="OMY17" s="695"/>
      <c r="OMZ17" s="695"/>
      <c r="ONA17" s="695"/>
      <c r="ONB17" s="695"/>
      <c r="ONC17" s="695"/>
      <c r="OND17" s="695"/>
      <c r="ONE17" s="695"/>
      <c r="ONF17" s="695"/>
      <c r="ONG17" s="695"/>
      <c r="ONH17" s="695"/>
      <c r="ONI17" s="695"/>
      <c r="ONJ17" s="695"/>
      <c r="ONK17" s="695"/>
      <c r="ONL17" s="695"/>
      <c r="ONM17" s="695"/>
      <c r="ONN17" s="695"/>
      <c r="ONO17" s="695"/>
      <c r="ONP17" s="695"/>
      <c r="ONQ17" s="695"/>
      <c r="ONR17" s="695"/>
      <c r="ONS17" s="695"/>
      <c r="ONT17" s="695"/>
      <c r="ONU17" s="695"/>
      <c r="ONV17" s="695"/>
      <c r="ONW17" s="695"/>
      <c r="ONX17" s="695"/>
      <c r="ONY17" s="695"/>
      <c r="ONZ17" s="695"/>
      <c r="OOA17" s="695"/>
      <c r="OOB17" s="695"/>
      <c r="OOC17" s="695"/>
      <c r="OOD17" s="695"/>
      <c r="OOE17" s="695"/>
      <c r="OOF17" s="695"/>
      <c r="OOG17" s="695"/>
      <c r="OOH17" s="695"/>
      <c r="OOI17" s="695"/>
      <c r="OOJ17" s="695"/>
      <c r="OOK17" s="695"/>
      <c r="OOL17" s="695"/>
      <c r="OOM17" s="695"/>
      <c r="OON17" s="695"/>
      <c r="OOO17" s="695"/>
      <c r="OOP17" s="695"/>
      <c r="OOQ17" s="695"/>
      <c r="OOR17" s="695"/>
      <c r="OOS17" s="695"/>
      <c r="OOT17" s="695"/>
      <c r="OOU17" s="695"/>
      <c r="OOV17" s="695"/>
      <c r="OOW17" s="695"/>
      <c r="OOX17" s="695"/>
      <c r="OOY17" s="695"/>
      <c r="OOZ17" s="695"/>
      <c r="OPA17" s="695"/>
      <c r="OPB17" s="695"/>
      <c r="OPC17" s="695"/>
      <c r="OPD17" s="695"/>
      <c r="OPE17" s="695"/>
      <c r="OPF17" s="695"/>
      <c r="OPG17" s="695"/>
      <c r="OPH17" s="695"/>
      <c r="OPI17" s="695"/>
      <c r="OPJ17" s="695"/>
      <c r="OPK17" s="695"/>
      <c r="OPL17" s="695"/>
      <c r="OPM17" s="695"/>
      <c r="OPN17" s="695"/>
      <c r="OPO17" s="695"/>
      <c r="OPP17" s="695"/>
      <c r="OPQ17" s="695"/>
      <c r="OPR17" s="695"/>
      <c r="OPS17" s="695"/>
      <c r="OPT17" s="695"/>
      <c r="OPU17" s="695"/>
      <c r="OPV17" s="695"/>
      <c r="OPW17" s="695"/>
      <c r="OPX17" s="695"/>
      <c r="OPY17" s="695"/>
      <c r="OPZ17" s="695"/>
      <c r="OQA17" s="695"/>
      <c r="OQB17" s="695"/>
      <c r="OQC17" s="695"/>
      <c r="OQD17" s="695"/>
      <c r="OQE17" s="695"/>
      <c r="OQF17" s="695"/>
      <c r="OQG17" s="695"/>
      <c r="OQH17" s="695"/>
      <c r="OQI17" s="695"/>
      <c r="OQJ17" s="695"/>
      <c r="OQK17" s="695"/>
      <c r="OQL17" s="695"/>
      <c r="OQM17" s="695"/>
      <c r="OQN17" s="695"/>
      <c r="OQO17" s="695"/>
      <c r="OQP17" s="695"/>
      <c r="OQQ17" s="695"/>
      <c r="OQR17" s="695"/>
      <c r="OQS17" s="695"/>
      <c r="OQT17" s="695"/>
      <c r="OQU17" s="695"/>
      <c r="OQV17" s="695"/>
      <c r="OQW17" s="695"/>
      <c r="OQX17" s="695"/>
      <c r="OQY17" s="695"/>
      <c r="OQZ17" s="695"/>
      <c r="ORA17" s="695"/>
      <c r="ORB17" s="695"/>
      <c r="ORC17" s="695"/>
      <c r="ORD17" s="695"/>
      <c r="ORE17" s="695"/>
      <c r="ORF17" s="695"/>
      <c r="ORG17" s="695"/>
      <c r="ORH17" s="695"/>
      <c r="ORI17" s="695"/>
      <c r="ORJ17" s="695"/>
      <c r="ORK17" s="695"/>
      <c r="ORL17" s="695"/>
      <c r="ORM17" s="695"/>
      <c r="ORN17" s="695"/>
      <c r="ORO17" s="695"/>
      <c r="ORP17" s="695"/>
      <c r="ORQ17" s="695"/>
      <c r="ORR17" s="695"/>
      <c r="ORS17" s="695"/>
      <c r="ORT17" s="695"/>
      <c r="ORU17" s="695"/>
      <c r="ORV17" s="695"/>
      <c r="ORW17" s="695"/>
      <c r="ORX17" s="695"/>
      <c r="ORY17" s="695"/>
      <c r="ORZ17" s="695"/>
      <c r="OSA17" s="695"/>
      <c r="OSB17" s="695"/>
      <c r="OSC17" s="695"/>
      <c r="OSD17" s="695"/>
      <c r="OSE17" s="695"/>
      <c r="OSF17" s="695"/>
      <c r="OSG17" s="695"/>
      <c r="OSH17" s="695"/>
      <c r="OSI17" s="695"/>
      <c r="OSJ17" s="695"/>
      <c r="OSK17" s="695"/>
      <c r="OSL17" s="695"/>
      <c r="OSM17" s="695"/>
      <c r="OSN17" s="695"/>
      <c r="OSO17" s="695"/>
      <c r="OSP17" s="695"/>
      <c r="OSQ17" s="695"/>
      <c r="OSR17" s="695"/>
      <c r="OSS17" s="695"/>
      <c r="OST17" s="695"/>
      <c r="OSU17" s="695"/>
      <c r="OSV17" s="695"/>
      <c r="OSW17" s="695"/>
      <c r="OSX17" s="695"/>
      <c r="OSY17" s="695"/>
      <c r="OSZ17" s="695"/>
      <c r="OTA17" s="695"/>
      <c r="OTB17" s="695"/>
      <c r="OTC17" s="695"/>
      <c r="OTD17" s="695"/>
      <c r="OTE17" s="695"/>
      <c r="OTF17" s="695"/>
      <c r="OTG17" s="695"/>
      <c r="OTH17" s="695"/>
      <c r="OTI17" s="695"/>
      <c r="OTJ17" s="695"/>
      <c r="OTK17" s="695"/>
      <c r="OTL17" s="695"/>
      <c r="OTM17" s="695"/>
      <c r="OTN17" s="695"/>
      <c r="OTO17" s="695"/>
      <c r="OTP17" s="695"/>
      <c r="OTQ17" s="695"/>
      <c r="OTR17" s="695"/>
      <c r="OTS17" s="695"/>
      <c r="OTT17" s="695"/>
      <c r="OTU17" s="695"/>
      <c r="OTV17" s="695"/>
      <c r="OTW17" s="695"/>
      <c r="OTX17" s="695"/>
      <c r="OTY17" s="695"/>
      <c r="OTZ17" s="695"/>
      <c r="OUA17" s="695"/>
      <c r="OUB17" s="695"/>
      <c r="OUC17" s="695"/>
      <c r="OUD17" s="695"/>
      <c r="OUE17" s="695"/>
      <c r="OUF17" s="695"/>
      <c r="OUG17" s="695"/>
      <c r="OUH17" s="695"/>
      <c r="OUI17" s="695"/>
      <c r="OUJ17" s="695"/>
      <c r="OUK17" s="695"/>
      <c r="OUL17" s="695"/>
      <c r="OUM17" s="695"/>
      <c r="OUN17" s="695"/>
      <c r="OUO17" s="695"/>
      <c r="OUP17" s="695"/>
      <c r="OUQ17" s="695"/>
      <c r="OUR17" s="695"/>
      <c r="OUS17" s="695"/>
      <c r="OUT17" s="695"/>
      <c r="OUU17" s="695"/>
      <c r="OUV17" s="695"/>
      <c r="OUW17" s="695"/>
      <c r="OUX17" s="695"/>
      <c r="OUY17" s="695"/>
      <c r="OUZ17" s="695"/>
      <c r="OVA17" s="695"/>
      <c r="OVB17" s="695"/>
      <c r="OVC17" s="695"/>
      <c r="OVD17" s="695"/>
      <c r="OVE17" s="695"/>
      <c r="OVF17" s="695"/>
      <c r="OVG17" s="695"/>
      <c r="OVH17" s="695"/>
      <c r="OVI17" s="695"/>
      <c r="OVJ17" s="695"/>
      <c r="OVK17" s="695"/>
      <c r="OVL17" s="695"/>
      <c r="OVM17" s="695"/>
      <c r="OVN17" s="695"/>
      <c r="OVO17" s="695"/>
      <c r="OVP17" s="695"/>
      <c r="OVQ17" s="695"/>
      <c r="OVR17" s="695"/>
      <c r="OVS17" s="695"/>
      <c r="OVT17" s="695"/>
      <c r="OVU17" s="695"/>
      <c r="OVV17" s="695"/>
      <c r="OVW17" s="695"/>
      <c r="OVX17" s="695"/>
      <c r="OVY17" s="695"/>
      <c r="OVZ17" s="695"/>
      <c r="OWA17" s="695"/>
      <c r="OWB17" s="695"/>
      <c r="OWC17" s="695"/>
      <c r="OWD17" s="695"/>
      <c r="OWE17" s="695"/>
      <c r="OWF17" s="695"/>
      <c r="OWG17" s="695"/>
      <c r="OWH17" s="695"/>
      <c r="OWI17" s="695"/>
      <c r="OWJ17" s="695"/>
      <c r="OWK17" s="695"/>
      <c r="OWL17" s="695"/>
      <c r="OWM17" s="695"/>
      <c r="OWN17" s="695"/>
      <c r="OWO17" s="695"/>
      <c r="OWP17" s="695"/>
      <c r="OWQ17" s="695"/>
      <c r="OWR17" s="695"/>
      <c r="OWS17" s="695"/>
      <c r="OWT17" s="695"/>
      <c r="OWU17" s="695"/>
      <c r="OWV17" s="695"/>
      <c r="OWW17" s="695"/>
      <c r="OWX17" s="695"/>
      <c r="OWY17" s="695"/>
      <c r="OWZ17" s="695"/>
      <c r="OXA17" s="695"/>
      <c r="OXB17" s="695"/>
      <c r="OXC17" s="695"/>
      <c r="OXD17" s="695"/>
      <c r="OXE17" s="695"/>
      <c r="OXF17" s="695"/>
      <c r="OXG17" s="695"/>
      <c r="OXH17" s="695"/>
      <c r="OXI17" s="695"/>
      <c r="OXJ17" s="695"/>
      <c r="OXK17" s="695"/>
      <c r="OXL17" s="695"/>
      <c r="OXM17" s="695"/>
      <c r="OXN17" s="695"/>
      <c r="OXO17" s="695"/>
      <c r="OXP17" s="695"/>
      <c r="OXQ17" s="695"/>
      <c r="OXR17" s="695"/>
      <c r="OXS17" s="695"/>
      <c r="OXT17" s="695"/>
      <c r="OXU17" s="695"/>
      <c r="OXV17" s="695"/>
      <c r="OXW17" s="695"/>
      <c r="OXX17" s="695"/>
      <c r="OXY17" s="695"/>
      <c r="OXZ17" s="695"/>
      <c r="OYA17" s="695"/>
      <c r="OYB17" s="695"/>
      <c r="OYC17" s="695"/>
      <c r="OYD17" s="695"/>
      <c r="OYE17" s="695"/>
      <c r="OYF17" s="695"/>
      <c r="OYG17" s="695"/>
      <c r="OYH17" s="695"/>
      <c r="OYI17" s="695"/>
      <c r="OYJ17" s="695"/>
      <c r="OYK17" s="695"/>
      <c r="OYL17" s="695"/>
      <c r="OYM17" s="695"/>
      <c r="OYN17" s="695"/>
      <c r="OYO17" s="695"/>
      <c r="OYP17" s="695"/>
      <c r="OYQ17" s="695"/>
      <c r="OYR17" s="695"/>
      <c r="OYS17" s="695"/>
      <c r="OYT17" s="695"/>
      <c r="OYU17" s="695"/>
      <c r="OYV17" s="695"/>
      <c r="OYW17" s="695"/>
      <c r="OYX17" s="695"/>
      <c r="OYY17" s="695"/>
      <c r="OYZ17" s="695"/>
      <c r="OZA17" s="695"/>
      <c r="OZB17" s="695"/>
      <c r="OZC17" s="695"/>
      <c r="OZD17" s="695"/>
      <c r="OZE17" s="695"/>
      <c r="OZF17" s="695"/>
      <c r="OZG17" s="695"/>
      <c r="OZH17" s="695"/>
      <c r="OZI17" s="695"/>
      <c r="OZJ17" s="695"/>
      <c r="OZK17" s="695"/>
      <c r="OZL17" s="695"/>
      <c r="OZM17" s="695"/>
      <c r="OZN17" s="695"/>
      <c r="OZO17" s="695"/>
      <c r="OZP17" s="695"/>
      <c r="OZQ17" s="695"/>
      <c r="OZR17" s="695"/>
      <c r="OZS17" s="695"/>
      <c r="OZT17" s="695"/>
      <c r="OZU17" s="695"/>
      <c r="OZV17" s="695"/>
      <c r="OZW17" s="695"/>
      <c r="OZX17" s="695"/>
      <c r="OZY17" s="695"/>
      <c r="OZZ17" s="695"/>
      <c r="PAA17" s="695"/>
      <c r="PAB17" s="695"/>
      <c r="PAC17" s="695"/>
      <c r="PAD17" s="695"/>
      <c r="PAE17" s="695"/>
      <c r="PAF17" s="695"/>
      <c r="PAG17" s="695"/>
      <c r="PAH17" s="695"/>
      <c r="PAI17" s="695"/>
      <c r="PAJ17" s="695"/>
      <c r="PAK17" s="695"/>
      <c r="PAL17" s="695"/>
      <c r="PAM17" s="695"/>
      <c r="PAN17" s="695"/>
      <c r="PAO17" s="695"/>
      <c r="PAP17" s="695"/>
      <c r="PAQ17" s="695"/>
      <c r="PAR17" s="695"/>
      <c r="PAS17" s="695"/>
      <c r="PAT17" s="695"/>
      <c r="PAU17" s="695"/>
      <c r="PAV17" s="695"/>
      <c r="PAW17" s="695"/>
      <c r="PAX17" s="695"/>
      <c r="PAY17" s="695"/>
      <c r="PAZ17" s="695"/>
      <c r="PBA17" s="695"/>
      <c r="PBB17" s="695"/>
      <c r="PBC17" s="695"/>
      <c r="PBD17" s="695"/>
      <c r="PBE17" s="695"/>
      <c r="PBF17" s="695"/>
      <c r="PBG17" s="695"/>
      <c r="PBH17" s="695"/>
      <c r="PBI17" s="695"/>
      <c r="PBJ17" s="695"/>
      <c r="PBK17" s="695"/>
      <c r="PBL17" s="695"/>
      <c r="PBM17" s="695"/>
      <c r="PBN17" s="695"/>
      <c r="PBO17" s="695"/>
      <c r="PBP17" s="695"/>
      <c r="PBQ17" s="695"/>
      <c r="PBR17" s="695"/>
      <c r="PBS17" s="695"/>
      <c r="PBT17" s="695"/>
      <c r="PBU17" s="695"/>
      <c r="PBV17" s="695"/>
      <c r="PBW17" s="695"/>
      <c r="PBX17" s="695"/>
      <c r="PBY17" s="695"/>
      <c r="PBZ17" s="695"/>
      <c r="PCA17" s="695"/>
      <c r="PCB17" s="695"/>
      <c r="PCC17" s="695"/>
      <c r="PCD17" s="695"/>
      <c r="PCE17" s="695"/>
      <c r="PCF17" s="695"/>
      <c r="PCG17" s="695"/>
      <c r="PCH17" s="695"/>
      <c r="PCI17" s="695"/>
      <c r="PCJ17" s="695"/>
      <c r="PCK17" s="695"/>
      <c r="PCL17" s="695"/>
      <c r="PCM17" s="695"/>
      <c r="PCN17" s="695"/>
      <c r="PCO17" s="695"/>
      <c r="PCP17" s="695"/>
      <c r="PCQ17" s="695"/>
      <c r="PCR17" s="695"/>
      <c r="PCS17" s="695"/>
      <c r="PCT17" s="695"/>
      <c r="PCU17" s="695"/>
      <c r="PCV17" s="695"/>
      <c r="PCW17" s="695"/>
      <c r="PCX17" s="695"/>
      <c r="PCY17" s="695"/>
      <c r="PCZ17" s="695"/>
      <c r="PDA17" s="695"/>
      <c r="PDB17" s="695"/>
      <c r="PDC17" s="695"/>
      <c r="PDD17" s="695"/>
      <c r="PDE17" s="695"/>
      <c r="PDF17" s="695"/>
      <c r="PDG17" s="695"/>
      <c r="PDH17" s="695"/>
      <c r="PDI17" s="695"/>
      <c r="PDJ17" s="695"/>
      <c r="PDK17" s="695"/>
      <c r="PDL17" s="695"/>
      <c r="PDM17" s="695"/>
      <c r="PDN17" s="695"/>
      <c r="PDO17" s="695"/>
      <c r="PDP17" s="695"/>
      <c r="PDQ17" s="695"/>
      <c r="PDR17" s="695"/>
      <c r="PDS17" s="695"/>
      <c r="PDT17" s="695"/>
      <c r="PDU17" s="695"/>
      <c r="PDV17" s="695"/>
      <c r="PDW17" s="695"/>
      <c r="PDX17" s="695"/>
      <c r="PDY17" s="695"/>
      <c r="PDZ17" s="695"/>
      <c r="PEA17" s="695"/>
      <c r="PEB17" s="695"/>
      <c r="PEC17" s="695"/>
      <c r="PED17" s="695"/>
      <c r="PEE17" s="695"/>
      <c r="PEF17" s="695"/>
      <c r="PEG17" s="695"/>
      <c r="PEH17" s="695"/>
      <c r="PEI17" s="695"/>
      <c r="PEJ17" s="695"/>
      <c r="PEK17" s="695"/>
      <c r="PEL17" s="695"/>
      <c r="PEM17" s="695"/>
      <c r="PEN17" s="695"/>
      <c r="PEO17" s="695"/>
      <c r="PEP17" s="695"/>
      <c r="PEQ17" s="695"/>
      <c r="PER17" s="695"/>
      <c r="PES17" s="695"/>
      <c r="PET17" s="695"/>
      <c r="PEU17" s="695"/>
      <c r="PEV17" s="695"/>
      <c r="PEW17" s="695"/>
      <c r="PEX17" s="695"/>
      <c r="PEY17" s="695"/>
      <c r="PEZ17" s="695"/>
      <c r="PFA17" s="695"/>
      <c r="PFB17" s="695"/>
      <c r="PFC17" s="695"/>
      <c r="PFD17" s="695"/>
      <c r="PFE17" s="695"/>
      <c r="PFF17" s="695"/>
      <c r="PFG17" s="695"/>
      <c r="PFH17" s="695"/>
      <c r="PFI17" s="695"/>
      <c r="PFJ17" s="695"/>
      <c r="PFK17" s="695"/>
      <c r="PFL17" s="695"/>
      <c r="PFM17" s="695"/>
      <c r="PFN17" s="695"/>
      <c r="PFO17" s="695"/>
      <c r="PFP17" s="695"/>
      <c r="PFQ17" s="695"/>
      <c r="PFR17" s="695"/>
      <c r="PFS17" s="695"/>
      <c r="PFT17" s="695"/>
      <c r="PFU17" s="695"/>
      <c r="PFV17" s="695"/>
      <c r="PFW17" s="695"/>
      <c r="PFX17" s="695"/>
      <c r="PFY17" s="695"/>
      <c r="PFZ17" s="695"/>
      <c r="PGA17" s="695"/>
      <c r="PGB17" s="695"/>
      <c r="PGC17" s="695"/>
      <c r="PGD17" s="695"/>
      <c r="PGE17" s="695"/>
      <c r="PGF17" s="695"/>
      <c r="PGG17" s="695"/>
      <c r="PGH17" s="695"/>
      <c r="PGI17" s="695"/>
      <c r="PGJ17" s="695"/>
      <c r="PGK17" s="695"/>
      <c r="PGL17" s="695"/>
      <c r="PGM17" s="695"/>
      <c r="PGN17" s="695"/>
      <c r="PGO17" s="695"/>
      <c r="PGP17" s="695"/>
      <c r="PGQ17" s="695"/>
      <c r="PGR17" s="695"/>
      <c r="PGS17" s="695"/>
      <c r="PGT17" s="695"/>
      <c r="PGU17" s="695"/>
      <c r="PGV17" s="695"/>
      <c r="PGW17" s="695"/>
      <c r="PGX17" s="695"/>
      <c r="PGY17" s="695"/>
      <c r="PGZ17" s="695"/>
      <c r="PHA17" s="695"/>
      <c r="PHB17" s="695"/>
      <c r="PHC17" s="695"/>
      <c r="PHD17" s="695"/>
      <c r="PHE17" s="695"/>
      <c r="PHF17" s="695"/>
      <c r="PHG17" s="695"/>
      <c r="PHH17" s="695"/>
      <c r="PHI17" s="695"/>
      <c r="PHJ17" s="695"/>
      <c r="PHK17" s="695"/>
      <c r="PHL17" s="695"/>
      <c r="PHM17" s="695"/>
      <c r="PHN17" s="695"/>
      <c r="PHO17" s="695"/>
      <c r="PHP17" s="695"/>
      <c r="PHQ17" s="695"/>
      <c r="PHR17" s="695"/>
      <c r="PHS17" s="695"/>
      <c r="PHT17" s="695"/>
      <c r="PHU17" s="695"/>
      <c r="PHV17" s="695"/>
      <c r="PHW17" s="695"/>
      <c r="PHX17" s="695"/>
      <c r="PHY17" s="695"/>
      <c r="PHZ17" s="695"/>
      <c r="PIA17" s="695"/>
      <c r="PIB17" s="695"/>
      <c r="PIC17" s="695"/>
      <c r="PID17" s="695"/>
      <c r="PIE17" s="695"/>
      <c r="PIF17" s="695"/>
      <c r="PIG17" s="695"/>
      <c r="PIH17" s="695"/>
      <c r="PII17" s="695"/>
      <c r="PIJ17" s="695"/>
      <c r="PIK17" s="695"/>
      <c r="PIL17" s="695"/>
      <c r="PIM17" s="695"/>
      <c r="PIN17" s="695"/>
      <c r="PIO17" s="695"/>
      <c r="PIP17" s="695"/>
      <c r="PIQ17" s="695"/>
      <c r="PIR17" s="695"/>
      <c r="PIS17" s="695"/>
      <c r="PIT17" s="695"/>
      <c r="PIU17" s="695"/>
      <c r="PIV17" s="695"/>
      <c r="PIW17" s="695"/>
      <c r="PIX17" s="695"/>
      <c r="PIY17" s="695"/>
      <c r="PIZ17" s="695"/>
      <c r="PJA17" s="695"/>
      <c r="PJB17" s="695"/>
      <c r="PJC17" s="695"/>
      <c r="PJD17" s="695"/>
      <c r="PJE17" s="695"/>
      <c r="PJF17" s="695"/>
      <c r="PJG17" s="695"/>
      <c r="PJH17" s="695"/>
      <c r="PJI17" s="695"/>
      <c r="PJJ17" s="695"/>
      <c r="PJK17" s="695"/>
      <c r="PJL17" s="695"/>
      <c r="PJM17" s="695"/>
      <c r="PJN17" s="695"/>
      <c r="PJO17" s="695"/>
      <c r="PJP17" s="695"/>
      <c r="PJQ17" s="695"/>
      <c r="PJR17" s="695"/>
      <c r="PJS17" s="695"/>
      <c r="PJT17" s="695"/>
      <c r="PJU17" s="695"/>
      <c r="PJV17" s="695"/>
      <c r="PJW17" s="695"/>
      <c r="PJX17" s="695"/>
      <c r="PJY17" s="695"/>
      <c r="PJZ17" s="695"/>
      <c r="PKA17" s="695"/>
      <c r="PKB17" s="695"/>
      <c r="PKC17" s="695"/>
      <c r="PKD17" s="695"/>
      <c r="PKE17" s="695"/>
      <c r="PKF17" s="695"/>
      <c r="PKG17" s="695"/>
      <c r="PKH17" s="695"/>
      <c r="PKI17" s="695"/>
      <c r="PKJ17" s="695"/>
      <c r="PKK17" s="695"/>
      <c r="PKL17" s="695"/>
      <c r="PKM17" s="695"/>
      <c r="PKN17" s="695"/>
      <c r="PKO17" s="695"/>
      <c r="PKP17" s="695"/>
      <c r="PKQ17" s="695"/>
      <c r="PKR17" s="695"/>
      <c r="PKS17" s="695"/>
      <c r="PKT17" s="695"/>
      <c r="PKU17" s="695"/>
      <c r="PKV17" s="695"/>
      <c r="PKW17" s="695"/>
      <c r="PKX17" s="695"/>
      <c r="PKY17" s="695"/>
      <c r="PKZ17" s="695"/>
      <c r="PLA17" s="695"/>
      <c r="PLB17" s="695"/>
      <c r="PLC17" s="695"/>
      <c r="PLD17" s="695"/>
      <c r="PLE17" s="695"/>
      <c r="PLF17" s="695"/>
      <c r="PLG17" s="695"/>
      <c r="PLH17" s="695"/>
      <c r="PLI17" s="695"/>
      <c r="PLJ17" s="695"/>
      <c r="PLK17" s="695"/>
      <c r="PLL17" s="695"/>
      <c r="PLM17" s="695"/>
      <c r="PLN17" s="695"/>
      <c r="PLO17" s="695"/>
      <c r="PLP17" s="695"/>
      <c r="PLQ17" s="695"/>
      <c r="PLR17" s="695"/>
      <c r="PLS17" s="695"/>
      <c r="PLT17" s="695"/>
      <c r="PLU17" s="695"/>
      <c r="PLV17" s="695"/>
      <c r="PLW17" s="695"/>
      <c r="PLX17" s="695"/>
      <c r="PLY17" s="695"/>
      <c r="PLZ17" s="695"/>
      <c r="PMA17" s="695"/>
      <c r="PMB17" s="695"/>
      <c r="PMC17" s="695"/>
      <c r="PMD17" s="695"/>
      <c r="PME17" s="695"/>
      <c r="PMF17" s="695"/>
      <c r="PMG17" s="695"/>
      <c r="PMH17" s="695"/>
      <c r="PMI17" s="695"/>
      <c r="PMJ17" s="695"/>
      <c r="PMK17" s="695"/>
      <c r="PML17" s="695"/>
      <c r="PMM17" s="695"/>
      <c r="PMN17" s="695"/>
      <c r="PMO17" s="695"/>
      <c r="PMP17" s="695"/>
      <c r="PMQ17" s="695"/>
      <c r="PMR17" s="695"/>
      <c r="PMS17" s="695"/>
      <c r="PMT17" s="695"/>
      <c r="PMU17" s="695"/>
      <c r="PMV17" s="695"/>
      <c r="PMW17" s="695"/>
      <c r="PMX17" s="695"/>
      <c r="PMY17" s="695"/>
      <c r="PMZ17" s="695"/>
      <c r="PNA17" s="695"/>
      <c r="PNB17" s="695"/>
      <c r="PNC17" s="695"/>
      <c r="PND17" s="695"/>
      <c r="PNE17" s="695"/>
      <c r="PNF17" s="695"/>
      <c r="PNG17" s="695"/>
      <c r="PNH17" s="695"/>
      <c r="PNI17" s="695"/>
      <c r="PNJ17" s="695"/>
      <c r="PNK17" s="695"/>
      <c r="PNL17" s="695"/>
      <c r="PNM17" s="695"/>
      <c r="PNN17" s="695"/>
      <c r="PNO17" s="695"/>
      <c r="PNP17" s="695"/>
      <c r="PNQ17" s="695"/>
      <c r="PNR17" s="695"/>
      <c r="PNS17" s="695"/>
      <c r="PNT17" s="695"/>
      <c r="PNU17" s="695"/>
      <c r="PNV17" s="695"/>
      <c r="PNW17" s="695"/>
      <c r="PNX17" s="695"/>
      <c r="PNY17" s="695"/>
      <c r="PNZ17" s="695"/>
      <c r="POA17" s="695"/>
      <c r="POB17" s="695"/>
      <c r="POC17" s="695"/>
      <c r="POD17" s="695"/>
      <c r="POE17" s="695"/>
      <c r="POF17" s="695"/>
      <c r="POG17" s="695"/>
      <c r="POH17" s="695"/>
      <c r="POI17" s="695"/>
      <c r="POJ17" s="695"/>
      <c r="POK17" s="695"/>
      <c r="POL17" s="695"/>
      <c r="POM17" s="695"/>
      <c r="PON17" s="695"/>
      <c r="POO17" s="695"/>
      <c r="POP17" s="695"/>
      <c r="POQ17" s="695"/>
      <c r="POR17" s="695"/>
      <c r="POS17" s="695"/>
      <c r="POT17" s="695"/>
      <c r="POU17" s="695"/>
      <c r="POV17" s="695"/>
      <c r="POW17" s="695"/>
      <c r="POX17" s="695"/>
      <c r="POY17" s="695"/>
      <c r="POZ17" s="695"/>
      <c r="PPA17" s="695"/>
      <c r="PPB17" s="695"/>
      <c r="PPC17" s="695"/>
      <c r="PPD17" s="695"/>
      <c r="PPE17" s="695"/>
      <c r="PPF17" s="695"/>
      <c r="PPG17" s="695"/>
      <c r="PPH17" s="695"/>
      <c r="PPI17" s="695"/>
      <c r="PPJ17" s="695"/>
      <c r="PPK17" s="695"/>
      <c r="PPL17" s="695"/>
      <c r="PPM17" s="695"/>
      <c r="PPN17" s="695"/>
      <c r="PPO17" s="695"/>
      <c r="PPP17" s="695"/>
      <c r="PPQ17" s="695"/>
      <c r="PPR17" s="695"/>
      <c r="PPS17" s="695"/>
      <c r="PPT17" s="695"/>
      <c r="PPU17" s="695"/>
      <c r="PPV17" s="695"/>
      <c r="PPW17" s="695"/>
      <c r="PPX17" s="695"/>
      <c r="PPY17" s="695"/>
      <c r="PPZ17" s="695"/>
      <c r="PQA17" s="695"/>
      <c r="PQB17" s="695"/>
      <c r="PQC17" s="695"/>
      <c r="PQD17" s="695"/>
      <c r="PQE17" s="695"/>
      <c r="PQF17" s="695"/>
      <c r="PQG17" s="695"/>
      <c r="PQH17" s="695"/>
      <c r="PQI17" s="695"/>
      <c r="PQJ17" s="695"/>
      <c r="PQK17" s="695"/>
      <c r="PQL17" s="695"/>
      <c r="PQM17" s="695"/>
      <c r="PQN17" s="695"/>
      <c r="PQO17" s="695"/>
      <c r="PQP17" s="695"/>
      <c r="PQQ17" s="695"/>
      <c r="PQR17" s="695"/>
      <c r="PQS17" s="695"/>
      <c r="PQT17" s="695"/>
      <c r="PQU17" s="695"/>
      <c r="PQV17" s="695"/>
      <c r="PQW17" s="695"/>
      <c r="PQX17" s="695"/>
      <c r="PQY17" s="695"/>
      <c r="PQZ17" s="695"/>
      <c r="PRA17" s="695"/>
      <c r="PRB17" s="695"/>
      <c r="PRC17" s="695"/>
      <c r="PRD17" s="695"/>
      <c r="PRE17" s="695"/>
      <c r="PRF17" s="695"/>
      <c r="PRG17" s="695"/>
      <c r="PRH17" s="695"/>
      <c r="PRI17" s="695"/>
      <c r="PRJ17" s="695"/>
      <c r="PRK17" s="695"/>
      <c r="PRL17" s="695"/>
      <c r="PRM17" s="695"/>
      <c r="PRN17" s="695"/>
      <c r="PRO17" s="695"/>
      <c r="PRP17" s="695"/>
      <c r="PRQ17" s="695"/>
      <c r="PRR17" s="695"/>
      <c r="PRS17" s="695"/>
      <c r="PRT17" s="695"/>
      <c r="PRU17" s="695"/>
      <c r="PRV17" s="695"/>
      <c r="PRW17" s="695"/>
      <c r="PRX17" s="695"/>
      <c r="PRY17" s="695"/>
      <c r="PRZ17" s="695"/>
      <c r="PSA17" s="695"/>
      <c r="PSB17" s="695"/>
      <c r="PSC17" s="695"/>
      <c r="PSD17" s="695"/>
      <c r="PSE17" s="695"/>
      <c r="PSF17" s="695"/>
      <c r="PSG17" s="695"/>
      <c r="PSH17" s="695"/>
      <c r="PSI17" s="695"/>
      <c r="PSJ17" s="695"/>
      <c r="PSK17" s="695"/>
      <c r="PSL17" s="695"/>
      <c r="PSM17" s="695"/>
      <c r="PSN17" s="695"/>
      <c r="PSO17" s="695"/>
      <c r="PSP17" s="695"/>
      <c r="PSQ17" s="695"/>
      <c r="PSR17" s="695"/>
      <c r="PSS17" s="695"/>
      <c r="PST17" s="695"/>
      <c r="PSU17" s="695"/>
      <c r="PSV17" s="695"/>
      <c r="PSW17" s="695"/>
      <c r="PSX17" s="695"/>
      <c r="PSY17" s="695"/>
      <c r="PSZ17" s="695"/>
      <c r="PTA17" s="695"/>
      <c r="PTB17" s="695"/>
      <c r="PTC17" s="695"/>
      <c r="PTD17" s="695"/>
      <c r="PTE17" s="695"/>
      <c r="PTF17" s="695"/>
      <c r="PTG17" s="695"/>
      <c r="PTH17" s="695"/>
      <c r="PTI17" s="695"/>
      <c r="PTJ17" s="695"/>
      <c r="PTK17" s="695"/>
      <c r="PTL17" s="695"/>
      <c r="PTM17" s="695"/>
      <c r="PTN17" s="695"/>
      <c r="PTO17" s="695"/>
      <c r="PTP17" s="695"/>
      <c r="PTQ17" s="695"/>
      <c r="PTR17" s="695"/>
      <c r="PTS17" s="695"/>
      <c r="PTT17" s="695"/>
      <c r="PTU17" s="695"/>
      <c r="PTV17" s="695"/>
      <c r="PTW17" s="695"/>
      <c r="PTX17" s="695"/>
      <c r="PTY17" s="695"/>
      <c r="PTZ17" s="695"/>
      <c r="PUA17" s="695"/>
      <c r="PUB17" s="695"/>
      <c r="PUC17" s="695"/>
      <c r="PUD17" s="695"/>
      <c r="PUE17" s="695"/>
      <c r="PUF17" s="695"/>
      <c r="PUG17" s="695"/>
      <c r="PUH17" s="695"/>
      <c r="PUI17" s="695"/>
      <c r="PUJ17" s="695"/>
      <c r="PUK17" s="695"/>
      <c r="PUL17" s="695"/>
      <c r="PUM17" s="695"/>
      <c r="PUN17" s="695"/>
      <c r="PUO17" s="695"/>
      <c r="PUP17" s="695"/>
      <c r="PUQ17" s="695"/>
      <c r="PUR17" s="695"/>
      <c r="PUS17" s="695"/>
      <c r="PUT17" s="695"/>
      <c r="PUU17" s="695"/>
      <c r="PUV17" s="695"/>
      <c r="PUW17" s="695"/>
      <c r="PUX17" s="695"/>
      <c r="PUY17" s="695"/>
      <c r="PUZ17" s="695"/>
      <c r="PVA17" s="695"/>
      <c r="PVB17" s="695"/>
      <c r="PVC17" s="695"/>
      <c r="PVD17" s="695"/>
      <c r="PVE17" s="695"/>
      <c r="PVF17" s="695"/>
      <c r="PVG17" s="695"/>
      <c r="PVH17" s="695"/>
      <c r="PVI17" s="695"/>
      <c r="PVJ17" s="695"/>
      <c r="PVK17" s="695"/>
      <c r="PVL17" s="695"/>
      <c r="PVM17" s="695"/>
      <c r="PVN17" s="695"/>
      <c r="PVO17" s="695"/>
      <c r="PVP17" s="695"/>
      <c r="PVQ17" s="695"/>
      <c r="PVR17" s="695"/>
      <c r="PVS17" s="695"/>
      <c r="PVT17" s="695"/>
      <c r="PVU17" s="695"/>
      <c r="PVV17" s="695"/>
      <c r="PVW17" s="695"/>
      <c r="PVX17" s="695"/>
      <c r="PVY17" s="695"/>
      <c r="PVZ17" s="695"/>
      <c r="PWA17" s="695"/>
      <c r="PWB17" s="695"/>
      <c r="PWC17" s="695"/>
      <c r="PWD17" s="695"/>
      <c r="PWE17" s="695"/>
      <c r="PWF17" s="695"/>
      <c r="PWG17" s="695"/>
      <c r="PWH17" s="695"/>
      <c r="PWI17" s="695"/>
      <c r="PWJ17" s="695"/>
      <c r="PWK17" s="695"/>
      <c r="PWL17" s="695"/>
      <c r="PWM17" s="695"/>
      <c r="PWN17" s="695"/>
      <c r="PWO17" s="695"/>
      <c r="PWP17" s="695"/>
      <c r="PWQ17" s="695"/>
      <c r="PWR17" s="695"/>
      <c r="PWS17" s="695"/>
      <c r="PWT17" s="695"/>
      <c r="PWU17" s="695"/>
      <c r="PWV17" s="695"/>
      <c r="PWW17" s="695"/>
      <c r="PWX17" s="695"/>
      <c r="PWY17" s="695"/>
      <c r="PWZ17" s="695"/>
      <c r="PXA17" s="695"/>
      <c r="PXB17" s="695"/>
      <c r="PXC17" s="695"/>
      <c r="PXD17" s="695"/>
      <c r="PXE17" s="695"/>
      <c r="PXF17" s="695"/>
      <c r="PXG17" s="695"/>
      <c r="PXH17" s="695"/>
      <c r="PXI17" s="695"/>
      <c r="PXJ17" s="695"/>
      <c r="PXK17" s="695"/>
      <c r="PXL17" s="695"/>
      <c r="PXM17" s="695"/>
      <c r="PXN17" s="695"/>
      <c r="PXO17" s="695"/>
      <c r="PXP17" s="695"/>
      <c r="PXQ17" s="695"/>
      <c r="PXR17" s="695"/>
      <c r="PXS17" s="695"/>
      <c r="PXT17" s="695"/>
      <c r="PXU17" s="695"/>
      <c r="PXV17" s="695"/>
      <c r="PXW17" s="695"/>
      <c r="PXX17" s="695"/>
      <c r="PXY17" s="695"/>
      <c r="PXZ17" s="695"/>
      <c r="PYA17" s="695"/>
      <c r="PYB17" s="695"/>
      <c r="PYC17" s="695"/>
      <c r="PYD17" s="695"/>
      <c r="PYE17" s="695"/>
      <c r="PYF17" s="695"/>
      <c r="PYG17" s="695"/>
      <c r="PYH17" s="695"/>
      <c r="PYI17" s="695"/>
      <c r="PYJ17" s="695"/>
      <c r="PYK17" s="695"/>
      <c r="PYL17" s="695"/>
      <c r="PYM17" s="695"/>
      <c r="PYN17" s="695"/>
      <c r="PYO17" s="695"/>
      <c r="PYP17" s="695"/>
      <c r="PYQ17" s="695"/>
      <c r="PYR17" s="695"/>
      <c r="PYS17" s="695"/>
      <c r="PYT17" s="695"/>
      <c r="PYU17" s="695"/>
      <c r="PYV17" s="695"/>
      <c r="PYW17" s="695"/>
      <c r="PYX17" s="695"/>
      <c r="PYY17" s="695"/>
      <c r="PYZ17" s="695"/>
      <c r="PZA17" s="695"/>
      <c r="PZB17" s="695"/>
      <c r="PZC17" s="695"/>
      <c r="PZD17" s="695"/>
      <c r="PZE17" s="695"/>
      <c r="PZF17" s="695"/>
      <c r="PZG17" s="695"/>
      <c r="PZH17" s="695"/>
      <c r="PZI17" s="695"/>
      <c r="PZJ17" s="695"/>
      <c r="PZK17" s="695"/>
      <c r="PZL17" s="695"/>
      <c r="PZM17" s="695"/>
      <c r="PZN17" s="695"/>
      <c r="PZO17" s="695"/>
      <c r="PZP17" s="695"/>
      <c r="PZQ17" s="695"/>
      <c r="PZR17" s="695"/>
      <c r="PZS17" s="695"/>
      <c r="PZT17" s="695"/>
      <c r="PZU17" s="695"/>
      <c r="PZV17" s="695"/>
      <c r="PZW17" s="695"/>
      <c r="PZX17" s="695"/>
      <c r="PZY17" s="695"/>
      <c r="PZZ17" s="695"/>
      <c r="QAA17" s="695"/>
      <c r="QAB17" s="695"/>
      <c r="QAC17" s="695"/>
      <c r="QAD17" s="695"/>
      <c r="QAE17" s="695"/>
      <c r="QAF17" s="695"/>
      <c r="QAG17" s="695"/>
      <c r="QAH17" s="695"/>
      <c r="QAI17" s="695"/>
      <c r="QAJ17" s="695"/>
      <c r="QAK17" s="695"/>
      <c r="QAL17" s="695"/>
      <c r="QAM17" s="695"/>
      <c r="QAN17" s="695"/>
      <c r="QAO17" s="695"/>
      <c r="QAP17" s="695"/>
      <c r="QAQ17" s="695"/>
      <c r="QAR17" s="695"/>
      <c r="QAS17" s="695"/>
      <c r="QAT17" s="695"/>
      <c r="QAU17" s="695"/>
      <c r="QAV17" s="695"/>
      <c r="QAW17" s="695"/>
      <c r="QAX17" s="695"/>
      <c r="QAY17" s="695"/>
      <c r="QAZ17" s="695"/>
      <c r="QBA17" s="695"/>
      <c r="QBB17" s="695"/>
      <c r="QBC17" s="695"/>
      <c r="QBD17" s="695"/>
      <c r="QBE17" s="695"/>
      <c r="QBF17" s="695"/>
      <c r="QBG17" s="695"/>
      <c r="QBH17" s="695"/>
      <c r="QBI17" s="695"/>
      <c r="QBJ17" s="695"/>
      <c r="QBK17" s="695"/>
      <c r="QBL17" s="695"/>
      <c r="QBM17" s="695"/>
      <c r="QBN17" s="695"/>
      <c r="QBO17" s="695"/>
      <c r="QBP17" s="695"/>
      <c r="QBQ17" s="695"/>
      <c r="QBR17" s="695"/>
      <c r="QBS17" s="695"/>
      <c r="QBT17" s="695"/>
      <c r="QBU17" s="695"/>
      <c r="QBV17" s="695"/>
      <c r="QBW17" s="695"/>
      <c r="QBX17" s="695"/>
      <c r="QBY17" s="695"/>
      <c r="QBZ17" s="695"/>
      <c r="QCA17" s="695"/>
      <c r="QCB17" s="695"/>
      <c r="QCC17" s="695"/>
      <c r="QCD17" s="695"/>
      <c r="QCE17" s="695"/>
      <c r="QCF17" s="695"/>
      <c r="QCG17" s="695"/>
      <c r="QCH17" s="695"/>
      <c r="QCI17" s="695"/>
      <c r="QCJ17" s="695"/>
      <c r="QCK17" s="695"/>
      <c r="QCL17" s="695"/>
      <c r="QCM17" s="695"/>
      <c r="QCN17" s="695"/>
      <c r="QCO17" s="695"/>
      <c r="QCP17" s="695"/>
      <c r="QCQ17" s="695"/>
      <c r="QCR17" s="695"/>
      <c r="QCS17" s="695"/>
      <c r="QCT17" s="695"/>
      <c r="QCU17" s="695"/>
      <c r="QCV17" s="695"/>
      <c r="QCW17" s="695"/>
      <c r="QCX17" s="695"/>
      <c r="QCY17" s="695"/>
      <c r="QCZ17" s="695"/>
      <c r="QDA17" s="695"/>
      <c r="QDB17" s="695"/>
      <c r="QDC17" s="695"/>
      <c r="QDD17" s="695"/>
      <c r="QDE17" s="695"/>
      <c r="QDF17" s="695"/>
      <c r="QDG17" s="695"/>
      <c r="QDH17" s="695"/>
      <c r="QDI17" s="695"/>
      <c r="QDJ17" s="695"/>
      <c r="QDK17" s="695"/>
      <c r="QDL17" s="695"/>
      <c r="QDM17" s="695"/>
      <c r="QDN17" s="695"/>
      <c r="QDO17" s="695"/>
      <c r="QDP17" s="695"/>
      <c r="QDQ17" s="695"/>
      <c r="QDR17" s="695"/>
      <c r="QDS17" s="695"/>
      <c r="QDT17" s="695"/>
      <c r="QDU17" s="695"/>
      <c r="QDV17" s="695"/>
      <c r="QDW17" s="695"/>
      <c r="QDX17" s="695"/>
      <c r="QDY17" s="695"/>
      <c r="QDZ17" s="695"/>
      <c r="QEA17" s="695"/>
      <c r="QEB17" s="695"/>
      <c r="QEC17" s="695"/>
      <c r="QED17" s="695"/>
      <c r="QEE17" s="695"/>
      <c r="QEF17" s="695"/>
      <c r="QEG17" s="695"/>
      <c r="QEH17" s="695"/>
      <c r="QEI17" s="695"/>
      <c r="QEJ17" s="695"/>
      <c r="QEK17" s="695"/>
      <c r="QEL17" s="695"/>
      <c r="QEM17" s="695"/>
      <c r="QEN17" s="695"/>
      <c r="QEO17" s="695"/>
      <c r="QEP17" s="695"/>
      <c r="QEQ17" s="695"/>
      <c r="QER17" s="695"/>
      <c r="QES17" s="695"/>
      <c r="QET17" s="695"/>
      <c r="QEU17" s="695"/>
      <c r="QEV17" s="695"/>
      <c r="QEW17" s="695"/>
      <c r="QEX17" s="695"/>
      <c r="QEY17" s="695"/>
      <c r="QEZ17" s="695"/>
      <c r="QFA17" s="695"/>
      <c r="QFB17" s="695"/>
      <c r="QFC17" s="695"/>
      <c r="QFD17" s="695"/>
      <c r="QFE17" s="695"/>
      <c r="QFF17" s="695"/>
      <c r="QFG17" s="695"/>
      <c r="QFH17" s="695"/>
      <c r="QFI17" s="695"/>
      <c r="QFJ17" s="695"/>
      <c r="QFK17" s="695"/>
      <c r="QFL17" s="695"/>
      <c r="QFM17" s="695"/>
      <c r="QFN17" s="695"/>
      <c r="QFO17" s="695"/>
      <c r="QFP17" s="695"/>
      <c r="QFQ17" s="695"/>
      <c r="QFR17" s="695"/>
      <c r="QFS17" s="695"/>
      <c r="QFT17" s="695"/>
      <c r="QFU17" s="695"/>
      <c r="QFV17" s="695"/>
      <c r="QFW17" s="695"/>
      <c r="QFX17" s="695"/>
      <c r="QFY17" s="695"/>
      <c r="QFZ17" s="695"/>
      <c r="QGA17" s="695"/>
      <c r="QGB17" s="695"/>
      <c r="QGC17" s="695"/>
      <c r="QGD17" s="695"/>
      <c r="QGE17" s="695"/>
      <c r="QGF17" s="695"/>
      <c r="QGG17" s="695"/>
      <c r="QGH17" s="695"/>
      <c r="QGI17" s="695"/>
      <c r="QGJ17" s="695"/>
      <c r="QGK17" s="695"/>
      <c r="QGL17" s="695"/>
      <c r="QGM17" s="695"/>
      <c r="QGN17" s="695"/>
      <c r="QGO17" s="695"/>
      <c r="QGP17" s="695"/>
      <c r="QGQ17" s="695"/>
      <c r="QGR17" s="695"/>
      <c r="QGS17" s="695"/>
      <c r="QGT17" s="695"/>
      <c r="QGU17" s="695"/>
      <c r="QGV17" s="695"/>
      <c r="QGW17" s="695"/>
      <c r="QGX17" s="695"/>
      <c r="QGY17" s="695"/>
      <c r="QGZ17" s="695"/>
      <c r="QHA17" s="695"/>
      <c r="QHB17" s="695"/>
      <c r="QHC17" s="695"/>
      <c r="QHD17" s="695"/>
      <c r="QHE17" s="695"/>
      <c r="QHF17" s="695"/>
      <c r="QHG17" s="695"/>
      <c r="QHH17" s="695"/>
      <c r="QHI17" s="695"/>
      <c r="QHJ17" s="695"/>
      <c r="QHK17" s="695"/>
      <c r="QHL17" s="695"/>
      <c r="QHM17" s="695"/>
      <c r="QHN17" s="695"/>
      <c r="QHO17" s="695"/>
      <c r="QHP17" s="695"/>
      <c r="QHQ17" s="695"/>
      <c r="QHR17" s="695"/>
      <c r="QHS17" s="695"/>
      <c r="QHT17" s="695"/>
      <c r="QHU17" s="695"/>
      <c r="QHV17" s="695"/>
      <c r="QHW17" s="695"/>
      <c r="QHX17" s="695"/>
      <c r="QHY17" s="695"/>
      <c r="QHZ17" s="695"/>
      <c r="QIA17" s="695"/>
      <c r="QIB17" s="695"/>
      <c r="QIC17" s="695"/>
      <c r="QID17" s="695"/>
      <c r="QIE17" s="695"/>
      <c r="QIF17" s="695"/>
      <c r="QIG17" s="695"/>
      <c r="QIH17" s="695"/>
      <c r="QII17" s="695"/>
      <c r="QIJ17" s="695"/>
      <c r="QIK17" s="695"/>
      <c r="QIL17" s="695"/>
      <c r="QIM17" s="695"/>
      <c r="QIN17" s="695"/>
      <c r="QIO17" s="695"/>
      <c r="QIP17" s="695"/>
      <c r="QIQ17" s="695"/>
      <c r="QIR17" s="695"/>
      <c r="QIS17" s="695"/>
      <c r="QIT17" s="695"/>
      <c r="QIU17" s="695"/>
      <c r="QIV17" s="695"/>
      <c r="QIW17" s="695"/>
      <c r="QIX17" s="695"/>
      <c r="QIY17" s="695"/>
      <c r="QIZ17" s="695"/>
      <c r="QJA17" s="695"/>
      <c r="QJB17" s="695"/>
      <c r="QJC17" s="695"/>
      <c r="QJD17" s="695"/>
      <c r="QJE17" s="695"/>
      <c r="QJF17" s="695"/>
      <c r="QJG17" s="695"/>
      <c r="QJH17" s="695"/>
      <c r="QJI17" s="695"/>
      <c r="QJJ17" s="695"/>
      <c r="QJK17" s="695"/>
      <c r="QJL17" s="695"/>
      <c r="QJM17" s="695"/>
      <c r="QJN17" s="695"/>
      <c r="QJO17" s="695"/>
      <c r="QJP17" s="695"/>
      <c r="QJQ17" s="695"/>
      <c r="QJR17" s="695"/>
      <c r="QJS17" s="695"/>
      <c r="QJT17" s="695"/>
      <c r="QJU17" s="695"/>
      <c r="QJV17" s="695"/>
      <c r="QJW17" s="695"/>
      <c r="QJX17" s="695"/>
      <c r="QJY17" s="695"/>
      <c r="QJZ17" s="695"/>
      <c r="QKA17" s="695"/>
      <c r="QKB17" s="695"/>
      <c r="QKC17" s="695"/>
      <c r="QKD17" s="695"/>
      <c r="QKE17" s="695"/>
      <c r="QKF17" s="695"/>
      <c r="QKG17" s="695"/>
      <c r="QKH17" s="695"/>
      <c r="QKI17" s="695"/>
      <c r="QKJ17" s="695"/>
      <c r="QKK17" s="695"/>
      <c r="QKL17" s="695"/>
      <c r="QKM17" s="695"/>
      <c r="QKN17" s="695"/>
      <c r="QKO17" s="695"/>
      <c r="QKP17" s="695"/>
      <c r="QKQ17" s="695"/>
      <c r="QKR17" s="695"/>
      <c r="QKS17" s="695"/>
      <c r="QKT17" s="695"/>
      <c r="QKU17" s="695"/>
      <c r="QKV17" s="695"/>
      <c r="QKW17" s="695"/>
      <c r="QKX17" s="695"/>
      <c r="QKY17" s="695"/>
      <c r="QKZ17" s="695"/>
      <c r="QLA17" s="695"/>
      <c r="QLB17" s="695"/>
      <c r="QLC17" s="695"/>
      <c r="QLD17" s="695"/>
      <c r="QLE17" s="695"/>
      <c r="QLF17" s="695"/>
      <c r="QLG17" s="695"/>
      <c r="QLH17" s="695"/>
      <c r="QLI17" s="695"/>
      <c r="QLJ17" s="695"/>
      <c r="QLK17" s="695"/>
      <c r="QLL17" s="695"/>
      <c r="QLM17" s="695"/>
      <c r="QLN17" s="695"/>
      <c r="QLO17" s="695"/>
      <c r="QLP17" s="695"/>
      <c r="QLQ17" s="695"/>
      <c r="QLR17" s="695"/>
      <c r="QLS17" s="695"/>
      <c r="QLT17" s="695"/>
      <c r="QLU17" s="695"/>
      <c r="QLV17" s="695"/>
      <c r="QLW17" s="695"/>
      <c r="QLX17" s="695"/>
      <c r="QLY17" s="695"/>
      <c r="QLZ17" s="695"/>
      <c r="QMA17" s="695"/>
      <c r="QMB17" s="695"/>
      <c r="QMC17" s="695"/>
      <c r="QMD17" s="695"/>
      <c r="QME17" s="695"/>
      <c r="QMF17" s="695"/>
      <c r="QMG17" s="695"/>
      <c r="QMH17" s="695"/>
      <c r="QMI17" s="695"/>
      <c r="QMJ17" s="695"/>
      <c r="QMK17" s="695"/>
      <c r="QML17" s="695"/>
      <c r="QMM17" s="695"/>
      <c r="QMN17" s="695"/>
      <c r="QMO17" s="695"/>
      <c r="QMP17" s="695"/>
      <c r="QMQ17" s="695"/>
      <c r="QMR17" s="695"/>
      <c r="QMS17" s="695"/>
      <c r="QMT17" s="695"/>
      <c r="QMU17" s="695"/>
      <c r="QMV17" s="695"/>
      <c r="QMW17" s="695"/>
      <c r="QMX17" s="695"/>
      <c r="QMY17" s="695"/>
      <c r="QMZ17" s="695"/>
      <c r="QNA17" s="695"/>
      <c r="QNB17" s="695"/>
      <c r="QNC17" s="695"/>
      <c r="QND17" s="695"/>
      <c r="QNE17" s="695"/>
      <c r="QNF17" s="695"/>
      <c r="QNG17" s="695"/>
      <c r="QNH17" s="695"/>
      <c r="QNI17" s="695"/>
      <c r="QNJ17" s="695"/>
      <c r="QNK17" s="695"/>
      <c r="QNL17" s="695"/>
      <c r="QNM17" s="695"/>
      <c r="QNN17" s="695"/>
      <c r="QNO17" s="695"/>
      <c r="QNP17" s="695"/>
      <c r="QNQ17" s="695"/>
      <c r="QNR17" s="695"/>
      <c r="QNS17" s="695"/>
      <c r="QNT17" s="695"/>
      <c r="QNU17" s="695"/>
      <c r="QNV17" s="695"/>
      <c r="QNW17" s="695"/>
      <c r="QNX17" s="695"/>
      <c r="QNY17" s="695"/>
      <c r="QNZ17" s="695"/>
      <c r="QOA17" s="695"/>
      <c r="QOB17" s="695"/>
      <c r="QOC17" s="695"/>
      <c r="QOD17" s="695"/>
      <c r="QOE17" s="695"/>
      <c r="QOF17" s="695"/>
      <c r="QOG17" s="695"/>
      <c r="QOH17" s="695"/>
      <c r="QOI17" s="695"/>
      <c r="QOJ17" s="695"/>
      <c r="QOK17" s="695"/>
      <c r="QOL17" s="695"/>
      <c r="QOM17" s="695"/>
      <c r="QON17" s="695"/>
      <c r="QOO17" s="695"/>
      <c r="QOP17" s="695"/>
      <c r="QOQ17" s="695"/>
      <c r="QOR17" s="695"/>
      <c r="QOS17" s="695"/>
      <c r="QOT17" s="695"/>
      <c r="QOU17" s="695"/>
      <c r="QOV17" s="695"/>
      <c r="QOW17" s="695"/>
      <c r="QOX17" s="695"/>
      <c r="QOY17" s="695"/>
      <c r="QOZ17" s="695"/>
      <c r="QPA17" s="695"/>
      <c r="QPB17" s="695"/>
      <c r="QPC17" s="695"/>
      <c r="QPD17" s="695"/>
      <c r="QPE17" s="695"/>
      <c r="QPF17" s="695"/>
      <c r="QPG17" s="695"/>
      <c r="QPH17" s="695"/>
      <c r="QPI17" s="695"/>
      <c r="QPJ17" s="695"/>
      <c r="QPK17" s="695"/>
      <c r="QPL17" s="695"/>
      <c r="QPM17" s="695"/>
      <c r="QPN17" s="695"/>
      <c r="QPO17" s="695"/>
      <c r="QPP17" s="695"/>
      <c r="QPQ17" s="695"/>
      <c r="QPR17" s="695"/>
      <c r="QPS17" s="695"/>
      <c r="QPT17" s="695"/>
      <c r="QPU17" s="695"/>
      <c r="QPV17" s="695"/>
      <c r="QPW17" s="695"/>
      <c r="QPX17" s="695"/>
      <c r="QPY17" s="695"/>
      <c r="QPZ17" s="695"/>
      <c r="QQA17" s="695"/>
      <c r="QQB17" s="695"/>
      <c r="QQC17" s="695"/>
      <c r="QQD17" s="695"/>
      <c r="QQE17" s="695"/>
      <c r="QQF17" s="695"/>
      <c r="QQG17" s="695"/>
      <c r="QQH17" s="695"/>
      <c r="QQI17" s="695"/>
      <c r="QQJ17" s="695"/>
      <c r="QQK17" s="695"/>
      <c r="QQL17" s="695"/>
      <c r="QQM17" s="695"/>
      <c r="QQN17" s="695"/>
      <c r="QQO17" s="695"/>
      <c r="QQP17" s="695"/>
      <c r="QQQ17" s="695"/>
      <c r="QQR17" s="695"/>
      <c r="QQS17" s="695"/>
      <c r="QQT17" s="695"/>
      <c r="QQU17" s="695"/>
      <c r="QQV17" s="695"/>
      <c r="QQW17" s="695"/>
      <c r="QQX17" s="695"/>
      <c r="QQY17" s="695"/>
      <c r="QQZ17" s="695"/>
      <c r="QRA17" s="695"/>
      <c r="QRB17" s="695"/>
      <c r="QRC17" s="695"/>
      <c r="QRD17" s="695"/>
      <c r="QRE17" s="695"/>
      <c r="QRF17" s="695"/>
      <c r="QRG17" s="695"/>
      <c r="QRH17" s="695"/>
      <c r="QRI17" s="695"/>
      <c r="QRJ17" s="695"/>
      <c r="QRK17" s="695"/>
      <c r="QRL17" s="695"/>
      <c r="QRM17" s="695"/>
      <c r="QRN17" s="695"/>
      <c r="QRO17" s="695"/>
      <c r="QRP17" s="695"/>
      <c r="QRQ17" s="695"/>
      <c r="QRR17" s="695"/>
      <c r="QRS17" s="695"/>
      <c r="QRT17" s="695"/>
      <c r="QRU17" s="695"/>
      <c r="QRV17" s="695"/>
      <c r="QRW17" s="695"/>
      <c r="QRX17" s="695"/>
      <c r="QRY17" s="695"/>
      <c r="QRZ17" s="695"/>
      <c r="QSA17" s="695"/>
      <c r="QSB17" s="695"/>
      <c r="QSC17" s="695"/>
      <c r="QSD17" s="695"/>
      <c r="QSE17" s="695"/>
      <c r="QSF17" s="695"/>
      <c r="QSG17" s="695"/>
      <c r="QSH17" s="695"/>
      <c r="QSI17" s="695"/>
      <c r="QSJ17" s="695"/>
      <c r="QSK17" s="695"/>
      <c r="QSL17" s="695"/>
      <c r="QSM17" s="695"/>
      <c r="QSN17" s="695"/>
      <c r="QSO17" s="695"/>
      <c r="QSP17" s="695"/>
      <c r="QSQ17" s="695"/>
      <c r="QSR17" s="695"/>
      <c r="QSS17" s="695"/>
      <c r="QST17" s="695"/>
      <c r="QSU17" s="695"/>
      <c r="QSV17" s="695"/>
      <c r="QSW17" s="695"/>
      <c r="QSX17" s="695"/>
      <c r="QSY17" s="695"/>
      <c r="QSZ17" s="695"/>
      <c r="QTA17" s="695"/>
      <c r="QTB17" s="695"/>
      <c r="QTC17" s="695"/>
      <c r="QTD17" s="695"/>
      <c r="QTE17" s="695"/>
      <c r="QTF17" s="695"/>
      <c r="QTG17" s="695"/>
      <c r="QTH17" s="695"/>
      <c r="QTI17" s="695"/>
      <c r="QTJ17" s="695"/>
      <c r="QTK17" s="695"/>
      <c r="QTL17" s="695"/>
      <c r="QTM17" s="695"/>
      <c r="QTN17" s="695"/>
      <c r="QTO17" s="695"/>
      <c r="QTP17" s="695"/>
      <c r="QTQ17" s="695"/>
      <c r="QTR17" s="695"/>
      <c r="QTS17" s="695"/>
      <c r="QTT17" s="695"/>
      <c r="QTU17" s="695"/>
      <c r="QTV17" s="695"/>
      <c r="QTW17" s="695"/>
      <c r="QTX17" s="695"/>
      <c r="QTY17" s="695"/>
      <c r="QTZ17" s="695"/>
      <c r="QUA17" s="695"/>
      <c r="QUB17" s="695"/>
      <c r="QUC17" s="695"/>
      <c r="QUD17" s="695"/>
      <c r="QUE17" s="695"/>
      <c r="QUF17" s="695"/>
      <c r="QUG17" s="695"/>
      <c r="QUH17" s="695"/>
      <c r="QUI17" s="695"/>
      <c r="QUJ17" s="695"/>
      <c r="QUK17" s="695"/>
      <c r="QUL17" s="695"/>
      <c r="QUM17" s="695"/>
      <c r="QUN17" s="695"/>
      <c r="QUO17" s="695"/>
      <c r="QUP17" s="695"/>
      <c r="QUQ17" s="695"/>
      <c r="QUR17" s="695"/>
      <c r="QUS17" s="695"/>
      <c r="QUT17" s="695"/>
      <c r="QUU17" s="695"/>
      <c r="QUV17" s="695"/>
      <c r="QUW17" s="695"/>
      <c r="QUX17" s="695"/>
      <c r="QUY17" s="695"/>
      <c r="QUZ17" s="695"/>
      <c r="QVA17" s="695"/>
      <c r="QVB17" s="695"/>
      <c r="QVC17" s="695"/>
      <c r="QVD17" s="695"/>
      <c r="QVE17" s="695"/>
      <c r="QVF17" s="695"/>
      <c r="QVG17" s="695"/>
      <c r="QVH17" s="695"/>
      <c r="QVI17" s="695"/>
      <c r="QVJ17" s="695"/>
      <c r="QVK17" s="695"/>
      <c r="QVL17" s="695"/>
      <c r="QVM17" s="695"/>
      <c r="QVN17" s="695"/>
      <c r="QVO17" s="695"/>
      <c r="QVP17" s="695"/>
      <c r="QVQ17" s="695"/>
      <c r="QVR17" s="695"/>
      <c r="QVS17" s="695"/>
      <c r="QVT17" s="695"/>
      <c r="QVU17" s="695"/>
      <c r="QVV17" s="695"/>
      <c r="QVW17" s="695"/>
      <c r="QVX17" s="695"/>
      <c r="QVY17" s="695"/>
      <c r="QVZ17" s="695"/>
      <c r="QWA17" s="695"/>
      <c r="QWB17" s="695"/>
      <c r="QWC17" s="695"/>
      <c r="QWD17" s="695"/>
      <c r="QWE17" s="695"/>
      <c r="QWF17" s="695"/>
      <c r="QWG17" s="695"/>
      <c r="QWH17" s="695"/>
      <c r="QWI17" s="695"/>
      <c r="QWJ17" s="695"/>
      <c r="QWK17" s="695"/>
      <c r="QWL17" s="695"/>
      <c r="QWM17" s="695"/>
      <c r="QWN17" s="695"/>
      <c r="QWO17" s="695"/>
      <c r="QWP17" s="695"/>
      <c r="QWQ17" s="695"/>
      <c r="QWR17" s="695"/>
      <c r="QWS17" s="695"/>
      <c r="QWT17" s="695"/>
      <c r="QWU17" s="695"/>
      <c r="QWV17" s="695"/>
      <c r="QWW17" s="695"/>
      <c r="QWX17" s="695"/>
      <c r="QWY17" s="695"/>
      <c r="QWZ17" s="695"/>
      <c r="QXA17" s="695"/>
      <c r="QXB17" s="695"/>
      <c r="QXC17" s="695"/>
      <c r="QXD17" s="695"/>
      <c r="QXE17" s="695"/>
      <c r="QXF17" s="695"/>
      <c r="QXG17" s="695"/>
      <c r="QXH17" s="695"/>
      <c r="QXI17" s="695"/>
      <c r="QXJ17" s="695"/>
      <c r="QXK17" s="695"/>
      <c r="QXL17" s="695"/>
      <c r="QXM17" s="695"/>
      <c r="QXN17" s="695"/>
      <c r="QXO17" s="695"/>
      <c r="QXP17" s="695"/>
      <c r="QXQ17" s="695"/>
      <c r="QXR17" s="695"/>
      <c r="QXS17" s="695"/>
      <c r="QXT17" s="695"/>
      <c r="QXU17" s="695"/>
      <c r="QXV17" s="695"/>
      <c r="QXW17" s="695"/>
      <c r="QXX17" s="695"/>
      <c r="QXY17" s="695"/>
      <c r="QXZ17" s="695"/>
      <c r="QYA17" s="695"/>
      <c r="QYB17" s="695"/>
      <c r="QYC17" s="695"/>
      <c r="QYD17" s="695"/>
      <c r="QYE17" s="695"/>
      <c r="QYF17" s="695"/>
      <c r="QYG17" s="695"/>
      <c r="QYH17" s="695"/>
      <c r="QYI17" s="695"/>
      <c r="QYJ17" s="695"/>
      <c r="QYK17" s="695"/>
      <c r="QYL17" s="695"/>
      <c r="QYM17" s="695"/>
      <c r="QYN17" s="695"/>
      <c r="QYO17" s="695"/>
      <c r="QYP17" s="695"/>
      <c r="QYQ17" s="695"/>
      <c r="QYR17" s="695"/>
      <c r="QYS17" s="695"/>
      <c r="QYT17" s="695"/>
      <c r="QYU17" s="695"/>
      <c r="QYV17" s="695"/>
      <c r="QYW17" s="695"/>
      <c r="QYX17" s="695"/>
      <c r="QYY17" s="695"/>
      <c r="QYZ17" s="695"/>
      <c r="QZA17" s="695"/>
      <c r="QZB17" s="695"/>
      <c r="QZC17" s="695"/>
      <c r="QZD17" s="695"/>
      <c r="QZE17" s="695"/>
      <c r="QZF17" s="695"/>
      <c r="QZG17" s="695"/>
      <c r="QZH17" s="695"/>
      <c r="QZI17" s="695"/>
      <c r="QZJ17" s="695"/>
      <c r="QZK17" s="695"/>
      <c r="QZL17" s="695"/>
      <c r="QZM17" s="695"/>
      <c r="QZN17" s="695"/>
      <c r="QZO17" s="695"/>
      <c r="QZP17" s="695"/>
      <c r="QZQ17" s="695"/>
      <c r="QZR17" s="695"/>
      <c r="QZS17" s="695"/>
      <c r="QZT17" s="695"/>
      <c r="QZU17" s="695"/>
      <c r="QZV17" s="695"/>
      <c r="QZW17" s="695"/>
      <c r="QZX17" s="695"/>
      <c r="QZY17" s="695"/>
      <c r="QZZ17" s="695"/>
      <c r="RAA17" s="695"/>
      <c r="RAB17" s="695"/>
      <c r="RAC17" s="695"/>
      <c r="RAD17" s="695"/>
      <c r="RAE17" s="695"/>
      <c r="RAF17" s="695"/>
      <c r="RAG17" s="695"/>
      <c r="RAH17" s="695"/>
      <c r="RAI17" s="695"/>
      <c r="RAJ17" s="695"/>
      <c r="RAK17" s="695"/>
      <c r="RAL17" s="695"/>
      <c r="RAM17" s="695"/>
      <c r="RAN17" s="695"/>
      <c r="RAO17" s="695"/>
      <c r="RAP17" s="695"/>
      <c r="RAQ17" s="695"/>
      <c r="RAR17" s="695"/>
      <c r="RAS17" s="695"/>
      <c r="RAT17" s="695"/>
      <c r="RAU17" s="695"/>
      <c r="RAV17" s="695"/>
      <c r="RAW17" s="695"/>
      <c r="RAX17" s="695"/>
      <c r="RAY17" s="695"/>
      <c r="RAZ17" s="695"/>
      <c r="RBA17" s="695"/>
      <c r="RBB17" s="695"/>
      <c r="RBC17" s="695"/>
      <c r="RBD17" s="695"/>
      <c r="RBE17" s="695"/>
      <c r="RBF17" s="695"/>
      <c r="RBG17" s="695"/>
      <c r="RBH17" s="695"/>
      <c r="RBI17" s="695"/>
      <c r="RBJ17" s="695"/>
      <c r="RBK17" s="695"/>
      <c r="RBL17" s="695"/>
      <c r="RBM17" s="695"/>
      <c r="RBN17" s="695"/>
      <c r="RBO17" s="695"/>
      <c r="RBP17" s="695"/>
      <c r="RBQ17" s="695"/>
      <c r="RBR17" s="695"/>
      <c r="RBS17" s="695"/>
      <c r="RBT17" s="695"/>
      <c r="RBU17" s="695"/>
      <c r="RBV17" s="695"/>
      <c r="RBW17" s="695"/>
      <c r="RBX17" s="695"/>
      <c r="RBY17" s="695"/>
      <c r="RBZ17" s="695"/>
      <c r="RCA17" s="695"/>
      <c r="RCB17" s="695"/>
      <c r="RCC17" s="695"/>
      <c r="RCD17" s="695"/>
      <c r="RCE17" s="695"/>
      <c r="RCF17" s="695"/>
      <c r="RCG17" s="695"/>
      <c r="RCH17" s="695"/>
      <c r="RCI17" s="695"/>
      <c r="RCJ17" s="695"/>
      <c r="RCK17" s="695"/>
      <c r="RCL17" s="695"/>
      <c r="RCM17" s="695"/>
      <c r="RCN17" s="695"/>
      <c r="RCO17" s="695"/>
      <c r="RCP17" s="695"/>
      <c r="RCQ17" s="695"/>
      <c r="RCR17" s="695"/>
      <c r="RCS17" s="695"/>
      <c r="RCT17" s="695"/>
      <c r="RCU17" s="695"/>
      <c r="RCV17" s="695"/>
      <c r="RCW17" s="695"/>
      <c r="RCX17" s="695"/>
      <c r="RCY17" s="695"/>
      <c r="RCZ17" s="695"/>
      <c r="RDA17" s="695"/>
      <c r="RDB17" s="695"/>
      <c r="RDC17" s="695"/>
      <c r="RDD17" s="695"/>
      <c r="RDE17" s="695"/>
      <c r="RDF17" s="695"/>
      <c r="RDG17" s="695"/>
      <c r="RDH17" s="695"/>
      <c r="RDI17" s="695"/>
      <c r="RDJ17" s="695"/>
      <c r="RDK17" s="695"/>
      <c r="RDL17" s="695"/>
      <c r="RDM17" s="695"/>
      <c r="RDN17" s="695"/>
      <c r="RDO17" s="695"/>
      <c r="RDP17" s="695"/>
      <c r="RDQ17" s="695"/>
      <c r="RDR17" s="695"/>
      <c r="RDS17" s="695"/>
      <c r="RDT17" s="695"/>
      <c r="RDU17" s="695"/>
      <c r="RDV17" s="695"/>
      <c r="RDW17" s="695"/>
      <c r="RDX17" s="695"/>
      <c r="RDY17" s="695"/>
      <c r="RDZ17" s="695"/>
      <c r="REA17" s="695"/>
      <c r="REB17" s="695"/>
      <c r="REC17" s="695"/>
      <c r="RED17" s="695"/>
      <c r="REE17" s="695"/>
      <c r="REF17" s="695"/>
      <c r="REG17" s="695"/>
      <c r="REH17" s="695"/>
      <c r="REI17" s="695"/>
      <c r="REJ17" s="695"/>
      <c r="REK17" s="695"/>
      <c r="REL17" s="695"/>
      <c r="REM17" s="695"/>
      <c r="REN17" s="695"/>
      <c r="REO17" s="695"/>
      <c r="REP17" s="695"/>
      <c r="REQ17" s="695"/>
      <c r="RER17" s="695"/>
      <c r="RES17" s="695"/>
      <c r="RET17" s="695"/>
      <c r="REU17" s="695"/>
      <c r="REV17" s="695"/>
      <c r="REW17" s="695"/>
      <c r="REX17" s="695"/>
      <c r="REY17" s="695"/>
      <c r="REZ17" s="695"/>
      <c r="RFA17" s="695"/>
      <c r="RFB17" s="695"/>
      <c r="RFC17" s="695"/>
      <c r="RFD17" s="695"/>
      <c r="RFE17" s="695"/>
      <c r="RFF17" s="695"/>
      <c r="RFG17" s="695"/>
      <c r="RFH17" s="695"/>
      <c r="RFI17" s="695"/>
      <c r="RFJ17" s="695"/>
      <c r="RFK17" s="695"/>
      <c r="RFL17" s="695"/>
      <c r="RFM17" s="695"/>
      <c r="RFN17" s="695"/>
      <c r="RFO17" s="695"/>
      <c r="RFP17" s="695"/>
      <c r="RFQ17" s="695"/>
      <c r="RFR17" s="695"/>
      <c r="RFS17" s="695"/>
      <c r="RFT17" s="695"/>
      <c r="RFU17" s="695"/>
      <c r="RFV17" s="695"/>
      <c r="RFW17" s="695"/>
      <c r="RFX17" s="695"/>
      <c r="RFY17" s="695"/>
      <c r="RFZ17" s="695"/>
      <c r="RGA17" s="695"/>
      <c r="RGB17" s="695"/>
      <c r="RGC17" s="695"/>
      <c r="RGD17" s="695"/>
      <c r="RGE17" s="695"/>
      <c r="RGF17" s="695"/>
      <c r="RGG17" s="695"/>
      <c r="RGH17" s="695"/>
      <c r="RGI17" s="695"/>
      <c r="RGJ17" s="695"/>
      <c r="RGK17" s="695"/>
      <c r="RGL17" s="695"/>
      <c r="RGM17" s="695"/>
      <c r="RGN17" s="695"/>
      <c r="RGO17" s="695"/>
      <c r="RGP17" s="695"/>
      <c r="RGQ17" s="695"/>
      <c r="RGR17" s="695"/>
      <c r="RGS17" s="695"/>
      <c r="RGT17" s="695"/>
      <c r="RGU17" s="695"/>
      <c r="RGV17" s="695"/>
      <c r="RGW17" s="695"/>
      <c r="RGX17" s="695"/>
      <c r="RGY17" s="695"/>
      <c r="RGZ17" s="695"/>
      <c r="RHA17" s="695"/>
      <c r="RHB17" s="695"/>
      <c r="RHC17" s="695"/>
      <c r="RHD17" s="695"/>
      <c r="RHE17" s="695"/>
      <c r="RHF17" s="695"/>
      <c r="RHG17" s="695"/>
      <c r="RHH17" s="695"/>
      <c r="RHI17" s="695"/>
      <c r="RHJ17" s="695"/>
      <c r="RHK17" s="695"/>
      <c r="RHL17" s="695"/>
      <c r="RHM17" s="695"/>
      <c r="RHN17" s="695"/>
      <c r="RHO17" s="695"/>
      <c r="RHP17" s="695"/>
      <c r="RHQ17" s="695"/>
      <c r="RHR17" s="695"/>
      <c r="RHS17" s="695"/>
      <c r="RHT17" s="695"/>
      <c r="RHU17" s="695"/>
      <c r="RHV17" s="695"/>
      <c r="RHW17" s="695"/>
      <c r="RHX17" s="695"/>
      <c r="RHY17" s="695"/>
      <c r="RHZ17" s="695"/>
      <c r="RIA17" s="695"/>
      <c r="RIB17" s="695"/>
      <c r="RIC17" s="695"/>
      <c r="RID17" s="695"/>
      <c r="RIE17" s="695"/>
      <c r="RIF17" s="695"/>
      <c r="RIG17" s="695"/>
      <c r="RIH17" s="695"/>
      <c r="RII17" s="695"/>
      <c r="RIJ17" s="695"/>
      <c r="RIK17" s="695"/>
      <c r="RIL17" s="695"/>
      <c r="RIM17" s="695"/>
      <c r="RIN17" s="695"/>
      <c r="RIO17" s="695"/>
      <c r="RIP17" s="695"/>
      <c r="RIQ17" s="695"/>
      <c r="RIR17" s="695"/>
      <c r="RIS17" s="695"/>
      <c r="RIT17" s="695"/>
      <c r="RIU17" s="695"/>
      <c r="RIV17" s="695"/>
      <c r="RIW17" s="695"/>
      <c r="RIX17" s="695"/>
      <c r="RIY17" s="695"/>
      <c r="RIZ17" s="695"/>
      <c r="RJA17" s="695"/>
      <c r="RJB17" s="695"/>
      <c r="RJC17" s="695"/>
      <c r="RJD17" s="695"/>
      <c r="RJE17" s="695"/>
      <c r="RJF17" s="695"/>
      <c r="RJG17" s="695"/>
      <c r="RJH17" s="695"/>
      <c r="RJI17" s="695"/>
      <c r="RJJ17" s="695"/>
      <c r="RJK17" s="695"/>
      <c r="RJL17" s="695"/>
      <c r="RJM17" s="695"/>
      <c r="RJN17" s="695"/>
      <c r="RJO17" s="695"/>
      <c r="RJP17" s="695"/>
      <c r="RJQ17" s="695"/>
      <c r="RJR17" s="695"/>
      <c r="RJS17" s="695"/>
      <c r="RJT17" s="695"/>
      <c r="RJU17" s="695"/>
      <c r="RJV17" s="695"/>
      <c r="RJW17" s="695"/>
      <c r="RJX17" s="695"/>
      <c r="RJY17" s="695"/>
      <c r="RJZ17" s="695"/>
      <c r="RKA17" s="695"/>
      <c r="RKB17" s="695"/>
      <c r="RKC17" s="695"/>
      <c r="RKD17" s="695"/>
      <c r="RKE17" s="695"/>
      <c r="RKF17" s="695"/>
      <c r="RKG17" s="695"/>
      <c r="RKH17" s="695"/>
      <c r="RKI17" s="695"/>
      <c r="RKJ17" s="695"/>
      <c r="RKK17" s="695"/>
      <c r="RKL17" s="695"/>
      <c r="RKM17" s="695"/>
      <c r="RKN17" s="695"/>
      <c r="RKO17" s="695"/>
      <c r="RKP17" s="695"/>
      <c r="RKQ17" s="695"/>
      <c r="RKR17" s="695"/>
      <c r="RKS17" s="695"/>
      <c r="RKT17" s="695"/>
      <c r="RKU17" s="695"/>
      <c r="RKV17" s="695"/>
      <c r="RKW17" s="695"/>
      <c r="RKX17" s="695"/>
      <c r="RKY17" s="695"/>
      <c r="RKZ17" s="695"/>
      <c r="RLA17" s="695"/>
      <c r="RLB17" s="695"/>
      <c r="RLC17" s="695"/>
      <c r="RLD17" s="695"/>
      <c r="RLE17" s="695"/>
      <c r="RLF17" s="695"/>
      <c r="RLG17" s="695"/>
      <c r="RLH17" s="695"/>
      <c r="RLI17" s="695"/>
      <c r="RLJ17" s="695"/>
      <c r="RLK17" s="695"/>
      <c r="RLL17" s="695"/>
      <c r="RLM17" s="695"/>
      <c r="RLN17" s="695"/>
      <c r="RLO17" s="695"/>
      <c r="RLP17" s="695"/>
      <c r="RLQ17" s="695"/>
      <c r="RLR17" s="695"/>
      <c r="RLS17" s="695"/>
      <c r="RLT17" s="695"/>
      <c r="RLU17" s="695"/>
      <c r="RLV17" s="695"/>
      <c r="RLW17" s="695"/>
      <c r="RLX17" s="695"/>
      <c r="RLY17" s="695"/>
      <c r="RLZ17" s="695"/>
      <c r="RMA17" s="695"/>
      <c r="RMB17" s="695"/>
      <c r="RMC17" s="695"/>
      <c r="RMD17" s="695"/>
      <c r="RME17" s="695"/>
      <c r="RMF17" s="695"/>
      <c r="RMG17" s="695"/>
      <c r="RMH17" s="695"/>
      <c r="RMI17" s="695"/>
      <c r="RMJ17" s="695"/>
      <c r="RMK17" s="695"/>
      <c r="RML17" s="695"/>
      <c r="RMM17" s="695"/>
      <c r="RMN17" s="695"/>
      <c r="RMO17" s="695"/>
      <c r="RMP17" s="695"/>
      <c r="RMQ17" s="695"/>
      <c r="RMR17" s="695"/>
      <c r="RMS17" s="695"/>
      <c r="RMT17" s="695"/>
      <c r="RMU17" s="695"/>
      <c r="RMV17" s="695"/>
      <c r="RMW17" s="695"/>
      <c r="RMX17" s="695"/>
      <c r="RMY17" s="695"/>
      <c r="RMZ17" s="695"/>
      <c r="RNA17" s="695"/>
      <c r="RNB17" s="695"/>
      <c r="RNC17" s="695"/>
      <c r="RND17" s="695"/>
      <c r="RNE17" s="695"/>
      <c r="RNF17" s="695"/>
      <c r="RNG17" s="695"/>
      <c r="RNH17" s="695"/>
      <c r="RNI17" s="695"/>
      <c r="RNJ17" s="695"/>
      <c r="RNK17" s="695"/>
      <c r="RNL17" s="695"/>
      <c r="RNM17" s="695"/>
      <c r="RNN17" s="695"/>
      <c r="RNO17" s="695"/>
      <c r="RNP17" s="695"/>
      <c r="RNQ17" s="695"/>
      <c r="RNR17" s="695"/>
      <c r="RNS17" s="695"/>
      <c r="RNT17" s="695"/>
      <c r="RNU17" s="695"/>
      <c r="RNV17" s="695"/>
      <c r="RNW17" s="695"/>
      <c r="RNX17" s="695"/>
      <c r="RNY17" s="695"/>
      <c r="RNZ17" s="695"/>
      <c r="ROA17" s="695"/>
      <c r="ROB17" s="695"/>
      <c r="ROC17" s="695"/>
      <c r="ROD17" s="695"/>
      <c r="ROE17" s="695"/>
      <c r="ROF17" s="695"/>
      <c r="ROG17" s="695"/>
      <c r="ROH17" s="695"/>
      <c r="ROI17" s="695"/>
      <c r="ROJ17" s="695"/>
      <c r="ROK17" s="695"/>
      <c r="ROL17" s="695"/>
      <c r="ROM17" s="695"/>
      <c r="RON17" s="695"/>
      <c r="ROO17" s="695"/>
      <c r="ROP17" s="695"/>
      <c r="ROQ17" s="695"/>
      <c r="ROR17" s="695"/>
      <c r="ROS17" s="695"/>
      <c r="ROT17" s="695"/>
      <c r="ROU17" s="695"/>
      <c r="ROV17" s="695"/>
      <c r="ROW17" s="695"/>
      <c r="ROX17" s="695"/>
      <c r="ROY17" s="695"/>
      <c r="ROZ17" s="695"/>
      <c r="RPA17" s="695"/>
      <c r="RPB17" s="695"/>
      <c r="RPC17" s="695"/>
      <c r="RPD17" s="695"/>
      <c r="RPE17" s="695"/>
      <c r="RPF17" s="695"/>
      <c r="RPG17" s="695"/>
      <c r="RPH17" s="695"/>
      <c r="RPI17" s="695"/>
      <c r="RPJ17" s="695"/>
      <c r="RPK17" s="695"/>
      <c r="RPL17" s="695"/>
      <c r="RPM17" s="695"/>
      <c r="RPN17" s="695"/>
      <c r="RPO17" s="695"/>
      <c r="RPP17" s="695"/>
      <c r="RPQ17" s="695"/>
      <c r="RPR17" s="695"/>
      <c r="RPS17" s="695"/>
      <c r="RPT17" s="695"/>
      <c r="RPU17" s="695"/>
      <c r="RPV17" s="695"/>
      <c r="RPW17" s="695"/>
      <c r="RPX17" s="695"/>
      <c r="RPY17" s="695"/>
      <c r="RPZ17" s="695"/>
      <c r="RQA17" s="695"/>
      <c r="RQB17" s="695"/>
      <c r="RQC17" s="695"/>
      <c r="RQD17" s="695"/>
      <c r="RQE17" s="695"/>
      <c r="RQF17" s="695"/>
      <c r="RQG17" s="695"/>
      <c r="RQH17" s="695"/>
      <c r="RQI17" s="695"/>
      <c r="RQJ17" s="695"/>
      <c r="RQK17" s="695"/>
      <c r="RQL17" s="695"/>
      <c r="RQM17" s="695"/>
      <c r="RQN17" s="695"/>
      <c r="RQO17" s="695"/>
      <c r="RQP17" s="695"/>
      <c r="RQQ17" s="695"/>
      <c r="RQR17" s="695"/>
      <c r="RQS17" s="695"/>
      <c r="RQT17" s="695"/>
      <c r="RQU17" s="695"/>
      <c r="RQV17" s="695"/>
      <c r="RQW17" s="695"/>
      <c r="RQX17" s="695"/>
      <c r="RQY17" s="695"/>
      <c r="RQZ17" s="695"/>
      <c r="RRA17" s="695"/>
      <c r="RRB17" s="695"/>
      <c r="RRC17" s="695"/>
      <c r="RRD17" s="695"/>
      <c r="RRE17" s="695"/>
      <c r="RRF17" s="695"/>
      <c r="RRG17" s="695"/>
      <c r="RRH17" s="695"/>
      <c r="RRI17" s="695"/>
      <c r="RRJ17" s="695"/>
      <c r="RRK17" s="695"/>
      <c r="RRL17" s="695"/>
      <c r="RRM17" s="695"/>
      <c r="RRN17" s="695"/>
      <c r="RRO17" s="695"/>
      <c r="RRP17" s="695"/>
      <c r="RRQ17" s="695"/>
      <c r="RRR17" s="695"/>
      <c r="RRS17" s="695"/>
      <c r="RRT17" s="695"/>
      <c r="RRU17" s="695"/>
      <c r="RRV17" s="695"/>
      <c r="RRW17" s="695"/>
      <c r="RRX17" s="695"/>
      <c r="RRY17" s="695"/>
      <c r="RRZ17" s="695"/>
      <c r="RSA17" s="695"/>
      <c r="RSB17" s="695"/>
      <c r="RSC17" s="695"/>
      <c r="RSD17" s="695"/>
      <c r="RSE17" s="695"/>
      <c r="RSF17" s="695"/>
      <c r="RSG17" s="695"/>
      <c r="RSH17" s="695"/>
      <c r="RSI17" s="695"/>
      <c r="RSJ17" s="695"/>
      <c r="RSK17" s="695"/>
      <c r="RSL17" s="695"/>
      <c r="RSM17" s="695"/>
      <c r="RSN17" s="695"/>
      <c r="RSO17" s="695"/>
      <c r="RSP17" s="695"/>
      <c r="RSQ17" s="695"/>
      <c r="RSR17" s="695"/>
      <c r="RSS17" s="695"/>
      <c r="RST17" s="695"/>
      <c r="RSU17" s="695"/>
      <c r="RSV17" s="695"/>
      <c r="RSW17" s="695"/>
      <c r="RSX17" s="695"/>
      <c r="RSY17" s="695"/>
      <c r="RSZ17" s="695"/>
      <c r="RTA17" s="695"/>
      <c r="RTB17" s="695"/>
      <c r="RTC17" s="695"/>
      <c r="RTD17" s="695"/>
      <c r="RTE17" s="695"/>
      <c r="RTF17" s="695"/>
      <c r="RTG17" s="695"/>
      <c r="RTH17" s="695"/>
      <c r="RTI17" s="695"/>
      <c r="RTJ17" s="695"/>
      <c r="RTK17" s="695"/>
      <c r="RTL17" s="695"/>
      <c r="RTM17" s="695"/>
      <c r="RTN17" s="695"/>
      <c r="RTO17" s="695"/>
      <c r="RTP17" s="695"/>
      <c r="RTQ17" s="695"/>
      <c r="RTR17" s="695"/>
      <c r="RTS17" s="695"/>
      <c r="RTT17" s="695"/>
      <c r="RTU17" s="695"/>
      <c r="RTV17" s="695"/>
      <c r="RTW17" s="695"/>
      <c r="RTX17" s="695"/>
      <c r="RTY17" s="695"/>
      <c r="RTZ17" s="695"/>
      <c r="RUA17" s="695"/>
      <c r="RUB17" s="695"/>
      <c r="RUC17" s="695"/>
      <c r="RUD17" s="695"/>
      <c r="RUE17" s="695"/>
      <c r="RUF17" s="695"/>
      <c r="RUG17" s="695"/>
      <c r="RUH17" s="695"/>
      <c r="RUI17" s="695"/>
      <c r="RUJ17" s="695"/>
      <c r="RUK17" s="695"/>
      <c r="RUL17" s="695"/>
      <c r="RUM17" s="695"/>
      <c r="RUN17" s="695"/>
      <c r="RUO17" s="695"/>
      <c r="RUP17" s="695"/>
      <c r="RUQ17" s="695"/>
      <c r="RUR17" s="695"/>
      <c r="RUS17" s="695"/>
      <c r="RUT17" s="695"/>
      <c r="RUU17" s="695"/>
      <c r="RUV17" s="695"/>
      <c r="RUW17" s="695"/>
      <c r="RUX17" s="695"/>
      <c r="RUY17" s="695"/>
      <c r="RUZ17" s="695"/>
      <c r="RVA17" s="695"/>
      <c r="RVB17" s="695"/>
      <c r="RVC17" s="695"/>
      <c r="RVD17" s="695"/>
      <c r="RVE17" s="695"/>
      <c r="RVF17" s="695"/>
      <c r="RVG17" s="695"/>
      <c r="RVH17" s="695"/>
      <c r="RVI17" s="695"/>
      <c r="RVJ17" s="695"/>
      <c r="RVK17" s="695"/>
      <c r="RVL17" s="695"/>
      <c r="RVM17" s="695"/>
      <c r="RVN17" s="695"/>
      <c r="RVO17" s="695"/>
      <c r="RVP17" s="695"/>
      <c r="RVQ17" s="695"/>
      <c r="RVR17" s="695"/>
      <c r="RVS17" s="695"/>
      <c r="RVT17" s="695"/>
      <c r="RVU17" s="695"/>
      <c r="RVV17" s="695"/>
      <c r="RVW17" s="695"/>
      <c r="RVX17" s="695"/>
      <c r="RVY17" s="695"/>
      <c r="RVZ17" s="695"/>
      <c r="RWA17" s="695"/>
      <c r="RWB17" s="695"/>
      <c r="RWC17" s="695"/>
      <c r="RWD17" s="695"/>
      <c r="RWE17" s="695"/>
      <c r="RWF17" s="695"/>
      <c r="RWG17" s="695"/>
      <c r="RWH17" s="695"/>
      <c r="RWI17" s="695"/>
      <c r="RWJ17" s="695"/>
      <c r="RWK17" s="695"/>
      <c r="RWL17" s="695"/>
      <c r="RWM17" s="695"/>
      <c r="RWN17" s="695"/>
      <c r="RWO17" s="695"/>
      <c r="RWP17" s="695"/>
      <c r="RWQ17" s="695"/>
      <c r="RWR17" s="695"/>
      <c r="RWS17" s="695"/>
      <c r="RWT17" s="695"/>
      <c r="RWU17" s="695"/>
      <c r="RWV17" s="695"/>
      <c r="RWW17" s="695"/>
      <c r="RWX17" s="695"/>
      <c r="RWY17" s="695"/>
      <c r="RWZ17" s="695"/>
      <c r="RXA17" s="695"/>
      <c r="RXB17" s="695"/>
      <c r="RXC17" s="695"/>
      <c r="RXD17" s="695"/>
      <c r="RXE17" s="695"/>
      <c r="RXF17" s="695"/>
      <c r="RXG17" s="695"/>
      <c r="RXH17" s="695"/>
      <c r="RXI17" s="695"/>
      <c r="RXJ17" s="695"/>
      <c r="RXK17" s="695"/>
      <c r="RXL17" s="695"/>
      <c r="RXM17" s="695"/>
      <c r="RXN17" s="695"/>
      <c r="RXO17" s="695"/>
      <c r="RXP17" s="695"/>
      <c r="RXQ17" s="695"/>
      <c r="RXR17" s="695"/>
      <c r="RXS17" s="695"/>
      <c r="RXT17" s="695"/>
      <c r="RXU17" s="695"/>
      <c r="RXV17" s="695"/>
      <c r="RXW17" s="695"/>
      <c r="RXX17" s="695"/>
      <c r="RXY17" s="695"/>
      <c r="RXZ17" s="695"/>
      <c r="RYA17" s="695"/>
      <c r="RYB17" s="695"/>
      <c r="RYC17" s="695"/>
      <c r="RYD17" s="695"/>
      <c r="RYE17" s="695"/>
      <c r="RYF17" s="695"/>
      <c r="RYG17" s="695"/>
      <c r="RYH17" s="695"/>
      <c r="RYI17" s="695"/>
      <c r="RYJ17" s="695"/>
      <c r="RYK17" s="695"/>
      <c r="RYL17" s="695"/>
      <c r="RYM17" s="695"/>
      <c r="RYN17" s="695"/>
      <c r="RYO17" s="695"/>
      <c r="RYP17" s="695"/>
      <c r="RYQ17" s="695"/>
      <c r="RYR17" s="695"/>
      <c r="RYS17" s="695"/>
      <c r="RYT17" s="695"/>
      <c r="RYU17" s="695"/>
      <c r="RYV17" s="695"/>
      <c r="RYW17" s="695"/>
      <c r="RYX17" s="695"/>
      <c r="RYY17" s="695"/>
      <c r="RYZ17" s="695"/>
      <c r="RZA17" s="695"/>
      <c r="RZB17" s="695"/>
      <c r="RZC17" s="695"/>
      <c r="RZD17" s="695"/>
      <c r="RZE17" s="695"/>
      <c r="RZF17" s="695"/>
      <c r="RZG17" s="695"/>
      <c r="RZH17" s="695"/>
      <c r="RZI17" s="695"/>
      <c r="RZJ17" s="695"/>
      <c r="RZK17" s="695"/>
      <c r="RZL17" s="695"/>
      <c r="RZM17" s="695"/>
      <c r="RZN17" s="695"/>
      <c r="RZO17" s="695"/>
      <c r="RZP17" s="695"/>
      <c r="RZQ17" s="695"/>
      <c r="RZR17" s="695"/>
      <c r="RZS17" s="695"/>
      <c r="RZT17" s="695"/>
      <c r="RZU17" s="695"/>
      <c r="RZV17" s="695"/>
      <c r="RZW17" s="695"/>
      <c r="RZX17" s="695"/>
      <c r="RZY17" s="695"/>
      <c r="RZZ17" s="695"/>
      <c r="SAA17" s="695"/>
      <c r="SAB17" s="695"/>
      <c r="SAC17" s="695"/>
      <c r="SAD17" s="695"/>
      <c r="SAE17" s="695"/>
      <c r="SAF17" s="695"/>
      <c r="SAG17" s="695"/>
      <c r="SAH17" s="695"/>
      <c r="SAI17" s="695"/>
      <c r="SAJ17" s="695"/>
      <c r="SAK17" s="695"/>
      <c r="SAL17" s="695"/>
      <c r="SAM17" s="695"/>
      <c r="SAN17" s="695"/>
      <c r="SAO17" s="695"/>
      <c r="SAP17" s="695"/>
      <c r="SAQ17" s="695"/>
      <c r="SAR17" s="695"/>
      <c r="SAS17" s="695"/>
      <c r="SAT17" s="695"/>
      <c r="SAU17" s="695"/>
      <c r="SAV17" s="695"/>
      <c r="SAW17" s="695"/>
      <c r="SAX17" s="695"/>
      <c r="SAY17" s="695"/>
      <c r="SAZ17" s="695"/>
      <c r="SBA17" s="695"/>
      <c r="SBB17" s="695"/>
      <c r="SBC17" s="695"/>
      <c r="SBD17" s="695"/>
      <c r="SBE17" s="695"/>
      <c r="SBF17" s="695"/>
      <c r="SBG17" s="695"/>
      <c r="SBH17" s="695"/>
      <c r="SBI17" s="695"/>
      <c r="SBJ17" s="695"/>
      <c r="SBK17" s="695"/>
      <c r="SBL17" s="695"/>
      <c r="SBM17" s="695"/>
      <c r="SBN17" s="695"/>
      <c r="SBO17" s="695"/>
      <c r="SBP17" s="695"/>
      <c r="SBQ17" s="695"/>
      <c r="SBR17" s="695"/>
      <c r="SBS17" s="695"/>
      <c r="SBT17" s="695"/>
      <c r="SBU17" s="695"/>
      <c r="SBV17" s="695"/>
      <c r="SBW17" s="695"/>
      <c r="SBX17" s="695"/>
      <c r="SBY17" s="695"/>
      <c r="SBZ17" s="695"/>
      <c r="SCA17" s="695"/>
      <c r="SCB17" s="695"/>
      <c r="SCC17" s="695"/>
      <c r="SCD17" s="695"/>
      <c r="SCE17" s="695"/>
      <c r="SCF17" s="695"/>
      <c r="SCG17" s="695"/>
      <c r="SCH17" s="695"/>
      <c r="SCI17" s="695"/>
      <c r="SCJ17" s="695"/>
      <c r="SCK17" s="695"/>
      <c r="SCL17" s="695"/>
      <c r="SCM17" s="695"/>
      <c r="SCN17" s="695"/>
      <c r="SCO17" s="695"/>
      <c r="SCP17" s="695"/>
      <c r="SCQ17" s="695"/>
      <c r="SCR17" s="695"/>
      <c r="SCS17" s="695"/>
      <c r="SCT17" s="695"/>
      <c r="SCU17" s="695"/>
      <c r="SCV17" s="695"/>
      <c r="SCW17" s="695"/>
      <c r="SCX17" s="695"/>
      <c r="SCY17" s="695"/>
      <c r="SCZ17" s="695"/>
      <c r="SDA17" s="695"/>
      <c r="SDB17" s="695"/>
      <c r="SDC17" s="695"/>
      <c r="SDD17" s="695"/>
      <c r="SDE17" s="695"/>
      <c r="SDF17" s="695"/>
      <c r="SDG17" s="695"/>
      <c r="SDH17" s="695"/>
      <c r="SDI17" s="695"/>
      <c r="SDJ17" s="695"/>
      <c r="SDK17" s="695"/>
      <c r="SDL17" s="695"/>
      <c r="SDM17" s="695"/>
      <c r="SDN17" s="695"/>
      <c r="SDO17" s="695"/>
      <c r="SDP17" s="695"/>
      <c r="SDQ17" s="695"/>
      <c r="SDR17" s="695"/>
      <c r="SDS17" s="695"/>
      <c r="SDT17" s="695"/>
      <c r="SDU17" s="695"/>
      <c r="SDV17" s="695"/>
      <c r="SDW17" s="695"/>
      <c r="SDX17" s="695"/>
      <c r="SDY17" s="695"/>
      <c r="SDZ17" s="695"/>
      <c r="SEA17" s="695"/>
      <c r="SEB17" s="695"/>
      <c r="SEC17" s="695"/>
      <c r="SED17" s="695"/>
      <c r="SEE17" s="695"/>
      <c r="SEF17" s="695"/>
      <c r="SEG17" s="695"/>
      <c r="SEH17" s="695"/>
      <c r="SEI17" s="695"/>
      <c r="SEJ17" s="695"/>
      <c r="SEK17" s="695"/>
      <c r="SEL17" s="695"/>
      <c r="SEM17" s="695"/>
      <c r="SEN17" s="695"/>
      <c r="SEO17" s="695"/>
      <c r="SEP17" s="695"/>
      <c r="SEQ17" s="695"/>
      <c r="SER17" s="695"/>
      <c r="SES17" s="695"/>
      <c r="SET17" s="695"/>
      <c r="SEU17" s="695"/>
      <c r="SEV17" s="695"/>
      <c r="SEW17" s="695"/>
      <c r="SEX17" s="695"/>
      <c r="SEY17" s="695"/>
      <c r="SEZ17" s="695"/>
      <c r="SFA17" s="695"/>
      <c r="SFB17" s="695"/>
      <c r="SFC17" s="695"/>
      <c r="SFD17" s="695"/>
      <c r="SFE17" s="695"/>
      <c r="SFF17" s="695"/>
      <c r="SFG17" s="695"/>
      <c r="SFH17" s="695"/>
      <c r="SFI17" s="695"/>
      <c r="SFJ17" s="695"/>
      <c r="SFK17" s="695"/>
      <c r="SFL17" s="695"/>
      <c r="SFM17" s="695"/>
      <c r="SFN17" s="695"/>
      <c r="SFO17" s="695"/>
      <c r="SFP17" s="695"/>
      <c r="SFQ17" s="695"/>
      <c r="SFR17" s="695"/>
      <c r="SFS17" s="695"/>
      <c r="SFT17" s="695"/>
      <c r="SFU17" s="695"/>
      <c r="SFV17" s="695"/>
      <c r="SFW17" s="695"/>
      <c r="SFX17" s="695"/>
      <c r="SFY17" s="695"/>
      <c r="SFZ17" s="695"/>
      <c r="SGA17" s="695"/>
      <c r="SGB17" s="695"/>
      <c r="SGC17" s="695"/>
      <c r="SGD17" s="695"/>
      <c r="SGE17" s="695"/>
      <c r="SGF17" s="695"/>
      <c r="SGG17" s="695"/>
      <c r="SGH17" s="695"/>
      <c r="SGI17" s="695"/>
      <c r="SGJ17" s="695"/>
      <c r="SGK17" s="695"/>
      <c r="SGL17" s="695"/>
      <c r="SGM17" s="695"/>
      <c r="SGN17" s="695"/>
      <c r="SGO17" s="695"/>
      <c r="SGP17" s="695"/>
      <c r="SGQ17" s="695"/>
      <c r="SGR17" s="695"/>
      <c r="SGS17" s="695"/>
      <c r="SGT17" s="695"/>
      <c r="SGU17" s="695"/>
      <c r="SGV17" s="695"/>
      <c r="SGW17" s="695"/>
      <c r="SGX17" s="695"/>
      <c r="SGY17" s="695"/>
      <c r="SGZ17" s="695"/>
      <c r="SHA17" s="695"/>
      <c r="SHB17" s="695"/>
      <c r="SHC17" s="695"/>
      <c r="SHD17" s="695"/>
      <c r="SHE17" s="695"/>
      <c r="SHF17" s="695"/>
      <c r="SHG17" s="695"/>
      <c r="SHH17" s="695"/>
      <c r="SHI17" s="695"/>
      <c r="SHJ17" s="695"/>
      <c r="SHK17" s="695"/>
      <c r="SHL17" s="695"/>
      <c r="SHM17" s="695"/>
      <c r="SHN17" s="695"/>
      <c r="SHO17" s="695"/>
      <c r="SHP17" s="695"/>
      <c r="SHQ17" s="695"/>
      <c r="SHR17" s="695"/>
      <c r="SHS17" s="695"/>
      <c r="SHT17" s="695"/>
      <c r="SHU17" s="695"/>
      <c r="SHV17" s="695"/>
      <c r="SHW17" s="695"/>
      <c r="SHX17" s="695"/>
      <c r="SHY17" s="695"/>
      <c r="SHZ17" s="695"/>
      <c r="SIA17" s="695"/>
      <c r="SIB17" s="695"/>
      <c r="SIC17" s="695"/>
      <c r="SID17" s="695"/>
      <c r="SIE17" s="695"/>
      <c r="SIF17" s="695"/>
      <c r="SIG17" s="695"/>
      <c r="SIH17" s="695"/>
      <c r="SII17" s="695"/>
      <c r="SIJ17" s="695"/>
      <c r="SIK17" s="695"/>
      <c r="SIL17" s="695"/>
      <c r="SIM17" s="695"/>
      <c r="SIN17" s="695"/>
      <c r="SIO17" s="695"/>
      <c r="SIP17" s="695"/>
      <c r="SIQ17" s="695"/>
      <c r="SIR17" s="695"/>
      <c r="SIS17" s="695"/>
      <c r="SIT17" s="695"/>
      <c r="SIU17" s="695"/>
      <c r="SIV17" s="695"/>
      <c r="SIW17" s="695"/>
      <c r="SIX17" s="695"/>
      <c r="SIY17" s="695"/>
      <c r="SIZ17" s="695"/>
      <c r="SJA17" s="695"/>
      <c r="SJB17" s="695"/>
      <c r="SJC17" s="695"/>
      <c r="SJD17" s="695"/>
      <c r="SJE17" s="695"/>
      <c r="SJF17" s="695"/>
      <c r="SJG17" s="695"/>
      <c r="SJH17" s="695"/>
      <c r="SJI17" s="695"/>
      <c r="SJJ17" s="695"/>
      <c r="SJK17" s="695"/>
      <c r="SJL17" s="695"/>
      <c r="SJM17" s="695"/>
      <c r="SJN17" s="695"/>
      <c r="SJO17" s="695"/>
      <c r="SJP17" s="695"/>
      <c r="SJQ17" s="695"/>
      <c r="SJR17" s="695"/>
      <c r="SJS17" s="695"/>
      <c r="SJT17" s="695"/>
      <c r="SJU17" s="695"/>
      <c r="SJV17" s="695"/>
      <c r="SJW17" s="695"/>
      <c r="SJX17" s="695"/>
      <c r="SJY17" s="695"/>
      <c r="SJZ17" s="695"/>
      <c r="SKA17" s="695"/>
      <c r="SKB17" s="695"/>
      <c r="SKC17" s="695"/>
      <c r="SKD17" s="695"/>
      <c r="SKE17" s="695"/>
      <c r="SKF17" s="695"/>
      <c r="SKG17" s="695"/>
      <c r="SKH17" s="695"/>
      <c r="SKI17" s="695"/>
      <c r="SKJ17" s="695"/>
      <c r="SKK17" s="695"/>
      <c r="SKL17" s="695"/>
      <c r="SKM17" s="695"/>
      <c r="SKN17" s="695"/>
      <c r="SKO17" s="695"/>
      <c r="SKP17" s="695"/>
      <c r="SKQ17" s="695"/>
      <c r="SKR17" s="695"/>
      <c r="SKS17" s="695"/>
      <c r="SKT17" s="695"/>
      <c r="SKU17" s="695"/>
      <c r="SKV17" s="695"/>
      <c r="SKW17" s="695"/>
      <c r="SKX17" s="695"/>
      <c r="SKY17" s="695"/>
      <c r="SKZ17" s="695"/>
      <c r="SLA17" s="695"/>
      <c r="SLB17" s="695"/>
      <c r="SLC17" s="695"/>
      <c r="SLD17" s="695"/>
      <c r="SLE17" s="695"/>
      <c r="SLF17" s="695"/>
      <c r="SLG17" s="695"/>
      <c r="SLH17" s="695"/>
      <c r="SLI17" s="695"/>
      <c r="SLJ17" s="695"/>
      <c r="SLK17" s="695"/>
      <c r="SLL17" s="695"/>
      <c r="SLM17" s="695"/>
      <c r="SLN17" s="695"/>
      <c r="SLO17" s="695"/>
      <c r="SLP17" s="695"/>
      <c r="SLQ17" s="695"/>
      <c r="SLR17" s="695"/>
      <c r="SLS17" s="695"/>
      <c r="SLT17" s="695"/>
      <c r="SLU17" s="695"/>
      <c r="SLV17" s="695"/>
      <c r="SLW17" s="695"/>
      <c r="SLX17" s="695"/>
      <c r="SLY17" s="695"/>
      <c r="SLZ17" s="695"/>
      <c r="SMA17" s="695"/>
      <c r="SMB17" s="695"/>
      <c r="SMC17" s="695"/>
      <c r="SMD17" s="695"/>
      <c r="SME17" s="695"/>
      <c r="SMF17" s="695"/>
      <c r="SMG17" s="695"/>
      <c r="SMH17" s="695"/>
      <c r="SMI17" s="695"/>
      <c r="SMJ17" s="695"/>
      <c r="SMK17" s="695"/>
      <c r="SML17" s="695"/>
      <c r="SMM17" s="695"/>
      <c r="SMN17" s="695"/>
      <c r="SMO17" s="695"/>
      <c r="SMP17" s="695"/>
      <c r="SMQ17" s="695"/>
      <c r="SMR17" s="695"/>
      <c r="SMS17" s="695"/>
      <c r="SMT17" s="695"/>
      <c r="SMU17" s="695"/>
      <c r="SMV17" s="695"/>
      <c r="SMW17" s="695"/>
      <c r="SMX17" s="695"/>
      <c r="SMY17" s="695"/>
      <c r="SMZ17" s="695"/>
      <c r="SNA17" s="695"/>
      <c r="SNB17" s="695"/>
      <c r="SNC17" s="695"/>
      <c r="SND17" s="695"/>
      <c r="SNE17" s="695"/>
      <c r="SNF17" s="695"/>
      <c r="SNG17" s="695"/>
      <c r="SNH17" s="695"/>
      <c r="SNI17" s="695"/>
      <c r="SNJ17" s="695"/>
      <c r="SNK17" s="695"/>
      <c r="SNL17" s="695"/>
      <c r="SNM17" s="695"/>
      <c r="SNN17" s="695"/>
      <c r="SNO17" s="695"/>
      <c r="SNP17" s="695"/>
      <c r="SNQ17" s="695"/>
      <c r="SNR17" s="695"/>
      <c r="SNS17" s="695"/>
      <c r="SNT17" s="695"/>
      <c r="SNU17" s="695"/>
      <c r="SNV17" s="695"/>
      <c r="SNW17" s="695"/>
      <c r="SNX17" s="695"/>
      <c r="SNY17" s="695"/>
      <c r="SNZ17" s="695"/>
      <c r="SOA17" s="695"/>
      <c r="SOB17" s="695"/>
      <c r="SOC17" s="695"/>
      <c r="SOD17" s="695"/>
      <c r="SOE17" s="695"/>
      <c r="SOF17" s="695"/>
      <c r="SOG17" s="695"/>
      <c r="SOH17" s="695"/>
      <c r="SOI17" s="695"/>
      <c r="SOJ17" s="695"/>
      <c r="SOK17" s="695"/>
      <c r="SOL17" s="695"/>
      <c r="SOM17" s="695"/>
      <c r="SON17" s="695"/>
      <c r="SOO17" s="695"/>
      <c r="SOP17" s="695"/>
      <c r="SOQ17" s="695"/>
      <c r="SOR17" s="695"/>
      <c r="SOS17" s="695"/>
      <c r="SOT17" s="695"/>
      <c r="SOU17" s="695"/>
      <c r="SOV17" s="695"/>
      <c r="SOW17" s="695"/>
      <c r="SOX17" s="695"/>
      <c r="SOY17" s="695"/>
      <c r="SOZ17" s="695"/>
      <c r="SPA17" s="695"/>
      <c r="SPB17" s="695"/>
      <c r="SPC17" s="695"/>
      <c r="SPD17" s="695"/>
      <c r="SPE17" s="695"/>
      <c r="SPF17" s="695"/>
      <c r="SPG17" s="695"/>
      <c r="SPH17" s="695"/>
      <c r="SPI17" s="695"/>
      <c r="SPJ17" s="695"/>
      <c r="SPK17" s="695"/>
      <c r="SPL17" s="695"/>
      <c r="SPM17" s="695"/>
      <c r="SPN17" s="695"/>
      <c r="SPO17" s="695"/>
      <c r="SPP17" s="695"/>
      <c r="SPQ17" s="695"/>
      <c r="SPR17" s="695"/>
      <c r="SPS17" s="695"/>
      <c r="SPT17" s="695"/>
      <c r="SPU17" s="695"/>
      <c r="SPV17" s="695"/>
      <c r="SPW17" s="695"/>
      <c r="SPX17" s="695"/>
      <c r="SPY17" s="695"/>
      <c r="SPZ17" s="695"/>
      <c r="SQA17" s="695"/>
      <c r="SQB17" s="695"/>
      <c r="SQC17" s="695"/>
      <c r="SQD17" s="695"/>
      <c r="SQE17" s="695"/>
      <c r="SQF17" s="695"/>
      <c r="SQG17" s="695"/>
      <c r="SQH17" s="695"/>
      <c r="SQI17" s="695"/>
      <c r="SQJ17" s="695"/>
      <c r="SQK17" s="695"/>
      <c r="SQL17" s="695"/>
      <c r="SQM17" s="695"/>
      <c r="SQN17" s="695"/>
      <c r="SQO17" s="695"/>
      <c r="SQP17" s="695"/>
      <c r="SQQ17" s="695"/>
      <c r="SQR17" s="695"/>
      <c r="SQS17" s="695"/>
      <c r="SQT17" s="695"/>
      <c r="SQU17" s="695"/>
      <c r="SQV17" s="695"/>
      <c r="SQW17" s="695"/>
      <c r="SQX17" s="695"/>
      <c r="SQY17" s="695"/>
      <c r="SQZ17" s="695"/>
      <c r="SRA17" s="695"/>
      <c r="SRB17" s="695"/>
      <c r="SRC17" s="695"/>
      <c r="SRD17" s="695"/>
      <c r="SRE17" s="695"/>
      <c r="SRF17" s="695"/>
      <c r="SRG17" s="695"/>
      <c r="SRH17" s="695"/>
      <c r="SRI17" s="695"/>
      <c r="SRJ17" s="695"/>
      <c r="SRK17" s="695"/>
      <c r="SRL17" s="695"/>
      <c r="SRM17" s="695"/>
      <c r="SRN17" s="695"/>
      <c r="SRO17" s="695"/>
      <c r="SRP17" s="695"/>
      <c r="SRQ17" s="695"/>
      <c r="SRR17" s="695"/>
      <c r="SRS17" s="695"/>
      <c r="SRT17" s="695"/>
      <c r="SRU17" s="695"/>
      <c r="SRV17" s="695"/>
      <c r="SRW17" s="695"/>
      <c r="SRX17" s="695"/>
      <c r="SRY17" s="695"/>
      <c r="SRZ17" s="695"/>
      <c r="SSA17" s="695"/>
      <c r="SSB17" s="695"/>
      <c r="SSC17" s="695"/>
      <c r="SSD17" s="695"/>
      <c r="SSE17" s="695"/>
      <c r="SSF17" s="695"/>
      <c r="SSG17" s="695"/>
      <c r="SSH17" s="695"/>
      <c r="SSI17" s="695"/>
      <c r="SSJ17" s="695"/>
      <c r="SSK17" s="695"/>
      <c r="SSL17" s="695"/>
      <c r="SSM17" s="695"/>
      <c r="SSN17" s="695"/>
      <c r="SSO17" s="695"/>
      <c r="SSP17" s="695"/>
      <c r="SSQ17" s="695"/>
      <c r="SSR17" s="695"/>
      <c r="SSS17" s="695"/>
      <c r="SST17" s="695"/>
      <c r="SSU17" s="695"/>
      <c r="SSV17" s="695"/>
      <c r="SSW17" s="695"/>
      <c r="SSX17" s="695"/>
      <c r="SSY17" s="695"/>
      <c r="SSZ17" s="695"/>
      <c r="STA17" s="695"/>
      <c r="STB17" s="695"/>
      <c r="STC17" s="695"/>
      <c r="STD17" s="695"/>
      <c r="STE17" s="695"/>
      <c r="STF17" s="695"/>
      <c r="STG17" s="695"/>
      <c r="STH17" s="695"/>
      <c r="STI17" s="695"/>
      <c r="STJ17" s="695"/>
      <c r="STK17" s="695"/>
      <c r="STL17" s="695"/>
      <c r="STM17" s="695"/>
      <c r="STN17" s="695"/>
      <c r="STO17" s="695"/>
      <c r="STP17" s="695"/>
      <c r="STQ17" s="695"/>
      <c r="STR17" s="695"/>
      <c r="STS17" s="695"/>
      <c r="STT17" s="695"/>
      <c r="STU17" s="695"/>
      <c r="STV17" s="695"/>
      <c r="STW17" s="695"/>
      <c r="STX17" s="695"/>
      <c r="STY17" s="695"/>
      <c r="STZ17" s="695"/>
      <c r="SUA17" s="695"/>
      <c r="SUB17" s="695"/>
      <c r="SUC17" s="695"/>
      <c r="SUD17" s="695"/>
      <c r="SUE17" s="695"/>
      <c r="SUF17" s="695"/>
      <c r="SUG17" s="695"/>
      <c r="SUH17" s="695"/>
      <c r="SUI17" s="695"/>
      <c r="SUJ17" s="695"/>
      <c r="SUK17" s="695"/>
      <c r="SUL17" s="695"/>
      <c r="SUM17" s="695"/>
      <c r="SUN17" s="695"/>
      <c r="SUO17" s="695"/>
      <c r="SUP17" s="695"/>
      <c r="SUQ17" s="695"/>
      <c r="SUR17" s="695"/>
      <c r="SUS17" s="695"/>
      <c r="SUT17" s="695"/>
      <c r="SUU17" s="695"/>
      <c r="SUV17" s="695"/>
      <c r="SUW17" s="695"/>
      <c r="SUX17" s="695"/>
      <c r="SUY17" s="695"/>
      <c r="SUZ17" s="695"/>
      <c r="SVA17" s="695"/>
      <c r="SVB17" s="695"/>
      <c r="SVC17" s="695"/>
      <c r="SVD17" s="695"/>
      <c r="SVE17" s="695"/>
      <c r="SVF17" s="695"/>
      <c r="SVG17" s="695"/>
      <c r="SVH17" s="695"/>
      <c r="SVI17" s="695"/>
      <c r="SVJ17" s="695"/>
      <c r="SVK17" s="695"/>
      <c r="SVL17" s="695"/>
      <c r="SVM17" s="695"/>
      <c r="SVN17" s="695"/>
      <c r="SVO17" s="695"/>
      <c r="SVP17" s="695"/>
      <c r="SVQ17" s="695"/>
      <c r="SVR17" s="695"/>
      <c r="SVS17" s="695"/>
      <c r="SVT17" s="695"/>
      <c r="SVU17" s="695"/>
      <c r="SVV17" s="695"/>
      <c r="SVW17" s="695"/>
      <c r="SVX17" s="695"/>
      <c r="SVY17" s="695"/>
      <c r="SVZ17" s="695"/>
      <c r="SWA17" s="695"/>
      <c r="SWB17" s="695"/>
      <c r="SWC17" s="695"/>
      <c r="SWD17" s="695"/>
      <c r="SWE17" s="695"/>
      <c r="SWF17" s="695"/>
      <c r="SWG17" s="695"/>
      <c r="SWH17" s="695"/>
      <c r="SWI17" s="695"/>
      <c r="SWJ17" s="695"/>
      <c r="SWK17" s="695"/>
      <c r="SWL17" s="695"/>
      <c r="SWM17" s="695"/>
      <c r="SWN17" s="695"/>
      <c r="SWO17" s="695"/>
      <c r="SWP17" s="695"/>
      <c r="SWQ17" s="695"/>
      <c r="SWR17" s="695"/>
      <c r="SWS17" s="695"/>
      <c r="SWT17" s="695"/>
      <c r="SWU17" s="695"/>
      <c r="SWV17" s="695"/>
      <c r="SWW17" s="695"/>
      <c r="SWX17" s="695"/>
      <c r="SWY17" s="695"/>
      <c r="SWZ17" s="695"/>
      <c r="SXA17" s="695"/>
      <c r="SXB17" s="695"/>
      <c r="SXC17" s="695"/>
      <c r="SXD17" s="695"/>
      <c r="SXE17" s="695"/>
      <c r="SXF17" s="695"/>
      <c r="SXG17" s="695"/>
      <c r="SXH17" s="695"/>
      <c r="SXI17" s="695"/>
      <c r="SXJ17" s="695"/>
      <c r="SXK17" s="695"/>
      <c r="SXL17" s="695"/>
      <c r="SXM17" s="695"/>
      <c r="SXN17" s="695"/>
      <c r="SXO17" s="695"/>
      <c r="SXP17" s="695"/>
      <c r="SXQ17" s="695"/>
      <c r="SXR17" s="695"/>
      <c r="SXS17" s="695"/>
      <c r="SXT17" s="695"/>
      <c r="SXU17" s="695"/>
      <c r="SXV17" s="695"/>
      <c r="SXW17" s="695"/>
      <c r="SXX17" s="695"/>
      <c r="SXY17" s="695"/>
      <c r="SXZ17" s="695"/>
      <c r="SYA17" s="695"/>
      <c r="SYB17" s="695"/>
      <c r="SYC17" s="695"/>
      <c r="SYD17" s="695"/>
      <c r="SYE17" s="695"/>
      <c r="SYF17" s="695"/>
      <c r="SYG17" s="695"/>
      <c r="SYH17" s="695"/>
      <c r="SYI17" s="695"/>
      <c r="SYJ17" s="695"/>
      <c r="SYK17" s="695"/>
      <c r="SYL17" s="695"/>
      <c r="SYM17" s="695"/>
      <c r="SYN17" s="695"/>
      <c r="SYO17" s="695"/>
      <c r="SYP17" s="695"/>
      <c r="SYQ17" s="695"/>
      <c r="SYR17" s="695"/>
      <c r="SYS17" s="695"/>
      <c r="SYT17" s="695"/>
      <c r="SYU17" s="695"/>
      <c r="SYV17" s="695"/>
      <c r="SYW17" s="695"/>
      <c r="SYX17" s="695"/>
      <c r="SYY17" s="695"/>
      <c r="SYZ17" s="695"/>
      <c r="SZA17" s="695"/>
      <c r="SZB17" s="695"/>
      <c r="SZC17" s="695"/>
      <c r="SZD17" s="695"/>
      <c r="SZE17" s="695"/>
      <c r="SZF17" s="695"/>
      <c r="SZG17" s="695"/>
      <c r="SZH17" s="695"/>
      <c r="SZI17" s="695"/>
      <c r="SZJ17" s="695"/>
      <c r="SZK17" s="695"/>
      <c r="SZL17" s="695"/>
      <c r="SZM17" s="695"/>
      <c r="SZN17" s="695"/>
      <c r="SZO17" s="695"/>
      <c r="SZP17" s="695"/>
      <c r="SZQ17" s="695"/>
      <c r="SZR17" s="695"/>
      <c r="SZS17" s="695"/>
      <c r="SZT17" s="695"/>
      <c r="SZU17" s="695"/>
      <c r="SZV17" s="695"/>
      <c r="SZW17" s="695"/>
      <c r="SZX17" s="695"/>
      <c r="SZY17" s="695"/>
      <c r="SZZ17" s="695"/>
      <c r="TAA17" s="695"/>
      <c r="TAB17" s="695"/>
      <c r="TAC17" s="695"/>
      <c r="TAD17" s="695"/>
      <c r="TAE17" s="695"/>
      <c r="TAF17" s="695"/>
      <c r="TAG17" s="695"/>
      <c r="TAH17" s="695"/>
      <c r="TAI17" s="695"/>
      <c r="TAJ17" s="695"/>
      <c r="TAK17" s="695"/>
      <c r="TAL17" s="695"/>
      <c r="TAM17" s="695"/>
      <c r="TAN17" s="695"/>
      <c r="TAO17" s="695"/>
      <c r="TAP17" s="695"/>
      <c r="TAQ17" s="695"/>
      <c r="TAR17" s="695"/>
      <c r="TAS17" s="695"/>
      <c r="TAT17" s="695"/>
      <c r="TAU17" s="695"/>
      <c r="TAV17" s="695"/>
      <c r="TAW17" s="695"/>
      <c r="TAX17" s="695"/>
      <c r="TAY17" s="695"/>
      <c r="TAZ17" s="695"/>
      <c r="TBA17" s="695"/>
      <c r="TBB17" s="695"/>
      <c r="TBC17" s="695"/>
      <c r="TBD17" s="695"/>
      <c r="TBE17" s="695"/>
      <c r="TBF17" s="695"/>
      <c r="TBG17" s="695"/>
      <c r="TBH17" s="695"/>
      <c r="TBI17" s="695"/>
      <c r="TBJ17" s="695"/>
      <c r="TBK17" s="695"/>
      <c r="TBL17" s="695"/>
      <c r="TBM17" s="695"/>
      <c r="TBN17" s="695"/>
      <c r="TBO17" s="695"/>
      <c r="TBP17" s="695"/>
      <c r="TBQ17" s="695"/>
      <c r="TBR17" s="695"/>
      <c r="TBS17" s="695"/>
      <c r="TBT17" s="695"/>
      <c r="TBU17" s="695"/>
      <c r="TBV17" s="695"/>
      <c r="TBW17" s="695"/>
      <c r="TBX17" s="695"/>
      <c r="TBY17" s="695"/>
      <c r="TBZ17" s="695"/>
      <c r="TCA17" s="695"/>
      <c r="TCB17" s="695"/>
      <c r="TCC17" s="695"/>
      <c r="TCD17" s="695"/>
      <c r="TCE17" s="695"/>
      <c r="TCF17" s="695"/>
      <c r="TCG17" s="695"/>
      <c r="TCH17" s="695"/>
      <c r="TCI17" s="695"/>
      <c r="TCJ17" s="695"/>
      <c r="TCK17" s="695"/>
      <c r="TCL17" s="695"/>
      <c r="TCM17" s="695"/>
      <c r="TCN17" s="695"/>
      <c r="TCO17" s="695"/>
      <c r="TCP17" s="695"/>
      <c r="TCQ17" s="695"/>
      <c r="TCR17" s="695"/>
      <c r="TCS17" s="695"/>
      <c r="TCT17" s="695"/>
      <c r="TCU17" s="695"/>
      <c r="TCV17" s="695"/>
      <c r="TCW17" s="695"/>
      <c r="TCX17" s="695"/>
      <c r="TCY17" s="695"/>
      <c r="TCZ17" s="695"/>
      <c r="TDA17" s="695"/>
      <c r="TDB17" s="695"/>
      <c r="TDC17" s="695"/>
      <c r="TDD17" s="695"/>
      <c r="TDE17" s="695"/>
      <c r="TDF17" s="695"/>
      <c r="TDG17" s="695"/>
      <c r="TDH17" s="695"/>
      <c r="TDI17" s="695"/>
      <c r="TDJ17" s="695"/>
      <c r="TDK17" s="695"/>
      <c r="TDL17" s="695"/>
      <c r="TDM17" s="695"/>
      <c r="TDN17" s="695"/>
      <c r="TDO17" s="695"/>
      <c r="TDP17" s="695"/>
      <c r="TDQ17" s="695"/>
      <c r="TDR17" s="695"/>
      <c r="TDS17" s="695"/>
      <c r="TDT17" s="695"/>
      <c r="TDU17" s="695"/>
      <c r="TDV17" s="695"/>
      <c r="TDW17" s="695"/>
      <c r="TDX17" s="695"/>
      <c r="TDY17" s="695"/>
      <c r="TDZ17" s="695"/>
      <c r="TEA17" s="695"/>
      <c r="TEB17" s="695"/>
      <c r="TEC17" s="695"/>
      <c r="TED17" s="695"/>
      <c r="TEE17" s="695"/>
      <c r="TEF17" s="695"/>
      <c r="TEG17" s="695"/>
      <c r="TEH17" s="695"/>
      <c r="TEI17" s="695"/>
      <c r="TEJ17" s="695"/>
      <c r="TEK17" s="695"/>
      <c r="TEL17" s="695"/>
      <c r="TEM17" s="695"/>
      <c r="TEN17" s="695"/>
      <c r="TEO17" s="695"/>
      <c r="TEP17" s="695"/>
      <c r="TEQ17" s="695"/>
      <c r="TER17" s="695"/>
      <c r="TES17" s="695"/>
      <c r="TET17" s="695"/>
      <c r="TEU17" s="695"/>
      <c r="TEV17" s="695"/>
      <c r="TEW17" s="695"/>
      <c r="TEX17" s="695"/>
      <c r="TEY17" s="695"/>
      <c r="TEZ17" s="695"/>
      <c r="TFA17" s="695"/>
      <c r="TFB17" s="695"/>
      <c r="TFC17" s="695"/>
      <c r="TFD17" s="695"/>
      <c r="TFE17" s="695"/>
      <c r="TFF17" s="695"/>
      <c r="TFG17" s="695"/>
      <c r="TFH17" s="695"/>
      <c r="TFI17" s="695"/>
      <c r="TFJ17" s="695"/>
      <c r="TFK17" s="695"/>
      <c r="TFL17" s="695"/>
      <c r="TFM17" s="695"/>
      <c r="TFN17" s="695"/>
      <c r="TFO17" s="695"/>
      <c r="TFP17" s="695"/>
      <c r="TFQ17" s="695"/>
      <c r="TFR17" s="695"/>
      <c r="TFS17" s="695"/>
      <c r="TFT17" s="695"/>
      <c r="TFU17" s="695"/>
      <c r="TFV17" s="695"/>
      <c r="TFW17" s="695"/>
      <c r="TFX17" s="695"/>
      <c r="TFY17" s="695"/>
      <c r="TFZ17" s="695"/>
      <c r="TGA17" s="695"/>
      <c r="TGB17" s="695"/>
      <c r="TGC17" s="695"/>
      <c r="TGD17" s="695"/>
      <c r="TGE17" s="695"/>
      <c r="TGF17" s="695"/>
      <c r="TGG17" s="695"/>
      <c r="TGH17" s="695"/>
      <c r="TGI17" s="695"/>
      <c r="TGJ17" s="695"/>
      <c r="TGK17" s="695"/>
      <c r="TGL17" s="695"/>
      <c r="TGM17" s="695"/>
      <c r="TGN17" s="695"/>
      <c r="TGO17" s="695"/>
      <c r="TGP17" s="695"/>
      <c r="TGQ17" s="695"/>
      <c r="TGR17" s="695"/>
      <c r="TGS17" s="695"/>
      <c r="TGT17" s="695"/>
      <c r="TGU17" s="695"/>
      <c r="TGV17" s="695"/>
      <c r="TGW17" s="695"/>
      <c r="TGX17" s="695"/>
      <c r="TGY17" s="695"/>
      <c r="TGZ17" s="695"/>
      <c r="THA17" s="695"/>
      <c r="THB17" s="695"/>
      <c r="THC17" s="695"/>
      <c r="THD17" s="695"/>
      <c r="THE17" s="695"/>
      <c r="THF17" s="695"/>
      <c r="THG17" s="695"/>
      <c r="THH17" s="695"/>
      <c r="THI17" s="695"/>
      <c r="THJ17" s="695"/>
      <c r="THK17" s="695"/>
      <c r="THL17" s="695"/>
      <c r="THM17" s="695"/>
      <c r="THN17" s="695"/>
      <c r="THO17" s="695"/>
      <c r="THP17" s="695"/>
      <c r="THQ17" s="695"/>
      <c r="THR17" s="695"/>
      <c r="THS17" s="695"/>
      <c r="THT17" s="695"/>
      <c r="THU17" s="695"/>
      <c r="THV17" s="695"/>
      <c r="THW17" s="695"/>
      <c r="THX17" s="695"/>
      <c r="THY17" s="695"/>
      <c r="THZ17" s="695"/>
      <c r="TIA17" s="695"/>
      <c r="TIB17" s="695"/>
      <c r="TIC17" s="695"/>
      <c r="TID17" s="695"/>
      <c r="TIE17" s="695"/>
      <c r="TIF17" s="695"/>
      <c r="TIG17" s="695"/>
      <c r="TIH17" s="695"/>
      <c r="TII17" s="695"/>
      <c r="TIJ17" s="695"/>
      <c r="TIK17" s="695"/>
      <c r="TIL17" s="695"/>
      <c r="TIM17" s="695"/>
      <c r="TIN17" s="695"/>
      <c r="TIO17" s="695"/>
      <c r="TIP17" s="695"/>
      <c r="TIQ17" s="695"/>
      <c r="TIR17" s="695"/>
      <c r="TIS17" s="695"/>
      <c r="TIT17" s="695"/>
      <c r="TIU17" s="695"/>
      <c r="TIV17" s="695"/>
      <c r="TIW17" s="695"/>
      <c r="TIX17" s="695"/>
      <c r="TIY17" s="695"/>
      <c r="TIZ17" s="695"/>
      <c r="TJA17" s="695"/>
      <c r="TJB17" s="695"/>
      <c r="TJC17" s="695"/>
      <c r="TJD17" s="695"/>
      <c r="TJE17" s="695"/>
      <c r="TJF17" s="695"/>
      <c r="TJG17" s="695"/>
      <c r="TJH17" s="695"/>
      <c r="TJI17" s="695"/>
      <c r="TJJ17" s="695"/>
      <c r="TJK17" s="695"/>
      <c r="TJL17" s="695"/>
      <c r="TJM17" s="695"/>
      <c r="TJN17" s="695"/>
      <c r="TJO17" s="695"/>
      <c r="TJP17" s="695"/>
      <c r="TJQ17" s="695"/>
      <c r="TJR17" s="695"/>
      <c r="TJS17" s="695"/>
      <c r="TJT17" s="695"/>
      <c r="TJU17" s="695"/>
      <c r="TJV17" s="695"/>
      <c r="TJW17" s="695"/>
      <c r="TJX17" s="695"/>
      <c r="TJY17" s="695"/>
      <c r="TJZ17" s="695"/>
      <c r="TKA17" s="695"/>
      <c r="TKB17" s="695"/>
      <c r="TKC17" s="695"/>
      <c r="TKD17" s="695"/>
      <c r="TKE17" s="695"/>
      <c r="TKF17" s="695"/>
      <c r="TKG17" s="695"/>
      <c r="TKH17" s="695"/>
      <c r="TKI17" s="695"/>
      <c r="TKJ17" s="695"/>
      <c r="TKK17" s="695"/>
      <c r="TKL17" s="695"/>
      <c r="TKM17" s="695"/>
      <c r="TKN17" s="695"/>
      <c r="TKO17" s="695"/>
      <c r="TKP17" s="695"/>
      <c r="TKQ17" s="695"/>
      <c r="TKR17" s="695"/>
      <c r="TKS17" s="695"/>
      <c r="TKT17" s="695"/>
      <c r="TKU17" s="695"/>
      <c r="TKV17" s="695"/>
      <c r="TKW17" s="695"/>
      <c r="TKX17" s="695"/>
      <c r="TKY17" s="695"/>
      <c r="TKZ17" s="695"/>
      <c r="TLA17" s="695"/>
      <c r="TLB17" s="695"/>
      <c r="TLC17" s="695"/>
      <c r="TLD17" s="695"/>
      <c r="TLE17" s="695"/>
      <c r="TLF17" s="695"/>
      <c r="TLG17" s="695"/>
      <c r="TLH17" s="695"/>
      <c r="TLI17" s="695"/>
      <c r="TLJ17" s="695"/>
      <c r="TLK17" s="695"/>
      <c r="TLL17" s="695"/>
      <c r="TLM17" s="695"/>
      <c r="TLN17" s="695"/>
      <c r="TLO17" s="695"/>
      <c r="TLP17" s="695"/>
      <c r="TLQ17" s="695"/>
      <c r="TLR17" s="695"/>
      <c r="TLS17" s="695"/>
      <c r="TLT17" s="695"/>
      <c r="TLU17" s="695"/>
      <c r="TLV17" s="695"/>
      <c r="TLW17" s="695"/>
      <c r="TLX17" s="695"/>
      <c r="TLY17" s="695"/>
      <c r="TLZ17" s="695"/>
      <c r="TMA17" s="695"/>
      <c r="TMB17" s="695"/>
      <c r="TMC17" s="695"/>
      <c r="TMD17" s="695"/>
      <c r="TME17" s="695"/>
      <c r="TMF17" s="695"/>
      <c r="TMG17" s="695"/>
      <c r="TMH17" s="695"/>
      <c r="TMI17" s="695"/>
      <c r="TMJ17" s="695"/>
      <c r="TMK17" s="695"/>
      <c r="TML17" s="695"/>
      <c r="TMM17" s="695"/>
      <c r="TMN17" s="695"/>
      <c r="TMO17" s="695"/>
      <c r="TMP17" s="695"/>
      <c r="TMQ17" s="695"/>
      <c r="TMR17" s="695"/>
      <c r="TMS17" s="695"/>
      <c r="TMT17" s="695"/>
      <c r="TMU17" s="695"/>
      <c r="TMV17" s="695"/>
      <c r="TMW17" s="695"/>
      <c r="TMX17" s="695"/>
      <c r="TMY17" s="695"/>
      <c r="TMZ17" s="695"/>
      <c r="TNA17" s="695"/>
      <c r="TNB17" s="695"/>
      <c r="TNC17" s="695"/>
      <c r="TND17" s="695"/>
      <c r="TNE17" s="695"/>
      <c r="TNF17" s="695"/>
      <c r="TNG17" s="695"/>
      <c r="TNH17" s="695"/>
      <c r="TNI17" s="695"/>
      <c r="TNJ17" s="695"/>
      <c r="TNK17" s="695"/>
      <c r="TNL17" s="695"/>
      <c r="TNM17" s="695"/>
      <c r="TNN17" s="695"/>
      <c r="TNO17" s="695"/>
      <c r="TNP17" s="695"/>
      <c r="TNQ17" s="695"/>
      <c r="TNR17" s="695"/>
      <c r="TNS17" s="695"/>
      <c r="TNT17" s="695"/>
      <c r="TNU17" s="695"/>
      <c r="TNV17" s="695"/>
      <c r="TNW17" s="695"/>
      <c r="TNX17" s="695"/>
      <c r="TNY17" s="695"/>
      <c r="TNZ17" s="695"/>
      <c r="TOA17" s="695"/>
      <c r="TOB17" s="695"/>
      <c r="TOC17" s="695"/>
      <c r="TOD17" s="695"/>
      <c r="TOE17" s="695"/>
      <c r="TOF17" s="695"/>
      <c r="TOG17" s="695"/>
      <c r="TOH17" s="695"/>
      <c r="TOI17" s="695"/>
      <c r="TOJ17" s="695"/>
      <c r="TOK17" s="695"/>
      <c r="TOL17" s="695"/>
      <c r="TOM17" s="695"/>
      <c r="TON17" s="695"/>
      <c r="TOO17" s="695"/>
      <c r="TOP17" s="695"/>
      <c r="TOQ17" s="695"/>
      <c r="TOR17" s="695"/>
      <c r="TOS17" s="695"/>
      <c r="TOT17" s="695"/>
      <c r="TOU17" s="695"/>
      <c r="TOV17" s="695"/>
      <c r="TOW17" s="695"/>
      <c r="TOX17" s="695"/>
      <c r="TOY17" s="695"/>
      <c r="TOZ17" s="695"/>
      <c r="TPA17" s="695"/>
      <c r="TPB17" s="695"/>
      <c r="TPC17" s="695"/>
      <c r="TPD17" s="695"/>
      <c r="TPE17" s="695"/>
      <c r="TPF17" s="695"/>
      <c r="TPG17" s="695"/>
      <c r="TPH17" s="695"/>
      <c r="TPI17" s="695"/>
      <c r="TPJ17" s="695"/>
      <c r="TPK17" s="695"/>
      <c r="TPL17" s="695"/>
      <c r="TPM17" s="695"/>
      <c r="TPN17" s="695"/>
      <c r="TPO17" s="695"/>
      <c r="TPP17" s="695"/>
      <c r="TPQ17" s="695"/>
      <c r="TPR17" s="695"/>
      <c r="TPS17" s="695"/>
      <c r="TPT17" s="695"/>
      <c r="TPU17" s="695"/>
      <c r="TPV17" s="695"/>
      <c r="TPW17" s="695"/>
      <c r="TPX17" s="695"/>
      <c r="TPY17" s="695"/>
      <c r="TPZ17" s="695"/>
      <c r="TQA17" s="695"/>
      <c r="TQB17" s="695"/>
      <c r="TQC17" s="695"/>
      <c r="TQD17" s="695"/>
      <c r="TQE17" s="695"/>
      <c r="TQF17" s="695"/>
      <c r="TQG17" s="695"/>
      <c r="TQH17" s="695"/>
      <c r="TQI17" s="695"/>
      <c r="TQJ17" s="695"/>
      <c r="TQK17" s="695"/>
      <c r="TQL17" s="695"/>
      <c r="TQM17" s="695"/>
      <c r="TQN17" s="695"/>
      <c r="TQO17" s="695"/>
      <c r="TQP17" s="695"/>
      <c r="TQQ17" s="695"/>
      <c r="TQR17" s="695"/>
      <c r="TQS17" s="695"/>
      <c r="TQT17" s="695"/>
      <c r="TQU17" s="695"/>
      <c r="TQV17" s="695"/>
      <c r="TQW17" s="695"/>
      <c r="TQX17" s="695"/>
      <c r="TQY17" s="695"/>
      <c r="TQZ17" s="695"/>
      <c r="TRA17" s="695"/>
      <c r="TRB17" s="695"/>
      <c r="TRC17" s="695"/>
      <c r="TRD17" s="695"/>
      <c r="TRE17" s="695"/>
      <c r="TRF17" s="695"/>
      <c r="TRG17" s="695"/>
      <c r="TRH17" s="695"/>
      <c r="TRI17" s="695"/>
      <c r="TRJ17" s="695"/>
      <c r="TRK17" s="695"/>
      <c r="TRL17" s="695"/>
      <c r="TRM17" s="695"/>
      <c r="TRN17" s="695"/>
      <c r="TRO17" s="695"/>
      <c r="TRP17" s="695"/>
      <c r="TRQ17" s="695"/>
      <c r="TRR17" s="695"/>
      <c r="TRS17" s="695"/>
      <c r="TRT17" s="695"/>
      <c r="TRU17" s="695"/>
      <c r="TRV17" s="695"/>
      <c r="TRW17" s="695"/>
      <c r="TRX17" s="695"/>
      <c r="TRY17" s="695"/>
      <c r="TRZ17" s="695"/>
      <c r="TSA17" s="695"/>
      <c r="TSB17" s="695"/>
      <c r="TSC17" s="695"/>
      <c r="TSD17" s="695"/>
      <c r="TSE17" s="695"/>
      <c r="TSF17" s="695"/>
      <c r="TSG17" s="695"/>
      <c r="TSH17" s="695"/>
      <c r="TSI17" s="695"/>
      <c r="TSJ17" s="695"/>
      <c r="TSK17" s="695"/>
      <c r="TSL17" s="695"/>
      <c r="TSM17" s="695"/>
      <c r="TSN17" s="695"/>
      <c r="TSO17" s="695"/>
      <c r="TSP17" s="695"/>
      <c r="TSQ17" s="695"/>
      <c r="TSR17" s="695"/>
      <c r="TSS17" s="695"/>
      <c r="TST17" s="695"/>
      <c r="TSU17" s="695"/>
      <c r="TSV17" s="695"/>
      <c r="TSW17" s="695"/>
      <c r="TSX17" s="695"/>
      <c r="TSY17" s="695"/>
      <c r="TSZ17" s="695"/>
      <c r="TTA17" s="695"/>
      <c r="TTB17" s="695"/>
      <c r="TTC17" s="695"/>
      <c r="TTD17" s="695"/>
      <c r="TTE17" s="695"/>
      <c r="TTF17" s="695"/>
      <c r="TTG17" s="695"/>
      <c r="TTH17" s="695"/>
      <c r="TTI17" s="695"/>
      <c r="TTJ17" s="695"/>
      <c r="TTK17" s="695"/>
      <c r="TTL17" s="695"/>
      <c r="TTM17" s="695"/>
      <c r="TTN17" s="695"/>
      <c r="TTO17" s="695"/>
      <c r="TTP17" s="695"/>
      <c r="TTQ17" s="695"/>
      <c r="TTR17" s="695"/>
      <c r="TTS17" s="695"/>
      <c r="TTT17" s="695"/>
      <c r="TTU17" s="695"/>
      <c r="TTV17" s="695"/>
      <c r="TTW17" s="695"/>
      <c r="TTX17" s="695"/>
      <c r="TTY17" s="695"/>
      <c r="TTZ17" s="695"/>
      <c r="TUA17" s="695"/>
      <c r="TUB17" s="695"/>
      <c r="TUC17" s="695"/>
      <c r="TUD17" s="695"/>
      <c r="TUE17" s="695"/>
      <c r="TUF17" s="695"/>
      <c r="TUG17" s="695"/>
      <c r="TUH17" s="695"/>
      <c r="TUI17" s="695"/>
      <c r="TUJ17" s="695"/>
      <c r="TUK17" s="695"/>
      <c r="TUL17" s="695"/>
      <c r="TUM17" s="695"/>
      <c r="TUN17" s="695"/>
      <c r="TUO17" s="695"/>
      <c r="TUP17" s="695"/>
      <c r="TUQ17" s="695"/>
      <c r="TUR17" s="695"/>
      <c r="TUS17" s="695"/>
      <c r="TUT17" s="695"/>
      <c r="TUU17" s="695"/>
      <c r="TUV17" s="695"/>
      <c r="TUW17" s="695"/>
      <c r="TUX17" s="695"/>
      <c r="TUY17" s="695"/>
      <c r="TUZ17" s="695"/>
      <c r="TVA17" s="695"/>
      <c r="TVB17" s="695"/>
      <c r="TVC17" s="695"/>
      <c r="TVD17" s="695"/>
      <c r="TVE17" s="695"/>
      <c r="TVF17" s="695"/>
      <c r="TVG17" s="695"/>
      <c r="TVH17" s="695"/>
      <c r="TVI17" s="695"/>
      <c r="TVJ17" s="695"/>
      <c r="TVK17" s="695"/>
      <c r="TVL17" s="695"/>
      <c r="TVM17" s="695"/>
      <c r="TVN17" s="695"/>
      <c r="TVO17" s="695"/>
      <c r="TVP17" s="695"/>
      <c r="TVQ17" s="695"/>
      <c r="TVR17" s="695"/>
      <c r="TVS17" s="695"/>
      <c r="TVT17" s="695"/>
      <c r="TVU17" s="695"/>
      <c r="TVV17" s="695"/>
      <c r="TVW17" s="695"/>
      <c r="TVX17" s="695"/>
      <c r="TVY17" s="695"/>
      <c r="TVZ17" s="695"/>
      <c r="TWA17" s="695"/>
      <c r="TWB17" s="695"/>
      <c r="TWC17" s="695"/>
      <c r="TWD17" s="695"/>
      <c r="TWE17" s="695"/>
      <c r="TWF17" s="695"/>
      <c r="TWG17" s="695"/>
      <c r="TWH17" s="695"/>
      <c r="TWI17" s="695"/>
      <c r="TWJ17" s="695"/>
      <c r="TWK17" s="695"/>
      <c r="TWL17" s="695"/>
      <c r="TWM17" s="695"/>
      <c r="TWN17" s="695"/>
      <c r="TWO17" s="695"/>
      <c r="TWP17" s="695"/>
      <c r="TWQ17" s="695"/>
      <c r="TWR17" s="695"/>
      <c r="TWS17" s="695"/>
      <c r="TWT17" s="695"/>
      <c r="TWU17" s="695"/>
      <c r="TWV17" s="695"/>
      <c r="TWW17" s="695"/>
      <c r="TWX17" s="695"/>
      <c r="TWY17" s="695"/>
      <c r="TWZ17" s="695"/>
      <c r="TXA17" s="695"/>
      <c r="TXB17" s="695"/>
      <c r="TXC17" s="695"/>
      <c r="TXD17" s="695"/>
      <c r="TXE17" s="695"/>
      <c r="TXF17" s="695"/>
      <c r="TXG17" s="695"/>
      <c r="TXH17" s="695"/>
      <c r="TXI17" s="695"/>
      <c r="TXJ17" s="695"/>
      <c r="TXK17" s="695"/>
      <c r="TXL17" s="695"/>
      <c r="TXM17" s="695"/>
      <c r="TXN17" s="695"/>
      <c r="TXO17" s="695"/>
      <c r="TXP17" s="695"/>
      <c r="TXQ17" s="695"/>
      <c r="TXR17" s="695"/>
      <c r="TXS17" s="695"/>
      <c r="TXT17" s="695"/>
      <c r="TXU17" s="695"/>
      <c r="TXV17" s="695"/>
      <c r="TXW17" s="695"/>
      <c r="TXX17" s="695"/>
      <c r="TXY17" s="695"/>
      <c r="TXZ17" s="695"/>
      <c r="TYA17" s="695"/>
      <c r="TYB17" s="695"/>
      <c r="TYC17" s="695"/>
      <c r="TYD17" s="695"/>
      <c r="TYE17" s="695"/>
      <c r="TYF17" s="695"/>
      <c r="TYG17" s="695"/>
      <c r="TYH17" s="695"/>
      <c r="TYI17" s="695"/>
      <c r="TYJ17" s="695"/>
      <c r="TYK17" s="695"/>
      <c r="TYL17" s="695"/>
      <c r="TYM17" s="695"/>
      <c r="TYN17" s="695"/>
      <c r="TYO17" s="695"/>
      <c r="TYP17" s="695"/>
      <c r="TYQ17" s="695"/>
      <c r="TYR17" s="695"/>
      <c r="TYS17" s="695"/>
      <c r="TYT17" s="695"/>
      <c r="TYU17" s="695"/>
      <c r="TYV17" s="695"/>
      <c r="TYW17" s="695"/>
      <c r="TYX17" s="695"/>
      <c r="TYY17" s="695"/>
      <c r="TYZ17" s="695"/>
      <c r="TZA17" s="695"/>
      <c r="TZB17" s="695"/>
      <c r="TZC17" s="695"/>
      <c r="TZD17" s="695"/>
      <c r="TZE17" s="695"/>
      <c r="TZF17" s="695"/>
      <c r="TZG17" s="695"/>
      <c r="TZH17" s="695"/>
      <c r="TZI17" s="695"/>
      <c r="TZJ17" s="695"/>
      <c r="TZK17" s="695"/>
      <c r="TZL17" s="695"/>
      <c r="TZM17" s="695"/>
      <c r="TZN17" s="695"/>
      <c r="TZO17" s="695"/>
      <c r="TZP17" s="695"/>
      <c r="TZQ17" s="695"/>
      <c r="TZR17" s="695"/>
      <c r="TZS17" s="695"/>
      <c r="TZT17" s="695"/>
      <c r="TZU17" s="695"/>
      <c r="TZV17" s="695"/>
      <c r="TZW17" s="695"/>
      <c r="TZX17" s="695"/>
      <c r="TZY17" s="695"/>
      <c r="TZZ17" s="695"/>
      <c r="UAA17" s="695"/>
      <c r="UAB17" s="695"/>
      <c r="UAC17" s="695"/>
      <c r="UAD17" s="695"/>
      <c r="UAE17" s="695"/>
      <c r="UAF17" s="695"/>
      <c r="UAG17" s="695"/>
      <c r="UAH17" s="695"/>
      <c r="UAI17" s="695"/>
      <c r="UAJ17" s="695"/>
      <c r="UAK17" s="695"/>
      <c r="UAL17" s="695"/>
      <c r="UAM17" s="695"/>
      <c r="UAN17" s="695"/>
      <c r="UAO17" s="695"/>
      <c r="UAP17" s="695"/>
      <c r="UAQ17" s="695"/>
      <c r="UAR17" s="695"/>
      <c r="UAS17" s="695"/>
      <c r="UAT17" s="695"/>
      <c r="UAU17" s="695"/>
      <c r="UAV17" s="695"/>
      <c r="UAW17" s="695"/>
      <c r="UAX17" s="695"/>
      <c r="UAY17" s="695"/>
      <c r="UAZ17" s="695"/>
      <c r="UBA17" s="695"/>
      <c r="UBB17" s="695"/>
      <c r="UBC17" s="695"/>
      <c r="UBD17" s="695"/>
      <c r="UBE17" s="695"/>
      <c r="UBF17" s="695"/>
      <c r="UBG17" s="695"/>
      <c r="UBH17" s="695"/>
      <c r="UBI17" s="695"/>
      <c r="UBJ17" s="695"/>
      <c r="UBK17" s="695"/>
      <c r="UBL17" s="695"/>
      <c r="UBM17" s="695"/>
      <c r="UBN17" s="695"/>
      <c r="UBO17" s="695"/>
      <c r="UBP17" s="695"/>
      <c r="UBQ17" s="695"/>
      <c r="UBR17" s="695"/>
      <c r="UBS17" s="695"/>
      <c r="UBT17" s="695"/>
      <c r="UBU17" s="695"/>
      <c r="UBV17" s="695"/>
      <c r="UBW17" s="695"/>
      <c r="UBX17" s="695"/>
      <c r="UBY17" s="695"/>
      <c r="UBZ17" s="695"/>
      <c r="UCA17" s="695"/>
      <c r="UCB17" s="695"/>
      <c r="UCC17" s="695"/>
      <c r="UCD17" s="695"/>
      <c r="UCE17" s="695"/>
      <c r="UCF17" s="695"/>
      <c r="UCG17" s="695"/>
      <c r="UCH17" s="695"/>
      <c r="UCI17" s="695"/>
      <c r="UCJ17" s="695"/>
      <c r="UCK17" s="695"/>
      <c r="UCL17" s="695"/>
      <c r="UCM17" s="695"/>
      <c r="UCN17" s="695"/>
      <c r="UCO17" s="695"/>
      <c r="UCP17" s="695"/>
      <c r="UCQ17" s="695"/>
      <c r="UCR17" s="695"/>
      <c r="UCS17" s="695"/>
      <c r="UCT17" s="695"/>
      <c r="UCU17" s="695"/>
      <c r="UCV17" s="695"/>
      <c r="UCW17" s="695"/>
      <c r="UCX17" s="695"/>
      <c r="UCY17" s="695"/>
      <c r="UCZ17" s="695"/>
      <c r="UDA17" s="695"/>
      <c r="UDB17" s="695"/>
      <c r="UDC17" s="695"/>
      <c r="UDD17" s="695"/>
      <c r="UDE17" s="695"/>
      <c r="UDF17" s="695"/>
      <c r="UDG17" s="695"/>
      <c r="UDH17" s="695"/>
      <c r="UDI17" s="695"/>
      <c r="UDJ17" s="695"/>
      <c r="UDK17" s="695"/>
      <c r="UDL17" s="695"/>
      <c r="UDM17" s="695"/>
      <c r="UDN17" s="695"/>
      <c r="UDO17" s="695"/>
      <c r="UDP17" s="695"/>
      <c r="UDQ17" s="695"/>
      <c r="UDR17" s="695"/>
      <c r="UDS17" s="695"/>
      <c r="UDT17" s="695"/>
      <c r="UDU17" s="695"/>
      <c r="UDV17" s="695"/>
      <c r="UDW17" s="695"/>
      <c r="UDX17" s="695"/>
      <c r="UDY17" s="695"/>
      <c r="UDZ17" s="695"/>
      <c r="UEA17" s="695"/>
      <c r="UEB17" s="695"/>
      <c r="UEC17" s="695"/>
      <c r="UED17" s="695"/>
      <c r="UEE17" s="695"/>
      <c r="UEF17" s="695"/>
      <c r="UEG17" s="695"/>
      <c r="UEH17" s="695"/>
      <c r="UEI17" s="695"/>
      <c r="UEJ17" s="695"/>
      <c r="UEK17" s="695"/>
      <c r="UEL17" s="695"/>
      <c r="UEM17" s="695"/>
      <c r="UEN17" s="695"/>
      <c r="UEO17" s="695"/>
      <c r="UEP17" s="695"/>
      <c r="UEQ17" s="695"/>
      <c r="UER17" s="695"/>
      <c r="UES17" s="695"/>
      <c r="UET17" s="695"/>
      <c r="UEU17" s="695"/>
      <c r="UEV17" s="695"/>
      <c r="UEW17" s="695"/>
      <c r="UEX17" s="695"/>
      <c r="UEY17" s="695"/>
      <c r="UEZ17" s="695"/>
      <c r="UFA17" s="695"/>
      <c r="UFB17" s="695"/>
      <c r="UFC17" s="695"/>
      <c r="UFD17" s="695"/>
      <c r="UFE17" s="695"/>
      <c r="UFF17" s="695"/>
      <c r="UFG17" s="695"/>
      <c r="UFH17" s="695"/>
      <c r="UFI17" s="695"/>
      <c r="UFJ17" s="695"/>
      <c r="UFK17" s="695"/>
      <c r="UFL17" s="695"/>
      <c r="UFM17" s="695"/>
      <c r="UFN17" s="695"/>
      <c r="UFO17" s="695"/>
      <c r="UFP17" s="695"/>
      <c r="UFQ17" s="695"/>
      <c r="UFR17" s="695"/>
      <c r="UFS17" s="695"/>
      <c r="UFT17" s="695"/>
      <c r="UFU17" s="695"/>
      <c r="UFV17" s="695"/>
      <c r="UFW17" s="695"/>
      <c r="UFX17" s="695"/>
      <c r="UFY17" s="695"/>
      <c r="UFZ17" s="695"/>
      <c r="UGA17" s="695"/>
      <c r="UGB17" s="695"/>
      <c r="UGC17" s="695"/>
      <c r="UGD17" s="695"/>
      <c r="UGE17" s="695"/>
      <c r="UGF17" s="695"/>
      <c r="UGG17" s="695"/>
      <c r="UGH17" s="695"/>
      <c r="UGI17" s="695"/>
      <c r="UGJ17" s="695"/>
      <c r="UGK17" s="695"/>
      <c r="UGL17" s="695"/>
      <c r="UGM17" s="695"/>
      <c r="UGN17" s="695"/>
      <c r="UGO17" s="695"/>
      <c r="UGP17" s="695"/>
      <c r="UGQ17" s="695"/>
      <c r="UGR17" s="695"/>
      <c r="UGS17" s="695"/>
      <c r="UGT17" s="695"/>
      <c r="UGU17" s="695"/>
      <c r="UGV17" s="695"/>
      <c r="UGW17" s="695"/>
      <c r="UGX17" s="695"/>
      <c r="UGY17" s="695"/>
      <c r="UGZ17" s="695"/>
      <c r="UHA17" s="695"/>
      <c r="UHB17" s="695"/>
      <c r="UHC17" s="695"/>
      <c r="UHD17" s="695"/>
      <c r="UHE17" s="695"/>
      <c r="UHF17" s="695"/>
      <c r="UHG17" s="695"/>
      <c r="UHH17" s="695"/>
      <c r="UHI17" s="695"/>
      <c r="UHJ17" s="695"/>
      <c r="UHK17" s="695"/>
      <c r="UHL17" s="695"/>
      <c r="UHM17" s="695"/>
      <c r="UHN17" s="695"/>
      <c r="UHO17" s="695"/>
      <c r="UHP17" s="695"/>
      <c r="UHQ17" s="695"/>
      <c r="UHR17" s="695"/>
      <c r="UHS17" s="695"/>
      <c r="UHT17" s="695"/>
      <c r="UHU17" s="695"/>
      <c r="UHV17" s="695"/>
      <c r="UHW17" s="695"/>
      <c r="UHX17" s="695"/>
      <c r="UHY17" s="695"/>
      <c r="UHZ17" s="695"/>
      <c r="UIA17" s="695"/>
      <c r="UIB17" s="695"/>
      <c r="UIC17" s="695"/>
      <c r="UID17" s="695"/>
      <c r="UIE17" s="695"/>
      <c r="UIF17" s="695"/>
      <c r="UIG17" s="695"/>
      <c r="UIH17" s="695"/>
      <c r="UII17" s="695"/>
      <c r="UIJ17" s="695"/>
      <c r="UIK17" s="695"/>
      <c r="UIL17" s="695"/>
      <c r="UIM17" s="695"/>
      <c r="UIN17" s="695"/>
      <c r="UIO17" s="695"/>
      <c r="UIP17" s="695"/>
      <c r="UIQ17" s="695"/>
      <c r="UIR17" s="695"/>
      <c r="UIS17" s="695"/>
      <c r="UIT17" s="695"/>
      <c r="UIU17" s="695"/>
      <c r="UIV17" s="695"/>
      <c r="UIW17" s="695"/>
      <c r="UIX17" s="695"/>
      <c r="UIY17" s="695"/>
      <c r="UIZ17" s="695"/>
      <c r="UJA17" s="695"/>
      <c r="UJB17" s="695"/>
      <c r="UJC17" s="695"/>
      <c r="UJD17" s="695"/>
      <c r="UJE17" s="695"/>
      <c r="UJF17" s="695"/>
      <c r="UJG17" s="695"/>
      <c r="UJH17" s="695"/>
      <c r="UJI17" s="695"/>
      <c r="UJJ17" s="695"/>
      <c r="UJK17" s="695"/>
      <c r="UJL17" s="695"/>
      <c r="UJM17" s="695"/>
      <c r="UJN17" s="695"/>
      <c r="UJO17" s="695"/>
      <c r="UJP17" s="695"/>
      <c r="UJQ17" s="695"/>
      <c r="UJR17" s="695"/>
      <c r="UJS17" s="695"/>
      <c r="UJT17" s="695"/>
      <c r="UJU17" s="695"/>
      <c r="UJV17" s="695"/>
      <c r="UJW17" s="695"/>
      <c r="UJX17" s="695"/>
      <c r="UJY17" s="695"/>
      <c r="UJZ17" s="695"/>
      <c r="UKA17" s="695"/>
      <c r="UKB17" s="695"/>
      <c r="UKC17" s="695"/>
      <c r="UKD17" s="695"/>
      <c r="UKE17" s="695"/>
      <c r="UKF17" s="695"/>
      <c r="UKG17" s="695"/>
      <c r="UKH17" s="695"/>
      <c r="UKI17" s="695"/>
      <c r="UKJ17" s="695"/>
      <c r="UKK17" s="695"/>
      <c r="UKL17" s="695"/>
      <c r="UKM17" s="695"/>
      <c r="UKN17" s="695"/>
      <c r="UKO17" s="695"/>
      <c r="UKP17" s="695"/>
      <c r="UKQ17" s="695"/>
      <c r="UKR17" s="695"/>
      <c r="UKS17" s="695"/>
      <c r="UKT17" s="695"/>
      <c r="UKU17" s="695"/>
      <c r="UKV17" s="695"/>
      <c r="UKW17" s="695"/>
      <c r="UKX17" s="695"/>
      <c r="UKY17" s="695"/>
      <c r="UKZ17" s="695"/>
      <c r="ULA17" s="695"/>
      <c r="ULB17" s="695"/>
      <c r="ULC17" s="695"/>
      <c r="ULD17" s="695"/>
      <c r="ULE17" s="695"/>
      <c r="ULF17" s="695"/>
      <c r="ULG17" s="695"/>
      <c r="ULH17" s="695"/>
      <c r="ULI17" s="695"/>
      <c r="ULJ17" s="695"/>
      <c r="ULK17" s="695"/>
      <c r="ULL17" s="695"/>
      <c r="ULM17" s="695"/>
      <c r="ULN17" s="695"/>
      <c r="ULO17" s="695"/>
      <c r="ULP17" s="695"/>
      <c r="ULQ17" s="695"/>
      <c r="ULR17" s="695"/>
      <c r="ULS17" s="695"/>
      <c r="ULT17" s="695"/>
      <c r="ULU17" s="695"/>
      <c r="ULV17" s="695"/>
      <c r="ULW17" s="695"/>
      <c r="ULX17" s="695"/>
      <c r="ULY17" s="695"/>
      <c r="ULZ17" s="695"/>
      <c r="UMA17" s="695"/>
      <c r="UMB17" s="695"/>
      <c r="UMC17" s="695"/>
      <c r="UMD17" s="695"/>
      <c r="UME17" s="695"/>
      <c r="UMF17" s="695"/>
      <c r="UMG17" s="695"/>
      <c r="UMH17" s="695"/>
      <c r="UMI17" s="695"/>
      <c r="UMJ17" s="695"/>
      <c r="UMK17" s="695"/>
      <c r="UML17" s="695"/>
      <c r="UMM17" s="695"/>
      <c r="UMN17" s="695"/>
      <c r="UMO17" s="695"/>
      <c r="UMP17" s="695"/>
      <c r="UMQ17" s="695"/>
      <c r="UMR17" s="695"/>
      <c r="UMS17" s="695"/>
      <c r="UMT17" s="695"/>
      <c r="UMU17" s="695"/>
      <c r="UMV17" s="695"/>
      <c r="UMW17" s="695"/>
      <c r="UMX17" s="695"/>
      <c r="UMY17" s="695"/>
      <c r="UMZ17" s="695"/>
      <c r="UNA17" s="695"/>
      <c r="UNB17" s="695"/>
      <c r="UNC17" s="695"/>
      <c r="UND17" s="695"/>
      <c r="UNE17" s="695"/>
      <c r="UNF17" s="695"/>
      <c r="UNG17" s="695"/>
      <c r="UNH17" s="695"/>
      <c r="UNI17" s="695"/>
      <c r="UNJ17" s="695"/>
      <c r="UNK17" s="695"/>
      <c r="UNL17" s="695"/>
      <c r="UNM17" s="695"/>
      <c r="UNN17" s="695"/>
      <c r="UNO17" s="695"/>
      <c r="UNP17" s="695"/>
      <c r="UNQ17" s="695"/>
      <c r="UNR17" s="695"/>
      <c r="UNS17" s="695"/>
      <c r="UNT17" s="695"/>
      <c r="UNU17" s="695"/>
      <c r="UNV17" s="695"/>
      <c r="UNW17" s="695"/>
      <c r="UNX17" s="695"/>
      <c r="UNY17" s="695"/>
      <c r="UNZ17" s="695"/>
      <c r="UOA17" s="695"/>
      <c r="UOB17" s="695"/>
      <c r="UOC17" s="695"/>
      <c r="UOD17" s="695"/>
      <c r="UOE17" s="695"/>
      <c r="UOF17" s="695"/>
      <c r="UOG17" s="695"/>
      <c r="UOH17" s="695"/>
      <c r="UOI17" s="695"/>
      <c r="UOJ17" s="695"/>
      <c r="UOK17" s="695"/>
      <c r="UOL17" s="695"/>
      <c r="UOM17" s="695"/>
      <c r="UON17" s="695"/>
      <c r="UOO17" s="695"/>
      <c r="UOP17" s="695"/>
      <c r="UOQ17" s="695"/>
      <c r="UOR17" s="695"/>
      <c r="UOS17" s="695"/>
      <c r="UOT17" s="695"/>
      <c r="UOU17" s="695"/>
      <c r="UOV17" s="695"/>
      <c r="UOW17" s="695"/>
      <c r="UOX17" s="695"/>
      <c r="UOY17" s="695"/>
      <c r="UOZ17" s="695"/>
      <c r="UPA17" s="695"/>
      <c r="UPB17" s="695"/>
      <c r="UPC17" s="695"/>
      <c r="UPD17" s="695"/>
      <c r="UPE17" s="695"/>
      <c r="UPF17" s="695"/>
      <c r="UPG17" s="695"/>
      <c r="UPH17" s="695"/>
      <c r="UPI17" s="695"/>
      <c r="UPJ17" s="695"/>
      <c r="UPK17" s="695"/>
      <c r="UPL17" s="695"/>
      <c r="UPM17" s="695"/>
      <c r="UPN17" s="695"/>
      <c r="UPO17" s="695"/>
      <c r="UPP17" s="695"/>
      <c r="UPQ17" s="695"/>
      <c r="UPR17" s="695"/>
      <c r="UPS17" s="695"/>
      <c r="UPT17" s="695"/>
      <c r="UPU17" s="695"/>
      <c r="UPV17" s="695"/>
      <c r="UPW17" s="695"/>
      <c r="UPX17" s="695"/>
      <c r="UPY17" s="695"/>
      <c r="UPZ17" s="695"/>
      <c r="UQA17" s="695"/>
      <c r="UQB17" s="695"/>
      <c r="UQC17" s="695"/>
      <c r="UQD17" s="695"/>
      <c r="UQE17" s="695"/>
      <c r="UQF17" s="695"/>
      <c r="UQG17" s="695"/>
      <c r="UQH17" s="695"/>
      <c r="UQI17" s="695"/>
      <c r="UQJ17" s="695"/>
      <c r="UQK17" s="695"/>
      <c r="UQL17" s="695"/>
      <c r="UQM17" s="695"/>
      <c r="UQN17" s="695"/>
      <c r="UQO17" s="695"/>
      <c r="UQP17" s="695"/>
      <c r="UQQ17" s="695"/>
      <c r="UQR17" s="695"/>
      <c r="UQS17" s="695"/>
      <c r="UQT17" s="695"/>
      <c r="UQU17" s="695"/>
      <c r="UQV17" s="695"/>
      <c r="UQW17" s="695"/>
      <c r="UQX17" s="695"/>
      <c r="UQY17" s="695"/>
      <c r="UQZ17" s="695"/>
      <c r="URA17" s="695"/>
      <c r="URB17" s="695"/>
      <c r="URC17" s="695"/>
      <c r="URD17" s="695"/>
      <c r="URE17" s="695"/>
      <c r="URF17" s="695"/>
      <c r="URG17" s="695"/>
      <c r="URH17" s="695"/>
      <c r="URI17" s="695"/>
      <c r="URJ17" s="695"/>
      <c r="URK17" s="695"/>
      <c r="URL17" s="695"/>
      <c r="URM17" s="695"/>
      <c r="URN17" s="695"/>
      <c r="URO17" s="695"/>
      <c r="URP17" s="695"/>
      <c r="URQ17" s="695"/>
      <c r="URR17" s="695"/>
      <c r="URS17" s="695"/>
      <c r="URT17" s="695"/>
      <c r="URU17" s="695"/>
      <c r="URV17" s="695"/>
      <c r="URW17" s="695"/>
      <c r="URX17" s="695"/>
      <c r="URY17" s="695"/>
      <c r="URZ17" s="695"/>
      <c r="USA17" s="695"/>
      <c r="USB17" s="695"/>
      <c r="USC17" s="695"/>
      <c r="USD17" s="695"/>
      <c r="USE17" s="695"/>
      <c r="USF17" s="695"/>
      <c r="USG17" s="695"/>
      <c r="USH17" s="695"/>
      <c r="USI17" s="695"/>
      <c r="USJ17" s="695"/>
      <c r="USK17" s="695"/>
      <c r="USL17" s="695"/>
      <c r="USM17" s="695"/>
      <c r="USN17" s="695"/>
      <c r="USO17" s="695"/>
      <c r="USP17" s="695"/>
      <c r="USQ17" s="695"/>
      <c r="USR17" s="695"/>
      <c r="USS17" s="695"/>
      <c r="UST17" s="695"/>
      <c r="USU17" s="695"/>
      <c r="USV17" s="695"/>
      <c r="USW17" s="695"/>
      <c r="USX17" s="695"/>
      <c r="USY17" s="695"/>
      <c r="USZ17" s="695"/>
      <c r="UTA17" s="695"/>
      <c r="UTB17" s="695"/>
      <c r="UTC17" s="695"/>
      <c r="UTD17" s="695"/>
      <c r="UTE17" s="695"/>
      <c r="UTF17" s="695"/>
      <c r="UTG17" s="695"/>
      <c r="UTH17" s="695"/>
      <c r="UTI17" s="695"/>
      <c r="UTJ17" s="695"/>
      <c r="UTK17" s="695"/>
      <c r="UTL17" s="695"/>
      <c r="UTM17" s="695"/>
      <c r="UTN17" s="695"/>
      <c r="UTO17" s="695"/>
      <c r="UTP17" s="695"/>
      <c r="UTQ17" s="695"/>
      <c r="UTR17" s="695"/>
      <c r="UTS17" s="695"/>
      <c r="UTT17" s="695"/>
      <c r="UTU17" s="695"/>
      <c r="UTV17" s="695"/>
      <c r="UTW17" s="695"/>
      <c r="UTX17" s="695"/>
      <c r="UTY17" s="695"/>
      <c r="UTZ17" s="695"/>
      <c r="UUA17" s="695"/>
      <c r="UUB17" s="695"/>
      <c r="UUC17" s="695"/>
      <c r="UUD17" s="695"/>
      <c r="UUE17" s="695"/>
      <c r="UUF17" s="695"/>
      <c r="UUG17" s="695"/>
      <c r="UUH17" s="695"/>
      <c r="UUI17" s="695"/>
      <c r="UUJ17" s="695"/>
      <c r="UUK17" s="695"/>
      <c r="UUL17" s="695"/>
      <c r="UUM17" s="695"/>
      <c r="UUN17" s="695"/>
      <c r="UUO17" s="695"/>
      <c r="UUP17" s="695"/>
      <c r="UUQ17" s="695"/>
      <c r="UUR17" s="695"/>
      <c r="UUS17" s="695"/>
      <c r="UUT17" s="695"/>
      <c r="UUU17" s="695"/>
      <c r="UUV17" s="695"/>
      <c r="UUW17" s="695"/>
      <c r="UUX17" s="695"/>
      <c r="UUY17" s="695"/>
      <c r="UUZ17" s="695"/>
      <c r="UVA17" s="695"/>
      <c r="UVB17" s="695"/>
      <c r="UVC17" s="695"/>
      <c r="UVD17" s="695"/>
      <c r="UVE17" s="695"/>
      <c r="UVF17" s="695"/>
      <c r="UVG17" s="695"/>
      <c r="UVH17" s="695"/>
      <c r="UVI17" s="695"/>
      <c r="UVJ17" s="695"/>
      <c r="UVK17" s="695"/>
      <c r="UVL17" s="695"/>
      <c r="UVM17" s="695"/>
      <c r="UVN17" s="695"/>
      <c r="UVO17" s="695"/>
      <c r="UVP17" s="695"/>
      <c r="UVQ17" s="695"/>
      <c r="UVR17" s="695"/>
      <c r="UVS17" s="695"/>
      <c r="UVT17" s="695"/>
      <c r="UVU17" s="695"/>
      <c r="UVV17" s="695"/>
      <c r="UVW17" s="695"/>
      <c r="UVX17" s="695"/>
      <c r="UVY17" s="695"/>
      <c r="UVZ17" s="695"/>
      <c r="UWA17" s="695"/>
      <c r="UWB17" s="695"/>
      <c r="UWC17" s="695"/>
      <c r="UWD17" s="695"/>
      <c r="UWE17" s="695"/>
      <c r="UWF17" s="695"/>
      <c r="UWG17" s="695"/>
      <c r="UWH17" s="695"/>
      <c r="UWI17" s="695"/>
      <c r="UWJ17" s="695"/>
      <c r="UWK17" s="695"/>
      <c r="UWL17" s="695"/>
      <c r="UWM17" s="695"/>
      <c r="UWN17" s="695"/>
      <c r="UWO17" s="695"/>
      <c r="UWP17" s="695"/>
      <c r="UWQ17" s="695"/>
      <c r="UWR17" s="695"/>
      <c r="UWS17" s="695"/>
      <c r="UWT17" s="695"/>
      <c r="UWU17" s="695"/>
      <c r="UWV17" s="695"/>
      <c r="UWW17" s="695"/>
      <c r="UWX17" s="695"/>
      <c r="UWY17" s="695"/>
      <c r="UWZ17" s="695"/>
      <c r="UXA17" s="695"/>
      <c r="UXB17" s="695"/>
      <c r="UXC17" s="695"/>
      <c r="UXD17" s="695"/>
      <c r="UXE17" s="695"/>
      <c r="UXF17" s="695"/>
      <c r="UXG17" s="695"/>
      <c r="UXH17" s="695"/>
      <c r="UXI17" s="695"/>
      <c r="UXJ17" s="695"/>
      <c r="UXK17" s="695"/>
      <c r="UXL17" s="695"/>
      <c r="UXM17" s="695"/>
      <c r="UXN17" s="695"/>
      <c r="UXO17" s="695"/>
      <c r="UXP17" s="695"/>
      <c r="UXQ17" s="695"/>
      <c r="UXR17" s="695"/>
      <c r="UXS17" s="695"/>
      <c r="UXT17" s="695"/>
      <c r="UXU17" s="695"/>
      <c r="UXV17" s="695"/>
      <c r="UXW17" s="695"/>
      <c r="UXX17" s="695"/>
      <c r="UXY17" s="695"/>
      <c r="UXZ17" s="695"/>
      <c r="UYA17" s="695"/>
      <c r="UYB17" s="695"/>
      <c r="UYC17" s="695"/>
      <c r="UYD17" s="695"/>
      <c r="UYE17" s="695"/>
      <c r="UYF17" s="695"/>
      <c r="UYG17" s="695"/>
      <c r="UYH17" s="695"/>
      <c r="UYI17" s="695"/>
      <c r="UYJ17" s="695"/>
      <c r="UYK17" s="695"/>
      <c r="UYL17" s="695"/>
      <c r="UYM17" s="695"/>
      <c r="UYN17" s="695"/>
      <c r="UYO17" s="695"/>
      <c r="UYP17" s="695"/>
      <c r="UYQ17" s="695"/>
      <c r="UYR17" s="695"/>
      <c r="UYS17" s="695"/>
      <c r="UYT17" s="695"/>
      <c r="UYU17" s="695"/>
      <c r="UYV17" s="695"/>
      <c r="UYW17" s="695"/>
      <c r="UYX17" s="695"/>
      <c r="UYY17" s="695"/>
      <c r="UYZ17" s="695"/>
      <c r="UZA17" s="695"/>
      <c r="UZB17" s="695"/>
      <c r="UZC17" s="695"/>
      <c r="UZD17" s="695"/>
      <c r="UZE17" s="695"/>
      <c r="UZF17" s="695"/>
      <c r="UZG17" s="695"/>
      <c r="UZH17" s="695"/>
      <c r="UZI17" s="695"/>
      <c r="UZJ17" s="695"/>
      <c r="UZK17" s="695"/>
      <c r="UZL17" s="695"/>
      <c r="UZM17" s="695"/>
      <c r="UZN17" s="695"/>
      <c r="UZO17" s="695"/>
      <c r="UZP17" s="695"/>
      <c r="UZQ17" s="695"/>
      <c r="UZR17" s="695"/>
      <c r="UZS17" s="695"/>
      <c r="UZT17" s="695"/>
      <c r="UZU17" s="695"/>
      <c r="UZV17" s="695"/>
      <c r="UZW17" s="695"/>
      <c r="UZX17" s="695"/>
      <c r="UZY17" s="695"/>
      <c r="UZZ17" s="695"/>
      <c r="VAA17" s="695"/>
      <c r="VAB17" s="695"/>
      <c r="VAC17" s="695"/>
      <c r="VAD17" s="695"/>
      <c r="VAE17" s="695"/>
      <c r="VAF17" s="695"/>
      <c r="VAG17" s="695"/>
      <c r="VAH17" s="695"/>
      <c r="VAI17" s="695"/>
      <c r="VAJ17" s="695"/>
      <c r="VAK17" s="695"/>
      <c r="VAL17" s="695"/>
      <c r="VAM17" s="695"/>
      <c r="VAN17" s="695"/>
      <c r="VAO17" s="695"/>
      <c r="VAP17" s="695"/>
      <c r="VAQ17" s="695"/>
      <c r="VAR17" s="695"/>
      <c r="VAS17" s="695"/>
      <c r="VAT17" s="695"/>
      <c r="VAU17" s="695"/>
      <c r="VAV17" s="695"/>
      <c r="VAW17" s="695"/>
      <c r="VAX17" s="695"/>
      <c r="VAY17" s="695"/>
      <c r="VAZ17" s="695"/>
      <c r="VBA17" s="695"/>
      <c r="VBB17" s="695"/>
      <c r="VBC17" s="695"/>
      <c r="VBD17" s="695"/>
      <c r="VBE17" s="695"/>
      <c r="VBF17" s="695"/>
      <c r="VBG17" s="695"/>
      <c r="VBH17" s="695"/>
      <c r="VBI17" s="695"/>
      <c r="VBJ17" s="695"/>
      <c r="VBK17" s="695"/>
      <c r="VBL17" s="695"/>
      <c r="VBM17" s="695"/>
      <c r="VBN17" s="695"/>
      <c r="VBO17" s="695"/>
      <c r="VBP17" s="695"/>
      <c r="VBQ17" s="695"/>
      <c r="VBR17" s="695"/>
      <c r="VBS17" s="695"/>
      <c r="VBT17" s="695"/>
      <c r="VBU17" s="695"/>
      <c r="VBV17" s="695"/>
      <c r="VBW17" s="695"/>
      <c r="VBX17" s="695"/>
      <c r="VBY17" s="695"/>
      <c r="VBZ17" s="695"/>
      <c r="VCA17" s="695"/>
      <c r="VCB17" s="695"/>
      <c r="VCC17" s="695"/>
      <c r="VCD17" s="695"/>
      <c r="VCE17" s="695"/>
      <c r="VCF17" s="695"/>
      <c r="VCG17" s="695"/>
      <c r="VCH17" s="695"/>
      <c r="VCI17" s="695"/>
      <c r="VCJ17" s="695"/>
      <c r="VCK17" s="695"/>
      <c r="VCL17" s="695"/>
      <c r="VCM17" s="695"/>
      <c r="VCN17" s="695"/>
      <c r="VCO17" s="695"/>
      <c r="VCP17" s="695"/>
      <c r="VCQ17" s="695"/>
      <c r="VCR17" s="695"/>
      <c r="VCS17" s="695"/>
      <c r="VCT17" s="695"/>
      <c r="VCU17" s="695"/>
      <c r="VCV17" s="695"/>
      <c r="VCW17" s="695"/>
      <c r="VCX17" s="695"/>
      <c r="VCY17" s="695"/>
      <c r="VCZ17" s="695"/>
      <c r="VDA17" s="695"/>
      <c r="VDB17" s="695"/>
      <c r="VDC17" s="695"/>
      <c r="VDD17" s="695"/>
      <c r="VDE17" s="695"/>
      <c r="VDF17" s="695"/>
      <c r="VDG17" s="695"/>
      <c r="VDH17" s="695"/>
      <c r="VDI17" s="695"/>
      <c r="VDJ17" s="695"/>
      <c r="VDK17" s="695"/>
      <c r="VDL17" s="695"/>
      <c r="VDM17" s="695"/>
      <c r="VDN17" s="695"/>
      <c r="VDO17" s="695"/>
      <c r="VDP17" s="695"/>
      <c r="VDQ17" s="695"/>
      <c r="VDR17" s="695"/>
      <c r="VDS17" s="695"/>
      <c r="VDT17" s="695"/>
      <c r="VDU17" s="695"/>
      <c r="VDV17" s="695"/>
      <c r="VDW17" s="695"/>
      <c r="VDX17" s="695"/>
      <c r="VDY17" s="695"/>
      <c r="VDZ17" s="695"/>
      <c r="VEA17" s="695"/>
      <c r="VEB17" s="695"/>
      <c r="VEC17" s="695"/>
      <c r="VED17" s="695"/>
      <c r="VEE17" s="695"/>
      <c r="VEF17" s="695"/>
      <c r="VEG17" s="695"/>
      <c r="VEH17" s="695"/>
      <c r="VEI17" s="695"/>
      <c r="VEJ17" s="695"/>
      <c r="VEK17" s="695"/>
      <c r="VEL17" s="695"/>
      <c r="VEM17" s="695"/>
      <c r="VEN17" s="695"/>
      <c r="VEO17" s="695"/>
      <c r="VEP17" s="695"/>
      <c r="VEQ17" s="695"/>
      <c r="VER17" s="695"/>
      <c r="VES17" s="695"/>
      <c r="VET17" s="695"/>
      <c r="VEU17" s="695"/>
      <c r="VEV17" s="695"/>
      <c r="VEW17" s="695"/>
      <c r="VEX17" s="695"/>
      <c r="VEY17" s="695"/>
      <c r="VEZ17" s="695"/>
      <c r="VFA17" s="695"/>
      <c r="VFB17" s="695"/>
      <c r="VFC17" s="695"/>
      <c r="VFD17" s="695"/>
      <c r="VFE17" s="695"/>
      <c r="VFF17" s="695"/>
      <c r="VFG17" s="695"/>
      <c r="VFH17" s="695"/>
      <c r="VFI17" s="695"/>
      <c r="VFJ17" s="695"/>
      <c r="VFK17" s="695"/>
      <c r="VFL17" s="695"/>
      <c r="VFM17" s="695"/>
      <c r="VFN17" s="695"/>
      <c r="VFO17" s="695"/>
      <c r="VFP17" s="695"/>
      <c r="VFQ17" s="695"/>
      <c r="VFR17" s="695"/>
      <c r="VFS17" s="695"/>
      <c r="VFT17" s="695"/>
      <c r="VFU17" s="695"/>
      <c r="VFV17" s="695"/>
      <c r="VFW17" s="695"/>
      <c r="VFX17" s="695"/>
      <c r="VFY17" s="695"/>
      <c r="VFZ17" s="695"/>
      <c r="VGA17" s="695"/>
      <c r="VGB17" s="695"/>
      <c r="VGC17" s="695"/>
      <c r="VGD17" s="695"/>
      <c r="VGE17" s="695"/>
      <c r="VGF17" s="695"/>
      <c r="VGG17" s="695"/>
      <c r="VGH17" s="695"/>
      <c r="VGI17" s="695"/>
      <c r="VGJ17" s="695"/>
      <c r="VGK17" s="695"/>
      <c r="VGL17" s="695"/>
      <c r="VGM17" s="695"/>
      <c r="VGN17" s="695"/>
      <c r="VGO17" s="695"/>
      <c r="VGP17" s="695"/>
      <c r="VGQ17" s="695"/>
      <c r="VGR17" s="695"/>
      <c r="VGS17" s="695"/>
      <c r="VGT17" s="695"/>
      <c r="VGU17" s="695"/>
      <c r="VGV17" s="695"/>
      <c r="VGW17" s="695"/>
      <c r="VGX17" s="695"/>
      <c r="VGY17" s="695"/>
      <c r="VGZ17" s="695"/>
      <c r="VHA17" s="695"/>
      <c r="VHB17" s="695"/>
      <c r="VHC17" s="695"/>
      <c r="VHD17" s="695"/>
      <c r="VHE17" s="695"/>
      <c r="VHF17" s="695"/>
      <c r="VHG17" s="695"/>
      <c r="VHH17" s="695"/>
      <c r="VHI17" s="695"/>
      <c r="VHJ17" s="695"/>
      <c r="VHK17" s="695"/>
      <c r="VHL17" s="695"/>
      <c r="VHM17" s="695"/>
      <c r="VHN17" s="695"/>
      <c r="VHO17" s="695"/>
      <c r="VHP17" s="695"/>
      <c r="VHQ17" s="695"/>
      <c r="VHR17" s="695"/>
      <c r="VHS17" s="695"/>
      <c r="VHT17" s="695"/>
      <c r="VHU17" s="695"/>
      <c r="VHV17" s="695"/>
      <c r="VHW17" s="695"/>
      <c r="VHX17" s="695"/>
      <c r="VHY17" s="695"/>
      <c r="VHZ17" s="695"/>
      <c r="VIA17" s="695"/>
      <c r="VIB17" s="695"/>
      <c r="VIC17" s="695"/>
      <c r="VID17" s="695"/>
      <c r="VIE17" s="695"/>
      <c r="VIF17" s="695"/>
      <c r="VIG17" s="695"/>
      <c r="VIH17" s="695"/>
      <c r="VII17" s="695"/>
      <c r="VIJ17" s="695"/>
      <c r="VIK17" s="695"/>
      <c r="VIL17" s="695"/>
      <c r="VIM17" s="695"/>
      <c r="VIN17" s="695"/>
      <c r="VIO17" s="695"/>
      <c r="VIP17" s="695"/>
      <c r="VIQ17" s="695"/>
      <c r="VIR17" s="695"/>
      <c r="VIS17" s="695"/>
      <c r="VIT17" s="695"/>
      <c r="VIU17" s="695"/>
      <c r="VIV17" s="695"/>
      <c r="VIW17" s="695"/>
      <c r="VIX17" s="695"/>
      <c r="VIY17" s="695"/>
      <c r="VIZ17" s="695"/>
      <c r="VJA17" s="695"/>
      <c r="VJB17" s="695"/>
      <c r="VJC17" s="695"/>
      <c r="VJD17" s="695"/>
      <c r="VJE17" s="695"/>
      <c r="VJF17" s="695"/>
      <c r="VJG17" s="695"/>
      <c r="VJH17" s="695"/>
      <c r="VJI17" s="695"/>
      <c r="VJJ17" s="695"/>
      <c r="VJK17" s="695"/>
      <c r="VJL17" s="695"/>
      <c r="VJM17" s="695"/>
      <c r="VJN17" s="695"/>
      <c r="VJO17" s="695"/>
      <c r="VJP17" s="695"/>
      <c r="VJQ17" s="695"/>
      <c r="VJR17" s="695"/>
      <c r="VJS17" s="695"/>
      <c r="VJT17" s="695"/>
      <c r="VJU17" s="695"/>
      <c r="VJV17" s="695"/>
      <c r="VJW17" s="695"/>
      <c r="VJX17" s="695"/>
      <c r="VJY17" s="695"/>
      <c r="VJZ17" s="695"/>
      <c r="VKA17" s="695"/>
      <c r="VKB17" s="695"/>
      <c r="VKC17" s="695"/>
      <c r="VKD17" s="695"/>
      <c r="VKE17" s="695"/>
      <c r="VKF17" s="695"/>
      <c r="VKG17" s="695"/>
      <c r="VKH17" s="695"/>
      <c r="VKI17" s="695"/>
      <c r="VKJ17" s="695"/>
      <c r="VKK17" s="695"/>
      <c r="VKL17" s="695"/>
      <c r="VKM17" s="695"/>
      <c r="VKN17" s="695"/>
      <c r="VKO17" s="695"/>
      <c r="VKP17" s="695"/>
      <c r="VKQ17" s="695"/>
      <c r="VKR17" s="695"/>
      <c r="VKS17" s="695"/>
      <c r="VKT17" s="695"/>
      <c r="VKU17" s="695"/>
      <c r="VKV17" s="695"/>
      <c r="VKW17" s="695"/>
      <c r="VKX17" s="695"/>
      <c r="VKY17" s="695"/>
      <c r="VKZ17" s="695"/>
      <c r="VLA17" s="695"/>
      <c r="VLB17" s="695"/>
      <c r="VLC17" s="695"/>
      <c r="VLD17" s="695"/>
      <c r="VLE17" s="695"/>
      <c r="VLF17" s="695"/>
      <c r="VLG17" s="695"/>
      <c r="VLH17" s="695"/>
      <c r="VLI17" s="695"/>
      <c r="VLJ17" s="695"/>
      <c r="VLK17" s="695"/>
      <c r="VLL17" s="695"/>
      <c r="VLM17" s="695"/>
      <c r="VLN17" s="695"/>
      <c r="VLO17" s="695"/>
      <c r="VLP17" s="695"/>
      <c r="VLQ17" s="695"/>
      <c r="VLR17" s="695"/>
      <c r="VLS17" s="695"/>
      <c r="VLT17" s="695"/>
      <c r="VLU17" s="695"/>
      <c r="VLV17" s="695"/>
      <c r="VLW17" s="695"/>
      <c r="VLX17" s="695"/>
      <c r="VLY17" s="695"/>
      <c r="VLZ17" s="695"/>
      <c r="VMA17" s="695"/>
      <c r="VMB17" s="695"/>
      <c r="VMC17" s="695"/>
      <c r="VMD17" s="695"/>
      <c r="VME17" s="695"/>
      <c r="VMF17" s="695"/>
      <c r="VMG17" s="695"/>
      <c r="VMH17" s="695"/>
      <c r="VMI17" s="695"/>
      <c r="VMJ17" s="695"/>
      <c r="VMK17" s="695"/>
      <c r="VML17" s="695"/>
      <c r="VMM17" s="695"/>
      <c r="VMN17" s="695"/>
      <c r="VMO17" s="695"/>
      <c r="VMP17" s="695"/>
      <c r="VMQ17" s="695"/>
      <c r="VMR17" s="695"/>
      <c r="VMS17" s="695"/>
      <c r="VMT17" s="695"/>
      <c r="VMU17" s="695"/>
      <c r="VMV17" s="695"/>
      <c r="VMW17" s="695"/>
      <c r="VMX17" s="695"/>
      <c r="VMY17" s="695"/>
      <c r="VMZ17" s="695"/>
      <c r="VNA17" s="695"/>
      <c r="VNB17" s="695"/>
      <c r="VNC17" s="695"/>
      <c r="VND17" s="695"/>
      <c r="VNE17" s="695"/>
      <c r="VNF17" s="695"/>
      <c r="VNG17" s="695"/>
      <c r="VNH17" s="695"/>
      <c r="VNI17" s="695"/>
      <c r="VNJ17" s="695"/>
      <c r="VNK17" s="695"/>
      <c r="VNL17" s="695"/>
      <c r="VNM17" s="695"/>
      <c r="VNN17" s="695"/>
      <c r="VNO17" s="695"/>
      <c r="VNP17" s="695"/>
      <c r="VNQ17" s="695"/>
      <c r="VNR17" s="695"/>
      <c r="VNS17" s="695"/>
      <c r="VNT17" s="695"/>
      <c r="VNU17" s="695"/>
      <c r="VNV17" s="695"/>
      <c r="VNW17" s="695"/>
      <c r="VNX17" s="695"/>
      <c r="VNY17" s="695"/>
      <c r="VNZ17" s="695"/>
      <c r="VOA17" s="695"/>
      <c r="VOB17" s="695"/>
      <c r="VOC17" s="695"/>
      <c r="VOD17" s="695"/>
      <c r="VOE17" s="695"/>
      <c r="VOF17" s="695"/>
      <c r="VOG17" s="695"/>
      <c r="VOH17" s="695"/>
      <c r="VOI17" s="695"/>
      <c r="VOJ17" s="695"/>
      <c r="VOK17" s="695"/>
      <c r="VOL17" s="695"/>
      <c r="VOM17" s="695"/>
      <c r="VON17" s="695"/>
      <c r="VOO17" s="695"/>
      <c r="VOP17" s="695"/>
      <c r="VOQ17" s="695"/>
      <c r="VOR17" s="695"/>
      <c r="VOS17" s="695"/>
      <c r="VOT17" s="695"/>
      <c r="VOU17" s="695"/>
      <c r="VOV17" s="695"/>
      <c r="VOW17" s="695"/>
      <c r="VOX17" s="695"/>
      <c r="VOY17" s="695"/>
      <c r="VOZ17" s="695"/>
      <c r="VPA17" s="695"/>
      <c r="VPB17" s="695"/>
      <c r="VPC17" s="695"/>
      <c r="VPD17" s="695"/>
      <c r="VPE17" s="695"/>
      <c r="VPF17" s="695"/>
      <c r="VPG17" s="695"/>
      <c r="VPH17" s="695"/>
      <c r="VPI17" s="695"/>
      <c r="VPJ17" s="695"/>
      <c r="VPK17" s="695"/>
      <c r="VPL17" s="695"/>
      <c r="VPM17" s="695"/>
      <c r="VPN17" s="695"/>
      <c r="VPO17" s="695"/>
      <c r="VPP17" s="695"/>
      <c r="VPQ17" s="695"/>
      <c r="VPR17" s="695"/>
      <c r="VPS17" s="695"/>
      <c r="VPT17" s="695"/>
      <c r="VPU17" s="695"/>
      <c r="VPV17" s="695"/>
      <c r="VPW17" s="695"/>
      <c r="VPX17" s="695"/>
      <c r="VPY17" s="695"/>
      <c r="VPZ17" s="695"/>
      <c r="VQA17" s="695"/>
      <c r="VQB17" s="695"/>
      <c r="VQC17" s="695"/>
      <c r="VQD17" s="695"/>
      <c r="VQE17" s="695"/>
      <c r="VQF17" s="695"/>
      <c r="VQG17" s="695"/>
      <c r="VQH17" s="695"/>
      <c r="VQI17" s="695"/>
      <c r="VQJ17" s="695"/>
      <c r="VQK17" s="695"/>
      <c r="VQL17" s="695"/>
      <c r="VQM17" s="695"/>
      <c r="VQN17" s="695"/>
      <c r="VQO17" s="695"/>
      <c r="VQP17" s="695"/>
      <c r="VQQ17" s="695"/>
      <c r="VQR17" s="695"/>
      <c r="VQS17" s="695"/>
      <c r="VQT17" s="695"/>
      <c r="VQU17" s="695"/>
      <c r="VQV17" s="695"/>
      <c r="VQW17" s="695"/>
      <c r="VQX17" s="695"/>
      <c r="VQY17" s="695"/>
      <c r="VQZ17" s="695"/>
      <c r="VRA17" s="695"/>
      <c r="VRB17" s="695"/>
      <c r="VRC17" s="695"/>
      <c r="VRD17" s="695"/>
      <c r="VRE17" s="695"/>
      <c r="VRF17" s="695"/>
      <c r="VRG17" s="695"/>
      <c r="VRH17" s="695"/>
      <c r="VRI17" s="695"/>
      <c r="VRJ17" s="695"/>
      <c r="VRK17" s="695"/>
      <c r="VRL17" s="695"/>
      <c r="VRM17" s="695"/>
      <c r="VRN17" s="695"/>
      <c r="VRO17" s="695"/>
      <c r="VRP17" s="695"/>
      <c r="VRQ17" s="695"/>
      <c r="VRR17" s="695"/>
      <c r="VRS17" s="695"/>
      <c r="VRT17" s="695"/>
      <c r="VRU17" s="695"/>
      <c r="VRV17" s="695"/>
      <c r="VRW17" s="695"/>
      <c r="VRX17" s="695"/>
      <c r="VRY17" s="695"/>
      <c r="VRZ17" s="695"/>
      <c r="VSA17" s="695"/>
      <c r="VSB17" s="695"/>
      <c r="VSC17" s="695"/>
      <c r="VSD17" s="695"/>
      <c r="VSE17" s="695"/>
      <c r="VSF17" s="695"/>
      <c r="VSG17" s="695"/>
      <c r="VSH17" s="695"/>
      <c r="VSI17" s="695"/>
      <c r="VSJ17" s="695"/>
      <c r="VSK17" s="695"/>
      <c r="VSL17" s="695"/>
      <c r="VSM17" s="695"/>
      <c r="VSN17" s="695"/>
      <c r="VSO17" s="695"/>
      <c r="VSP17" s="695"/>
      <c r="VSQ17" s="695"/>
      <c r="VSR17" s="695"/>
      <c r="VSS17" s="695"/>
      <c r="VST17" s="695"/>
      <c r="VSU17" s="695"/>
      <c r="VSV17" s="695"/>
      <c r="VSW17" s="695"/>
      <c r="VSX17" s="695"/>
      <c r="VSY17" s="695"/>
      <c r="VSZ17" s="695"/>
      <c r="VTA17" s="695"/>
      <c r="VTB17" s="695"/>
      <c r="VTC17" s="695"/>
      <c r="VTD17" s="695"/>
      <c r="VTE17" s="695"/>
      <c r="VTF17" s="695"/>
      <c r="VTG17" s="695"/>
      <c r="VTH17" s="695"/>
      <c r="VTI17" s="695"/>
      <c r="VTJ17" s="695"/>
      <c r="VTK17" s="695"/>
      <c r="VTL17" s="695"/>
      <c r="VTM17" s="695"/>
      <c r="VTN17" s="695"/>
      <c r="VTO17" s="695"/>
      <c r="VTP17" s="695"/>
      <c r="VTQ17" s="695"/>
      <c r="VTR17" s="695"/>
      <c r="VTS17" s="695"/>
      <c r="VTT17" s="695"/>
      <c r="VTU17" s="695"/>
      <c r="VTV17" s="695"/>
      <c r="VTW17" s="695"/>
      <c r="VTX17" s="695"/>
      <c r="VTY17" s="695"/>
      <c r="VTZ17" s="695"/>
      <c r="VUA17" s="695"/>
      <c r="VUB17" s="695"/>
      <c r="VUC17" s="695"/>
      <c r="VUD17" s="695"/>
      <c r="VUE17" s="695"/>
      <c r="VUF17" s="695"/>
      <c r="VUG17" s="695"/>
      <c r="VUH17" s="695"/>
      <c r="VUI17" s="695"/>
      <c r="VUJ17" s="695"/>
      <c r="VUK17" s="695"/>
      <c r="VUL17" s="695"/>
      <c r="VUM17" s="695"/>
      <c r="VUN17" s="695"/>
      <c r="VUO17" s="695"/>
      <c r="VUP17" s="695"/>
      <c r="VUQ17" s="695"/>
      <c r="VUR17" s="695"/>
      <c r="VUS17" s="695"/>
      <c r="VUT17" s="695"/>
      <c r="VUU17" s="695"/>
      <c r="VUV17" s="695"/>
      <c r="VUW17" s="695"/>
      <c r="VUX17" s="695"/>
      <c r="VUY17" s="695"/>
      <c r="VUZ17" s="695"/>
      <c r="VVA17" s="695"/>
      <c r="VVB17" s="695"/>
      <c r="VVC17" s="695"/>
      <c r="VVD17" s="695"/>
      <c r="VVE17" s="695"/>
      <c r="VVF17" s="695"/>
      <c r="VVG17" s="695"/>
      <c r="VVH17" s="695"/>
      <c r="VVI17" s="695"/>
      <c r="VVJ17" s="695"/>
      <c r="VVK17" s="695"/>
      <c r="VVL17" s="695"/>
      <c r="VVM17" s="695"/>
      <c r="VVN17" s="695"/>
      <c r="VVO17" s="695"/>
      <c r="VVP17" s="695"/>
      <c r="VVQ17" s="695"/>
      <c r="VVR17" s="695"/>
      <c r="VVS17" s="695"/>
      <c r="VVT17" s="695"/>
      <c r="VVU17" s="695"/>
      <c r="VVV17" s="695"/>
      <c r="VVW17" s="695"/>
      <c r="VVX17" s="695"/>
      <c r="VVY17" s="695"/>
      <c r="VVZ17" s="695"/>
      <c r="VWA17" s="695"/>
      <c r="VWB17" s="695"/>
      <c r="VWC17" s="695"/>
      <c r="VWD17" s="695"/>
      <c r="VWE17" s="695"/>
      <c r="VWF17" s="695"/>
      <c r="VWG17" s="695"/>
      <c r="VWH17" s="695"/>
      <c r="VWI17" s="695"/>
      <c r="VWJ17" s="695"/>
      <c r="VWK17" s="695"/>
      <c r="VWL17" s="695"/>
      <c r="VWM17" s="695"/>
      <c r="VWN17" s="695"/>
      <c r="VWO17" s="695"/>
      <c r="VWP17" s="695"/>
      <c r="VWQ17" s="695"/>
      <c r="VWR17" s="695"/>
      <c r="VWS17" s="695"/>
      <c r="VWT17" s="695"/>
      <c r="VWU17" s="695"/>
      <c r="VWV17" s="695"/>
      <c r="VWW17" s="695"/>
      <c r="VWX17" s="695"/>
      <c r="VWY17" s="695"/>
      <c r="VWZ17" s="695"/>
      <c r="VXA17" s="695"/>
      <c r="VXB17" s="695"/>
      <c r="VXC17" s="695"/>
      <c r="VXD17" s="695"/>
      <c r="VXE17" s="695"/>
      <c r="VXF17" s="695"/>
      <c r="VXG17" s="695"/>
      <c r="VXH17" s="695"/>
      <c r="VXI17" s="695"/>
      <c r="VXJ17" s="695"/>
      <c r="VXK17" s="695"/>
      <c r="VXL17" s="695"/>
      <c r="VXM17" s="695"/>
      <c r="VXN17" s="695"/>
      <c r="VXO17" s="695"/>
      <c r="VXP17" s="695"/>
      <c r="VXQ17" s="695"/>
      <c r="VXR17" s="695"/>
      <c r="VXS17" s="695"/>
      <c r="VXT17" s="695"/>
      <c r="VXU17" s="695"/>
      <c r="VXV17" s="695"/>
      <c r="VXW17" s="695"/>
      <c r="VXX17" s="695"/>
      <c r="VXY17" s="695"/>
      <c r="VXZ17" s="695"/>
      <c r="VYA17" s="695"/>
      <c r="VYB17" s="695"/>
      <c r="VYC17" s="695"/>
      <c r="VYD17" s="695"/>
      <c r="VYE17" s="695"/>
      <c r="VYF17" s="695"/>
      <c r="VYG17" s="695"/>
      <c r="VYH17" s="695"/>
      <c r="VYI17" s="695"/>
      <c r="VYJ17" s="695"/>
      <c r="VYK17" s="695"/>
      <c r="VYL17" s="695"/>
      <c r="VYM17" s="695"/>
      <c r="VYN17" s="695"/>
      <c r="VYO17" s="695"/>
      <c r="VYP17" s="695"/>
      <c r="VYQ17" s="695"/>
      <c r="VYR17" s="695"/>
      <c r="VYS17" s="695"/>
      <c r="VYT17" s="695"/>
      <c r="VYU17" s="695"/>
      <c r="VYV17" s="695"/>
      <c r="VYW17" s="695"/>
      <c r="VYX17" s="695"/>
      <c r="VYY17" s="695"/>
      <c r="VYZ17" s="695"/>
      <c r="VZA17" s="695"/>
      <c r="VZB17" s="695"/>
      <c r="VZC17" s="695"/>
      <c r="VZD17" s="695"/>
      <c r="VZE17" s="695"/>
      <c r="VZF17" s="695"/>
      <c r="VZG17" s="695"/>
      <c r="VZH17" s="695"/>
      <c r="VZI17" s="695"/>
      <c r="VZJ17" s="695"/>
      <c r="VZK17" s="695"/>
      <c r="VZL17" s="695"/>
      <c r="VZM17" s="695"/>
      <c r="VZN17" s="695"/>
      <c r="VZO17" s="695"/>
      <c r="VZP17" s="695"/>
      <c r="VZQ17" s="695"/>
      <c r="VZR17" s="695"/>
      <c r="VZS17" s="695"/>
      <c r="VZT17" s="695"/>
      <c r="VZU17" s="695"/>
      <c r="VZV17" s="695"/>
      <c r="VZW17" s="695"/>
      <c r="VZX17" s="695"/>
      <c r="VZY17" s="695"/>
      <c r="VZZ17" s="695"/>
      <c r="WAA17" s="695"/>
      <c r="WAB17" s="695"/>
      <c r="WAC17" s="695"/>
      <c r="WAD17" s="695"/>
      <c r="WAE17" s="695"/>
      <c r="WAF17" s="695"/>
      <c r="WAG17" s="695"/>
      <c r="WAH17" s="695"/>
      <c r="WAI17" s="695"/>
      <c r="WAJ17" s="695"/>
      <c r="WAK17" s="695"/>
      <c r="WAL17" s="695"/>
      <c r="WAM17" s="695"/>
      <c r="WAN17" s="695"/>
      <c r="WAO17" s="695"/>
      <c r="WAP17" s="695"/>
      <c r="WAQ17" s="695"/>
      <c r="WAR17" s="695"/>
      <c r="WAS17" s="695"/>
      <c r="WAT17" s="695"/>
      <c r="WAU17" s="695"/>
      <c r="WAV17" s="695"/>
      <c r="WAW17" s="695"/>
      <c r="WAX17" s="695"/>
      <c r="WAY17" s="695"/>
      <c r="WAZ17" s="695"/>
      <c r="WBA17" s="695"/>
      <c r="WBB17" s="695"/>
      <c r="WBC17" s="695"/>
      <c r="WBD17" s="695"/>
      <c r="WBE17" s="695"/>
      <c r="WBF17" s="695"/>
      <c r="WBG17" s="695"/>
      <c r="WBH17" s="695"/>
      <c r="WBI17" s="695"/>
      <c r="WBJ17" s="695"/>
      <c r="WBK17" s="695"/>
      <c r="WBL17" s="695"/>
      <c r="WBM17" s="695"/>
      <c r="WBN17" s="695"/>
      <c r="WBO17" s="695"/>
      <c r="WBP17" s="695"/>
      <c r="WBQ17" s="695"/>
      <c r="WBR17" s="695"/>
      <c r="WBS17" s="695"/>
      <c r="WBT17" s="695"/>
      <c r="WBU17" s="695"/>
      <c r="WBV17" s="695"/>
      <c r="WBW17" s="695"/>
      <c r="WBX17" s="695"/>
      <c r="WBY17" s="695"/>
      <c r="WBZ17" s="695"/>
      <c r="WCA17" s="695"/>
      <c r="WCB17" s="695"/>
      <c r="WCC17" s="695"/>
      <c r="WCD17" s="695"/>
      <c r="WCE17" s="695"/>
      <c r="WCF17" s="695"/>
      <c r="WCG17" s="695"/>
      <c r="WCH17" s="695"/>
      <c r="WCI17" s="695"/>
      <c r="WCJ17" s="695"/>
      <c r="WCK17" s="695"/>
      <c r="WCL17" s="695"/>
      <c r="WCM17" s="695"/>
      <c r="WCN17" s="695"/>
      <c r="WCO17" s="695"/>
      <c r="WCP17" s="695"/>
      <c r="WCQ17" s="695"/>
      <c r="WCR17" s="695"/>
      <c r="WCS17" s="695"/>
      <c r="WCT17" s="695"/>
      <c r="WCU17" s="695"/>
      <c r="WCV17" s="695"/>
      <c r="WCW17" s="695"/>
      <c r="WCX17" s="695"/>
      <c r="WCY17" s="695"/>
      <c r="WCZ17" s="695"/>
      <c r="WDA17" s="695"/>
      <c r="WDB17" s="695"/>
      <c r="WDC17" s="695"/>
      <c r="WDD17" s="695"/>
      <c r="WDE17" s="695"/>
      <c r="WDF17" s="695"/>
      <c r="WDG17" s="695"/>
      <c r="WDH17" s="695"/>
      <c r="WDI17" s="695"/>
      <c r="WDJ17" s="695"/>
      <c r="WDK17" s="695"/>
      <c r="WDL17" s="695"/>
      <c r="WDM17" s="695"/>
      <c r="WDN17" s="695"/>
      <c r="WDO17" s="695"/>
      <c r="WDP17" s="695"/>
      <c r="WDQ17" s="695"/>
      <c r="WDR17" s="695"/>
      <c r="WDS17" s="695"/>
      <c r="WDT17" s="695"/>
      <c r="WDU17" s="695"/>
      <c r="WDV17" s="695"/>
      <c r="WDW17" s="695"/>
      <c r="WDX17" s="695"/>
      <c r="WDY17" s="695"/>
      <c r="WDZ17" s="695"/>
      <c r="WEA17" s="695"/>
      <c r="WEB17" s="695"/>
      <c r="WEC17" s="695"/>
      <c r="WED17" s="695"/>
      <c r="WEE17" s="695"/>
      <c r="WEF17" s="695"/>
      <c r="WEG17" s="695"/>
      <c r="WEH17" s="695"/>
      <c r="WEI17" s="695"/>
      <c r="WEJ17" s="695"/>
      <c r="WEK17" s="695"/>
      <c r="WEL17" s="695"/>
      <c r="WEM17" s="695"/>
      <c r="WEN17" s="695"/>
      <c r="WEO17" s="695"/>
      <c r="WEP17" s="695"/>
      <c r="WEQ17" s="695"/>
      <c r="WER17" s="695"/>
      <c r="WES17" s="695"/>
      <c r="WET17" s="695"/>
      <c r="WEU17" s="695"/>
      <c r="WEV17" s="695"/>
      <c r="WEW17" s="695"/>
      <c r="WEX17" s="695"/>
      <c r="WEY17" s="695"/>
      <c r="WEZ17" s="695"/>
      <c r="WFA17" s="695"/>
      <c r="WFB17" s="695"/>
      <c r="WFC17" s="695"/>
      <c r="WFD17" s="695"/>
      <c r="WFE17" s="695"/>
      <c r="WFF17" s="695"/>
      <c r="WFG17" s="695"/>
      <c r="WFH17" s="695"/>
      <c r="WFI17" s="695"/>
      <c r="WFJ17" s="695"/>
      <c r="WFK17" s="695"/>
      <c r="WFL17" s="695"/>
      <c r="WFM17" s="695"/>
      <c r="WFN17" s="695"/>
      <c r="WFO17" s="695"/>
      <c r="WFP17" s="695"/>
      <c r="WFQ17" s="695"/>
      <c r="WFR17" s="695"/>
      <c r="WFS17" s="695"/>
      <c r="WFT17" s="695"/>
      <c r="WFU17" s="695"/>
      <c r="WFV17" s="695"/>
      <c r="WFW17" s="695"/>
      <c r="WFX17" s="695"/>
      <c r="WFY17" s="695"/>
      <c r="WFZ17" s="695"/>
      <c r="WGA17" s="695"/>
      <c r="WGB17" s="695"/>
      <c r="WGC17" s="695"/>
      <c r="WGD17" s="695"/>
      <c r="WGE17" s="695"/>
      <c r="WGF17" s="695"/>
      <c r="WGG17" s="695"/>
      <c r="WGH17" s="695"/>
      <c r="WGI17" s="695"/>
      <c r="WGJ17" s="695"/>
      <c r="WGK17" s="695"/>
      <c r="WGL17" s="695"/>
      <c r="WGM17" s="695"/>
      <c r="WGN17" s="695"/>
      <c r="WGO17" s="695"/>
      <c r="WGP17" s="695"/>
      <c r="WGQ17" s="695"/>
      <c r="WGR17" s="695"/>
      <c r="WGS17" s="695"/>
      <c r="WGT17" s="695"/>
      <c r="WGU17" s="695"/>
      <c r="WGV17" s="695"/>
      <c r="WGW17" s="695"/>
      <c r="WGX17" s="695"/>
      <c r="WGY17" s="695"/>
      <c r="WGZ17" s="695"/>
      <c r="WHA17" s="695"/>
      <c r="WHB17" s="695"/>
      <c r="WHC17" s="695"/>
      <c r="WHD17" s="695"/>
      <c r="WHE17" s="695"/>
      <c r="WHF17" s="695"/>
      <c r="WHG17" s="695"/>
      <c r="WHH17" s="695"/>
      <c r="WHI17" s="695"/>
      <c r="WHJ17" s="695"/>
      <c r="WHK17" s="695"/>
      <c r="WHL17" s="695"/>
      <c r="WHM17" s="695"/>
      <c r="WHN17" s="695"/>
      <c r="WHO17" s="695"/>
      <c r="WHP17" s="695"/>
      <c r="WHQ17" s="695"/>
      <c r="WHR17" s="695"/>
      <c r="WHS17" s="695"/>
      <c r="WHT17" s="695"/>
      <c r="WHU17" s="695"/>
      <c r="WHV17" s="695"/>
      <c r="WHW17" s="695"/>
      <c r="WHX17" s="695"/>
      <c r="WHY17" s="695"/>
      <c r="WHZ17" s="695"/>
      <c r="WIA17" s="695"/>
      <c r="WIB17" s="695"/>
      <c r="WIC17" s="695"/>
      <c r="WID17" s="695"/>
      <c r="WIE17" s="695"/>
      <c r="WIF17" s="695"/>
      <c r="WIG17" s="695"/>
      <c r="WIH17" s="695"/>
      <c r="WII17" s="695"/>
      <c r="WIJ17" s="695"/>
      <c r="WIK17" s="695"/>
      <c r="WIL17" s="695"/>
      <c r="WIM17" s="695"/>
      <c r="WIN17" s="695"/>
      <c r="WIO17" s="695"/>
      <c r="WIP17" s="695"/>
      <c r="WIQ17" s="695"/>
      <c r="WIR17" s="695"/>
      <c r="WIS17" s="695"/>
      <c r="WIT17" s="695"/>
      <c r="WIU17" s="695"/>
      <c r="WIV17" s="695"/>
      <c r="WIW17" s="695"/>
      <c r="WIX17" s="695"/>
      <c r="WIY17" s="695"/>
      <c r="WIZ17" s="695"/>
      <c r="WJA17" s="695"/>
      <c r="WJB17" s="695"/>
      <c r="WJC17" s="695"/>
      <c r="WJD17" s="695"/>
      <c r="WJE17" s="695"/>
      <c r="WJF17" s="695"/>
      <c r="WJG17" s="695"/>
      <c r="WJH17" s="695"/>
      <c r="WJI17" s="695"/>
      <c r="WJJ17" s="695"/>
      <c r="WJK17" s="695"/>
      <c r="WJL17" s="695"/>
      <c r="WJM17" s="695"/>
      <c r="WJN17" s="695"/>
      <c r="WJO17" s="695"/>
      <c r="WJP17" s="695"/>
      <c r="WJQ17" s="695"/>
      <c r="WJR17" s="695"/>
      <c r="WJS17" s="695"/>
      <c r="WJT17" s="695"/>
      <c r="WJU17" s="695"/>
      <c r="WJV17" s="695"/>
      <c r="WJW17" s="695"/>
      <c r="WJX17" s="695"/>
      <c r="WJY17" s="695"/>
      <c r="WJZ17" s="695"/>
      <c r="WKA17" s="695"/>
      <c r="WKB17" s="695"/>
      <c r="WKC17" s="695"/>
      <c r="WKD17" s="695"/>
      <c r="WKE17" s="695"/>
      <c r="WKF17" s="695"/>
      <c r="WKG17" s="695"/>
      <c r="WKH17" s="695"/>
      <c r="WKI17" s="695"/>
      <c r="WKJ17" s="695"/>
      <c r="WKK17" s="695"/>
      <c r="WKL17" s="695"/>
      <c r="WKM17" s="695"/>
      <c r="WKN17" s="695"/>
      <c r="WKO17" s="695"/>
      <c r="WKP17" s="695"/>
      <c r="WKQ17" s="695"/>
      <c r="WKR17" s="695"/>
      <c r="WKS17" s="695"/>
      <c r="WKT17" s="695"/>
      <c r="WKU17" s="695"/>
      <c r="WKV17" s="695"/>
      <c r="WKW17" s="695"/>
      <c r="WKX17" s="695"/>
      <c r="WKY17" s="695"/>
      <c r="WKZ17" s="695"/>
      <c r="WLA17" s="695"/>
      <c r="WLB17" s="695"/>
      <c r="WLC17" s="695"/>
      <c r="WLD17" s="695"/>
      <c r="WLE17" s="695"/>
      <c r="WLF17" s="695"/>
      <c r="WLG17" s="695"/>
      <c r="WLH17" s="695"/>
      <c r="WLI17" s="695"/>
      <c r="WLJ17" s="695"/>
      <c r="WLK17" s="695"/>
      <c r="WLL17" s="695"/>
      <c r="WLM17" s="695"/>
      <c r="WLN17" s="695"/>
      <c r="WLO17" s="695"/>
      <c r="WLP17" s="695"/>
      <c r="WLQ17" s="695"/>
      <c r="WLR17" s="695"/>
      <c r="WLS17" s="695"/>
      <c r="WLT17" s="695"/>
      <c r="WLU17" s="695"/>
      <c r="WLV17" s="695"/>
      <c r="WLW17" s="695"/>
      <c r="WLX17" s="695"/>
      <c r="WLY17" s="695"/>
      <c r="WLZ17" s="695"/>
      <c r="WMA17" s="695"/>
      <c r="WMB17" s="695"/>
      <c r="WMC17" s="695"/>
      <c r="WMD17" s="695"/>
      <c r="WME17" s="695"/>
      <c r="WMF17" s="695"/>
      <c r="WMG17" s="695"/>
      <c r="WMH17" s="695"/>
      <c r="WMI17" s="695"/>
      <c r="WMJ17" s="695"/>
      <c r="WMK17" s="695"/>
      <c r="WML17" s="695"/>
      <c r="WMM17" s="695"/>
      <c r="WMN17" s="695"/>
      <c r="WMO17" s="695"/>
      <c r="WMP17" s="695"/>
      <c r="WMQ17" s="695"/>
      <c r="WMR17" s="695"/>
      <c r="WMS17" s="695"/>
      <c r="WMT17" s="695"/>
      <c r="WMU17" s="695"/>
      <c r="WMV17" s="695"/>
      <c r="WMW17" s="695"/>
      <c r="WMX17" s="695"/>
      <c r="WMY17" s="695"/>
      <c r="WMZ17" s="695"/>
      <c r="WNA17" s="695"/>
      <c r="WNB17" s="695"/>
      <c r="WNC17" s="695"/>
      <c r="WND17" s="695"/>
      <c r="WNE17" s="695"/>
      <c r="WNF17" s="695"/>
      <c r="WNG17" s="695"/>
      <c r="WNH17" s="695"/>
      <c r="WNI17" s="695"/>
      <c r="WNJ17" s="695"/>
      <c r="WNK17" s="695"/>
      <c r="WNL17" s="695"/>
      <c r="WNM17" s="695"/>
      <c r="WNN17" s="695"/>
      <c r="WNO17" s="695"/>
      <c r="WNP17" s="695"/>
      <c r="WNQ17" s="695"/>
      <c r="WNR17" s="695"/>
      <c r="WNS17" s="695"/>
      <c r="WNT17" s="695"/>
      <c r="WNU17" s="695"/>
      <c r="WNV17" s="695"/>
      <c r="WNW17" s="695"/>
      <c r="WNX17" s="695"/>
      <c r="WNY17" s="695"/>
      <c r="WNZ17" s="695"/>
      <c r="WOA17" s="695"/>
      <c r="WOB17" s="695"/>
      <c r="WOC17" s="695"/>
      <c r="WOD17" s="695"/>
      <c r="WOE17" s="695"/>
      <c r="WOF17" s="695"/>
      <c r="WOG17" s="695"/>
      <c r="WOH17" s="695"/>
      <c r="WOI17" s="695"/>
      <c r="WOJ17" s="695"/>
      <c r="WOK17" s="695"/>
      <c r="WOL17" s="695"/>
      <c r="WOM17" s="695"/>
      <c r="WON17" s="695"/>
      <c r="WOO17" s="695"/>
      <c r="WOP17" s="695"/>
      <c r="WOQ17" s="695"/>
      <c r="WOR17" s="695"/>
      <c r="WOS17" s="695"/>
      <c r="WOT17" s="695"/>
      <c r="WOU17" s="695"/>
      <c r="WOV17" s="695"/>
      <c r="WOW17" s="695"/>
      <c r="WOX17" s="695"/>
      <c r="WOY17" s="695"/>
      <c r="WOZ17" s="695"/>
      <c r="WPA17" s="695"/>
      <c r="WPB17" s="695"/>
      <c r="WPC17" s="695"/>
      <c r="WPD17" s="695"/>
      <c r="WPE17" s="695"/>
      <c r="WPF17" s="695"/>
      <c r="WPG17" s="695"/>
      <c r="WPH17" s="695"/>
      <c r="WPI17" s="695"/>
      <c r="WPJ17" s="695"/>
      <c r="WPK17" s="695"/>
      <c r="WPL17" s="695"/>
      <c r="WPM17" s="695"/>
      <c r="WPN17" s="695"/>
      <c r="WPO17" s="695"/>
      <c r="WPP17" s="695"/>
      <c r="WPQ17" s="695"/>
      <c r="WPR17" s="695"/>
      <c r="WPS17" s="695"/>
      <c r="WPT17" s="695"/>
      <c r="WPU17" s="695"/>
      <c r="WPV17" s="695"/>
      <c r="WPW17" s="695"/>
      <c r="WPX17" s="695"/>
      <c r="WPY17" s="695"/>
      <c r="WPZ17" s="695"/>
      <c r="WQA17" s="695"/>
      <c r="WQB17" s="695"/>
      <c r="WQC17" s="695"/>
      <c r="WQD17" s="695"/>
      <c r="WQE17" s="695"/>
      <c r="WQF17" s="695"/>
      <c r="WQG17" s="695"/>
      <c r="WQH17" s="695"/>
      <c r="WQI17" s="695"/>
      <c r="WQJ17" s="695"/>
      <c r="WQK17" s="695"/>
      <c r="WQL17" s="695"/>
      <c r="WQM17" s="695"/>
      <c r="WQN17" s="695"/>
      <c r="WQO17" s="695"/>
      <c r="WQP17" s="695"/>
      <c r="WQQ17" s="695"/>
      <c r="WQR17" s="695"/>
      <c r="WQS17" s="695"/>
      <c r="WQT17" s="695"/>
      <c r="WQU17" s="695"/>
      <c r="WQV17" s="695"/>
      <c r="WQW17" s="695"/>
      <c r="WQX17" s="695"/>
      <c r="WQY17" s="695"/>
      <c r="WQZ17" s="695"/>
      <c r="WRA17" s="695"/>
      <c r="WRB17" s="695"/>
      <c r="WRC17" s="695"/>
      <c r="WRD17" s="695"/>
      <c r="WRE17" s="695"/>
      <c r="WRF17" s="695"/>
      <c r="WRG17" s="695"/>
      <c r="WRH17" s="695"/>
      <c r="WRI17" s="695"/>
      <c r="WRJ17" s="695"/>
      <c r="WRK17" s="695"/>
      <c r="WRL17" s="695"/>
      <c r="WRM17" s="695"/>
      <c r="WRN17" s="695"/>
      <c r="WRO17" s="695"/>
      <c r="WRP17" s="695"/>
      <c r="WRQ17" s="695"/>
      <c r="WRR17" s="695"/>
      <c r="WRS17" s="695"/>
      <c r="WRT17" s="695"/>
      <c r="WRU17" s="695"/>
      <c r="WRV17" s="695"/>
      <c r="WRW17" s="695"/>
      <c r="WRX17" s="695"/>
      <c r="WRY17" s="695"/>
      <c r="WRZ17" s="695"/>
      <c r="WSA17" s="695"/>
      <c r="WSB17" s="695"/>
      <c r="WSC17" s="695"/>
      <c r="WSD17" s="695"/>
      <c r="WSE17" s="695"/>
      <c r="WSF17" s="695"/>
      <c r="WSG17" s="695"/>
      <c r="WSH17" s="695"/>
      <c r="WSI17" s="695"/>
      <c r="WSJ17" s="695"/>
      <c r="WSK17" s="695"/>
      <c r="WSL17" s="695"/>
      <c r="WSM17" s="695"/>
      <c r="WSN17" s="695"/>
      <c r="WSO17" s="695"/>
      <c r="WSP17" s="695"/>
      <c r="WSQ17" s="695"/>
      <c r="WSR17" s="695"/>
      <c r="WSS17" s="695"/>
      <c r="WST17" s="695"/>
      <c r="WSU17" s="695"/>
      <c r="WSV17" s="695"/>
      <c r="WSW17" s="695"/>
      <c r="WSX17" s="695"/>
      <c r="WSY17" s="695"/>
      <c r="WSZ17" s="695"/>
      <c r="WTA17" s="695"/>
      <c r="WTB17" s="695"/>
      <c r="WTC17" s="695"/>
      <c r="WTD17" s="695"/>
      <c r="WTE17" s="695"/>
      <c r="WTF17" s="695"/>
      <c r="WTG17" s="695"/>
      <c r="WTH17" s="695"/>
      <c r="WTI17" s="695"/>
      <c r="WTJ17" s="695"/>
      <c r="WTK17" s="695"/>
      <c r="WTL17" s="695"/>
      <c r="WTM17" s="695"/>
      <c r="WTN17" s="695"/>
      <c r="WTO17" s="695"/>
      <c r="WTP17" s="695"/>
      <c r="WTQ17" s="695"/>
      <c r="WTR17" s="695"/>
      <c r="WTS17" s="695"/>
      <c r="WTT17" s="695"/>
      <c r="WTU17" s="695"/>
      <c r="WTV17" s="695"/>
      <c r="WTW17" s="695"/>
      <c r="WTX17" s="695"/>
      <c r="WTY17" s="695"/>
      <c r="WTZ17" s="695"/>
      <c r="WUA17" s="695"/>
      <c r="WUB17" s="695"/>
      <c r="WUC17" s="695"/>
      <c r="WUD17" s="695"/>
      <c r="WUE17" s="695"/>
      <c r="WUF17" s="695"/>
      <c r="WUG17" s="695"/>
      <c r="WUH17" s="695"/>
      <c r="WUI17" s="695"/>
      <c r="WUJ17" s="695"/>
      <c r="WUK17" s="695"/>
      <c r="WUL17" s="695"/>
      <c r="WUM17" s="695"/>
      <c r="WUN17" s="695"/>
      <c r="WUO17" s="695"/>
      <c r="WUP17" s="695"/>
      <c r="WUQ17" s="695"/>
      <c r="WUR17" s="695"/>
      <c r="WUS17" s="695"/>
      <c r="WUT17" s="695"/>
      <c r="WUU17" s="695"/>
      <c r="WUV17" s="695"/>
      <c r="WUW17" s="695"/>
      <c r="WUX17" s="695"/>
      <c r="WUY17" s="695"/>
      <c r="WUZ17" s="695"/>
      <c r="WVA17" s="695"/>
      <c r="WVB17" s="695"/>
      <c r="WVC17" s="695"/>
      <c r="WVD17" s="695"/>
      <c r="WVE17" s="695"/>
      <c r="WVF17" s="695"/>
      <c r="WVG17" s="695"/>
      <c r="WVH17" s="695"/>
      <c r="WVI17" s="695"/>
      <c r="WVJ17" s="695"/>
      <c r="WVK17" s="695"/>
      <c r="WVL17" s="695"/>
      <c r="WVM17" s="695"/>
      <c r="WVN17" s="695"/>
      <c r="WVO17" s="695"/>
      <c r="WVP17" s="695"/>
      <c r="WVQ17" s="695"/>
      <c r="WVR17" s="695"/>
      <c r="WVS17" s="695"/>
      <c r="WVT17" s="695"/>
      <c r="WVU17" s="695"/>
      <c r="WVV17" s="695"/>
      <c r="WVW17" s="695"/>
      <c r="WVX17" s="695"/>
      <c r="WVY17" s="695"/>
      <c r="WVZ17" s="695"/>
      <c r="WWA17" s="695"/>
      <c r="WWB17" s="695"/>
      <c r="WWC17" s="695"/>
      <c r="WWD17" s="695"/>
      <c r="WWE17" s="695"/>
      <c r="WWF17" s="695"/>
      <c r="WWG17" s="695"/>
      <c r="WWH17" s="695"/>
      <c r="WWI17" s="695"/>
      <c r="WWJ17" s="695"/>
      <c r="WWK17" s="695"/>
      <c r="WWL17" s="695"/>
      <c r="WWM17" s="695"/>
      <c r="WWN17" s="695"/>
      <c r="WWO17" s="695"/>
      <c r="WWP17" s="695"/>
      <c r="WWQ17" s="695"/>
      <c r="WWR17" s="695"/>
      <c r="WWS17" s="695"/>
      <c r="WWT17" s="695"/>
      <c r="WWU17" s="695"/>
      <c r="WWV17" s="695"/>
      <c r="WWW17" s="695"/>
      <c r="WWX17" s="695"/>
      <c r="WWY17" s="695"/>
      <c r="WWZ17" s="695"/>
      <c r="WXA17" s="695"/>
      <c r="WXB17" s="695"/>
      <c r="WXC17" s="695"/>
      <c r="WXD17" s="695"/>
      <c r="WXE17" s="695"/>
      <c r="WXF17" s="695"/>
      <c r="WXG17" s="695"/>
      <c r="WXH17" s="695"/>
      <c r="WXI17" s="695"/>
      <c r="WXJ17" s="695"/>
      <c r="WXK17" s="695"/>
      <c r="WXL17" s="695"/>
      <c r="WXM17" s="695"/>
      <c r="WXN17" s="695"/>
      <c r="WXO17" s="695"/>
      <c r="WXP17" s="695"/>
      <c r="WXQ17" s="695"/>
      <c r="WXR17" s="695"/>
      <c r="WXS17" s="695"/>
      <c r="WXT17" s="695"/>
      <c r="WXU17" s="695"/>
      <c r="WXV17" s="695"/>
      <c r="WXW17" s="695"/>
      <c r="WXX17" s="695"/>
      <c r="WXY17" s="695"/>
      <c r="WXZ17" s="695"/>
      <c r="WYA17" s="695"/>
      <c r="WYB17" s="695"/>
      <c r="WYC17" s="695"/>
      <c r="WYD17" s="695"/>
      <c r="WYE17" s="695"/>
      <c r="WYF17" s="695"/>
      <c r="WYG17" s="695"/>
      <c r="WYH17" s="695"/>
      <c r="WYI17" s="695"/>
      <c r="WYJ17" s="695"/>
      <c r="WYK17" s="695"/>
      <c r="WYL17" s="695"/>
      <c r="WYM17" s="695"/>
      <c r="WYN17" s="695"/>
      <c r="WYO17" s="695"/>
      <c r="WYP17" s="695"/>
      <c r="WYQ17" s="695"/>
      <c r="WYR17" s="695"/>
      <c r="WYS17" s="695"/>
      <c r="WYT17" s="695"/>
      <c r="WYU17" s="695"/>
      <c r="WYV17" s="695"/>
      <c r="WYW17" s="695"/>
      <c r="WYX17" s="695"/>
      <c r="WYY17" s="695"/>
      <c r="WYZ17" s="695"/>
      <c r="WZA17" s="695"/>
      <c r="WZB17" s="695"/>
      <c r="WZC17" s="695"/>
      <c r="WZD17" s="695"/>
      <c r="WZE17" s="695"/>
      <c r="WZF17" s="695"/>
      <c r="WZG17" s="695"/>
      <c r="WZH17" s="695"/>
      <c r="WZI17" s="695"/>
      <c r="WZJ17" s="695"/>
      <c r="WZK17" s="695"/>
      <c r="WZL17" s="695"/>
      <c r="WZM17" s="695"/>
      <c r="WZN17" s="695"/>
      <c r="WZO17" s="695"/>
      <c r="WZP17" s="695"/>
      <c r="WZQ17" s="695"/>
      <c r="WZR17" s="695"/>
      <c r="WZS17" s="695"/>
      <c r="WZT17" s="695"/>
      <c r="WZU17" s="695"/>
      <c r="WZV17" s="695"/>
      <c r="WZW17" s="695"/>
      <c r="WZX17" s="695"/>
      <c r="WZY17" s="695"/>
      <c r="WZZ17" s="695"/>
      <c r="XAA17" s="695"/>
      <c r="XAB17" s="695"/>
      <c r="XAC17" s="695"/>
      <c r="XAD17" s="695"/>
      <c r="XAE17" s="695"/>
      <c r="XAF17" s="695"/>
      <c r="XAG17" s="695"/>
      <c r="XAH17" s="695"/>
      <c r="XAI17" s="695"/>
      <c r="XAJ17" s="695"/>
      <c r="XAK17" s="695"/>
      <c r="XAL17" s="695"/>
      <c r="XAM17" s="695"/>
      <c r="XAN17" s="695"/>
      <c r="XAO17" s="695"/>
      <c r="XAP17" s="695"/>
      <c r="XAQ17" s="695"/>
      <c r="XAR17" s="695"/>
      <c r="XAS17" s="695"/>
      <c r="XAT17" s="695"/>
      <c r="XAU17" s="695"/>
      <c r="XAV17" s="695"/>
      <c r="XAW17" s="695"/>
      <c r="XAX17" s="695"/>
      <c r="XAY17" s="695"/>
      <c r="XAZ17" s="695"/>
      <c r="XBA17" s="695"/>
      <c r="XBB17" s="695"/>
      <c r="XBC17" s="695"/>
      <c r="XBD17" s="695"/>
      <c r="XBE17" s="695"/>
      <c r="XBF17" s="695"/>
      <c r="XBG17" s="695"/>
      <c r="XBH17" s="695"/>
      <c r="XBI17" s="695"/>
      <c r="XBJ17" s="695"/>
      <c r="XBK17" s="695"/>
      <c r="XBL17" s="695"/>
      <c r="XBM17" s="695"/>
      <c r="XBN17" s="695"/>
      <c r="XBO17" s="695"/>
      <c r="XBP17" s="695"/>
      <c r="XBQ17" s="695"/>
      <c r="XBR17" s="695"/>
      <c r="XBS17" s="695"/>
      <c r="XBT17" s="695"/>
      <c r="XBU17" s="695"/>
      <c r="XBV17" s="695"/>
      <c r="XBW17" s="695"/>
      <c r="XBX17" s="695"/>
      <c r="XBY17" s="695"/>
      <c r="XBZ17" s="695"/>
      <c r="XCA17" s="695"/>
      <c r="XCB17" s="695"/>
      <c r="XCC17" s="695"/>
      <c r="XCD17" s="695"/>
      <c r="XCE17" s="695"/>
      <c r="XCF17" s="695"/>
      <c r="XCG17" s="695"/>
      <c r="XCH17" s="695"/>
      <c r="XCI17" s="695"/>
      <c r="XCJ17" s="695"/>
      <c r="XCK17" s="695"/>
      <c r="XCL17" s="695"/>
      <c r="XCM17" s="695"/>
      <c r="XCN17" s="695"/>
      <c r="XCO17" s="695"/>
      <c r="XCP17" s="695"/>
      <c r="XCQ17" s="695"/>
      <c r="XCR17" s="695"/>
      <c r="XCS17" s="695"/>
      <c r="XCT17" s="695"/>
      <c r="XCU17" s="695"/>
      <c r="XCV17" s="695"/>
      <c r="XCW17" s="695"/>
      <c r="XCX17" s="695"/>
      <c r="XCY17" s="695"/>
      <c r="XCZ17" s="695"/>
      <c r="XDA17" s="695"/>
      <c r="XDB17" s="695"/>
      <c r="XDC17" s="695"/>
      <c r="XDD17" s="695"/>
      <c r="XDE17" s="695"/>
      <c r="XDF17" s="695"/>
      <c r="XDG17" s="695"/>
      <c r="XDH17" s="695"/>
      <c r="XDI17" s="695"/>
      <c r="XDJ17" s="695"/>
      <c r="XDK17" s="695"/>
      <c r="XDL17" s="695"/>
      <c r="XDM17" s="695"/>
      <c r="XDN17" s="695"/>
      <c r="XDO17" s="695"/>
      <c r="XDP17" s="695"/>
      <c r="XDQ17" s="695"/>
      <c r="XDR17" s="695"/>
      <c r="XDS17" s="695"/>
      <c r="XDT17" s="695"/>
      <c r="XDU17" s="695"/>
      <c r="XDV17" s="695"/>
      <c r="XDW17" s="695"/>
      <c r="XDX17" s="695"/>
      <c r="XDY17" s="695"/>
      <c r="XDZ17" s="695"/>
      <c r="XEA17" s="695"/>
      <c r="XEB17" s="695"/>
      <c r="XEC17" s="695"/>
      <c r="XED17" s="695"/>
      <c r="XEE17" s="695"/>
      <c r="XEF17" s="695"/>
      <c r="XEG17" s="695"/>
      <c r="XEH17" s="695"/>
      <c r="XEI17" s="695"/>
      <c r="XEJ17" s="695"/>
      <c r="XEK17" s="695"/>
      <c r="XEL17" s="695"/>
      <c r="XEM17" s="695"/>
      <c r="XEN17" s="695"/>
      <c r="XEO17" s="695"/>
      <c r="XEP17" s="695"/>
      <c r="XEQ17" s="695"/>
      <c r="XER17" s="695"/>
      <c r="XES17" s="695"/>
      <c r="XET17" s="695"/>
      <c r="XEU17" s="695"/>
      <c r="XEV17" s="695"/>
      <c r="XEW17" s="695"/>
      <c r="XEX17" s="695"/>
      <c r="XEY17" s="695"/>
      <c r="XEZ17" s="695"/>
      <c r="XFA17" s="695"/>
      <c r="XFB17" s="695"/>
    </row>
    <row r="18" spans="1:16382">
      <c r="A18" s="696" t="s">
        <v>644</v>
      </c>
      <c r="B18" s="697">
        <v>144.72</v>
      </c>
      <c r="C18" s="698">
        <v>3.1</v>
      </c>
      <c r="D18" s="697">
        <v>152.65</v>
      </c>
      <c r="E18" s="699">
        <v>5.48</v>
      </c>
      <c r="F18" s="699">
        <v>155.02529999999999</v>
      </c>
      <c r="G18" s="699">
        <v>1.5583397999999999</v>
      </c>
      <c r="H18" s="699"/>
      <c r="I18" s="700"/>
      <c r="J18" s="695"/>
      <c r="K18" s="695"/>
      <c r="L18" s="695"/>
      <c r="M18" s="695"/>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95"/>
      <c r="BT18" s="695"/>
      <c r="BU18" s="695"/>
      <c r="BV18" s="695"/>
      <c r="BW18" s="695"/>
      <c r="BX18" s="695"/>
      <c r="BY18" s="695"/>
      <c r="BZ18" s="695"/>
      <c r="CA18" s="695"/>
      <c r="CB18" s="695"/>
      <c r="CC18" s="695"/>
      <c r="CD18" s="695"/>
      <c r="CE18" s="695"/>
      <c r="CF18" s="695"/>
      <c r="CG18" s="695"/>
      <c r="CH18" s="695"/>
      <c r="CI18" s="695"/>
      <c r="CJ18" s="695"/>
      <c r="CK18" s="695"/>
      <c r="CL18" s="695"/>
      <c r="CM18" s="695"/>
      <c r="CN18" s="695"/>
      <c r="CO18" s="695"/>
      <c r="CP18" s="695"/>
      <c r="CQ18" s="695"/>
      <c r="CR18" s="695"/>
      <c r="CS18" s="695"/>
      <c r="CT18" s="695"/>
      <c r="CU18" s="695"/>
      <c r="CV18" s="695"/>
      <c r="CW18" s="695"/>
      <c r="CX18" s="695"/>
      <c r="CY18" s="695"/>
      <c r="CZ18" s="695"/>
      <c r="DA18" s="695"/>
      <c r="DB18" s="695"/>
      <c r="DC18" s="695"/>
      <c r="DD18" s="695"/>
      <c r="DE18" s="695"/>
      <c r="DF18" s="695"/>
      <c r="DG18" s="695"/>
      <c r="DH18" s="695"/>
      <c r="DI18" s="695"/>
      <c r="DJ18" s="695"/>
      <c r="DK18" s="695"/>
      <c r="DL18" s="695"/>
      <c r="DM18" s="695"/>
      <c r="DN18" s="695"/>
      <c r="DO18" s="695"/>
      <c r="DP18" s="695"/>
      <c r="DQ18" s="695"/>
      <c r="DR18" s="695"/>
      <c r="DS18" s="695"/>
      <c r="DT18" s="695"/>
      <c r="DU18" s="695"/>
      <c r="DV18" s="695"/>
      <c r="DW18" s="695"/>
      <c r="DX18" s="695"/>
      <c r="DY18" s="695"/>
      <c r="DZ18" s="695"/>
      <c r="EA18" s="695"/>
      <c r="EB18" s="695"/>
      <c r="EC18" s="695"/>
      <c r="ED18" s="695"/>
      <c r="EE18" s="695"/>
      <c r="EF18" s="695"/>
      <c r="EG18" s="695"/>
      <c r="EH18" s="695"/>
      <c r="EI18" s="695"/>
      <c r="EJ18" s="695"/>
      <c r="EK18" s="695"/>
      <c r="EL18" s="695"/>
      <c r="EM18" s="695"/>
      <c r="EN18" s="695"/>
      <c r="EO18" s="695"/>
      <c r="EP18" s="695"/>
      <c r="EQ18" s="695"/>
      <c r="ER18" s="695"/>
      <c r="ES18" s="695"/>
      <c r="ET18" s="695"/>
      <c r="EU18" s="695"/>
      <c r="EV18" s="695"/>
      <c r="EW18" s="695"/>
      <c r="EX18" s="695"/>
      <c r="EY18" s="695"/>
      <c r="EZ18" s="695"/>
      <c r="FA18" s="695"/>
      <c r="FB18" s="695"/>
      <c r="FC18" s="695"/>
      <c r="FD18" s="695"/>
      <c r="FE18" s="695"/>
      <c r="FF18" s="695"/>
      <c r="FG18" s="695"/>
      <c r="FH18" s="695"/>
      <c r="FI18" s="695"/>
      <c r="FJ18" s="695"/>
      <c r="FK18" s="695"/>
      <c r="FL18" s="695"/>
      <c r="FM18" s="695"/>
      <c r="FN18" s="695"/>
      <c r="FO18" s="695"/>
      <c r="FP18" s="695"/>
      <c r="FQ18" s="695"/>
      <c r="FR18" s="695"/>
      <c r="FS18" s="695"/>
      <c r="FT18" s="695"/>
      <c r="FU18" s="695"/>
      <c r="FV18" s="695"/>
      <c r="FW18" s="695"/>
      <c r="FX18" s="695"/>
      <c r="FY18" s="695"/>
      <c r="FZ18" s="695"/>
      <c r="GA18" s="695"/>
      <c r="GB18" s="695"/>
      <c r="GC18" s="695"/>
      <c r="GD18" s="695"/>
      <c r="GE18" s="695"/>
      <c r="GF18" s="695"/>
      <c r="GG18" s="695"/>
      <c r="GH18" s="695"/>
      <c r="GI18" s="695"/>
      <c r="GJ18" s="695"/>
      <c r="GK18" s="695"/>
      <c r="GL18" s="695"/>
      <c r="GM18" s="695"/>
      <c r="GN18" s="695"/>
      <c r="GO18" s="695"/>
      <c r="GP18" s="695"/>
      <c r="GQ18" s="695"/>
      <c r="GR18" s="695"/>
      <c r="GS18" s="695"/>
      <c r="GT18" s="695"/>
      <c r="GU18" s="695"/>
      <c r="GV18" s="695"/>
      <c r="GW18" s="695"/>
      <c r="GX18" s="695"/>
      <c r="GY18" s="695"/>
      <c r="GZ18" s="695"/>
      <c r="HA18" s="695"/>
      <c r="HB18" s="695"/>
      <c r="HC18" s="695"/>
      <c r="HD18" s="695"/>
      <c r="HE18" s="695"/>
      <c r="HF18" s="695"/>
      <c r="HG18" s="695"/>
      <c r="HH18" s="695"/>
      <c r="HI18" s="695"/>
      <c r="HJ18" s="695"/>
      <c r="HK18" s="695"/>
      <c r="HL18" s="695"/>
      <c r="HM18" s="695"/>
      <c r="HN18" s="695"/>
      <c r="HO18" s="695"/>
      <c r="HP18" s="695"/>
      <c r="HQ18" s="695"/>
      <c r="HR18" s="695"/>
      <c r="HS18" s="695"/>
      <c r="HT18" s="695"/>
      <c r="HU18" s="695"/>
      <c r="HV18" s="695"/>
      <c r="HW18" s="695"/>
      <c r="HX18" s="695"/>
      <c r="HY18" s="695"/>
      <c r="HZ18" s="695"/>
      <c r="IA18" s="695"/>
      <c r="IB18" s="695"/>
      <c r="IC18" s="695"/>
      <c r="ID18" s="695"/>
      <c r="IE18" s="695"/>
      <c r="IF18" s="695"/>
      <c r="IG18" s="695"/>
      <c r="IH18" s="695"/>
      <c r="II18" s="695"/>
      <c r="IJ18" s="695"/>
      <c r="IK18" s="695"/>
      <c r="IL18" s="695"/>
      <c r="IM18" s="695"/>
      <c r="IN18" s="695"/>
      <c r="IO18" s="695"/>
      <c r="IP18" s="695"/>
      <c r="IQ18" s="695"/>
      <c r="IR18" s="695"/>
      <c r="IS18" s="695"/>
      <c r="IT18" s="695"/>
      <c r="IU18" s="695"/>
      <c r="IV18" s="695"/>
      <c r="IW18" s="695"/>
      <c r="IX18" s="695"/>
      <c r="IY18" s="695"/>
      <c r="IZ18" s="695"/>
      <c r="JA18" s="695"/>
      <c r="JB18" s="695"/>
      <c r="JC18" s="695"/>
      <c r="JD18" s="695"/>
      <c r="JE18" s="695"/>
      <c r="JF18" s="695"/>
      <c r="JG18" s="695"/>
      <c r="JH18" s="695"/>
      <c r="JI18" s="695"/>
      <c r="JJ18" s="695"/>
      <c r="JK18" s="695"/>
      <c r="JL18" s="695"/>
      <c r="JM18" s="695"/>
      <c r="JN18" s="695"/>
      <c r="JO18" s="695"/>
      <c r="JP18" s="695"/>
      <c r="JQ18" s="695"/>
      <c r="JR18" s="695"/>
      <c r="JS18" s="695"/>
      <c r="JT18" s="695"/>
      <c r="JU18" s="695"/>
      <c r="JV18" s="695"/>
      <c r="JW18" s="695"/>
      <c r="JX18" s="695"/>
      <c r="JY18" s="695"/>
      <c r="JZ18" s="695"/>
      <c r="KA18" s="695"/>
      <c r="KB18" s="695"/>
      <c r="KC18" s="695"/>
      <c r="KD18" s="695"/>
      <c r="KE18" s="695"/>
      <c r="KF18" s="695"/>
      <c r="KG18" s="695"/>
      <c r="KH18" s="695"/>
      <c r="KI18" s="695"/>
      <c r="KJ18" s="695"/>
      <c r="KK18" s="695"/>
      <c r="KL18" s="695"/>
      <c r="KM18" s="695"/>
      <c r="KN18" s="695"/>
      <c r="KO18" s="695"/>
      <c r="KP18" s="695"/>
      <c r="KQ18" s="695"/>
      <c r="KR18" s="695"/>
      <c r="KS18" s="695"/>
      <c r="KT18" s="695"/>
      <c r="KU18" s="695"/>
      <c r="KV18" s="695"/>
      <c r="KW18" s="695"/>
      <c r="KX18" s="695"/>
      <c r="KY18" s="695"/>
      <c r="KZ18" s="695"/>
      <c r="LA18" s="695"/>
      <c r="LB18" s="695"/>
      <c r="LC18" s="695"/>
      <c r="LD18" s="695"/>
      <c r="LE18" s="695"/>
      <c r="LF18" s="695"/>
      <c r="LG18" s="695"/>
      <c r="LH18" s="695"/>
      <c r="LI18" s="695"/>
      <c r="LJ18" s="695"/>
      <c r="LK18" s="695"/>
      <c r="LL18" s="695"/>
      <c r="LM18" s="695"/>
      <c r="LN18" s="695"/>
      <c r="LO18" s="695"/>
      <c r="LP18" s="695"/>
      <c r="LQ18" s="695"/>
      <c r="LR18" s="695"/>
      <c r="LS18" s="695"/>
      <c r="LT18" s="695"/>
      <c r="LU18" s="695"/>
      <c r="LV18" s="695"/>
      <c r="LW18" s="695"/>
      <c r="LX18" s="695"/>
      <c r="LY18" s="695"/>
      <c r="LZ18" s="695"/>
      <c r="MA18" s="695"/>
      <c r="MB18" s="695"/>
      <c r="MC18" s="695"/>
      <c r="MD18" s="695"/>
      <c r="ME18" s="695"/>
      <c r="MF18" s="695"/>
      <c r="MG18" s="695"/>
      <c r="MH18" s="695"/>
      <c r="MI18" s="695"/>
      <c r="MJ18" s="695"/>
      <c r="MK18" s="695"/>
      <c r="ML18" s="695"/>
      <c r="MM18" s="695"/>
      <c r="MN18" s="695"/>
      <c r="MO18" s="695"/>
      <c r="MP18" s="695"/>
      <c r="MQ18" s="695"/>
      <c r="MR18" s="695"/>
      <c r="MS18" s="695"/>
      <c r="MT18" s="695"/>
      <c r="MU18" s="695"/>
      <c r="MV18" s="695"/>
      <c r="MW18" s="695"/>
      <c r="MX18" s="695"/>
      <c r="MY18" s="695"/>
      <c r="MZ18" s="695"/>
      <c r="NA18" s="695"/>
      <c r="NB18" s="695"/>
      <c r="NC18" s="695"/>
      <c r="ND18" s="695"/>
      <c r="NE18" s="695"/>
      <c r="NF18" s="695"/>
      <c r="NG18" s="695"/>
      <c r="NH18" s="695"/>
      <c r="NI18" s="695"/>
      <c r="NJ18" s="695"/>
      <c r="NK18" s="695"/>
      <c r="NL18" s="695"/>
      <c r="NM18" s="695"/>
      <c r="NN18" s="695"/>
      <c r="NO18" s="695"/>
      <c r="NP18" s="695"/>
      <c r="NQ18" s="695"/>
      <c r="NR18" s="695"/>
      <c r="NS18" s="695"/>
      <c r="NT18" s="695"/>
      <c r="NU18" s="695"/>
      <c r="NV18" s="695"/>
      <c r="NW18" s="695"/>
      <c r="NX18" s="695"/>
      <c r="NY18" s="695"/>
      <c r="NZ18" s="695"/>
      <c r="OA18" s="695"/>
      <c r="OB18" s="695"/>
      <c r="OC18" s="695"/>
      <c r="OD18" s="695"/>
      <c r="OE18" s="695"/>
      <c r="OF18" s="695"/>
      <c r="OG18" s="695"/>
      <c r="OH18" s="695"/>
      <c r="OI18" s="695"/>
      <c r="OJ18" s="695"/>
      <c r="OK18" s="695"/>
      <c r="OL18" s="695"/>
      <c r="OM18" s="695"/>
      <c r="ON18" s="695"/>
      <c r="OO18" s="695"/>
      <c r="OP18" s="695"/>
      <c r="OQ18" s="695"/>
      <c r="OR18" s="695"/>
      <c r="OS18" s="695"/>
      <c r="OT18" s="695"/>
      <c r="OU18" s="695"/>
      <c r="OV18" s="695"/>
      <c r="OW18" s="695"/>
      <c r="OX18" s="695"/>
      <c r="OY18" s="695"/>
      <c r="OZ18" s="695"/>
      <c r="PA18" s="695"/>
      <c r="PB18" s="695"/>
      <c r="PC18" s="695"/>
      <c r="PD18" s="695"/>
      <c r="PE18" s="695"/>
      <c r="PF18" s="695"/>
      <c r="PG18" s="695"/>
      <c r="PH18" s="695"/>
      <c r="PI18" s="695"/>
      <c r="PJ18" s="695"/>
      <c r="PK18" s="695"/>
      <c r="PL18" s="695"/>
      <c r="PM18" s="695"/>
      <c r="PN18" s="695"/>
      <c r="PO18" s="695"/>
      <c r="PP18" s="695"/>
      <c r="PQ18" s="695"/>
      <c r="PR18" s="695"/>
      <c r="PS18" s="695"/>
      <c r="PT18" s="695"/>
      <c r="PU18" s="695"/>
      <c r="PV18" s="695"/>
      <c r="PW18" s="695"/>
      <c r="PX18" s="695"/>
      <c r="PY18" s="695"/>
      <c r="PZ18" s="695"/>
      <c r="QA18" s="695"/>
      <c r="QB18" s="695"/>
      <c r="QC18" s="695"/>
      <c r="QD18" s="695"/>
      <c r="QE18" s="695"/>
      <c r="QF18" s="695"/>
      <c r="QG18" s="695"/>
      <c r="QH18" s="695"/>
      <c r="QI18" s="695"/>
      <c r="QJ18" s="695"/>
      <c r="QK18" s="695"/>
      <c r="QL18" s="695"/>
      <c r="QM18" s="695"/>
      <c r="QN18" s="695"/>
      <c r="QO18" s="695"/>
      <c r="QP18" s="695"/>
      <c r="QQ18" s="695"/>
      <c r="QR18" s="695"/>
      <c r="QS18" s="695"/>
      <c r="QT18" s="695"/>
      <c r="QU18" s="695"/>
      <c r="QV18" s="695"/>
      <c r="QW18" s="695"/>
      <c r="QX18" s="695"/>
      <c r="QY18" s="695"/>
      <c r="QZ18" s="695"/>
      <c r="RA18" s="695"/>
      <c r="RB18" s="695"/>
      <c r="RC18" s="695"/>
      <c r="RD18" s="695"/>
      <c r="RE18" s="695"/>
      <c r="RF18" s="695"/>
      <c r="RG18" s="695"/>
      <c r="RH18" s="695"/>
      <c r="RI18" s="695"/>
      <c r="RJ18" s="695"/>
      <c r="RK18" s="695"/>
      <c r="RL18" s="695"/>
      <c r="RM18" s="695"/>
      <c r="RN18" s="695"/>
      <c r="RO18" s="695"/>
      <c r="RP18" s="695"/>
      <c r="RQ18" s="695"/>
      <c r="RR18" s="695"/>
      <c r="RS18" s="695"/>
      <c r="RT18" s="695"/>
      <c r="RU18" s="695"/>
      <c r="RV18" s="695"/>
      <c r="RW18" s="695"/>
      <c r="RX18" s="695"/>
      <c r="RY18" s="695"/>
      <c r="RZ18" s="695"/>
      <c r="SA18" s="695"/>
      <c r="SB18" s="695"/>
      <c r="SC18" s="695"/>
      <c r="SD18" s="695"/>
      <c r="SE18" s="695"/>
      <c r="SF18" s="695"/>
      <c r="SG18" s="695"/>
      <c r="SH18" s="695"/>
      <c r="SI18" s="695"/>
      <c r="SJ18" s="695"/>
      <c r="SK18" s="695"/>
      <c r="SL18" s="695"/>
      <c r="SM18" s="695"/>
      <c r="SN18" s="695"/>
      <c r="SO18" s="695"/>
      <c r="SP18" s="695"/>
      <c r="SQ18" s="695"/>
      <c r="SR18" s="695"/>
      <c r="SS18" s="695"/>
      <c r="ST18" s="695"/>
      <c r="SU18" s="695"/>
      <c r="SV18" s="695"/>
      <c r="SW18" s="695"/>
      <c r="SX18" s="695"/>
      <c r="SY18" s="695"/>
      <c r="SZ18" s="695"/>
      <c r="TA18" s="695"/>
      <c r="TB18" s="695"/>
      <c r="TC18" s="695"/>
      <c r="TD18" s="695"/>
      <c r="TE18" s="695"/>
      <c r="TF18" s="695"/>
      <c r="TG18" s="695"/>
      <c r="TH18" s="695"/>
      <c r="TI18" s="695"/>
      <c r="TJ18" s="695"/>
      <c r="TK18" s="695"/>
      <c r="TL18" s="695"/>
      <c r="TM18" s="695"/>
      <c r="TN18" s="695"/>
      <c r="TO18" s="695"/>
      <c r="TP18" s="695"/>
      <c r="TQ18" s="695"/>
      <c r="TR18" s="695"/>
      <c r="TS18" s="695"/>
      <c r="TT18" s="695"/>
      <c r="TU18" s="695"/>
      <c r="TV18" s="695"/>
      <c r="TW18" s="695"/>
      <c r="TX18" s="695"/>
      <c r="TY18" s="695"/>
      <c r="TZ18" s="695"/>
      <c r="UA18" s="695"/>
      <c r="UB18" s="695"/>
      <c r="UC18" s="695"/>
      <c r="UD18" s="695"/>
      <c r="UE18" s="695"/>
      <c r="UF18" s="695"/>
      <c r="UG18" s="695"/>
      <c r="UH18" s="695"/>
      <c r="UI18" s="695"/>
      <c r="UJ18" s="695"/>
      <c r="UK18" s="695"/>
      <c r="UL18" s="695"/>
      <c r="UM18" s="695"/>
      <c r="UN18" s="695"/>
      <c r="UO18" s="695"/>
      <c r="UP18" s="695"/>
      <c r="UQ18" s="695"/>
      <c r="UR18" s="695"/>
      <c r="US18" s="695"/>
      <c r="UT18" s="695"/>
      <c r="UU18" s="695"/>
      <c r="UV18" s="695"/>
      <c r="UW18" s="695"/>
      <c r="UX18" s="695"/>
      <c r="UY18" s="695"/>
      <c r="UZ18" s="695"/>
      <c r="VA18" s="695"/>
      <c r="VB18" s="695"/>
      <c r="VC18" s="695"/>
      <c r="VD18" s="695"/>
      <c r="VE18" s="695"/>
      <c r="VF18" s="695"/>
      <c r="VG18" s="695"/>
      <c r="VH18" s="695"/>
      <c r="VI18" s="695"/>
      <c r="VJ18" s="695"/>
      <c r="VK18" s="695"/>
      <c r="VL18" s="695"/>
      <c r="VM18" s="695"/>
      <c r="VN18" s="695"/>
      <c r="VO18" s="695"/>
      <c r="VP18" s="695"/>
      <c r="VQ18" s="695"/>
      <c r="VR18" s="695"/>
      <c r="VS18" s="695"/>
      <c r="VT18" s="695"/>
      <c r="VU18" s="695"/>
      <c r="VV18" s="695"/>
      <c r="VW18" s="695"/>
      <c r="VX18" s="695"/>
      <c r="VY18" s="695"/>
      <c r="VZ18" s="695"/>
      <c r="WA18" s="695"/>
      <c r="WB18" s="695"/>
      <c r="WC18" s="695"/>
      <c r="WD18" s="695"/>
      <c r="WE18" s="695"/>
      <c r="WF18" s="695"/>
      <c r="WG18" s="695"/>
      <c r="WH18" s="695"/>
      <c r="WI18" s="695"/>
      <c r="WJ18" s="695"/>
      <c r="WK18" s="695"/>
      <c r="WL18" s="695"/>
      <c r="WM18" s="695"/>
      <c r="WN18" s="695"/>
      <c r="WO18" s="695"/>
      <c r="WP18" s="695"/>
      <c r="WQ18" s="695"/>
      <c r="WR18" s="695"/>
      <c r="WS18" s="695"/>
      <c r="WT18" s="695"/>
      <c r="WU18" s="695"/>
      <c r="WV18" s="695"/>
      <c r="WW18" s="695"/>
      <c r="WX18" s="695"/>
      <c r="WY18" s="695"/>
      <c r="WZ18" s="695"/>
      <c r="XA18" s="695"/>
      <c r="XB18" s="695"/>
      <c r="XC18" s="695"/>
      <c r="XD18" s="695"/>
      <c r="XE18" s="695"/>
      <c r="XF18" s="695"/>
      <c r="XG18" s="695"/>
      <c r="XH18" s="695"/>
      <c r="XI18" s="695"/>
      <c r="XJ18" s="695"/>
      <c r="XK18" s="695"/>
      <c r="XL18" s="695"/>
      <c r="XM18" s="695"/>
      <c r="XN18" s="695"/>
      <c r="XO18" s="695"/>
      <c r="XP18" s="695"/>
      <c r="XQ18" s="695"/>
      <c r="XR18" s="695"/>
      <c r="XS18" s="695"/>
      <c r="XT18" s="695"/>
      <c r="XU18" s="695"/>
      <c r="XV18" s="695"/>
      <c r="XW18" s="695"/>
      <c r="XX18" s="695"/>
      <c r="XY18" s="695"/>
      <c r="XZ18" s="695"/>
      <c r="YA18" s="695"/>
      <c r="YB18" s="695"/>
      <c r="YC18" s="695"/>
      <c r="YD18" s="695"/>
      <c r="YE18" s="695"/>
      <c r="YF18" s="695"/>
      <c r="YG18" s="695"/>
      <c r="YH18" s="695"/>
      <c r="YI18" s="695"/>
      <c r="YJ18" s="695"/>
      <c r="YK18" s="695"/>
      <c r="YL18" s="695"/>
      <c r="YM18" s="695"/>
      <c r="YN18" s="695"/>
      <c r="YO18" s="695"/>
      <c r="YP18" s="695"/>
      <c r="YQ18" s="695"/>
      <c r="YR18" s="695"/>
      <c r="YS18" s="695"/>
      <c r="YT18" s="695"/>
      <c r="YU18" s="695"/>
      <c r="YV18" s="695"/>
      <c r="YW18" s="695"/>
      <c r="YX18" s="695"/>
      <c r="YY18" s="695"/>
      <c r="YZ18" s="695"/>
      <c r="ZA18" s="695"/>
      <c r="ZB18" s="695"/>
      <c r="ZC18" s="695"/>
      <c r="ZD18" s="695"/>
      <c r="ZE18" s="695"/>
      <c r="ZF18" s="695"/>
      <c r="ZG18" s="695"/>
      <c r="ZH18" s="695"/>
      <c r="ZI18" s="695"/>
      <c r="ZJ18" s="695"/>
      <c r="ZK18" s="695"/>
      <c r="ZL18" s="695"/>
      <c r="ZM18" s="695"/>
      <c r="ZN18" s="695"/>
      <c r="ZO18" s="695"/>
      <c r="ZP18" s="695"/>
      <c r="ZQ18" s="695"/>
      <c r="ZR18" s="695"/>
      <c r="ZS18" s="695"/>
      <c r="ZT18" s="695"/>
      <c r="ZU18" s="695"/>
      <c r="ZV18" s="695"/>
      <c r="ZW18" s="695"/>
      <c r="ZX18" s="695"/>
      <c r="ZY18" s="695"/>
      <c r="ZZ18" s="695"/>
      <c r="AAA18" s="695"/>
      <c r="AAB18" s="695"/>
      <c r="AAC18" s="695"/>
      <c r="AAD18" s="695"/>
      <c r="AAE18" s="695"/>
      <c r="AAF18" s="695"/>
      <c r="AAG18" s="695"/>
      <c r="AAH18" s="695"/>
      <c r="AAI18" s="695"/>
      <c r="AAJ18" s="695"/>
      <c r="AAK18" s="695"/>
      <c r="AAL18" s="695"/>
      <c r="AAM18" s="695"/>
      <c r="AAN18" s="695"/>
      <c r="AAO18" s="695"/>
      <c r="AAP18" s="695"/>
      <c r="AAQ18" s="695"/>
      <c r="AAR18" s="695"/>
      <c r="AAS18" s="695"/>
      <c r="AAT18" s="695"/>
      <c r="AAU18" s="695"/>
      <c r="AAV18" s="695"/>
      <c r="AAW18" s="695"/>
      <c r="AAX18" s="695"/>
      <c r="AAY18" s="695"/>
      <c r="AAZ18" s="695"/>
      <c r="ABA18" s="695"/>
      <c r="ABB18" s="695"/>
      <c r="ABC18" s="695"/>
      <c r="ABD18" s="695"/>
      <c r="ABE18" s="695"/>
      <c r="ABF18" s="695"/>
      <c r="ABG18" s="695"/>
      <c r="ABH18" s="695"/>
      <c r="ABI18" s="695"/>
      <c r="ABJ18" s="695"/>
      <c r="ABK18" s="695"/>
      <c r="ABL18" s="695"/>
      <c r="ABM18" s="695"/>
      <c r="ABN18" s="695"/>
      <c r="ABO18" s="695"/>
      <c r="ABP18" s="695"/>
      <c r="ABQ18" s="695"/>
      <c r="ABR18" s="695"/>
      <c r="ABS18" s="695"/>
      <c r="ABT18" s="695"/>
      <c r="ABU18" s="695"/>
      <c r="ABV18" s="695"/>
      <c r="ABW18" s="695"/>
      <c r="ABX18" s="695"/>
      <c r="ABY18" s="695"/>
      <c r="ABZ18" s="695"/>
      <c r="ACA18" s="695"/>
      <c r="ACB18" s="695"/>
      <c r="ACC18" s="695"/>
      <c r="ACD18" s="695"/>
      <c r="ACE18" s="695"/>
      <c r="ACF18" s="695"/>
      <c r="ACG18" s="695"/>
      <c r="ACH18" s="695"/>
      <c r="ACI18" s="695"/>
      <c r="ACJ18" s="695"/>
      <c r="ACK18" s="695"/>
      <c r="ACL18" s="695"/>
      <c r="ACM18" s="695"/>
      <c r="ACN18" s="695"/>
      <c r="ACO18" s="695"/>
      <c r="ACP18" s="695"/>
      <c r="ACQ18" s="695"/>
      <c r="ACR18" s="695"/>
      <c r="ACS18" s="695"/>
      <c r="ACT18" s="695"/>
      <c r="ACU18" s="695"/>
      <c r="ACV18" s="695"/>
      <c r="ACW18" s="695"/>
      <c r="ACX18" s="695"/>
      <c r="ACY18" s="695"/>
      <c r="ACZ18" s="695"/>
      <c r="ADA18" s="695"/>
      <c r="ADB18" s="695"/>
      <c r="ADC18" s="695"/>
      <c r="ADD18" s="695"/>
      <c r="ADE18" s="695"/>
      <c r="ADF18" s="695"/>
      <c r="ADG18" s="695"/>
      <c r="ADH18" s="695"/>
      <c r="ADI18" s="695"/>
      <c r="ADJ18" s="695"/>
      <c r="ADK18" s="695"/>
      <c r="ADL18" s="695"/>
      <c r="ADM18" s="695"/>
      <c r="ADN18" s="695"/>
      <c r="ADO18" s="695"/>
      <c r="ADP18" s="695"/>
      <c r="ADQ18" s="695"/>
      <c r="ADR18" s="695"/>
      <c r="ADS18" s="695"/>
      <c r="ADT18" s="695"/>
      <c r="ADU18" s="695"/>
      <c r="ADV18" s="695"/>
      <c r="ADW18" s="695"/>
      <c r="ADX18" s="695"/>
      <c r="ADY18" s="695"/>
      <c r="ADZ18" s="695"/>
      <c r="AEA18" s="695"/>
      <c r="AEB18" s="695"/>
      <c r="AEC18" s="695"/>
      <c r="AED18" s="695"/>
      <c r="AEE18" s="695"/>
      <c r="AEF18" s="695"/>
      <c r="AEG18" s="695"/>
      <c r="AEH18" s="695"/>
      <c r="AEI18" s="695"/>
      <c r="AEJ18" s="695"/>
      <c r="AEK18" s="695"/>
      <c r="AEL18" s="695"/>
      <c r="AEM18" s="695"/>
      <c r="AEN18" s="695"/>
      <c r="AEO18" s="695"/>
      <c r="AEP18" s="695"/>
      <c r="AEQ18" s="695"/>
      <c r="AER18" s="695"/>
      <c r="AES18" s="695"/>
      <c r="AET18" s="695"/>
      <c r="AEU18" s="695"/>
      <c r="AEV18" s="695"/>
      <c r="AEW18" s="695"/>
      <c r="AEX18" s="695"/>
      <c r="AEY18" s="695"/>
      <c r="AEZ18" s="695"/>
      <c r="AFA18" s="695"/>
      <c r="AFB18" s="695"/>
      <c r="AFC18" s="695"/>
      <c r="AFD18" s="695"/>
      <c r="AFE18" s="695"/>
      <c r="AFF18" s="695"/>
      <c r="AFG18" s="695"/>
      <c r="AFH18" s="695"/>
      <c r="AFI18" s="695"/>
      <c r="AFJ18" s="695"/>
      <c r="AFK18" s="695"/>
      <c r="AFL18" s="695"/>
      <c r="AFM18" s="695"/>
      <c r="AFN18" s="695"/>
      <c r="AFO18" s="695"/>
      <c r="AFP18" s="695"/>
      <c r="AFQ18" s="695"/>
      <c r="AFR18" s="695"/>
      <c r="AFS18" s="695"/>
      <c r="AFT18" s="695"/>
      <c r="AFU18" s="695"/>
      <c r="AFV18" s="695"/>
      <c r="AFW18" s="695"/>
      <c r="AFX18" s="695"/>
      <c r="AFY18" s="695"/>
      <c r="AFZ18" s="695"/>
      <c r="AGA18" s="695"/>
      <c r="AGB18" s="695"/>
      <c r="AGC18" s="695"/>
      <c r="AGD18" s="695"/>
      <c r="AGE18" s="695"/>
      <c r="AGF18" s="695"/>
      <c r="AGG18" s="695"/>
      <c r="AGH18" s="695"/>
      <c r="AGI18" s="695"/>
      <c r="AGJ18" s="695"/>
      <c r="AGK18" s="695"/>
      <c r="AGL18" s="695"/>
      <c r="AGM18" s="695"/>
      <c r="AGN18" s="695"/>
      <c r="AGO18" s="695"/>
      <c r="AGP18" s="695"/>
      <c r="AGQ18" s="695"/>
      <c r="AGR18" s="695"/>
      <c r="AGS18" s="695"/>
      <c r="AGT18" s="695"/>
      <c r="AGU18" s="695"/>
      <c r="AGV18" s="695"/>
      <c r="AGW18" s="695"/>
      <c r="AGX18" s="695"/>
      <c r="AGY18" s="695"/>
      <c r="AGZ18" s="695"/>
      <c r="AHA18" s="695"/>
      <c r="AHB18" s="695"/>
      <c r="AHC18" s="695"/>
      <c r="AHD18" s="695"/>
      <c r="AHE18" s="695"/>
      <c r="AHF18" s="695"/>
      <c r="AHG18" s="695"/>
      <c r="AHH18" s="695"/>
      <c r="AHI18" s="695"/>
      <c r="AHJ18" s="695"/>
      <c r="AHK18" s="695"/>
      <c r="AHL18" s="695"/>
      <c r="AHM18" s="695"/>
      <c r="AHN18" s="695"/>
      <c r="AHO18" s="695"/>
      <c r="AHP18" s="695"/>
      <c r="AHQ18" s="695"/>
      <c r="AHR18" s="695"/>
      <c r="AHS18" s="695"/>
      <c r="AHT18" s="695"/>
      <c r="AHU18" s="695"/>
      <c r="AHV18" s="695"/>
      <c r="AHW18" s="695"/>
      <c r="AHX18" s="695"/>
      <c r="AHY18" s="695"/>
      <c r="AHZ18" s="695"/>
      <c r="AIA18" s="695"/>
      <c r="AIB18" s="695"/>
      <c r="AIC18" s="695"/>
      <c r="AID18" s="695"/>
      <c r="AIE18" s="695"/>
      <c r="AIF18" s="695"/>
      <c r="AIG18" s="695"/>
      <c r="AIH18" s="695"/>
      <c r="AII18" s="695"/>
      <c r="AIJ18" s="695"/>
      <c r="AIK18" s="695"/>
      <c r="AIL18" s="695"/>
      <c r="AIM18" s="695"/>
      <c r="AIN18" s="695"/>
      <c r="AIO18" s="695"/>
      <c r="AIP18" s="695"/>
      <c r="AIQ18" s="695"/>
      <c r="AIR18" s="695"/>
      <c r="AIS18" s="695"/>
      <c r="AIT18" s="695"/>
      <c r="AIU18" s="695"/>
      <c r="AIV18" s="695"/>
      <c r="AIW18" s="695"/>
      <c r="AIX18" s="695"/>
      <c r="AIY18" s="695"/>
      <c r="AIZ18" s="695"/>
      <c r="AJA18" s="695"/>
      <c r="AJB18" s="695"/>
      <c r="AJC18" s="695"/>
      <c r="AJD18" s="695"/>
      <c r="AJE18" s="695"/>
      <c r="AJF18" s="695"/>
      <c r="AJG18" s="695"/>
      <c r="AJH18" s="695"/>
      <c r="AJI18" s="695"/>
      <c r="AJJ18" s="695"/>
      <c r="AJK18" s="695"/>
      <c r="AJL18" s="695"/>
      <c r="AJM18" s="695"/>
      <c r="AJN18" s="695"/>
      <c r="AJO18" s="695"/>
      <c r="AJP18" s="695"/>
      <c r="AJQ18" s="695"/>
      <c r="AJR18" s="695"/>
      <c r="AJS18" s="695"/>
      <c r="AJT18" s="695"/>
      <c r="AJU18" s="695"/>
      <c r="AJV18" s="695"/>
      <c r="AJW18" s="695"/>
      <c r="AJX18" s="695"/>
      <c r="AJY18" s="695"/>
      <c r="AJZ18" s="695"/>
      <c r="AKA18" s="695"/>
      <c r="AKB18" s="695"/>
      <c r="AKC18" s="695"/>
      <c r="AKD18" s="695"/>
      <c r="AKE18" s="695"/>
      <c r="AKF18" s="695"/>
      <c r="AKG18" s="695"/>
      <c r="AKH18" s="695"/>
      <c r="AKI18" s="695"/>
      <c r="AKJ18" s="695"/>
      <c r="AKK18" s="695"/>
      <c r="AKL18" s="695"/>
      <c r="AKM18" s="695"/>
      <c r="AKN18" s="695"/>
      <c r="AKO18" s="695"/>
      <c r="AKP18" s="695"/>
      <c r="AKQ18" s="695"/>
      <c r="AKR18" s="695"/>
      <c r="AKS18" s="695"/>
      <c r="AKT18" s="695"/>
      <c r="AKU18" s="695"/>
      <c r="AKV18" s="695"/>
      <c r="AKW18" s="695"/>
      <c r="AKX18" s="695"/>
      <c r="AKY18" s="695"/>
      <c r="AKZ18" s="695"/>
      <c r="ALA18" s="695"/>
      <c r="ALB18" s="695"/>
      <c r="ALC18" s="695"/>
      <c r="ALD18" s="695"/>
      <c r="ALE18" s="695"/>
      <c r="ALF18" s="695"/>
      <c r="ALG18" s="695"/>
      <c r="ALH18" s="695"/>
      <c r="ALI18" s="695"/>
      <c r="ALJ18" s="695"/>
      <c r="ALK18" s="695"/>
      <c r="ALL18" s="695"/>
      <c r="ALM18" s="695"/>
      <c r="ALN18" s="695"/>
      <c r="ALO18" s="695"/>
      <c r="ALP18" s="695"/>
      <c r="ALQ18" s="695"/>
      <c r="ALR18" s="695"/>
      <c r="ALS18" s="695"/>
      <c r="ALT18" s="695"/>
      <c r="ALU18" s="695"/>
      <c r="ALV18" s="695"/>
      <c r="ALW18" s="695"/>
      <c r="ALX18" s="695"/>
      <c r="ALY18" s="695"/>
      <c r="ALZ18" s="695"/>
      <c r="AMA18" s="695"/>
      <c r="AMB18" s="695"/>
      <c r="AMC18" s="695"/>
      <c r="AMD18" s="695"/>
      <c r="AME18" s="695"/>
      <c r="AMF18" s="695"/>
      <c r="AMG18" s="695"/>
      <c r="AMH18" s="695"/>
      <c r="AMI18" s="695"/>
      <c r="AMJ18" s="695"/>
      <c r="AMK18" s="695"/>
      <c r="AML18" s="695"/>
      <c r="AMM18" s="695"/>
      <c r="AMN18" s="695"/>
      <c r="AMO18" s="695"/>
      <c r="AMP18" s="695"/>
      <c r="AMQ18" s="695"/>
      <c r="AMR18" s="695"/>
      <c r="AMS18" s="695"/>
      <c r="AMT18" s="695"/>
      <c r="AMU18" s="695"/>
      <c r="AMV18" s="695"/>
      <c r="AMW18" s="695"/>
      <c r="AMX18" s="695"/>
      <c r="AMY18" s="695"/>
      <c r="AMZ18" s="695"/>
      <c r="ANA18" s="695"/>
      <c r="ANB18" s="695"/>
      <c r="ANC18" s="695"/>
      <c r="AND18" s="695"/>
      <c r="ANE18" s="695"/>
      <c r="ANF18" s="695"/>
      <c r="ANG18" s="695"/>
      <c r="ANH18" s="695"/>
      <c r="ANI18" s="695"/>
      <c r="ANJ18" s="695"/>
      <c r="ANK18" s="695"/>
      <c r="ANL18" s="695"/>
      <c r="ANM18" s="695"/>
      <c r="ANN18" s="695"/>
      <c r="ANO18" s="695"/>
      <c r="ANP18" s="695"/>
      <c r="ANQ18" s="695"/>
      <c r="ANR18" s="695"/>
      <c r="ANS18" s="695"/>
      <c r="ANT18" s="695"/>
      <c r="ANU18" s="695"/>
      <c r="ANV18" s="695"/>
      <c r="ANW18" s="695"/>
      <c r="ANX18" s="695"/>
      <c r="ANY18" s="695"/>
      <c r="ANZ18" s="695"/>
      <c r="AOA18" s="695"/>
      <c r="AOB18" s="695"/>
      <c r="AOC18" s="695"/>
      <c r="AOD18" s="695"/>
      <c r="AOE18" s="695"/>
      <c r="AOF18" s="695"/>
      <c r="AOG18" s="695"/>
      <c r="AOH18" s="695"/>
      <c r="AOI18" s="695"/>
      <c r="AOJ18" s="695"/>
      <c r="AOK18" s="695"/>
      <c r="AOL18" s="695"/>
      <c r="AOM18" s="695"/>
      <c r="AON18" s="695"/>
      <c r="AOO18" s="695"/>
      <c r="AOP18" s="695"/>
      <c r="AOQ18" s="695"/>
      <c r="AOR18" s="695"/>
      <c r="AOS18" s="695"/>
      <c r="AOT18" s="695"/>
      <c r="AOU18" s="695"/>
      <c r="AOV18" s="695"/>
      <c r="AOW18" s="695"/>
      <c r="AOX18" s="695"/>
      <c r="AOY18" s="695"/>
      <c r="AOZ18" s="695"/>
      <c r="APA18" s="695"/>
      <c r="APB18" s="695"/>
      <c r="APC18" s="695"/>
      <c r="APD18" s="695"/>
      <c r="APE18" s="695"/>
      <c r="APF18" s="695"/>
      <c r="APG18" s="695"/>
      <c r="APH18" s="695"/>
      <c r="API18" s="695"/>
      <c r="APJ18" s="695"/>
      <c r="APK18" s="695"/>
      <c r="APL18" s="695"/>
      <c r="APM18" s="695"/>
      <c r="APN18" s="695"/>
      <c r="APO18" s="695"/>
      <c r="APP18" s="695"/>
      <c r="APQ18" s="695"/>
      <c r="APR18" s="695"/>
      <c r="APS18" s="695"/>
      <c r="APT18" s="695"/>
      <c r="APU18" s="695"/>
      <c r="APV18" s="695"/>
      <c r="APW18" s="695"/>
      <c r="APX18" s="695"/>
      <c r="APY18" s="695"/>
      <c r="APZ18" s="695"/>
      <c r="AQA18" s="695"/>
      <c r="AQB18" s="695"/>
      <c r="AQC18" s="695"/>
      <c r="AQD18" s="695"/>
      <c r="AQE18" s="695"/>
      <c r="AQF18" s="695"/>
      <c r="AQG18" s="695"/>
      <c r="AQH18" s="695"/>
      <c r="AQI18" s="695"/>
      <c r="AQJ18" s="695"/>
      <c r="AQK18" s="695"/>
      <c r="AQL18" s="695"/>
      <c r="AQM18" s="695"/>
      <c r="AQN18" s="695"/>
      <c r="AQO18" s="695"/>
      <c r="AQP18" s="695"/>
      <c r="AQQ18" s="695"/>
      <c r="AQR18" s="695"/>
      <c r="AQS18" s="695"/>
      <c r="AQT18" s="695"/>
      <c r="AQU18" s="695"/>
      <c r="AQV18" s="695"/>
      <c r="AQW18" s="695"/>
      <c r="AQX18" s="695"/>
      <c r="AQY18" s="695"/>
      <c r="AQZ18" s="695"/>
      <c r="ARA18" s="695"/>
      <c r="ARB18" s="695"/>
      <c r="ARC18" s="695"/>
      <c r="ARD18" s="695"/>
      <c r="ARE18" s="695"/>
      <c r="ARF18" s="695"/>
      <c r="ARG18" s="695"/>
      <c r="ARH18" s="695"/>
      <c r="ARI18" s="695"/>
      <c r="ARJ18" s="695"/>
      <c r="ARK18" s="695"/>
      <c r="ARL18" s="695"/>
      <c r="ARM18" s="695"/>
      <c r="ARN18" s="695"/>
      <c r="ARO18" s="695"/>
      <c r="ARP18" s="695"/>
      <c r="ARQ18" s="695"/>
      <c r="ARR18" s="695"/>
      <c r="ARS18" s="695"/>
      <c r="ART18" s="695"/>
      <c r="ARU18" s="695"/>
      <c r="ARV18" s="695"/>
      <c r="ARW18" s="695"/>
      <c r="ARX18" s="695"/>
      <c r="ARY18" s="695"/>
      <c r="ARZ18" s="695"/>
      <c r="ASA18" s="695"/>
      <c r="ASB18" s="695"/>
      <c r="ASC18" s="695"/>
      <c r="ASD18" s="695"/>
      <c r="ASE18" s="695"/>
      <c r="ASF18" s="695"/>
      <c r="ASG18" s="695"/>
      <c r="ASH18" s="695"/>
      <c r="ASI18" s="695"/>
      <c r="ASJ18" s="695"/>
      <c r="ASK18" s="695"/>
      <c r="ASL18" s="695"/>
      <c r="ASM18" s="695"/>
      <c r="ASN18" s="695"/>
      <c r="ASO18" s="695"/>
      <c r="ASP18" s="695"/>
      <c r="ASQ18" s="695"/>
      <c r="ASR18" s="695"/>
      <c r="ASS18" s="695"/>
      <c r="AST18" s="695"/>
      <c r="ASU18" s="695"/>
      <c r="ASV18" s="695"/>
      <c r="ASW18" s="695"/>
      <c r="ASX18" s="695"/>
      <c r="ASY18" s="695"/>
      <c r="ASZ18" s="695"/>
      <c r="ATA18" s="695"/>
      <c r="ATB18" s="695"/>
      <c r="ATC18" s="695"/>
      <c r="ATD18" s="695"/>
      <c r="ATE18" s="695"/>
      <c r="ATF18" s="695"/>
      <c r="ATG18" s="695"/>
      <c r="ATH18" s="695"/>
      <c r="ATI18" s="695"/>
      <c r="ATJ18" s="695"/>
      <c r="ATK18" s="695"/>
      <c r="ATL18" s="695"/>
      <c r="ATM18" s="695"/>
      <c r="ATN18" s="695"/>
      <c r="ATO18" s="695"/>
      <c r="ATP18" s="695"/>
      <c r="ATQ18" s="695"/>
      <c r="ATR18" s="695"/>
      <c r="ATS18" s="695"/>
      <c r="ATT18" s="695"/>
      <c r="ATU18" s="695"/>
      <c r="ATV18" s="695"/>
      <c r="ATW18" s="695"/>
      <c r="ATX18" s="695"/>
      <c r="ATY18" s="695"/>
      <c r="ATZ18" s="695"/>
      <c r="AUA18" s="695"/>
      <c r="AUB18" s="695"/>
      <c r="AUC18" s="695"/>
      <c r="AUD18" s="695"/>
      <c r="AUE18" s="695"/>
      <c r="AUF18" s="695"/>
      <c r="AUG18" s="695"/>
      <c r="AUH18" s="695"/>
      <c r="AUI18" s="695"/>
      <c r="AUJ18" s="695"/>
      <c r="AUK18" s="695"/>
      <c r="AUL18" s="695"/>
      <c r="AUM18" s="695"/>
      <c r="AUN18" s="695"/>
      <c r="AUO18" s="695"/>
      <c r="AUP18" s="695"/>
      <c r="AUQ18" s="695"/>
      <c r="AUR18" s="695"/>
      <c r="AUS18" s="695"/>
      <c r="AUT18" s="695"/>
      <c r="AUU18" s="695"/>
      <c r="AUV18" s="695"/>
      <c r="AUW18" s="695"/>
      <c r="AUX18" s="695"/>
      <c r="AUY18" s="695"/>
      <c r="AUZ18" s="695"/>
      <c r="AVA18" s="695"/>
      <c r="AVB18" s="695"/>
      <c r="AVC18" s="695"/>
      <c r="AVD18" s="695"/>
      <c r="AVE18" s="695"/>
      <c r="AVF18" s="695"/>
      <c r="AVG18" s="695"/>
      <c r="AVH18" s="695"/>
      <c r="AVI18" s="695"/>
      <c r="AVJ18" s="695"/>
      <c r="AVK18" s="695"/>
      <c r="AVL18" s="695"/>
      <c r="AVM18" s="695"/>
      <c r="AVN18" s="695"/>
      <c r="AVO18" s="695"/>
      <c r="AVP18" s="695"/>
      <c r="AVQ18" s="695"/>
      <c r="AVR18" s="695"/>
      <c r="AVS18" s="695"/>
      <c r="AVT18" s="695"/>
      <c r="AVU18" s="695"/>
      <c r="AVV18" s="695"/>
      <c r="AVW18" s="695"/>
      <c r="AVX18" s="695"/>
      <c r="AVY18" s="695"/>
      <c r="AVZ18" s="695"/>
      <c r="AWA18" s="695"/>
      <c r="AWB18" s="695"/>
      <c r="AWC18" s="695"/>
      <c r="AWD18" s="695"/>
      <c r="AWE18" s="695"/>
      <c r="AWF18" s="695"/>
      <c r="AWG18" s="695"/>
      <c r="AWH18" s="695"/>
      <c r="AWI18" s="695"/>
      <c r="AWJ18" s="695"/>
      <c r="AWK18" s="695"/>
      <c r="AWL18" s="695"/>
      <c r="AWM18" s="695"/>
      <c r="AWN18" s="695"/>
      <c r="AWO18" s="695"/>
      <c r="AWP18" s="695"/>
      <c r="AWQ18" s="695"/>
      <c r="AWR18" s="695"/>
      <c r="AWS18" s="695"/>
      <c r="AWT18" s="695"/>
      <c r="AWU18" s="695"/>
      <c r="AWV18" s="695"/>
      <c r="AWW18" s="695"/>
      <c r="AWX18" s="695"/>
      <c r="AWY18" s="695"/>
      <c r="AWZ18" s="695"/>
      <c r="AXA18" s="695"/>
      <c r="AXB18" s="695"/>
      <c r="AXC18" s="695"/>
      <c r="AXD18" s="695"/>
      <c r="AXE18" s="695"/>
      <c r="AXF18" s="695"/>
      <c r="AXG18" s="695"/>
      <c r="AXH18" s="695"/>
      <c r="AXI18" s="695"/>
      <c r="AXJ18" s="695"/>
      <c r="AXK18" s="695"/>
      <c r="AXL18" s="695"/>
      <c r="AXM18" s="695"/>
      <c r="AXN18" s="695"/>
      <c r="AXO18" s="695"/>
      <c r="AXP18" s="695"/>
      <c r="AXQ18" s="695"/>
      <c r="AXR18" s="695"/>
      <c r="AXS18" s="695"/>
      <c r="AXT18" s="695"/>
      <c r="AXU18" s="695"/>
      <c r="AXV18" s="695"/>
      <c r="AXW18" s="695"/>
      <c r="AXX18" s="695"/>
      <c r="AXY18" s="695"/>
      <c r="AXZ18" s="695"/>
      <c r="AYA18" s="695"/>
      <c r="AYB18" s="695"/>
      <c r="AYC18" s="695"/>
      <c r="AYD18" s="695"/>
      <c r="AYE18" s="695"/>
      <c r="AYF18" s="695"/>
      <c r="AYG18" s="695"/>
      <c r="AYH18" s="695"/>
      <c r="AYI18" s="695"/>
      <c r="AYJ18" s="695"/>
      <c r="AYK18" s="695"/>
      <c r="AYL18" s="695"/>
      <c r="AYM18" s="695"/>
      <c r="AYN18" s="695"/>
      <c r="AYO18" s="695"/>
      <c r="AYP18" s="695"/>
      <c r="AYQ18" s="695"/>
      <c r="AYR18" s="695"/>
      <c r="AYS18" s="695"/>
      <c r="AYT18" s="695"/>
      <c r="AYU18" s="695"/>
      <c r="AYV18" s="695"/>
      <c r="AYW18" s="695"/>
      <c r="AYX18" s="695"/>
      <c r="AYY18" s="695"/>
      <c r="AYZ18" s="695"/>
      <c r="AZA18" s="695"/>
      <c r="AZB18" s="695"/>
      <c r="AZC18" s="695"/>
      <c r="AZD18" s="695"/>
      <c r="AZE18" s="695"/>
      <c r="AZF18" s="695"/>
      <c r="AZG18" s="695"/>
      <c r="AZH18" s="695"/>
      <c r="AZI18" s="695"/>
      <c r="AZJ18" s="695"/>
      <c r="AZK18" s="695"/>
      <c r="AZL18" s="695"/>
      <c r="AZM18" s="695"/>
      <c r="AZN18" s="695"/>
      <c r="AZO18" s="695"/>
      <c r="AZP18" s="695"/>
      <c r="AZQ18" s="695"/>
      <c r="AZR18" s="695"/>
      <c r="AZS18" s="695"/>
      <c r="AZT18" s="695"/>
      <c r="AZU18" s="695"/>
      <c r="AZV18" s="695"/>
      <c r="AZW18" s="695"/>
      <c r="AZX18" s="695"/>
      <c r="AZY18" s="695"/>
      <c r="AZZ18" s="695"/>
      <c r="BAA18" s="695"/>
      <c r="BAB18" s="695"/>
      <c r="BAC18" s="695"/>
      <c r="BAD18" s="695"/>
      <c r="BAE18" s="695"/>
      <c r="BAF18" s="695"/>
      <c r="BAG18" s="695"/>
      <c r="BAH18" s="695"/>
      <c r="BAI18" s="695"/>
      <c r="BAJ18" s="695"/>
      <c r="BAK18" s="695"/>
      <c r="BAL18" s="695"/>
      <c r="BAM18" s="695"/>
      <c r="BAN18" s="695"/>
      <c r="BAO18" s="695"/>
      <c r="BAP18" s="695"/>
      <c r="BAQ18" s="695"/>
      <c r="BAR18" s="695"/>
      <c r="BAS18" s="695"/>
      <c r="BAT18" s="695"/>
      <c r="BAU18" s="695"/>
      <c r="BAV18" s="695"/>
      <c r="BAW18" s="695"/>
      <c r="BAX18" s="695"/>
      <c r="BAY18" s="695"/>
      <c r="BAZ18" s="695"/>
      <c r="BBA18" s="695"/>
      <c r="BBB18" s="695"/>
      <c r="BBC18" s="695"/>
      <c r="BBD18" s="695"/>
      <c r="BBE18" s="695"/>
      <c r="BBF18" s="695"/>
      <c r="BBG18" s="695"/>
      <c r="BBH18" s="695"/>
      <c r="BBI18" s="695"/>
      <c r="BBJ18" s="695"/>
      <c r="BBK18" s="695"/>
      <c r="BBL18" s="695"/>
      <c r="BBM18" s="695"/>
      <c r="BBN18" s="695"/>
      <c r="BBO18" s="695"/>
      <c r="BBP18" s="695"/>
      <c r="BBQ18" s="695"/>
      <c r="BBR18" s="695"/>
      <c r="BBS18" s="695"/>
      <c r="BBT18" s="695"/>
      <c r="BBU18" s="695"/>
      <c r="BBV18" s="695"/>
      <c r="BBW18" s="695"/>
      <c r="BBX18" s="695"/>
      <c r="BBY18" s="695"/>
      <c r="BBZ18" s="695"/>
      <c r="BCA18" s="695"/>
      <c r="BCB18" s="695"/>
      <c r="BCC18" s="695"/>
      <c r="BCD18" s="695"/>
      <c r="BCE18" s="695"/>
      <c r="BCF18" s="695"/>
      <c r="BCG18" s="695"/>
      <c r="BCH18" s="695"/>
      <c r="BCI18" s="695"/>
      <c r="BCJ18" s="695"/>
      <c r="BCK18" s="695"/>
      <c r="BCL18" s="695"/>
      <c r="BCM18" s="695"/>
      <c r="BCN18" s="695"/>
      <c r="BCO18" s="695"/>
      <c r="BCP18" s="695"/>
      <c r="BCQ18" s="695"/>
      <c r="BCR18" s="695"/>
      <c r="BCS18" s="695"/>
      <c r="BCT18" s="695"/>
      <c r="BCU18" s="695"/>
      <c r="BCV18" s="695"/>
      <c r="BCW18" s="695"/>
      <c r="BCX18" s="695"/>
      <c r="BCY18" s="695"/>
      <c r="BCZ18" s="695"/>
      <c r="BDA18" s="695"/>
      <c r="BDB18" s="695"/>
      <c r="BDC18" s="695"/>
      <c r="BDD18" s="695"/>
      <c r="BDE18" s="695"/>
      <c r="BDF18" s="695"/>
      <c r="BDG18" s="695"/>
      <c r="BDH18" s="695"/>
      <c r="BDI18" s="695"/>
      <c r="BDJ18" s="695"/>
      <c r="BDK18" s="695"/>
      <c r="BDL18" s="695"/>
      <c r="BDM18" s="695"/>
      <c r="BDN18" s="695"/>
      <c r="BDO18" s="695"/>
      <c r="BDP18" s="695"/>
      <c r="BDQ18" s="695"/>
      <c r="BDR18" s="695"/>
      <c r="BDS18" s="695"/>
      <c r="BDT18" s="695"/>
      <c r="BDU18" s="695"/>
      <c r="BDV18" s="695"/>
      <c r="BDW18" s="695"/>
      <c r="BDX18" s="695"/>
      <c r="BDY18" s="695"/>
      <c r="BDZ18" s="695"/>
      <c r="BEA18" s="695"/>
      <c r="BEB18" s="695"/>
      <c r="BEC18" s="695"/>
      <c r="BED18" s="695"/>
      <c r="BEE18" s="695"/>
      <c r="BEF18" s="695"/>
      <c r="BEG18" s="695"/>
      <c r="BEH18" s="695"/>
      <c r="BEI18" s="695"/>
      <c r="BEJ18" s="695"/>
      <c r="BEK18" s="695"/>
      <c r="BEL18" s="695"/>
      <c r="BEM18" s="695"/>
      <c r="BEN18" s="695"/>
      <c r="BEO18" s="695"/>
      <c r="BEP18" s="695"/>
      <c r="BEQ18" s="695"/>
      <c r="BER18" s="695"/>
      <c r="BES18" s="695"/>
      <c r="BET18" s="695"/>
      <c r="BEU18" s="695"/>
      <c r="BEV18" s="695"/>
      <c r="BEW18" s="695"/>
      <c r="BEX18" s="695"/>
      <c r="BEY18" s="695"/>
      <c r="BEZ18" s="695"/>
      <c r="BFA18" s="695"/>
      <c r="BFB18" s="695"/>
      <c r="BFC18" s="695"/>
      <c r="BFD18" s="695"/>
      <c r="BFE18" s="695"/>
      <c r="BFF18" s="695"/>
      <c r="BFG18" s="695"/>
      <c r="BFH18" s="695"/>
      <c r="BFI18" s="695"/>
      <c r="BFJ18" s="695"/>
      <c r="BFK18" s="695"/>
      <c r="BFL18" s="695"/>
      <c r="BFM18" s="695"/>
      <c r="BFN18" s="695"/>
      <c r="BFO18" s="695"/>
      <c r="BFP18" s="695"/>
      <c r="BFQ18" s="695"/>
      <c r="BFR18" s="695"/>
      <c r="BFS18" s="695"/>
      <c r="BFT18" s="695"/>
      <c r="BFU18" s="695"/>
      <c r="BFV18" s="695"/>
      <c r="BFW18" s="695"/>
      <c r="BFX18" s="695"/>
      <c r="BFY18" s="695"/>
      <c r="BFZ18" s="695"/>
      <c r="BGA18" s="695"/>
      <c r="BGB18" s="695"/>
      <c r="BGC18" s="695"/>
      <c r="BGD18" s="695"/>
      <c r="BGE18" s="695"/>
      <c r="BGF18" s="695"/>
      <c r="BGG18" s="695"/>
      <c r="BGH18" s="695"/>
      <c r="BGI18" s="695"/>
      <c r="BGJ18" s="695"/>
      <c r="BGK18" s="695"/>
      <c r="BGL18" s="695"/>
      <c r="BGM18" s="695"/>
      <c r="BGN18" s="695"/>
      <c r="BGO18" s="695"/>
      <c r="BGP18" s="695"/>
      <c r="BGQ18" s="695"/>
      <c r="BGR18" s="695"/>
      <c r="BGS18" s="695"/>
      <c r="BGT18" s="695"/>
      <c r="BGU18" s="695"/>
      <c r="BGV18" s="695"/>
      <c r="BGW18" s="695"/>
      <c r="BGX18" s="695"/>
      <c r="BGY18" s="695"/>
      <c r="BGZ18" s="695"/>
      <c r="BHA18" s="695"/>
      <c r="BHB18" s="695"/>
      <c r="BHC18" s="695"/>
      <c r="BHD18" s="695"/>
      <c r="BHE18" s="695"/>
      <c r="BHF18" s="695"/>
      <c r="BHG18" s="695"/>
      <c r="BHH18" s="695"/>
      <c r="BHI18" s="695"/>
      <c r="BHJ18" s="695"/>
      <c r="BHK18" s="695"/>
      <c r="BHL18" s="695"/>
      <c r="BHM18" s="695"/>
      <c r="BHN18" s="695"/>
      <c r="BHO18" s="695"/>
      <c r="BHP18" s="695"/>
      <c r="BHQ18" s="695"/>
      <c r="BHR18" s="695"/>
      <c r="BHS18" s="695"/>
      <c r="BHT18" s="695"/>
      <c r="BHU18" s="695"/>
      <c r="BHV18" s="695"/>
      <c r="BHW18" s="695"/>
      <c r="BHX18" s="695"/>
      <c r="BHY18" s="695"/>
      <c r="BHZ18" s="695"/>
      <c r="BIA18" s="695"/>
      <c r="BIB18" s="695"/>
      <c r="BIC18" s="695"/>
      <c r="BID18" s="695"/>
      <c r="BIE18" s="695"/>
      <c r="BIF18" s="695"/>
      <c r="BIG18" s="695"/>
      <c r="BIH18" s="695"/>
      <c r="BII18" s="695"/>
      <c r="BIJ18" s="695"/>
      <c r="BIK18" s="695"/>
      <c r="BIL18" s="695"/>
      <c r="BIM18" s="695"/>
      <c r="BIN18" s="695"/>
      <c r="BIO18" s="695"/>
      <c r="BIP18" s="695"/>
      <c r="BIQ18" s="695"/>
      <c r="BIR18" s="695"/>
      <c r="BIS18" s="695"/>
      <c r="BIT18" s="695"/>
      <c r="BIU18" s="695"/>
      <c r="BIV18" s="695"/>
      <c r="BIW18" s="695"/>
      <c r="BIX18" s="695"/>
      <c r="BIY18" s="695"/>
      <c r="BIZ18" s="695"/>
      <c r="BJA18" s="695"/>
      <c r="BJB18" s="695"/>
      <c r="BJC18" s="695"/>
      <c r="BJD18" s="695"/>
      <c r="BJE18" s="695"/>
      <c r="BJF18" s="695"/>
      <c r="BJG18" s="695"/>
      <c r="BJH18" s="695"/>
      <c r="BJI18" s="695"/>
      <c r="BJJ18" s="695"/>
      <c r="BJK18" s="695"/>
      <c r="BJL18" s="695"/>
      <c r="BJM18" s="695"/>
      <c r="BJN18" s="695"/>
      <c r="BJO18" s="695"/>
      <c r="BJP18" s="695"/>
      <c r="BJQ18" s="695"/>
      <c r="BJR18" s="695"/>
      <c r="BJS18" s="695"/>
      <c r="BJT18" s="695"/>
      <c r="BJU18" s="695"/>
      <c r="BJV18" s="695"/>
      <c r="BJW18" s="695"/>
      <c r="BJX18" s="695"/>
      <c r="BJY18" s="695"/>
      <c r="BJZ18" s="695"/>
      <c r="BKA18" s="695"/>
      <c r="BKB18" s="695"/>
      <c r="BKC18" s="695"/>
      <c r="BKD18" s="695"/>
      <c r="BKE18" s="695"/>
      <c r="BKF18" s="695"/>
      <c r="BKG18" s="695"/>
      <c r="BKH18" s="695"/>
      <c r="BKI18" s="695"/>
      <c r="BKJ18" s="695"/>
      <c r="BKK18" s="695"/>
      <c r="BKL18" s="695"/>
      <c r="BKM18" s="695"/>
      <c r="BKN18" s="695"/>
      <c r="BKO18" s="695"/>
      <c r="BKP18" s="695"/>
      <c r="BKQ18" s="695"/>
      <c r="BKR18" s="695"/>
      <c r="BKS18" s="695"/>
      <c r="BKT18" s="695"/>
      <c r="BKU18" s="695"/>
      <c r="BKV18" s="695"/>
      <c r="BKW18" s="695"/>
      <c r="BKX18" s="695"/>
      <c r="BKY18" s="695"/>
      <c r="BKZ18" s="695"/>
      <c r="BLA18" s="695"/>
      <c r="BLB18" s="695"/>
      <c r="BLC18" s="695"/>
      <c r="BLD18" s="695"/>
      <c r="BLE18" s="695"/>
      <c r="BLF18" s="695"/>
      <c r="BLG18" s="695"/>
      <c r="BLH18" s="695"/>
      <c r="BLI18" s="695"/>
      <c r="BLJ18" s="695"/>
      <c r="BLK18" s="695"/>
      <c r="BLL18" s="695"/>
      <c r="BLM18" s="695"/>
      <c r="BLN18" s="695"/>
      <c r="BLO18" s="695"/>
      <c r="BLP18" s="695"/>
      <c r="BLQ18" s="695"/>
      <c r="BLR18" s="695"/>
      <c r="BLS18" s="695"/>
      <c r="BLT18" s="695"/>
      <c r="BLU18" s="695"/>
      <c r="BLV18" s="695"/>
      <c r="BLW18" s="695"/>
      <c r="BLX18" s="695"/>
      <c r="BLY18" s="695"/>
      <c r="BLZ18" s="695"/>
      <c r="BMA18" s="695"/>
      <c r="BMB18" s="695"/>
      <c r="BMC18" s="695"/>
      <c r="BMD18" s="695"/>
      <c r="BME18" s="695"/>
      <c r="BMF18" s="695"/>
      <c r="BMG18" s="695"/>
      <c r="BMH18" s="695"/>
      <c r="BMI18" s="695"/>
      <c r="BMJ18" s="695"/>
      <c r="BMK18" s="695"/>
      <c r="BML18" s="695"/>
      <c r="BMM18" s="695"/>
      <c r="BMN18" s="695"/>
      <c r="BMO18" s="695"/>
      <c r="BMP18" s="695"/>
      <c r="BMQ18" s="695"/>
      <c r="BMR18" s="695"/>
      <c r="BMS18" s="695"/>
      <c r="BMT18" s="695"/>
      <c r="BMU18" s="695"/>
      <c r="BMV18" s="695"/>
      <c r="BMW18" s="695"/>
      <c r="BMX18" s="695"/>
      <c r="BMY18" s="695"/>
      <c r="BMZ18" s="695"/>
      <c r="BNA18" s="695"/>
      <c r="BNB18" s="695"/>
      <c r="BNC18" s="695"/>
      <c r="BND18" s="695"/>
      <c r="BNE18" s="695"/>
      <c r="BNF18" s="695"/>
      <c r="BNG18" s="695"/>
      <c r="BNH18" s="695"/>
      <c r="BNI18" s="695"/>
      <c r="BNJ18" s="695"/>
      <c r="BNK18" s="695"/>
      <c r="BNL18" s="695"/>
      <c r="BNM18" s="695"/>
      <c r="BNN18" s="695"/>
      <c r="BNO18" s="695"/>
      <c r="BNP18" s="695"/>
      <c r="BNQ18" s="695"/>
      <c r="BNR18" s="695"/>
      <c r="BNS18" s="695"/>
      <c r="BNT18" s="695"/>
      <c r="BNU18" s="695"/>
      <c r="BNV18" s="695"/>
      <c r="BNW18" s="695"/>
      <c r="BNX18" s="695"/>
      <c r="BNY18" s="695"/>
      <c r="BNZ18" s="695"/>
      <c r="BOA18" s="695"/>
      <c r="BOB18" s="695"/>
      <c r="BOC18" s="695"/>
      <c r="BOD18" s="695"/>
      <c r="BOE18" s="695"/>
      <c r="BOF18" s="695"/>
      <c r="BOG18" s="695"/>
      <c r="BOH18" s="695"/>
      <c r="BOI18" s="695"/>
      <c r="BOJ18" s="695"/>
      <c r="BOK18" s="695"/>
      <c r="BOL18" s="695"/>
      <c r="BOM18" s="695"/>
      <c r="BON18" s="695"/>
      <c r="BOO18" s="695"/>
      <c r="BOP18" s="695"/>
      <c r="BOQ18" s="695"/>
      <c r="BOR18" s="695"/>
      <c r="BOS18" s="695"/>
      <c r="BOT18" s="695"/>
      <c r="BOU18" s="695"/>
      <c r="BOV18" s="695"/>
      <c r="BOW18" s="695"/>
      <c r="BOX18" s="695"/>
      <c r="BOY18" s="695"/>
      <c r="BOZ18" s="695"/>
      <c r="BPA18" s="695"/>
      <c r="BPB18" s="695"/>
      <c r="BPC18" s="695"/>
      <c r="BPD18" s="695"/>
      <c r="BPE18" s="695"/>
      <c r="BPF18" s="695"/>
      <c r="BPG18" s="695"/>
      <c r="BPH18" s="695"/>
      <c r="BPI18" s="695"/>
      <c r="BPJ18" s="695"/>
      <c r="BPK18" s="695"/>
      <c r="BPL18" s="695"/>
      <c r="BPM18" s="695"/>
      <c r="BPN18" s="695"/>
      <c r="BPO18" s="695"/>
      <c r="BPP18" s="695"/>
      <c r="BPQ18" s="695"/>
      <c r="BPR18" s="695"/>
      <c r="BPS18" s="695"/>
      <c r="BPT18" s="695"/>
      <c r="BPU18" s="695"/>
      <c r="BPV18" s="695"/>
      <c r="BPW18" s="695"/>
      <c r="BPX18" s="695"/>
      <c r="BPY18" s="695"/>
      <c r="BPZ18" s="695"/>
      <c r="BQA18" s="695"/>
      <c r="BQB18" s="695"/>
      <c r="BQC18" s="695"/>
      <c r="BQD18" s="695"/>
      <c r="BQE18" s="695"/>
      <c r="BQF18" s="695"/>
      <c r="BQG18" s="695"/>
      <c r="BQH18" s="695"/>
      <c r="BQI18" s="695"/>
      <c r="BQJ18" s="695"/>
      <c r="BQK18" s="695"/>
      <c r="BQL18" s="695"/>
      <c r="BQM18" s="695"/>
      <c r="BQN18" s="695"/>
      <c r="BQO18" s="695"/>
      <c r="BQP18" s="695"/>
      <c r="BQQ18" s="695"/>
      <c r="BQR18" s="695"/>
      <c r="BQS18" s="695"/>
      <c r="BQT18" s="695"/>
      <c r="BQU18" s="695"/>
      <c r="BQV18" s="695"/>
      <c r="BQW18" s="695"/>
      <c r="BQX18" s="695"/>
      <c r="BQY18" s="695"/>
      <c r="BQZ18" s="695"/>
      <c r="BRA18" s="695"/>
      <c r="BRB18" s="695"/>
      <c r="BRC18" s="695"/>
      <c r="BRD18" s="695"/>
      <c r="BRE18" s="695"/>
      <c r="BRF18" s="695"/>
      <c r="BRG18" s="695"/>
      <c r="BRH18" s="695"/>
      <c r="BRI18" s="695"/>
      <c r="BRJ18" s="695"/>
      <c r="BRK18" s="695"/>
      <c r="BRL18" s="695"/>
      <c r="BRM18" s="695"/>
      <c r="BRN18" s="695"/>
      <c r="BRO18" s="695"/>
      <c r="BRP18" s="695"/>
      <c r="BRQ18" s="695"/>
      <c r="BRR18" s="695"/>
      <c r="BRS18" s="695"/>
      <c r="BRT18" s="695"/>
      <c r="BRU18" s="695"/>
      <c r="BRV18" s="695"/>
      <c r="BRW18" s="695"/>
      <c r="BRX18" s="695"/>
      <c r="BRY18" s="695"/>
      <c r="BRZ18" s="695"/>
      <c r="BSA18" s="695"/>
      <c r="BSB18" s="695"/>
      <c r="BSC18" s="695"/>
      <c r="BSD18" s="695"/>
      <c r="BSE18" s="695"/>
      <c r="BSF18" s="695"/>
      <c r="BSG18" s="695"/>
      <c r="BSH18" s="695"/>
      <c r="BSI18" s="695"/>
      <c r="BSJ18" s="695"/>
      <c r="BSK18" s="695"/>
      <c r="BSL18" s="695"/>
      <c r="BSM18" s="695"/>
      <c r="BSN18" s="695"/>
      <c r="BSO18" s="695"/>
      <c r="BSP18" s="695"/>
      <c r="BSQ18" s="695"/>
      <c r="BSR18" s="695"/>
      <c r="BSS18" s="695"/>
      <c r="BST18" s="695"/>
      <c r="BSU18" s="695"/>
      <c r="BSV18" s="695"/>
      <c r="BSW18" s="695"/>
      <c r="BSX18" s="695"/>
      <c r="BSY18" s="695"/>
      <c r="BSZ18" s="695"/>
      <c r="BTA18" s="695"/>
      <c r="BTB18" s="695"/>
      <c r="BTC18" s="695"/>
      <c r="BTD18" s="695"/>
      <c r="BTE18" s="695"/>
      <c r="BTF18" s="695"/>
      <c r="BTG18" s="695"/>
      <c r="BTH18" s="695"/>
      <c r="BTI18" s="695"/>
      <c r="BTJ18" s="695"/>
      <c r="BTK18" s="695"/>
      <c r="BTL18" s="695"/>
      <c r="BTM18" s="695"/>
      <c r="BTN18" s="695"/>
      <c r="BTO18" s="695"/>
      <c r="BTP18" s="695"/>
      <c r="BTQ18" s="695"/>
      <c r="BTR18" s="695"/>
      <c r="BTS18" s="695"/>
      <c r="BTT18" s="695"/>
      <c r="BTU18" s="695"/>
      <c r="BTV18" s="695"/>
      <c r="BTW18" s="695"/>
      <c r="BTX18" s="695"/>
      <c r="BTY18" s="695"/>
      <c r="BTZ18" s="695"/>
      <c r="BUA18" s="695"/>
      <c r="BUB18" s="695"/>
      <c r="BUC18" s="695"/>
      <c r="BUD18" s="695"/>
      <c r="BUE18" s="695"/>
      <c r="BUF18" s="695"/>
      <c r="BUG18" s="695"/>
      <c r="BUH18" s="695"/>
      <c r="BUI18" s="695"/>
      <c r="BUJ18" s="695"/>
      <c r="BUK18" s="695"/>
      <c r="BUL18" s="695"/>
      <c r="BUM18" s="695"/>
      <c r="BUN18" s="695"/>
      <c r="BUO18" s="695"/>
      <c r="BUP18" s="695"/>
      <c r="BUQ18" s="695"/>
      <c r="BUR18" s="695"/>
      <c r="BUS18" s="695"/>
      <c r="BUT18" s="695"/>
      <c r="BUU18" s="695"/>
      <c r="BUV18" s="695"/>
      <c r="BUW18" s="695"/>
      <c r="BUX18" s="695"/>
      <c r="BUY18" s="695"/>
      <c r="BUZ18" s="695"/>
      <c r="BVA18" s="695"/>
      <c r="BVB18" s="695"/>
      <c r="BVC18" s="695"/>
      <c r="BVD18" s="695"/>
      <c r="BVE18" s="695"/>
      <c r="BVF18" s="695"/>
      <c r="BVG18" s="695"/>
      <c r="BVH18" s="695"/>
      <c r="BVI18" s="695"/>
      <c r="BVJ18" s="695"/>
      <c r="BVK18" s="695"/>
      <c r="BVL18" s="695"/>
      <c r="BVM18" s="695"/>
      <c r="BVN18" s="695"/>
      <c r="BVO18" s="695"/>
      <c r="BVP18" s="695"/>
      <c r="BVQ18" s="695"/>
      <c r="BVR18" s="695"/>
      <c r="BVS18" s="695"/>
      <c r="BVT18" s="695"/>
      <c r="BVU18" s="695"/>
      <c r="BVV18" s="695"/>
      <c r="BVW18" s="695"/>
      <c r="BVX18" s="695"/>
      <c r="BVY18" s="695"/>
      <c r="BVZ18" s="695"/>
      <c r="BWA18" s="695"/>
      <c r="BWB18" s="695"/>
      <c r="BWC18" s="695"/>
      <c r="BWD18" s="695"/>
      <c r="BWE18" s="695"/>
      <c r="BWF18" s="695"/>
      <c r="BWG18" s="695"/>
      <c r="BWH18" s="695"/>
      <c r="BWI18" s="695"/>
      <c r="BWJ18" s="695"/>
      <c r="BWK18" s="695"/>
      <c r="BWL18" s="695"/>
      <c r="BWM18" s="695"/>
      <c r="BWN18" s="695"/>
      <c r="BWO18" s="695"/>
      <c r="BWP18" s="695"/>
      <c r="BWQ18" s="695"/>
      <c r="BWR18" s="695"/>
      <c r="BWS18" s="695"/>
      <c r="BWT18" s="695"/>
      <c r="BWU18" s="695"/>
      <c r="BWV18" s="695"/>
      <c r="BWW18" s="695"/>
      <c r="BWX18" s="695"/>
      <c r="BWY18" s="695"/>
      <c r="BWZ18" s="695"/>
      <c r="BXA18" s="695"/>
      <c r="BXB18" s="695"/>
      <c r="BXC18" s="695"/>
      <c r="BXD18" s="695"/>
      <c r="BXE18" s="695"/>
      <c r="BXF18" s="695"/>
      <c r="BXG18" s="695"/>
      <c r="BXH18" s="695"/>
      <c r="BXI18" s="695"/>
      <c r="BXJ18" s="695"/>
      <c r="BXK18" s="695"/>
      <c r="BXL18" s="695"/>
      <c r="BXM18" s="695"/>
      <c r="BXN18" s="695"/>
      <c r="BXO18" s="695"/>
      <c r="BXP18" s="695"/>
      <c r="BXQ18" s="695"/>
      <c r="BXR18" s="695"/>
      <c r="BXS18" s="695"/>
      <c r="BXT18" s="695"/>
      <c r="BXU18" s="695"/>
      <c r="BXV18" s="695"/>
      <c r="BXW18" s="695"/>
      <c r="BXX18" s="695"/>
      <c r="BXY18" s="695"/>
      <c r="BXZ18" s="695"/>
      <c r="BYA18" s="695"/>
      <c r="BYB18" s="695"/>
      <c r="BYC18" s="695"/>
      <c r="BYD18" s="695"/>
      <c r="BYE18" s="695"/>
      <c r="BYF18" s="695"/>
      <c r="BYG18" s="695"/>
      <c r="BYH18" s="695"/>
      <c r="BYI18" s="695"/>
      <c r="BYJ18" s="695"/>
      <c r="BYK18" s="695"/>
      <c r="BYL18" s="695"/>
      <c r="BYM18" s="695"/>
      <c r="BYN18" s="695"/>
      <c r="BYO18" s="695"/>
      <c r="BYP18" s="695"/>
      <c r="BYQ18" s="695"/>
      <c r="BYR18" s="695"/>
      <c r="BYS18" s="695"/>
      <c r="BYT18" s="695"/>
      <c r="BYU18" s="695"/>
      <c r="BYV18" s="695"/>
      <c r="BYW18" s="695"/>
      <c r="BYX18" s="695"/>
      <c r="BYY18" s="695"/>
      <c r="BYZ18" s="695"/>
      <c r="BZA18" s="695"/>
      <c r="BZB18" s="695"/>
      <c r="BZC18" s="695"/>
      <c r="BZD18" s="695"/>
      <c r="BZE18" s="695"/>
      <c r="BZF18" s="695"/>
      <c r="BZG18" s="695"/>
      <c r="BZH18" s="695"/>
      <c r="BZI18" s="695"/>
      <c r="BZJ18" s="695"/>
      <c r="BZK18" s="695"/>
      <c r="BZL18" s="695"/>
      <c r="BZM18" s="695"/>
      <c r="BZN18" s="695"/>
      <c r="BZO18" s="695"/>
      <c r="BZP18" s="695"/>
      <c r="BZQ18" s="695"/>
      <c r="BZR18" s="695"/>
      <c r="BZS18" s="695"/>
      <c r="BZT18" s="695"/>
      <c r="BZU18" s="695"/>
      <c r="BZV18" s="695"/>
      <c r="BZW18" s="695"/>
      <c r="BZX18" s="695"/>
      <c r="BZY18" s="695"/>
      <c r="BZZ18" s="695"/>
      <c r="CAA18" s="695"/>
      <c r="CAB18" s="695"/>
      <c r="CAC18" s="695"/>
      <c r="CAD18" s="695"/>
      <c r="CAE18" s="695"/>
      <c r="CAF18" s="695"/>
      <c r="CAG18" s="695"/>
      <c r="CAH18" s="695"/>
      <c r="CAI18" s="695"/>
      <c r="CAJ18" s="695"/>
      <c r="CAK18" s="695"/>
      <c r="CAL18" s="695"/>
      <c r="CAM18" s="695"/>
      <c r="CAN18" s="695"/>
      <c r="CAO18" s="695"/>
      <c r="CAP18" s="695"/>
      <c r="CAQ18" s="695"/>
      <c r="CAR18" s="695"/>
      <c r="CAS18" s="695"/>
      <c r="CAT18" s="695"/>
      <c r="CAU18" s="695"/>
      <c r="CAV18" s="695"/>
      <c r="CAW18" s="695"/>
      <c r="CAX18" s="695"/>
      <c r="CAY18" s="695"/>
      <c r="CAZ18" s="695"/>
      <c r="CBA18" s="695"/>
      <c r="CBB18" s="695"/>
      <c r="CBC18" s="695"/>
      <c r="CBD18" s="695"/>
      <c r="CBE18" s="695"/>
      <c r="CBF18" s="695"/>
      <c r="CBG18" s="695"/>
      <c r="CBH18" s="695"/>
      <c r="CBI18" s="695"/>
      <c r="CBJ18" s="695"/>
      <c r="CBK18" s="695"/>
      <c r="CBL18" s="695"/>
      <c r="CBM18" s="695"/>
      <c r="CBN18" s="695"/>
      <c r="CBO18" s="695"/>
      <c r="CBP18" s="695"/>
      <c r="CBQ18" s="695"/>
      <c r="CBR18" s="695"/>
      <c r="CBS18" s="695"/>
      <c r="CBT18" s="695"/>
      <c r="CBU18" s="695"/>
      <c r="CBV18" s="695"/>
      <c r="CBW18" s="695"/>
      <c r="CBX18" s="695"/>
      <c r="CBY18" s="695"/>
      <c r="CBZ18" s="695"/>
      <c r="CCA18" s="695"/>
      <c r="CCB18" s="695"/>
      <c r="CCC18" s="695"/>
      <c r="CCD18" s="695"/>
      <c r="CCE18" s="695"/>
      <c r="CCF18" s="695"/>
      <c r="CCG18" s="695"/>
      <c r="CCH18" s="695"/>
      <c r="CCI18" s="695"/>
      <c r="CCJ18" s="695"/>
      <c r="CCK18" s="695"/>
      <c r="CCL18" s="695"/>
      <c r="CCM18" s="695"/>
      <c r="CCN18" s="695"/>
      <c r="CCO18" s="695"/>
      <c r="CCP18" s="695"/>
      <c r="CCQ18" s="695"/>
      <c r="CCR18" s="695"/>
      <c r="CCS18" s="695"/>
      <c r="CCT18" s="695"/>
      <c r="CCU18" s="695"/>
      <c r="CCV18" s="695"/>
      <c r="CCW18" s="695"/>
      <c r="CCX18" s="695"/>
      <c r="CCY18" s="695"/>
      <c r="CCZ18" s="695"/>
      <c r="CDA18" s="695"/>
      <c r="CDB18" s="695"/>
      <c r="CDC18" s="695"/>
      <c r="CDD18" s="695"/>
      <c r="CDE18" s="695"/>
      <c r="CDF18" s="695"/>
      <c r="CDG18" s="695"/>
      <c r="CDH18" s="695"/>
      <c r="CDI18" s="695"/>
      <c r="CDJ18" s="695"/>
      <c r="CDK18" s="695"/>
      <c r="CDL18" s="695"/>
      <c r="CDM18" s="695"/>
      <c r="CDN18" s="695"/>
      <c r="CDO18" s="695"/>
      <c r="CDP18" s="695"/>
      <c r="CDQ18" s="695"/>
      <c r="CDR18" s="695"/>
      <c r="CDS18" s="695"/>
      <c r="CDT18" s="695"/>
      <c r="CDU18" s="695"/>
      <c r="CDV18" s="695"/>
      <c r="CDW18" s="695"/>
      <c r="CDX18" s="695"/>
      <c r="CDY18" s="695"/>
      <c r="CDZ18" s="695"/>
      <c r="CEA18" s="695"/>
      <c r="CEB18" s="695"/>
      <c r="CEC18" s="695"/>
      <c r="CED18" s="695"/>
      <c r="CEE18" s="695"/>
      <c r="CEF18" s="695"/>
      <c r="CEG18" s="695"/>
      <c r="CEH18" s="695"/>
      <c r="CEI18" s="695"/>
      <c r="CEJ18" s="695"/>
      <c r="CEK18" s="695"/>
      <c r="CEL18" s="695"/>
      <c r="CEM18" s="695"/>
      <c r="CEN18" s="695"/>
      <c r="CEO18" s="695"/>
      <c r="CEP18" s="695"/>
      <c r="CEQ18" s="695"/>
      <c r="CER18" s="695"/>
      <c r="CES18" s="695"/>
      <c r="CET18" s="695"/>
      <c r="CEU18" s="695"/>
      <c r="CEV18" s="695"/>
      <c r="CEW18" s="695"/>
      <c r="CEX18" s="695"/>
      <c r="CEY18" s="695"/>
      <c r="CEZ18" s="695"/>
      <c r="CFA18" s="695"/>
      <c r="CFB18" s="695"/>
      <c r="CFC18" s="695"/>
      <c r="CFD18" s="695"/>
      <c r="CFE18" s="695"/>
      <c r="CFF18" s="695"/>
      <c r="CFG18" s="695"/>
      <c r="CFH18" s="695"/>
      <c r="CFI18" s="695"/>
      <c r="CFJ18" s="695"/>
      <c r="CFK18" s="695"/>
      <c r="CFL18" s="695"/>
      <c r="CFM18" s="695"/>
      <c r="CFN18" s="695"/>
      <c r="CFO18" s="695"/>
      <c r="CFP18" s="695"/>
      <c r="CFQ18" s="695"/>
      <c r="CFR18" s="695"/>
      <c r="CFS18" s="695"/>
      <c r="CFT18" s="695"/>
      <c r="CFU18" s="695"/>
      <c r="CFV18" s="695"/>
      <c r="CFW18" s="695"/>
      <c r="CFX18" s="695"/>
      <c r="CFY18" s="695"/>
      <c r="CFZ18" s="695"/>
      <c r="CGA18" s="695"/>
      <c r="CGB18" s="695"/>
      <c r="CGC18" s="695"/>
      <c r="CGD18" s="695"/>
      <c r="CGE18" s="695"/>
      <c r="CGF18" s="695"/>
      <c r="CGG18" s="695"/>
      <c r="CGH18" s="695"/>
      <c r="CGI18" s="695"/>
      <c r="CGJ18" s="695"/>
      <c r="CGK18" s="695"/>
      <c r="CGL18" s="695"/>
      <c r="CGM18" s="695"/>
      <c r="CGN18" s="695"/>
      <c r="CGO18" s="695"/>
      <c r="CGP18" s="695"/>
      <c r="CGQ18" s="695"/>
      <c r="CGR18" s="695"/>
      <c r="CGS18" s="695"/>
      <c r="CGT18" s="695"/>
      <c r="CGU18" s="695"/>
      <c r="CGV18" s="695"/>
      <c r="CGW18" s="695"/>
      <c r="CGX18" s="695"/>
      <c r="CGY18" s="695"/>
      <c r="CGZ18" s="695"/>
      <c r="CHA18" s="695"/>
      <c r="CHB18" s="695"/>
      <c r="CHC18" s="695"/>
      <c r="CHD18" s="695"/>
      <c r="CHE18" s="695"/>
      <c r="CHF18" s="695"/>
      <c r="CHG18" s="695"/>
      <c r="CHH18" s="695"/>
      <c r="CHI18" s="695"/>
      <c r="CHJ18" s="695"/>
      <c r="CHK18" s="695"/>
      <c r="CHL18" s="695"/>
      <c r="CHM18" s="695"/>
      <c r="CHN18" s="695"/>
      <c r="CHO18" s="695"/>
      <c r="CHP18" s="695"/>
      <c r="CHQ18" s="695"/>
      <c r="CHR18" s="695"/>
      <c r="CHS18" s="695"/>
      <c r="CHT18" s="695"/>
      <c r="CHU18" s="695"/>
      <c r="CHV18" s="695"/>
      <c r="CHW18" s="695"/>
      <c r="CHX18" s="695"/>
      <c r="CHY18" s="695"/>
      <c r="CHZ18" s="695"/>
      <c r="CIA18" s="695"/>
      <c r="CIB18" s="695"/>
      <c r="CIC18" s="695"/>
      <c r="CID18" s="695"/>
      <c r="CIE18" s="695"/>
      <c r="CIF18" s="695"/>
      <c r="CIG18" s="695"/>
      <c r="CIH18" s="695"/>
      <c r="CII18" s="695"/>
      <c r="CIJ18" s="695"/>
      <c r="CIK18" s="695"/>
      <c r="CIL18" s="695"/>
      <c r="CIM18" s="695"/>
      <c r="CIN18" s="695"/>
      <c r="CIO18" s="695"/>
      <c r="CIP18" s="695"/>
      <c r="CIQ18" s="695"/>
      <c r="CIR18" s="695"/>
      <c r="CIS18" s="695"/>
      <c r="CIT18" s="695"/>
      <c r="CIU18" s="695"/>
      <c r="CIV18" s="695"/>
      <c r="CIW18" s="695"/>
      <c r="CIX18" s="695"/>
      <c r="CIY18" s="695"/>
      <c r="CIZ18" s="695"/>
      <c r="CJA18" s="695"/>
      <c r="CJB18" s="695"/>
      <c r="CJC18" s="695"/>
      <c r="CJD18" s="695"/>
      <c r="CJE18" s="695"/>
      <c r="CJF18" s="695"/>
      <c r="CJG18" s="695"/>
      <c r="CJH18" s="695"/>
      <c r="CJI18" s="695"/>
      <c r="CJJ18" s="695"/>
      <c r="CJK18" s="695"/>
      <c r="CJL18" s="695"/>
      <c r="CJM18" s="695"/>
      <c r="CJN18" s="695"/>
      <c r="CJO18" s="695"/>
      <c r="CJP18" s="695"/>
      <c r="CJQ18" s="695"/>
      <c r="CJR18" s="695"/>
      <c r="CJS18" s="695"/>
      <c r="CJT18" s="695"/>
      <c r="CJU18" s="695"/>
      <c r="CJV18" s="695"/>
      <c r="CJW18" s="695"/>
      <c r="CJX18" s="695"/>
      <c r="CJY18" s="695"/>
      <c r="CJZ18" s="695"/>
      <c r="CKA18" s="695"/>
      <c r="CKB18" s="695"/>
      <c r="CKC18" s="695"/>
      <c r="CKD18" s="695"/>
      <c r="CKE18" s="695"/>
      <c r="CKF18" s="695"/>
      <c r="CKG18" s="695"/>
      <c r="CKH18" s="695"/>
      <c r="CKI18" s="695"/>
      <c r="CKJ18" s="695"/>
      <c r="CKK18" s="695"/>
      <c r="CKL18" s="695"/>
      <c r="CKM18" s="695"/>
      <c r="CKN18" s="695"/>
      <c r="CKO18" s="695"/>
      <c r="CKP18" s="695"/>
      <c r="CKQ18" s="695"/>
      <c r="CKR18" s="695"/>
      <c r="CKS18" s="695"/>
      <c r="CKT18" s="695"/>
      <c r="CKU18" s="695"/>
      <c r="CKV18" s="695"/>
      <c r="CKW18" s="695"/>
      <c r="CKX18" s="695"/>
      <c r="CKY18" s="695"/>
      <c r="CKZ18" s="695"/>
      <c r="CLA18" s="695"/>
      <c r="CLB18" s="695"/>
      <c r="CLC18" s="695"/>
      <c r="CLD18" s="695"/>
      <c r="CLE18" s="695"/>
      <c r="CLF18" s="695"/>
      <c r="CLG18" s="695"/>
      <c r="CLH18" s="695"/>
      <c r="CLI18" s="695"/>
      <c r="CLJ18" s="695"/>
      <c r="CLK18" s="695"/>
      <c r="CLL18" s="695"/>
      <c r="CLM18" s="695"/>
      <c r="CLN18" s="695"/>
      <c r="CLO18" s="695"/>
      <c r="CLP18" s="695"/>
      <c r="CLQ18" s="695"/>
      <c r="CLR18" s="695"/>
      <c r="CLS18" s="695"/>
      <c r="CLT18" s="695"/>
      <c r="CLU18" s="695"/>
      <c r="CLV18" s="695"/>
      <c r="CLW18" s="695"/>
      <c r="CLX18" s="695"/>
      <c r="CLY18" s="695"/>
      <c r="CLZ18" s="695"/>
      <c r="CMA18" s="695"/>
      <c r="CMB18" s="695"/>
      <c r="CMC18" s="695"/>
      <c r="CMD18" s="695"/>
      <c r="CME18" s="695"/>
      <c r="CMF18" s="695"/>
      <c r="CMG18" s="695"/>
      <c r="CMH18" s="695"/>
      <c r="CMI18" s="695"/>
      <c r="CMJ18" s="695"/>
      <c r="CMK18" s="695"/>
      <c r="CML18" s="695"/>
      <c r="CMM18" s="695"/>
      <c r="CMN18" s="695"/>
      <c r="CMO18" s="695"/>
      <c r="CMP18" s="695"/>
      <c r="CMQ18" s="695"/>
      <c r="CMR18" s="695"/>
      <c r="CMS18" s="695"/>
      <c r="CMT18" s="695"/>
      <c r="CMU18" s="695"/>
      <c r="CMV18" s="695"/>
      <c r="CMW18" s="695"/>
      <c r="CMX18" s="695"/>
      <c r="CMY18" s="695"/>
      <c r="CMZ18" s="695"/>
      <c r="CNA18" s="695"/>
      <c r="CNB18" s="695"/>
      <c r="CNC18" s="695"/>
      <c r="CND18" s="695"/>
      <c r="CNE18" s="695"/>
      <c r="CNF18" s="695"/>
      <c r="CNG18" s="695"/>
      <c r="CNH18" s="695"/>
      <c r="CNI18" s="695"/>
      <c r="CNJ18" s="695"/>
      <c r="CNK18" s="695"/>
      <c r="CNL18" s="695"/>
      <c r="CNM18" s="695"/>
      <c r="CNN18" s="695"/>
      <c r="CNO18" s="695"/>
      <c r="CNP18" s="695"/>
      <c r="CNQ18" s="695"/>
      <c r="CNR18" s="695"/>
      <c r="CNS18" s="695"/>
      <c r="CNT18" s="695"/>
      <c r="CNU18" s="695"/>
      <c r="CNV18" s="695"/>
      <c r="CNW18" s="695"/>
      <c r="CNX18" s="695"/>
      <c r="CNY18" s="695"/>
      <c r="CNZ18" s="695"/>
      <c r="COA18" s="695"/>
      <c r="COB18" s="695"/>
      <c r="COC18" s="695"/>
      <c r="COD18" s="695"/>
      <c r="COE18" s="695"/>
      <c r="COF18" s="695"/>
      <c r="COG18" s="695"/>
      <c r="COH18" s="695"/>
      <c r="COI18" s="695"/>
      <c r="COJ18" s="695"/>
      <c r="COK18" s="695"/>
      <c r="COL18" s="695"/>
      <c r="COM18" s="695"/>
      <c r="CON18" s="695"/>
      <c r="COO18" s="695"/>
      <c r="COP18" s="695"/>
      <c r="COQ18" s="695"/>
      <c r="COR18" s="695"/>
      <c r="COS18" s="695"/>
      <c r="COT18" s="695"/>
      <c r="COU18" s="695"/>
      <c r="COV18" s="695"/>
      <c r="COW18" s="695"/>
      <c r="COX18" s="695"/>
      <c r="COY18" s="695"/>
      <c r="COZ18" s="695"/>
      <c r="CPA18" s="695"/>
      <c r="CPB18" s="695"/>
      <c r="CPC18" s="695"/>
      <c r="CPD18" s="695"/>
      <c r="CPE18" s="695"/>
      <c r="CPF18" s="695"/>
      <c r="CPG18" s="695"/>
      <c r="CPH18" s="695"/>
      <c r="CPI18" s="695"/>
      <c r="CPJ18" s="695"/>
      <c r="CPK18" s="695"/>
      <c r="CPL18" s="695"/>
      <c r="CPM18" s="695"/>
      <c r="CPN18" s="695"/>
      <c r="CPO18" s="695"/>
      <c r="CPP18" s="695"/>
      <c r="CPQ18" s="695"/>
      <c r="CPR18" s="695"/>
      <c r="CPS18" s="695"/>
      <c r="CPT18" s="695"/>
      <c r="CPU18" s="695"/>
      <c r="CPV18" s="695"/>
      <c r="CPW18" s="695"/>
      <c r="CPX18" s="695"/>
      <c r="CPY18" s="695"/>
      <c r="CPZ18" s="695"/>
      <c r="CQA18" s="695"/>
      <c r="CQB18" s="695"/>
      <c r="CQC18" s="695"/>
      <c r="CQD18" s="695"/>
      <c r="CQE18" s="695"/>
      <c r="CQF18" s="695"/>
      <c r="CQG18" s="695"/>
      <c r="CQH18" s="695"/>
      <c r="CQI18" s="695"/>
      <c r="CQJ18" s="695"/>
      <c r="CQK18" s="695"/>
      <c r="CQL18" s="695"/>
      <c r="CQM18" s="695"/>
      <c r="CQN18" s="695"/>
      <c r="CQO18" s="695"/>
      <c r="CQP18" s="695"/>
      <c r="CQQ18" s="695"/>
      <c r="CQR18" s="695"/>
      <c r="CQS18" s="695"/>
      <c r="CQT18" s="695"/>
      <c r="CQU18" s="695"/>
      <c r="CQV18" s="695"/>
      <c r="CQW18" s="695"/>
      <c r="CQX18" s="695"/>
      <c r="CQY18" s="695"/>
      <c r="CQZ18" s="695"/>
      <c r="CRA18" s="695"/>
      <c r="CRB18" s="695"/>
      <c r="CRC18" s="695"/>
      <c r="CRD18" s="695"/>
      <c r="CRE18" s="695"/>
      <c r="CRF18" s="695"/>
      <c r="CRG18" s="695"/>
      <c r="CRH18" s="695"/>
      <c r="CRI18" s="695"/>
      <c r="CRJ18" s="695"/>
      <c r="CRK18" s="695"/>
      <c r="CRL18" s="695"/>
      <c r="CRM18" s="695"/>
      <c r="CRN18" s="695"/>
      <c r="CRO18" s="695"/>
      <c r="CRP18" s="695"/>
      <c r="CRQ18" s="695"/>
      <c r="CRR18" s="695"/>
      <c r="CRS18" s="695"/>
      <c r="CRT18" s="695"/>
      <c r="CRU18" s="695"/>
      <c r="CRV18" s="695"/>
      <c r="CRW18" s="695"/>
      <c r="CRX18" s="695"/>
      <c r="CRY18" s="695"/>
      <c r="CRZ18" s="695"/>
      <c r="CSA18" s="695"/>
      <c r="CSB18" s="695"/>
      <c r="CSC18" s="695"/>
      <c r="CSD18" s="695"/>
      <c r="CSE18" s="695"/>
      <c r="CSF18" s="695"/>
      <c r="CSG18" s="695"/>
      <c r="CSH18" s="695"/>
      <c r="CSI18" s="695"/>
      <c r="CSJ18" s="695"/>
      <c r="CSK18" s="695"/>
      <c r="CSL18" s="695"/>
      <c r="CSM18" s="695"/>
      <c r="CSN18" s="695"/>
      <c r="CSO18" s="695"/>
      <c r="CSP18" s="695"/>
      <c r="CSQ18" s="695"/>
      <c r="CSR18" s="695"/>
      <c r="CSS18" s="695"/>
      <c r="CST18" s="695"/>
      <c r="CSU18" s="695"/>
      <c r="CSV18" s="695"/>
      <c r="CSW18" s="695"/>
      <c r="CSX18" s="695"/>
      <c r="CSY18" s="695"/>
      <c r="CSZ18" s="695"/>
      <c r="CTA18" s="695"/>
      <c r="CTB18" s="695"/>
      <c r="CTC18" s="695"/>
      <c r="CTD18" s="695"/>
      <c r="CTE18" s="695"/>
      <c r="CTF18" s="695"/>
      <c r="CTG18" s="695"/>
      <c r="CTH18" s="695"/>
      <c r="CTI18" s="695"/>
      <c r="CTJ18" s="695"/>
      <c r="CTK18" s="695"/>
      <c r="CTL18" s="695"/>
      <c r="CTM18" s="695"/>
      <c r="CTN18" s="695"/>
      <c r="CTO18" s="695"/>
      <c r="CTP18" s="695"/>
      <c r="CTQ18" s="695"/>
      <c r="CTR18" s="695"/>
      <c r="CTS18" s="695"/>
      <c r="CTT18" s="695"/>
      <c r="CTU18" s="695"/>
      <c r="CTV18" s="695"/>
      <c r="CTW18" s="695"/>
      <c r="CTX18" s="695"/>
      <c r="CTY18" s="695"/>
      <c r="CTZ18" s="695"/>
      <c r="CUA18" s="695"/>
      <c r="CUB18" s="695"/>
      <c r="CUC18" s="695"/>
      <c r="CUD18" s="695"/>
      <c r="CUE18" s="695"/>
      <c r="CUF18" s="695"/>
      <c r="CUG18" s="695"/>
      <c r="CUH18" s="695"/>
      <c r="CUI18" s="695"/>
      <c r="CUJ18" s="695"/>
      <c r="CUK18" s="695"/>
      <c r="CUL18" s="695"/>
      <c r="CUM18" s="695"/>
      <c r="CUN18" s="695"/>
      <c r="CUO18" s="695"/>
      <c r="CUP18" s="695"/>
      <c r="CUQ18" s="695"/>
      <c r="CUR18" s="695"/>
      <c r="CUS18" s="695"/>
      <c r="CUT18" s="695"/>
      <c r="CUU18" s="695"/>
      <c r="CUV18" s="695"/>
      <c r="CUW18" s="695"/>
      <c r="CUX18" s="695"/>
      <c r="CUY18" s="695"/>
      <c r="CUZ18" s="695"/>
      <c r="CVA18" s="695"/>
      <c r="CVB18" s="695"/>
      <c r="CVC18" s="695"/>
      <c r="CVD18" s="695"/>
      <c r="CVE18" s="695"/>
      <c r="CVF18" s="695"/>
      <c r="CVG18" s="695"/>
      <c r="CVH18" s="695"/>
      <c r="CVI18" s="695"/>
      <c r="CVJ18" s="695"/>
      <c r="CVK18" s="695"/>
      <c r="CVL18" s="695"/>
      <c r="CVM18" s="695"/>
      <c r="CVN18" s="695"/>
      <c r="CVO18" s="695"/>
      <c r="CVP18" s="695"/>
      <c r="CVQ18" s="695"/>
      <c r="CVR18" s="695"/>
      <c r="CVS18" s="695"/>
      <c r="CVT18" s="695"/>
      <c r="CVU18" s="695"/>
      <c r="CVV18" s="695"/>
      <c r="CVW18" s="695"/>
      <c r="CVX18" s="695"/>
      <c r="CVY18" s="695"/>
      <c r="CVZ18" s="695"/>
      <c r="CWA18" s="695"/>
      <c r="CWB18" s="695"/>
      <c r="CWC18" s="695"/>
      <c r="CWD18" s="695"/>
      <c r="CWE18" s="695"/>
      <c r="CWF18" s="695"/>
      <c r="CWG18" s="695"/>
      <c r="CWH18" s="695"/>
      <c r="CWI18" s="695"/>
      <c r="CWJ18" s="695"/>
      <c r="CWK18" s="695"/>
      <c r="CWL18" s="695"/>
      <c r="CWM18" s="695"/>
      <c r="CWN18" s="695"/>
      <c r="CWO18" s="695"/>
      <c r="CWP18" s="695"/>
      <c r="CWQ18" s="695"/>
      <c r="CWR18" s="695"/>
      <c r="CWS18" s="695"/>
      <c r="CWT18" s="695"/>
      <c r="CWU18" s="695"/>
      <c r="CWV18" s="695"/>
      <c r="CWW18" s="695"/>
      <c r="CWX18" s="695"/>
      <c r="CWY18" s="695"/>
      <c r="CWZ18" s="695"/>
      <c r="CXA18" s="695"/>
      <c r="CXB18" s="695"/>
      <c r="CXC18" s="695"/>
      <c r="CXD18" s="695"/>
      <c r="CXE18" s="695"/>
      <c r="CXF18" s="695"/>
      <c r="CXG18" s="695"/>
      <c r="CXH18" s="695"/>
      <c r="CXI18" s="695"/>
      <c r="CXJ18" s="695"/>
      <c r="CXK18" s="695"/>
      <c r="CXL18" s="695"/>
      <c r="CXM18" s="695"/>
      <c r="CXN18" s="695"/>
      <c r="CXO18" s="695"/>
      <c r="CXP18" s="695"/>
      <c r="CXQ18" s="695"/>
      <c r="CXR18" s="695"/>
      <c r="CXS18" s="695"/>
      <c r="CXT18" s="695"/>
      <c r="CXU18" s="695"/>
      <c r="CXV18" s="695"/>
      <c r="CXW18" s="695"/>
      <c r="CXX18" s="695"/>
      <c r="CXY18" s="695"/>
      <c r="CXZ18" s="695"/>
      <c r="CYA18" s="695"/>
      <c r="CYB18" s="695"/>
      <c r="CYC18" s="695"/>
      <c r="CYD18" s="695"/>
      <c r="CYE18" s="695"/>
      <c r="CYF18" s="695"/>
      <c r="CYG18" s="695"/>
      <c r="CYH18" s="695"/>
      <c r="CYI18" s="695"/>
      <c r="CYJ18" s="695"/>
      <c r="CYK18" s="695"/>
      <c r="CYL18" s="695"/>
      <c r="CYM18" s="695"/>
      <c r="CYN18" s="695"/>
      <c r="CYO18" s="695"/>
      <c r="CYP18" s="695"/>
      <c r="CYQ18" s="695"/>
      <c r="CYR18" s="695"/>
      <c r="CYS18" s="695"/>
      <c r="CYT18" s="695"/>
      <c r="CYU18" s="695"/>
      <c r="CYV18" s="695"/>
      <c r="CYW18" s="695"/>
      <c r="CYX18" s="695"/>
      <c r="CYY18" s="695"/>
      <c r="CYZ18" s="695"/>
      <c r="CZA18" s="695"/>
      <c r="CZB18" s="695"/>
      <c r="CZC18" s="695"/>
      <c r="CZD18" s="695"/>
      <c r="CZE18" s="695"/>
      <c r="CZF18" s="695"/>
      <c r="CZG18" s="695"/>
      <c r="CZH18" s="695"/>
      <c r="CZI18" s="695"/>
      <c r="CZJ18" s="695"/>
      <c r="CZK18" s="695"/>
      <c r="CZL18" s="695"/>
      <c r="CZM18" s="695"/>
      <c r="CZN18" s="695"/>
      <c r="CZO18" s="695"/>
      <c r="CZP18" s="695"/>
      <c r="CZQ18" s="695"/>
      <c r="CZR18" s="695"/>
      <c r="CZS18" s="695"/>
      <c r="CZT18" s="695"/>
      <c r="CZU18" s="695"/>
      <c r="CZV18" s="695"/>
      <c r="CZW18" s="695"/>
      <c r="CZX18" s="695"/>
      <c r="CZY18" s="695"/>
      <c r="CZZ18" s="695"/>
      <c r="DAA18" s="695"/>
      <c r="DAB18" s="695"/>
      <c r="DAC18" s="695"/>
      <c r="DAD18" s="695"/>
      <c r="DAE18" s="695"/>
      <c r="DAF18" s="695"/>
      <c r="DAG18" s="695"/>
      <c r="DAH18" s="695"/>
      <c r="DAI18" s="695"/>
      <c r="DAJ18" s="695"/>
      <c r="DAK18" s="695"/>
      <c r="DAL18" s="695"/>
      <c r="DAM18" s="695"/>
      <c r="DAN18" s="695"/>
      <c r="DAO18" s="695"/>
      <c r="DAP18" s="695"/>
      <c r="DAQ18" s="695"/>
      <c r="DAR18" s="695"/>
      <c r="DAS18" s="695"/>
      <c r="DAT18" s="695"/>
      <c r="DAU18" s="695"/>
      <c r="DAV18" s="695"/>
      <c r="DAW18" s="695"/>
      <c r="DAX18" s="695"/>
      <c r="DAY18" s="695"/>
      <c r="DAZ18" s="695"/>
      <c r="DBA18" s="695"/>
      <c r="DBB18" s="695"/>
      <c r="DBC18" s="695"/>
      <c r="DBD18" s="695"/>
      <c r="DBE18" s="695"/>
      <c r="DBF18" s="695"/>
      <c r="DBG18" s="695"/>
      <c r="DBH18" s="695"/>
      <c r="DBI18" s="695"/>
      <c r="DBJ18" s="695"/>
      <c r="DBK18" s="695"/>
      <c r="DBL18" s="695"/>
      <c r="DBM18" s="695"/>
      <c r="DBN18" s="695"/>
      <c r="DBO18" s="695"/>
      <c r="DBP18" s="695"/>
      <c r="DBQ18" s="695"/>
      <c r="DBR18" s="695"/>
      <c r="DBS18" s="695"/>
      <c r="DBT18" s="695"/>
      <c r="DBU18" s="695"/>
      <c r="DBV18" s="695"/>
      <c r="DBW18" s="695"/>
      <c r="DBX18" s="695"/>
      <c r="DBY18" s="695"/>
      <c r="DBZ18" s="695"/>
      <c r="DCA18" s="695"/>
      <c r="DCB18" s="695"/>
      <c r="DCC18" s="695"/>
      <c r="DCD18" s="695"/>
      <c r="DCE18" s="695"/>
      <c r="DCF18" s="695"/>
      <c r="DCG18" s="695"/>
      <c r="DCH18" s="695"/>
      <c r="DCI18" s="695"/>
      <c r="DCJ18" s="695"/>
      <c r="DCK18" s="695"/>
      <c r="DCL18" s="695"/>
      <c r="DCM18" s="695"/>
      <c r="DCN18" s="695"/>
      <c r="DCO18" s="695"/>
      <c r="DCP18" s="695"/>
      <c r="DCQ18" s="695"/>
      <c r="DCR18" s="695"/>
      <c r="DCS18" s="695"/>
      <c r="DCT18" s="695"/>
      <c r="DCU18" s="695"/>
      <c r="DCV18" s="695"/>
      <c r="DCW18" s="695"/>
      <c r="DCX18" s="695"/>
      <c r="DCY18" s="695"/>
      <c r="DCZ18" s="695"/>
      <c r="DDA18" s="695"/>
      <c r="DDB18" s="695"/>
      <c r="DDC18" s="695"/>
      <c r="DDD18" s="695"/>
      <c r="DDE18" s="695"/>
      <c r="DDF18" s="695"/>
      <c r="DDG18" s="695"/>
      <c r="DDH18" s="695"/>
      <c r="DDI18" s="695"/>
      <c r="DDJ18" s="695"/>
      <c r="DDK18" s="695"/>
      <c r="DDL18" s="695"/>
      <c r="DDM18" s="695"/>
      <c r="DDN18" s="695"/>
      <c r="DDO18" s="695"/>
      <c r="DDP18" s="695"/>
      <c r="DDQ18" s="695"/>
      <c r="DDR18" s="695"/>
      <c r="DDS18" s="695"/>
      <c r="DDT18" s="695"/>
      <c r="DDU18" s="695"/>
      <c r="DDV18" s="695"/>
      <c r="DDW18" s="695"/>
      <c r="DDX18" s="695"/>
      <c r="DDY18" s="695"/>
      <c r="DDZ18" s="695"/>
      <c r="DEA18" s="695"/>
      <c r="DEB18" s="695"/>
      <c r="DEC18" s="695"/>
      <c r="DED18" s="695"/>
      <c r="DEE18" s="695"/>
      <c r="DEF18" s="695"/>
      <c r="DEG18" s="695"/>
      <c r="DEH18" s="695"/>
      <c r="DEI18" s="695"/>
      <c r="DEJ18" s="695"/>
      <c r="DEK18" s="695"/>
      <c r="DEL18" s="695"/>
      <c r="DEM18" s="695"/>
      <c r="DEN18" s="695"/>
      <c r="DEO18" s="695"/>
      <c r="DEP18" s="695"/>
      <c r="DEQ18" s="695"/>
      <c r="DER18" s="695"/>
      <c r="DES18" s="695"/>
      <c r="DET18" s="695"/>
      <c r="DEU18" s="695"/>
      <c r="DEV18" s="695"/>
      <c r="DEW18" s="695"/>
      <c r="DEX18" s="695"/>
      <c r="DEY18" s="695"/>
      <c r="DEZ18" s="695"/>
      <c r="DFA18" s="695"/>
      <c r="DFB18" s="695"/>
      <c r="DFC18" s="695"/>
      <c r="DFD18" s="695"/>
      <c r="DFE18" s="695"/>
      <c r="DFF18" s="695"/>
      <c r="DFG18" s="695"/>
      <c r="DFH18" s="695"/>
      <c r="DFI18" s="695"/>
      <c r="DFJ18" s="695"/>
      <c r="DFK18" s="695"/>
      <c r="DFL18" s="695"/>
      <c r="DFM18" s="695"/>
      <c r="DFN18" s="695"/>
      <c r="DFO18" s="695"/>
      <c r="DFP18" s="695"/>
      <c r="DFQ18" s="695"/>
      <c r="DFR18" s="695"/>
      <c r="DFS18" s="695"/>
      <c r="DFT18" s="695"/>
      <c r="DFU18" s="695"/>
      <c r="DFV18" s="695"/>
      <c r="DFW18" s="695"/>
      <c r="DFX18" s="695"/>
      <c r="DFY18" s="695"/>
      <c r="DFZ18" s="695"/>
      <c r="DGA18" s="695"/>
      <c r="DGB18" s="695"/>
      <c r="DGC18" s="695"/>
      <c r="DGD18" s="695"/>
      <c r="DGE18" s="695"/>
      <c r="DGF18" s="695"/>
      <c r="DGG18" s="695"/>
      <c r="DGH18" s="695"/>
      <c r="DGI18" s="695"/>
      <c r="DGJ18" s="695"/>
      <c r="DGK18" s="695"/>
      <c r="DGL18" s="695"/>
      <c r="DGM18" s="695"/>
      <c r="DGN18" s="695"/>
      <c r="DGO18" s="695"/>
      <c r="DGP18" s="695"/>
      <c r="DGQ18" s="695"/>
      <c r="DGR18" s="695"/>
      <c r="DGS18" s="695"/>
      <c r="DGT18" s="695"/>
      <c r="DGU18" s="695"/>
      <c r="DGV18" s="695"/>
      <c r="DGW18" s="695"/>
      <c r="DGX18" s="695"/>
      <c r="DGY18" s="695"/>
      <c r="DGZ18" s="695"/>
      <c r="DHA18" s="695"/>
      <c r="DHB18" s="695"/>
      <c r="DHC18" s="695"/>
      <c r="DHD18" s="695"/>
      <c r="DHE18" s="695"/>
      <c r="DHF18" s="695"/>
      <c r="DHG18" s="695"/>
      <c r="DHH18" s="695"/>
      <c r="DHI18" s="695"/>
      <c r="DHJ18" s="695"/>
      <c r="DHK18" s="695"/>
      <c r="DHL18" s="695"/>
      <c r="DHM18" s="695"/>
      <c r="DHN18" s="695"/>
      <c r="DHO18" s="695"/>
      <c r="DHP18" s="695"/>
      <c r="DHQ18" s="695"/>
      <c r="DHR18" s="695"/>
      <c r="DHS18" s="695"/>
      <c r="DHT18" s="695"/>
      <c r="DHU18" s="695"/>
      <c r="DHV18" s="695"/>
      <c r="DHW18" s="695"/>
      <c r="DHX18" s="695"/>
      <c r="DHY18" s="695"/>
      <c r="DHZ18" s="695"/>
      <c r="DIA18" s="695"/>
      <c r="DIB18" s="695"/>
      <c r="DIC18" s="695"/>
      <c r="DID18" s="695"/>
      <c r="DIE18" s="695"/>
      <c r="DIF18" s="695"/>
      <c r="DIG18" s="695"/>
      <c r="DIH18" s="695"/>
      <c r="DII18" s="695"/>
      <c r="DIJ18" s="695"/>
      <c r="DIK18" s="695"/>
      <c r="DIL18" s="695"/>
      <c r="DIM18" s="695"/>
      <c r="DIN18" s="695"/>
      <c r="DIO18" s="695"/>
      <c r="DIP18" s="695"/>
      <c r="DIQ18" s="695"/>
      <c r="DIR18" s="695"/>
      <c r="DIS18" s="695"/>
      <c r="DIT18" s="695"/>
      <c r="DIU18" s="695"/>
      <c r="DIV18" s="695"/>
      <c r="DIW18" s="695"/>
      <c r="DIX18" s="695"/>
      <c r="DIY18" s="695"/>
      <c r="DIZ18" s="695"/>
      <c r="DJA18" s="695"/>
      <c r="DJB18" s="695"/>
      <c r="DJC18" s="695"/>
      <c r="DJD18" s="695"/>
      <c r="DJE18" s="695"/>
      <c r="DJF18" s="695"/>
      <c r="DJG18" s="695"/>
      <c r="DJH18" s="695"/>
      <c r="DJI18" s="695"/>
      <c r="DJJ18" s="695"/>
      <c r="DJK18" s="695"/>
      <c r="DJL18" s="695"/>
      <c r="DJM18" s="695"/>
      <c r="DJN18" s="695"/>
      <c r="DJO18" s="695"/>
      <c r="DJP18" s="695"/>
      <c r="DJQ18" s="695"/>
      <c r="DJR18" s="695"/>
      <c r="DJS18" s="695"/>
      <c r="DJT18" s="695"/>
      <c r="DJU18" s="695"/>
      <c r="DJV18" s="695"/>
      <c r="DJW18" s="695"/>
      <c r="DJX18" s="695"/>
      <c r="DJY18" s="695"/>
      <c r="DJZ18" s="695"/>
      <c r="DKA18" s="695"/>
      <c r="DKB18" s="695"/>
      <c r="DKC18" s="695"/>
      <c r="DKD18" s="695"/>
      <c r="DKE18" s="695"/>
      <c r="DKF18" s="695"/>
      <c r="DKG18" s="695"/>
      <c r="DKH18" s="695"/>
      <c r="DKI18" s="695"/>
      <c r="DKJ18" s="695"/>
      <c r="DKK18" s="695"/>
      <c r="DKL18" s="695"/>
      <c r="DKM18" s="695"/>
      <c r="DKN18" s="695"/>
      <c r="DKO18" s="695"/>
      <c r="DKP18" s="695"/>
      <c r="DKQ18" s="695"/>
      <c r="DKR18" s="695"/>
      <c r="DKS18" s="695"/>
      <c r="DKT18" s="695"/>
      <c r="DKU18" s="695"/>
      <c r="DKV18" s="695"/>
      <c r="DKW18" s="695"/>
      <c r="DKX18" s="695"/>
      <c r="DKY18" s="695"/>
      <c r="DKZ18" s="695"/>
      <c r="DLA18" s="695"/>
      <c r="DLB18" s="695"/>
      <c r="DLC18" s="695"/>
      <c r="DLD18" s="695"/>
      <c r="DLE18" s="695"/>
      <c r="DLF18" s="695"/>
      <c r="DLG18" s="695"/>
      <c r="DLH18" s="695"/>
      <c r="DLI18" s="695"/>
      <c r="DLJ18" s="695"/>
      <c r="DLK18" s="695"/>
      <c r="DLL18" s="695"/>
      <c r="DLM18" s="695"/>
      <c r="DLN18" s="695"/>
      <c r="DLO18" s="695"/>
      <c r="DLP18" s="695"/>
      <c r="DLQ18" s="695"/>
      <c r="DLR18" s="695"/>
      <c r="DLS18" s="695"/>
      <c r="DLT18" s="695"/>
      <c r="DLU18" s="695"/>
      <c r="DLV18" s="695"/>
      <c r="DLW18" s="695"/>
      <c r="DLX18" s="695"/>
      <c r="DLY18" s="695"/>
      <c r="DLZ18" s="695"/>
      <c r="DMA18" s="695"/>
      <c r="DMB18" s="695"/>
      <c r="DMC18" s="695"/>
      <c r="DMD18" s="695"/>
      <c r="DME18" s="695"/>
      <c r="DMF18" s="695"/>
      <c r="DMG18" s="695"/>
      <c r="DMH18" s="695"/>
      <c r="DMI18" s="695"/>
      <c r="DMJ18" s="695"/>
      <c r="DMK18" s="695"/>
      <c r="DML18" s="695"/>
      <c r="DMM18" s="695"/>
      <c r="DMN18" s="695"/>
      <c r="DMO18" s="695"/>
      <c r="DMP18" s="695"/>
      <c r="DMQ18" s="695"/>
      <c r="DMR18" s="695"/>
      <c r="DMS18" s="695"/>
      <c r="DMT18" s="695"/>
      <c r="DMU18" s="695"/>
      <c r="DMV18" s="695"/>
      <c r="DMW18" s="695"/>
      <c r="DMX18" s="695"/>
      <c r="DMY18" s="695"/>
      <c r="DMZ18" s="695"/>
      <c r="DNA18" s="695"/>
      <c r="DNB18" s="695"/>
      <c r="DNC18" s="695"/>
      <c r="DND18" s="695"/>
      <c r="DNE18" s="695"/>
      <c r="DNF18" s="695"/>
      <c r="DNG18" s="695"/>
      <c r="DNH18" s="695"/>
      <c r="DNI18" s="695"/>
      <c r="DNJ18" s="695"/>
      <c r="DNK18" s="695"/>
      <c r="DNL18" s="695"/>
      <c r="DNM18" s="695"/>
      <c r="DNN18" s="695"/>
      <c r="DNO18" s="695"/>
      <c r="DNP18" s="695"/>
      <c r="DNQ18" s="695"/>
      <c r="DNR18" s="695"/>
      <c r="DNS18" s="695"/>
      <c r="DNT18" s="695"/>
      <c r="DNU18" s="695"/>
      <c r="DNV18" s="695"/>
      <c r="DNW18" s="695"/>
      <c r="DNX18" s="695"/>
      <c r="DNY18" s="695"/>
      <c r="DNZ18" s="695"/>
      <c r="DOA18" s="695"/>
      <c r="DOB18" s="695"/>
      <c r="DOC18" s="695"/>
      <c r="DOD18" s="695"/>
      <c r="DOE18" s="695"/>
      <c r="DOF18" s="695"/>
      <c r="DOG18" s="695"/>
      <c r="DOH18" s="695"/>
      <c r="DOI18" s="695"/>
      <c r="DOJ18" s="695"/>
      <c r="DOK18" s="695"/>
      <c r="DOL18" s="695"/>
      <c r="DOM18" s="695"/>
      <c r="DON18" s="695"/>
      <c r="DOO18" s="695"/>
      <c r="DOP18" s="695"/>
      <c r="DOQ18" s="695"/>
      <c r="DOR18" s="695"/>
      <c r="DOS18" s="695"/>
      <c r="DOT18" s="695"/>
      <c r="DOU18" s="695"/>
      <c r="DOV18" s="695"/>
      <c r="DOW18" s="695"/>
      <c r="DOX18" s="695"/>
      <c r="DOY18" s="695"/>
      <c r="DOZ18" s="695"/>
      <c r="DPA18" s="695"/>
      <c r="DPB18" s="695"/>
      <c r="DPC18" s="695"/>
      <c r="DPD18" s="695"/>
      <c r="DPE18" s="695"/>
      <c r="DPF18" s="695"/>
      <c r="DPG18" s="695"/>
      <c r="DPH18" s="695"/>
      <c r="DPI18" s="695"/>
      <c r="DPJ18" s="695"/>
      <c r="DPK18" s="695"/>
      <c r="DPL18" s="695"/>
      <c r="DPM18" s="695"/>
      <c r="DPN18" s="695"/>
      <c r="DPO18" s="695"/>
      <c r="DPP18" s="695"/>
      <c r="DPQ18" s="695"/>
      <c r="DPR18" s="695"/>
      <c r="DPS18" s="695"/>
      <c r="DPT18" s="695"/>
      <c r="DPU18" s="695"/>
      <c r="DPV18" s="695"/>
      <c r="DPW18" s="695"/>
      <c r="DPX18" s="695"/>
      <c r="DPY18" s="695"/>
      <c r="DPZ18" s="695"/>
      <c r="DQA18" s="695"/>
      <c r="DQB18" s="695"/>
      <c r="DQC18" s="695"/>
      <c r="DQD18" s="695"/>
      <c r="DQE18" s="695"/>
      <c r="DQF18" s="695"/>
      <c r="DQG18" s="695"/>
      <c r="DQH18" s="695"/>
      <c r="DQI18" s="695"/>
      <c r="DQJ18" s="695"/>
      <c r="DQK18" s="695"/>
      <c r="DQL18" s="695"/>
      <c r="DQM18" s="695"/>
      <c r="DQN18" s="695"/>
      <c r="DQO18" s="695"/>
      <c r="DQP18" s="695"/>
      <c r="DQQ18" s="695"/>
      <c r="DQR18" s="695"/>
      <c r="DQS18" s="695"/>
      <c r="DQT18" s="695"/>
      <c r="DQU18" s="695"/>
      <c r="DQV18" s="695"/>
      <c r="DQW18" s="695"/>
      <c r="DQX18" s="695"/>
      <c r="DQY18" s="695"/>
      <c r="DQZ18" s="695"/>
      <c r="DRA18" s="695"/>
      <c r="DRB18" s="695"/>
      <c r="DRC18" s="695"/>
      <c r="DRD18" s="695"/>
      <c r="DRE18" s="695"/>
      <c r="DRF18" s="695"/>
      <c r="DRG18" s="695"/>
      <c r="DRH18" s="695"/>
      <c r="DRI18" s="695"/>
      <c r="DRJ18" s="695"/>
      <c r="DRK18" s="695"/>
      <c r="DRL18" s="695"/>
      <c r="DRM18" s="695"/>
      <c r="DRN18" s="695"/>
      <c r="DRO18" s="695"/>
      <c r="DRP18" s="695"/>
      <c r="DRQ18" s="695"/>
      <c r="DRR18" s="695"/>
      <c r="DRS18" s="695"/>
      <c r="DRT18" s="695"/>
      <c r="DRU18" s="695"/>
      <c r="DRV18" s="695"/>
      <c r="DRW18" s="695"/>
      <c r="DRX18" s="695"/>
      <c r="DRY18" s="695"/>
      <c r="DRZ18" s="695"/>
      <c r="DSA18" s="695"/>
      <c r="DSB18" s="695"/>
      <c r="DSC18" s="695"/>
      <c r="DSD18" s="695"/>
      <c r="DSE18" s="695"/>
      <c r="DSF18" s="695"/>
      <c r="DSG18" s="695"/>
      <c r="DSH18" s="695"/>
      <c r="DSI18" s="695"/>
      <c r="DSJ18" s="695"/>
      <c r="DSK18" s="695"/>
      <c r="DSL18" s="695"/>
      <c r="DSM18" s="695"/>
      <c r="DSN18" s="695"/>
      <c r="DSO18" s="695"/>
      <c r="DSP18" s="695"/>
      <c r="DSQ18" s="695"/>
      <c r="DSR18" s="695"/>
      <c r="DSS18" s="695"/>
      <c r="DST18" s="695"/>
      <c r="DSU18" s="695"/>
      <c r="DSV18" s="695"/>
      <c r="DSW18" s="695"/>
      <c r="DSX18" s="695"/>
      <c r="DSY18" s="695"/>
      <c r="DSZ18" s="695"/>
      <c r="DTA18" s="695"/>
      <c r="DTB18" s="695"/>
      <c r="DTC18" s="695"/>
      <c r="DTD18" s="695"/>
      <c r="DTE18" s="695"/>
      <c r="DTF18" s="695"/>
      <c r="DTG18" s="695"/>
      <c r="DTH18" s="695"/>
      <c r="DTI18" s="695"/>
      <c r="DTJ18" s="695"/>
      <c r="DTK18" s="695"/>
      <c r="DTL18" s="695"/>
      <c r="DTM18" s="695"/>
      <c r="DTN18" s="695"/>
      <c r="DTO18" s="695"/>
      <c r="DTP18" s="695"/>
      <c r="DTQ18" s="695"/>
      <c r="DTR18" s="695"/>
      <c r="DTS18" s="695"/>
      <c r="DTT18" s="695"/>
      <c r="DTU18" s="695"/>
      <c r="DTV18" s="695"/>
      <c r="DTW18" s="695"/>
      <c r="DTX18" s="695"/>
      <c r="DTY18" s="695"/>
      <c r="DTZ18" s="695"/>
      <c r="DUA18" s="695"/>
      <c r="DUB18" s="695"/>
      <c r="DUC18" s="695"/>
      <c r="DUD18" s="695"/>
      <c r="DUE18" s="695"/>
      <c r="DUF18" s="695"/>
      <c r="DUG18" s="695"/>
      <c r="DUH18" s="695"/>
      <c r="DUI18" s="695"/>
      <c r="DUJ18" s="695"/>
      <c r="DUK18" s="695"/>
      <c r="DUL18" s="695"/>
      <c r="DUM18" s="695"/>
      <c r="DUN18" s="695"/>
      <c r="DUO18" s="695"/>
      <c r="DUP18" s="695"/>
      <c r="DUQ18" s="695"/>
      <c r="DUR18" s="695"/>
      <c r="DUS18" s="695"/>
      <c r="DUT18" s="695"/>
      <c r="DUU18" s="695"/>
      <c r="DUV18" s="695"/>
      <c r="DUW18" s="695"/>
      <c r="DUX18" s="695"/>
      <c r="DUY18" s="695"/>
      <c r="DUZ18" s="695"/>
      <c r="DVA18" s="695"/>
      <c r="DVB18" s="695"/>
      <c r="DVC18" s="695"/>
      <c r="DVD18" s="695"/>
      <c r="DVE18" s="695"/>
      <c r="DVF18" s="695"/>
      <c r="DVG18" s="695"/>
      <c r="DVH18" s="695"/>
      <c r="DVI18" s="695"/>
      <c r="DVJ18" s="695"/>
      <c r="DVK18" s="695"/>
      <c r="DVL18" s="695"/>
      <c r="DVM18" s="695"/>
      <c r="DVN18" s="695"/>
      <c r="DVO18" s="695"/>
      <c r="DVP18" s="695"/>
      <c r="DVQ18" s="695"/>
      <c r="DVR18" s="695"/>
      <c r="DVS18" s="695"/>
      <c r="DVT18" s="695"/>
      <c r="DVU18" s="695"/>
      <c r="DVV18" s="695"/>
      <c r="DVW18" s="695"/>
      <c r="DVX18" s="695"/>
      <c r="DVY18" s="695"/>
      <c r="DVZ18" s="695"/>
      <c r="DWA18" s="695"/>
      <c r="DWB18" s="695"/>
      <c r="DWC18" s="695"/>
      <c r="DWD18" s="695"/>
      <c r="DWE18" s="695"/>
      <c r="DWF18" s="695"/>
      <c r="DWG18" s="695"/>
      <c r="DWH18" s="695"/>
      <c r="DWI18" s="695"/>
      <c r="DWJ18" s="695"/>
      <c r="DWK18" s="695"/>
      <c r="DWL18" s="695"/>
      <c r="DWM18" s="695"/>
      <c r="DWN18" s="695"/>
      <c r="DWO18" s="695"/>
      <c r="DWP18" s="695"/>
      <c r="DWQ18" s="695"/>
      <c r="DWR18" s="695"/>
      <c r="DWS18" s="695"/>
      <c r="DWT18" s="695"/>
      <c r="DWU18" s="695"/>
      <c r="DWV18" s="695"/>
      <c r="DWW18" s="695"/>
      <c r="DWX18" s="695"/>
      <c r="DWY18" s="695"/>
      <c r="DWZ18" s="695"/>
      <c r="DXA18" s="695"/>
      <c r="DXB18" s="695"/>
      <c r="DXC18" s="695"/>
      <c r="DXD18" s="695"/>
      <c r="DXE18" s="695"/>
      <c r="DXF18" s="695"/>
      <c r="DXG18" s="695"/>
      <c r="DXH18" s="695"/>
      <c r="DXI18" s="695"/>
      <c r="DXJ18" s="695"/>
      <c r="DXK18" s="695"/>
      <c r="DXL18" s="695"/>
      <c r="DXM18" s="695"/>
      <c r="DXN18" s="695"/>
      <c r="DXO18" s="695"/>
      <c r="DXP18" s="695"/>
      <c r="DXQ18" s="695"/>
      <c r="DXR18" s="695"/>
      <c r="DXS18" s="695"/>
      <c r="DXT18" s="695"/>
      <c r="DXU18" s="695"/>
      <c r="DXV18" s="695"/>
      <c r="DXW18" s="695"/>
      <c r="DXX18" s="695"/>
      <c r="DXY18" s="695"/>
      <c r="DXZ18" s="695"/>
      <c r="DYA18" s="695"/>
      <c r="DYB18" s="695"/>
      <c r="DYC18" s="695"/>
      <c r="DYD18" s="695"/>
      <c r="DYE18" s="695"/>
      <c r="DYF18" s="695"/>
      <c r="DYG18" s="695"/>
      <c r="DYH18" s="695"/>
      <c r="DYI18" s="695"/>
      <c r="DYJ18" s="695"/>
      <c r="DYK18" s="695"/>
      <c r="DYL18" s="695"/>
      <c r="DYM18" s="695"/>
      <c r="DYN18" s="695"/>
      <c r="DYO18" s="695"/>
      <c r="DYP18" s="695"/>
      <c r="DYQ18" s="695"/>
      <c r="DYR18" s="695"/>
      <c r="DYS18" s="695"/>
      <c r="DYT18" s="695"/>
      <c r="DYU18" s="695"/>
      <c r="DYV18" s="695"/>
      <c r="DYW18" s="695"/>
      <c r="DYX18" s="695"/>
      <c r="DYY18" s="695"/>
      <c r="DYZ18" s="695"/>
      <c r="DZA18" s="695"/>
      <c r="DZB18" s="695"/>
      <c r="DZC18" s="695"/>
      <c r="DZD18" s="695"/>
      <c r="DZE18" s="695"/>
      <c r="DZF18" s="695"/>
      <c r="DZG18" s="695"/>
      <c r="DZH18" s="695"/>
      <c r="DZI18" s="695"/>
      <c r="DZJ18" s="695"/>
      <c r="DZK18" s="695"/>
      <c r="DZL18" s="695"/>
      <c r="DZM18" s="695"/>
      <c r="DZN18" s="695"/>
      <c r="DZO18" s="695"/>
      <c r="DZP18" s="695"/>
      <c r="DZQ18" s="695"/>
      <c r="DZR18" s="695"/>
      <c r="DZS18" s="695"/>
      <c r="DZT18" s="695"/>
      <c r="DZU18" s="695"/>
      <c r="DZV18" s="695"/>
      <c r="DZW18" s="695"/>
      <c r="DZX18" s="695"/>
      <c r="DZY18" s="695"/>
      <c r="DZZ18" s="695"/>
      <c r="EAA18" s="695"/>
      <c r="EAB18" s="695"/>
      <c r="EAC18" s="695"/>
      <c r="EAD18" s="695"/>
      <c r="EAE18" s="695"/>
      <c r="EAF18" s="695"/>
      <c r="EAG18" s="695"/>
      <c r="EAH18" s="695"/>
      <c r="EAI18" s="695"/>
      <c r="EAJ18" s="695"/>
      <c r="EAK18" s="695"/>
      <c r="EAL18" s="695"/>
      <c r="EAM18" s="695"/>
      <c r="EAN18" s="695"/>
      <c r="EAO18" s="695"/>
      <c r="EAP18" s="695"/>
      <c r="EAQ18" s="695"/>
      <c r="EAR18" s="695"/>
      <c r="EAS18" s="695"/>
      <c r="EAT18" s="695"/>
      <c r="EAU18" s="695"/>
      <c r="EAV18" s="695"/>
      <c r="EAW18" s="695"/>
      <c r="EAX18" s="695"/>
      <c r="EAY18" s="695"/>
      <c r="EAZ18" s="695"/>
      <c r="EBA18" s="695"/>
      <c r="EBB18" s="695"/>
      <c r="EBC18" s="695"/>
      <c r="EBD18" s="695"/>
      <c r="EBE18" s="695"/>
      <c r="EBF18" s="695"/>
      <c r="EBG18" s="695"/>
      <c r="EBH18" s="695"/>
      <c r="EBI18" s="695"/>
      <c r="EBJ18" s="695"/>
      <c r="EBK18" s="695"/>
      <c r="EBL18" s="695"/>
      <c r="EBM18" s="695"/>
      <c r="EBN18" s="695"/>
      <c r="EBO18" s="695"/>
      <c r="EBP18" s="695"/>
      <c r="EBQ18" s="695"/>
      <c r="EBR18" s="695"/>
      <c r="EBS18" s="695"/>
      <c r="EBT18" s="695"/>
      <c r="EBU18" s="695"/>
      <c r="EBV18" s="695"/>
      <c r="EBW18" s="695"/>
      <c r="EBX18" s="695"/>
      <c r="EBY18" s="695"/>
      <c r="EBZ18" s="695"/>
      <c r="ECA18" s="695"/>
      <c r="ECB18" s="695"/>
      <c r="ECC18" s="695"/>
      <c r="ECD18" s="695"/>
      <c r="ECE18" s="695"/>
      <c r="ECF18" s="695"/>
      <c r="ECG18" s="695"/>
      <c r="ECH18" s="695"/>
      <c r="ECI18" s="695"/>
      <c r="ECJ18" s="695"/>
      <c r="ECK18" s="695"/>
      <c r="ECL18" s="695"/>
      <c r="ECM18" s="695"/>
      <c r="ECN18" s="695"/>
      <c r="ECO18" s="695"/>
      <c r="ECP18" s="695"/>
      <c r="ECQ18" s="695"/>
      <c r="ECR18" s="695"/>
      <c r="ECS18" s="695"/>
      <c r="ECT18" s="695"/>
      <c r="ECU18" s="695"/>
      <c r="ECV18" s="695"/>
      <c r="ECW18" s="695"/>
      <c r="ECX18" s="695"/>
      <c r="ECY18" s="695"/>
      <c r="ECZ18" s="695"/>
      <c r="EDA18" s="695"/>
      <c r="EDB18" s="695"/>
      <c r="EDC18" s="695"/>
      <c r="EDD18" s="695"/>
      <c r="EDE18" s="695"/>
      <c r="EDF18" s="695"/>
      <c r="EDG18" s="695"/>
      <c r="EDH18" s="695"/>
      <c r="EDI18" s="695"/>
      <c r="EDJ18" s="695"/>
      <c r="EDK18" s="695"/>
      <c r="EDL18" s="695"/>
      <c r="EDM18" s="695"/>
      <c r="EDN18" s="695"/>
      <c r="EDO18" s="695"/>
      <c r="EDP18" s="695"/>
      <c r="EDQ18" s="695"/>
      <c r="EDR18" s="695"/>
      <c r="EDS18" s="695"/>
      <c r="EDT18" s="695"/>
      <c r="EDU18" s="695"/>
      <c r="EDV18" s="695"/>
      <c r="EDW18" s="695"/>
      <c r="EDX18" s="695"/>
      <c r="EDY18" s="695"/>
      <c r="EDZ18" s="695"/>
      <c r="EEA18" s="695"/>
      <c r="EEB18" s="695"/>
      <c r="EEC18" s="695"/>
      <c r="EED18" s="695"/>
      <c r="EEE18" s="695"/>
      <c r="EEF18" s="695"/>
      <c r="EEG18" s="695"/>
      <c r="EEH18" s="695"/>
      <c r="EEI18" s="695"/>
      <c r="EEJ18" s="695"/>
      <c r="EEK18" s="695"/>
      <c r="EEL18" s="695"/>
      <c r="EEM18" s="695"/>
      <c r="EEN18" s="695"/>
      <c r="EEO18" s="695"/>
      <c r="EEP18" s="695"/>
      <c r="EEQ18" s="695"/>
      <c r="EER18" s="695"/>
      <c r="EES18" s="695"/>
      <c r="EET18" s="695"/>
      <c r="EEU18" s="695"/>
      <c r="EEV18" s="695"/>
      <c r="EEW18" s="695"/>
      <c r="EEX18" s="695"/>
      <c r="EEY18" s="695"/>
      <c r="EEZ18" s="695"/>
      <c r="EFA18" s="695"/>
      <c r="EFB18" s="695"/>
      <c r="EFC18" s="695"/>
      <c r="EFD18" s="695"/>
      <c r="EFE18" s="695"/>
      <c r="EFF18" s="695"/>
      <c r="EFG18" s="695"/>
      <c r="EFH18" s="695"/>
      <c r="EFI18" s="695"/>
      <c r="EFJ18" s="695"/>
      <c r="EFK18" s="695"/>
      <c r="EFL18" s="695"/>
      <c r="EFM18" s="695"/>
      <c r="EFN18" s="695"/>
      <c r="EFO18" s="695"/>
      <c r="EFP18" s="695"/>
      <c r="EFQ18" s="695"/>
      <c r="EFR18" s="695"/>
      <c r="EFS18" s="695"/>
      <c r="EFT18" s="695"/>
      <c r="EFU18" s="695"/>
      <c r="EFV18" s="695"/>
      <c r="EFW18" s="695"/>
      <c r="EFX18" s="695"/>
      <c r="EFY18" s="695"/>
      <c r="EFZ18" s="695"/>
      <c r="EGA18" s="695"/>
      <c r="EGB18" s="695"/>
      <c r="EGC18" s="695"/>
      <c r="EGD18" s="695"/>
      <c r="EGE18" s="695"/>
      <c r="EGF18" s="695"/>
      <c r="EGG18" s="695"/>
      <c r="EGH18" s="695"/>
      <c r="EGI18" s="695"/>
      <c r="EGJ18" s="695"/>
      <c r="EGK18" s="695"/>
      <c r="EGL18" s="695"/>
      <c r="EGM18" s="695"/>
      <c r="EGN18" s="695"/>
      <c r="EGO18" s="695"/>
      <c r="EGP18" s="695"/>
      <c r="EGQ18" s="695"/>
      <c r="EGR18" s="695"/>
      <c r="EGS18" s="695"/>
      <c r="EGT18" s="695"/>
      <c r="EGU18" s="695"/>
      <c r="EGV18" s="695"/>
      <c r="EGW18" s="695"/>
      <c r="EGX18" s="695"/>
      <c r="EGY18" s="695"/>
      <c r="EGZ18" s="695"/>
      <c r="EHA18" s="695"/>
      <c r="EHB18" s="695"/>
      <c r="EHC18" s="695"/>
      <c r="EHD18" s="695"/>
      <c r="EHE18" s="695"/>
      <c r="EHF18" s="695"/>
      <c r="EHG18" s="695"/>
      <c r="EHH18" s="695"/>
      <c r="EHI18" s="695"/>
      <c r="EHJ18" s="695"/>
      <c r="EHK18" s="695"/>
      <c r="EHL18" s="695"/>
      <c r="EHM18" s="695"/>
      <c r="EHN18" s="695"/>
      <c r="EHO18" s="695"/>
      <c r="EHP18" s="695"/>
      <c r="EHQ18" s="695"/>
      <c r="EHR18" s="695"/>
      <c r="EHS18" s="695"/>
      <c r="EHT18" s="695"/>
      <c r="EHU18" s="695"/>
      <c r="EHV18" s="695"/>
      <c r="EHW18" s="695"/>
      <c r="EHX18" s="695"/>
      <c r="EHY18" s="695"/>
      <c r="EHZ18" s="695"/>
      <c r="EIA18" s="695"/>
      <c r="EIB18" s="695"/>
      <c r="EIC18" s="695"/>
      <c r="EID18" s="695"/>
      <c r="EIE18" s="695"/>
      <c r="EIF18" s="695"/>
      <c r="EIG18" s="695"/>
      <c r="EIH18" s="695"/>
      <c r="EII18" s="695"/>
      <c r="EIJ18" s="695"/>
      <c r="EIK18" s="695"/>
      <c r="EIL18" s="695"/>
      <c r="EIM18" s="695"/>
      <c r="EIN18" s="695"/>
      <c r="EIO18" s="695"/>
      <c r="EIP18" s="695"/>
      <c r="EIQ18" s="695"/>
      <c r="EIR18" s="695"/>
      <c r="EIS18" s="695"/>
      <c r="EIT18" s="695"/>
      <c r="EIU18" s="695"/>
      <c r="EIV18" s="695"/>
      <c r="EIW18" s="695"/>
      <c r="EIX18" s="695"/>
      <c r="EIY18" s="695"/>
      <c r="EIZ18" s="695"/>
      <c r="EJA18" s="695"/>
      <c r="EJB18" s="695"/>
      <c r="EJC18" s="695"/>
      <c r="EJD18" s="695"/>
      <c r="EJE18" s="695"/>
      <c r="EJF18" s="695"/>
      <c r="EJG18" s="695"/>
      <c r="EJH18" s="695"/>
      <c r="EJI18" s="695"/>
      <c r="EJJ18" s="695"/>
      <c r="EJK18" s="695"/>
      <c r="EJL18" s="695"/>
      <c r="EJM18" s="695"/>
      <c r="EJN18" s="695"/>
      <c r="EJO18" s="695"/>
      <c r="EJP18" s="695"/>
      <c r="EJQ18" s="695"/>
      <c r="EJR18" s="695"/>
      <c r="EJS18" s="695"/>
      <c r="EJT18" s="695"/>
      <c r="EJU18" s="695"/>
      <c r="EJV18" s="695"/>
      <c r="EJW18" s="695"/>
      <c r="EJX18" s="695"/>
      <c r="EJY18" s="695"/>
      <c r="EJZ18" s="695"/>
      <c r="EKA18" s="695"/>
      <c r="EKB18" s="695"/>
      <c r="EKC18" s="695"/>
      <c r="EKD18" s="695"/>
      <c r="EKE18" s="695"/>
      <c r="EKF18" s="695"/>
      <c r="EKG18" s="695"/>
      <c r="EKH18" s="695"/>
      <c r="EKI18" s="695"/>
      <c r="EKJ18" s="695"/>
      <c r="EKK18" s="695"/>
      <c r="EKL18" s="695"/>
      <c r="EKM18" s="695"/>
      <c r="EKN18" s="695"/>
      <c r="EKO18" s="695"/>
      <c r="EKP18" s="695"/>
      <c r="EKQ18" s="695"/>
      <c r="EKR18" s="695"/>
      <c r="EKS18" s="695"/>
      <c r="EKT18" s="695"/>
      <c r="EKU18" s="695"/>
      <c r="EKV18" s="695"/>
      <c r="EKW18" s="695"/>
      <c r="EKX18" s="695"/>
      <c r="EKY18" s="695"/>
      <c r="EKZ18" s="695"/>
      <c r="ELA18" s="695"/>
      <c r="ELB18" s="695"/>
      <c r="ELC18" s="695"/>
      <c r="ELD18" s="695"/>
      <c r="ELE18" s="695"/>
      <c r="ELF18" s="695"/>
      <c r="ELG18" s="695"/>
      <c r="ELH18" s="695"/>
      <c r="ELI18" s="695"/>
      <c r="ELJ18" s="695"/>
      <c r="ELK18" s="695"/>
      <c r="ELL18" s="695"/>
      <c r="ELM18" s="695"/>
      <c r="ELN18" s="695"/>
      <c r="ELO18" s="695"/>
      <c r="ELP18" s="695"/>
      <c r="ELQ18" s="695"/>
      <c r="ELR18" s="695"/>
      <c r="ELS18" s="695"/>
      <c r="ELT18" s="695"/>
      <c r="ELU18" s="695"/>
      <c r="ELV18" s="695"/>
      <c r="ELW18" s="695"/>
      <c r="ELX18" s="695"/>
      <c r="ELY18" s="695"/>
      <c r="ELZ18" s="695"/>
      <c r="EMA18" s="695"/>
      <c r="EMB18" s="695"/>
      <c r="EMC18" s="695"/>
      <c r="EMD18" s="695"/>
      <c r="EME18" s="695"/>
      <c r="EMF18" s="695"/>
      <c r="EMG18" s="695"/>
      <c r="EMH18" s="695"/>
      <c r="EMI18" s="695"/>
      <c r="EMJ18" s="695"/>
      <c r="EMK18" s="695"/>
      <c r="EML18" s="695"/>
      <c r="EMM18" s="695"/>
      <c r="EMN18" s="695"/>
      <c r="EMO18" s="695"/>
      <c r="EMP18" s="695"/>
      <c r="EMQ18" s="695"/>
      <c r="EMR18" s="695"/>
      <c r="EMS18" s="695"/>
      <c r="EMT18" s="695"/>
      <c r="EMU18" s="695"/>
      <c r="EMV18" s="695"/>
      <c r="EMW18" s="695"/>
      <c r="EMX18" s="695"/>
      <c r="EMY18" s="695"/>
      <c r="EMZ18" s="695"/>
      <c r="ENA18" s="695"/>
      <c r="ENB18" s="695"/>
      <c r="ENC18" s="695"/>
      <c r="END18" s="695"/>
      <c r="ENE18" s="695"/>
      <c r="ENF18" s="695"/>
      <c r="ENG18" s="695"/>
      <c r="ENH18" s="695"/>
      <c r="ENI18" s="695"/>
      <c r="ENJ18" s="695"/>
      <c r="ENK18" s="695"/>
      <c r="ENL18" s="695"/>
      <c r="ENM18" s="695"/>
      <c r="ENN18" s="695"/>
      <c r="ENO18" s="695"/>
      <c r="ENP18" s="695"/>
      <c r="ENQ18" s="695"/>
      <c r="ENR18" s="695"/>
      <c r="ENS18" s="695"/>
      <c r="ENT18" s="695"/>
      <c r="ENU18" s="695"/>
      <c r="ENV18" s="695"/>
      <c r="ENW18" s="695"/>
      <c r="ENX18" s="695"/>
      <c r="ENY18" s="695"/>
      <c r="ENZ18" s="695"/>
      <c r="EOA18" s="695"/>
      <c r="EOB18" s="695"/>
      <c r="EOC18" s="695"/>
      <c r="EOD18" s="695"/>
      <c r="EOE18" s="695"/>
      <c r="EOF18" s="695"/>
      <c r="EOG18" s="695"/>
      <c r="EOH18" s="695"/>
      <c r="EOI18" s="695"/>
      <c r="EOJ18" s="695"/>
      <c r="EOK18" s="695"/>
      <c r="EOL18" s="695"/>
      <c r="EOM18" s="695"/>
      <c r="EON18" s="695"/>
      <c r="EOO18" s="695"/>
      <c r="EOP18" s="695"/>
      <c r="EOQ18" s="695"/>
      <c r="EOR18" s="695"/>
      <c r="EOS18" s="695"/>
      <c r="EOT18" s="695"/>
      <c r="EOU18" s="695"/>
      <c r="EOV18" s="695"/>
      <c r="EOW18" s="695"/>
      <c r="EOX18" s="695"/>
      <c r="EOY18" s="695"/>
      <c r="EOZ18" s="695"/>
      <c r="EPA18" s="695"/>
      <c r="EPB18" s="695"/>
      <c r="EPC18" s="695"/>
      <c r="EPD18" s="695"/>
      <c r="EPE18" s="695"/>
      <c r="EPF18" s="695"/>
      <c r="EPG18" s="695"/>
      <c r="EPH18" s="695"/>
      <c r="EPI18" s="695"/>
      <c r="EPJ18" s="695"/>
      <c r="EPK18" s="695"/>
      <c r="EPL18" s="695"/>
      <c r="EPM18" s="695"/>
      <c r="EPN18" s="695"/>
      <c r="EPO18" s="695"/>
      <c r="EPP18" s="695"/>
      <c r="EPQ18" s="695"/>
      <c r="EPR18" s="695"/>
      <c r="EPS18" s="695"/>
      <c r="EPT18" s="695"/>
      <c r="EPU18" s="695"/>
      <c r="EPV18" s="695"/>
      <c r="EPW18" s="695"/>
      <c r="EPX18" s="695"/>
      <c r="EPY18" s="695"/>
      <c r="EPZ18" s="695"/>
      <c r="EQA18" s="695"/>
      <c r="EQB18" s="695"/>
      <c r="EQC18" s="695"/>
      <c r="EQD18" s="695"/>
      <c r="EQE18" s="695"/>
      <c r="EQF18" s="695"/>
      <c r="EQG18" s="695"/>
      <c r="EQH18" s="695"/>
      <c r="EQI18" s="695"/>
      <c r="EQJ18" s="695"/>
      <c r="EQK18" s="695"/>
      <c r="EQL18" s="695"/>
      <c r="EQM18" s="695"/>
      <c r="EQN18" s="695"/>
      <c r="EQO18" s="695"/>
      <c r="EQP18" s="695"/>
      <c r="EQQ18" s="695"/>
      <c r="EQR18" s="695"/>
      <c r="EQS18" s="695"/>
      <c r="EQT18" s="695"/>
      <c r="EQU18" s="695"/>
      <c r="EQV18" s="695"/>
      <c r="EQW18" s="695"/>
      <c r="EQX18" s="695"/>
      <c r="EQY18" s="695"/>
      <c r="EQZ18" s="695"/>
      <c r="ERA18" s="695"/>
      <c r="ERB18" s="695"/>
      <c r="ERC18" s="695"/>
      <c r="ERD18" s="695"/>
      <c r="ERE18" s="695"/>
      <c r="ERF18" s="695"/>
      <c r="ERG18" s="695"/>
      <c r="ERH18" s="695"/>
      <c r="ERI18" s="695"/>
      <c r="ERJ18" s="695"/>
      <c r="ERK18" s="695"/>
      <c r="ERL18" s="695"/>
      <c r="ERM18" s="695"/>
      <c r="ERN18" s="695"/>
      <c r="ERO18" s="695"/>
      <c r="ERP18" s="695"/>
      <c r="ERQ18" s="695"/>
      <c r="ERR18" s="695"/>
      <c r="ERS18" s="695"/>
      <c r="ERT18" s="695"/>
      <c r="ERU18" s="695"/>
      <c r="ERV18" s="695"/>
      <c r="ERW18" s="695"/>
      <c r="ERX18" s="695"/>
      <c r="ERY18" s="695"/>
      <c r="ERZ18" s="695"/>
      <c r="ESA18" s="695"/>
      <c r="ESB18" s="695"/>
      <c r="ESC18" s="695"/>
      <c r="ESD18" s="695"/>
      <c r="ESE18" s="695"/>
      <c r="ESF18" s="695"/>
      <c r="ESG18" s="695"/>
      <c r="ESH18" s="695"/>
      <c r="ESI18" s="695"/>
      <c r="ESJ18" s="695"/>
      <c r="ESK18" s="695"/>
      <c r="ESL18" s="695"/>
      <c r="ESM18" s="695"/>
      <c r="ESN18" s="695"/>
      <c r="ESO18" s="695"/>
      <c r="ESP18" s="695"/>
      <c r="ESQ18" s="695"/>
      <c r="ESR18" s="695"/>
      <c r="ESS18" s="695"/>
      <c r="EST18" s="695"/>
      <c r="ESU18" s="695"/>
      <c r="ESV18" s="695"/>
      <c r="ESW18" s="695"/>
      <c r="ESX18" s="695"/>
      <c r="ESY18" s="695"/>
      <c r="ESZ18" s="695"/>
      <c r="ETA18" s="695"/>
      <c r="ETB18" s="695"/>
      <c r="ETC18" s="695"/>
      <c r="ETD18" s="695"/>
      <c r="ETE18" s="695"/>
      <c r="ETF18" s="695"/>
      <c r="ETG18" s="695"/>
      <c r="ETH18" s="695"/>
      <c r="ETI18" s="695"/>
      <c r="ETJ18" s="695"/>
      <c r="ETK18" s="695"/>
      <c r="ETL18" s="695"/>
      <c r="ETM18" s="695"/>
      <c r="ETN18" s="695"/>
      <c r="ETO18" s="695"/>
      <c r="ETP18" s="695"/>
      <c r="ETQ18" s="695"/>
      <c r="ETR18" s="695"/>
      <c r="ETS18" s="695"/>
      <c r="ETT18" s="695"/>
      <c r="ETU18" s="695"/>
      <c r="ETV18" s="695"/>
      <c r="ETW18" s="695"/>
      <c r="ETX18" s="695"/>
      <c r="ETY18" s="695"/>
      <c r="ETZ18" s="695"/>
      <c r="EUA18" s="695"/>
      <c r="EUB18" s="695"/>
      <c r="EUC18" s="695"/>
      <c r="EUD18" s="695"/>
      <c r="EUE18" s="695"/>
      <c r="EUF18" s="695"/>
      <c r="EUG18" s="695"/>
      <c r="EUH18" s="695"/>
      <c r="EUI18" s="695"/>
      <c r="EUJ18" s="695"/>
      <c r="EUK18" s="695"/>
      <c r="EUL18" s="695"/>
      <c r="EUM18" s="695"/>
      <c r="EUN18" s="695"/>
      <c r="EUO18" s="695"/>
      <c r="EUP18" s="695"/>
      <c r="EUQ18" s="695"/>
      <c r="EUR18" s="695"/>
      <c r="EUS18" s="695"/>
      <c r="EUT18" s="695"/>
      <c r="EUU18" s="695"/>
      <c r="EUV18" s="695"/>
      <c r="EUW18" s="695"/>
      <c r="EUX18" s="695"/>
      <c r="EUY18" s="695"/>
      <c r="EUZ18" s="695"/>
      <c r="EVA18" s="695"/>
      <c r="EVB18" s="695"/>
      <c r="EVC18" s="695"/>
      <c r="EVD18" s="695"/>
      <c r="EVE18" s="695"/>
      <c r="EVF18" s="695"/>
      <c r="EVG18" s="695"/>
      <c r="EVH18" s="695"/>
      <c r="EVI18" s="695"/>
      <c r="EVJ18" s="695"/>
      <c r="EVK18" s="695"/>
      <c r="EVL18" s="695"/>
      <c r="EVM18" s="695"/>
      <c r="EVN18" s="695"/>
      <c r="EVO18" s="695"/>
      <c r="EVP18" s="695"/>
      <c r="EVQ18" s="695"/>
      <c r="EVR18" s="695"/>
      <c r="EVS18" s="695"/>
      <c r="EVT18" s="695"/>
      <c r="EVU18" s="695"/>
      <c r="EVV18" s="695"/>
      <c r="EVW18" s="695"/>
      <c r="EVX18" s="695"/>
      <c r="EVY18" s="695"/>
      <c r="EVZ18" s="695"/>
      <c r="EWA18" s="695"/>
      <c r="EWB18" s="695"/>
      <c r="EWC18" s="695"/>
      <c r="EWD18" s="695"/>
      <c r="EWE18" s="695"/>
      <c r="EWF18" s="695"/>
      <c r="EWG18" s="695"/>
      <c r="EWH18" s="695"/>
      <c r="EWI18" s="695"/>
      <c r="EWJ18" s="695"/>
      <c r="EWK18" s="695"/>
      <c r="EWL18" s="695"/>
      <c r="EWM18" s="695"/>
      <c r="EWN18" s="695"/>
      <c r="EWO18" s="695"/>
      <c r="EWP18" s="695"/>
      <c r="EWQ18" s="695"/>
      <c r="EWR18" s="695"/>
      <c r="EWS18" s="695"/>
      <c r="EWT18" s="695"/>
      <c r="EWU18" s="695"/>
      <c r="EWV18" s="695"/>
      <c r="EWW18" s="695"/>
      <c r="EWX18" s="695"/>
      <c r="EWY18" s="695"/>
      <c r="EWZ18" s="695"/>
      <c r="EXA18" s="695"/>
      <c r="EXB18" s="695"/>
      <c r="EXC18" s="695"/>
      <c r="EXD18" s="695"/>
      <c r="EXE18" s="695"/>
      <c r="EXF18" s="695"/>
      <c r="EXG18" s="695"/>
      <c r="EXH18" s="695"/>
      <c r="EXI18" s="695"/>
      <c r="EXJ18" s="695"/>
      <c r="EXK18" s="695"/>
      <c r="EXL18" s="695"/>
      <c r="EXM18" s="695"/>
      <c r="EXN18" s="695"/>
      <c r="EXO18" s="695"/>
      <c r="EXP18" s="695"/>
      <c r="EXQ18" s="695"/>
      <c r="EXR18" s="695"/>
      <c r="EXS18" s="695"/>
      <c r="EXT18" s="695"/>
      <c r="EXU18" s="695"/>
      <c r="EXV18" s="695"/>
      <c r="EXW18" s="695"/>
      <c r="EXX18" s="695"/>
      <c r="EXY18" s="695"/>
      <c r="EXZ18" s="695"/>
      <c r="EYA18" s="695"/>
      <c r="EYB18" s="695"/>
      <c r="EYC18" s="695"/>
      <c r="EYD18" s="695"/>
      <c r="EYE18" s="695"/>
      <c r="EYF18" s="695"/>
      <c r="EYG18" s="695"/>
      <c r="EYH18" s="695"/>
      <c r="EYI18" s="695"/>
      <c r="EYJ18" s="695"/>
      <c r="EYK18" s="695"/>
      <c r="EYL18" s="695"/>
      <c r="EYM18" s="695"/>
      <c r="EYN18" s="695"/>
      <c r="EYO18" s="695"/>
      <c r="EYP18" s="695"/>
      <c r="EYQ18" s="695"/>
      <c r="EYR18" s="695"/>
      <c r="EYS18" s="695"/>
      <c r="EYT18" s="695"/>
      <c r="EYU18" s="695"/>
      <c r="EYV18" s="695"/>
      <c r="EYW18" s="695"/>
      <c r="EYX18" s="695"/>
      <c r="EYY18" s="695"/>
      <c r="EYZ18" s="695"/>
      <c r="EZA18" s="695"/>
      <c r="EZB18" s="695"/>
      <c r="EZC18" s="695"/>
      <c r="EZD18" s="695"/>
      <c r="EZE18" s="695"/>
      <c r="EZF18" s="695"/>
      <c r="EZG18" s="695"/>
      <c r="EZH18" s="695"/>
      <c r="EZI18" s="695"/>
      <c r="EZJ18" s="695"/>
      <c r="EZK18" s="695"/>
      <c r="EZL18" s="695"/>
      <c r="EZM18" s="695"/>
      <c r="EZN18" s="695"/>
      <c r="EZO18" s="695"/>
      <c r="EZP18" s="695"/>
      <c r="EZQ18" s="695"/>
      <c r="EZR18" s="695"/>
      <c r="EZS18" s="695"/>
      <c r="EZT18" s="695"/>
      <c r="EZU18" s="695"/>
      <c r="EZV18" s="695"/>
      <c r="EZW18" s="695"/>
      <c r="EZX18" s="695"/>
      <c r="EZY18" s="695"/>
      <c r="EZZ18" s="695"/>
      <c r="FAA18" s="695"/>
      <c r="FAB18" s="695"/>
      <c r="FAC18" s="695"/>
      <c r="FAD18" s="695"/>
      <c r="FAE18" s="695"/>
      <c r="FAF18" s="695"/>
      <c r="FAG18" s="695"/>
      <c r="FAH18" s="695"/>
      <c r="FAI18" s="695"/>
      <c r="FAJ18" s="695"/>
      <c r="FAK18" s="695"/>
      <c r="FAL18" s="695"/>
      <c r="FAM18" s="695"/>
      <c r="FAN18" s="695"/>
      <c r="FAO18" s="695"/>
      <c r="FAP18" s="695"/>
      <c r="FAQ18" s="695"/>
      <c r="FAR18" s="695"/>
      <c r="FAS18" s="695"/>
      <c r="FAT18" s="695"/>
      <c r="FAU18" s="695"/>
      <c r="FAV18" s="695"/>
      <c r="FAW18" s="695"/>
      <c r="FAX18" s="695"/>
      <c r="FAY18" s="695"/>
      <c r="FAZ18" s="695"/>
      <c r="FBA18" s="695"/>
      <c r="FBB18" s="695"/>
      <c r="FBC18" s="695"/>
      <c r="FBD18" s="695"/>
      <c r="FBE18" s="695"/>
      <c r="FBF18" s="695"/>
      <c r="FBG18" s="695"/>
      <c r="FBH18" s="695"/>
      <c r="FBI18" s="695"/>
      <c r="FBJ18" s="695"/>
      <c r="FBK18" s="695"/>
      <c r="FBL18" s="695"/>
      <c r="FBM18" s="695"/>
      <c r="FBN18" s="695"/>
      <c r="FBO18" s="695"/>
      <c r="FBP18" s="695"/>
      <c r="FBQ18" s="695"/>
      <c r="FBR18" s="695"/>
      <c r="FBS18" s="695"/>
      <c r="FBT18" s="695"/>
      <c r="FBU18" s="695"/>
      <c r="FBV18" s="695"/>
      <c r="FBW18" s="695"/>
      <c r="FBX18" s="695"/>
      <c r="FBY18" s="695"/>
      <c r="FBZ18" s="695"/>
      <c r="FCA18" s="695"/>
      <c r="FCB18" s="695"/>
      <c r="FCC18" s="695"/>
      <c r="FCD18" s="695"/>
      <c r="FCE18" s="695"/>
      <c r="FCF18" s="695"/>
      <c r="FCG18" s="695"/>
      <c r="FCH18" s="695"/>
      <c r="FCI18" s="695"/>
      <c r="FCJ18" s="695"/>
      <c r="FCK18" s="695"/>
      <c r="FCL18" s="695"/>
      <c r="FCM18" s="695"/>
      <c r="FCN18" s="695"/>
      <c r="FCO18" s="695"/>
      <c r="FCP18" s="695"/>
      <c r="FCQ18" s="695"/>
      <c r="FCR18" s="695"/>
      <c r="FCS18" s="695"/>
      <c r="FCT18" s="695"/>
      <c r="FCU18" s="695"/>
      <c r="FCV18" s="695"/>
      <c r="FCW18" s="695"/>
      <c r="FCX18" s="695"/>
      <c r="FCY18" s="695"/>
      <c r="FCZ18" s="695"/>
      <c r="FDA18" s="695"/>
      <c r="FDB18" s="695"/>
      <c r="FDC18" s="695"/>
      <c r="FDD18" s="695"/>
      <c r="FDE18" s="695"/>
      <c r="FDF18" s="695"/>
      <c r="FDG18" s="695"/>
      <c r="FDH18" s="695"/>
      <c r="FDI18" s="695"/>
      <c r="FDJ18" s="695"/>
      <c r="FDK18" s="695"/>
      <c r="FDL18" s="695"/>
      <c r="FDM18" s="695"/>
      <c r="FDN18" s="695"/>
      <c r="FDO18" s="695"/>
      <c r="FDP18" s="695"/>
      <c r="FDQ18" s="695"/>
      <c r="FDR18" s="695"/>
      <c r="FDS18" s="695"/>
      <c r="FDT18" s="695"/>
      <c r="FDU18" s="695"/>
      <c r="FDV18" s="695"/>
      <c r="FDW18" s="695"/>
      <c r="FDX18" s="695"/>
      <c r="FDY18" s="695"/>
      <c r="FDZ18" s="695"/>
      <c r="FEA18" s="695"/>
      <c r="FEB18" s="695"/>
      <c r="FEC18" s="695"/>
      <c r="FED18" s="695"/>
      <c r="FEE18" s="695"/>
      <c r="FEF18" s="695"/>
      <c r="FEG18" s="695"/>
      <c r="FEH18" s="695"/>
      <c r="FEI18" s="695"/>
      <c r="FEJ18" s="695"/>
      <c r="FEK18" s="695"/>
      <c r="FEL18" s="695"/>
      <c r="FEM18" s="695"/>
      <c r="FEN18" s="695"/>
      <c r="FEO18" s="695"/>
      <c r="FEP18" s="695"/>
      <c r="FEQ18" s="695"/>
      <c r="FER18" s="695"/>
      <c r="FES18" s="695"/>
      <c r="FET18" s="695"/>
      <c r="FEU18" s="695"/>
      <c r="FEV18" s="695"/>
      <c r="FEW18" s="695"/>
      <c r="FEX18" s="695"/>
      <c r="FEY18" s="695"/>
      <c r="FEZ18" s="695"/>
      <c r="FFA18" s="695"/>
      <c r="FFB18" s="695"/>
      <c r="FFC18" s="695"/>
      <c r="FFD18" s="695"/>
      <c r="FFE18" s="695"/>
      <c r="FFF18" s="695"/>
      <c r="FFG18" s="695"/>
      <c r="FFH18" s="695"/>
      <c r="FFI18" s="695"/>
      <c r="FFJ18" s="695"/>
      <c r="FFK18" s="695"/>
      <c r="FFL18" s="695"/>
      <c r="FFM18" s="695"/>
      <c r="FFN18" s="695"/>
      <c r="FFO18" s="695"/>
      <c r="FFP18" s="695"/>
      <c r="FFQ18" s="695"/>
      <c r="FFR18" s="695"/>
      <c r="FFS18" s="695"/>
      <c r="FFT18" s="695"/>
      <c r="FFU18" s="695"/>
      <c r="FFV18" s="695"/>
      <c r="FFW18" s="695"/>
      <c r="FFX18" s="695"/>
      <c r="FFY18" s="695"/>
      <c r="FFZ18" s="695"/>
      <c r="FGA18" s="695"/>
      <c r="FGB18" s="695"/>
      <c r="FGC18" s="695"/>
      <c r="FGD18" s="695"/>
      <c r="FGE18" s="695"/>
      <c r="FGF18" s="695"/>
      <c r="FGG18" s="695"/>
      <c r="FGH18" s="695"/>
      <c r="FGI18" s="695"/>
      <c r="FGJ18" s="695"/>
      <c r="FGK18" s="695"/>
      <c r="FGL18" s="695"/>
      <c r="FGM18" s="695"/>
      <c r="FGN18" s="695"/>
      <c r="FGO18" s="695"/>
      <c r="FGP18" s="695"/>
      <c r="FGQ18" s="695"/>
      <c r="FGR18" s="695"/>
      <c r="FGS18" s="695"/>
      <c r="FGT18" s="695"/>
      <c r="FGU18" s="695"/>
      <c r="FGV18" s="695"/>
      <c r="FGW18" s="695"/>
      <c r="FGX18" s="695"/>
      <c r="FGY18" s="695"/>
      <c r="FGZ18" s="695"/>
      <c r="FHA18" s="695"/>
      <c r="FHB18" s="695"/>
      <c r="FHC18" s="695"/>
      <c r="FHD18" s="695"/>
      <c r="FHE18" s="695"/>
      <c r="FHF18" s="695"/>
      <c r="FHG18" s="695"/>
      <c r="FHH18" s="695"/>
      <c r="FHI18" s="695"/>
      <c r="FHJ18" s="695"/>
      <c r="FHK18" s="695"/>
      <c r="FHL18" s="695"/>
      <c r="FHM18" s="695"/>
      <c r="FHN18" s="695"/>
      <c r="FHO18" s="695"/>
      <c r="FHP18" s="695"/>
      <c r="FHQ18" s="695"/>
      <c r="FHR18" s="695"/>
      <c r="FHS18" s="695"/>
      <c r="FHT18" s="695"/>
      <c r="FHU18" s="695"/>
      <c r="FHV18" s="695"/>
      <c r="FHW18" s="695"/>
      <c r="FHX18" s="695"/>
      <c r="FHY18" s="695"/>
      <c r="FHZ18" s="695"/>
      <c r="FIA18" s="695"/>
      <c r="FIB18" s="695"/>
      <c r="FIC18" s="695"/>
      <c r="FID18" s="695"/>
      <c r="FIE18" s="695"/>
      <c r="FIF18" s="695"/>
      <c r="FIG18" s="695"/>
      <c r="FIH18" s="695"/>
      <c r="FII18" s="695"/>
      <c r="FIJ18" s="695"/>
      <c r="FIK18" s="695"/>
      <c r="FIL18" s="695"/>
      <c r="FIM18" s="695"/>
      <c r="FIN18" s="695"/>
      <c r="FIO18" s="695"/>
      <c r="FIP18" s="695"/>
      <c r="FIQ18" s="695"/>
      <c r="FIR18" s="695"/>
      <c r="FIS18" s="695"/>
      <c r="FIT18" s="695"/>
      <c r="FIU18" s="695"/>
      <c r="FIV18" s="695"/>
      <c r="FIW18" s="695"/>
      <c r="FIX18" s="695"/>
      <c r="FIY18" s="695"/>
      <c r="FIZ18" s="695"/>
      <c r="FJA18" s="695"/>
      <c r="FJB18" s="695"/>
      <c r="FJC18" s="695"/>
      <c r="FJD18" s="695"/>
      <c r="FJE18" s="695"/>
      <c r="FJF18" s="695"/>
      <c r="FJG18" s="695"/>
      <c r="FJH18" s="695"/>
      <c r="FJI18" s="695"/>
      <c r="FJJ18" s="695"/>
      <c r="FJK18" s="695"/>
      <c r="FJL18" s="695"/>
      <c r="FJM18" s="695"/>
      <c r="FJN18" s="695"/>
      <c r="FJO18" s="695"/>
      <c r="FJP18" s="695"/>
      <c r="FJQ18" s="695"/>
      <c r="FJR18" s="695"/>
      <c r="FJS18" s="695"/>
      <c r="FJT18" s="695"/>
      <c r="FJU18" s="695"/>
      <c r="FJV18" s="695"/>
      <c r="FJW18" s="695"/>
      <c r="FJX18" s="695"/>
      <c r="FJY18" s="695"/>
      <c r="FJZ18" s="695"/>
      <c r="FKA18" s="695"/>
      <c r="FKB18" s="695"/>
      <c r="FKC18" s="695"/>
      <c r="FKD18" s="695"/>
      <c r="FKE18" s="695"/>
      <c r="FKF18" s="695"/>
      <c r="FKG18" s="695"/>
      <c r="FKH18" s="695"/>
      <c r="FKI18" s="695"/>
      <c r="FKJ18" s="695"/>
      <c r="FKK18" s="695"/>
      <c r="FKL18" s="695"/>
      <c r="FKM18" s="695"/>
      <c r="FKN18" s="695"/>
      <c r="FKO18" s="695"/>
      <c r="FKP18" s="695"/>
      <c r="FKQ18" s="695"/>
      <c r="FKR18" s="695"/>
      <c r="FKS18" s="695"/>
      <c r="FKT18" s="695"/>
      <c r="FKU18" s="695"/>
      <c r="FKV18" s="695"/>
      <c r="FKW18" s="695"/>
      <c r="FKX18" s="695"/>
      <c r="FKY18" s="695"/>
      <c r="FKZ18" s="695"/>
      <c r="FLA18" s="695"/>
      <c r="FLB18" s="695"/>
      <c r="FLC18" s="695"/>
      <c r="FLD18" s="695"/>
      <c r="FLE18" s="695"/>
      <c r="FLF18" s="695"/>
      <c r="FLG18" s="695"/>
      <c r="FLH18" s="695"/>
      <c r="FLI18" s="695"/>
      <c r="FLJ18" s="695"/>
      <c r="FLK18" s="695"/>
      <c r="FLL18" s="695"/>
      <c r="FLM18" s="695"/>
      <c r="FLN18" s="695"/>
      <c r="FLO18" s="695"/>
      <c r="FLP18" s="695"/>
      <c r="FLQ18" s="695"/>
      <c r="FLR18" s="695"/>
      <c r="FLS18" s="695"/>
      <c r="FLT18" s="695"/>
      <c r="FLU18" s="695"/>
      <c r="FLV18" s="695"/>
      <c r="FLW18" s="695"/>
      <c r="FLX18" s="695"/>
      <c r="FLY18" s="695"/>
      <c r="FLZ18" s="695"/>
      <c r="FMA18" s="695"/>
      <c r="FMB18" s="695"/>
      <c r="FMC18" s="695"/>
      <c r="FMD18" s="695"/>
      <c r="FME18" s="695"/>
      <c r="FMF18" s="695"/>
      <c r="FMG18" s="695"/>
      <c r="FMH18" s="695"/>
      <c r="FMI18" s="695"/>
      <c r="FMJ18" s="695"/>
      <c r="FMK18" s="695"/>
      <c r="FML18" s="695"/>
      <c r="FMM18" s="695"/>
      <c r="FMN18" s="695"/>
      <c r="FMO18" s="695"/>
      <c r="FMP18" s="695"/>
      <c r="FMQ18" s="695"/>
      <c r="FMR18" s="695"/>
      <c r="FMS18" s="695"/>
      <c r="FMT18" s="695"/>
      <c r="FMU18" s="695"/>
      <c r="FMV18" s="695"/>
      <c r="FMW18" s="695"/>
      <c r="FMX18" s="695"/>
      <c r="FMY18" s="695"/>
      <c r="FMZ18" s="695"/>
      <c r="FNA18" s="695"/>
      <c r="FNB18" s="695"/>
      <c r="FNC18" s="695"/>
      <c r="FND18" s="695"/>
      <c r="FNE18" s="695"/>
      <c r="FNF18" s="695"/>
      <c r="FNG18" s="695"/>
      <c r="FNH18" s="695"/>
      <c r="FNI18" s="695"/>
      <c r="FNJ18" s="695"/>
      <c r="FNK18" s="695"/>
      <c r="FNL18" s="695"/>
      <c r="FNM18" s="695"/>
      <c r="FNN18" s="695"/>
      <c r="FNO18" s="695"/>
      <c r="FNP18" s="695"/>
      <c r="FNQ18" s="695"/>
      <c r="FNR18" s="695"/>
      <c r="FNS18" s="695"/>
      <c r="FNT18" s="695"/>
      <c r="FNU18" s="695"/>
      <c r="FNV18" s="695"/>
      <c r="FNW18" s="695"/>
      <c r="FNX18" s="695"/>
      <c r="FNY18" s="695"/>
      <c r="FNZ18" s="695"/>
      <c r="FOA18" s="695"/>
      <c r="FOB18" s="695"/>
      <c r="FOC18" s="695"/>
      <c r="FOD18" s="695"/>
      <c r="FOE18" s="695"/>
      <c r="FOF18" s="695"/>
      <c r="FOG18" s="695"/>
      <c r="FOH18" s="695"/>
      <c r="FOI18" s="695"/>
      <c r="FOJ18" s="695"/>
      <c r="FOK18" s="695"/>
      <c r="FOL18" s="695"/>
      <c r="FOM18" s="695"/>
      <c r="FON18" s="695"/>
      <c r="FOO18" s="695"/>
      <c r="FOP18" s="695"/>
      <c r="FOQ18" s="695"/>
      <c r="FOR18" s="695"/>
      <c r="FOS18" s="695"/>
      <c r="FOT18" s="695"/>
      <c r="FOU18" s="695"/>
      <c r="FOV18" s="695"/>
      <c r="FOW18" s="695"/>
      <c r="FOX18" s="695"/>
      <c r="FOY18" s="695"/>
      <c r="FOZ18" s="695"/>
      <c r="FPA18" s="695"/>
      <c r="FPB18" s="695"/>
      <c r="FPC18" s="695"/>
      <c r="FPD18" s="695"/>
      <c r="FPE18" s="695"/>
      <c r="FPF18" s="695"/>
      <c r="FPG18" s="695"/>
      <c r="FPH18" s="695"/>
      <c r="FPI18" s="695"/>
      <c r="FPJ18" s="695"/>
      <c r="FPK18" s="695"/>
      <c r="FPL18" s="695"/>
      <c r="FPM18" s="695"/>
      <c r="FPN18" s="695"/>
      <c r="FPO18" s="695"/>
      <c r="FPP18" s="695"/>
      <c r="FPQ18" s="695"/>
      <c r="FPR18" s="695"/>
      <c r="FPS18" s="695"/>
      <c r="FPT18" s="695"/>
      <c r="FPU18" s="695"/>
      <c r="FPV18" s="695"/>
      <c r="FPW18" s="695"/>
      <c r="FPX18" s="695"/>
      <c r="FPY18" s="695"/>
      <c r="FPZ18" s="695"/>
      <c r="FQA18" s="695"/>
      <c r="FQB18" s="695"/>
      <c r="FQC18" s="695"/>
      <c r="FQD18" s="695"/>
      <c r="FQE18" s="695"/>
      <c r="FQF18" s="695"/>
      <c r="FQG18" s="695"/>
      <c r="FQH18" s="695"/>
      <c r="FQI18" s="695"/>
      <c r="FQJ18" s="695"/>
      <c r="FQK18" s="695"/>
      <c r="FQL18" s="695"/>
      <c r="FQM18" s="695"/>
      <c r="FQN18" s="695"/>
      <c r="FQO18" s="695"/>
      <c r="FQP18" s="695"/>
      <c r="FQQ18" s="695"/>
      <c r="FQR18" s="695"/>
      <c r="FQS18" s="695"/>
      <c r="FQT18" s="695"/>
      <c r="FQU18" s="695"/>
      <c r="FQV18" s="695"/>
      <c r="FQW18" s="695"/>
      <c r="FQX18" s="695"/>
      <c r="FQY18" s="695"/>
      <c r="FQZ18" s="695"/>
      <c r="FRA18" s="695"/>
      <c r="FRB18" s="695"/>
      <c r="FRC18" s="695"/>
      <c r="FRD18" s="695"/>
      <c r="FRE18" s="695"/>
      <c r="FRF18" s="695"/>
      <c r="FRG18" s="695"/>
      <c r="FRH18" s="695"/>
      <c r="FRI18" s="695"/>
      <c r="FRJ18" s="695"/>
      <c r="FRK18" s="695"/>
      <c r="FRL18" s="695"/>
      <c r="FRM18" s="695"/>
      <c r="FRN18" s="695"/>
      <c r="FRO18" s="695"/>
      <c r="FRP18" s="695"/>
      <c r="FRQ18" s="695"/>
      <c r="FRR18" s="695"/>
      <c r="FRS18" s="695"/>
      <c r="FRT18" s="695"/>
      <c r="FRU18" s="695"/>
      <c r="FRV18" s="695"/>
      <c r="FRW18" s="695"/>
      <c r="FRX18" s="695"/>
      <c r="FRY18" s="695"/>
      <c r="FRZ18" s="695"/>
      <c r="FSA18" s="695"/>
      <c r="FSB18" s="695"/>
      <c r="FSC18" s="695"/>
      <c r="FSD18" s="695"/>
      <c r="FSE18" s="695"/>
      <c r="FSF18" s="695"/>
      <c r="FSG18" s="695"/>
      <c r="FSH18" s="695"/>
      <c r="FSI18" s="695"/>
      <c r="FSJ18" s="695"/>
      <c r="FSK18" s="695"/>
      <c r="FSL18" s="695"/>
      <c r="FSM18" s="695"/>
      <c r="FSN18" s="695"/>
      <c r="FSO18" s="695"/>
      <c r="FSP18" s="695"/>
      <c r="FSQ18" s="695"/>
      <c r="FSR18" s="695"/>
      <c r="FSS18" s="695"/>
      <c r="FST18" s="695"/>
      <c r="FSU18" s="695"/>
      <c r="FSV18" s="695"/>
      <c r="FSW18" s="695"/>
      <c r="FSX18" s="695"/>
      <c r="FSY18" s="695"/>
      <c r="FSZ18" s="695"/>
      <c r="FTA18" s="695"/>
      <c r="FTB18" s="695"/>
      <c r="FTC18" s="695"/>
      <c r="FTD18" s="695"/>
      <c r="FTE18" s="695"/>
      <c r="FTF18" s="695"/>
      <c r="FTG18" s="695"/>
      <c r="FTH18" s="695"/>
      <c r="FTI18" s="695"/>
      <c r="FTJ18" s="695"/>
      <c r="FTK18" s="695"/>
      <c r="FTL18" s="695"/>
      <c r="FTM18" s="695"/>
      <c r="FTN18" s="695"/>
      <c r="FTO18" s="695"/>
      <c r="FTP18" s="695"/>
      <c r="FTQ18" s="695"/>
      <c r="FTR18" s="695"/>
      <c r="FTS18" s="695"/>
      <c r="FTT18" s="695"/>
      <c r="FTU18" s="695"/>
      <c r="FTV18" s="695"/>
      <c r="FTW18" s="695"/>
      <c r="FTX18" s="695"/>
      <c r="FTY18" s="695"/>
      <c r="FTZ18" s="695"/>
      <c r="FUA18" s="695"/>
      <c r="FUB18" s="695"/>
      <c r="FUC18" s="695"/>
      <c r="FUD18" s="695"/>
      <c r="FUE18" s="695"/>
      <c r="FUF18" s="695"/>
      <c r="FUG18" s="695"/>
      <c r="FUH18" s="695"/>
      <c r="FUI18" s="695"/>
      <c r="FUJ18" s="695"/>
      <c r="FUK18" s="695"/>
      <c r="FUL18" s="695"/>
      <c r="FUM18" s="695"/>
      <c r="FUN18" s="695"/>
      <c r="FUO18" s="695"/>
      <c r="FUP18" s="695"/>
      <c r="FUQ18" s="695"/>
      <c r="FUR18" s="695"/>
      <c r="FUS18" s="695"/>
      <c r="FUT18" s="695"/>
      <c r="FUU18" s="695"/>
      <c r="FUV18" s="695"/>
      <c r="FUW18" s="695"/>
      <c r="FUX18" s="695"/>
      <c r="FUY18" s="695"/>
      <c r="FUZ18" s="695"/>
      <c r="FVA18" s="695"/>
      <c r="FVB18" s="695"/>
      <c r="FVC18" s="695"/>
      <c r="FVD18" s="695"/>
      <c r="FVE18" s="695"/>
      <c r="FVF18" s="695"/>
      <c r="FVG18" s="695"/>
      <c r="FVH18" s="695"/>
      <c r="FVI18" s="695"/>
      <c r="FVJ18" s="695"/>
      <c r="FVK18" s="695"/>
      <c r="FVL18" s="695"/>
      <c r="FVM18" s="695"/>
      <c r="FVN18" s="695"/>
      <c r="FVO18" s="695"/>
      <c r="FVP18" s="695"/>
      <c r="FVQ18" s="695"/>
      <c r="FVR18" s="695"/>
      <c r="FVS18" s="695"/>
      <c r="FVT18" s="695"/>
      <c r="FVU18" s="695"/>
      <c r="FVV18" s="695"/>
      <c r="FVW18" s="695"/>
      <c r="FVX18" s="695"/>
      <c r="FVY18" s="695"/>
      <c r="FVZ18" s="695"/>
      <c r="FWA18" s="695"/>
      <c r="FWB18" s="695"/>
      <c r="FWC18" s="695"/>
      <c r="FWD18" s="695"/>
      <c r="FWE18" s="695"/>
      <c r="FWF18" s="695"/>
      <c r="FWG18" s="695"/>
      <c r="FWH18" s="695"/>
      <c r="FWI18" s="695"/>
      <c r="FWJ18" s="695"/>
      <c r="FWK18" s="695"/>
      <c r="FWL18" s="695"/>
      <c r="FWM18" s="695"/>
      <c r="FWN18" s="695"/>
      <c r="FWO18" s="695"/>
      <c r="FWP18" s="695"/>
      <c r="FWQ18" s="695"/>
      <c r="FWR18" s="695"/>
      <c r="FWS18" s="695"/>
      <c r="FWT18" s="695"/>
      <c r="FWU18" s="695"/>
      <c r="FWV18" s="695"/>
      <c r="FWW18" s="695"/>
      <c r="FWX18" s="695"/>
      <c r="FWY18" s="695"/>
      <c r="FWZ18" s="695"/>
      <c r="FXA18" s="695"/>
      <c r="FXB18" s="695"/>
      <c r="FXC18" s="695"/>
      <c r="FXD18" s="695"/>
      <c r="FXE18" s="695"/>
      <c r="FXF18" s="695"/>
      <c r="FXG18" s="695"/>
      <c r="FXH18" s="695"/>
      <c r="FXI18" s="695"/>
      <c r="FXJ18" s="695"/>
      <c r="FXK18" s="695"/>
      <c r="FXL18" s="695"/>
      <c r="FXM18" s="695"/>
      <c r="FXN18" s="695"/>
      <c r="FXO18" s="695"/>
      <c r="FXP18" s="695"/>
      <c r="FXQ18" s="695"/>
      <c r="FXR18" s="695"/>
      <c r="FXS18" s="695"/>
      <c r="FXT18" s="695"/>
      <c r="FXU18" s="695"/>
      <c r="FXV18" s="695"/>
      <c r="FXW18" s="695"/>
      <c r="FXX18" s="695"/>
      <c r="FXY18" s="695"/>
      <c r="FXZ18" s="695"/>
      <c r="FYA18" s="695"/>
      <c r="FYB18" s="695"/>
      <c r="FYC18" s="695"/>
      <c r="FYD18" s="695"/>
      <c r="FYE18" s="695"/>
      <c r="FYF18" s="695"/>
      <c r="FYG18" s="695"/>
      <c r="FYH18" s="695"/>
      <c r="FYI18" s="695"/>
      <c r="FYJ18" s="695"/>
      <c r="FYK18" s="695"/>
      <c r="FYL18" s="695"/>
      <c r="FYM18" s="695"/>
      <c r="FYN18" s="695"/>
      <c r="FYO18" s="695"/>
      <c r="FYP18" s="695"/>
      <c r="FYQ18" s="695"/>
      <c r="FYR18" s="695"/>
      <c r="FYS18" s="695"/>
      <c r="FYT18" s="695"/>
      <c r="FYU18" s="695"/>
      <c r="FYV18" s="695"/>
      <c r="FYW18" s="695"/>
      <c r="FYX18" s="695"/>
      <c r="FYY18" s="695"/>
      <c r="FYZ18" s="695"/>
      <c r="FZA18" s="695"/>
      <c r="FZB18" s="695"/>
      <c r="FZC18" s="695"/>
      <c r="FZD18" s="695"/>
      <c r="FZE18" s="695"/>
      <c r="FZF18" s="695"/>
      <c r="FZG18" s="695"/>
      <c r="FZH18" s="695"/>
      <c r="FZI18" s="695"/>
      <c r="FZJ18" s="695"/>
      <c r="FZK18" s="695"/>
      <c r="FZL18" s="695"/>
      <c r="FZM18" s="695"/>
      <c r="FZN18" s="695"/>
      <c r="FZO18" s="695"/>
      <c r="FZP18" s="695"/>
      <c r="FZQ18" s="695"/>
      <c r="FZR18" s="695"/>
      <c r="FZS18" s="695"/>
      <c r="FZT18" s="695"/>
      <c r="FZU18" s="695"/>
      <c r="FZV18" s="695"/>
      <c r="FZW18" s="695"/>
      <c r="FZX18" s="695"/>
      <c r="FZY18" s="695"/>
      <c r="FZZ18" s="695"/>
      <c r="GAA18" s="695"/>
      <c r="GAB18" s="695"/>
      <c r="GAC18" s="695"/>
      <c r="GAD18" s="695"/>
      <c r="GAE18" s="695"/>
      <c r="GAF18" s="695"/>
      <c r="GAG18" s="695"/>
      <c r="GAH18" s="695"/>
      <c r="GAI18" s="695"/>
      <c r="GAJ18" s="695"/>
      <c r="GAK18" s="695"/>
      <c r="GAL18" s="695"/>
      <c r="GAM18" s="695"/>
      <c r="GAN18" s="695"/>
      <c r="GAO18" s="695"/>
      <c r="GAP18" s="695"/>
      <c r="GAQ18" s="695"/>
      <c r="GAR18" s="695"/>
      <c r="GAS18" s="695"/>
      <c r="GAT18" s="695"/>
      <c r="GAU18" s="695"/>
      <c r="GAV18" s="695"/>
      <c r="GAW18" s="695"/>
      <c r="GAX18" s="695"/>
      <c r="GAY18" s="695"/>
      <c r="GAZ18" s="695"/>
      <c r="GBA18" s="695"/>
      <c r="GBB18" s="695"/>
      <c r="GBC18" s="695"/>
      <c r="GBD18" s="695"/>
      <c r="GBE18" s="695"/>
      <c r="GBF18" s="695"/>
      <c r="GBG18" s="695"/>
      <c r="GBH18" s="695"/>
      <c r="GBI18" s="695"/>
      <c r="GBJ18" s="695"/>
      <c r="GBK18" s="695"/>
      <c r="GBL18" s="695"/>
      <c r="GBM18" s="695"/>
      <c r="GBN18" s="695"/>
      <c r="GBO18" s="695"/>
      <c r="GBP18" s="695"/>
      <c r="GBQ18" s="695"/>
      <c r="GBR18" s="695"/>
      <c r="GBS18" s="695"/>
      <c r="GBT18" s="695"/>
      <c r="GBU18" s="695"/>
      <c r="GBV18" s="695"/>
      <c r="GBW18" s="695"/>
      <c r="GBX18" s="695"/>
      <c r="GBY18" s="695"/>
      <c r="GBZ18" s="695"/>
      <c r="GCA18" s="695"/>
      <c r="GCB18" s="695"/>
      <c r="GCC18" s="695"/>
      <c r="GCD18" s="695"/>
      <c r="GCE18" s="695"/>
      <c r="GCF18" s="695"/>
      <c r="GCG18" s="695"/>
      <c r="GCH18" s="695"/>
      <c r="GCI18" s="695"/>
      <c r="GCJ18" s="695"/>
      <c r="GCK18" s="695"/>
      <c r="GCL18" s="695"/>
      <c r="GCM18" s="695"/>
      <c r="GCN18" s="695"/>
      <c r="GCO18" s="695"/>
      <c r="GCP18" s="695"/>
      <c r="GCQ18" s="695"/>
      <c r="GCR18" s="695"/>
      <c r="GCS18" s="695"/>
      <c r="GCT18" s="695"/>
      <c r="GCU18" s="695"/>
      <c r="GCV18" s="695"/>
      <c r="GCW18" s="695"/>
      <c r="GCX18" s="695"/>
      <c r="GCY18" s="695"/>
      <c r="GCZ18" s="695"/>
      <c r="GDA18" s="695"/>
      <c r="GDB18" s="695"/>
      <c r="GDC18" s="695"/>
      <c r="GDD18" s="695"/>
      <c r="GDE18" s="695"/>
      <c r="GDF18" s="695"/>
      <c r="GDG18" s="695"/>
      <c r="GDH18" s="695"/>
      <c r="GDI18" s="695"/>
      <c r="GDJ18" s="695"/>
      <c r="GDK18" s="695"/>
      <c r="GDL18" s="695"/>
      <c r="GDM18" s="695"/>
      <c r="GDN18" s="695"/>
      <c r="GDO18" s="695"/>
      <c r="GDP18" s="695"/>
      <c r="GDQ18" s="695"/>
      <c r="GDR18" s="695"/>
      <c r="GDS18" s="695"/>
      <c r="GDT18" s="695"/>
      <c r="GDU18" s="695"/>
      <c r="GDV18" s="695"/>
      <c r="GDW18" s="695"/>
      <c r="GDX18" s="695"/>
      <c r="GDY18" s="695"/>
      <c r="GDZ18" s="695"/>
      <c r="GEA18" s="695"/>
      <c r="GEB18" s="695"/>
      <c r="GEC18" s="695"/>
      <c r="GED18" s="695"/>
      <c r="GEE18" s="695"/>
      <c r="GEF18" s="695"/>
      <c r="GEG18" s="695"/>
      <c r="GEH18" s="695"/>
      <c r="GEI18" s="695"/>
      <c r="GEJ18" s="695"/>
      <c r="GEK18" s="695"/>
      <c r="GEL18" s="695"/>
      <c r="GEM18" s="695"/>
      <c r="GEN18" s="695"/>
      <c r="GEO18" s="695"/>
      <c r="GEP18" s="695"/>
      <c r="GEQ18" s="695"/>
      <c r="GER18" s="695"/>
      <c r="GES18" s="695"/>
      <c r="GET18" s="695"/>
      <c r="GEU18" s="695"/>
      <c r="GEV18" s="695"/>
      <c r="GEW18" s="695"/>
      <c r="GEX18" s="695"/>
      <c r="GEY18" s="695"/>
      <c r="GEZ18" s="695"/>
      <c r="GFA18" s="695"/>
      <c r="GFB18" s="695"/>
      <c r="GFC18" s="695"/>
      <c r="GFD18" s="695"/>
      <c r="GFE18" s="695"/>
      <c r="GFF18" s="695"/>
      <c r="GFG18" s="695"/>
      <c r="GFH18" s="695"/>
      <c r="GFI18" s="695"/>
      <c r="GFJ18" s="695"/>
      <c r="GFK18" s="695"/>
      <c r="GFL18" s="695"/>
      <c r="GFM18" s="695"/>
      <c r="GFN18" s="695"/>
      <c r="GFO18" s="695"/>
      <c r="GFP18" s="695"/>
      <c r="GFQ18" s="695"/>
      <c r="GFR18" s="695"/>
      <c r="GFS18" s="695"/>
      <c r="GFT18" s="695"/>
      <c r="GFU18" s="695"/>
      <c r="GFV18" s="695"/>
      <c r="GFW18" s="695"/>
      <c r="GFX18" s="695"/>
      <c r="GFY18" s="695"/>
      <c r="GFZ18" s="695"/>
      <c r="GGA18" s="695"/>
      <c r="GGB18" s="695"/>
      <c r="GGC18" s="695"/>
      <c r="GGD18" s="695"/>
      <c r="GGE18" s="695"/>
      <c r="GGF18" s="695"/>
      <c r="GGG18" s="695"/>
      <c r="GGH18" s="695"/>
      <c r="GGI18" s="695"/>
      <c r="GGJ18" s="695"/>
      <c r="GGK18" s="695"/>
      <c r="GGL18" s="695"/>
      <c r="GGM18" s="695"/>
      <c r="GGN18" s="695"/>
      <c r="GGO18" s="695"/>
      <c r="GGP18" s="695"/>
      <c r="GGQ18" s="695"/>
      <c r="GGR18" s="695"/>
      <c r="GGS18" s="695"/>
      <c r="GGT18" s="695"/>
      <c r="GGU18" s="695"/>
      <c r="GGV18" s="695"/>
      <c r="GGW18" s="695"/>
      <c r="GGX18" s="695"/>
      <c r="GGY18" s="695"/>
      <c r="GGZ18" s="695"/>
      <c r="GHA18" s="695"/>
      <c r="GHB18" s="695"/>
      <c r="GHC18" s="695"/>
      <c r="GHD18" s="695"/>
      <c r="GHE18" s="695"/>
      <c r="GHF18" s="695"/>
      <c r="GHG18" s="695"/>
      <c r="GHH18" s="695"/>
      <c r="GHI18" s="695"/>
      <c r="GHJ18" s="695"/>
      <c r="GHK18" s="695"/>
      <c r="GHL18" s="695"/>
      <c r="GHM18" s="695"/>
      <c r="GHN18" s="695"/>
      <c r="GHO18" s="695"/>
      <c r="GHP18" s="695"/>
      <c r="GHQ18" s="695"/>
      <c r="GHR18" s="695"/>
      <c r="GHS18" s="695"/>
      <c r="GHT18" s="695"/>
      <c r="GHU18" s="695"/>
      <c r="GHV18" s="695"/>
      <c r="GHW18" s="695"/>
      <c r="GHX18" s="695"/>
      <c r="GHY18" s="695"/>
      <c r="GHZ18" s="695"/>
      <c r="GIA18" s="695"/>
      <c r="GIB18" s="695"/>
      <c r="GIC18" s="695"/>
      <c r="GID18" s="695"/>
      <c r="GIE18" s="695"/>
      <c r="GIF18" s="695"/>
      <c r="GIG18" s="695"/>
      <c r="GIH18" s="695"/>
      <c r="GII18" s="695"/>
      <c r="GIJ18" s="695"/>
      <c r="GIK18" s="695"/>
      <c r="GIL18" s="695"/>
      <c r="GIM18" s="695"/>
      <c r="GIN18" s="695"/>
      <c r="GIO18" s="695"/>
      <c r="GIP18" s="695"/>
      <c r="GIQ18" s="695"/>
      <c r="GIR18" s="695"/>
      <c r="GIS18" s="695"/>
      <c r="GIT18" s="695"/>
      <c r="GIU18" s="695"/>
      <c r="GIV18" s="695"/>
      <c r="GIW18" s="695"/>
      <c r="GIX18" s="695"/>
      <c r="GIY18" s="695"/>
      <c r="GIZ18" s="695"/>
      <c r="GJA18" s="695"/>
      <c r="GJB18" s="695"/>
      <c r="GJC18" s="695"/>
      <c r="GJD18" s="695"/>
      <c r="GJE18" s="695"/>
      <c r="GJF18" s="695"/>
      <c r="GJG18" s="695"/>
      <c r="GJH18" s="695"/>
      <c r="GJI18" s="695"/>
      <c r="GJJ18" s="695"/>
      <c r="GJK18" s="695"/>
      <c r="GJL18" s="695"/>
      <c r="GJM18" s="695"/>
      <c r="GJN18" s="695"/>
      <c r="GJO18" s="695"/>
      <c r="GJP18" s="695"/>
      <c r="GJQ18" s="695"/>
      <c r="GJR18" s="695"/>
      <c r="GJS18" s="695"/>
      <c r="GJT18" s="695"/>
      <c r="GJU18" s="695"/>
      <c r="GJV18" s="695"/>
      <c r="GJW18" s="695"/>
      <c r="GJX18" s="695"/>
      <c r="GJY18" s="695"/>
      <c r="GJZ18" s="695"/>
      <c r="GKA18" s="695"/>
      <c r="GKB18" s="695"/>
      <c r="GKC18" s="695"/>
      <c r="GKD18" s="695"/>
      <c r="GKE18" s="695"/>
      <c r="GKF18" s="695"/>
      <c r="GKG18" s="695"/>
      <c r="GKH18" s="695"/>
      <c r="GKI18" s="695"/>
      <c r="GKJ18" s="695"/>
      <c r="GKK18" s="695"/>
      <c r="GKL18" s="695"/>
      <c r="GKM18" s="695"/>
      <c r="GKN18" s="695"/>
      <c r="GKO18" s="695"/>
      <c r="GKP18" s="695"/>
      <c r="GKQ18" s="695"/>
      <c r="GKR18" s="695"/>
      <c r="GKS18" s="695"/>
      <c r="GKT18" s="695"/>
      <c r="GKU18" s="695"/>
      <c r="GKV18" s="695"/>
      <c r="GKW18" s="695"/>
      <c r="GKX18" s="695"/>
      <c r="GKY18" s="695"/>
      <c r="GKZ18" s="695"/>
      <c r="GLA18" s="695"/>
      <c r="GLB18" s="695"/>
      <c r="GLC18" s="695"/>
      <c r="GLD18" s="695"/>
      <c r="GLE18" s="695"/>
      <c r="GLF18" s="695"/>
      <c r="GLG18" s="695"/>
      <c r="GLH18" s="695"/>
      <c r="GLI18" s="695"/>
      <c r="GLJ18" s="695"/>
      <c r="GLK18" s="695"/>
      <c r="GLL18" s="695"/>
      <c r="GLM18" s="695"/>
      <c r="GLN18" s="695"/>
      <c r="GLO18" s="695"/>
      <c r="GLP18" s="695"/>
      <c r="GLQ18" s="695"/>
      <c r="GLR18" s="695"/>
      <c r="GLS18" s="695"/>
      <c r="GLT18" s="695"/>
      <c r="GLU18" s="695"/>
      <c r="GLV18" s="695"/>
      <c r="GLW18" s="695"/>
      <c r="GLX18" s="695"/>
      <c r="GLY18" s="695"/>
      <c r="GLZ18" s="695"/>
      <c r="GMA18" s="695"/>
      <c r="GMB18" s="695"/>
      <c r="GMC18" s="695"/>
      <c r="GMD18" s="695"/>
      <c r="GME18" s="695"/>
      <c r="GMF18" s="695"/>
      <c r="GMG18" s="695"/>
      <c r="GMH18" s="695"/>
      <c r="GMI18" s="695"/>
      <c r="GMJ18" s="695"/>
      <c r="GMK18" s="695"/>
      <c r="GML18" s="695"/>
      <c r="GMM18" s="695"/>
      <c r="GMN18" s="695"/>
      <c r="GMO18" s="695"/>
      <c r="GMP18" s="695"/>
      <c r="GMQ18" s="695"/>
      <c r="GMR18" s="695"/>
      <c r="GMS18" s="695"/>
      <c r="GMT18" s="695"/>
      <c r="GMU18" s="695"/>
      <c r="GMV18" s="695"/>
      <c r="GMW18" s="695"/>
      <c r="GMX18" s="695"/>
      <c r="GMY18" s="695"/>
      <c r="GMZ18" s="695"/>
      <c r="GNA18" s="695"/>
      <c r="GNB18" s="695"/>
      <c r="GNC18" s="695"/>
      <c r="GND18" s="695"/>
      <c r="GNE18" s="695"/>
      <c r="GNF18" s="695"/>
      <c r="GNG18" s="695"/>
      <c r="GNH18" s="695"/>
      <c r="GNI18" s="695"/>
      <c r="GNJ18" s="695"/>
      <c r="GNK18" s="695"/>
      <c r="GNL18" s="695"/>
      <c r="GNM18" s="695"/>
      <c r="GNN18" s="695"/>
      <c r="GNO18" s="695"/>
      <c r="GNP18" s="695"/>
      <c r="GNQ18" s="695"/>
      <c r="GNR18" s="695"/>
      <c r="GNS18" s="695"/>
      <c r="GNT18" s="695"/>
      <c r="GNU18" s="695"/>
      <c r="GNV18" s="695"/>
      <c r="GNW18" s="695"/>
      <c r="GNX18" s="695"/>
      <c r="GNY18" s="695"/>
      <c r="GNZ18" s="695"/>
      <c r="GOA18" s="695"/>
      <c r="GOB18" s="695"/>
      <c r="GOC18" s="695"/>
      <c r="GOD18" s="695"/>
      <c r="GOE18" s="695"/>
      <c r="GOF18" s="695"/>
      <c r="GOG18" s="695"/>
      <c r="GOH18" s="695"/>
      <c r="GOI18" s="695"/>
      <c r="GOJ18" s="695"/>
      <c r="GOK18" s="695"/>
      <c r="GOL18" s="695"/>
      <c r="GOM18" s="695"/>
      <c r="GON18" s="695"/>
      <c r="GOO18" s="695"/>
      <c r="GOP18" s="695"/>
      <c r="GOQ18" s="695"/>
      <c r="GOR18" s="695"/>
      <c r="GOS18" s="695"/>
      <c r="GOT18" s="695"/>
      <c r="GOU18" s="695"/>
      <c r="GOV18" s="695"/>
      <c r="GOW18" s="695"/>
      <c r="GOX18" s="695"/>
      <c r="GOY18" s="695"/>
      <c r="GOZ18" s="695"/>
      <c r="GPA18" s="695"/>
      <c r="GPB18" s="695"/>
      <c r="GPC18" s="695"/>
      <c r="GPD18" s="695"/>
      <c r="GPE18" s="695"/>
      <c r="GPF18" s="695"/>
      <c r="GPG18" s="695"/>
      <c r="GPH18" s="695"/>
      <c r="GPI18" s="695"/>
      <c r="GPJ18" s="695"/>
      <c r="GPK18" s="695"/>
      <c r="GPL18" s="695"/>
      <c r="GPM18" s="695"/>
      <c r="GPN18" s="695"/>
      <c r="GPO18" s="695"/>
      <c r="GPP18" s="695"/>
      <c r="GPQ18" s="695"/>
      <c r="GPR18" s="695"/>
      <c r="GPS18" s="695"/>
      <c r="GPT18" s="695"/>
      <c r="GPU18" s="695"/>
      <c r="GPV18" s="695"/>
      <c r="GPW18" s="695"/>
      <c r="GPX18" s="695"/>
      <c r="GPY18" s="695"/>
      <c r="GPZ18" s="695"/>
      <c r="GQA18" s="695"/>
      <c r="GQB18" s="695"/>
      <c r="GQC18" s="695"/>
      <c r="GQD18" s="695"/>
      <c r="GQE18" s="695"/>
      <c r="GQF18" s="695"/>
      <c r="GQG18" s="695"/>
      <c r="GQH18" s="695"/>
      <c r="GQI18" s="695"/>
      <c r="GQJ18" s="695"/>
      <c r="GQK18" s="695"/>
      <c r="GQL18" s="695"/>
      <c r="GQM18" s="695"/>
      <c r="GQN18" s="695"/>
      <c r="GQO18" s="695"/>
      <c r="GQP18" s="695"/>
      <c r="GQQ18" s="695"/>
      <c r="GQR18" s="695"/>
      <c r="GQS18" s="695"/>
      <c r="GQT18" s="695"/>
      <c r="GQU18" s="695"/>
      <c r="GQV18" s="695"/>
      <c r="GQW18" s="695"/>
      <c r="GQX18" s="695"/>
      <c r="GQY18" s="695"/>
      <c r="GQZ18" s="695"/>
      <c r="GRA18" s="695"/>
      <c r="GRB18" s="695"/>
      <c r="GRC18" s="695"/>
      <c r="GRD18" s="695"/>
      <c r="GRE18" s="695"/>
      <c r="GRF18" s="695"/>
      <c r="GRG18" s="695"/>
      <c r="GRH18" s="695"/>
      <c r="GRI18" s="695"/>
      <c r="GRJ18" s="695"/>
      <c r="GRK18" s="695"/>
      <c r="GRL18" s="695"/>
      <c r="GRM18" s="695"/>
      <c r="GRN18" s="695"/>
      <c r="GRO18" s="695"/>
      <c r="GRP18" s="695"/>
      <c r="GRQ18" s="695"/>
      <c r="GRR18" s="695"/>
      <c r="GRS18" s="695"/>
      <c r="GRT18" s="695"/>
      <c r="GRU18" s="695"/>
      <c r="GRV18" s="695"/>
      <c r="GRW18" s="695"/>
      <c r="GRX18" s="695"/>
      <c r="GRY18" s="695"/>
      <c r="GRZ18" s="695"/>
      <c r="GSA18" s="695"/>
      <c r="GSB18" s="695"/>
      <c r="GSC18" s="695"/>
      <c r="GSD18" s="695"/>
      <c r="GSE18" s="695"/>
      <c r="GSF18" s="695"/>
      <c r="GSG18" s="695"/>
      <c r="GSH18" s="695"/>
      <c r="GSI18" s="695"/>
      <c r="GSJ18" s="695"/>
      <c r="GSK18" s="695"/>
      <c r="GSL18" s="695"/>
      <c r="GSM18" s="695"/>
      <c r="GSN18" s="695"/>
      <c r="GSO18" s="695"/>
      <c r="GSP18" s="695"/>
      <c r="GSQ18" s="695"/>
      <c r="GSR18" s="695"/>
      <c r="GSS18" s="695"/>
      <c r="GST18" s="695"/>
      <c r="GSU18" s="695"/>
      <c r="GSV18" s="695"/>
      <c r="GSW18" s="695"/>
      <c r="GSX18" s="695"/>
      <c r="GSY18" s="695"/>
      <c r="GSZ18" s="695"/>
      <c r="GTA18" s="695"/>
      <c r="GTB18" s="695"/>
      <c r="GTC18" s="695"/>
      <c r="GTD18" s="695"/>
      <c r="GTE18" s="695"/>
      <c r="GTF18" s="695"/>
      <c r="GTG18" s="695"/>
      <c r="GTH18" s="695"/>
      <c r="GTI18" s="695"/>
      <c r="GTJ18" s="695"/>
      <c r="GTK18" s="695"/>
      <c r="GTL18" s="695"/>
      <c r="GTM18" s="695"/>
      <c r="GTN18" s="695"/>
      <c r="GTO18" s="695"/>
      <c r="GTP18" s="695"/>
      <c r="GTQ18" s="695"/>
      <c r="GTR18" s="695"/>
      <c r="GTS18" s="695"/>
      <c r="GTT18" s="695"/>
      <c r="GTU18" s="695"/>
      <c r="GTV18" s="695"/>
      <c r="GTW18" s="695"/>
      <c r="GTX18" s="695"/>
      <c r="GTY18" s="695"/>
      <c r="GTZ18" s="695"/>
      <c r="GUA18" s="695"/>
      <c r="GUB18" s="695"/>
      <c r="GUC18" s="695"/>
      <c r="GUD18" s="695"/>
      <c r="GUE18" s="695"/>
      <c r="GUF18" s="695"/>
      <c r="GUG18" s="695"/>
      <c r="GUH18" s="695"/>
      <c r="GUI18" s="695"/>
      <c r="GUJ18" s="695"/>
      <c r="GUK18" s="695"/>
      <c r="GUL18" s="695"/>
      <c r="GUM18" s="695"/>
      <c r="GUN18" s="695"/>
      <c r="GUO18" s="695"/>
      <c r="GUP18" s="695"/>
      <c r="GUQ18" s="695"/>
      <c r="GUR18" s="695"/>
      <c r="GUS18" s="695"/>
      <c r="GUT18" s="695"/>
      <c r="GUU18" s="695"/>
      <c r="GUV18" s="695"/>
      <c r="GUW18" s="695"/>
      <c r="GUX18" s="695"/>
      <c r="GUY18" s="695"/>
      <c r="GUZ18" s="695"/>
      <c r="GVA18" s="695"/>
      <c r="GVB18" s="695"/>
      <c r="GVC18" s="695"/>
      <c r="GVD18" s="695"/>
      <c r="GVE18" s="695"/>
      <c r="GVF18" s="695"/>
      <c r="GVG18" s="695"/>
      <c r="GVH18" s="695"/>
      <c r="GVI18" s="695"/>
      <c r="GVJ18" s="695"/>
      <c r="GVK18" s="695"/>
      <c r="GVL18" s="695"/>
      <c r="GVM18" s="695"/>
      <c r="GVN18" s="695"/>
      <c r="GVO18" s="695"/>
      <c r="GVP18" s="695"/>
      <c r="GVQ18" s="695"/>
      <c r="GVR18" s="695"/>
      <c r="GVS18" s="695"/>
      <c r="GVT18" s="695"/>
      <c r="GVU18" s="695"/>
      <c r="GVV18" s="695"/>
      <c r="GVW18" s="695"/>
      <c r="GVX18" s="695"/>
      <c r="GVY18" s="695"/>
      <c r="GVZ18" s="695"/>
      <c r="GWA18" s="695"/>
      <c r="GWB18" s="695"/>
      <c r="GWC18" s="695"/>
      <c r="GWD18" s="695"/>
      <c r="GWE18" s="695"/>
      <c r="GWF18" s="695"/>
      <c r="GWG18" s="695"/>
      <c r="GWH18" s="695"/>
      <c r="GWI18" s="695"/>
      <c r="GWJ18" s="695"/>
      <c r="GWK18" s="695"/>
      <c r="GWL18" s="695"/>
      <c r="GWM18" s="695"/>
      <c r="GWN18" s="695"/>
      <c r="GWO18" s="695"/>
      <c r="GWP18" s="695"/>
      <c r="GWQ18" s="695"/>
      <c r="GWR18" s="695"/>
      <c r="GWS18" s="695"/>
      <c r="GWT18" s="695"/>
      <c r="GWU18" s="695"/>
      <c r="GWV18" s="695"/>
      <c r="GWW18" s="695"/>
      <c r="GWX18" s="695"/>
      <c r="GWY18" s="695"/>
      <c r="GWZ18" s="695"/>
      <c r="GXA18" s="695"/>
      <c r="GXB18" s="695"/>
      <c r="GXC18" s="695"/>
      <c r="GXD18" s="695"/>
      <c r="GXE18" s="695"/>
      <c r="GXF18" s="695"/>
      <c r="GXG18" s="695"/>
      <c r="GXH18" s="695"/>
      <c r="GXI18" s="695"/>
      <c r="GXJ18" s="695"/>
      <c r="GXK18" s="695"/>
      <c r="GXL18" s="695"/>
      <c r="GXM18" s="695"/>
      <c r="GXN18" s="695"/>
      <c r="GXO18" s="695"/>
      <c r="GXP18" s="695"/>
      <c r="GXQ18" s="695"/>
      <c r="GXR18" s="695"/>
      <c r="GXS18" s="695"/>
      <c r="GXT18" s="695"/>
      <c r="GXU18" s="695"/>
      <c r="GXV18" s="695"/>
      <c r="GXW18" s="695"/>
      <c r="GXX18" s="695"/>
      <c r="GXY18" s="695"/>
      <c r="GXZ18" s="695"/>
      <c r="GYA18" s="695"/>
      <c r="GYB18" s="695"/>
      <c r="GYC18" s="695"/>
      <c r="GYD18" s="695"/>
      <c r="GYE18" s="695"/>
      <c r="GYF18" s="695"/>
      <c r="GYG18" s="695"/>
      <c r="GYH18" s="695"/>
      <c r="GYI18" s="695"/>
      <c r="GYJ18" s="695"/>
      <c r="GYK18" s="695"/>
      <c r="GYL18" s="695"/>
      <c r="GYM18" s="695"/>
      <c r="GYN18" s="695"/>
      <c r="GYO18" s="695"/>
      <c r="GYP18" s="695"/>
      <c r="GYQ18" s="695"/>
      <c r="GYR18" s="695"/>
      <c r="GYS18" s="695"/>
      <c r="GYT18" s="695"/>
      <c r="GYU18" s="695"/>
      <c r="GYV18" s="695"/>
      <c r="GYW18" s="695"/>
      <c r="GYX18" s="695"/>
      <c r="GYY18" s="695"/>
      <c r="GYZ18" s="695"/>
      <c r="GZA18" s="695"/>
      <c r="GZB18" s="695"/>
      <c r="GZC18" s="695"/>
      <c r="GZD18" s="695"/>
      <c r="GZE18" s="695"/>
      <c r="GZF18" s="695"/>
      <c r="GZG18" s="695"/>
      <c r="GZH18" s="695"/>
      <c r="GZI18" s="695"/>
      <c r="GZJ18" s="695"/>
      <c r="GZK18" s="695"/>
      <c r="GZL18" s="695"/>
      <c r="GZM18" s="695"/>
      <c r="GZN18" s="695"/>
      <c r="GZO18" s="695"/>
      <c r="GZP18" s="695"/>
      <c r="GZQ18" s="695"/>
      <c r="GZR18" s="695"/>
      <c r="GZS18" s="695"/>
      <c r="GZT18" s="695"/>
      <c r="GZU18" s="695"/>
      <c r="GZV18" s="695"/>
      <c r="GZW18" s="695"/>
      <c r="GZX18" s="695"/>
      <c r="GZY18" s="695"/>
      <c r="GZZ18" s="695"/>
      <c r="HAA18" s="695"/>
      <c r="HAB18" s="695"/>
      <c r="HAC18" s="695"/>
      <c r="HAD18" s="695"/>
      <c r="HAE18" s="695"/>
      <c r="HAF18" s="695"/>
      <c r="HAG18" s="695"/>
      <c r="HAH18" s="695"/>
      <c r="HAI18" s="695"/>
      <c r="HAJ18" s="695"/>
      <c r="HAK18" s="695"/>
      <c r="HAL18" s="695"/>
      <c r="HAM18" s="695"/>
      <c r="HAN18" s="695"/>
      <c r="HAO18" s="695"/>
      <c r="HAP18" s="695"/>
      <c r="HAQ18" s="695"/>
      <c r="HAR18" s="695"/>
      <c r="HAS18" s="695"/>
      <c r="HAT18" s="695"/>
      <c r="HAU18" s="695"/>
      <c r="HAV18" s="695"/>
      <c r="HAW18" s="695"/>
      <c r="HAX18" s="695"/>
      <c r="HAY18" s="695"/>
      <c r="HAZ18" s="695"/>
      <c r="HBA18" s="695"/>
      <c r="HBB18" s="695"/>
      <c r="HBC18" s="695"/>
      <c r="HBD18" s="695"/>
      <c r="HBE18" s="695"/>
      <c r="HBF18" s="695"/>
      <c r="HBG18" s="695"/>
      <c r="HBH18" s="695"/>
      <c r="HBI18" s="695"/>
      <c r="HBJ18" s="695"/>
      <c r="HBK18" s="695"/>
      <c r="HBL18" s="695"/>
      <c r="HBM18" s="695"/>
      <c r="HBN18" s="695"/>
      <c r="HBO18" s="695"/>
      <c r="HBP18" s="695"/>
      <c r="HBQ18" s="695"/>
      <c r="HBR18" s="695"/>
      <c r="HBS18" s="695"/>
      <c r="HBT18" s="695"/>
      <c r="HBU18" s="695"/>
      <c r="HBV18" s="695"/>
      <c r="HBW18" s="695"/>
      <c r="HBX18" s="695"/>
      <c r="HBY18" s="695"/>
      <c r="HBZ18" s="695"/>
      <c r="HCA18" s="695"/>
      <c r="HCB18" s="695"/>
      <c r="HCC18" s="695"/>
      <c r="HCD18" s="695"/>
      <c r="HCE18" s="695"/>
      <c r="HCF18" s="695"/>
      <c r="HCG18" s="695"/>
      <c r="HCH18" s="695"/>
      <c r="HCI18" s="695"/>
      <c r="HCJ18" s="695"/>
      <c r="HCK18" s="695"/>
      <c r="HCL18" s="695"/>
      <c r="HCM18" s="695"/>
      <c r="HCN18" s="695"/>
      <c r="HCO18" s="695"/>
      <c r="HCP18" s="695"/>
      <c r="HCQ18" s="695"/>
      <c r="HCR18" s="695"/>
      <c r="HCS18" s="695"/>
      <c r="HCT18" s="695"/>
      <c r="HCU18" s="695"/>
      <c r="HCV18" s="695"/>
      <c r="HCW18" s="695"/>
      <c r="HCX18" s="695"/>
      <c r="HCY18" s="695"/>
      <c r="HCZ18" s="695"/>
      <c r="HDA18" s="695"/>
      <c r="HDB18" s="695"/>
      <c r="HDC18" s="695"/>
      <c r="HDD18" s="695"/>
      <c r="HDE18" s="695"/>
      <c r="HDF18" s="695"/>
      <c r="HDG18" s="695"/>
      <c r="HDH18" s="695"/>
      <c r="HDI18" s="695"/>
      <c r="HDJ18" s="695"/>
      <c r="HDK18" s="695"/>
      <c r="HDL18" s="695"/>
      <c r="HDM18" s="695"/>
      <c r="HDN18" s="695"/>
      <c r="HDO18" s="695"/>
      <c r="HDP18" s="695"/>
      <c r="HDQ18" s="695"/>
      <c r="HDR18" s="695"/>
      <c r="HDS18" s="695"/>
      <c r="HDT18" s="695"/>
      <c r="HDU18" s="695"/>
      <c r="HDV18" s="695"/>
      <c r="HDW18" s="695"/>
      <c r="HDX18" s="695"/>
      <c r="HDY18" s="695"/>
      <c r="HDZ18" s="695"/>
      <c r="HEA18" s="695"/>
      <c r="HEB18" s="695"/>
      <c r="HEC18" s="695"/>
      <c r="HED18" s="695"/>
      <c r="HEE18" s="695"/>
      <c r="HEF18" s="695"/>
      <c r="HEG18" s="695"/>
      <c r="HEH18" s="695"/>
      <c r="HEI18" s="695"/>
      <c r="HEJ18" s="695"/>
      <c r="HEK18" s="695"/>
      <c r="HEL18" s="695"/>
      <c r="HEM18" s="695"/>
      <c r="HEN18" s="695"/>
      <c r="HEO18" s="695"/>
      <c r="HEP18" s="695"/>
      <c r="HEQ18" s="695"/>
      <c r="HER18" s="695"/>
      <c r="HES18" s="695"/>
      <c r="HET18" s="695"/>
      <c r="HEU18" s="695"/>
      <c r="HEV18" s="695"/>
      <c r="HEW18" s="695"/>
      <c r="HEX18" s="695"/>
      <c r="HEY18" s="695"/>
      <c r="HEZ18" s="695"/>
      <c r="HFA18" s="695"/>
      <c r="HFB18" s="695"/>
      <c r="HFC18" s="695"/>
      <c r="HFD18" s="695"/>
      <c r="HFE18" s="695"/>
      <c r="HFF18" s="695"/>
      <c r="HFG18" s="695"/>
      <c r="HFH18" s="695"/>
      <c r="HFI18" s="695"/>
      <c r="HFJ18" s="695"/>
      <c r="HFK18" s="695"/>
      <c r="HFL18" s="695"/>
      <c r="HFM18" s="695"/>
      <c r="HFN18" s="695"/>
      <c r="HFO18" s="695"/>
      <c r="HFP18" s="695"/>
      <c r="HFQ18" s="695"/>
      <c r="HFR18" s="695"/>
      <c r="HFS18" s="695"/>
      <c r="HFT18" s="695"/>
      <c r="HFU18" s="695"/>
      <c r="HFV18" s="695"/>
      <c r="HFW18" s="695"/>
      <c r="HFX18" s="695"/>
      <c r="HFY18" s="695"/>
      <c r="HFZ18" s="695"/>
      <c r="HGA18" s="695"/>
      <c r="HGB18" s="695"/>
      <c r="HGC18" s="695"/>
      <c r="HGD18" s="695"/>
      <c r="HGE18" s="695"/>
      <c r="HGF18" s="695"/>
      <c r="HGG18" s="695"/>
      <c r="HGH18" s="695"/>
      <c r="HGI18" s="695"/>
      <c r="HGJ18" s="695"/>
      <c r="HGK18" s="695"/>
      <c r="HGL18" s="695"/>
      <c r="HGM18" s="695"/>
      <c r="HGN18" s="695"/>
      <c r="HGO18" s="695"/>
      <c r="HGP18" s="695"/>
      <c r="HGQ18" s="695"/>
      <c r="HGR18" s="695"/>
      <c r="HGS18" s="695"/>
      <c r="HGT18" s="695"/>
      <c r="HGU18" s="695"/>
      <c r="HGV18" s="695"/>
      <c r="HGW18" s="695"/>
      <c r="HGX18" s="695"/>
      <c r="HGY18" s="695"/>
      <c r="HGZ18" s="695"/>
      <c r="HHA18" s="695"/>
      <c r="HHB18" s="695"/>
      <c r="HHC18" s="695"/>
      <c r="HHD18" s="695"/>
      <c r="HHE18" s="695"/>
      <c r="HHF18" s="695"/>
      <c r="HHG18" s="695"/>
      <c r="HHH18" s="695"/>
      <c r="HHI18" s="695"/>
      <c r="HHJ18" s="695"/>
      <c r="HHK18" s="695"/>
      <c r="HHL18" s="695"/>
      <c r="HHM18" s="695"/>
      <c r="HHN18" s="695"/>
      <c r="HHO18" s="695"/>
      <c r="HHP18" s="695"/>
      <c r="HHQ18" s="695"/>
      <c r="HHR18" s="695"/>
      <c r="HHS18" s="695"/>
      <c r="HHT18" s="695"/>
      <c r="HHU18" s="695"/>
      <c r="HHV18" s="695"/>
      <c r="HHW18" s="695"/>
      <c r="HHX18" s="695"/>
      <c r="HHY18" s="695"/>
      <c r="HHZ18" s="695"/>
      <c r="HIA18" s="695"/>
      <c r="HIB18" s="695"/>
      <c r="HIC18" s="695"/>
      <c r="HID18" s="695"/>
      <c r="HIE18" s="695"/>
      <c r="HIF18" s="695"/>
      <c r="HIG18" s="695"/>
      <c r="HIH18" s="695"/>
      <c r="HII18" s="695"/>
      <c r="HIJ18" s="695"/>
      <c r="HIK18" s="695"/>
      <c r="HIL18" s="695"/>
      <c r="HIM18" s="695"/>
      <c r="HIN18" s="695"/>
      <c r="HIO18" s="695"/>
      <c r="HIP18" s="695"/>
      <c r="HIQ18" s="695"/>
      <c r="HIR18" s="695"/>
      <c r="HIS18" s="695"/>
      <c r="HIT18" s="695"/>
      <c r="HIU18" s="695"/>
      <c r="HIV18" s="695"/>
      <c r="HIW18" s="695"/>
      <c r="HIX18" s="695"/>
      <c r="HIY18" s="695"/>
      <c r="HIZ18" s="695"/>
      <c r="HJA18" s="695"/>
      <c r="HJB18" s="695"/>
      <c r="HJC18" s="695"/>
      <c r="HJD18" s="695"/>
      <c r="HJE18" s="695"/>
      <c r="HJF18" s="695"/>
      <c r="HJG18" s="695"/>
      <c r="HJH18" s="695"/>
      <c r="HJI18" s="695"/>
      <c r="HJJ18" s="695"/>
      <c r="HJK18" s="695"/>
      <c r="HJL18" s="695"/>
      <c r="HJM18" s="695"/>
      <c r="HJN18" s="695"/>
      <c r="HJO18" s="695"/>
      <c r="HJP18" s="695"/>
      <c r="HJQ18" s="695"/>
      <c r="HJR18" s="695"/>
      <c r="HJS18" s="695"/>
      <c r="HJT18" s="695"/>
      <c r="HJU18" s="695"/>
      <c r="HJV18" s="695"/>
      <c r="HJW18" s="695"/>
      <c r="HJX18" s="695"/>
      <c r="HJY18" s="695"/>
      <c r="HJZ18" s="695"/>
      <c r="HKA18" s="695"/>
      <c r="HKB18" s="695"/>
      <c r="HKC18" s="695"/>
      <c r="HKD18" s="695"/>
      <c r="HKE18" s="695"/>
      <c r="HKF18" s="695"/>
      <c r="HKG18" s="695"/>
      <c r="HKH18" s="695"/>
      <c r="HKI18" s="695"/>
      <c r="HKJ18" s="695"/>
      <c r="HKK18" s="695"/>
      <c r="HKL18" s="695"/>
      <c r="HKM18" s="695"/>
      <c r="HKN18" s="695"/>
      <c r="HKO18" s="695"/>
      <c r="HKP18" s="695"/>
      <c r="HKQ18" s="695"/>
      <c r="HKR18" s="695"/>
      <c r="HKS18" s="695"/>
      <c r="HKT18" s="695"/>
      <c r="HKU18" s="695"/>
      <c r="HKV18" s="695"/>
      <c r="HKW18" s="695"/>
      <c r="HKX18" s="695"/>
      <c r="HKY18" s="695"/>
      <c r="HKZ18" s="695"/>
      <c r="HLA18" s="695"/>
      <c r="HLB18" s="695"/>
      <c r="HLC18" s="695"/>
      <c r="HLD18" s="695"/>
      <c r="HLE18" s="695"/>
      <c r="HLF18" s="695"/>
      <c r="HLG18" s="695"/>
      <c r="HLH18" s="695"/>
      <c r="HLI18" s="695"/>
      <c r="HLJ18" s="695"/>
      <c r="HLK18" s="695"/>
      <c r="HLL18" s="695"/>
      <c r="HLM18" s="695"/>
      <c r="HLN18" s="695"/>
      <c r="HLO18" s="695"/>
      <c r="HLP18" s="695"/>
      <c r="HLQ18" s="695"/>
      <c r="HLR18" s="695"/>
      <c r="HLS18" s="695"/>
      <c r="HLT18" s="695"/>
      <c r="HLU18" s="695"/>
      <c r="HLV18" s="695"/>
      <c r="HLW18" s="695"/>
      <c r="HLX18" s="695"/>
      <c r="HLY18" s="695"/>
      <c r="HLZ18" s="695"/>
      <c r="HMA18" s="695"/>
      <c r="HMB18" s="695"/>
      <c r="HMC18" s="695"/>
      <c r="HMD18" s="695"/>
      <c r="HME18" s="695"/>
      <c r="HMF18" s="695"/>
      <c r="HMG18" s="695"/>
      <c r="HMH18" s="695"/>
      <c r="HMI18" s="695"/>
      <c r="HMJ18" s="695"/>
      <c r="HMK18" s="695"/>
      <c r="HML18" s="695"/>
      <c r="HMM18" s="695"/>
      <c r="HMN18" s="695"/>
      <c r="HMO18" s="695"/>
      <c r="HMP18" s="695"/>
      <c r="HMQ18" s="695"/>
      <c r="HMR18" s="695"/>
      <c r="HMS18" s="695"/>
      <c r="HMT18" s="695"/>
      <c r="HMU18" s="695"/>
      <c r="HMV18" s="695"/>
      <c r="HMW18" s="695"/>
      <c r="HMX18" s="695"/>
      <c r="HMY18" s="695"/>
      <c r="HMZ18" s="695"/>
      <c r="HNA18" s="695"/>
      <c r="HNB18" s="695"/>
      <c r="HNC18" s="695"/>
      <c r="HND18" s="695"/>
      <c r="HNE18" s="695"/>
      <c r="HNF18" s="695"/>
      <c r="HNG18" s="695"/>
      <c r="HNH18" s="695"/>
      <c r="HNI18" s="695"/>
      <c r="HNJ18" s="695"/>
      <c r="HNK18" s="695"/>
      <c r="HNL18" s="695"/>
      <c r="HNM18" s="695"/>
      <c r="HNN18" s="695"/>
      <c r="HNO18" s="695"/>
      <c r="HNP18" s="695"/>
      <c r="HNQ18" s="695"/>
      <c r="HNR18" s="695"/>
      <c r="HNS18" s="695"/>
      <c r="HNT18" s="695"/>
      <c r="HNU18" s="695"/>
      <c r="HNV18" s="695"/>
      <c r="HNW18" s="695"/>
      <c r="HNX18" s="695"/>
      <c r="HNY18" s="695"/>
      <c r="HNZ18" s="695"/>
      <c r="HOA18" s="695"/>
      <c r="HOB18" s="695"/>
      <c r="HOC18" s="695"/>
      <c r="HOD18" s="695"/>
      <c r="HOE18" s="695"/>
      <c r="HOF18" s="695"/>
      <c r="HOG18" s="695"/>
      <c r="HOH18" s="695"/>
      <c r="HOI18" s="695"/>
      <c r="HOJ18" s="695"/>
      <c r="HOK18" s="695"/>
      <c r="HOL18" s="695"/>
      <c r="HOM18" s="695"/>
      <c r="HON18" s="695"/>
      <c r="HOO18" s="695"/>
      <c r="HOP18" s="695"/>
      <c r="HOQ18" s="695"/>
      <c r="HOR18" s="695"/>
      <c r="HOS18" s="695"/>
      <c r="HOT18" s="695"/>
      <c r="HOU18" s="695"/>
      <c r="HOV18" s="695"/>
      <c r="HOW18" s="695"/>
      <c r="HOX18" s="695"/>
      <c r="HOY18" s="695"/>
      <c r="HOZ18" s="695"/>
      <c r="HPA18" s="695"/>
      <c r="HPB18" s="695"/>
      <c r="HPC18" s="695"/>
      <c r="HPD18" s="695"/>
      <c r="HPE18" s="695"/>
      <c r="HPF18" s="695"/>
      <c r="HPG18" s="695"/>
      <c r="HPH18" s="695"/>
      <c r="HPI18" s="695"/>
      <c r="HPJ18" s="695"/>
      <c r="HPK18" s="695"/>
      <c r="HPL18" s="695"/>
      <c r="HPM18" s="695"/>
      <c r="HPN18" s="695"/>
      <c r="HPO18" s="695"/>
      <c r="HPP18" s="695"/>
      <c r="HPQ18" s="695"/>
      <c r="HPR18" s="695"/>
      <c r="HPS18" s="695"/>
      <c r="HPT18" s="695"/>
      <c r="HPU18" s="695"/>
      <c r="HPV18" s="695"/>
      <c r="HPW18" s="695"/>
      <c r="HPX18" s="695"/>
      <c r="HPY18" s="695"/>
      <c r="HPZ18" s="695"/>
      <c r="HQA18" s="695"/>
      <c r="HQB18" s="695"/>
      <c r="HQC18" s="695"/>
      <c r="HQD18" s="695"/>
      <c r="HQE18" s="695"/>
      <c r="HQF18" s="695"/>
      <c r="HQG18" s="695"/>
      <c r="HQH18" s="695"/>
      <c r="HQI18" s="695"/>
      <c r="HQJ18" s="695"/>
      <c r="HQK18" s="695"/>
      <c r="HQL18" s="695"/>
      <c r="HQM18" s="695"/>
      <c r="HQN18" s="695"/>
      <c r="HQO18" s="695"/>
      <c r="HQP18" s="695"/>
      <c r="HQQ18" s="695"/>
      <c r="HQR18" s="695"/>
      <c r="HQS18" s="695"/>
      <c r="HQT18" s="695"/>
      <c r="HQU18" s="695"/>
      <c r="HQV18" s="695"/>
      <c r="HQW18" s="695"/>
      <c r="HQX18" s="695"/>
      <c r="HQY18" s="695"/>
      <c r="HQZ18" s="695"/>
      <c r="HRA18" s="695"/>
      <c r="HRB18" s="695"/>
      <c r="HRC18" s="695"/>
      <c r="HRD18" s="695"/>
      <c r="HRE18" s="695"/>
      <c r="HRF18" s="695"/>
      <c r="HRG18" s="695"/>
      <c r="HRH18" s="695"/>
      <c r="HRI18" s="695"/>
      <c r="HRJ18" s="695"/>
      <c r="HRK18" s="695"/>
      <c r="HRL18" s="695"/>
      <c r="HRM18" s="695"/>
      <c r="HRN18" s="695"/>
      <c r="HRO18" s="695"/>
      <c r="HRP18" s="695"/>
      <c r="HRQ18" s="695"/>
      <c r="HRR18" s="695"/>
      <c r="HRS18" s="695"/>
      <c r="HRT18" s="695"/>
      <c r="HRU18" s="695"/>
      <c r="HRV18" s="695"/>
      <c r="HRW18" s="695"/>
      <c r="HRX18" s="695"/>
      <c r="HRY18" s="695"/>
      <c r="HRZ18" s="695"/>
      <c r="HSA18" s="695"/>
      <c r="HSB18" s="695"/>
      <c r="HSC18" s="695"/>
      <c r="HSD18" s="695"/>
      <c r="HSE18" s="695"/>
      <c r="HSF18" s="695"/>
      <c r="HSG18" s="695"/>
      <c r="HSH18" s="695"/>
      <c r="HSI18" s="695"/>
      <c r="HSJ18" s="695"/>
      <c r="HSK18" s="695"/>
      <c r="HSL18" s="695"/>
      <c r="HSM18" s="695"/>
      <c r="HSN18" s="695"/>
      <c r="HSO18" s="695"/>
      <c r="HSP18" s="695"/>
      <c r="HSQ18" s="695"/>
      <c r="HSR18" s="695"/>
      <c r="HSS18" s="695"/>
      <c r="HST18" s="695"/>
      <c r="HSU18" s="695"/>
      <c r="HSV18" s="695"/>
      <c r="HSW18" s="695"/>
      <c r="HSX18" s="695"/>
      <c r="HSY18" s="695"/>
      <c r="HSZ18" s="695"/>
      <c r="HTA18" s="695"/>
      <c r="HTB18" s="695"/>
      <c r="HTC18" s="695"/>
      <c r="HTD18" s="695"/>
      <c r="HTE18" s="695"/>
      <c r="HTF18" s="695"/>
      <c r="HTG18" s="695"/>
      <c r="HTH18" s="695"/>
      <c r="HTI18" s="695"/>
      <c r="HTJ18" s="695"/>
      <c r="HTK18" s="695"/>
      <c r="HTL18" s="695"/>
      <c r="HTM18" s="695"/>
      <c r="HTN18" s="695"/>
      <c r="HTO18" s="695"/>
      <c r="HTP18" s="695"/>
      <c r="HTQ18" s="695"/>
      <c r="HTR18" s="695"/>
      <c r="HTS18" s="695"/>
      <c r="HTT18" s="695"/>
      <c r="HTU18" s="695"/>
      <c r="HTV18" s="695"/>
      <c r="HTW18" s="695"/>
      <c r="HTX18" s="695"/>
      <c r="HTY18" s="695"/>
      <c r="HTZ18" s="695"/>
      <c r="HUA18" s="695"/>
      <c r="HUB18" s="695"/>
      <c r="HUC18" s="695"/>
      <c r="HUD18" s="695"/>
      <c r="HUE18" s="695"/>
      <c r="HUF18" s="695"/>
      <c r="HUG18" s="695"/>
      <c r="HUH18" s="695"/>
      <c r="HUI18" s="695"/>
      <c r="HUJ18" s="695"/>
      <c r="HUK18" s="695"/>
      <c r="HUL18" s="695"/>
      <c r="HUM18" s="695"/>
      <c r="HUN18" s="695"/>
      <c r="HUO18" s="695"/>
      <c r="HUP18" s="695"/>
      <c r="HUQ18" s="695"/>
      <c r="HUR18" s="695"/>
      <c r="HUS18" s="695"/>
      <c r="HUT18" s="695"/>
      <c r="HUU18" s="695"/>
      <c r="HUV18" s="695"/>
      <c r="HUW18" s="695"/>
      <c r="HUX18" s="695"/>
      <c r="HUY18" s="695"/>
      <c r="HUZ18" s="695"/>
      <c r="HVA18" s="695"/>
      <c r="HVB18" s="695"/>
      <c r="HVC18" s="695"/>
      <c r="HVD18" s="695"/>
      <c r="HVE18" s="695"/>
      <c r="HVF18" s="695"/>
      <c r="HVG18" s="695"/>
      <c r="HVH18" s="695"/>
      <c r="HVI18" s="695"/>
      <c r="HVJ18" s="695"/>
      <c r="HVK18" s="695"/>
      <c r="HVL18" s="695"/>
      <c r="HVM18" s="695"/>
      <c r="HVN18" s="695"/>
      <c r="HVO18" s="695"/>
      <c r="HVP18" s="695"/>
      <c r="HVQ18" s="695"/>
      <c r="HVR18" s="695"/>
      <c r="HVS18" s="695"/>
      <c r="HVT18" s="695"/>
      <c r="HVU18" s="695"/>
      <c r="HVV18" s="695"/>
      <c r="HVW18" s="695"/>
      <c r="HVX18" s="695"/>
      <c r="HVY18" s="695"/>
      <c r="HVZ18" s="695"/>
      <c r="HWA18" s="695"/>
      <c r="HWB18" s="695"/>
      <c r="HWC18" s="695"/>
      <c r="HWD18" s="695"/>
      <c r="HWE18" s="695"/>
      <c r="HWF18" s="695"/>
      <c r="HWG18" s="695"/>
      <c r="HWH18" s="695"/>
      <c r="HWI18" s="695"/>
      <c r="HWJ18" s="695"/>
      <c r="HWK18" s="695"/>
      <c r="HWL18" s="695"/>
      <c r="HWM18" s="695"/>
      <c r="HWN18" s="695"/>
      <c r="HWO18" s="695"/>
      <c r="HWP18" s="695"/>
      <c r="HWQ18" s="695"/>
      <c r="HWR18" s="695"/>
      <c r="HWS18" s="695"/>
      <c r="HWT18" s="695"/>
      <c r="HWU18" s="695"/>
      <c r="HWV18" s="695"/>
      <c r="HWW18" s="695"/>
      <c r="HWX18" s="695"/>
      <c r="HWY18" s="695"/>
      <c r="HWZ18" s="695"/>
      <c r="HXA18" s="695"/>
      <c r="HXB18" s="695"/>
      <c r="HXC18" s="695"/>
      <c r="HXD18" s="695"/>
      <c r="HXE18" s="695"/>
      <c r="HXF18" s="695"/>
      <c r="HXG18" s="695"/>
      <c r="HXH18" s="695"/>
      <c r="HXI18" s="695"/>
      <c r="HXJ18" s="695"/>
      <c r="HXK18" s="695"/>
      <c r="HXL18" s="695"/>
      <c r="HXM18" s="695"/>
      <c r="HXN18" s="695"/>
      <c r="HXO18" s="695"/>
      <c r="HXP18" s="695"/>
      <c r="HXQ18" s="695"/>
      <c r="HXR18" s="695"/>
      <c r="HXS18" s="695"/>
      <c r="HXT18" s="695"/>
      <c r="HXU18" s="695"/>
      <c r="HXV18" s="695"/>
      <c r="HXW18" s="695"/>
      <c r="HXX18" s="695"/>
      <c r="HXY18" s="695"/>
      <c r="HXZ18" s="695"/>
      <c r="HYA18" s="695"/>
      <c r="HYB18" s="695"/>
      <c r="HYC18" s="695"/>
      <c r="HYD18" s="695"/>
      <c r="HYE18" s="695"/>
      <c r="HYF18" s="695"/>
      <c r="HYG18" s="695"/>
      <c r="HYH18" s="695"/>
      <c r="HYI18" s="695"/>
      <c r="HYJ18" s="695"/>
      <c r="HYK18" s="695"/>
      <c r="HYL18" s="695"/>
      <c r="HYM18" s="695"/>
      <c r="HYN18" s="695"/>
      <c r="HYO18" s="695"/>
      <c r="HYP18" s="695"/>
      <c r="HYQ18" s="695"/>
      <c r="HYR18" s="695"/>
      <c r="HYS18" s="695"/>
      <c r="HYT18" s="695"/>
      <c r="HYU18" s="695"/>
      <c r="HYV18" s="695"/>
      <c r="HYW18" s="695"/>
      <c r="HYX18" s="695"/>
      <c r="HYY18" s="695"/>
      <c r="HYZ18" s="695"/>
      <c r="HZA18" s="695"/>
      <c r="HZB18" s="695"/>
      <c r="HZC18" s="695"/>
      <c r="HZD18" s="695"/>
      <c r="HZE18" s="695"/>
      <c r="HZF18" s="695"/>
      <c r="HZG18" s="695"/>
      <c r="HZH18" s="695"/>
      <c r="HZI18" s="695"/>
      <c r="HZJ18" s="695"/>
      <c r="HZK18" s="695"/>
      <c r="HZL18" s="695"/>
      <c r="HZM18" s="695"/>
      <c r="HZN18" s="695"/>
      <c r="HZO18" s="695"/>
      <c r="HZP18" s="695"/>
      <c r="HZQ18" s="695"/>
      <c r="HZR18" s="695"/>
      <c r="HZS18" s="695"/>
      <c r="HZT18" s="695"/>
      <c r="HZU18" s="695"/>
      <c r="HZV18" s="695"/>
      <c r="HZW18" s="695"/>
      <c r="HZX18" s="695"/>
      <c r="HZY18" s="695"/>
      <c r="HZZ18" s="695"/>
      <c r="IAA18" s="695"/>
      <c r="IAB18" s="695"/>
      <c r="IAC18" s="695"/>
      <c r="IAD18" s="695"/>
      <c r="IAE18" s="695"/>
      <c r="IAF18" s="695"/>
      <c r="IAG18" s="695"/>
      <c r="IAH18" s="695"/>
      <c r="IAI18" s="695"/>
      <c r="IAJ18" s="695"/>
      <c r="IAK18" s="695"/>
      <c r="IAL18" s="695"/>
      <c r="IAM18" s="695"/>
      <c r="IAN18" s="695"/>
      <c r="IAO18" s="695"/>
      <c r="IAP18" s="695"/>
      <c r="IAQ18" s="695"/>
      <c r="IAR18" s="695"/>
      <c r="IAS18" s="695"/>
      <c r="IAT18" s="695"/>
      <c r="IAU18" s="695"/>
      <c r="IAV18" s="695"/>
      <c r="IAW18" s="695"/>
      <c r="IAX18" s="695"/>
      <c r="IAY18" s="695"/>
      <c r="IAZ18" s="695"/>
      <c r="IBA18" s="695"/>
      <c r="IBB18" s="695"/>
      <c r="IBC18" s="695"/>
      <c r="IBD18" s="695"/>
      <c r="IBE18" s="695"/>
      <c r="IBF18" s="695"/>
      <c r="IBG18" s="695"/>
      <c r="IBH18" s="695"/>
      <c r="IBI18" s="695"/>
      <c r="IBJ18" s="695"/>
      <c r="IBK18" s="695"/>
      <c r="IBL18" s="695"/>
      <c r="IBM18" s="695"/>
      <c r="IBN18" s="695"/>
      <c r="IBO18" s="695"/>
      <c r="IBP18" s="695"/>
      <c r="IBQ18" s="695"/>
      <c r="IBR18" s="695"/>
      <c r="IBS18" s="695"/>
      <c r="IBT18" s="695"/>
      <c r="IBU18" s="695"/>
      <c r="IBV18" s="695"/>
      <c r="IBW18" s="695"/>
      <c r="IBX18" s="695"/>
      <c r="IBY18" s="695"/>
      <c r="IBZ18" s="695"/>
      <c r="ICA18" s="695"/>
      <c r="ICB18" s="695"/>
      <c r="ICC18" s="695"/>
      <c r="ICD18" s="695"/>
      <c r="ICE18" s="695"/>
      <c r="ICF18" s="695"/>
      <c r="ICG18" s="695"/>
      <c r="ICH18" s="695"/>
      <c r="ICI18" s="695"/>
      <c r="ICJ18" s="695"/>
      <c r="ICK18" s="695"/>
      <c r="ICL18" s="695"/>
      <c r="ICM18" s="695"/>
      <c r="ICN18" s="695"/>
      <c r="ICO18" s="695"/>
      <c r="ICP18" s="695"/>
      <c r="ICQ18" s="695"/>
      <c r="ICR18" s="695"/>
      <c r="ICS18" s="695"/>
      <c r="ICT18" s="695"/>
      <c r="ICU18" s="695"/>
      <c r="ICV18" s="695"/>
      <c r="ICW18" s="695"/>
      <c r="ICX18" s="695"/>
      <c r="ICY18" s="695"/>
      <c r="ICZ18" s="695"/>
      <c r="IDA18" s="695"/>
      <c r="IDB18" s="695"/>
      <c r="IDC18" s="695"/>
      <c r="IDD18" s="695"/>
      <c r="IDE18" s="695"/>
      <c r="IDF18" s="695"/>
      <c r="IDG18" s="695"/>
      <c r="IDH18" s="695"/>
      <c r="IDI18" s="695"/>
      <c r="IDJ18" s="695"/>
      <c r="IDK18" s="695"/>
      <c r="IDL18" s="695"/>
      <c r="IDM18" s="695"/>
      <c r="IDN18" s="695"/>
      <c r="IDO18" s="695"/>
      <c r="IDP18" s="695"/>
      <c r="IDQ18" s="695"/>
      <c r="IDR18" s="695"/>
      <c r="IDS18" s="695"/>
      <c r="IDT18" s="695"/>
      <c r="IDU18" s="695"/>
      <c r="IDV18" s="695"/>
      <c r="IDW18" s="695"/>
      <c r="IDX18" s="695"/>
      <c r="IDY18" s="695"/>
      <c r="IDZ18" s="695"/>
      <c r="IEA18" s="695"/>
      <c r="IEB18" s="695"/>
      <c r="IEC18" s="695"/>
      <c r="IED18" s="695"/>
      <c r="IEE18" s="695"/>
      <c r="IEF18" s="695"/>
      <c r="IEG18" s="695"/>
      <c r="IEH18" s="695"/>
      <c r="IEI18" s="695"/>
      <c r="IEJ18" s="695"/>
      <c r="IEK18" s="695"/>
      <c r="IEL18" s="695"/>
      <c r="IEM18" s="695"/>
      <c r="IEN18" s="695"/>
      <c r="IEO18" s="695"/>
      <c r="IEP18" s="695"/>
      <c r="IEQ18" s="695"/>
      <c r="IER18" s="695"/>
      <c r="IES18" s="695"/>
      <c r="IET18" s="695"/>
      <c r="IEU18" s="695"/>
      <c r="IEV18" s="695"/>
      <c r="IEW18" s="695"/>
      <c r="IEX18" s="695"/>
      <c r="IEY18" s="695"/>
      <c r="IEZ18" s="695"/>
      <c r="IFA18" s="695"/>
      <c r="IFB18" s="695"/>
      <c r="IFC18" s="695"/>
      <c r="IFD18" s="695"/>
      <c r="IFE18" s="695"/>
      <c r="IFF18" s="695"/>
      <c r="IFG18" s="695"/>
      <c r="IFH18" s="695"/>
      <c r="IFI18" s="695"/>
      <c r="IFJ18" s="695"/>
      <c r="IFK18" s="695"/>
      <c r="IFL18" s="695"/>
      <c r="IFM18" s="695"/>
      <c r="IFN18" s="695"/>
      <c r="IFO18" s="695"/>
      <c r="IFP18" s="695"/>
      <c r="IFQ18" s="695"/>
      <c r="IFR18" s="695"/>
      <c r="IFS18" s="695"/>
      <c r="IFT18" s="695"/>
      <c r="IFU18" s="695"/>
      <c r="IFV18" s="695"/>
      <c r="IFW18" s="695"/>
      <c r="IFX18" s="695"/>
      <c r="IFY18" s="695"/>
      <c r="IFZ18" s="695"/>
      <c r="IGA18" s="695"/>
      <c r="IGB18" s="695"/>
      <c r="IGC18" s="695"/>
      <c r="IGD18" s="695"/>
      <c r="IGE18" s="695"/>
      <c r="IGF18" s="695"/>
      <c r="IGG18" s="695"/>
      <c r="IGH18" s="695"/>
      <c r="IGI18" s="695"/>
      <c r="IGJ18" s="695"/>
      <c r="IGK18" s="695"/>
      <c r="IGL18" s="695"/>
      <c r="IGM18" s="695"/>
      <c r="IGN18" s="695"/>
      <c r="IGO18" s="695"/>
      <c r="IGP18" s="695"/>
      <c r="IGQ18" s="695"/>
      <c r="IGR18" s="695"/>
      <c r="IGS18" s="695"/>
      <c r="IGT18" s="695"/>
      <c r="IGU18" s="695"/>
      <c r="IGV18" s="695"/>
      <c r="IGW18" s="695"/>
      <c r="IGX18" s="695"/>
      <c r="IGY18" s="695"/>
      <c r="IGZ18" s="695"/>
      <c r="IHA18" s="695"/>
      <c r="IHB18" s="695"/>
      <c r="IHC18" s="695"/>
      <c r="IHD18" s="695"/>
      <c r="IHE18" s="695"/>
      <c r="IHF18" s="695"/>
      <c r="IHG18" s="695"/>
      <c r="IHH18" s="695"/>
      <c r="IHI18" s="695"/>
      <c r="IHJ18" s="695"/>
      <c r="IHK18" s="695"/>
      <c r="IHL18" s="695"/>
      <c r="IHM18" s="695"/>
      <c r="IHN18" s="695"/>
      <c r="IHO18" s="695"/>
      <c r="IHP18" s="695"/>
      <c r="IHQ18" s="695"/>
      <c r="IHR18" s="695"/>
      <c r="IHS18" s="695"/>
      <c r="IHT18" s="695"/>
      <c r="IHU18" s="695"/>
      <c r="IHV18" s="695"/>
      <c r="IHW18" s="695"/>
      <c r="IHX18" s="695"/>
      <c r="IHY18" s="695"/>
      <c r="IHZ18" s="695"/>
      <c r="IIA18" s="695"/>
      <c r="IIB18" s="695"/>
      <c r="IIC18" s="695"/>
      <c r="IID18" s="695"/>
      <c r="IIE18" s="695"/>
      <c r="IIF18" s="695"/>
      <c r="IIG18" s="695"/>
      <c r="IIH18" s="695"/>
      <c r="III18" s="695"/>
      <c r="IIJ18" s="695"/>
      <c r="IIK18" s="695"/>
      <c r="IIL18" s="695"/>
      <c r="IIM18" s="695"/>
      <c r="IIN18" s="695"/>
      <c r="IIO18" s="695"/>
      <c r="IIP18" s="695"/>
      <c r="IIQ18" s="695"/>
      <c r="IIR18" s="695"/>
      <c r="IIS18" s="695"/>
      <c r="IIT18" s="695"/>
      <c r="IIU18" s="695"/>
      <c r="IIV18" s="695"/>
      <c r="IIW18" s="695"/>
      <c r="IIX18" s="695"/>
      <c r="IIY18" s="695"/>
      <c r="IIZ18" s="695"/>
      <c r="IJA18" s="695"/>
      <c r="IJB18" s="695"/>
      <c r="IJC18" s="695"/>
      <c r="IJD18" s="695"/>
      <c r="IJE18" s="695"/>
      <c r="IJF18" s="695"/>
      <c r="IJG18" s="695"/>
      <c r="IJH18" s="695"/>
      <c r="IJI18" s="695"/>
      <c r="IJJ18" s="695"/>
      <c r="IJK18" s="695"/>
      <c r="IJL18" s="695"/>
      <c r="IJM18" s="695"/>
      <c r="IJN18" s="695"/>
      <c r="IJO18" s="695"/>
      <c r="IJP18" s="695"/>
      <c r="IJQ18" s="695"/>
      <c r="IJR18" s="695"/>
      <c r="IJS18" s="695"/>
      <c r="IJT18" s="695"/>
      <c r="IJU18" s="695"/>
      <c r="IJV18" s="695"/>
      <c r="IJW18" s="695"/>
      <c r="IJX18" s="695"/>
      <c r="IJY18" s="695"/>
      <c r="IJZ18" s="695"/>
      <c r="IKA18" s="695"/>
      <c r="IKB18" s="695"/>
      <c r="IKC18" s="695"/>
      <c r="IKD18" s="695"/>
      <c r="IKE18" s="695"/>
      <c r="IKF18" s="695"/>
      <c r="IKG18" s="695"/>
      <c r="IKH18" s="695"/>
      <c r="IKI18" s="695"/>
      <c r="IKJ18" s="695"/>
      <c r="IKK18" s="695"/>
      <c r="IKL18" s="695"/>
      <c r="IKM18" s="695"/>
      <c r="IKN18" s="695"/>
      <c r="IKO18" s="695"/>
      <c r="IKP18" s="695"/>
      <c r="IKQ18" s="695"/>
      <c r="IKR18" s="695"/>
      <c r="IKS18" s="695"/>
      <c r="IKT18" s="695"/>
      <c r="IKU18" s="695"/>
      <c r="IKV18" s="695"/>
      <c r="IKW18" s="695"/>
      <c r="IKX18" s="695"/>
      <c r="IKY18" s="695"/>
      <c r="IKZ18" s="695"/>
      <c r="ILA18" s="695"/>
      <c r="ILB18" s="695"/>
      <c r="ILC18" s="695"/>
      <c r="ILD18" s="695"/>
      <c r="ILE18" s="695"/>
      <c r="ILF18" s="695"/>
      <c r="ILG18" s="695"/>
      <c r="ILH18" s="695"/>
      <c r="ILI18" s="695"/>
      <c r="ILJ18" s="695"/>
      <c r="ILK18" s="695"/>
      <c r="ILL18" s="695"/>
      <c r="ILM18" s="695"/>
      <c r="ILN18" s="695"/>
      <c r="ILO18" s="695"/>
      <c r="ILP18" s="695"/>
      <c r="ILQ18" s="695"/>
      <c r="ILR18" s="695"/>
      <c r="ILS18" s="695"/>
      <c r="ILT18" s="695"/>
      <c r="ILU18" s="695"/>
      <c r="ILV18" s="695"/>
      <c r="ILW18" s="695"/>
      <c r="ILX18" s="695"/>
      <c r="ILY18" s="695"/>
      <c r="ILZ18" s="695"/>
      <c r="IMA18" s="695"/>
      <c r="IMB18" s="695"/>
      <c r="IMC18" s="695"/>
      <c r="IMD18" s="695"/>
      <c r="IME18" s="695"/>
      <c r="IMF18" s="695"/>
      <c r="IMG18" s="695"/>
      <c r="IMH18" s="695"/>
      <c r="IMI18" s="695"/>
      <c r="IMJ18" s="695"/>
      <c r="IMK18" s="695"/>
      <c r="IML18" s="695"/>
      <c r="IMM18" s="695"/>
      <c r="IMN18" s="695"/>
      <c r="IMO18" s="695"/>
      <c r="IMP18" s="695"/>
      <c r="IMQ18" s="695"/>
      <c r="IMR18" s="695"/>
      <c r="IMS18" s="695"/>
      <c r="IMT18" s="695"/>
      <c r="IMU18" s="695"/>
      <c r="IMV18" s="695"/>
      <c r="IMW18" s="695"/>
      <c r="IMX18" s="695"/>
      <c r="IMY18" s="695"/>
      <c r="IMZ18" s="695"/>
      <c r="INA18" s="695"/>
      <c r="INB18" s="695"/>
      <c r="INC18" s="695"/>
      <c r="IND18" s="695"/>
      <c r="INE18" s="695"/>
      <c r="INF18" s="695"/>
      <c r="ING18" s="695"/>
      <c r="INH18" s="695"/>
      <c r="INI18" s="695"/>
      <c r="INJ18" s="695"/>
      <c r="INK18" s="695"/>
      <c r="INL18" s="695"/>
      <c r="INM18" s="695"/>
      <c r="INN18" s="695"/>
      <c r="INO18" s="695"/>
      <c r="INP18" s="695"/>
      <c r="INQ18" s="695"/>
      <c r="INR18" s="695"/>
      <c r="INS18" s="695"/>
      <c r="INT18" s="695"/>
      <c r="INU18" s="695"/>
      <c r="INV18" s="695"/>
      <c r="INW18" s="695"/>
      <c r="INX18" s="695"/>
      <c r="INY18" s="695"/>
      <c r="INZ18" s="695"/>
      <c r="IOA18" s="695"/>
      <c r="IOB18" s="695"/>
      <c r="IOC18" s="695"/>
      <c r="IOD18" s="695"/>
      <c r="IOE18" s="695"/>
      <c r="IOF18" s="695"/>
      <c r="IOG18" s="695"/>
      <c r="IOH18" s="695"/>
      <c r="IOI18" s="695"/>
      <c r="IOJ18" s="695"/>
      <c r="IOK18" s="695"/>
      <c r="IOL18" s="695"/>
      <c r="IOM18" s="695"/>
      <c r="ION18" s="695"/>
      <c r="IOO18" s="695"/>
      <c r="IOP18" s="695"/>
      <c r="IOQ18" s="695"/>
      <c r="IOR18" s="695"/>
      <c r="IOS18" s="695"/>
      <c r="IOT18" s="695"/>
      <c r="IOU18" s="695"/>
      <c r="IOV18" s="695"/>
      <c r="IOW18" s="695"/>
      <c r="IOX18" s="695"/>
      <c r="IOY18" s="695"/>
      <c r="IOZ18" s="695"/>
      <c r="IPA18" s="695"/>
      <c r="IPB18" s="695"/>
      <c r="IPC18" s="695"/>
      <c r="IPD18" s="695"/>
      <c r="IPE18" s="695"/>
      <c r="IPF18" s="695"/>
      <c r="IPG18" s="695"/>
      <c r="IPH18" s="695"/>
      <c r="IPI18" s="695"/>
      <c r="IPJ18" s="695"/>
      <c r="IPK18" s="695"/>
      <c r="IPL18" s="695"/>
      <c r="IPM18" s="695"/>
      <c r="IPN18" s="695"/>
      <c r="IPO18" s="695"/>
      <c r="IPP18" s="695"/>
      <c r="IPQ18" s="695"/>
      <c r="IPR18" s="695"/>
      <c r="IPS18" s="695"/>
      <c r="IPT18" s="695"/>
      <c r="IPU18" s="695"/>
      <c r="IPV18" s="695"/>
      <c r="IPW18" s="695"/>
      <c r="IPX18" s="695"/>
      <c r="IPY18" s="695"/>
      <c r="IPZ18" s="695"/>
      <c r="IQA18" s="695"/>
      <c r="IQB18" s="695"/>
      <c r="IQC18" s="695"/>
      <c r="IQD18" s="695"/>
      <c r="IQE18" s="695"/>
      <c r="IQF18" s="695"/>
      <c r="IQG18" s="695"/>
      <c r="IQH18" s="695"/>
      <c r="IQI18" s="695"/>
      <c r="IQJ18" s="695"/>
      <c r="IQK18" s="695"/>
      <c r="IQL18" s="695"/>
      <c r="IQM18" s="695"/>
      <c r="IQN18" s="695"/>
      <c r="IQO18" s="695"/>
      <c r="IQP18" s="695"/>
      <c r="IQQ18" s="695"/>
      <c r="IQR18" s="695"/>
      <c r="IQS18" s="695"/>
      <c r="IQT18" s="695"/>
      <c r="IQU18" s="695"/>
      <c r="IQV18" s="695"/>
      <c r="IQW18" s="695"/>
      <c r="IQX18" s="695"/>
      <c r="IQY18" s="695"/>
      <c r="IQZ18" s="695"/>
      <c r="IRA18" s="695"/>
      <c r="IRB18" s="695"/>
      <c r="IRC18" s="695"/>
      <c r="IRD18" s="695"/>
      <c r="IRE18" s="695"/>
      <c r="IRF18" s="695"/>
      <c r="IRG18" s="695"/>
      <c r="IRH18" s="695"/>
      <c r="IRI18" s="695"/>
      <c r="IRJ18" s="695"/>
      <c r="IRK18" s="695"/>
      <c r="IRL18" s="695"/>
      <c r="IRM18" s="695"/>
      <c r="IRN18" s="695"/>
      <c r="IRO18" s="695"/>
      <c r="IRP18" s="695"/>
      <c r="IRQ18" s="695"/>
      <c r="IRR18" s="695"/>
      <c r="IRS18" s="695"/>
      <c r="IRT18" s="695"/>
      <c r="IRU18" s="695"/>
      <c r="IRV18" s="695"/>
      <c r="IRW18" s="695"/>
      <c r="IRX18" s="695"/>
      <c r="IRY18" s="695"/>
      <c r="IRZ18" s="695"/>
      <c r="ISA18" s="695"/>
      <c r="ISB18" s="695"/>
      <c r="ISC18" s="695"/>
      <c r="ISD18" s="695"/>
      <c r="ISE18" s="695"/>
      <c r="ISF18" s="695"/>
      <c r="ISG18" s="695"/>
      <c r="ISH18" s="695"/>
      <c r="ISI18" s="695"/>
      <c r="ISJ18" s="695"/>
      <c r="ISK18" s="695"/>
      <c r="ISL18" s="695"/>
      <c r="ISM18" s="695"/>
      <c r="ISN18" s="695"/>
      <c r="ISO18" s="695"/>
      <c r="ISP18" s="695"/>
      <c r="ISQ18" s="695"/>
      <c r="ISR18" s="695"/>
      <c r="ISS18" s="695"/>
      <c r="IST18" s="695"/>
      <c r="ISU18" s="695"/>
      <c r="ISV18" s="695"/>
      <c r="ISW18" s="695"/>
      <c r="ISX18" s="695"/>
      <c r="ISY18" s="695"/>
      <c r="ISZ18" s="695"/>
      <c r="ITA18" s="695"/>
      <c r="ITB18" s="695"/>
      <c r="ITC18" s="695"/>
      <c r="ITD18" s="695"/>
      <c r="ITE18" s="695"/>
      <c r="ITF18" s="695"/>
      <c r="ITG18" s="695"/>
      <c r="ITH18" s="695"/>
      <c r="ITI18" s="695"/>
      <c r="ITJ18" s="695"/>
      <c r="ITK18" s="695"/>
      <c r="ITL18" s="695"/>
      <c r="ITM18" s="695"/>
      <c r="ITN18" s="695"/>
      <c r="ITO18" s="695"/>
      <c r="ITP18" s="695"/>
      <c r="ITQ18" s="695"/>
      <c r="ITR18" s="695"/>
      <c r="ITS18" s="695"/>
      <c r="ITT18" s="695"/>
      <c r="ITU18" s="695"/>
      <c r="ITV18" s="695"/>
      <c r="ITW18" s="695"/>
      <c r="ITX18" s="695"/>
      <c r="ITY18" s="695"/>
      <c r="ITZ18" s="695"/>
      <c r="IUA18" s="695"/>
      <c r="IUB18" s="695"/>
      <c r="IUC18" s="695"/>
      <c r="IUD18" s="695"/>
      <c r="IUE18" s="695"/>
      <c r="IUF18" s="695"/>
      <c r="IUG18" s="695"/>
      <c r="IUH18" s="695"/>
      <c r="IUI18" s="695"/>
      <c r="IUJ18" s="695"/>
      <c r="IUK18" s="695"/>
      <c r="IUL18" s="695"/>
      <c r="IUM18" s="695"/>
      <c r="IUN18" s="695"/>
      <c r="IUO18" s="695"/>
      <c r="IUP18" s="695"/>
      <c r="IUQ18" s="695"/>
      <c r="IUR18" s="695"/>
      <c r="IUS18" s="695"/>
      <c r="IUT18" s="695"/>
      <c r="IUU18" s="695"/>
      <c r="IUV18" s="695"/>
      <c r="IUW18" s="695"/>
      <c r="IUX18" s="695"/>
      <c r="IUY18" s="695"/>
      <c r="IUZ18" s="695"/>
      <c r="IVA18" s="695"/>
      <c r="IVB18" s="695"/>
      <c r="IVC18" s="695"/>
      <c r="IVD18" s="695"/>
      <c r="IVE18" s="695"/>
      <c r="IVF18" s="695"/>
      <c r="IVG18" s="695"/>
      <c r="IVH18" s="695"/>
      <c r="IVI18" s="695"/>
      <c r="IVJ18" s="695"/>
      <c r="IVK18" s="695"/>
      <c r="IVL18" s="695"/>
      <c r="IVM18" s="695"/>
      <c r="IVN18" s="695"/>
      <c r="IVO18" s="695"/>
      <c r="IVP18" s="695"/>
      <c r="IVQ18" s="695"/>
      <c r="IVR18" s="695"/>
      <c r="IVS18" s="695"/>
      <c r="IVT18" s="695"/>
      <c r="IVU18" s="695"/>
      <c r="IVV18" s="695"/>
      <c r="IVW18" s="695"/>
      <c r="IVX18" s="695"/>
      <c r="IVY18" s="695"/>
      <c r="IVZ18" s="695"/>
      <c r="IWA18" s="695"/>
      <c r="IWB18" s="695"/>
      <c r="IWC18" s="695"/>
      <c r="IWD18" s="695"/>
      <c r="IWE18" s="695"/>
      <c r="IWF18" s="695"/>
      <c r="IWG18" s="695"/>
      <c r="IWH18" s="695"/>
      <c r="IWI18" s="695"/>
      <c r="IWJ18" s="695"/>
      <c r="IWK18" s="695"/>
      <c r="IWL18" s="695"/>
      <c r="IWM18" s="695"/>
      <c r="IWN18" s="695"/>
      <c r="IWO18" s="695"/>
      <c r="IWP18" s="695"/>
      <c r="IWQ18" s="695"/>
      <c r="IWR18" s="695"/>
      <c r="IWS18" s="695"/>
      <c r="IWT18" s="695"/>
      <c r="IWU18" s="695"/>
      <c r="IWV18" s="695"/>
      <c r="IWW18" s="695"/>
      <c r="IWX18" s="695"/>
      <c r="IWY18" s="695"/>
      <c r="IWZ18" s="695"/>
      <c r="IXA18" s="695"/>
      <c r="IXB18" s="695"/>
      <c r="IXC18" s="695"/>
      <c r="IXD18" s="695"/>
      <c r="IXE18" s="695"/>
      <c r="IXF18" s="695"/>
      <c r="IXG18" s="695"/>
      <c r="IXH18" s="695"/>
      <c r="IXI18" s="695"/>
      <c r="IXJ18" s="695"/>
      <c r="IXK18" s="695"/>
      <c r="IXL18" s="695"/>
      <c r="IXM18" s="695"/>
      <c r="IXN18" s="695"/>
      <c r="IXO18" s="695"/>
      <c r="IXP18" s="695"/>
      <c r="IXQ18" s="695"/>
      <c r="IXR18" s="695"/>
      <c r="IXS18" s="695"/>
      <c r="IXT18" s="695"/>
      <c r="IXU18" s="695"/>
      <c r="IXV18" s="695"/>
      <c r="IXW18" s="695"/>
      <c r="IXX18" s="695"/>
      <c r="IXY18" s="695"/>
      <c r="IXZ18" s="695"/>
      <c r="IYA18" s="695"/>
      <c r="IYB18" s="695"/>
      <c r="IYC18" s="695"/>
      <c r="IYD18" s="695"/>
      <c r="IYE18" s="695"/>
      <c r="IYF18" s="695"/>
      <c r="IYG18" s="695"/>
      <c r="IYH18" s="695"/>
      <c r="IYI18" s="695"/>
      <c r="IYJ18" s="695"/>
      <c r="IYK18" s="695"/>
      <c r="IYL18" s="695"/>
      <c r="IYM18" s="695"/>
      <c r="IYN18" s="695"/>
      <c r="IYO18" s="695"/>
      <c r="IYP18" s="695"/>
      <c r="IYQ18" s="695"/>
      <c r="IYR18" s="695"/>
      <c r="IYS18" s="695"/>
      <c r="IYT18" s="695"/>
      <c r="IYU18" s="695"/>
      <c r="IYV18" s="695"/>
      <c r="IYW18" s="695"/>
      <c r="IYX18" s="695"/>
      <c r="IYY18" s="695"/>
      <c r="IYZ18" s="695"/>
      <c r="IZA18" s="695"/>
      <c r="IZB18" s="695"/>
      <c r="IZC18" s="695"/>
      <c r="IZD18" s="695"/>
      <c r="IZE18" s="695"/>
      <c r="IZF18" s="695"/>
      <c r="IZG18" s="695"/>
      <c r="IZH18" s="695"/>
      <c r="IZI18" s="695"/>
      <c r="IZJ18" s="695"/>
      <c r="IZK18" s="695"/>
      <c r="IZL18" s="695"/>
      <c r="IZM18" s="695"/>
      <c r="IZN18" s="695"/>
      <c r="IZO18" s="695"/>
      <c r="IZP18" s="695"/>
      <c r="IZQ18" s="695"/>
      <c r="IZR18" s="695"/>
      <c r="IZS18" s="695"/>
      <c r="IZT18" s="695"/>
      <c r="IZU18" s="695"/>
      <c r="IZV18" s="695"/>
      <c r="IZW18" s="695"/>
      <c r="IZX18" s="695"/>
      <c r="IZY18" s="695"/>
      <c r="IZZ18" s="695"/>
      <c r="JAA18" s="695"/>
      <c r="JAB18" s="695"/>
      <c r="JAC18" s="695"/>
      <c r="JAD18" s="695"/>
      <c r="JAE18" s="695"/>
      <c r="JAF18" s="695"/>
      <c r="JAG18" s="695"/>
      <c r="JAH18" s="695"/>
      <c r="JAI18" s="695"/>
      <c r="JAJ18" s="695"/>
      <c r="JAK18" s="695"/>
      <c r="JAL18" s="695"/>
      <c r="JAM18" s="695"/>
      <c r="JAN18" s="695"/>
      <c r="JAO18" s="695"/>
      <c r="JAP18" s="695"/>
      <c r="JAQ18" s="695"/>
      <c r="JAR18" s="695"/>
      <c r="JAS18" s="695"/>
      <c r="JAT18" s="695"/>
      <c r="JAU18" s="695"/>
      <c r="JAV18" s="695"/>
      <c r="JAW18" s="695"/>
      <c r="JAX18" s="695"/>
      <c r="JAY18" s="695"/>
      <c r="JAZ18" s="695"/>
      <c r="JBA18" s="695"/>
      <c r="JBB18" s="695"/>
      <c r="JBC18" s="695"/>
      <c r="JBD18" s="695"/>
      <c r="JBE18" s="695"/>
      <c r="JBF18" s="695"/>
      <c r="JBG18" s="695"/>
      <c r="JBH18" s="695"/>
      <c r="JBI18" s="695"/>
      <c r="JBJ18" s="695"/>
      <c r="JBK18" s="695"/>
      <c r="JBL18" s="695"/>
      <c r="JBM18" s="695"/>
      <c r="JBN18" s="695"/>
      <c r="JBO18" s="695"/>
      <c r="JBP18" s="695"/>
      <c r="JBQ18" s="695"/>
      <c r="JBR18" s="695"/>
      <c r="JBS18" s="695"/>
      <c r="JBT18" s="695"/>
      <c r="JBU18" s="695"/>
      <c r="JBV18" s="695"/>
      <c r="JBW18" s="695"/>
      <c r="JBX18" s="695"/>
      <c r="JBY18" s="695"/>
      <c r="JBZ18" s="695"/>
      <c r="JCA18" s="695"/>
      <c r="JCB18" s="695"/>
      <c r="JCC18" s="695"/>
      <c r="JCD18" s="695"/>
      <c r="JCE18" s="695"/>
      <c r="JCF18" s="695"/>
      <c r="JCG18" s="695"/>
      <c r="JCH18" s="695"/>
      <c r="JCI18" s="695"/>
      <c r="JCJ18" s="695"/>
      <c r="JCK18" s="695"/>
      <c r="JCL18" s="695"/>
      <c r="JCM18" s="695"/>
      <c r="JCN18" s="695"/>
      <c r="JCO18" s="695"/>
      <c r="JCP18" s="695"/>
      <c r="JCQ18" s="695"/>
      <c r="JCR18" s="695"/>
      <c r="JCS18" s="695"/>
      <c r="JCT18" s="695"/>
      <c r="JCU18" s="695"/>
      <c r="JCV18" s="695"/>
      <c r="JCW18" s="695"/>
      <c r="JCX18" s="695"/>
      <c r="JCY18" s="695"/>
      <c r="JCZ18" s="695"/>
      <c r="JDA18" s="695"/>
      <c r="JDB18" s="695"/>
      <c r="JDC18" s="695"/>
      <c r="JDD18" s="695"/>
      <c r="JDE18" s="695"/>
      <c r="JDF18" s="695"/>
      <c r="JDG18" s="695"/>
      <c r="JDH18" s="695"/>
      <c r="JDI18" s="695"/>
      <c r="JDJ18" s="695"/>
      <c r="JDK18" s="695"/>
      <c r="JDL18" s="695"/>
      <c r="JDM18" s="695"/>
      <c r="JDN18" s="695"/>
      <c r="JDO18" s="695"/>
      <c r="JDP18" s="695"/>
      <c r="JDQ18" s="695"/>
      <c r="JDR18" s="695"/>
      <c r="JDS18" s="695"/>
      <c r="JDT18" s="695"/>
      <c r="JDU18" s="695"/>
      <c r="JDV18" s="695"/>
      <c r="JDW18" s="695"/>
      <c r="JDX18" s="695"/>
      <c r="JDY18" s="695"/>
      <c r="JDZ18" s="695"/>
      <c r="JEA18" s="695"/>
      <c r="JEB18" s="695"/>
      <c r="JEC18" s="695"/>
      <c r="JED18" s="695"/>
      <c r="JEE18" s="695"/>
      <c r="JEF18" s="695"/>
      <c r="JEG18" s="695"/>
      <c r="JEH18" s="695"/>
      <c r="JEI18" s="695"/>
      <c r="JEJ18" s="695"/>
      <c r="JEK18" s="695"/>
      <c r="JEL18" s="695"/>
      <c r="JEM18" s="695"/>
      <c r="JEN18" s="695"/>
      <c r="JEO18" s="695"/>
      <c r="JEP18" s="695"/>
      <c r="JEQ18" s="695"/>
      <c r="JER18" s="695"/>
      <c r="JES18" s="695"/>
      <c r="JET18" s="695"/>
      <c r="JEU18" s="695"/>
      <c r="JEV18" s="695"/>
      <c r="JEW18" s="695"/>
      <c r="JEX18" s="695"/>
      <c r="JEY18" s="695"/>
      <c r="JEZ18" s="695"/>
      <c r="JFA18" s="695"/>
      <c r="JFB18" s="695"/>
      <c r="JFC18" s="695"/>
      <c r="JFD18" s="695"/>
      <c r="JFE18" s="695"/>
      <c r="JFF18" s="695"/>
      <c r="JFG18" s="695"/>
      <c r="JFH18" s="695"/>
      <c r="JFI18" s="695"/>
      <c r="JFJ18" s="695"/>
      <c r="JFK18" s="695"/>
      <c r="JFL18" s="695"/>
      <c r="JFM18" s="695"/>
      <c r="JFN18" s="695"/>
      <c r="JFO18" s="695"/>
      <c r="JFP18" s="695"/>
      <c r="JFQ18" s="695"/>
      <c r="JFR18" s="695"/>
      <c r="JFS18" s="695"/>
      <c r="JFT18" s="695"/>
      <c r="JFU18" s="695"/>
      <c r="JFV18" s="695"/>
      <c r="JFW18" s="695"/>
      <c r="JFX18" s="695"/>
      <c r="JFY18" s="695"/>
      <c r="JFZ18" s="695"/>
      <c r="JGA18" s="695"/>
      <c r="JGB18" s="695"/>
      <c r="JGC18" s="695"/>
      <c r="JGD18" s="695"/>
      <c r="JGE18" s="695"/>
      <c r="JGF18" s="695"/>
      <c r="JGG18" s="695"/>
      <c r="JGH18" s="695"/>
      <c r="JGI18" s="695"/>
      <c r="JGJ18" s="695"/>
      <c r="JGK18" s="695"/>
      <c r="JGL18" s="695"/>
      <c r="JGM18" s="695"/>
      <c r="JGN18" s="695"/>
      <c r="JGO18" s="695"/>
      <c r="JGP18" s="695"/>
      <c r="JGQ18" s="695"/>
      <c r="JGR18" s="695"/>
      <c r="JGS18" s="695"/>
      <c r="JGT18" s="695"/>
      <c r="JGU18" s="695"/>
      <c r="JGV18" s="695"/>
      <c r="JGW18" s="695"/>
      <c r="JGX18" s="695"/>
      <c r="JGY18" s="695"/>
      <c r="JGZ18" s="695"/>
      <c r="JHA18" s="695"/>
      <c r="JHB18" s="695"/>
      <c r="JHC18" s="695"/>
      <c r="JHD18" s="695"/>
      <c r="JHE18" s="695"/>
      <c r="JHF18" s="695"/>
      <c r="JHG18" s="695"/>
      <c r="JHH18" s="695"/>
      <c r="JHI18" s="695"/>
      <c r="JHJ18" s="695"/>
      <c r="JHK18" s="695"/>
      <c r="JHL18" s="695"/>
      <c r="JHM18" s="695"/>
      <c r="JHN18" s="695"/>
      <c r="JHO18" s="695"/>
      <c r="JHP18" s="695"/>
      <c r="JHQ18" s="695"/>
      <c r="JHR18" s="695"/>
      <c r="JHS18" s="695"/>
      <c r="JHT18" s="695"/>
      <c r="JHU18" s="695"/>
      <c r="JHV18" s="695"/>
      <c r="JHW18" s="695"/>
      <c r="JHX18" s="695"/>
      <c r="JHY18" s="695"/>
      <c r="JHZ18" s="695"/>
      <c r="JIA18" s="695"/>
      <c r="JIB18" s="695"/>
      <c r="JIC18" s="695"/>
      <c r="JID18" s="695"/>
      <c r="JIE18" s="695"/>
      <c r="JIF18" s="695"/>
      <c r="JIG18" s="695"/>
      <c r="JIH18" s="695"/>
      <c r="JII18" s="695"/>
      <c r="JIJ18" s="695"/>
      <c r="JIK18" s="695"/>
      <c r="JIL18" s="695"/>
      <c r="JIM18" s="695"/>
      <c r="JIN18" s="695"/>
      <c r="JIO18" s="695"/>
      <c r="JIP18" s="695"/>
      <c r="JIQ18" s="695"/>
      <c r="JIR18" s="695"/>
      <c r="JIS18" s="695"/>
      <c r="JIT18" s="695"/>
      <c r="JIU18" s="695"/>
      <c r="JIV18" s="695"/>
      <c r="JIW18" s="695"/>
      <c r="JIX18" s="695"/>
      <c r="JIY18" s="695"/>
      <c r="JIZ18" s="695"/>
      <c r="JJA18" s="695"/>
      <c r="JJB18" s="695"/>
      <c r="JJC18" s="695"/>
      <c r="JJD18" s="695"/>
      <c r="JJE18" s="695"/>
      <c r="JJF18" s="695"/>
      <c r="JJG18" s="695"/>
      <c r="JJH18" s="695"/>
      <c r="JJI18" s="695"/>
      <c r="JJJ18" s="695"/>
      <c r="JJK18" s="695"/>
      <c r="JJL18" s="695"/>
      <c r="JJM18" s="695"/>
      <c r="JJN18" s="695"/>
      <c r="JJO18" s="695"/>
      <c r="JJP18" s="695"/>
      <c r="JJQ18" s="695"/>
      <c r="JJR18" s="695"/>
      <c r="JJS18" s="695"/>
      <c r="JJT18" s="695"/>
      <c r="JJU18" s="695"/>
      <c r="JJV18" s="695"/>
      <c r="JJW18" s="695"/>
      <c r="JJX18" s="695"/>
      <c r="JJY18" s="695"/>
      <c r="JJZ18" s="695"/>
      <c r="JKA18" s="695"/>
      <c r="JKB18" s="695"/>
      <c r="JKC18" s="695"/>
      <c r="JKD18" s="695"/>
      <c r="JKE18" s="695"/>
      <c r="JKF18" s="695"/>
      <c r="JKG18" s="695"/>
      <c r="JKH18" s="695"/>
      <c r="JKI18" s="695"/>
      <c r="JKJ18" s="695"/>
      <c r="JKK18" s="695"/>
      <c r="JKL18" s="695"/>
      <c r="JKM18" s="695"/>
      <c r="JKN18" s="695"/>
      <c r="JKO18" s="695"/>
      <c r="JKP18" s="695"/>
      <c r="JKQ18" s="695"/>
      <c r="JKR18" s="695"/>
      <c r="JKS18" s="695"/>
      <c r="JKT18" s="695"/>
      <c r="JKU18" s="695"/>
      <c r="JKV18" s="695"/>
      <c r="JKW18" s="695"/>
      <c r="JKX18" s="695"/>
      <c r="JKY18" s="695"/>
      <c r="JKZ18" s="695"/>
      <c r="JLA18" s="695"/>
      <c r="JLB18" s="695"/>
      <c r="JLC18" s="695"/>
      <c r="JLD18" s="695"/>
      <c r="JLE18" s="695"/>
      <c r="JLF18" s="695"/>
      <c r="JLG18" s="695"/>
      <c r="JLH18" s="695"/>
      <c r="JLI18" s="695"/>
      <c r="JLJ18" s="695"/>
      <c r="JLK18" s="695"/>
      <c r="JLL18" s="695"/>
      <c r="JLM18" s="695"/>
      <c r="JLN18" s="695"/>
      <c r="JLO18" s="695"/>
      <c r="JLP18" s="695"/>
      <c r="JLQ18" s="695"/>
      <c r="JLR18" s="695"/>
      <c r="JLS18" s="695"/>
      <c r="JLT18" s="695"/>
      <c r="JLU18" s="695"/>
      <c r="JLV18" s="695"/>
      <c r="JLW18" s="695"/>
      <c r="JLX18" s="695"/>
      <c r="JLY18" s="695"/>
      <c r="JLZ18" s="695"/>
      <c r="JMA18" s="695"/>
      <c r="JMB18" s="695"/>
      <c r="JMC18" s="695"/>
      <c r="JMD18" s="695"/>
      <c r="JME18" s="695"/>
      <c r="JMF18" s="695"/>
      <c r="JMG18" s="695"/>
      <c r="JMH18" s="695"/>
      <c r="JMI18" s="695"/>
      <c r="JMJ18" s="695"/>
      <c r="JMK18" s="695"/>
      <c r="JML18" s="695"/>
      <c r="JMM18" s="695"/>
      <c r="JMN18" s="695"/>
      <c r="JMO18" s="695"/>
      <c r="JMP18" s="695"/>
      <c r="JMQ18" s="695"/>
      <c r="JMR18" s="695"/>
      <c r="JMS18" s="695"/>
      <c r="JMT18" s="695"/>
      <c r="JMU18" s="695"/>
      <c r="JMV18" s="695"/>
      <c r="JMW18" s="695"/>
      <c r="JMX18" s="695"/>
      <c r="JMY18" s="695"/>
      <c r="JMZ18" s="695"/>
      <c r="JNA18" s="695"/>
      <c r="JNB18" s="695"/>
      <c r="JNC18" s="695"/>
      <c r="JND18" s="695"/>
      <c r="JNE18" s="695"/>
      <c r="JNF18" s="695"/>
      <c r="JNG18" s="695"/>
      <c r="JNH18" s="695"/>
      <c r="JNI18" s="695"/>
      <c r="JNJ18" s="695"/>
      <c r="JNK18" s="695"/>
      <c r="JNL18" s="695"/>
      <c r="JNM18" s="695"/>
      <c r="JNN18" s="695"/>
      <c r="JNO18" s="695"/>
      <c r="JNP18" s="695"/>
      <c r="JNQ18" s="695"/>
      <c r="JNR18" s="695"/>
      <c r="JNS18" s="695"/>
      <c r="JNT18" s="695"/>
      <c r="JNU18" s="695"/>
      <c r="JNV18" s="695"/>
      <c r="JNW18" s="695"/>
      <c r="JNX18" s="695"/>
      <c r="JNY18" s="695"/>
      <c r="JNZ18" s="695"/>
      <c r="JOA18" s="695"/>
      <c r="JOB18" s="695"/>
      <c r="JOC18" s="695"/>
      <c r="JOD18" s="695"/>
      <c r="JOE18" s="695"/>
      <c r="JOF18" s="695"/>
      <c r="JOG18" s="695"/>
      <c r="JOH18" s="695"/>
      <c r="JOI18" s="695"/>
      <c r="JOJ18" s="695"/>
      <c r="JOK18" s="695"/>
      <c r="JOL18" s="695"/>
      <c r="JOM18" s="695"/>
      <c r="JON18" s="695"/>
      <c r="JOO18" s="695"/>
      <c r="JOP18" s="695"/>
      <c r="JOQ18" s="695"/>
      <c r="JOR18" s="695"/>
      <c r="JOS18" s="695"/>
      <c r="JOT18" s="695"/>
      <c r="JOU18" s="695"/>
      <c r="JOV18" s="695"/>
      <c r="JOW18" s="695"/>
      <c r="JOX18" s="695"/>
      <c r="JOY18" s="695"/>
      <c r="JOZ18" s="695"/>
      <c r="JPA18" s="695"/>
      <c r="JPB18" s="695"/>
      <c r="JPC18" s="695"/>
      <c r="JPD18" s="695"/>
      <c r="JPE18" s="695"/>
      <c r="JPF18" s="695"/>
      <c r="JPG18" s="695"/>
      <c r="JPH18" s="695"/>
      <c r="JPI18" s="695"/>
      <c r="JPJ18" s="695"/>
      <c r="JPK18" s="695"/>
      <c r="JPL18" s="695"/>
      <c r="JPM18" s="695"/>
      <c r="JPN18" s="695"/>
      <c r="JPO18" s="695"/>
      <c r="JPP18" s="695"/>
      <c r="JPQ18" s="695"/>
      <c r="JPR18" s="695"/>
      <c r="JPS18" s="695"/>
      <c r="JPT18" s="695"/>
      <c r="JPU18" s="695"/>
      <c r="JPV18" s="695"/>
      <c r="JPW18" s="695"/>
      <c r="JPX18" s="695"/>
      <c r="JPY18" s="695"/>
      <c r="JPZ18" s="695"/>
      <c r="JQA18" s="695"/>
      <c r="JQB18" s="695"/>
      <c r="JQC18" s="695"/>
      <c r="JQD18" s="695"/>
      <c r="JQE18" s="695"/>
      <c r="JQF18" s="695"/>
      <c r="JQG18" s="695"/>
      <c r="JQH18" s="695"/>
      <c r="JQI18" s="695"/>
      <c r="JQJ18" s="695"/>
      <c r="JQK18" s="695"/>
      <c r="JQL18" s="695"/>
      <c r="JQM18" s="695"/>
      <c r="JQN18" s="695"/>
      <c r="JQO18" s="695"/>
      <c r="JQP18" s="695"/>
      <c r="JQQ18" s="695"/>
      <c r="JQR18" s="695"/>
      <c r="JQS18" s="695"/>
      <c r="JQT18" s="695"/>
      <c r="JQU18" s="695"/>
      <c r="JQV18" s="695"/>
      <c r="JQW18" s="695"/>
      <c r="JQX18" s="695"/>
      <c r="JQY18" s="695"/>
      <c r="JQZ18" s="695"/>
      <c r="JRA18" s="695"/>
      <c r="JRB18" s="695"/>
      <c r="JRC18" s="695"/>
      <c r="JRD18" s="695"/>
      <c r="JRE18" s="695"/>
      <c r="JRF18" s="695"/>
      <c r="JRG18" s="695"/>
      <c r="JRH18" s="695"/>
      <c r="JRI18" s="695"/>
      <c r="JRJ18" s="695"/>
      <c r="JRK18" s="695"/>
      <c r="JRL18" s="695"/>
      <c r="JRM18" s="695"/>
      <c r="JRN18" s="695"/>
      <c r="JRO18" s="695"/>
      <c r="JRP18" s="695"/>
      <c r="JRQ18" s="695"/>
      <c r="JRR18" s="695"/>
      <c r="JRS18" s="695"/>
      <c r="JRT18" s="695"/>
      <c r="JRU18" s="695"/>
      <c r="JRV18" s="695"/>
      <c r="JRW18" s="695"/>
      <c r="JRX18" s="695"/>
      <c r="JRY18" s="695"/>
      <c r="JRZ18" s="695"/>
      <c r="JSA18" s="695"/>
      <c r="JSB18" s="695"/>
      <c r="JSC18" s="695"/>
      <c r="JSD18" s="695"/>
      <c r="JSE18" s="695"/>
      <c r="JSF18" s="695"/>
      <c r="JSG18" s="695"/>
      <c r="JSH18" s="695"/>
      <c r="JSI18" s="695"/>
      <c r="JSJ18" s="695"/>
      <c r="JSK18" s="695"/>
      <c r="JSL18" s="695"/>
      <c r="JSM18" s="695"/>
      <c r="JSN18" s="695"/>
      <c r="JSO18" s="695"/>
      <c r="JSP18" s="695"/>
      <c r="JSQ18" s="695"/>
      <c r="JSR18" s="695"/>
      <c r="JSS18" s="695"/>
      <c r="JST18" s="695"/>
      <c r="JSU18" s="695"/>
      <c r="JSV18" s="695"/>
      <c r="JSW18" s="695"/>
      <c r="JSX18" s="695"/>
      <c r="JSY18" s="695"/>
      <c r="JSZ18" s="695"/>
      <c r="JTA18" s="695"/>
      <c r="JTB18" s="695"/>
      <c r="JTC18" s="695"/>
      <c r="JTD18" s="695"/>
      <c r="JTE18" s="695"/>
      <c r="JTF18" s="695"/>
      <c r="JTG18" s="695"/>
      <c r="JTH18" s="695"/>
      <c r="JTI18" s="695"/>
      <c r="JTJ18" s="695"/>
      <c r="JTK18" s="695"/>
      <c r="JTL18" s="695"/>
      <c r="JTM18" s="695"/>
      <c r="JTN18" s="695"/>
      <c r="JTO18" s="695"/>
      <c r="JTP18" s="695"/>
      <c r="JTQ18" s="695"/>
      <c r="JTR18" s="695"/>
      <c r="JTS18" s="695"/>
      <c r="JTT18" s="695"/>
      <c r="JTU18" s="695"/>
      <c r="JTV18" s="695"/>
      <c r="JTW18" s="695"/>
      <c r="JTX18" s="695"/>
      <c r="JTY18" s="695"/>
      <c r="JTZ18" s="695"/>
      <c r="JUA18" s="695"/>
      <c r="JUB18" s="695"/>
      <c r="JUC18" s="695"/>
      <c r="JUD18" s="695"/>
      <c r="JUE18" s="695"/>
      <c r="JUF18" s="695"/>
      <c r="JUG18" s="695"/>
      <c r="JUH18" s="695"/>
      <c r="JUI18" s="695"/>
      <c r="JUJ18" s="695"/>
      <c r="JUK18" s="695"/>
      <c r="JUL18" s="695"/>
      <c r="JUM18" s="695"/>
      <c r="JUN18" s="695"/>
      <c r="JUO18" s="695"/>
      <c r="JUP18" s="695"/>
      <c r="JUQ18" s="695"/>
      <c r="JUR18" s="695"/>
      <c r="JUS18" s="695"/>
      <c r="JUT18" s="695"/>
      <c r="JUU18" s="695"/>
      <c r="JUV18" s="695"/>
      <c r="JUW18" s="695"/>
      <c r="JUX18" s="695"/>
      <c r="JUY18" s="695"/>
      <c r="JUZ18" s="695"/>
      <c r="JVA18" s="695"/>
      <c r="JVB18" s="695"/>
      <c r="JVC18" s="695"/>
      <c r="JVD18" s="695"/>
      <c r="JVE18" s="695"/>
      <c r="JVF18" s="695"/>
      <c r="JVG18" s="695"/>
      <c r="JVH18" s="695"/>
      <c r="JVI18" s="695"/>
      <c r="JVJ18" s="695"/>
      <c r="JVK18" s="695"/>
      <c r="JVL18" s="695"/>
      <c r="JVM18" s="695"/>
      <c r="JVN18" s="695"/>
      <c r="JVO18" s="695"/>
      <c r="JVP18" s="695"/>
      <c r="JVQ18" s="695"/>
      <c r="JVR18" s="695"/>
      <c r="JVS18" s="695"/>
      <c r="JVT18" s="695"/>
      <c r="JVU18" s="695"/>
      <c r="JVV18" s="695"/>
      <c r="JVW18" s="695"/>
      <c r="JVX18" s="695"/>
      <c r="JVY18" s="695"/>
      <c r="JVZ18" s="695"/>
      <c r="JWA18" s="695"/>
      <c r="JWB18" s="695"/>
      <c r="JWC18" s="695"/>
      <c r="JWD18" s="695"/>
      <c r="JWE18" s="695"/>
      <c r="JWF18" s="695"/>
      <c r="JWG18" s="695"/>
      <c r="JWH18" s="695"/>
      <c r="JWI18" s="695"/>
      <c r="JWJ18" s="695"/>
      <c r="JWK18" s="695"/>
      <c r="JWL18" s="695"/>
      <c r="JWM18" s="695"/>
      <c r="JWN18" s="695"/>
      <c r="JWO18" s="695"/>
      <c r="JWP18" s="695"/>
      <c r="JWQ18" s="695"/>
      <c r="JWR18" s="695"/>
      <c r="JWS18" s="695"/>
      <c r="JWT18" s="695"/>
      <c r="JWU18" s="695"/>
      <c r="JWV18" s="695"/>
      <c r="JWW18" s="695"/>
      <c r="JWX18" s="695"/>
      <c r="JWY18" s="695"/>
      <c r="JWZ18" s="695"/>
      <c r="JXA18" s="695"/>
      <c r="JXB18" s="695"/>
      <c r="JXC18" s="695"/>
      <c r="JXD18" s="695"/>
      <c r="JXE18" s="695"/>
      <c r="JXF18" s="695"/>
      <c r="JXG18" s="695"/>
      <c r="JXH18" s="695"/>
      <c r="JXI18" s="695"/>
      <c r="JXJ18" s="695"/>
      <c r="JXK18" s="695"/>
      <c r="JXL18" s="695"/>
      <c r="JXM18" s="695"/>
      <c r="JXN18" s="695"/>
      <c r="JXO18" s="695"/>
      <c r="JXP18" s="695"/>
      <c r="JXQ18" s="695"/>
      <c r="JXR18" s="695"/>
      <c r="JXS18" s="695"/>
      <c r="JXT18" s="695"/>
      <c r="JXU18" s="695"/>
      <c r="JXV18" s="695"/>
      <c r="JXW18" s="695"/>
      <c r="JXX18" s="695"/>
      <c r="JXY18" s="695"/>
      <c r="JXZ18" s="695"/>
      <c r="JYA18" s="695"/>
      <c r="JYB18" s="695"/>
      <c r="JYC18" s="695"/>
      <c r="JYD18" s="695"/>
      <c r="JYE18" s="695"/>
      <c r="JYF18" s="695"/>
      <c r="JYG18" s="695"/>
      <c r="JYH18" s="695"/>
      <c r="JYI18" s="695"/>
      <c r="JYJ18" s="695"/>
      <c r="JYK18" s="695"/>
      <c r="JYL18" s="695"/>
      <c r="JYM18" s="695"/>
      <c r="JYN18" s="695"/>
      <c r="JYO18" s="695"/>
      <c r="JYP18" s="695"/>
      <c r="JYQ18" s="695"/>
      <c r="JYR18" s="695"/>
      <c r="JYS18" s="695"/>
      <c r="JYT18" s="695"/>
      <c r="JYU18" s="695"/>
      <c r="JYV18" s="695"/>
      <c r="JYW18" s="695"/>
      <c r="JYX18" s="695"/>
      <c r="JYY18" s="695"/>
      <c r="JYZ18" s="695"/>
      <c r="JZA18" s="695"/>
      <c r="JZB18" s="695"/>
      <c r="JZC18" s="695"/>
      <c r="JZD18" s="695"/>
      <c r="JZE18" s="695"/>
      <c r="JZF18" s="695"/>
      <c r="JZG18" s="695"/>
      <c r="JZH18" s="695"/>
      <c r="JZI18" s="695"/>
      <c r="JZJ18" s="695"/>
      <c r="JZK18" s="695"/>
      <c r="JZL18" s="695"/>
      <c r="JZM18" s="695"/>
      <c r="JZN18" s="695"/>
      <c r="JZO18" s="695"/>
      <c r="JZP18" s="695"/>
      <c r="JZQ18" s="695"/>
      <c r="JZR18" s="695"/>
      <c r="JZS18" s="695"/>
      <c r="JZT18" s="695"/>
      <c r="JZU18" s="695"/>
      <c r="JZV18" s="695"/>
      <c r="JZW18" s="695"/>
      <c r="JZX18" s="695"/>
      <c r="JZY18" s="695"/>
      <c r="JZZ18" s="695"/>
      <c r="KAA18" s="695"/>
      <c r="KAB18" s="695"/>
      <c r="KAC18" s="695"/>
      <c r="KAD18" s="695"/>
      <c r="KAE18" s="695"/>
      <c r="KAF18" s="695"/>
      <c r="KAG18" s="695"/>
      <c r="KAH18" s="695"/>
      <c r="KAI18" s="695"/>
      <c r="KAJ18" s="695"/>
      <c r="KAK18" s="695"/>
      <c r="KAL18" s="695"/>
      <c r="KAM18" s="695"/>
      <c r="KAN18" s="695"/>
      <c r="KAO18" s="695"/>
      <c r="KAP18" s="695"/>
      <c r="KAQ18" s="695"/>
      <c r="KAR18" s="695"/>
      <c r="KAS18" s="695"/>
      <c r="KAT18" s="695"/>
      <c r="KAU18" s="695"/>
      <c r="KAV18" s="695"/>
      <c r="KAW18" s="695"/>
      <c r="KAX18" s="695"/>
      <c r="KAY18" s="695"/>
      <c r="KAZ18" s="695"/>
      <c r="KBA18" s="695"/>
      <c r="KBB18" s="695"/>
      <c r="KBC18" s="695"/>
      <c r="KBD18" s="695"/>
      <c r="KBE18" s="695"/>
      <c r="KBF18" s="695"/>
      <c r="KBG18" s="695"/>
      <c r="KBH18" s="695"/>
      <c r="KBI18" s="695"/>
      <c r="KBJ18" s="695"/>
      <c r="KBK18" s="695"/>
      <c r="KBL18" s="695"/>
      <c r="KBM18" s="695"/>
      <c r="KBN18" s="695"/>
      <c r="KBO18" s="695"/>
      <c r="KBP18" s="695"/>
      <c r="KBQ18" s="695"/>
      <c r="KBR18" s="695"/>
      <c r="KBS18" s="695"/>
      <c r="KBT18" s="695"/>
      <c r="KBU18" s="695"/>
      <c r="KBV18" s="695"/>
      <c r="KBW18" s="695"/>
      <c r="KBX18" s="695"/>
      <c r="KBY18" s="695"/>
      <c r="KBZ18" s="695"/>
      <c r="KCA18" s="695"/>
      <c r="KCB18" s="695"/>
      <c r="KCC18" s="695"/>
      <c r="KCD18" s="695"/>
      <c r="KCE18" s="695"/>
      <c r="KCF18" s="695"/>
      <c r="KCG18" s="695"/>
      <c r="KCH18" s="695"/>
      <c r="KCI18" s="695"/>
      <c r="KCJ18" s="695"/>
      <c r="KCK18" s="695"/>
      <c r="KCL18" s="695"/>
      <c r="KCM18" s="695"/>
      <c r="KCN18" s="695"/>
      <c r="KCO18" s="695"/>
      <c r="KCP18" s="695"/>
      <c r="KCQ18" s="695"/>
      <c r="KCR18" s="695"/>
      <c r="KCS18" s="695"/>
      <c r="KCT18" s="695"/>
      <c r="KCU18" s="695"/>
      <c r="KCV18" s="695"/>
      <c r="KCW18" s="695"/>
      <c r="KCX18" s="695"/>
      <c r="KCY18" s="695"/>
      <c r="KCZ18" s="695"/>
      <c r="KDA18" s="695"/>
      <c r="KDB18" s="695"/>
      <c r="KDC18" s="695"/>
      <c r="KDD18" s="695"/>
      <c r="KDE18" s="695"/>
      <c r="KDF18" s="695"/>
      <c r="KDG18" s="695"/>
      <c r="KDH18" s="695"/>
      <c r="KDI18" s="695"/>
      <c r="KDJ18" s="695"/>
      <c r="KDK18" s="695"/>
      <c r="KDL18" s="695"/>
      <c r="KDM18" s="695"/>
      <c r="KDN18" s="695"/>
      <c r="KDO18" s="695"/>
      <c r="KDP18" s="695"/>
      <c r="KDQ18" s="695"/>
      <c r="KDR18" s="695"/>
      <c r="KDS18" s="695"/>
      <c r="KDT18" s="695"/>
      <c r="KDU18" s="695"/>
      <c r="KDV18" s="695"/>
      <c r="KDW18" s="695"/>
      <c r="KDX18" s="695"/>
      <c r="KDY18" s="695"/>
      <c r="KDZ18" s="695"/>
      <c r="KEA18" s="695"/>
      <c r="KEB18" s="695"/>
      <c r="KEC18" s="695"/>
      <c r="KED18" s="695"/>
      <c r="KEE18" s="695"/>
      <c r="KEF18" s="695"/>
      <c r="KEG18" s="695"/>
      <c r="KEH18" s="695"/>
      <c r="KEI18" s="695"/>
      <c r="KEJ18" s="695"/>
      <c r="KEK18" s="695"/>
      <c r="KEL18" s="695"/>
      <c r="KEM18" s="695"/>
      <c r="KEN18" s="695"/>
      <c r="KEO18" s="695"/>
      <c r="KEP18" s="695"/>
      <c r="KEQ18" s="695"/>
      <c r="KER18" s="695"/>
      <c r="KES18" s="695"/>
      <c r="KET18" s="695"/>
      <c r="KEU18" s="695"/>
      <c r="KEV18" s="695"/>
      <c r="KEW18" s="695"/>
      <c r="KEX18" s="695"/>
      <c r="KEY18" s="695"/>
      <c r="KEZ18" s="695"/>
      <c r="KFA18" s="695"/>
      <c r="KFB18" s="695"/>
      <c r="KFC18" s="695"/>
      <c r="KFD18" s="695"/>
      <c r="KFE18" s="695"/>
      <c r="KFF18" s="695"/>
      <c r="KFG18" s="695"/>
      <c r="KFH18" s="695"/>
      <c r="KFI18" s="695"/>
      <c r="KFJ18" s="695"/>
      <c r="KFK18" s="695"/>
      <c r="KFL18" s="695"/>
      <c r="KFM18" s="695"/>
      <c r="KFN18" s="695"/>
      <c r="KFO18" s="695"/>
      <c r="KFP18" s="695"/>
      <c r="KFQ18" s="695"/>
      <c r="KFR18" s="695"/>
      <c r="KFS18" s="695"/>
      <c r="KFT18" s="695"/>
      <c r="KFU18" s="695"/>
      <c r="KFV18" s="695"/>
      <c r="KFW18" s="695"/>
      <c r="KFX18" s="695"/>
      <c r="KFY18" s="695"/>
      <c r="KFZ18" s="695"/>
      <c r="KGA18" s="695"/>
      <c r="KGB18" s="695"/>
      <c r="KGC18" s="695"/>
      <c r="KGD18" s="695"/>
      <c r="KGE18" s="695"/>
      <c r="KGF18" s="695"/>
      <c r="KGG18" s="695"/>
      <c r="KGH18" s="695"/>
      <c r="KGI18" s="695"/>
      <c r="KGJ18" s="695"/>
      <c r="KGK18" s="695"/>
      <c r="KGL18" s="695"/>
      <c r="KGM18" s="695"/>
      <c r="KGN18" s="695"/>
      <c r="KGO18" s="695"/>
      <c r="KGP18" s="695"/>
      <c r="KGQ18" s="695"/>
      <c r="KGR18" s="695"/>
      <c r="KGS18" s="695"/>
      <c r="KGT18" s="695"/>
      <c r="KGU18" s="695"/>
      <c r="KGV18" s="695"/>
      <c r="KGW18" s="695"/>
      <c r="KGX18" s="695"/>
      <c r="KGY18" s="695"/>
      <c r="KGZ18" s="695"/>
      <c r="KHA18" s="695"/>
      <c r="KHB18" s="695"/>
      <c r="KHC18" s="695"/>
      <c r="KHD18" s="695"/>
      <c r="KHE18" s="695"/>
      <c r="KHF18" s="695"/>
      <c r="KHG18" s="695"/>
      <c r="KHH18" s="695"/>
      <c r="KHI18" s="695"/>
      <c r="KHJ18" s="695"/>
      <c r="KHK18" s="695"/>
      <c r="KHL18" s="695"/>
      <c r="KHM18" s="695"/>
      <c r="KHN18" s="695"/>
      <c r="KHO18" s="695"/>
      <c r="KHP18" s="695"/>
      <c r="KHQ18" s="695"/>
      <c r="KHR18" s="695"/>
      <c r="KHS18" s="695"/>
      <c r="KHT18" s="695"/>
      <c r="KHU18" s="695"/>
      <c r="KHV18" s="695"/>
      <c r="KHW18" s="695"/>
      <c r="KHX18" s="695"/>
      <c r="KHY18" s="695"/>
      <c r="KHZ18" s="695"/>
      <c r="KIA18" s="695"/>
      <c r="KIB18" s="695"/>
      <c r="KIC18" s="695"/>
      <c r="KID18" s="695"/>
      <c r="KIE18" s="695"/>
      <c r="KIF18" s="695"/>
      <c r="KIG18" s="695"/>
      <c r="KIH18" s="695"/>
      <c r="KII18" s="695"/>
      <c r="KIJ18" s="695"/>
      <c r="KIK18" s="695"/>
      <c r="KIL18" s="695"/>
      <c r="KIM18" s="695"/>
      <c r="KIN18" s="695"/>
      <c r="KIO18" s="695"/>
      <c r="KIP18" s="695"/>
      <c r="KIQ18" s="695"/>
      <c r="KIR18" s="695"/>
      <c r="KIS18" s="695"/>
      <c r="KIT18" s="695"/>
      <c r="KIU18" s="695"/>
      <c r="KIV18" s="695"/>
      <c r="KIW18" s="695"/>
      <c r="KIX18" s="695"/>
      <c r="KIY18" s="695"/>
      <c r="KIZ18" s="695"/>
      <c r="KJA18" s="695"/>
      <c r="KJB18" s="695"/>
      <c r="KJC18" s="695"/>
      <c r="KJD18" s="695"/>
      <c r="KJE18" s="695"/>
      <c r="KJF18" s="695"/>
      <c r="KJG18" s="695"/>
      <c r="KJH18" s="695"/>
      <c r="KJI18" s="695"/>
      <c r="KJJ18" s="695"/>
      <c r="KJK18" s="695"/>
      <c r="KJL18" s="695"/>
      <c r="KJM18" s="695"/>
      <c r="KJN18" s="695"/>
      <c r="KJO18" s="695"/>
      <c r="KJP18" s="695"/>
      <c r="KJQ18" s="695"/>
      <c r="KJR18" s="695"/>
      <c r="KJS18" s="695"/>
      <c r="KJT18" s="695"/>
      <c r="KJU18" s="695"/>
      <c r="KJV18" s="695"/>
      <c r="KJW18" s="695"/>
      <c r="KJX18" s="695"/>
      <c r="KJY18" s="695"/>
      <c r="KJZ18" s="695"/>
      <c r="KKA18" s="695"/>
      <c r="KKB18" s="695"/>
      <c r="KKC18" s="695"/>
      <c r="KKD18" s="695"/>
      <c r="KKE18" s="695"/>
      <c r="KKF18" s="695"/>
      <c r="KKG18" s="695"/>
      <c r="KKH18" s="695"/>
      <c r="KKI18" s="695"/>
      <c r="KKJ18" s="695"/>
      <c r="KKK18" s="695"/>
      <c r="KKL18" s="695"/>
      <c r="KKM18" s="695"/>
      <c r="KKN18" s="695"/>
      <c r="KKO18" s="695"/>
      <c r="KKP18" s="695"/>
      <c r="KKQ18" s="695"/>
      <c r="KKR18" s="695"/>
      <c r="KKS18" s="695"/>
      <c r="KKT18" s="695"/>
      <c r="KKU18" s="695"/>
      <c r="KKV18" s="695"/>
      <c r="KKW18" s="695"/>
      <c r="KKX18" s="695"/>
      <c r="KKY18" s="695"/>
      <c r="KKZ18" s="695"/>
      <c r="KLA18" s="695"/>
      <c r="KLB18" s="695"/>
      <c r="KLC18" s="695"/>
      <c r="KLD18" s="695"/>
      <c r="KLE18" s="695"/>
      <c r="KLF18" s="695"/>
      <c r="KLG18" s="695"/>
      <c r="KLH18" s="695"/>
      <c r="KLI18" s="695"/>
      <c r="KLJ18" s="695"/>
      <c r="KLK18" s="695"/>
      <c r="KLL18" s="695"/>
      <c r="KLM18" s="695"/>
      <c r="KLN18" s="695"/>
      <c r="KLO18" s="695"/>
      <c r="KLP18" s="695"/>
      <c r="KLQ18" s="695"/>
      <c r="KLR18" s="695"/>
      <c r="KLS18" s="695"/>
      <c r="KLT18" s="695"/>
      <c r="KLU18" s="695"/>
      <c r="KLV18" s="695"/>
      <c r="KLW18" s="695"/>
      <c r="KLX18" s="695"/>
      <c r="KLY18" s="695"/>
      <c r="KLZ18" s="695"/>
      <c r="KMA18" s="695"/>
      <c r="KMB18" s="695"/>
      <c r="KMC18" s="695"/>
      <c r="KMD18" s="695"/>
      <c r="KME18" s="695"/>
      <c r="KMF18" s="695"/>
      <c r="KMG18" s="695"/>
      <c r="KMH18" s="695"/>
      <c r="KMI18" s="695"/>
      <c r="KMJ18" s="695"/>
      <c r="KMK18" s="695"/>
      <c r="KML18" s="695"/>
      <c r="KMM18" s="695"/>
      <c r="KMN18" s="695"/>
      <c r="KMO18" s="695"/>
      <c r="KMP18" s="695"/>
      <c r="KMQ18" s="695"/>
      <c r="KMR18" s="695"/>
      <c r="KMS18" s="695"/>
      <c r="KMT18" s="695"/>
      <c r="KMU18" s="695"/>
      <c r="KMV18" s="695"/>
      <c r="KMW18" s="695"/>
      <c r="KMX18" s="695"/>
      <c r="KMY18" s="695"/>
      <c r="KMZ18" s="695"/>
      <c r="KNA18" s="695"/>
      <c r="KNB18" s="695"/>
      <c r="KNC18" s="695"/>
      <c r="KND18" s="695"/>
      <c r="KNE18" s="695"/>
      <c r="KNF18" s="695"/>
      <c r="KNG18" s="695"/>
      <c r="KNH18" s="695"/>
      <c r="KNI18" s="695"/>
      <c r="KNJ18" s="695"/>
      <c r="KNK18" s="695"/>
      <c r="KNL18" s="695"/>
      <c r="KNM18" s="695"/>
      <c r="KNN18" s="695"/>
      <c r="KNO18" s="695"/>
      <c r="KNP18" s="695"/>
      <c r="KNQ18" s="695"/>
      <c r="KNR18" s="695"/>
      <c r="KNS18" s="695"/>
      <c r="KNT18" s="695"/>
      <c r="KNU18" s="695"/>
      <c r="KNV18" s="695"/>
      <c r="KNW18" s="695"/>
      <c r="KNX18" s="695"/>
      <c r="KNY18" s="695"/>
      <c r="KNZ18" s="695"/>
      <c r="KOA18" s="695"/>
      <c r="KOB18" s="695"/>
      <c r="KOC18" s="695"/>
      <c r="KOD18" s="695"/>
      <c r="KOE18" s="695"/>
      <c r="KOF18" s="695"/>
      <c r="KOG18" s="695"/>
      <c r="KOH18" s="695"/>
      <c r="KOI18" s="695"/>
      <c r="KOJ18" s="695"/>
      <c r="KOK18" s="695"/>
      <c r="KOL18" s="695"/>
      <c r="KOM18" s="695"/>
      <c r="KON18" s="695"/>
      <c r="KOO18" s="695"/>
      <c r="KOP18" s="695"/>
      <c r="KOQ18" s="695"/>
      <c r="KOR18" s="695"/>
      <c r="KOS18" s="695"/>
      <c r="KOT18" s="695"/>
      <c r="KOU18" s="695"/>
      <c r="KOV18" s="695"/>
      <c r="KOW18" s="695"/>
      <c r="KOX18" s="695"/>
      <c r="KOY18" s="695"/>
      <c r="KOZ18" s="695"/>
      <c r="KPA18" s="695"/>
      <c r="KPB18" s="695"/>
      <c r="KPC18" s="695"/>
      <c r="KPD18" s="695"/>
      <c r="KPE18" s="695"/>
      <c r="KPF18" s="695"/>
      <c r="KPG18" s="695"/>
      <c r="KPH18" s="695"/>
      <c r="KPI18" s="695"/>
      <c r="KPJ18" s="695"/>
      <c r="KPK18" s="695"/>
      <c r="KPL18" s="695"/>
      <c r="KPM18" s="695"/>
      <c r="KPN18" s="695"/>
      <c r="KPO18" s="695"/>
      <c r="KPP18" s="695"/>
      <c r="KPQ18" s="695"/>
      <c r="KPR18" s="695"/>
      <c r="KPS18" s="695"/>
      <c r="KPT18" s="695"/>
      <c r="KPU18" s="695"/>
      <c r="KPV18" s="695"/>
      <c r="KPW18" s="695"/>
      <c r="KPX18" s="695"/>
      <c r="KPY18" s="695"/>
      <c r="KPZ18" s="695"/>
      <c r="KQA18" s="695"/>
      <c r="KQB18" s="695"/>
      <c r="KQC18" s="695"/>
      <c r="KQD18" s="695"/>
      <c r="KQE18" s="695"/>
      <c r="KQF18" s="695"/>
      <c r="KQG18" s="695"/>
      <c r="KQH18" s="695"/>
      <c r="KQI18" s="695"/>
      <c r="KQJ18" s="695"/>
      <c r="KQK18" s="695"/>
      <c r="KQL18" s="695"/>
      <c r="KQM18" s="695"/>
      <c r="KQN18" s="695"/>
      <c r="KQO18" s="695"/>
      <c r="KQP18" s="695"/>
      <c r="KQQ18" s="695"/>
      <c r="KQR18" s="695"/>
      <c r="KQS18" s="695"/>
      <c r="KQT18" s="695"/>
      <c r="KQU18" s="695"/>
      <c r="KQV18" s="695"/>
      <c r="KQW18" s="695"/>
      <c r="KQX18" s="695"/>
      <c r="KQY18" s="695"/>
      <c r="KQZ18" s="695"/>
      <c r="KRA18" s="695"/>
      <c r="KRB18" s="695"/>
      <c r="KRC18" s="695"/>
      <c r="KRD18" s="695"/>
      <c r="KRE18" s="695"/>
      <c r="KRF18" s="695"/>
      <c r="KRG18" s="695"/>
      <c r="KRH18" s="695"/>
      <c r="KRI18" s="695"/>
      <c r="KRJ18" s="695"/>
      <c r="KRK18" s="695"/>
      <c r="KRL18" s="695"/>
      <c r="KRM18" s="695"/>
      <c r="KRN18" s="695"/>
      <c r="KRO18" s="695"/>
      <c r="KRP18" s="695"/>
      <c r="KRQ18" s="695"/>
      <c r="KRR18" s="695"/>
      <c r="KRS18" s="695"/>
      <c r="KRT18" s="695"/>
      <c r="KRU18" s="695"/>
      <c r="KRV18" s="695"/>
      <c r="KRW18" s="695"/>
      <c r="KRX18" s="695"/>
      <c r="KRY18" s="695"/>
      <c r="KRZ18" s="695"/>
      <c r="KSA18" s="695"/>
      <c r="KSB18" s="695"/>
      <c r="KSC18" s="695"/>
      <c r="KSD18" s="695"/>
      <c r="KSE18" s="695"/>
      <c r="KSF18" s="695"/>
      <c r="KSG18" s="695"/>
      <c r="KSH18" s="695"/>
      <c r="KSI18" s="695"/>
      <c r="KSJ18" s="695"/>
      <c r="KSK18" s="695"/>
      <c r="KSL18" s="695"/>
      <c r="KSM18" s="695"/>
      <c r="KSN18" s="695"/>
      <c r="KSO18" s="695"/>
      <c r="KSP18" s="695"/>
      <c r="KSQ18" s="695"/>
      <c r="KSR18" s="695"/>
      <c r="KSS18" s="695"/>
      <c r="KST18" s="695"/>
      <c r="KSU18" s="695"/>
      <c r="KSV18" s="695"/>
      <c r="KSW18" s="695"/>
      <c r="KSX18" s="695"/>
      <c r="KSY18" s="695"/>
      <c r="KSZ18" s="695"/>
      <c r="KTA18" s="695"/>
      <c r="KTB18" s="695"/>
      <c r="KTC18" s="695"/>
      <c r="KTD18" s="695"/>
      <c r="KTE18" s="695"/>
      <c r="KTF18" s="695"/>
      <c r="KTG18" s="695"/>
      <c r="KTH18" s="695"/>
      <c r="KTI18" s="695"/>
      <c r="KTJ18" s="695"/>
      <c r="KTK18" s="695"/>
      <c r="KTL18" s="695"/>
      <c r="KTM18" s="695"/>
      <c r="KTN18" s="695"/>
      <c r="KTO18" s="695"/>
      <c r="KTP18" s="695"/>
      <c r="KTQ18" s="695"/>
      <c r="KTR18" s="695"/>
      <c r="KTS18" s="695"/>
      <c r="KTT18" s="695"/>
      <c r="KTU18" s="695"/>
      <c r="KTV18" s="695"/>
      <c r="KTW18" s="695"/>
      <c r="KTX18" s="695"/>
      <c r="KTY18" s="695"/>
      <c r="KTZ18" s="695"/>
      <c r="KUA18" s="695"/>
      <c r="KUB18" s="695"/>
      <c r="KUC18" s="695"/>
      <c r="KUD18" s="695"/>
      <c r="KUE18" s="695"/>
      <c r="KUF18" s="695"/>
      <c r="KUG18" s="695"/>
      <c r="KUH18" s="695"/>
      <c r="KUI18" s="695"/>
      <c r="KUJ18" s="695"/>
      <c r="KUK18" s="695"/>
      <c r="KUL18" s="695"/>
      <c r="KUM18" s="695"/>
      <c r="KUN18" s="695"/>
      <c r="KUO18" s="695"/>
      <c r="KUP18" s="695"/>
      <c r="KUQ18" s="695"/>
      <c r="KUR18" s="695"/>
      <c r="KUS18" s="695"/>
      <c r="KUT18" s="695"/>
      <c r="KUU18" s="695"/>
      <c r="KUV18" s="695"/>
      <c r="KUW18" s="695"/>
      <c r="KUX18" s="695"/>
      <c r="KUY18" s="695"/>
      <c r="KUZ18" s="695"/>
      <c r="KVA18" s="695"/>
      <c r="KVB18" s="695"/>
      <c r="KVC18" s="695"/>
      <c r="KVD18" s="695"/>
      <c r="KVE18" s="695"/>
      <c r="KVF18" s="695"/>
      <c r="KVG18" s="695"/>
      <c r="KVH18" s="695"/>
      <c r="KVI18" s="695"/>
      <c r="KVJ18" s="695"/>
      <c r="KVK18" s="695"/>
      <c r="KVL18" s="695"/>
      <c r="KVM18" s="695"/>
      <c r="KVN18" s="695"/>
      <c r="KVO18" s="695"/>
      <c r="KVP18" s="695"/>
      <c r="KVQ18" s="695"/>
      <c r="KVR18" s="695"/>
      <c r="KVS18" s="695"/>
      <c r="KVT18" s="695"/>
      <c r="KVU18" s="695"/>
      <c r="KVV18" s="695"/>
      <c r="KVW18" s="695"/>
      <c r="KVX18" s="695"/>
      <c r="KVY18" s="695"/>
      <c r="KVZ18" s="695"/>
      <c r="KWA18" s="695"/>
      <c r="KWB18" s="695"/>
      <c r="KWC18" s="695"/>
      <c r="KWD18" s="695"/>
      <c r="KWE18" s="695"/>
      <c r="KWF18" s="695"/>
      <c r="KWG18" s="695"/>
      <c r="KWH18" s="695"/>
      <c r="KWI18" s="695"/>
      <c r="KWJ18" s="695"/>
      <c r="KWK18" s="695"/>
      <c r="KWL18" s="695"/>
      <c r="KWM18" s="695"/>
      <c r="KWN18" s="695"/>
      <c r="KWO18" s="695"/>
      <c r="KWP18" s="695"/>
      <c r="KWQ18" s="695"/>
      <c r="KWR18" s="695"/>
      <c r="KWS18" s="695"/>
      <c r="KWT18" s="695"/>
      <c r="KWU18" s="695"/>
      <c r="KWV18" s="695"/>
      <c r="KWW18" s="695"/>
      <c r="KWX18" s="695"/>
      <c r="KWY18" s="695"/>
      <c r="KWZ18" s="695"/>
      <c r="KXA18" s="695"/>
      <c r="KXB18" s="695"/>
      <c r="KXC18" s="695"/>
      <c r="KXD18" s="695"/>
      <c r="KXE18" s="695"/>
      <c r="KXF18" s="695"/>
      <c r="KXG18" s="695"/>
      <c r="KXH18" s="695"/>
      <c r="KXI18" s="695"/>
      <c r="KXJ18" s="695"/>
      <c r="KXK18" s="695"/>
      <c r="KXL18" s="695"/>
      <c r="KXM18" s="695"/>
      <c r="KXN18" s="695"/>
      <c r="KXO18" s="695"/>
      <c r="KXP18" s="695"/>
      <c r="KXQ18" s="695"/>
      <c r="KXR18" s="695"/>
      <c r="KXS18" s="695"/>
      <c r="KXT18" s="695"/>
      <c r="KXU18" s="695"/>
      <c r="KXV18" s="695"/>
      <c r="KXW18" s="695"/>
      <c r="KXX18" s="695"/>
      <c r="KXY18" s="695"/>
      <c r="KXZ18" s="695"/>
      <c r="KYA18" s="695"/>
      <c r="KYB18" s="695"/>
      <c r="KYC18" s="695"/>
      <c r="KYD18" s="695"/>
      <c r="KYE18" s="695"/>
      <c r="KYF18" s="695"/>
      <c r="KYG18" s="695"/>
      <c r="KYH18" s="695"/>
      <c r="KYI18" s="695"/>
      <c r="KYJ18" s="695"/>
      <c r="KYK18" s="695"/>
      <c r="KYL18" s="695"/>
      <c r="KYM18" s="695"/>
      <c r="KYN18" s="695"/>
      <c r="KYO18" s="695"/>
      <c r="KYP18" s="695"/>
      <c r="KYQ18" s="695"/>
      <c r="KYR18" s="695"/>
      <c r="KYS18" s="695"/>
      <c r="KYT18" s="695"/>
      <c r="KYU18" s="695"/>
      <c r="KYV18" s="695"/>
      <c r="KYW18" s="695"/>
      <c r="KYX18" s="695"/>
      <c r="KYY18" s="695"/>
      <c r="KYZ18" s="695"/>
      <c r="KZA18" s="695"/>
      <c r="KZB18" s="695"/>
      <c r="KZC18" s="695"/>
      <c r="KZD18" s="695"/>
      <c r="KZE18" s="695"/>
      <c r="KZF18" s="695"/>
      <c r="KZG18" s="695"/>
      <c r="KZH18" s="695"/>
      <c r="KZI18" s="695"/>
      <c r="KZJ18" s="695"/>
      <c r="KZK18" s="695"/>
      <c r="KZL18" s="695"/>
      <c r="KZM18" s="695"/>
      <c r="KZN18" s="695"/>
      <c r="KZO18" s="695"/>
      <c r="KZP18" s="695"/>
      <c r="KZQ18" s="695"/>
      <c r="KZR18" s="695"/>
      <c r="KZS18" s="695"/>
      <c r="KZT18" s="695"/>
      <c r="KZU18" s="695"/>
      <c r="KZV18" s="695"/>
      <c r="KZW18" s="695"/>
      <c r="KZX18" s="695"/>
      <c r="KZY18" s="695"/>
      <c r="KZZ18" s="695"/>
      <c r="LAA18" s="695"/>
      <c r="LAB18" s="695"/>
      <c r="LAC18" s="695"/>
      <c r="LAD18" s="695"/>
      <c r="LAE18" s="695"/>
      <c r="LAF18" s="695"/>
      <c r="LAG18" s="695"/>
      <c r="LAH18" s="695"/>
      <c r="LAI18" s="695"/>
      <c r="LAJ18" s="695"/>
      <c r="LAK18" s="695"/>
      <c r="LAL18" s="695"/>
      <c r="LAM18" s="695"/>
      <c r="LAN18" s="695"/>
      <c r="LAO18" s="695"/>
      <c r="LAP18" s="695"/>
      <c r="LAQ18" s="695"/>
      <c r="LAR18" s="695"/>
      <c r="LAS18" s="695"/>
      <c r="LAT18" s="695"/>
      <c r="LAU18" s="695"/>
      <c r="LAV18" s="695"/>
      <c r="LAW18" s="695"/>
      <c r="LAX18" s="695"/>
      <c r="LAY18" s="695"/>
      <c r="LAZ18" s="695"/>
      <c r="LBA18" s="695"/>
      <c r="LBB18" s="695"/>
      <c r="LBC18" s="695"/>
      <c r="LBD18" s="695"/>
      <c r="LBE18" s="695"/>
      <c r="LBF18" s="695"/>
      <c r="LBG18" s="695"/>
      <c r="LBH18" s="695"/>
      <c r="LBI18" s="695"/>
      <c r="LBJ18" s="695"/>
      <c r="LBK18" s="695"/>
      <c r="LBL18" s="695"/>
      <c r="LBM18" s="695"/>
      <c r="LBN18" s="695"/>
      <c r="LBO18" s="695"/>
      <c r="LBP18" s="695"/>
      <c r="LBQ18" s="695"/>
      <c r="LBR18" s="695"/>
      <c r="LBS18" s="695"/>
      <c r="LBT18" s="695"/>
      <c r="LBU18" s="695"/>
      <c r="LBV18" s="695"/>
      <c r="LBW18" s="695"/>
      <c r="LBX18" s="695"/>
      <c r="LBY18" s="695"/>
      <c r="LBZ18" s="695"/>
      <c r="LCA18" s="695"/>
      <c r="LCB18" s="695"/>
      <c r="LCC18" s="695"/>
      <c r="LCD18" s="695"/>
      <c r="LCE18" s="695"/>
      <c r="LCF18" s="695"/>
      <c r="LCG18" s="695"/>
      <c r="LCH18" s="695"/>
      <c r="LCI18" s="695"/>
      <c r="LCJ18" s="695"/>
      <c r="LCK18" s="695"/>
      <c r="LCL18" s="695"/>
      <c r="LCM18" s="695"/>
      <c r="LCN18" s="695"/>
      <c r="LCO18" s="695"/>
      <c r="LCP18" s="695"/>
      <c r="LCQ18" s="695"/>
      <c r="LCR18" s="695"/>
      <c r="LCS18" s="695"/>
      <c r="LCT18" s="695"/>
      <c r="LCU18" s="695"/>
      <c r="LCV18" s="695"/>
      <c r="LCW18" s="695"/>
      <c r="LCX18" s="695"/>
      <c r="LCY18" s="695"/>
      <c r="LCZ18" s="695"/>
      <c r="LDA18" s="695"/>
      <c r="LDB18" s="695"/>
      <c r="LDC18" s="695"/>
      <c r="LDD18" s="695"/>
      <c r="LDE18" s="695"/>
      <c r="LDF18" s="695"/>
      <c r="LDG18" s="695"/>
      <c r="LDH18" s="695"/>
      <c r="LDI18" s="695"/>
      <c r="LDJ18" s="695"/>
      <c r="LDK18" s="695"/>
      <c r="LDL18" s="695"/>
      <c r="LDM18" s="695"/>
      <c r="LDN18" s="695"/>
      <c r="LDO18" s="695"/>
      <c r="LDP18" s="695"/>
      <c r="LDQ18" s="695"/>
      <c r="LDR18" s="695"/>
      <c r="LDS18" s="695"/>
      <c r="LDT18" s="695"/>
      <c r="LDU18" s="695"/>
      <c r="LDV18" s="695"/>
      <c r="LDW18" s="695"/>
      <c r="LDX18" s="695"/>
      <c r="LDY18" s="695"/>
      <c r="LDZ18" s="695"/>
      <c r="LEA18" s="695"/>
      <c r="LEB18" s="695"/>
      <c r="LEC18" s="695"/>
      <c r="LED18" s="695"/>
      <c r="LEE18" s="695"/>
      <c r="LEF18" s="695"/>
      <c r="LEG18" s="695"/>
      <c r="LEH18" s="695"/>
      <c r="LEI18" s="695"/>
      <c r="LEJ18" s="695"/>
      <c r="LEK18" s="695"/>
      <c r="LEL18" s="695"/>
      <c r="LEM18" s="695"/>
      <c r="LEN18" s="695"/>
      <c r="LEO18" s="695"/>
      <c r="LEP18" s="695"/>
      <c r="LEQ18" s="695"/>
      <c r="LER18" s="695"/>
      <c r="LES18" s="695"/>
      <c r="LET18" s="695"/>
      <c r="LEU18" s="695"/>
      <c r="LEV18" s="695"/>
      <c r="LEW18" s="695"/>
      <c r="LEX18" s="695"/>
      <c r="LEY18" s="695"/>
      <c r="LEZ18" s="695"/>
      <c r="LFA18" s="695"/>
      <c r="LFB18" s="695"/>
      <c r="LFC18" s="695"/>
      <c r="LFD18" s="695"/>
      <c r="LFE18" s="695"/>
      <c r="LFF18" s="695"/>
      <c r="LFG18" s="695"/>
      <c r="LFH18" s="695"/>
      <c r="LFI18" s="695"/>
      <c r="LFJ18" s="695"/>
      <c r="LFK18" s="695"/>
      <c r="LFL18" s="695"/>
      <c r="LFM18" s="695"/>
      <c r="LFN18" s="695"/>
      <c r="LFO18" s="695"/>
      <c r="LFP18" s="695"/>
      <c r="LFQ18" s="695"/>
      <c r="LFR18" s="695"/>
      <c r="LFS18" s="695"/>
      <c r="LFT18" s="695"/>
      <c r="LFU18" s="695"/>
      <c r="LFV18" s="695"/>
      <c r="LFW18" s="695"/>
      <c r="LFX18" s="695"/>
      <c r="LFY18" s="695"/>
      <c r="LFZ18" s="695"/>
      <c r="LGA18" s="695"/>
      <c r="LGB18" s="695"/>
      <c r="LGC18" s="695"/>
      <c r="LGD18" s="695"/>
      <c r="LGE18" s="695"/>
      <c r="LGF18" s="695"/>
      <c r="LGG18" s="695"/>
      <c r="LGH18" s="695"/>
      <c r="LGI18" s="695"/>
      <c r="LGJ18" s="695"/>
      <c r="LGK18" s="695"/>
      <c r="LGL18" s="695"/>
      <c r="LGM18" s="695"/>
      <c r="LGN18" s="695"/>
      <c r="LGO18" s="695"/>
      <c r="LGP18" s="695"/>
      <c r="LGQ18" s="695"/>
      <c r="LGR18" s="695"/>
      <c r="LGS18" s="695"/>
      <c r="LGT18" s="695"/>
      <c r="LGU18" s="695"/>
      <c r="LGV18" s="695"/>
      <c r="LGW18" s="695"/>
      <c r="LGX18" s="695"/>
      <c r="LGY18" s="695"/>
      <c r="LGZ18" s="695"/>
      <c r="LHA18" s="695"/>
      <c r="LHB18" s="695"/>
      <c r="LHC18" s="695"/>
      <c r="LHD18" s="695"/>
      <c r="LHE18" s="695"/>
      <c r="LHF18" s="695"/>
      <c r="LHG18" s="695"/>
      <c r="LHH18" s="695"/>
      <c r="LHI18" s="695"/>
      <c r="LHJ18" s="695"/>
      <c r="LHK18" s="695"/>
      <c r="LHL18" s="695"/>
      <c r="LHM18" s="695"/>
      <c r="LHN18" s="695"/>
      <c r="LHO18" s="695"/>
      <c r="LHP18" s="695"/>
      <c r="LHQ18" s="695"/>
      <c r="LHR18" s="695"/>
      <c r="LHS18" s="695"/>
      <c r="LHT18" s="695"/>
      <c r="LHU18" s="695"/>
      <c r="LHV18" s="695"/>
      <c r="LHW18" s="695"/>
      <c r="LHX18" s="695"/>
      <c r="LHY18" s="695"/>
      <c r="LHZ18" s="695"/>
      <c r="LIA18" s="695"/>
      <c r="LIB18" s="695"/>
      <c r="LIC18" s="695"/>
      <c r="LID18" s="695"/>
      <c r="LIE18" s="695"/>
      <c r="LIF18" s="695"/>
      <c r="LIG18" s="695"/>
      <c r="LIH18" s="695"/>
      <c r="LII18" s="695"/>
      <c r="LIJ18" s="695"/>
      <c r="LIK18" s="695"/>
      <c r="LIL18" s="695"/>
      <c r="LIM18" s="695"/>
      <c r="LIN18" s="695"/>
      <c r="LIO18" s="695"/>
      <c r="LIP18" s="695"/>
      <c r="LIQ18" s="695"/>
      <c r="LIR18" s="695"/>
      <c r="LIS18" s="695"/>
      <c r="LIT18" s="695"/>
      <c r="LIU18" s="695"/>
      <c r="LIV18" s="695"/>
      <c r="LIW18" s="695"/>
      <c r="LIX18" s="695"/>
      <c r="LIY18" s="695"/>
      <c r="LIZ18" s="695"/>
      <c r="LJA18" s="695"/>
      <c r="LJB18" s="695"/>
      <c r="LJC18" s="695"/>
      <c r="LJD18" s="695"/>
      <c r="LJE18" s="695"/>
      <c r="LJF18" s="695"/>
      <c r="LJG18" s="695"/>
      <c r="LJH18" s="695"/>
      <c r="LJI18" s="695"/>
      <c r="LJJ18" s="695"/>
      <c r="LJK18" s="695"/>
      <c r="LJL18" s="695"/>
      <c r="LJM18" s="695"/>
      <c r="LJN18" s="695"/>
      <c r="LJO18" s="695"/>
      <c r="LJP18" s="695"/>
      <c r="LJQ18" s="695"/>
      <c r="LJR18" s="695"/>
      <c r="LJS18" s="695"/>
      <c r="LJT18" s="695"/>
      <c r="LJU18" s="695"/>
      <c r="LJV18" s="695"/>
      <c r="LJW18" s="695"/>
      <c r="LJX18" s="695"/>
      <c r="LJY18" s="695"/>
      <c r="LJZ18" s="695"/>
      <c r="LKA18" s="695"/>
      <c r="LKB18" s="695"/>
      <c r="LKC18" s="695"/>
      <c r="LKD18" s="695"/>
      <c r="LKE18" s="695"/>
      <c r="LKF18" s="695"/>
      <c r="LKG18" s="695"/>
      <c r="LKH18" s="695"/>
      <c r="LKI18" s="695"/>
      <c r="LKJ18" s="695"/>
      <c r="LKK18" s="695"/>
      <c r="LKL18" s="695"/>
      <c r="LKM18" s="695"/>
      <c r="LKN18" s="695"/>
      <c r="LKO18" s="695"/>
      <c r="LKP18" s="695"/>
      <c r="LKQ18" s="695"/>
      <c r="LKR18" s="695"/>
      <c r="LKS18" s="695"/>
      <c r="LKT18" s="695"/>
      <c r="LKU18" s="695"/>
      <c r="LKV18" s="695"/>
      <c r="LKW18" s="695"/>
      <c r="LKX18" s="695"/>
      <c r="LKY18" s="695"/>
      <c r="LKZ18" s="695"/>
      <c r="LLA18" s="695"/>
      <c r="LLB18" s="695"/>
      <c r="LLC18" s="695"/>
      <c r="LLD18" s="695"/>
      <c r="LLE18" s="695"/>
      <c r="LLF18" s="695"/>
      <c r="LLG18" s="695"/>
      <c r="LLH18" s="695"/>
      <c r="LLI18" s="695"/>
      <c r="LLJ18" s="695"/>
      <c r="LLK18" s="695"/>
      <c r="LLL18" s="695"/>
      <c r="LLM18" s="695"/>
      <c r="LLN18" s="695"/>
      <c r="LLO18" s="695"/>
      <c r="LLP18" s="695"/>
      <c r="LLQ18" s="695"/>
      <c r="LLR18" s="695"/>
      <c r="LLS18" s="695"/>
      <c r="LLT18" s="695"/>
      <c r="LLU18" s="695"/>
      <c r="LLV18" s="695"/>
      <c r="LLW18" s="695"/>
      <c r="LLX18" s="695"/>
      <c r="LLY18" s="695"/>
      <c r="LLZ18" s="695"/>
      <c r="LMA18" s="695"/>
      <c r="LMB18" s="695"/>
      <c r="LMC18" s="695"/>
      <c r="LMD18" s="695"/>
      <c r="LME18" s="695"/>
      <c r="LMF18" s="695"/>
      <c r="LMG18" s="695"/>
      <c r="LMH18" s="695"/>
      <c r="LMI18" s="695"/>
      <c r="LMJ18" s="695"/>
      <c r="LMK18" s="695"/>
      <c r="LML18" s="695"/>
      <c r="LMM18" s="695"/>
      <c r="LMN18" s="695"/>
      <c r="LMO18" s="695"/>
      <c r="LMP18" s="695"/>
      <c r="LMQ18" s="695"/>
      <c r="LMR18" s="695"/>
      <c r="LMS18" s="695"/>
      <c r="LMT18" s="695"/>
      <c r="LMU18" s="695"/>
      <c r="LMV18" s="695"/>
      <c r="LMW18" s="695"/>
      <c r="LMX18" s="695"/>
      <c r="LMY18" s="695"/>
      <c r="LMZ18" s="695"/>
      <c r="LNA18" s="695"/>
      <c r="LNB18" s="695"/>
      <c r="LNC18" s="695"/>
      <c r="LND18" s="695"/>
      <c r="LNE18" s="695"/>
      <c r="LNF18" s="695"/>
      <c r="LNG18" s="695"/>
      <c r="LNH18" s="695"/>
      <c r="LNI18" s="695"/>
      <c r="LNJ18" s="695"/>
      <c r="LNK18" s="695"/>
      <c r="LNL18" s="695"/>
      <c r="LNM18" s="695"/>
      <c r="LNN18" s="695"/>
      <c r="LNO18" s="695"/>
      <c r="LNP18" s="695"/>
      <c r="LNQ18" s="695"/>
      <c r="LNR18" s="695"/>
      <c r="LNS18" s="695"/>
      <c r="LNT18" s="695"/>
      <c r="LNU18" s="695"/>
      <c r="LNV18" s="695"/>
      <c r="LNW18" s="695"/>
      <c r="LNX18" s="695"/>
      <c r="LNY18" s="695"/>
      <c r="LNZ18" s="695"/>
      <c r="LOA18" s="695"/>
      <c r="LOB18" s="695"/>
      <c r="LOC18" s="695"/>
      <c r="LOD18" s="695"/>
      <c r="LOE18" s="695"/>
      <c r="LOF18" s="695"/>
      <c r="LOG18" s="695"/>
      <c r="LOH18" s="695"/>
      <c r="LOI18" s="695"/>
      <c r="LOJ18" s="695"/>
      <c r="LOK18" s="695"/>
      <c r="LOL18" s="695"/>
      <c r="LOM18" s="695"/>
      <c r="LON18" s="695"/>
      <c r="LOO18" s="695"/>
      <c r="LOP18" s="695"/>
      <c r="LOQ18" s="695"/>
      <c r="LOR18" s="695"/>
      <c r="LOS18" s="695"/>
      <c r="LOT18" s="695"/>
      <c r="LOU18" s="695"/>
      <c r="LOV18" s="695"/>
      <c r="LOW18" s="695"/>
      <c r="LOX18" s="695"/>
      <c r="LOY18" s="695"/>
      <c r="LOZ18" s="695"/>
      <c r="LPA18" s="695"/>
      <c r="LPB18" s="695"/>
      <c r="LPC18" s="695"/>
      <c r="LPD18" s="695"/>
      <c r="LPE18" s="695"/>
      <c r="LPF18" s="695"/>
      <c r="LPG18" s="695"/>
      <c r="LPH18" s="695"/>
      <c r="LPI18" s="695"/>
      <c r="LPJ18" s="695"/>
      <c r="LPK18" s="695"/>
      <c r="LPL18" s="695"/>
      <c r="LPM18" s="695"/>
      <c r="LPN18" s="695"/>
      <c r="LPO18" s="695"/>
      <c r="LPP18" s="695"/>
      <c r="LPQ18" s="695"/>
      <c r="LPR18" s="695"/>
      <c r="LPS18" s="695"/>
      <c r="LPT18" s="695"/>
      <c r="LPU18" s="695"/>
      <c r="LPV18" s="695"/>
      <c r="LPW18" s="695"/>
      <c r="LPX18" s="695"/>
      <c r="LPY18" s="695"/>
      <c r="LPZ18" s="695"/>
      <c r="LQA18" s="695"/>
      <c r="LQB18" s="695"/>
      <c r="LQC18" s="695"/>
      <c r="LQD18" s="695"/>
      <c r="LQE18" s="695"/>
      <c r="LQF18" s="695"/>
      <c r="LQG18" s="695"/>
      <c r="LQH18" s="695"/>
      <c r="LQI18" s="695"/>
      <c r="LQJ18" s="695"/>
      <c r="LQK18" s="695"/>
      <c r="LQL18" s="695"/>
      <c r="LQM18" s="695"/>
      <c r="LQN18" s="695"/>
      <c r="LQO18" s="695"/>
      <c r="LQP18" s="695"/>
      <c r="LQQ18" s="695"/>
      <c r="LQR18" s="695"/>
      <c r="LQS18" s="695"/>
      <c r="LQT18" s="695"/>
      <c r="LQU18" s="695"/>
      <c r="LQV18" s="695"/>
      <c r="LQW18" s="695"/>
      <c r="LQX18" s="695"/>
      <c r="LQY18" s="695"/>
      <c r="LQZ18" s="695"/>
      <c r="LRA18" s="695"/>
      <c r="LRB18" s="695"/>
      <c r="LRC18" s="695"/>
      <c r="LRD18" s="695"/>
      <c r="LRE18" s="695"/>
      <c r="LRF18" s="695"/>
      <c r="LRG18" s="695"/>
      <c r="LRH18" s="695"/>
      <c r="LRI18" s="695"/>
      <c r="LRJ18" s="695"/>
      <c r="LRK18" s="695"/>
      <c r="LRL18" s="695"/>
      <c r="LRM18" s="695"/>
      <c r="LRN18" s="695"/>
      <c r="LRO18" s="695"/>
      <c r="LRP18" s="695"/>
      <c r="LRQ18" s="695"/>
      <c r="LRR18" s="695"/>
      <c r="LRS18" s="695"/>
      <c r="LRT18" s="695"/>
      <c r="LRU18" s="695"/>
      <c r="LRV18" s="695"/>
      <c r="LRW18" s="695"/>
      <c r="LRX18" s="695"/>
      <c r="LRY18" s="695"/>
      <c r="LRZ18" s="695"/>
      <c r="LSA18" s="695"/>
      <c r="LSB18" s="695"/>
      <c r="LSC18" s="695"/>
      <c r="LSD18" s="695"/>
      <c r="LSE18" s="695"/>
      <c r="LSF18" s="695"/>
      <c r="LSG18" s="695"/>
      <c r="LSH18" s="695"/>
      <c r="LSI18" s="695"/>
      <c r="LSJ18" s="695"/>
      <c r="LSK18" s="695"/>
      <c r="LSL18" s="695"/>
      <c r="LSM18" s="695"/>
      <c r="LSN18" s="695"/>
      <c r="LSO18" s="695"/>
      <c r="LSP18" s="695"/>
      <c r="LSQ18" s="695"/>
      <c r="LSR18" s="695"/>
      <c r="LSS18" s="695"/>
      <c r="LST18" s="695"/>
      <c r="LSU18" s="695"/>
      <c r="LSV18" s="695"/>
      <c r="LSW18" s="695"/>
      <c r="LSX18" s="695"/>
      <c r="LSY18" s="695"/>
      <c r="LSZ18" s="695"/>
      <c r="LTA18" s="695"/>
      <c r="LTB18" s="695"/>
      <c r="LTC18" s="695"/>
      <c r="LTD18" s="695"/>
      <c r="LTE18" s="695"/>
      <c r="LTF18" s="695"/>
      <c r="LTG18" s="695"/>
      <c r="LTH18" s="695"/>
      <c r="LTI18" s="695"/>
      <c r="LTJ18" s="695"/>
      <c r="LTK18" s="695"/>
      <c r="LTL18" s="695"/>
      <c r="LTM18" s="695"/>
      <c r="LTN18" s="695"/>
      <c r="LTO18" s="695"/>
      <c r="LTP18" s="695"/>
      <c r="LTQ18" s="695"/>
      <c r="LTR18" s="695"/>
      <c r="LTS18" s="695"/>
      <c r="LTT18" s="695"/>
      <c r="LTU18" s="695"/>
      <c r="LTV18" s="695"/>
      <c r="LTW18" s="695"/>
      <c r="LTX18" s="695"/>
      <c r="LTY18" s="695"/>
      <c r="LTZ18" s="695"/>
      <c r="LUA18" s="695"/>
      <c r="LUB18" s="695"/>
      <c r="LUC18" s="695"/>
      <c r="LUD18" s="695"/>
      <c r="LUE18" s="695"/>
      <c r="LUF18" s="695"/>
      <c r="LUG18" s="695"/>
      <c r="LUH18" s="695"/>
      <c r="LUI18" s="695"/>
      <c r="LUJ18" s="695"/>
      <c r="LUK18" s="695"/>
      <c r="LUL18" s="695"/>
      <c r="LUM18" s="695"/>
      <c r="LUN18" s="695"/>
      <c r="LUO18" s="695"/>
      <c r="LUP18" s="695"/>
      <c r="LUQ18" s="695"/>
      <c r="LUR18" s="695"/>
      <c r="LUS18" s="695"/>
      <c r="LUT18" s="695"/>
      <c r="LUU18" s="695"/>
      <c r="LUV18" s="695"/>
      <c r="LUW18" s="695"/>
      <c r="LUX18" s="695"/>
      <c r="LUY18" s="695"/>
      <c r="LUZ18" s="695"/>
      <c r="LVA18" s="695"/>
      <c r="LVB18" s="695"/>
      <c r="LVC18" s="695"/>
      <c r="LVD18" s="695"/>
      <c r="LVE18" s="695"/>
      <c r="LVF18" s="695"/>
      <c r="LVG18" s="695"/>
      <c r="LVH18" s="695"/>
      <c r="LVI18" s="695"/>
      <c r="LVJ18" s="695"/>
      <c r="LVK18" s="695"/>
      <c r="LVL18" s="695"/>
      <c r="LVM18" s="695"/>
      <c r="LVN18" s="695"/>
      <c r="LVO18" s="695"/>
      <c r="LVP18" s="695"/>
      <c r="LVQ18" s="695"/>
      <c r="LVR18" s="695"/>
      <c r="LVS18" s="695"/>
      <c r="LVT18" s="695"/>
      <c r="LVU18" s="695"/>
      <c r="LVV18" s="695"/>
      <c r="LVW18" s="695"/>
      <c r="LVX18" s="695"/>
      <c r="LVY18" s="695"/>
      <c r="LVZ18" s="695"/>
      <c r="LWA18" s="695"/>
      <c r="LWB18" s="695"/>
      <c r="LWC18" s="695"/>
      <c r="LWD18" s="695"/>
      <c r="LWE18" s="695"/>
      <c r="LWF18" s="695"/>
      <c r="LWG18" s="695"/>
      <c r="LWH18" s="695"/>
      <c r="LWI18" s="695"/>
      <c r="LWJ18" s="695"/>
      <c r="LWK18" s="695"/>
      <c r="LWL18" s="695"/>
      <c r="LWM18" s="695"/>
      <c r="LWN18" s="695"/>
      <c r="LWO18" s="695"/>
      <c r="LWP18" s="695"/>
      <c r="LWQ18" s="695"/>
      <c r="LWR18" s="695"/>
      <c r="LWS18" s="695"/>
      <c r="LWT18" s="695"/>
      <c r="LWU18" s="695"/>
      <c r="LWV18" s="695"/>
      <c r="LWW18" s="695"/>
      <c r="LWX18" s="695"/>
      <c r="LWY18" s="695"/>
      <c r="LWZ18" s="695"/>
      <c r="LXA18" s="695"/>
      <c r="LXB18" s="695"/>
      <c r="LXC18" s="695"/>
      <c r="LXD18" s="695"/>
      <c r="LXE18" s="695"/>
      <c r="LXF18" s="695"/>
      <c r="LXG18" s="695"/>
      <c r="LXH18" s="695"/>
      <c r="LXI18" s="695"/>
      <c r="LXJ18" s="695"/>
      <c r="LXK18" s="695"/>
      <c r="LXL18" s="695"/>
      <c r="LXM18" s="695"/>
      <c r="LXN18" s="695"/>
      <c r="LXO18" s="695"/>
      <c r="LXP18" s="695"/>
      <c r="LXQ18" s="695"/>
      <c r="LXR18" s="695"/>
      <c r="LXS18" s="695"/>
      <c r="LXT18" s="695"/>
      <c r="LXU18" s="695"/>
      <c r="LXV18" s="695"/>
      <c r="LXW18" s="695"/>
      <c r="LXX18" s="695"/>
      <c r="LXY18" s="695"/>
      <c r="LXZ18" s="695"/>
      <c r="LYA18" s="695"/>
      <c r="LYB18" s="695"/>
      <c r="LYC18" s="695"/>
      <c r="LYD18" s="695"/>
      <c r="LYE18" s="695"/>
      <c r="LYF18" s="695"/>
      <c r="LYG18" s="695"/>
      <c r="LYH18" s="695"/>
      <c r="LYI18" s="695"/>
      <c r="LYJ18" s="695"/>
      <c r="LYK18" s="695"/>
      <c r="LYL18" s="695"/>
      <c r="LYM18" s="695"/>
      <c r="LYN18" s="695"/>
      <c r="LYO18" s="695"/>
      <c r="LYP18" s="695"/>
      <c r="LYQ18" s="695"/>
      <c r="LYR18" s="695"/>
      <c r="LYS18" s="695"/>
      <c r="LYT18" s="695"/>
      <c r="LYU18" s="695"/>
      <c r="LYV18" s="695"/>
      <c r="LYW18" s="695"/>
      <c r="LYX18" s="695"/>
      <c r="LYY18" s="695"/>
      <c r="LYZ18" s="695"/>
      <c r="LZA18" s="695"/>
      <c r="LZB18" s="695"/>
      <c r="LZC18" s="695"/>
      <c r="LZD18" s="695"/>
      <c r="LZE18" s="695"/>
      <c r="LZF18" s="695"/>
      <c r="LZG18" s="695"/>
      <c r="LZH18" s="695"/>
      <c r="LZI18" s="695"/>
      <c r="LZJ18" s="695"/>
      <c r="LZK18" s="695"/>
      <c r="LZL18" s="695"/>
      <c r="LZM18" s="695"/>
      <c r="LZN18" s="695"/>
      <c r="LZO18" s="695"/>
      <c r="LZP18" s="695"/>
      <c r="LZQ18" s="695"/>
      <c r="LZR18" s="695"/>
      <c r="LZS18" s="695"/>
      <c r="LZT18" s="695"/>
      <c r="LZU18" s="695"/>
      <c r="LZV18" s="695"/>
      <c r="LZW18" s="695"/>
      <c r="LZX18" s="695"/>
      <c r="LZY18" s="695"/>
      <c r="LZZ18" s="695"/>
      <c r="MAA18" s="695"/>
      <c r="MAB18" s="695"/>
      <c r="MAC18" s="695"/>
      <c r="MAD18" s="695"/>
      <c r="MAE18" s="695"/>
      <c r="MAF18" s="695"/>
      <c r="MAG18" s="695"/>
      <c r="MAH18" s="695"/>
      <c r="MAI18" s="695"/>
      <c r="MAJ18" s="695"/>
      <c r="MAK18" s="695"/>
      <c r="MAL18" s="695"/>
      <c r="MAM18" s="695"/>
      <c r="MAN18" s="695"/>
      <c r="MAO18" s="695"/>
      <c r="MAP18" s="695"/>
      <c r="MAQ18" s="695"/>
      <c r="MAR18" s="695"/>
      <c r="MAS18" s="695"/>
      <c r="MAT18" s="695"/>
      <c r="MAU18" s="695"/>
      <c r="MAV18" s="695"/>
      <c r="MAW18" s="695"/>
      <c r="MAX18" s="695"/>
      <c r="MAY18" s="695"/>
      <c r="MAZ18" s="695"/>
      <c r="MBA18" s="695"/>
      <c r="MBB18" s="695"/>
      <c r="MBC18" s="695"/>
      <c r="MBD18" s="695"/>
      <c r="MBE18" s="695"/>
      <c r="MBF18" s="695"/>
      <c r="MBG18" s="695"/>
      <c r="MBH18" s="695"/>
      <c r="MBI18" s="695"/>
      <c r="MBJ18" s="695"/>
      <c r="MBK18" s="695"/>
      <c r="MBL18" s="695"/>
      <c r="MBM18" s="695"/>
      <c r="MBN18" s="695"/>
      <c r="MBO18" s="695"/>
      <c r="MBP18" s="695"/>
      <c r="MBQ18" s="695"/>
      <c r="MBR18" s="695"/>
      <c r="MBS18" s="695"/>
      <c r="MBT18" s="695"/>
      <c r="MBU18" s="695"/>
      <c r="MBV18" s="695"/>
      <c r="MBW18" s="695"/>
      <c r="MBX18" s="695"/>
      <c r="MBY18" s="695"/>
      <c r="MBZ18" s="695"/>
      <c r="MCA18" s="695"/>
      <c r="MCB18" s="695"/>
      <c r="MCC18" s="695"/>
      <c r="MCD18" s="695"/>
      <c r="MCE18" s="695"/>
      <c r="MCF18" s="695"/>
      <c r="MCG18" s="695"/>
      <c r="MCH18" s="695"/>
      <c r="MCI18" s="695"/>
      <c r="MCJ18" s="695"/>
      <c r="MCK18" s="695"/>
      <c r="MCL18" s="695"/>
      <c r="MCM18" s="695"/>
      <c r="MCN18" s="695"/>
      <c r="MCO18" s="695"/>
      <c r="MCP18" s="695"/>
      <c r="MCQ18" s="695"/>
      <c r="MCR18" s="695"/>
      <c r="MCS18" s="695"/>
      <c r="MCT18" s="695"/>
      <c r="MCU18" s="695"/>
      <c r="MCV18" s="695"/>
      <c r="MCW18" s="695"/>
      <c r="MCX18" s="695"/>
      <c r="MCY18" s="695"/>
      <c r="MCZ18" s="695"/>
      <c r="MDA18" s="695"/>
      <c r="MDB18" s="695"/>
      <c r="MDC18" s="695"/>
      <c r="MDD18" s="695"/>
      <c r="MDE18" s="695"/>
      <c r="MDF18" s="695"/>
      <c r="MDG18" s="695"/>
      <c r="MDH18" s="695"/>
      <c r="MDI18" s="695"/>
      <c r="MDJ18" s="695"/>
      <c r="MDK18" s="695"/>
      <c r="MDL18" s="695"/>
      <c r="MDM18" s="695"/>
      <c r="MDN18" s="695"/>
      <c r="MDO18" s="695"/>
      <c r="MDP18" s="695"/>
      <c r="MDQ18" s="695"/>
      <c r="MDR18" s="695"/>
      <c r="MDS18" s="695"/>
      <c r="MDT18" s="695"/>
      <c r="MDU18" s="695"/>
      <c r="MDV18" s="695"/>
      <c r="MDW18" s="695"/>
      <c r="MDX18" s="695"/>
      <c r="MDY18" s="695"/>
      <c r="MDZ18" s="695"/>
      <c r="MEA18" s="695"/>
      <c r="MEB18" s="695"/>
      <c r="MEC18" s="695"/>
      <c r="MED18" s="695"/>
      <c r="MEE18" s="695"/>
      <c r="MEF18" s="695"/>
      <c r="MEG18" s="695"/>
      <c r="MEH18" s="695"/>
      <c r="MEI18" s="695"/>
      <c r="MEJ18" s="695"/>
      <c r="MEK18" s="695"/>
      <c r="MEL18" s="695"/>
      <c r="MEM18" s="695"/>
      <c r="MEN18" s="695"/>
      <c r="MEO18" s="695"/>
      <c r="MEP18" s="695"/>
      <c r="MEQ18" s="695"/>
      <c r="MER18" s="695"/>
      <c r="MES18" s="695"/>
      <c r="MET18" s="695"/>
      <c r="MEU18" s="695"/>
      <c r="MEV18" s="695"/>
      <c r="MEW18" s="695"/>
      <c r="MEX18" s="695"/>
      <c r="MEY18" s="695"/>
      <c r="MEZ18" s="695"/>
      <c r="MFA18" s="695"/>
      <c r="MFB18" s="695"/>
      <c r="MFC18" s="695"/>
      <c r="MFD18" s="695"/>
      <c r="MFE18" s="695"/>
      <c r="MFF18" s="695"/>
      <c r="MFG18" s="695"/>
      <c r="MFH18" s="695"/>
      <c r="MFI18" s="695"/>
      <c r="MFJ18" s="695"/>
      <c r="MFK18" s="695"/>
      <c r="MFL18" s="695"/>
      <c r="MFM18" s="695"/>
      <c r="MFN18" s="695"/>
      <c r="MFO18" s="695"/>
      <c r="MFP18" s="695"/>
      <c r="MFQ18" s="695"/>
      <c r="MFR18" s="695"/>
      <c r="MFS18" s="695"/>
      <c r="MFT18" s="695"/>
      <c r="MFU18" s="695"/>
      <c r="MFV18" s="695"/>
      <c r="MFW18" s="695"/>
      <c r="MFX18" s="695"/>
      <c r="MFY18" s="695"/>
      <c r="MFZ18" s="695"/>
      <c r="MGA18" s="695"/>
      <c r="MGB18" s="695"/>
      <c r="MGC18" s="695"/>
      <c r="MGD18" s="695"/>
      <c r="MGE18" s="695"/>
      <c r="MGF18" s="695"/>
      <c r="MGG18" s="695"/>
      <c r="MGH18" s="695"/>
      <c r="MGI18" s="695"/>
      <c r="MGJ18" s="695"/>
      <c r="MGK18" s="695"/>
      <c r="MGL18" s="695"/>
      <c r="MGM18" s="695"/>
      <c r="MGN18" s="695"/>
      <c r="MGO18" s="695"/>
      <c r="MGP18" s="695"/>
      <c r="MGQ18" s="695"/>
      <c r="MGR18" s="695"/>
      <c r="MGS18" s="695"/>
      <c r="MGT18" s="695"/>
      <c r="MGU18" s="695"/>
      <c r="MGV18" s="695"/>
      <c r="MGW18" s="695"/>
      <c r="MGX18" s="695"/>
      <c r="MGY18" s="695"/>
      <c r="MGZ18" s="695"/>
      <c r="MHA18" s="695"/>
      <c r="MHB18" s="695"/>
      <c r="MHC18" s="695"/>
      <c r="MHD18" s="695"/>
      <c r="MHE18" s="695"/>
      <c r="MHF18" s="695"/>
      <c r="MHG18" s="695"/>
      <c r="MHH18" s="695"/>
      <c r="MHI18" s="695"/>
      <c r="MHJ18" s="695"/>
      <c r="MHK18" s="695"/>
      <c r="MHL18" s="695"/>
      <c r="MHM18" s="695"/>
      <c r="MHN18" s="695"/>
      <c r="MHO18" s="695"/>
      <c r="MHP18" s="695"/>
      <c r="MHQ18" s="695"/>
      <c r="MHR18" s="695"/>
      <c r="MHS18" s="695"/>
      <c r="MHT18" s="695"/>
      <c r="MHU18" s="695"/>
      <c r="MHV18" s="695"/>
      <c r="MHW18" s="695"/>
      <c r="MHX18" s="695"/>
      <c r="MHY18" s="695"/>
      <c r="MHZ18" s="695"/>
      <c r="MIA18" s="695"/>
      <c r="MIB18" s="695"/>
      <c r="MIC18" s="695"/>
      <c r="MID18" s="695"/>
      <c r="MIE18" s="695"/>
      <c r="MIF18" s="695"/>
      <c r="MIG18" s="695"/>
      <c r="MIH18" s="695"/>
      <c r="MII18" s="695"/>
      <c r="MIJ18" s="695"/>
      <c r="MIK18" s="695"/>
      <c r="MIL18" s="695"/>
      <c r="MIM18" s="695"/>
      <c r="MIN18" s="695"/>
      <c r="MIO18" s="695"/>
      <c r="MIP18" s="695"/>
      <c r="MIQ18" s="695"/>
      <c r="MIR18" s="695"/>
      <c r="MIS18" s="695"/>
      <c r="MIT18" s="695"/>
      <c r="MIU18" s="695"/>
      <c r="MIV18" s="695"/>
      <c r="MIW18" s="695"/>
      <c r="MIX18" s="695"/>
      <c r="MIY18" s="695"/>
      <c r="MIZ18" s="695"/>
      <c r="MJA18" s="695"/>
      <c r="MJB18" s="695"/>
      <c r="MJC18" s="695"/>
      <c r="MJD18" s="695"/>
      <c r="MJE18" s="695"/>
      <c r="MJF18" s="695"/>
      <c r="MJG18" s="695"/>
      <c r="MJH18" s="695"/>
      <c r="MJI18" s="695"/>
      <c r="MJJ18" s="695"/>
      <c r="MJK18" s="695"/>
      <c r="MJL18" s="695"/>
      <c r="MJM18" s="695"/>
      <c r="MJN18" s="695"/>
      <c r="MJO18" s="695"/>
      <c r="MJP18" s="695"/>
      <c r="MJQ18" s="695"/>
      <c r="MJR18" s="695"/>
      <c r="MJS18" s="695"/>
      <c r="MJT18" s="695"/>
      <c r="MJU18" s="695"/>
      <c r="MJV18" s="695"/>
      <c r="MJW18" s="695"/>
      <c r="MJX18" s="695"/>
      <c r="MJY18" s="695"/>
      <c r="MJZ18" s="695"/>
      <c r="MKA18" s="695"/>
      <c r="MKB18" s="695"/>
      <c r="MKC18" s="695"/>
      <c r="MKD18" s="695"/>
      <c r="MKE18" s="695"/>
      <c r="MKF18" s="695"/>
      <c r="MKG18" s="695"/>
      <c r="MKH18" s="695"/>
      <c r="MKI18" s="695"/>
      <c r="MKJ18" s="695"/>
      <c r="MKK18" s="695"/>
      <c r="MKL18" s="695"/>
      <c r="MKM18" s="695"/>
      <c r="MKN18" s="695"/>
      <c r="MKO18" s="695"/>
      <c r="MKP18" s="695"/>
      <c r="MKQ18" s="695"/>
      <c r="MKR18" s="695"/>
      <c r="MKS18" s="695"/>
      <c r="MKT18" s="695"/>
      <c r="MKU18" s="695"/>
      <c r="MKV18" s="695"/>
      <c r="MKW18" s="695"/>
      <c r="MKX18" s="695"/>
      <c r="MKY18" s="695"/>
      <c r="MKZ18" s="695"/>
      <c r="MLA18" s="695"/>
      <c r="MLB18" s="695"/>
      <c r="MLC18" s="695"/>
      <c r="MLD18" s="695"/>
      <c r="MLE18" s="695"/>
      <c r="MLF18" s="695"/>
      <c r="MLG18" s="695"/>
      <c r="MLH18" s="695"/>
      <c r="MLI18" s="695"/>
      <c r="MLJ18" s="695"/>
      <c r="MLK18" s="695"/>
      <c r="MLL18" s="695"/>
      <c r="MLM18" s="695"/>
      <c r="MLN18" s="695"/>
      <c r="MLO18" s="695"/>
      <c r="MLP18" s="695"/>
      <c r="MLQ18" s="695"/>
      <c r="MLR18" s="695"/>
      <c r="MLS18" s="695"/>
      <c r="MLT18" s="695"/>
      <c r="MLU18" s="695"/>
      <c r="MLV18" s="695"/>
      <c r="MLW18" s="695"/>
      <c r="MLX18" s="695"/>
      <c r="MLY18" s="695"/>
      <c r="MLZ18" s="695"/>
      <c r="MMA18" s="695"/>
      <c r="MMB18" s="695"/>
      <c r="MMC18" s="695"/>
      <c r="MMD18" s="695"/>
      <c r="MME18" s="695"/>
      <c r="MMF18" s="695"/>
      <c r="MMG18" s="695"/>
      <c r="MMH18" s="695"/>
      <c r="MMI18" s="695"/>
      <c r="MMJ18" s="695"/>
      <c r="MMK18" s="695"/>
      <c r="MML18" s="695"/>
      <c r="MMM18" s="695"/>
      <c r="MMN18" s="695"/>
      <c r="MMO18" s="695"/>
      <c r="MMP18" s="695"/>
      <c r="MMQ18" s="695"/>
      <c r="MMR18" s="695"/>
      <c r="MMS18" s="695"/>
      <c r="MMT18" s="695"/>
      <c r="MMU18" s="695"/>
      <c r="MMV18" s="695"/>
      <c r="MMW18" s="695"/>
      <c r="MMX18" s="695"/>
      <c r="MMY18" s="695"/>
      <c r="MMZ18" s="695"/>
      <c r="MNA18" s="695"/>
      <c r="MNB18" s="695"/>
      <c r="MNC18" s="695"/>
      <c r="MND18" s="695"/>
      <c r="MNE18" s="695"/>
      <c r="MNF18" s="695"/>
      <c r="MNG18" s="695"/>
      <c r="MNH18" s="695"/>
      <c r="MNI18" s="695"/>
      <c r="MNJ18" s="695"/>
      <c r="MNK18" s="695"/>
      <c r="MNL18" s="695"/>
      <c r="MNM18" s="695"/>
      <c r="MNN18" s="695"/>
      <c r="MNO18" s="695"/>
      <c r="MNP18" s="695"/>
      <c r="MNQ18" s="695"/>
      <c r="MNR18" s="695"/>
      <c r="MNS18" s="695"/>
      <c r="MNT18" s="695"/>
      <c r="MNU18" s="695"/>
      <c r="MNV18" s="695"/>
      <c r="MNW18" s="695"/>
      <c r="MNX18" s="695"/>
      <c r="MNY18" s="695"/>
      <c r="MNZ18" s="695"/>
      <c r="MOA18" s="695"/>
      <c r="MOB18" s="695"/>
      <c r="MOC18" s="695"/>
      <c r="MOD18" s="695"/>
      <c r="MOE18" s="695"/>
      <c r="MOF18" s="695"/>
      <c r="MOG18" s="695"/>
      <c r="MOH18" s="695"/>
      <c r="MOI18" s="695"/>
      <c r="MOJ18" s="695"/>
      <c r="MOK18" s="695"/>
      <c r="MOL18" s="695"/>
      <c r="MOM18" s="695"/>
      <c r="MON18" s="695"/>
      <c r="MOO18" s="695"/>
      <c r="MOP18" s="695"/>
      <c r="MOQ18" s="695"/>
      <c r="MOR18" s="695"/>
      <c r="MOS18" s="695"/>
      <c r="MOT18" s="695"/>
      <c r="MOU18" s="695"/>
      <c r="MOV18" s="695"/>
      <c r="MOW18" s="695"/>
      <c r="MOX18" s="695"/>
      <c r="MOY18" s="695"/>
      <c r="MOZ18" s="695"/>
      <c r="MPA18" s="695"/>
      <c r="MPB18" s="695"/>
      <c r="MPC18" s="695"/>
      <c r="MPD18" s="695"/>
      <c r="MPE18" s="695"/>
      <c r="MPF18" s="695"/>
      <c r="MPG18" s="695"/>
      <c r="MPH18" s="695"/>
      <c r="MPI18" s="695"/>
      <c r="MPJ18" s="695"/>
      <c r="MPK18" s="695"/>
      <c r="MPL18" s="695"/>
      <c r="MPM18" s="695"/>
      <c r="MPN18" s="695"/>
      <c r="MPO18" s="695"/>
      <c r="MPP18" s="695"/>
      <c r="MPQ18" s="695"/>
      <c r="MPR18" s="695"/>
      <c r="MPS18" s="695"/>
      <c r="MPT18" s="695"/>
      <c r="MPU18" s="695"/>
      <c r="MPV18" s="695"/>
      <c r="MPW18" s="695"/>
      <c r="MPX18" s="695"/>
      <c r="MPY18" s="695"/>
      <c r="MPZ18" s="695"/>
      <c r="MQA18" s="695"/>
      <c r="MQB18" s="695"/>
      <c r="MQC18" s="695"/>
      <c r="MQD18" s="695"/>
      <c r="MQE18" s="695"/>
      <c r="MQF18" s="695"/>
      <c r="MQG18" s="695"/>
      <c r="MQH18" s="695"/>
      <c r="MQI18" s="695"/>
      <c r="MQJ18" s="695"/>
      <c r="MQK18" s="695"/>
      <c r="MQL18" s="695"/>
      <c r="MQM18" s="695"/>
      <c r="MQN18" s="695"/>
      <c r="MQO18" s="695"/>
      <c r="MQP18" s="695"/>
      <c r="MQQ18" s="695"/>
      <c r="MQR18" s="695"/>
      <c r="MQS18" s="695"/>
      <c r="MQT18" s="695"/>
      <c r="MQU18" s="695"/>
      <c r="MQV18" s="695"/>
      <c r="MQW18" s="695"/>
      <c r="MQX18" s="695"/>
      <c r="MQY18" s="695"/>
      <c r="MQZ18" s="695"/>
      <c r="MRA18" s="695"/>
      <c r="MRB18" s="695"/>
      <c r="MRC18" s="695"/>
      <c r="MRD18" s="695"/>
      <c r="MRE18" s="695"/>
      <c r="MRF18" s="695"/>
      <c r="MRG18" s="695"/>
      <c r="MRH18" s="695"/>
      <c r="MRI18" s="695"/>
      <c r="MRJ18" s="695"/>
      <c r="MRK18" s="695"/>
      <c r="MRL18" s="695"/>
      <c r="MRM18" s="695"/>
      <c r="MRN18" s="695"/>
      <c r="MRO18" s="695"/>
      <c r="MRP18" s="695"/>
      <c r="MRQ18" s="695"/>
      <c r="MRR18" s="695"/>
      <c r="MRS18" s="695"/>
      <c r="MRT18" s="695"/>
      <c r="MRU18" s="695"/>
      <c r="MRV18" s="695"/>
      <c r="MRW18" s="695"/>
      <c r="MRX18" s="695"/>
      <c r="MRY18" s="695"/>
      <c r="MRZ18" s="695"/>
      <c r="MSA18" s="695"/>
      <c r="MSB18" s="695"/>
      <c r="MSC18" s="695"/>
      <c r="MSD18" s="695"/>
      <c r="MSE18" s="695"/>
      <c r="MSF18" s="695"/>
      <c r="MSG18" s="695"/>
      <c r="MSH18" s="695"/>
      <c r="MSI18" s="695"/>
      <c r="MSJ18" s="695"/>
      <c r="MSK18" s="695"/>
      <c r="MSL18" s="695"/>
      <c r="MSM18" s="695"/>
      <c r="MSN18" s="695"/>
      <c r="MSO18" s="695"/>
      <c r="MSP18" s="695"/>
      <c r="MSQ18" s="695"/>
      <c r="MSR18" s="695"/>
      <c r="MSS18" s="695"/>
      <c r="MST18" s="695"/>
      <c r="MSU18" s="695"/>
      <c r="MSV18" s="695"/>
      <c r="MSW18" s="695"/>
      <c r="MSX18" s="695"/>
      <c r="MSY18" s="695"/>
      <c r="MSZ18" s="695"/>
      <c r="MTA18" s="695"/>
      <c r="MTB18" s="695"/>
      <c r="MTC18" s="695"/>
      <c r="MTD18" s="695"/>
      <c r="MTE18" s="695"/>
      <c r="MTF18" s="695"/>
      <c r="MTG18" s="695"/>
      <c r="MTH18" s="695"/>
      <c r="MTI18" s="695"/>
      <c r="MTJ18" s="695"/>
      <c r="MTK18" s="695"/>
      <c r="MTL18" s="695"/>
      <c r="MTM18" s="695"/>
      <c r="MTN18" s="695"/>
      <c r="MTO18" s="695"/>
      <c r="MTP18" s="695"/>
      <c r="MTQ18" s="695"/>
      <c r="MTR18" s="695"/>
      <c r="MTS18" s="695"/>
      <c r="MTT18" s="695"/>
      <c r="MTU18" s="695"/>
      <c r="MTV18" s="695"/>
      <c r="MTW18" s="695"/>
      <c r="MTX18" s="695"/>
      <c r="MTY18" s="695"/>
      <c r="MTZ18" s="695"/>
      <c r="MUA18" s="695"/>
      <c r="MUB18" s="695"/>
      <c r="MUC18" s="695"/>
      <c r="MUD18" s="695"/>
      <c r="MUE18" s="695"/>
      <c r="MUF18" s="695"/>
      <c r="MUG18" s="695"/>
      <c r="MUH18" s="695"/>
      <c r="MUI18" s="695"/>
      <c r="MUJ18" s="695"/>
      <c r="MUK18" s="695"/>
      <c r="MUL18" s="695"/>
      <c r="MUM18" s="695"/>
      <c r="MUN18" s="695"/>
      <c r="MUO18" s="695"/>
      <c r="MUP18" s="695"/>
      <c r="MUQ18" s="695"/>
      <c r="MUR18" s="695"/>
      <c r="MUS18" s="695"/>
      <c r="MUT18" s="695"/>
      <c r="MUU18" s="695"/>
      <c r="MUV18" s="695"/>
      <c r="MUW18" s="695"/>
      <c r="MUX18" s="695"/>
      <c r="MUY18" s="695"/>
      <c r="MUZ18" s="695"/>
      <c r="MVA18" s="695"/>
      <c r="MVB18" s="695"/>
      <c r="MVC18" s="695"/>
      <c r="MVD18" s="695"/>
      <c r="MVE18" s="695"/>
      <c r="MVF18" s="695"/>
      <c r="MVG18" s="695"/>
      <c r="MVH18" s="695"/>
      <c r="MVI18" s="695"/>
      <c r="MVJ18" s="695"/>
      <c r="MVK18" s="695"/>
      <c r="MVL18" s="695"/>
      <c r="MVM18" s="695"/>
      <c r="MVN18" s="695"/>
      <c r="MVO18" s="695"/>
      <c r="MVP18" s="695"/>
      <c r="MVQ18" s="695"/>
      <c r="MVR18" s="695"/>
      <c r="MVS18" s="695"/>
      <c r="MVT18" s="695"/>
      <c r="MVU18" s="695"/>
      <c r="MVV18" s="695"/>
      <c r="MVW18" s="695"/>
      <c r="MVX18" s="695"/>
      <c r="MVY18" s="695"/>
      <c r="MVZ18" s="695"/>
      <c r="MWA18" s="695"/>
      <c r="MWB18" s="695"/>
      <c r="MWC18" s="695"/>
      <c r="MWD18" s="695"/>
      <c r="MWE18" s="695"/>
      <c r="MWF18" s="695"/>
      <c r="MWG18" s="695"/>
      <c r="MWH18" s="695"/>
      <c r="MWI18" s="695"/>
      <c r="MWJ18" s="695"/>
      <c r="MWK18" s="695"/>
      <c r="MWL18" s="695"/>
      <c r="MWM18" s="695"/>
      <c r="MWN18" s="695"/>
      <c r="MWO18" s="695"/>
      <c r="MWP18" s="695"/>
      <c r="MWQ18" s="695"/>
      <c r="MWR18" s="695"/>
      <c r="MWS18" s="695"/>
      <c r="MWT18" s="695"/>
      <c r="MWU18" s="695"/>
      <c r="MWV18" s="695"/>
      <c r="MWW18" s="695"/>
      <c r="MWX18" s="695"/>
      <c r="MWY18" s="695"/>
      <c r="MWZ18" s="695"/>
      <c r="MXA18" s="695"/>
      <c r="MXB18" s="695"/>
      <c r="MXC18" s="695"/>
      <c r="MXD18" s="695"/>
      <c r="MXE18" s="695"/>
      <c r="MXF18" s="695"/>
      <c r="MXG18" s="695"/>
      <c r="MXH18" s="695"/>
      <c r="MXI18" s="695"/>
      <c r="MXJ18" s="695"/>
      <c r="MXK18" s="695"/>
      <c r="MXL18" s="695"/>
      <c r="MXM18" s="695"/>
      <c r="MXN18" s="695"/>
      <c r="MXO18" s="695"/>
      <c r="MXP18" s="695"/>
      <c r="MXQ18" s="695"/>
      <c r="MXR18" s="695"/>
      <c r="MXS18" s="695"/>
      <c r="MXT18" s="695"/>
      <c r="MXU18" s="695"/>
      <c r="MXV18" s="695"/>
      <c r="MXW18" s="695"/>
      <c r="MXX18" s="695"/>
      <c r="MXY18" s="695"/>
      <c r="MXZ18" s="695"/>
      <c r="MYA18" s="695"/>
      <c r="MYB18" s="695"/>
      <c r="MYC18" s="695"/>
      <c r="MYD18" s="695"/>
      <c r="MYE18" s="695"/>
      <c r="MYF18" s="695"/>
      <c r="MYG18" s="695"/>
      <c r="MYH18" s="695"/>
      <c r="MYI18" s="695"/>
      <c r="MYJ18" s="695"/>
      <c r="MYK18" s="695"/>
      <c r="MYL18" s="695"/>
      <c r="MYM18" s="695"/>
      <c r="MYN18" s="695"/>
      <c r="MYO18" s="695"/>
      <c r="MYP18" s="695"/>
      <c r="MYQ18" s="695"/>
      <c r="MYR18" s="695"/>
      <c r="MYS18" s="695"/>
      <c r="MYT18" s="695"/>
      <c r="MYU18" s="695"/>
      <c r="MYV18" s="695"/>
      <c r="MYW18" s="695"/>
      <c r="MYX18" s="695"/>
      <c r="MYY18" s="695"/>
      <c r="MYZ18" s="695"/>
      <c r="MZA18" s="695"/>
      <c r="MZB18" s="695"/>
      <c r="MZC18" s="695"/>
      <c r="MZD18" s="695"/>
      <c r="MZE18" s="695"/>
      <c r="MZF18" s="695"/>
      <c r="MZG18" s="695"/>
      <c r="MZH18" s="695"/>
      <c r="MZI18" s="695"/>
      <c r="MZJ18" s="695"/>
      <c r="MZK18" s="695"/>
      <c r="MZL18" s="695"/>
      <c r="MZM18" s="695"/>
      <c r="MZN18" s="695"/>
      <c r="MZO18" s="695"/>
      <c r="MZP18" s="695"/>
      <c r="MZQ18" s="695"/>
      <c r="MZR18" s="695"/>
      <c r="MZS18" s="695"/>
      <c r="MZT18" s="695"/>
      <c r="MZU18" s="695"/>
      <c r="MZV18" s="695"/>
      <c r="MZW18" s="695"/>
      <c r="MZX18" s="695"/>
      <c r="MZY18" s="695"/>
      <c r="MZZ18" s="695"/>
      <c r="NAA18" s="695"/>
      <c r="NAB18" s="695"/>
      <c r="NAC18" s="695"/>
      <c r="NAD18" s="695"/>
      <c r="NAE18" s="695"/>
      <c r="NAF18" s="695"/>
      <c r="NAG18" s="695"/>
      <c r="NAH18" s="695"/>
      <c r="NAI18" s="695"/>
      <c r="NAJ18" s="695"/>
      <c r="NAK18" s="695"/>
      <c r="NAL18" s="695"/>
      <c r="NAM18" s="695"/>
      <c r="NAN18" s="695"/>
      <c r="NAO18" s="695"/>
      <c r="NAP18" s="695"/>
      <c r="NAQ18" s="695"/>
      <c r="NAR18" s="695"/>
      <c r="NAS18" s="695"/>
      <c r="NAT18" s="695"/>
      <c r="NAU18" s="695"/>
      <c r="NAV18" s="695"/>
      <c r="NAW18" s="695"/>
      <c r="NAX18" s="695"/>
      <c r="NAY18" s="695"/>
      <c r="NAZ18" s="695"/>
      <c r="NBA18" s="695"/>
      <c r="NBB18" s="695"/>
      <c r="NBC18" s="695"/>
      <c r="NBD18" s="695"/>
      <c r="NBE18" s="695"/>
      <c r="NBF18" s="695"/>
      <c r="NBG18" s="695"/>
      <c r="NBH18" s="695"/>
      <c r="NBI18" s="695"/>
      <c r="NBJ18" s="695"/>
      <c r="NBK18" s="695"/>
      <c r="NBL18" s="695"/>
      <c r="NBM18" s="695"/>
      <c r="NBN18" s="695"/>
      <c r="NBO18" s="695"/>
      <c r="NBP18" s="695"/>
      <c r="NBQ18" s="695"/>
      <c r="NBR18" s="695"/>
      <c r="NBS18" s="695"/>
      <c r="NBT18" s="695"/>
      <c r="NBU18" s="695"/>
      <c r="NBV18" s="695"/>
      <c r="NBW18" s="695"/>
      <c r="NBX18" s="695"/>
      <c r="NBY18" s="695"/>
      <c r="NBZ18" s="695"/>
      <c r="NCA18" s="695"/>
      <c r="NCB18" s="695"/>
      <c r="NCC18" s="695"/>
      <c r="NCD18" s="695"/>
      <c r="NCE18" s="695"/>
      <c r="NCF18" s="695"/>
      <c r="NCG18" s="695"/>
      <c r="NCH18" s="695"/>
      <c r="NCI18" s="695"/>
      <c r="NCJ18" s="695"/>
      <c r="NCK18" s="695"/>
      <c r="NCL18" s="695"/>
      <c r="NCM18" s="695"/>
      <c r="NCN18" s="695"/>
      <c r="NCO18" s="695"/>
      <c r="NCP18" s="695"/>
      <c r="NCQ18" s="695"/>
      <c r="NCR18" s="695"/>
      <c r="NCS18" s="695"/>
      <c r="NCT18" s="695"/>
      <c r="NCU18" s="695"/>
      <c r="NCV18" s="695"/>
      <c r="NCW18" s="695"/>
      <c r="NCX18" s="695"/>
      <c r="NCY18" s="695"/>
      <c r="NCZ18" s="695"/>
      <c r="NDA18" s="695"/>
      <c r="NDB18" s="695"/>
      <c r="NDC18" s="695"/>
      <c r="NDD18" s="695"/>
      <c r="NDE18" s="695"/>
      <c r="NDF18" s="695"/>
      <c r="NDG18" s="695"/>
      <c r="NDH18" s="695"/>
      <c r="NDI18" s="695"/>
      <c r="NDJ18" s="695"/>
      <c r="NDK18" s="695"/>
      <c r="NDL18" s="695"/>
      <c r="NDM18" s="695"/>
      <c r="NDN18" s="695"/>
      <c r="NDO18" s="695"/>
      <c r="NDP18" s="695"/>
      <c r="NDQ18" s="695"/>
      <c r="NDR18" s="695"/>
      <c r="NDS18" s="695"/>
      <c r="NDT18" s="695"/>
      <c r="NDU18" s="695"/>
      <c r="NDV18" s="695"/>
      <c r="NDW18" s="695"/>
      <c r="NDX18" s="695"/>
      <c r="NDY18" s="695"/>
      <c r="NDZ18" s="695"/>
      <c r="NEA18" s="695"/>
      <c r="NEB18" s="695"/>
      <c r="NEC18" s="695"/>
      <c r="NED18" s="695"/>
      <c r="NEE18" s="695"/>
      <c r="NEF18" s="695"/>
      <c r="NEG18" s="695"/>
      <c r="NEH18" s="695"/>
      <c r="NEI18" s="695"/>
      <c r="NEJ18" s="695"/>
      <c r="NEK18" s="695"/>
      <c r="NEL18" s="695"/>
      <c r="NEM18" s="695"/>
      <c r="NEN18" s="695"/>
      <c r="NEO18" s="695"/>
      <c r="NEP18" s="695"/>
      <c r="NEQ18" s="695"/>
      <c r="NER18" s="695"/>
      <c r="NES18" s="695"/>
      <c r="NET18" s="695"/>
      <c r="NEU18" s="695"/>
      <c r="NEV18" s="695"/>
      <c r="NEW18" s="695"/>
      <c r="NEX18" s="695"/>
      <c r="NEY18" s="695"/>
      <c r="NEZ18" s="695"/>
      <c r="NFA18" s="695"/>
      <c r="NFB18" s="695"/>
      <c r="NFC18" s="695"/>
      <c r="NFD18" s="695"/>
      <c r="NFE18" s="695"/>
      <c r="NFF18" s="695"/>
      <c r="NFG18" s="695"/>
      <c r="NFH18" s="695"/>
      <c r="NFI18" s="695"/>
      <c r="NFJ18" s="695"/>
      <c r="NFK18" s="695"/>
      <c r="NFL18" s="695"/>
      <c r="NFM18" s="695"/>
      <c r="NFN18" s="695"/>
      <c r="NFO18" s="695"/>
      <c r="NFP18" s="695"/>
      <c r="NFQ18" s="695"/>
      <c r="NFR18" s="695"/>
      <c r="NFS18" s="695"/>
      <c r="NFT18" s="695"/>
      <c r="NFU18" s="695"/>
      <c r="NFV18" s="695"/>
      <c r="NFW18" s="695"/>
      <c r="NFX18" s="695"/>
      <c r="NFY18" s="695"/>
      <c r="NFZ18" s="695"/>
      <c r="NGA18" s="695"/>
      <c r="NGB18" s="695"/>
      <c r="NGC18" s="695"/>
      <c r="NGD18" s="695"/>
      <c r="NGE18" s="695"/>
      <c r="NGF18" s="695"/>
      <c r="NGG18" s="695"/>
      <c r="NGH18" s="695"/>
      <c r="NGI18" s="695"/>
      <c r="NGJ18" s="695"/>
      <c r="NGK18" s="695"/>
      <c r="NGL18" s="695"/>
      <c r="NGM18" s="695"/>
      <c r="NGN18" s="695"/>
      <c r="NGO18" s="695"/>
      <c r="NGP18" s="695"/>
      <c r="NGQ18" s="695"/>
      <c r="NGR18" s="695"/>
      <c r="NGS18" s="695"/>
      <c r="NGT18" s="695"/>
      <c r="NGU18" s="695"/>
      <c r="NGV18" s="695"/>
      <c r="NGW18" s="695"/>
      <c r="NGX18" s="695"/>
      <c r="NGY18" s="695"/>
      <c r="NGZ18" s="695"/>
      <c r="NHA18" s="695"/>
      <c r="NHB18" s="695"/>
      <c r="NHC18" s="695"/>
      <c r="NHD18" s="695"/>
      <c r="NHE18" s="695"/>
      <c r="NHF18" s="695"/>
      <c r="NHG18" s="695"/>
      <c r="NHH18" s="695"/>
      <c r="NHI18" s="695"/>
      <c r="NHJ18" s="695"/>
      <c r="NHK18" s="695"/>
      <c r="NHL18" s="695"/>
      <c r="NHM18" s="695"/>
      <c r="NHN18" s="695"/>
      <c r="NHO18" s="695"/>
      <c r="NHP18" s="695"/>
      <c r="NHQ18" s="695"/>
      <c r="NHR18" s="695"/>
      <c r="NHS18" s="695"/>
      <c r="NHT18" s="695"/>
      <c r="NHU18" s="695"/>
      <c r="NHV18" s="695"/>
      <c r="NHW18" s="695"/>
      <c r="NHX18" s="695"/>
      <c r="NHY18" s="695"/>
      <c r="NHZ18" s="695"/>
      <c r="NIA18" s="695"/>
      <c r="NIB18" s="695"/>
      <c r="NIC18" s="695"/>
      <c r="NID18" s="695"/>
      <c r="NIE18" s="695"/>
      <c r="NIF18" s="695"/>
      <c r="NIG18" s="695"/>
      <c r="NIH18" s="695"/>
      <c r="NII18" s="695"/>
      <c r="NIJ18" s="695"/>
      <c r="NIK18" s="695"/>
      <c r="NIL18" s="695"/>
      <c r="NIM18" s="695"/>
      <c r="NIN18" s="695"/>
      <c r="NIO18" s="695"/>
      <c r="NIP18" s="695"/>
      <c r="NIQ18" s="695"/>
      <c r="NIR18" s="695"/>
      <c r="NIS18" s="695"/>
      <c r="NIT18" s="695"/>
      <c r="NIU18" s="695"/>
      <c r="NIV18" s="695"/>
      <c r="NIW18" s="695"/>
      <c r="NIX18" s="695"/>
      <c r="NIY18" s="695"/>
      <c r="NIZ18" s="695"/>
      <c r="NJA18" s="695"/>
      <c r="NJB18" s="695"/>
      <c r="NJC18" s="695"/>
      <c r="NJD18" s="695"/>
      <c r="NJE18" s="695"/>
      <c r="NJF18" s="695"/>
      <c r="NJG18" s="695"/>
      <c r="NJH18" s="695"/>
      <c r="NJI18" s="695"/>
      <c r="NJJ18" s="695"/>
      <c r="NJK18" s="695"/>
      <c r="NJL18" s="695"/>
      <c r="NJM18" s="695"/>
      <c r="NJN18" s="695"/>
      <c r="NJO18" s="695"/>
      <c r="NJP18" s="695"/>
      <c r="NJQ18" s="695"/>
      <c r="NJR18" s="695"/>
      <c r="NJS18" s="695"/>
      <c r="NJT18" s="695"/>
      <c r="NJU18" s="695"/>
      <c r="NJV18" s="695"/>
      <c r="NJW18" s="695"/>
      <c r="NJX18" s="695"/>
      <c r="NJY18" s="695"/>
      <c r="NJZ18" s="695"/>
      <c r="NKA18" s="695"/>
      <c r="NKB18" s="695"/>
      <c r="NKC18" s="695"/>
      <c r="NKD18" s="695"/>
      <c r="NKE18" s="695"/>
      <c r="NKF18" s="695"/>
      <c r="NKG18" s="695"/>
      <c r="NKH18" s="695"/>
      <c r="NKI18" s="695"/>
      <c r="NKJ18" s="695"/>
      <c r="NKK18" s="695"/>
      <c r="NKL18" s="695"/>
      <c r="NKM18" s="695"/>
      <c r="NKN18" s="695"/>
      <c r="NKO18" s="695"/>
      <c r="NKP18" s="695"/>
      <c r="NKQ18" s="695"/>
      <c r="NKR18" s="695"/>
      <c r="NKS18" s="695"/>
      <c r="NKT18" s="695"/>
      <c r="NKU18" s="695"/>
      <c r="NKV18" s="695"/>
      <c r="NKW18" s="695"/>
      <c r="NKX18" s="695"/>
      <c r="NKY18" s="695"/>
      <c r="NKZ18" s="695"/>
      <c r="NLA18" s="695"/>
      <c r="NLB18" s="695"/>
      <c r="NLC18" s="695"/>
      <c r="NLD18" s="695"/>
      <c r="NLE18" s="695"/>
      <c r="NLF18" s="695"/>
      <c r="NLG18" s="695"/>
      <c r="NLH18" s="695"/>
      <c r="NLI18" s="695"/>
      <c r="NLJ18" s="695"/>
      <c r="NLK18" s="695"/>
      <c r="NLL18" s="695"/>
      <c r="NLM18" s="695"/>
      <c r="NLN18" s="695"/>
      <c r="NLO18" s="695"/>
      <c r="NLP18" s="695"/>
      <c r="NLQ18" s="695"/>
      <c r="NLR18" s="695"/>
      <c r="NLS18" s="695"/>
      <c r="NLT18" s="695"/>
      <c r="NLU18" s="695"/>
      <c r="NLV18" s="695"/>
      <c r="NLW18" s="695"/>
      <c r="NLX18" s="695"/>
      <c r="NLY18" s="695"/>
      <c r="NLZ18" s="695"/>
      <c r="NMA18" s="695"/>
      <c r="NMB18" s="695"/>
      <c r="NMC18" s="695"/>
      <c r="NMD18" s="695"/>
      <c r="NME18" s="695"/>
      <c r="NMF18" s="695"/>
      <c r="NMG18" s="695"/>
      <c r="NMH18" s="695"/>
      <c r="NMI18" s="695"/>
      <c r="NMJ18" s="695"/>
      <c r="NMK18" s="695"/>
      <c r="NML18" s="695"/>
      <c r="NMM18" s="695"/>
      <c r="NMN18" s="695"/>
      <c r="NMO18" s="695"/>
      <c r="NMP18" s="695"/>
      <c r="NMQ18" s="695"/>
      <c r="NMR18" s="695"/>
      <c r="NMS18" s="695"/>
      <c r="NMT18" s="695"/>
      <c r="NMU18" s="695"/>
      <c r="NMV18" s="695"/>
      <c r="NMW18" s="695"/>
      <c r="NMX18" s="695"/>
      <c r="NMY18" s="695"/>
      <c r="NMZ18" s="695"/>
      <c r="NNA18" s="695"/>
      <c r="NNB18" s="695"/>
      <c r="NNC18" s="695"/>
      <c r="NND18" s="695"/>
      <c r="NNE18" s="695"/>
      <c r="NNF18" s="695"/>
      <c r="NNG18" s="695"/>
      <c r="NNH18" s="695"/>
      <c r="NNI18" s="695"/>
      <c r="NNJ18" s="695"/>
      <c r="NNK18" s="695"/>
      <c r="NNL18" s="695"/>
      <c r="NNM18" s="695"/>
      <c r="NNN18" s="695"/>
      <c r="NNO18" s="695"/>
      <c r="NNP18" s="695"/>
      <c r="NNQ18" s="695"/>
      <c r="NNR18" s="695"/>
      <c r="NNS18" s="695"/>
      <c r="NNT18" s="695"/>
      <c r="NNU18" s="695"/>
      <c r="NNV18" s="695"/>
      <c r="NNW18" s="695"/>
      <c r="NNX18" s="695"/>
      <c r="NNY18" s="695"/>
      <c r="NNZ18" s="695"/>
      <c r="NOA18" s="695"/>
      <c r="NOB18" s="695"/>
      <c r="NOC18" s="695"/>
      <c r="NOD18" s="695"/>
      <c r="NOE18" s="695"/>
      <c r="NOF18" s="695"/>
      <c r="NOG18" s="695"/>
      <c r="NOH18" s="695"/>
      <c r="NOI18" s="695"/>
      <c r="NOJ18" s="695"/>
      <c r="NOK18" s="695"/>
      <c r="NOL18" s="695"/>
      <c r="NOM18" s="695"/>
      <c r="NON18" s="695"/>
      <c r="NOO18" s="695"/>
      <c r="NOP18" s="695"/>
      <c r="NOQ18" s="695"/>
      <c r="NOR18" s="695"/>
      <c r="NOS18" s="695"/>
      <c r="NOT18" s="695"/>
      <c r="NOU18" s="695"/>
      <c r="NOV18" s="695"/>
      <c r="NOW18" s="695"/>
      <c r="NOX18" s="695"/>
      <c r="NOY18" s="695"/>
      <c r="NOZ18" s="695"/>
      <c r="NPA18" s="695"/>
      <c r="NPB18" s="695"/>
      <c r="NPC18" s="695"/>
      <c r="NPD18" s="695"/>
      <c r="NPE18" s="695"/>
      <c r="NPF18" s="695"/>
      <c r="NPG18" s="695"/>
      <c r="NPH18" s="695"/>
      <c r="NPI18" s="695"/>
      <c r="NPJ18" s="695"/>
      <c r="NPK18" s="695"/>
      <c r="NPL18" s="695"/>
      <c r="NPM18" s="695"/>
      <c r="NPN18" s="695"/>
      <c r="NPO18" s="695"/>
      <c r="NPP18" s="695"/>
      <c r="NPQ18" s="695"/>
      <c r="NPR18" s="695"/>
      <c r="NPS18" s="695"/>
      <c r="NPT18" s="695"/>
      <c r="NPU18" s="695"/>
      <c r="NPV18" s="695"/>
      <c r="NPW18" s="695"/>
      <c r="NPX18" s="695"/>
      <c r="NPY18" s="695"/>
      <c r="NPZ18" s="695"/>
      <c r="NQA18" s="695"/>
      <c r="NQB18" s="695"/>
      <c r="NQC18" s="695"/>
      <c r="NQD18" s="695"/>
      <c r="NQE18" s="695"/>
      <c r="NQF18" s="695"/>
      <c r="NQG18" s="695"/>
      <c r="NQH18" s="695"/>
      <c r="NQI18" s="695"/>
      <c r="NQJ18" s="695"/>
      <c r="NQK18" s="695"/>
      <c r="NQL18" s="695"/>
      <c r="NQM18" s="695"/>
      <c r="NQN18" s="695"/>
      <c r="NQO18" s="695"/>
      <c r="NQP18" s="695"/>
      <c r="NQQ18" s="695"/>
      <c r="NQR18" s="695"/>
      <c r="NQS18" s="695"/>
      <c r="NQT18" s="695"/>
      <c r="NQU18" s="695"/>
      <c r="NQV18" s="695"/>
      <c r="NQW18" s="695"/>
      <c r="NQX18" s="695"/>
      <c r="NQY18" s="695"/>
      <c r="NQZ18" s="695"/>
      <c r="NRA18" s="695"/>
      <c r="NRB18" s="695"/>
      <c r="NRC18" s="695"/>
      <c r="NRD18" s="695"/>
      <c r="NRE18" s="695"/>
      <c r="NRF18" s="695"/>
      <c r="NRG18" s="695"/>
      <c r="NRH18" s="695"/>
      <c r="NRI18" s="695"/>
      <c r="NRJ18" s="695"/>
      <c r="NRK18" s="695"/>
      <c r="NRL18" s="695"/>
      <c r="NRM18" s="695"/>
      <c r="NRN18" s="695"/>
      <c r="NRO18" s="695"/>
      <c r="NRP18" s="695"/>
      <c r="NRQ18" s="695"/>
      <c r="NRR18" s="695"/>
      <c r="NRS18" s="695"/>
      <c r="NRT18" s="695"/>
      <c r="NRU18" s="695"/>
      <c r="NRV18" s="695"/>
      <c r="NRW18" s="695"/>
      <c r="NRX18" s="695"/>
      <c r="NRY18" s="695"/>
      <c r="NRZ18" s="695"/>
      <c r="NSA18" s="695"/>
      <c r="NSB18" s="695"/>
      <c r="NSC18" s="695"/>
      <c r="NSD18" s="695"/>
      <c r="NSE18" s="695"/>
      <c r="NSF18" s="695"/>
      <c r="NSG18" s="695"/>
      <c r="NSH18" s="695"/>
      <c r="NSI18" s="695"/>
      <c r="NSJ18" s="695"/>
      <c r="NSK18" s="695"/>
      <c r="NSL18" s="695"/>
      <c r="NSM18" s="695"/>
      <c r="NSN18" s="695"/>
      <c r="NSO18" s="695"/>
      <c r="NSP18" s="695"/>
      <c r="NSQ18" s="695"/>
      <c r="NSR18" s="695"/>
      <c r="NSS18" s="695"/>
      <c r="NST18" s="695"/>
      <c r="NSU18" s="695"/>
      <c r="NSV18" s="695"/>
      <c r="NSW18" s="695"/>
      <c r="NSX18" s="695"/>
      <c r="NSY18" s="695"/>
      <c r="NSZ18" s="695"/>
      <c r="NTA18" s="695"/>
      <c r="NTB18" s="695"/>
      <c r="NTC18" s="695"/>
      <c r="NTD18" s="695"/>
      <c r="NTE18" s="695"/>
      <c r="NTF18" s="695"/>
      <c r="NTG18" s="695"/>
      <c r="NTH18" s="695"/>
      <c r="NTI18" s="695"/>
      <c r="NTJ18" s="695"/>
      <c r="NTK18" s="695"/>
      <c r="NTL18" s="695"/>
      <c r="NTM18" s="695"/>
      <c r="NTN18" s="695"/>
      <c r="NTO18" s="695"/>
      <c r="NTP18" s="695"/>
      <c r="NTQ18" s="695"/>
      <c r="NTR18" s="695"/>
      <c r="NTS18" s="695"/>
      <c r="NTT18" s="695"/>
      <c r="NTU18" s="695"/>
      <c r="NTV18" s="695"/>
      <c r="NTW18" s="695"/>
      <c r="NTX18" s="695"/>
      <c r="NTY18" s="695"/>
      <c r="NTZ18" s="695"/>
      <c r="NUA18" s="695"/>
      <c r="NUB18" s="695"/>
      <c r="NUC18" s="695"/>
      <c r="NUD18" s="695"/>
      <c r="NUE18" s="695"/>
      <c r="NUF18" s="695"/>
      <c r="NUG18" s="695"/>
      <c r="NUH18" s="695"/>
      <c r="NUI18" s="695"/>
      <c r="NUJ18" s="695"/>
      <c r="NUK18" s="695"/>
      <c r="NUL18" s="695"/>
      <c r="NUM18" s="695"/>
      <c r="NUN18" s="695"/>
      <c r="NUO18" s="695"/>
      <c r="NUP18" s="695"/>
      <c r="NUQ18" s="695"/>
      <c r="NUR18" s="695"/>
      <c r="NUS18" s="695"/>
      <c r="NUT18" s="695"/>
      <c r="NUU18" s="695"/>
      <c r="NUV18" s="695"/>
      <c r="NUW18" s="695"/>
      <c r="NUX18" s="695"/>
      <c r="NUY18" s="695"/>
      <c r="NUZ18" s="695"/>
      <c r="NVA18" s="695"/>
      <c r="NVB18" s="695"/>
      <c r="NVC18" s="695"/>
      <c r="NVD18" s="695"/>
      <c r="NVE18" s="695"/>
      <c r="NVF18" s="695"/>
      <c r="NVG18" s="695"/>
      <c r="NVH18" s="695"/>
      <c r="NVI18" s="695"/>
      <c r="NVJ18" s="695"/>
      <c r="NVK18" s="695"/>
      <c r="NVL18" s="695"/>
      <c r="NVM18" s="695"/>
      <c r="NVN18" s="695"/>
      <c r="NVO18" s="695"/>
      <c r="NVP18" s="695"/>
      <c r="NVQ18" s="695"/>
      <c r="NVR18" s="695"/>
      <c r="NVS18" s="695"/>
      <c r="NVT18" s="695"/>
      <c r="NVU18" s="695"/>
      <c r="NVV18" s="695"/>
      <c r="NVW18" s="695"/>
      <c r="NVX18" s="695"/>
      <c r="NVY18" s="695"/>
      <c r="NVZ18" s="695"/>
      <c r="NWA18" s="695"/>
      <c r="NWB18" s="695"/>
      <c r="NWC18" s="695"/>
      <c r="NWD18" s="695"/>
      <c r="NWE18" s="695"/>
      <c r="NWF18" s="695"/>
      <c r="NWG18" s="695"/>
      <c r="NWH18" s="695"/>
      <c r="NWI18" s="695"/>
      <c r="NWJ18" s="695"/>
      <c r="NWK18" s="695"/>
      <c r="NWL18" s="695"/>
      <c r="NWM18" s="695"/>
      <c r="NWN18" s="695"/>
      <c r="NWO18" s="695"/>
      <c r="NWP18" s="695"/>
      <c r="NWQ18" s="695"/>
      <c r="NWR18" s="695"/>
      <c r="NWS18" s="695"/>
      <c r="NWT18" s="695"/>
      <c r="NWU18" s="695"/>
      <c r="NWV18" s="695"/>
      <c r="NWW18" s="695"/>
      <c r="NWX18" s="695"/>
      <c r="NWY18" s="695"/>
      <c r="NWZ18" s="695"/>
      <c r="NXA18" s="695"/>
      <c r="NXB18" s="695"/>
      <c r="NXC18" s="695"/>
      <c r="NXD18" s="695"/>
      <c r="NXE18" s="695"/>
      <c r="NXF18" s="695"/>
      <c r="NXG18" s="695"/>
      <c r="NXH18" s="695"/>
      <c r="NXI18" s="695"/>
      <c r="NXJ18" s="695"/>
      <c r="NXK18" s="695"/>
      <c r="NXL18" s="695"/>
      <c r="NXM18" s="695"/>
      <c r="NXN18" s="695"/>
      <c r="NXO18" s="695"/>
      <c r="NXP18" s="695"/>
      <c r="NXQ18" s="695"/>
      <c r="NXR18" s="695"/>
      <c r="NXS18" s="695"/>
      <c r="NXT18" s="695"/>
      <c r="NXU18" s="695"/>
      <c r="NXV18" s="695"/>
      <c r="NXW18" s="695"/>
      <c r="NXX18" s="695"/>
      <c r="NXY18" s="695"/>
      <c r="NXZ18" s="695"/>
      <c r="NYA18" s="695"/>
      <c r="NYB18" s="695"/>
      <c r="NYC18" s="695"/>
      <c r="NYD18" s="695"/>
      <c r="NYE18" s="695"/>
      <c r="NYF18" s="695"/>
      <c r="NYG18" s="695"/>
      <c r="NYH18" s="695"/>
      <c r="NYI18" s="695"/>
      <c r="NYJ18" s="695"/>
      <c r="NYK18" s="695"/>
      <c r="NYL18" s="695"/>
      <c r="NYM18" s="695"/>
      <c r="NYN18" s="695"/>
      <c r="NYO18" s="695"/>
      <c r="NYP18" s="695"/>
      <c r="NYQ18" s="695"/>
      <c r="NYR18" s="695"/>
      <c r="NYS18" s="695"/>
      <c r="NYT18" s="695"/>
      <c r="NYU18" s="695"/>
      <c r="NYV18" s="695"/>
      <c r="NYW18" s="695"/>
      <c r="NYX18" s="695"/>
      <c r="NYY18" s="695"/>
      <c r="NYZ18" s="695"/>
      <c r="NZA18" s="695"/>
      <c r="NZB18" s="695"/>
      <c r="NZC18" s="695"/>
      <c r="NZD18" s="695"/>
      <c r="NZE18" s="695"/>
      <c r="NZF18" s="695"/>
      <c r="NZG18" s="695"/>
      <c r="NZH18" s="695"/>
      <c r="NZI18" s="695"/>
      <c r="NZJ18" s="695"/>
      <c r="NZK18" s="695"/>
      <c r="NZL18" s="695"/>
      <c r="NZM18" s="695"/>
      <c r="NZN18" s="695"/>
      <c r="NZO18" s="695"/>
      <c r="NZP18" s="695"/>
      <c r="NZQ18" s="695"/>
      <c r="NZR18" s="695"/>
      <c r="NZS18" s="695"/>
      <c r="NZT18" s="695"/>
      <c r="NZU18" s="695"/>
      <c r="NZV18" s="695"/>
      <c r="NZW18" s="695"/>
      <c r="NZX18" s="695"/>
      <c r="NZY18" s="695"/>
      <c r="NZZ18" s="695"/>
      <c r="OAA18" s="695"/>
      <c r="OAB18" s="695"/>
      <c r="OAC18" s="695"/>
      <c r="OAD18" s="695"/>
      <c r="OAE18" s="695"/>
      <c r="OAF18" s="695"/>
      <c r="OAG18" s="695"/>
      <c r="OAH18" s="695"/>
      <c r="OAI18" s="695"/>
      <c r="OAJ18" s="695"/>
      <c r="OAK18" s="695"/>
      <c r="OAL18" s="695"/>
      <c r="OAM18" s="695"/>
      <c r="OAN18" s="695"/>
      <c r="OAO18" s="695"/>
      <c r="OAP18" s="695"/>
      <c r="OAQ18" s="695"/>
      <c r="OAR18" s="695"/>
      <c r="OAS18" s="695"/>
      <c r="OAT18" s="695"/>
      <c r="OAU18" s="695"/>
      <c r="OAV18" s="695"/>
      <c r="OAW18" s="695"/>
      <c r="OAX18" s="695"/>
      <c r="OAY18" s="695"/>
      <c r="OAZ18" s="695"/>
      <c r="OBA18" s="695"/>
      <c r="OBB18" s="695"/>
      <c r="OBC18" s="695"/>
      <c r="OBD18" s="695"/>
      <c r="OBE18" s="695"/>
      <c r="OBF18" s="695"/>
      <c r="OBG18" s="695"/>
      <c r="OBH18" s="695"/>
      <c r="OBI18" s="695"/>
      <c r="OBJ18" s="695"/>
      <c r="OBK18" s="695"/>
      <c r="OBL18" s="695"/>
      <c r="OBM18" s="695"/>
      <c r="OBN18" s="695"/>
      <c r="OBO18" s="695"/>
      <c r="OBP18" s="695"/>
      <c r="OBQ18" s="695"/>
      <c r="OBR18" s="695"/>
      <c r="OBS18" s="695"/>
      <c r="OBT18" s="695"/>
      <c r="OBU18" s="695"/>
      <c r="OBV18" s="695"/>
      <c r="OBW18" s="695"/>
      <c r="OBX18" s="695"/>
      <c r="OBY18" s="695"/>
      <c r="OBZ18" s="695"/>
      <c r="OCA18" s="695"/>
      <c r="OCB18" s="695"/>
      <c r="OCC18" s="695"/>
      <c r="OCD18" s="695"/>
      <c r="OCE18" s="695"/>
      <c r="OCF18" s="695"/>
      <c r="OCG18" s="695"/>
      <c r="OCH18" s="695"/>
      <c r="OCI18" s="695"/>
      <c r="OCJ18" s="695"/>
      <c r="OCK18" s="695"/>
      <c r="OCL18" s="695"/>
      <c r="OCM18" s="695"/>
      <c r="OCN18" s="695"/>
      <c r="OCO18" s="695"/>
      <c r="OCP18" s="695"/>
      <c r="OCQ18" s="695"/>
      <c r="OCR18" s="695"/>
      <c r="OCS18" s="695"/>
      <c r="OCT18" s="695"/>
      <c r="OCU18" s="695"/>
      <c r="OCV18" s="695"/>
      <c r="OCW18" s="695"/>
      <c r="OCX18" s="695"/>
      <c r="OCY18" s="695"/>
      <c r="OCZ18" s="695"/>
      <c r="ODA18" s="695"/>
      <c r="ODB18" s="695"/>
      <c r="ODC18" s="695"/>
      <c r="ODD18" s="695"/>
      <c r="ODE18" s="695"/>
      <c r="ODF18" s="695"/>
      <c r="ODG18" s="695"/>
      <c r="ODH18" s="695"/>
      <c r="ODI18" s="695"/>
      <c r="ODJ18" s="695"/>
      <c r="ODK18" s="695"/>
      <c r="ODL18" s="695"/>
      <c r="ODM18" s="695"/>
      <c r="ODN18" s="695"/>
      <c r="ODO18" s="695"/>
      <c r="ODP18" s="695"/>
      <c r="ODQ18" s="695"/>
      <c r="ODR18" s="695"/>
      <c r="ODS18" s="695"/>
      <c r="ODT18" s="695"/>
      <c r="ODU18" s="695"/>
      <c r="ODV18" s="695"/>
      <c r="ODW18" s="695"/>
      <c r="ODX18" s="695"/>
      <c r="ODY18" s="695"/>
      <c r="ODZ18" s="695"/>
      <c r="OEA18" s="695"/>
      <c r="OEB18" s="695"/>
      <c r="OEC18" s="695"/>
      <c r="OED18" s="695"/>
      <c r="OEE18" s="695"/>
      <c r="OEF18" s="695"/>
      <c r="OEG18" s="695"/>
      <c r="OEH18" s="695"/>
      <c r="OEI18" s="695"/>
      <c r="OEJ18" s="695"/>
      <c r="OEK18" s="695"/>
      <c r="OEL18" s="695"/>
      <c r="OEM18" s="695"/>
      <c r="OEN18" s="695"/>
      <c r="OEO18" s="695"/>
      <c r="OEP18" s="695"/>
      <c r="OEQ18" s="695"/>
      <c r="OER18" s="695"/>
      <c r="OES18" s="695"/>
      <c r="OET18" s="695"/>
      <c r="OEU18" s="695"/>
      <c r="OEV18" s="695"/>
      <c r="OEW18" s="695"/>
      <c r="OEX18" s="695"/>
      <c r="OEY18" s="695"/>
      <c r="OEZ18" s="695"/>
      <c r="OFA18" s="695"/>
      <c r="OFB18" s="695"/>
      <c r="OFC18" s="695"/>
      <c r="OFD18" s="695"/>
      <c r="OFE18" s="695"/>
      <c r="OFF18" s="695"/>
      <c r="OFG18" s="695"/>
      <c r="OFH18" s="695"/>
      <c r="OFI18" s="695"/>
      <c r="OFJ18" s="695"/>
      <c r="OFK18" s="695"/>
      <c r="OFL18" s="695"/>
      <c r="OFM18" s="695"/>
      <c r="OFN18" s="695"/>
      <c r="OFO18" s="695"/>
      <c r="OFP18" s="695"/>
      <c r="OFQ18" s="695"/>
      <c r="OFR18" s="695"/>
      <c r="OFS18" s="695"/>
      <c r="OFT18" s="695"/>
      <c r="OFU18" s="695"/>
      <c r="OFV18" s="695"/>
      <c r="OFW18" s="695"/>
      <c r="OFX18" s="695"/>
      <c r="OFY18" s="695"/>
      <c r="OFZ18" s="695"/>
      <c r="OGA18" s="695"/>
      <c r="OGB18" s="695"/>
      <c r="OGC18" s="695"/>
      <c r="OGD18" s="695"/>
      <c r="OGE18" s="695"/>
      <c r="OGF18" s="695"/>
      <c r="OGG18" s="695"/>
      <c r="OGH18" s="695"/>
      <c r="OGI18" s="695"/>
      <c r="OGJ18" s="695"/>
      <c r="OGK18" s="695"/>
      <c r="OGL18" s="695"/>
      <c r="OGM18" s="695"/>
      <c r="OGN18" s="695"/>
      <c r="OGO18" s="695"/>
      <c r="OGP18" s="695"/>
      <c r="OGQ18" s="695"/>
      <c r="OGR18" s="695"/>
      <c r="OGS18" s="695"/>
      <c r="OGT18" s="695"/>
      <c r="OGU18" s="695"/>
      <c r="OGV18" s="695"/>
      <c r="OGW18" s="695"/>
      <c r="OGX18" s="695"/>
      <c r="OGY18" s="695"/>
      <c r="OGZ18" s="695"/>
      <c r="OHA18" s="695"/>
      <c r="OHB18" s="695"/>
      <c r="OHC18" s="695"/>
      <c r="OHD18" s="695"/>
      <c r="OHE18" s="695"/>
      <c r="OHF18" s="695"/>
      <c r="OHG18" s="695"/>
      <c r="OHH18" s="695"/>
      <c r="OHI18" s="695"/>
      <c r="OHJ18" s="695"/>
      <c r="OHK18" s="695"/>
      <c r="OHL18" s="695"/>
      <c r="OHM18" s="695"/>
      <c r="OHN18" s="695"/>
      <c r="OHO18" s="695"/>
      <c r="OHP18" s="695"/>
      <c r="OHQ18" s="695"/>
      <c r="OHR18" s="695"/>
      <c r="OHS18" s="695"/>
      <c r="OHT18" s="695"/>
      <c r="OHU18" s="695"/>
      <c r="OHV18" s="695"/>
      <c r="OHW18" s="695"/>
      <c r="OHX18" s="695"/>
      <c r="OHY18" s="695"/>
      <c r="OHZ18" s="695"/>
      <c r="OIA18" s="695"/>
      <c r="OIB18" s="695"/>
      <c r="OIC18" s="695"/>
      <c r="OID18" s="695"/>
      <c r="OIE18" s="695"/>
      <c r="OIF18" s="695"/>
      <c r="OIG18" s="695"/>
      <c r="OIH18" s="695"/>
      <c r="OII18" s="695"/>
      <c r="OIJ18" s="695"/>
      <c r="OIK18" s="695"/>
      <c r="OIL18" s="695"/>
      <c r="OIM18" s="695"/>
      <c r="OIN18" s="695"/>
      <c r="OIO18" s="695"/>
      <c r="OIP18" s="695"/>
      <c r="OIQ18" s="695"/>
      <c r="OIR18" s="695"/>
      <c r="OIS18" s="695"/>
      <c r="OIT18" s="695"/>
      <c r="OIU18" s="695"/>
      <c r="OIV18" s="695"/>
      <c r="OIW18" s="695"/>
      <c r="OIX18" s="695"/>
      <c r="OIY18" s="695"/>
      <c r="OIZ18" s="695"/>
      <c r="OJA18" s="695"/>
      <c r="OJB18" s="695"/>
      <c r="OJC18" s="695"/>
      <c r="OJD18" s="695"/>
      <c r="OJE18" s="695"/>
      <c r="OJF18" s="695"/>
      <c r="OJG18" s="695"/>
      <c r="OJH18" s="695"/>
      <c r="OJI18" s="695"/>
      <c r="OJJ18" s="695"/>
      <c r="OJK18" s="695"/>
      <c r="OJL18" s="695"/>
      <c r="OJM18" s="695"/>
      <c r="OJN18" s="695"/>
      <c r="OJO18" s="695"/>
      <c r="OJP18" s="695"/>
      <c r="OJQ18" s="695"/>
      <c r="OJR18" s="695"/>
      <c r="OJS18" s="695"/>
      <c r="OJT18" s="695"/>
      <c r="OJU18" s="695"/>
      <c r="OJV18" s="695"/>
      <c r="OJW18" s="695"/>
      <c r="OJX18" s="695"/>
      <c r="OJY18" s="695"/>
      <c r="OJZ18" s="695"/>
      <c r="OKA18" s="695"/>
      <c r="OKB18" s="695"/>
      <c r="OKC18" s="695"/>
      <c r="OKD18" s="695"/>
      <c r="OKE18" s="695"/>
      <c r="OKF18" s="695"/>
      <c r="OKG18" s="695"/>
      <c r="OKH18" s="695"/>
      <c r="OKI18" s="695"/>
      <c r="OKJ18" s="695"/>
      <c r="OKK18" s="695"/>
      <c r="OKL18" s="695"/>
      <c r="OKM18" s="695"/>
      <c r="OKN18" s="695"/>
      <c r="OKO18" s="695"/>
      <c r="OKP18" s="695"/>
      <c r="OKQ18" s="695"/>
      <c r="OKR18" s="695"/>
      <c r="OKS18" s="695"/>
      <c r="OKT18" s="695"/>
      <c r="OKU18" s="695"/>
      <c r="OKV18" s="695"/>
      <c r="OKW18" s="695"/>
      <c r="OKX18" s="695"/>
      <c r="OKY18" s="695"/>
      <c r="OKZ18" s="695"/>
      <c r="OLA18" s="695"/>
      <c r="OLB18" s="695"/>
      <c r="OLC18" s="695"/>
      <c r="OLD18" s="695"/>
      <c r="OLE18" s="695"/>
      <c r="OLF18" s="695"/>
      <c r="OLG18" s="695"/>
      <c r="OLH18" s="695"/>
      <c r="OLI18" s="695"/>
      <c r="OLJ18" s="695"/>
      <c r="OLK18" s="695"/>
      <c r="OLL18" s="695"/>
      <c r="OLM18" s="695"/>
      <c r="OLN18" s="695"/>
      <c r="OLO18" s="695"/>
      <c r="OLP18" s="695"/>
      <c r="OLQ18" s="695"/>
      <c r="OLR18" s="695"/>
      <c r="OLS18" s="695"/>
      <c r="OLT18" s="695"/>
      <c r="OLU18" s="695"/>
      <c r="OLV18" s="695"/>
      <c r="OLW18" s="695"/>
      <c r="OLX18" s="695"/>
      <c r="OLY18" s="695"/>
      <c r="OLZ18" s="695"/>
      <c r="OMA18" s="695"/>
      <c r="OMB18" s="695"/>
      <c r="OMC18" s="695"/>
      <c r="OMD18" s="695"/>
      <c r="OME18" s="695"/>
      <c r="OMF18" s="695"/>
      <c r="OMG18" s="695"/>
      <c r="OMH18" s="695"/>
      <c r="OMI18" s="695"/>
      <c r="OMJ18" s="695"/>
      <c r="OMK18" s="695"/>
      <c r="OML18" s="695"/>
      <c r="OMM18" s="695"/>
      <c r="OMN18" s="695"/>
      <c r="OMO18" s="695"/>
      <c r="OMP18" s="695"/>
      <c r="OMQ18" s="695"/>
      <c r="OMR18" s="695"/>
      <c r="OMS18" s="695"/>
      <c r="OMT18" s="695"/>
      <c r="OMU18" s="695"/>
      <c r="OMV18" s="695"/>
      <c r="OMW18" s="695"/>
      <c r="OMX18" s="695"/>
      <c r="OMY18" s="695"/>
      <c r="OMZ18" s="695"/>
      <c r="ONA18" s="695"/>
      <c r="ONB18" s="695"/>
      <c r="ONC18" s="695"/>
      <c r="OND18" s="695"/>
      <c r="ONE18" s="695"/>
      <c r="ONF18" s="695"/>
      <c r="ONG18" s="695"/>
      <c r="ONH18" s="695"/>
      <c r="ONI18" s="695"/>
      <c r="ONJ18" s="695"/>
      <c r="ONK18" s="695"/>
      <c r="ONL18" s="695"/>
      <c r="ONM18" s="695"/>
      <c r="ONN18" s="695"/>
      <c r="ONO18" s="695"/>
      <c r="ONP18" s="695"/>
      <c r="ONQ18" s="695"/>
      <c r="ONR18" s="695"/>
      <c r="ONS18" s="695"/>
      <c r="ONT18" s="695"/>
      <c r="ONU18" s="695"/>
      <c r="ONV18" s="695"/>
      <c r="ONW18" s="695"/>
      <c r="ONX18" s="695"/>
      <c r="ONY18" s="695"/>
      <c r="ONZ18" s="695"/>
      <c r="OOA18" s="695"/>
      <c r="OOB18" s="695"/>
      <c r="OOC18" s="695"/>
      <c r="OOD18" s="695"/>
      <c r="OOE18" s="695"/>
      <c r="OOF18" s="695"/>
      <c r="OOG18" s="695"/>
      <c r="OOH18" s="695"/>
      <c r="OOI18" s="695"/>
      <c r="OOJ18" s="695"/>
      <c r="OOK18" s="695"/>
      <c r="OOL18" s="695"/>
      <c r="OOM18" s="695"/>
      <c r="OON18" s="695"/>
      <c r="OOO18" s="695"/>
      <c r="OOP18" s="695"/>
      <c r="OOQ18" s="695"/>
      <c r="OOR18" s="695"/>
      <c r="OOS18" s="695"/>
      <c r="OOT18" s="695"/>
      <c r="OOU18" s="695"/>
      <c r="OOV18" s="695"/>
      <c r="OOW18" s="695"/>
      <c r="OOX18" s="695"/>
      <c r="OOY18" s="695"/>
      <c r="OOZ18" s="695"/>
      <c r="OPA18" s="695"/>
      <c r="OPB18" s="695"/>
      <c r="OPC18" s="695"/>
      <c r="OPD18" s="695"/>
      <c r="OPE18" s="695"/>
      <c r="OPF18" s="695"/>
      <c r="OPG18" s="695"/>
      <c r="OPH18" s="695"/>
      <c r="OPI18" s="695"/>
      <c r="OPJ18" s="695"/>
      <c r="OPK18" s="695"/>
      <c r="OPL18" s="695"/>
      <c r="OPM18" s="695"/>
      <c r="OPN18" s="695"/>
      <c r="OPO18" s="695"/>
      <c r="OPP18" s="695"/>
      <c r="OPQ18" s="695"/>
      <c r="OPR18" s="695"/>
      <c r="OPS18" s="695"/>
      <c r="OPT18" s="695"/>
      <c r="OPU18" s="695"/>
      <c r="OPV18" s="695"/>
      <c r="OPW18" s="695"/>
      <c r="OPX18" s="695"/>
      <c r="OPY18" s="695"/>
      <c r="OPZ18" s="695"/>
      <c r="OQA18" s="695"/>
      <c r="OQB18" s="695"/>
      <c r="OQC18" s="695"/>
      <c r="OQD18" s="695"/>
      <c r="OQE18" s="695"/>
      <c r="OQF18" s="695"/>
      <c r="OQG18" s="695"/>
      <c r="OQH18" s="695"/>
      <c r="OQI18" s="695"/>
      <c r="OQJ18" s="695"/>
      <c r="OQK18" s="695"/>
      <c r="OQL18" s="695"/>
      <c r="OQM18" s="695"/>
      <c r="OQN18" s="695"/>
      <c r="OQO18" s="695"/>
      <c r="OQP18" s="695"/>
      <c r="OQQ18" s="695"/>
      <c r="OQR18" s="695"/>
      <c r="OQS18" s="695"/>
      <c r="OQT18" s="695"/>
      <c r="OQU18" s="695"/>
      <c r="OQV18" s="695"/>
      <c r="OQW18" s="695"/>
      <c r="OQX18" s="695"/>
      <c r="OQY18" s="695"/>
      <c r="OQZ18" s="695"/>
      <c r="ORA18" s="695"/>
      <c r="ORB18" s="695"/>
      <c r="ORC18" s="695"/>
      <c r="ORD18" s="695"/>
      <c r="ORE18" s="695"/>
      <c r="ORF18" s="695"/>
      <c r="ORG18" s="695"/>
      <c r="ORH18" s="695"/>
      <c r="ORI18" s="695"/>
      <c r="ORJ18" s="695"/>
      <c r="ORK18" s="695"/>
      <c r="ORL18" s="695"/>
      <c r="ORM18" s="695"/>
      <c r="ORN18" s="695"/>
      <c r="ORO18" s="695"/>
      <c r="ORP18" s="695"/>
      <c r="ORQ18" s="695"/>
      <c r="ORR18" s="695"/>
      <c r="ORS18" s="695"/>
      <c r="ORT18" s="695"/>
      <c r="ORU18" s="695"/>
      <c r="ORV18" s="695"/>
      <c r="ORW18" s="695"/>
      <c r="ORX18" s="695"/>
      <c r="ORY18" s="695"/>
      <c r="ORZ18" s="695"/>
      <c r="OSA18" s="695"/>
      <c r="OSB18" s="695"/>
      <c r="OSC18" s="695"/>
      <c r="OSD18" s="695"/>
      <c r="OSE18" s="695"/>
      <c r="OSF18" s="695"/>
      <c r="OSG18" s="695"/>
      <c r="OSH18" s="695"/>
      <c r="OSI18" s="695"/>
      <c r="OSJ18" s="695"/>
      <c r="OSK18" s="695"/>
      <c r="OSL18" s="695"/>
      <c r="OSM18" s="695"/>
      <c r="OSN18" s="695"/>
      <c r="OSO18" s="695"/>
      <c r="OSP18" s="695"/>
      <c r="OSQ18" s="695"/>
      <c r="OSR18" s="695"/>
      <c r="OSS18" s="695"/>
      <c r="OST18" s="695"/>
      <c r="OSU18" s="695"/>
      <c r="OSV18" s="695"/>
      <c r="OSW18" s="695"/>
      <c r="OSX18" s="695"/>
      <c r="OSY18" s="695"/>
      <c r="OSZ18" s="695"/>
      <c r="OTA18" s="695"/>
      <c r="OTB18" s="695"/>
      <c r="OTC18" s="695"/>
      <c r="OTD18" s="695"/>
      <c r="OTE18" s="695"/>
      <c r="OTF18" s="695"/>
      <c r="OTG18" s="695"/>
      <c r="OTH18" s="695"/>
      <c r="OTI18" s="695"/>
      <c r="OTJ18" s="695"/>
      <c r="OTK18" s="695"/>
      <c r="OTL18" s="695"/>
      <c r="OTM18" s="695"/>
      <c r="OTN18" s="695"/>
      <c r="OTO18" s="695"/>
      <c r="OTP18" s="695"/>
      <c r="OTQ18" s="695"/>
      <c r="OTR18" s="695"/>
      <c r="OTS18" s="695"/>
      <c r="OTT18" s="695"/>
      <c r="OTU18" s="695"/>
      <c r="OTV18" s="695"/>
      <c r="OTW18" s="695"/>
      <c r="OTX18" s="695"/>
      <c r="OTY18" s="695"/>
      <c r="OTZ18" s="695"/>
      <c r="OUA18" s="695"/>
      <c r="OUB18" s="695"/>
      <c r="OUC18" s="695"/>
      <c r="OUD18" s="695"/>
      <c r="OUE18" s="695"/>
      <c r="OUF18" s="695"/>
      <c r="OUG18" s="695"/>
      <c r="OUH18" s="695"/>
      <c r="OUI18" s="695"/>
      <c r="OUJ18" s="695"/>
      <c r="OUK18" s="695"/>
      <c r="OUL18" s="695"/>
      <c r="OUM18" s="695"/>
      <c r="OUN18" s="695"/>
      <c r="OUO18" s="695"/>
      <c r="OUP18" s="695"/>
      <c r="OUQ18" s="695"/>
      <c r="OUR18" s="695"/>
      <c r="OUS18" s="695"/>
      <c r="OUT18" s="695"/>
      <c r="OUU18" s="695"/>
      <c r="OUV18" s="695"/>
      <c r="OUW18" s="695"/>
      <c r="OUX18" s="695"/>
      <c r="OUY18" s="695"/>
      <c r="OUZ18" s="695"/>
      <c r="OVA18" s="695"/>
      <c r="OVB18" s="695"/>
      <c r="OVC18" s="695"/>
      <c r="OVD18" s="695"/>
      <c r="OVE18" s="695"/>
      <c r="OVF18" s="695"/>
      <c r="OVG18" s="695"/>
      <c r="OVH18" s="695"/>
      <c r="OVI18" s="695"/>
      <c r="OVJ18" s="695"/>
      <c r="OVK18" s="695"/>
      <c r="OVL18" s="695"/>
      <c r="OVM18" s="695"/>
      <c r="OVN18" s="695"/>
      <c r="OVO18" s="695"/>
      <c r="OVP18" s="695"/>
      <c r="OVQ18" s="695"/>
      <c r="OVR18" s="695"/>
      <c r="OVS18" s="695"/>
      <c r="OVT18" s="695"/>
      <c r="OVU18" s="695"/>
      <c r="OVV18" s="695"/>
      <c r="OVW18" s="695"/>
      <c r="OVX18" s="695"/>
      <c r="OVY18" s="695"/>
      <c r="OVZ18" s="695"/>
      <c r="OWA18" s="695"/>
      <c r="OWB18" s="695"/>
      <c r="OWC18" s="695"/>
      <c r="OWD18" s="695"/>
      <c r="OWE18" s="695"/>
      <c r="OWF18" s="695"/>
      <c r="OWG18" s="695"/>
      <c r="OWH18" s="695"/>
      <c r="OWI18" s="695"/>
      <c r="OWJ18" s="695"/>
      <c r="OWK18" s="695"/>
      <c r="OWL18" s="695"/>
      <c r="OWM18" s="695"/>
      <c r="OWN18" s="695"/>
      <c r="OWO18" s="695"/>
      <c r="OWP18" s="695"/>
      <c r="OWQ18" s="695"/>
      <c r="OWR18" s="695"/>
      <c r="OWS18" s="695"/>
      <c r="OWT18" s="695"/>
      <c r="OWU18" s="695"/>
      <c r="OWV18" s="695"/>
      <c r="OWW18" s="695"/>
      <c r="OWX18" s="695"/>
      <c r="OWY18" s="695"/>
      <c r="OWZ18" s="695"/>
      <c r="OXA18" s="695"/>
      <c r="OXB18" s="695"/>
      <c r="OXC18" s="695"/>
      <c r="OXD18" s="695"/>
      <c r="OXE18" s="695"/>
      <c r="OXF18" s="695"/>
      <c r="OXG18" s="695"/>
      <c r="OXH18" s="695"/>
      <c r="OXI18" s="695"/>
      <c r="OXJ18" s="695"/>
      <c r="OXK18" s="695"/>
      <c r="OXL18" s="695"/>
      <c r="OXM18" s="695"/>
      <c r="OXN18" s="695"/>
      <c r="OXO18" s="695"/>
      <c r="OXP18" s="695"/>
      <c r="OXQ18" s="695"/>
      <c r="OXR18" s="695"/>
      <c r="OXS18" s="695"/>
      <c r="OXT18" s="695"/>
      <c r="OXU18" s="695"/>
      <c r="OXV18" s="695"/>
      <c r="OXW18" s="695"/>
      <c r="OXX18" s="695"/>
      <c r="OXY18" s="695"/>
      <c r="OXZ18" s="695"/>
      <c r="OYA18" s="695"/>
      <c r="OYB18" s="695"/>
      <c r="OYC18" s="695"/>
      <c r="OYD18" s="695"/>
      <c r="OYE18" s="695"/>
      <c r="OYF18" s="695"/>
      <c r="OYG18" s="695"/>
      <c r="OYH18" s="695"/>
      <c r="OYI18" s="695"/>
      <c r="OYJ18" s="695"/>
      <c r="OYK18" s="695"/>
      <c r="OYL18" s="695"/>
      <c r="OYM18" s="695"/>
      <c r="OYN18" s="695"/>
      <c r="OYO18" s="695"/>
      <c r="OYP18" s="695"/>
      <c r="OYQ18" s="695"/>
      <c r="OYR18" s="695"/>
      <c r="OYS18" s="695"/>
      <c r="OYT18" s="695"/>
      <c r="OYU18" s="695"/>
      <c r="OYV18" s="695"/>
      <c r="OYW18" s="695"/>
      <c r="OYX18" s="695"/>
      <c r="OYY18" s="695"/>
      <c r="OYZ18" s="695"/>
      <c r="OZA18" s="695"/>
      <c r="OZB18" s="695"/>
      <c r="OZC18" s="695"/>
      <c r="OZD18" s="695"/>
      <c r="OZE18" s="695"/>
      <c r="OZF18" s="695"/>
      <c r="OZG18" s="695"/>
      <c r="OZH18" s="695"/>
      <c r="OZI18" s="695"/>
      <c r="OZJ18" s="695"/>
      <c r="OZK18" s="695"/>
      <c r="OZL18" s="695"/>
      <c r="OZM18" s="695"/>
      <c r="OZN18" s="695"/>
      <c r="OZO18" s="695"/>
      <c r="OZP18" s="695"/>
      <c r="OZQ18" s="695"/>
      <c r="OZR18" s="695"/>
      <c r="OZS18" s="695"/>
      <c r="OZT18" s="695"/>
      <c r="OZU18" s="695"/>
      <c r="OZV18" s="695"/>
      <c r="OZW18" s="695"/>
      <c r="OZX18" s="695"/>
      <c r="OZY18" s="695"/>
      <c r="OZZ18" s="695"/>
      <c r="PAA18" s="695"/>
      <c r="PAB18" s="695"/>
      <c r="PAC18" s="695"/>
      <c r="PAD18" s="695"/>
      <c r="PAE18" s="695"/>
      <c r="PAF18" s="695"/>
      <c r="PAG18" s="695"/>
      <c r="PAH18" s="695"/>
      <c r="PAI18" s="695"/>
      <c r="PAJ18" s="695"/>
      <c r="PAK18" s="695"/>
      <c r="PAL18" s="695"/>
      <c r="PAM18" s="695"/>
      <c r="PAN18" s="695"/>
      <c r="PAO18" s="695"/>
      <c r="PAP18" s="695"/>
      <c r="PAQ18" s="695"/>
      <c r="PAR18" s="695"/>
      <c r="PAS18" s="695"/>
      <c r="PAT18" s="695"/>
      <c r="PAU18" s="695"/>
      <c r="PAV18" s="695"/>
      <c r="PAW18" s="695"/>
      <c r="PAX18" s="695"/>
      <c r="PAY18" s="695"/>
      <c r="PAZ18" s="695"/>
      <c r="PBA18" s="695"/>
      <c r="PBB18" s="695"/>
      <c r="PBC18" s="695"/>
      <c r="PBD18" s="695"/>
      <c r="PBE18" s="695"/>
      <c r="PBF18" s="695"/>
      <c r="PBG18" s="695"/>
      <c r="PBH18" s="695"/>
      <c r="PBI18" s="695"/>
      <c r="PBJ18" s="695"/>
      <c r="PBK18" s="695"/>
      <c r="PBL18" s="695"/>
      <c r="PBM18" s="695"/>
      <c r="PBN18" s="695"/>
      <c r="PBO18" s="695"/>
      <c r="PBP18" s="695"/>
      <c r="PBQ18" s="695"/>
      <c r="PBR18" s="695"/>
      <c r="PBS18" s="695"/>
      <c r="PBT18" s="695"/>
      <c r="PBU18" s="695"/>
      <c r="PBV18" s="695"/>
      <c r="PBW18" s="695"/>
      <c r="PBX18" s="695"/>
      <c r="PBY18" s="695"/>
      <c r="PBZ18" s="695"/>
      <c r="PCA18" s="695"/>
      <c r="PCB18" s="695"/>
      <c r="PCC18" s="695"/>
      <c r="PCD18" s="695"/>
      <c r="PCE18" s="695"/>
      <c r="PCF18" s="695"/>
      <c r="PCG18" s="695"/>
      <c r="PCH18" s="695"/>
      <c r="PCI18" s="695"/>
      <c r="PCJ18" s="695"/>
      <c r="PCK18" s="695"/>
      <c r="PCL18" s="695"/>
      <c r="PCM18" s="695"/>
      <c r="PCN18" s="695"/>
      <c r="PCO18" s="695"/>
      <c r="PCP18" s="695"/>
      <c r="PCQ18" s="695"/>
      <c r="PCR18" s="695"/>
      <c r="PCS18" s="695"/>
      <c r="PCT18" s="695"/>
      <c r="PCU18" s="695"/>
      <c r="PCV18" s="695"/>
      <c r="PCW18" s="695"/>
      <c r="PCX18" s="695"/>
      <c r="PCY18" s="695"/>
      <c r="PCZ18" s="695"/>
      <c r="PDA18" s="695"/>
      <c r="PDB18" s="695"/>
      <c r="PDC18" s="695"/>
      <c r="PDD18" s="695"/>
      <c r="PDE18" s="695"/>
      <c r="PDF18" s="695"/>
      <c r="PDG18" s="695"/>
      <c r="PDH18" s="695"/>
      <c r="PDI18" s="695"/>
      <c r="PDJ18" s="695"/>
      <c r="PDK18" s="695"/>
      <c r="PDL18" s="695"/>
      <c r="PDM18" s="695"/>
      <c r="PDN18" s="695"/>
      <c r="PDO18" s="695"/>
      <c r="PDP18" s="695"/>
      <c r="PDQ18" s="695"/>
      <c r="PDR18" s="695"/>
      <c r="PDS18" s="695"/>
      <c r="PDT18" s="695"/>
      <c r="PDU18" s="695"/>
      <c r="PDV18" s="695"/>
      <c r="PDW18" s="695"/>
      <c r="PDX18" s="695"/>
      <c r="PDY18" s="695"/>
      <c r="PDZ18" s="695"/>
      <c r="PEA18" s="695"/>
      <c r="PEB18" s="695"/>
      <c r="PEC18" s="695"/>
      <c r="PED18" s="695"/>
      <c r="PEE18" s="695"/>
      <c r="PEF18" s="695"/>
      <c r="PEG18" s="695"/>
      <c r="PEH18" s="695"/>
      <c r="PEI18" s="695"/>
      <c r="PEJ18" s="695"/>
      <c r="PEK18" s="695"/>
      <c r="PEL18" s="695"/>
      <c r="PEM18" s="695"/>
      <c r="PEN18" s="695"/>
      <c r="PEO18" s="695"/>
      <c r="PEP18" s="695"/>
      <c r="PEQ18" s="695"/>
      <c r="PER18" s="695"/>
      <c r="PES18" s="695"/>
      <c r="PET18" s="695"/>
      <c r="PEU18" s="695"/>
      <c r="PEV18" s="695"/>
      <c r="PEW18" s="695"/>
      <c r="PEX18" s="695"/>
      <c r="PEY18" s="695"/>
      <c r="PEZ18" s="695"/>
      <c r="PFA18" s="695"/>
      <c r="PFB18" s="695"/>
      <c r="PFC18" s="695"/>
      <c r="PFD18" s="695"/>
      <c r="PFE18" s="695"/>
      <c r="PFF18" s="695"/>
      <c r="PFG18" s="695"/>
      <c r="PFH18" s="695"/>
      <c r="PFI18" s="695"/>
      <c r="PFJ18" s="695"/>
      <c r="PFK18" s="695"/>
      <c r="PFL18" s="695"/>
      <c r="PFM18" s="695"/>
      <c r="PFN18" s="695"/>
      <c r="PFO18" s="695"/>
      <c r="PFP18" s="695"/>
      <c r="PFQ18" s="695"/>
      <c r="PFR18" s="695"/>
      <c r="PFS18" s="695"/>
      <c r="PFT18" s="695"/>
      <c r="PFU18" s="695"/>
      <c r="PFV18" s="695"/>
      <c r="PFW18" s="695"/>
      <c r="PFX18" s="695"/>
      <c r="PFY18" s="695"/>
      <c r="PFZ18" s="695"/>
      <c r="PGA18" s="695"/>
      <c r="PGB18" s="695"/>
      <c r="PGC18" s="695"/>
      <c r="PGD18" s="695"/>
      <c r="PGE18" s="695"/>
      <c r="PGF18" s="695"/>
      <c r="PGG18" s="695"/>
      <c r="PGH18" s="695"/>
      <c r="PGI18" s="695"/>
      <c r="PGJ18" s="695"/>
      <c r="PGK18" s="695"/>
      <c r="PGL18" s="695"/>
      <c r="PGM18" s="695"/>
      <c r="PGN18" s="695"/>
      <c r="PGO18" s="695"/>
      <c r="PGP18" s="695"/>
      <c r="PGQ18" s="695"/>
      <c r="PGR18" s="695"/>
      <c r="PGS18" s="695"/>
      <c r="PGT18" s="695"/>
      <c r="PGU18" s="695"/>
      <c r="PGV18" s="695"/>
      <c r="PGW18" s="695"/>
      <c r="PGX18" s="695"/>
      <c r="PGY18" s="695"/>
      <c r="PGZ18" s="695"/>
      <c r="PHA18" s="695"/>
      <c r="PHB18" s="695"/>
      <c r="PHC18" s="695"/>
      <c r="PHD18" s="695"/>
      <c r="PHE18" s="695"/>
      <c r="PHF18" s="695"/>
      <c r="PHG18" s="695"/>
      <c r="PHH18" s="695"/>
      <c r="PHI18" s="695"/>
      <c r="PHJ18" s="695"/>
      <c r="PHK18" s="695"/>
      <c r="PHL18" s="695"/>
      <c r="PHM18" s="695"/>
      <c r="PHN18" s="695"/>
      <c r="PHO18" s="695"/>
      <c r="PHP18" s="695"/>
      <c r="PHQ18" s="695"/>
      <c r="PHR18" s="695"/>
      <c r="PHS18" s="695"/>
      <c r="PHT18" s="695"/>
      <c r="PHU18" s="695"/>
      <c r="PHV18" s="695"/>
      <c r="PHW18" s="695"/>
      <c r="PHX18" s="695"/>
      <c r="PHY18" s="695"/>
      <c r="PHZ18" s="695"/>
      <c r="PIA18" s="695"/>
      <c r="PIB18" s="695"/>
      <c r="PIC18" s="695"/>
      <c r="PID18" s="695"/>
      <c r="PIE18" s="695"/>
      <c r="PIF18" s="695"/>
      <c r="PIG18" s="695"/>
      <c r="PIH18" s="695"/>
      <c r="PII18" s="695"/>
      <c r="PIJ18" s="695"/>
      <c r="PIK18" s="695"/>
      <c r="PIL18" s="695"/>
      <c r="PIM18" s="695"/>
      <c r="PIN18" s="695"/>
      <c r="PIO18" s="695"/>
      <c r="PIP18" s="695"/>
      <c r="PIQ18" s="695"/>
      <c r="PIR18" s="695"/>
      <c r="PIS18" s="695"/>
      <c r="PIT18" s="695"/>
      <c r="PIU18" s="695"/>
      <c r="PIV18" s="695"/>
      <c r="PIW18" s="695"/>
      <c r="PIX18" s="695"/>
      <c r="PIY18" s="695"/>
      <c r="PIZ18" s="695"/>
      <c r="PJA18" s="695"/>
      <c r="PJB18" s="695"/>
      <c r="PJC18" s="695"/>
      <c r="PJD18" s="695"/>
      <c r="PJE18" s="695"/>
      <c r="PJF18" s="695"/>
      <c r="PJG18" s="695"/>
      <c r="PJH18" s="695"/>
      <c r="PJI18" s="695"/>
      <c r="PJJ18" s="695"/>
      <c r="PJK18" s="695"/>
      <c r="PJL18" s="695"/>
      <c r="PJM18" s="695"/>
      <c r="PJN18" s="695"/>
      <c r="PJO18" s="695"/>
      <c r="PJP18" s="695"/>
      <c r="PJQ18" s="695"/>
      <c r="PJR18" s="695"/>
      <c r="PJS18" s="695"/>
      <c r="PJT18" s="695"/>
      <c r="PJU18" s="695"/>
      <c r="PJV18" s="695"/>
      <c r="PJW18" s="695"/>
      <c r="PJX18" s="695"/>
      <c r="PJY18" s="695"/>
      <c r="PJZ18" s="695"/>
      <c r="PKA18" s="695"/>
      <c r="PKB18" s="695"/>
      <c r="PKC18" s="695"/>
      <c r="PKD18" s="695"/>
      <c r="PKE18" s="695"/>
      <c r="PKF18" s="695"/>
      <c r="PKG18" s="695"/>
      <c r="PKH18" s="695"/>
      <c r="PKI18" s="695"/>
      <c r="PKJ18" s="695"/>
      <c r="PKK18" s="695"/>
      <c r="PKL18" s="695"/>
      <c r="PKM18" s="695"/>
      <c r="PKN18" s="695"/>
      <c r="PKO18" s="695"/>
      <c r="PKP18" s="695"/>
      <c r="PKQ18" s="695"/>
      <c r="PKR18" s="695"/>
      <c r="PKS18" s="695"/>
      <c r="PKT18" s="695"/>
      <c r="PKU18" s="695"/>
      <c r="PKV18" s="695"/>
      <c r="PKW18" s="695"/>
      <c r="PKX18" s="695"/>
      <c r="PKY18" s="695"/>
      <c r="PKZ18" s="695"/>
      <c r="PLA18" s="695"/>
      <c r="PLB18" s="695"/>
      <c r="PLC18" s="695"/>
      <c r="PLD18" s="695"/>
      <c r="PLE18" s="695"/>
      <c r="PLF18" s="695"/>
      <c r="PLG18" s="695"/>
      <c r="PLH18" s="695"/>
      <c r="PLI18" s="695"/>
      <c r="PLJ18" s="695"/>
      <c r="PLK18" s="695"/>
      <c r="PLL18" s="695"/>
      <c r="PLM18" s="695"/>
      <c r="PLN18" s="695"/>
      <c r="PLO18" s="695"/>
      <c r="PLP18" s="695"/>
      <c r="PLQ18" s="695"/>
      <c r="PLR18" s="695"/>
      <c r="PLS18" s="695"/>
      <c r="PLT18" s="695"/>
      <c r="PLU18" s="695"/>
      <c r="PLV18" s="695"/>
      <c r="PLW18" s="695"/>
      <c r="PLX18" s="695"/>
      <c r="PLY18" s="695"/>
      <c r="PLZ18" s="695"/>
      <c r="PMA18" s="695"/>
      <c r="PMB18" s="695"/>
      <c r="PMC18" s="695"/>
      <c r="PMD18" s="695"/>
      <c r="PME18" s="695"/>
      <c r="PMF18" s="695"/>
      <c r="PMG18" s="695"/>
      <c r="PMH18" s="695"/>
      <c r="PMI18" s="695"/>
      <c r="PMJ18" s="695"/>
      <c r="PMK18" s="695"/>
      <c r="PML18" s="695"/>
      <c r="PMM18" s="695"/>
      <c r="PMN18" s="695"/>
      <c r="PMO18" s="695"/>
      <c r="PMP18" s="695"/>
      <c r="PMQ18" s="695"/>
      <c r="PMR18" s="695"/>
      <c r="PMS18" s="695"/>
      <c r="PMT18" s="695"/>
      <c r="PMU18" s="695"/>
      <c r="PMV18" s="695"/>
      <c r="PMW18" s="695"/>
      <c r="PMX18" s="695"/>
      <c r="PMY18" s="695"/>
      <c r="PMZ18" s="695"/>
      <c r="PNA18" s="695"/>
      <c r="PNB18" s="695"/>
      <c r="PNC18" s="695"/>
      <c r="PND18" s="695"/>
      <c r="PNE18" s="695"/>
      <c r="PNF18" s="695"/>
      <c r="PNG18" s="695"/>
      <c r="PNH18" s="695"/>
      <c r="PNI18" s="695"/>
      <c r="PNJ18" s="695"/>
      <c r="PNK18" s="695"/>
      <c r="PNL18" s="695"/>
      <c r="PNM18" s="695"/>
      <c r="PNN18" s="695"/>
      <c r="PNO18" s="695"/>
      <c r="PNP18" s="695"/>
      <c r="PNQ18" s="695"/>
      <c r="PNR18" s="695"/>
      <c r="PNS18" s="695"/>
      <c r="PNT18" s="695"/>
      <c r="PNU18" s="695"/>
      <c r="PNV18" s="695"/>
      <c r="PNW18" s="695"/>
      <c r="PNX18" s="695"/>
      <c r="PNY18" s="695"/>
      <c r="PNZ18" s="695"/>
      <c r="POA18" s="695"/>
      <c r="POB18" s="695"/>
      <c r="POC18" s="695"/>
      <c r="POD18" s="695"/>
      <c r="POE18" s="695"/>
      <c r="POF18" s="695"/>
      <c r="POG18" s="695"/>
      <c r="POH18" s="695"/>
      <c r="POI18" s="695"/>
      <c r="POJ18" s="695"/>
      <c r="POK18" s="695"/>
      <c r="POL18" s="695"/>
      <c r="POM18" s="695"/>
      <c r="PON18" s="695"/>
      <c r="POO18" s="695"/>
      <c r="POP18" s="695"/>
      <c r="POQ18" s="695"/>
      <c r="POR18" s="695"/>
      <c r="POS18" s="695"/>
      <c r="POT18" s="695"/>
      <c r="POU18" s="695"/>
      <c r="POV18" s="695"/>
      <c r="POW18" s="695"/>
      <c r="POX18" s="695"/>
      <c r="POY18" s="695"/>
      <c r="POZ18" s="695"/>
      <c r="PPA18" s="695"/>
      <c r="PPB18" s="695"/>
      <c r="PPC18" s="695"/>
      <c r="PPD18" s="695"/>
      <c r="PPE18" s="695"/>
      <c r="PPF18" s="695"/>
      <c r="PPG18" s="695"/>
      <c r="PPH18" s="695"/>
      <c r="PPI18" s="695"/>
      <c r="PPJ18" s="695"/>
      <c r="PPK18" s="695"/>
      <c r="PPL18" s="695"/>
      <c r="PPM18" s="695"/>
      <c r="PPN18" s="695"/>
      <c r="PPO18" s="695"/>
      <c r="PPP18" s="695"/>
      <c r="PPQ18" s="695"/>
      <c r="PPR18" s="695"/>
      <c r="PPS18" s="695"/>
      <c r="PPT18" s="695"/>
      <c r="PPU18" s="695"/>
      <c r="PPV18" s="695"/>
      <c r="PPW18" s="695"/>
      <c r="PPX18" s="695"/>
      <c r="PPY18" s="695"/>
      <c r="PPZ18" s="695"/>
      <c r="PQA18" s="695"/>
      <c r="PQB18" s="695"/>
      <c r="PQC18" s="695"/>
      <c r="PQD18" s="695"/>
      <c r="PQE18" s="695"/>
      <c r="PQF18" s="695"/>
      <c r="PQG18" s="695"/>
      <c r="PQH18" s="695"/>
      <c r="PQI18" s="695"/>
      <c r="PQJ18" s="695"/>
      <c r="PQK18" s="695"/>
      <c r="PQL18" s="695"/>
      <c r="PQM18" s="695"/>
      <c r="PQN18" s="695"/>
      <c r="PQO18" s="695"/>
      <c r="PQP18" s="695"/>
      <c r="PQQ18" s="695"/>
      <c r="PQR18" s="695"/>
      <c r="PQS18" s="695"/>
      <c r="PQT18" s="695"/>
      <c r="PQU18" s="695"/>
      <c r="PQV18" s="695"/>
      <c r="PQW18" s="695"/>
      <c r="PQX18" s="695"/>
      <c r="PQY18" s="695"/>
      <c r="PQZ18" s="695"/>
      <c r="PRA18" s="695"/>
      <c r="PRB18" s="695"/>
      <c r="PRC18" s="695"/>
      <c r="PRD18" s="695"/>
      <c r="PRE18" s="695"/>
      <c r="PRF18" s="695"/>
      <c r="PRG18" s="695"/>
      <c r="PRH18" s="695"/>
      <c r="PRI18" s="695"/>
      <c r="PRJ18" s="695"/>
      <c r="PRK18" s="695"/>
      <c r="PRL18" s="695"/>
      <c r="PRM18" s="695"/>
      <c r="PRN18" s="695"/>
      <c r="PRO18" s="695"/>
      <c r="PRP18" s="695"/>
      <c r="PRQ18" s="695"/>
      <c r="PRR18" s="695"/>
      <c r="PRS18" s="695"/>
      <c r="PRT18" s="695"/>
      <c r="PRU18" s="695"/>
      <c r="PRV18" s="695"/>
      <c r="PRW18" s="695"/>
      <c r="PRX18" s="695"/>
      <c r="PRY18" s="695"/>
      <c r="PRZ18" s="695"/>
      <c r="PSA18" s="695"/>
      <c r="PSB18" s="695"/>
      <c r="PSC18" s="695"/>
      <c r="PSD18" s="695"/>
      <c r="PSE18" s="695"/>
      <c r="PSF18" s="695"/>
      <c r="PSG18" s="695"/>
      <c r="PSH18" s="695"/>
      <c r="PSI18" s="695"/>
      <c r="PSJ18" s="695"/>
      <c r="PSK18" s="695"/>
      <c r="PSL18" s="695"/>
      <c r="PSM18" s="695"/>
      <c r="PSN18" s="695"/>
      <c r="PSO18" s="695"/>
      <c r="PSP18" s="695"/>
      <c r="PSQ18" s="695"/>
      <c r="PSR18" s="695"/>
      <c r="PSS18" s="695"/>
      <c r="PST18" s="695"/>
      <c r="PSU18" s="695"/>
      <c r="PSV18" s="695"/>
      <c r="PSW18" s="695"/>
      <c r="PSX18" s="695"/>
      <c r="PSY18" s="695"/>
      <c r="PSZ18" s="695"/>
      <c r="PTA18" s="695"/>
      <c r="PTB18" s="695"/>
      <c r="PTC18" s="695"/>
      <c r="PTD18" s="695"/>
      <c r="PTE18" s="695"/>
      <c r="PTF18" s="695"/>
      <c r="PTG18" s="695"/>
      <c r="PTH18" s="695"/>
      <c r="PTI18" s="695"/>
      <c r="PTJ18" s="695"/>
      <c r="PTK18" s="695"/>
      <c r="PTL18" s="695"/>
      <c r="PTM18" s="695"/>
      <c r="PTN18" s="695"/>
      <c r="PTO18" s="695"/>
      <c r="PTP18" s="695"/>
      <c r="PTQ18" s="695"/>
      <c r="PTR18" s="695"/>
      <c r="PTS18" s="695"/>
      <c r="PTT18" s="695"/>
      <c r="PTU18" s="695"/>
      <c r="PTV18" s="695"/>
      <c r="PTW18" s="695"/>
      <c r="PTX18" s="695"/>
      <c r="PTY18" s="695"/>
      <c r="PTZ18" s="695"/>
      <c r="PUA18" s="695"/>
      <c r="PUB18" s="695"/>
      <c r="PUC18" s="695"/>
      <c r="PUD18" s="695"/>
      <c r="PUE18" s="695"/>
      <c r="PUF18" s="695"/>
      <c r="PUG18" s="695"/>
      <c r="PUH18" s="695"/>
      <c r="PUI18" s="695"/>
      <c r="PUJ18" s="695"/>
      <c r="PUK18" s="695"/>
      <c r="PUL18" s="695"/>
      <c r="PUM18" s="695"/>
      <c r="PUN18" s="695"/>
      <c r="PUO18" s="695"/>
      <c r="PUP18" s="695"/>
      <c r="PUQ18" s="695"/>
      <c r="PUR18" s="695"/>
      <c r="PUS18" s="695"/>
      <c r="PUT18" s="695"/>
      <c r="PUU18" s="695"/>
      <c r="PUV18" s="695"/>
      <c r="PUW18" s="695"/>
      <c r="PUX18" s="695"/>
      <c r="PUY18" s="695"/>
      <c r="PUZ18" s="695"/>
      <c r="PVA18" s="695"/>
      <c r="PVB18" s="695"/>
      <c r="PVC18" s="695"/>
      <c r="PVD18" s="695"/>
      <c r="PVE18" s="695"/>
      <c r="PVF18" s="695"/>
      <c r="PVG18" s="695"/>
      <c r="PVH18" s="695"/>
      <c r="PVI18" s="695"/>
      <c r="PVJ18" s="695"/>
      <c r="PVK18" s="695"/>
      <c r="PVL18" s="695"/>
      <c r="PVM18" s="695"/>
      <c r="PVN18" s="695"/>
      <c r="PVO18" s="695"/>
      <c r="PVP18" s="695"/>
      <c r="PVQ18" s="695"/>
      <c r="PVR18" s="695"/>
      <c r="PVS18" s="695"/>
      <c r="PVT18" s="695"/>
      <c r="PVU18" s="695"/>
      <c r="PVV18" s="695"/>
      <c r="PVW18" s="695"/>
      <c r="PVX18" s="695"/>
      <c r="PVY18" s="695"/>
      <c r="PVZ18" s="695"/>
      <c r="PWA18" s="695"/>
      <c r="PWB18" s="695"/>
      <c r="PWC18" s="695"/>
      <c r="PWD18" s="695"/>
      <c r="PWE18" s="695"/>
      <c r="PWF18" s="695"/>
      <c r="PWG18" s="695"/>
      <c r="PWH18" s="695"/>
      <c r="PWI18" s="695"/>
      <c r="PWJ18" s="695"/>
      <c r="PWK18" s="695"/>
      <c r="PWL18" s="695"/>
      <c r="PWM18" s="695"/>
      <c r="PWN18" s="695"/>
      <c r="PWO18" s="695"/>
      <c r="PWP18" s="695"/>
      <c r="PWQ18" s="695"/>
      <c r="PWR18" s="695"/>
      <c r="PWS18" s="695"/>
      <c r="PWT18" s="695"/>
      <c r="PWU18" s="695"/>
      <c r="PWV18" s="695"/>
      <c r="PWW18" s="695"/>
      <c r="PWX18" s="695"/>
      <c r="PWY18" s="695"/>
      <c r="PWZ18" s="695"/>
      <c r="PXA18" s="695"/>
      <c r="PXB18" s="695"/>
      <c r="PXC18" s="695"/>
      <c r="PXD18" s="695"/>
      <c r="PXE18" s="695"/>
      <c r="PXF18" s="695"/>
      <c r="PXG18" s="695"/>
      <c r="PXH18" s="695"/>
      <c r="PXI18" s="695"/>
      <c r="PXJ18" s="695"/>
      <c r="PXK18" s="695"/>
      <c r="PXL18" s="695"/>
      <c r="PXM18" s="695"/>
      <c r="PXN18" s="695"/>
      <c r="PXO18" s="695"/>
      <c r="PXP18" s="695"/>
      <c r="PXQ18" s="695"/>
      <c r="PXR18" s="695"/>
      <c r="PXS18" s="695"/>
      <c r="PXT18" s="695"/>
      <c r="PXU18" s="695"/>
      <c r="PXV18" s="695"/>
      <c r="PXW18" s="695"/>
      <c r="PXX18" s="695"/>
      <c r="PXY18" s="695"/>
      <c r="PXZ18" s="695"/>
      <c r="PYA18" s="695"/>
      <c r="PYB18" s="695"/>
      <c r="PYC18" s="695"/>
      <c r="PYD18" s="695"/>
      <c r="PYE18" s="695"/>
      <c r="PYF18" s="695"/>
      <c r="PYG18" s="695"/>
      <c r="PYH18" s="695"/>
      <c r="PYI18" s="695"/>
      <c r="PYJ18" s="695"/>
      <c r="PYK18" s="695"/>
      <c r="PYL18" s="695"/>
      <c r="PYM18" s="695"/>
      <c r="PYN18" s="695"/>
      <c r="PYO18" s="695"/>
      <c r="PYP18" s="695"/>
      <c r="PYQ18" s="695"/>
      <c r="PYR18" s="695"/>
      <c r="PYS18" s="695"/>
      <c r="PYT18" s="695"/>
      <c r="PYU18" s="695"/>
      <c r="PYV18" s="695"/>
      <c r="PYW18" s="695"/>
      <c r="PYX18" s="695"/>
      <c r="PYY18" s="695"/>
      <c r="PYZ18" s="695"/>
      <c r="PZA18" s="695"/>
      <c r="PZB18" s="695"/>
      <c r="PZC18" s="695"/>
      <c r="PZD18" s="695"/>
      <c r="PZE18" s="695"/>
      <c r="PZF18" s="695"/>
      <c r="PZG18" s="695"/>
      <c r="PZH18" s="695"/>
      <c r="PZI18" s="695"/>
      <c r="PZJ18" s="695"/>
      <c r="PZK18" s="695"/>
      <c r="PZL18" s="695"/>
      <c r="PZM18" s="695"/>
      <c r="PZN18" s="695"/>
      <c r="PZO18" s="695"/>
      <c r="PZP18" s="695"/>
      <c r="PZQ18" s="695"/>
      <c r="PZR18" s="695"/>
      <c r="PZS18" s="695"/>
      <c r="PZT18" s="695"/>
      <c r="PZU18" s="695"/>
      <c r="PZV18" s="695"/>
      <c r="PZW18" s="695"/>
      <c r="PZX18" s="695"/>
      <c r="PZY18" s="695"/>
      <c r="PZZ18" s="695"/>
      <c r="QAA18" s="695"/>
      <c r="QAB18" s="695"/>
      <c r="QAC18" s="695"/>
      <c r="QAD18" s="695"/>
      <c r="QAE18" s="695"/>
      <c r="QAF18" s="695"/>
      <c r="QAG18" s="695"/>
      <c r="QAH18" s="695"/>
      <c r="QAI18" s="695"/>
      <c r="QAJ18" s="695"/>
      <c r="QAK18" s="695"/>
      <c r="QAL18" s="695"/>
      <c r="QAM18" s="695"/>
      <c r="QAN18" s="695"/>
      <c r="QAO18" s="695"/>
      <c r="QAP18" s="695"/>
      <c r="QAQ18" s="695"/>
      <c r="QAR18" s="695"/>
      <c r="QAS18" s="695"/>
      <c r="QAT18" s="695"/>
      <c r="QAU18" s="695"/>
      <c r="QAV18" s="695"/>
      <c r="QAW18" s="695"/>
      <c r="QAX18" s="695"/>
      <c r="QAY18" s="695"/>
      <c r="QAZ18" s="695"/>
      <c r="QBA18" s="695"/>
      <c r="QBB18" s="695"/>
      <c r="QBC18" s="695"/>
      <c r="QBD18" s="695"/>
      <c r="QBE18" s="695"/>
      <c r="QBF18" s="695"/>
      <c r="QBG18" s="695"/>
      <c r="QBH18" s="695"/>
      <c r="QBI18" s="695"/>
      <c r="QBJ18" s="695"/>
      <c r="QBK18" s="695"/>
      <c r="QBL18" s="695"/>
      <c r="QBM18" s="695"/>
      <c r="QBN18" s="695"/>
      <c r="QBO18" s="695"/>
      <c r="QBP18" s="695"/>
      <c r="QBQ18" s="695"/>
      <c r="QBR18" s="695"/>
      <c r="QBS18" s="695"/>
      <c r="QBT18" s="695"/>
      <c r="QBU18" s="695"/>
      <c r="QBV18" s="695"/>
      <c r="QBW18" s="695"/>
      <c r="QBX18" s="695"/>
      <c r="QBY18" s="695"/>
      <c r="QBZ18" s="695"/>
      <c r="QCA18" s="695"/>
      <c r="QCB18" s="695"/>
      <c r="QCC18" s="695"/>
      <c r="QCD18" s="695"/>
      <c r="QCE18" s="695"/>
      <c r="QCF18" s="695"/>
      <c r="QCG18" s="695"/>
      <c r="QCH18" s="695"/>
      <c r="QCI18" s="695"/>
      <c r="QCJ18" s="695"/>
      <c r="QCK18" s="695"/>
      <c r="QCL18" s="695"/>
      <c r="QCM18" s="695"/>
      <c r="QCN18" s="695"/>
      <c r="QCO18" s="695"/>
      <c r="QCP18" s="695"/>
      <c r="QCQ18" s="695"/>
      <c r="QCR18" s="695"/>
      <c r="QCS18" s="695"/>
      <c r="QCT18" s="695"/>
      <c r="QCU18" s="695"/>
      <c r="QCV18" s="695"/>
      <c r="QCW18" s="695"/>
      <c r="QCX18" s="695"/>
      <c r="QCY18" s="695"/>
      <c r="QCZ18" s="695"/>
      <c r="QDA18" s="695"/>
      <c r="QDB18" s="695"/>
      <c r="QDC18" s="695"/>
      <c r="QDD18" s="695"/>
      <c r="QDE18" s="695"/>
      <c r="QDF18" s="695"/>
      <c r="QDG18" s="695"/>
      <c r="QDH18" s="695"/>
      <c r="QDI18" s="695"/>
      <c r="QDJ18" s="695"/>
      <c r="QDK18" s="695"/>
      <c r="QDL18" s="695"/>
      <c r="QDM18" s="695"/>
      <c r="QDN18" s="695"/>
      <c r="QDO18" s="695"/>
      <c r="QDP18" s="695"/>
      <c r="QDQ18" s="695"/>
      <c r="QDR18" s="695"/>
      <c r="QDS18" s="695"/>
      <c r="QDT18" s="695"/>
      <c r="QDU18" s="695"/>
      <c r="QDV18" s="695"/>
      <c r="QDW18" s="695"/>
      <c r="QDX18" s="695"/>
      <c r="QDY18" s="695"/>
      <c r="QDZ18" s="695"/>
      <c r="QEA18" s="695"/>
      <c r="QEB18" s="695"/>
      <c r="QEC18" s="695"/>
      <c r="QED18" s="695"/>
      <c r="QEE18" s="695"/>
      <c r="QEF18" s="695"/>
      <c r="QEG18" s="695"/>
      <c r="QEH18" s="695"/>
      <c r="QEI18" s="695"/>
      <c r="QEJ18" s="695"/>
      <c r="QEK18" s="695"/>
      <c r="QEL18" s="695"/>
      <c r="QEM18" s="695"/>
      <c r="QEN18" s="695"/>
      <c r="QEO18" s="695"/>
      <c r="QEP18" s="695"/>
      <c r="QEQ18" s="695"/>
      <c r="QER18" s="695"/>
      <c r="QES18" s="695"/>
      <c r="QET18" s="695"/>
      <c r="QEU18" s="695"/>
      <c r="QEV18" s="695"/>
      <c r="QEW18" s="695"/>
      <c r="QEX18" s="695"/>
      <c r="QEY18" s="695"/>
      <c r="QEZ18" s="695"/>
      <c r="QFA18" s="695"/>
      <c r="QFB18" s="695"/>
      <c r="QFC18" s="695"/>
      <c r="QFD18" s="695"/>
      <c r="QFE18" s="695"/>
      <c r="QFF18" s="695"/>
      <c r="QFG18" s="695"/>
      <c r="QFH18" s="695"/>
      <c r="QFI18" s="695"/>
      <c r="QFJ18" s="695"/>
      <c r="QFK18" s="695"/>
      <c r="QFL18" s="695"/>
      <c r="QFM18" s="695"/>
      <c r="QFN18" s="695"/>
      <c r="QFO18" s="695"/>
      <c r="QFP18" s="695"/>
      <c r="QFQ18" s="695"/>
      <c r="QFR18" s="695"/>
      <c r="QFS18" s="695"/>
      <c r="QFT18" s="695"/>
      <c r="QFU18" s="695"/>
      <c r="QFV18" s="695"/>
      <c r="QFW18" s="695"/>
      <c r="QFX18" s="695"/>
      <c r="QFY18" s="695"/>
      <c r="QFZ18" s="695"/>
      <c r="QGA18" s="695"/>
      <c r="QGB18" s="695"/>
      <c r="QGC18" s="695"/>
      <c r="QGD18" s="695"/>
      <c r="QGE18" s="695"/>
      <c r="QGF18" s="695"/>
      <c r="QGG18" s="695"/>
      <c r="QGH18" s="695"/>
      <c r="QGI18" s="695"/>
      <c r="QGJ18" s="695"/>
      <c r="QGK18" s="695"/>
      <c r="QGL18" s="695"/>
      <c r="QGM18" s="695"/>
      <c r="QGN18" s="695"/>
      <c r="QGO18" s="695"/>
      <c r="QGP18" s="695"/>
      <c r="QGQ18" s="695"/>
      <c r="QGR18" s="695"/>
      <c r="QGS18" s="695"/>
      <c r="QGT18" s="695"/>
      <c r="QGU18" s="695"/>
      <c r="QGV18" s="695"/>
      <c r="QGW18" s="695"/>
      <c r="QGX18" s="695"/>
      <c r="QGY18" s="695"/>
      <c r="QGZ18" s="695"/>
      <c r="QHA18" s="695"/>
      <c r="QHB18" s="695"/>
      <c r="QHC18" s="695"/>
      <c r="QHD18" s="695"/>
      <c r="QHE18" s="695"/>
      <c r="QHF18" s="695"/>
      <c r="QHG18" s="695"/>
      <c r="QHH18" s="695"/>
      <c r="QHI18" s="695"/>
      <c r="QHJ18" s="695"/>
      <c r="QHK18" s="695"/>
      <c r="QHL18" s="695"/>
      <c r="QHM18" s="695"/>
      <c r="QHN18" s="695"/>
      <c r="QHO18" s="695"/>
      <c r="QHP18" s="695"/>
      <c r="QHQ18" s="695"/>
      <c r="QHR18" s="695"/>
      <c r="QHS18" s="695"/>
      <c r="QHT18" s="695"/>
      <c r="QHU18" s="695"/>
      <c r="QHV18" s="695"/>
      <c r="QHW18" s="695"/>
      <c r="QHX18" s="695"/>
      <c r="QHY18" s="695"/>
      <c r="QHZ18" s="695"/>
      <c r="QIA18" s="695"/>
      <c r="QIB18" s="695"/>
      <c r="QIC18" s="695"/>
      <c r="QID18" s="695"/>
      <c r="QIE18" s="695"/>
      <c r="QIF18" s="695"/>
      <c r="QIG18" s="695"/>
      <c r="QIH18" s="695"/>
      <c r="QII18" s="695"/>
      <c r="QIJ18" s="695"/>
      <c r="QIK18" s="695"/>
      <c r="QIL18" s="695"/>
      <c r="QIM18" s="695"/>
      <c r="QIN18" s="695"/>
      <c r="QIO18" s="695"/>
      <c r="QIP18" s="695"/>
      <c r="QIQ18" s="695"/>
      <c r="QIR18" s="695"/>
      <c r="QIS18" s="695"/>
      <c r="QIT18" s="695"/>
      <c r="QIU18" s="695"/>
      <c r="QIV18" s="695"/>
      <c r="QIW18" s="695"/>
      <c r="QIX18" s="695"/>
      <c r="QIY18" s="695"/>
      <c r="QIZ18" s="695"/>
      <c r="QJA18" s="695"/>
      <c r="QJB18" s="695"/>
      <c r="QJC18" s="695"/>
      <c r="QJD18" s="695"/>
      <c r="QJE18" s="695"/>
      <c r="QJF18" s="695"/>
      <c r="QJG18" s="695"/>
      <c r="QJH18" s="695"/>
      <c r="QJI18" s="695"/>
      <c r="QJJ18" s="695"/>
      <c r="QJK18" s="695"/>
      <c r="QJL18" s="695"/>
      <c r="QJM18" s="695"/>
      <c r="QJN18" s="695"/>
      <c r="QJO18" s="695"/>
      <c r="QJP18" s="695"/>
      <c r="QJQ18" s="695"/>
      <c r="QJR18" s="695"/>
      <c r="QJS18" s="695"/>
      <c r="QJT18" s="695"/>
      <c r="QJU18" s="695"/>
      <c r="QJV18" s="695"/>
      <c r="QJW18" s="695"/>
      <c r="QJX18" s="695"/>
      <c r="QJY18" s="695"/>
      <c r="QJZ18" s="695"/>
      <c r="QKA18" s="695"/>
      <c r="QKB18" s="695"/>
      <c r="QKC18" s="695"/>
      <c r="QKD18" s="695"/>
      <c r="QKE18" s="695"/>
      <c r="QKF18" s="695"/>
      <c r="QKG18" s="695"/>
      <c r="QKH18" s="695"/>
      <c r="QKI18" s="695"/>
      <c r="QKJ18" s="695"/>
      <c r="QKK18" s="695"/>
      <c r="QKL18" s="695"/>
      <c r="QKM18" s="695"/>
      <c r="QKN18" s="695"/>
      <c r="QKO18" s="695"/>
      <c r="QKP18" s="695"/>
      <c r="QKQ18" s="695"/>
      <c r="QKR18" s="695"/>
      <c r="QKS18" s="695"/>
      <c r="QKT18" s="695"/>
      <c r="QKU18" s="695"/>
      <c r="QKV18" s="695"/>
      <c r="QKW18" s="695"/>
      <c r="QKX18" s="695"/>
      <c r="QKY18" s="695"/>
      <c r="QKZ18" s="695"/>
      <c r="QLA18" s="695"/>
      <c r="QLB18" s="695"/>
      <c r="QLC18" s="695"/>
      <c r="QLD18" s="695"/>
      <c r="QLE18" s="695"/>
      <c r="QLF18" s="695"/>
      <c r="QLG18" s="695"/>
      <c r="QLH18" s="695"/>
      <c r="QLI18" s="695"/>
      <c r="QLJ18" s="695"/>
      <c r="QLK18" s="695"/>
      <c r="QLL18" s="695"/>
      <c r="QLM18" s="695"/>
      <c r="QLN18" s="695"/>
      <c r="QLO18" s="695"/>
      <c r="QLP18" s="695"/>
      <c r="QLQ18" s="695"/>
      <c r="QLR18" s="695"/>
      <c r="QLS18" s="695"/>
      <c r="QLT18" s="695"/>
      <c r="QLU18" s="695"/>
      <c r="QLV18" s="695"/>
      <c r="QLW18" s="695"/>
      <c r="QLX18" s="695"/>
      <c r="QLY18" s="695"/>
      <c r="QLZ18" s="695"/>
      <c r="QMA18" s="695"/>
      <c r="QMB18" s="695"/>
      <c r="QMC18" s="695"/>
      <c r="QMD18" s="695"/>
      <c r="QME18" s="695"/>
      <c r="QMF18" s="695"/>
      <c r="QMG18" s="695"/>
      <c r="QMH18" s="695"/>
      <c r="QMI18" s="695"/>
      <c r="QMJ18" s="695"/>
      <c r="QMK18" s="695"/>
      <c r="QML18" s="695"/>
      <c r="QMM18" s="695"/>
      <c r="QMN18" s="695"/>
      <c r="QMO18" s="695"/>
      <c r="QMP18" s="695"/>
      <c r="QMQ18" s="695"/>
      <c r="QMR18" s="695"/>
      <c r="QMS18" s="695"/>
      <c r="QMT18" s="695"/>
      <c r="QMU18" s="695"/>
      <c r="QMV18" s="695"/>
      <c r="QMW18" s="695"/>
      <c r="QMX18" s="695"/>
      <c r="QMY18" s="695"/>
      <c r="QMZ18" s="695"/>
      <c r="QNA18" s="695"/>
      <c r="QNB18" s="695"/>
      <c r="QNC18" s="695"/>
      <c r="QND18" s="695"/>
      <c r="QNE18" s="695"/>
      <c r="QNF18" s="695"/>
      <c r="QNG18" s="695"/>
      <c r="QNH18" s="695"/>
      <c r="QNI18" s="695"/>
      <c r="QNJ18" s="695"/>
      <c r="QNK18" s="695"/>
      <c r="QNL18" s="695"/>
      <c r="QNM18" s="695"/>
      <c r="QNN18" s="695"/>
      <c r="QNO18" s="695"/>
      <c r="QNP18" s="695"/>
      <c r="QNQ18" s="695"/>
      <c r="QNR18" s="695"/>
      <c r="QNS18" s="695"/>
      <c r="QNT18" s="695"/>
      <c r="QNU18" s="695"/>
      <c r="QNV18" s="695"/>
      <c r="QNW18" s="695"/>
      <c r="QNX18" s="695"/>
      <c r="QNY18" s="695"/>
      <c r="QNZ18" s="695"/>
      <c r="QOA18" s="695"/>
      <c r="QOB18" s="695"/>
      <c r="QOC18" s="695"/>
      <c r="QOD18" s="695"/>
      <c r="QOE18" s="695"/>
      <c r="QOF18" s="695"/>
      <c r="QOG18" s="695"/>
      <c r="QOH18" s="695"/>
      <c r="QOI18" s="695"/>
      <c r="QOJ18" s="695"/>
      <c r="QOK18" s="695"/>
      <c r="QOL18" s="695"/>
      <c r="QOM18" s="695"/>
      <c r="QON18" s="695"/>
      <c r="QOO18" s="695"/>
      <c r="QOP18" s="695"/>
      <c r="QOQ18" s="695"/>
      <c r="QOR18" s="695"/>
      <c r="QOS18" s="695"/>
      <c r="QOT18" s="695"/>
      <c r="QOU18" s="695"/>
      <c r="QOV18" s="695"/>
      <c r="QOW18" s="695"/>
      <c r="QOX18" s="695"/>
      <c r="QOY18" s="695"/>
      <c r="QOZ18" s="695"/>
      <c r="QPA18" s="695"/>
      <c r="QPB18" s="695"/>
      <c r="QPC18" s="695"/>
      <c r="QPD18" s="695"/>
      <c r="QPE18" s="695"/>
      <c r="QPF18" s="695"/>
      <c r="QPG18" s="695"/>
      <c r="QPH18" s="695"/>
      <c r="QPI18" s="695"/>
      <c r="QPJ18" s="695"/>
      <c r="QPK18" s="695"/>
      <c r="QPL18" s="695"/>
      <c r="QPM18" s="695"/>
      <c r="QPN18" s="695"/>
      <c r="QPO18" s="695"/>
      <c r="QPP18" s="695"/>
      <c r="QPQ18" s="695"/>
      <c r="QPR18" s="695"/>
      <c r="QPS18" s="695"/>
      <c r="QPT18" s="695"/>
      <c r="QPU18" s="695"/>
      <c r="QPV18" s="695"/>
      <c r="QPW18" s="695"/>
      <c r="QPX18" s="695"/>
      <c r="QPY18" s="695"/>
      <c r="QPZ18" s="695"/>
      <c r="QQA18" s="695"/>
      <c r="QQB18" s="695"/>
      <c r="QQC18" s="695"/>
      <c r="QQD18" s="695"/>
      <c r="QQE18" s="695"/>
      <c r="QQF18" s="695"/>
      <c r="QQG18" s="695"/>
      <c r="QQH18" s="695"/>
      <c r="QQI18" s="695"/>
      <c r="QQJ18" s="695"/>
      <c r="QQK18" s="695"/>
      <c r="QQL18" s="695"/>
      <c r="QQM18" s="695"/>
      <c r="QQN18" s="695"/>
      <c r="QQO18" s="695"/>
      <c r="QQP18" s="695"/>
      <c r="QQQ18" s="695"/>
      <c r="QQR18" s="695"/>
      <c r="QQS18" s="695"/>
      <c r="QQT18" s="695"/>
      <c r="QQU18" s="695"/>
      <c r="QQV18" s="695"/>
      <c r="QQW18" s="695"/>
      <c r="QQX18" s="695"/>
      <c r="QQY18" s="695"/>
      <c r="QQZ18" s="695"/>
      <c r="QRA18" s="695"/>
      <c r="QRB18" s="695"/>
      <c r="QRC18" s="695"/>
      <c r="QRD18" s="695"/>
      <c r="QRE18" s="695"/>
      <c r="QRF18" s="695"/>
      <c r="QRG18" s="695"/>
      <c r="QRH18" s="695"/>
      <c r="QRI18" s="695"/>
      <c r="QRJ18" s="695"/>
      <c r="QRK18" s="695"/>
      <c r="QRL18" s="695"/>
      <c r="QRM18" s="695"/>
      <c r="QRN18" s="695"/>
      <c r="QRO18" s="695"/>
      <c r="QRP18" s="695"/>
      <c r="QRQ18" s="695"/>
      <c r="QRR18" s="695"/>
      <c r="QRS18" s="695"/>
      <c r="QRT18" s="695"/>
      <c r="QRU18" s="695"/>
      <c r="QRV18" s="695"/>
      <c r="QRW18" s="695"/>
      <c r="QRX18" s="695"/>
      <c r="QRY18" s="695"/>
      <c r="QRZ18" s="695"/>
      <c r="QSA18" s="695"/>
      <c r="QSB18" s="695"/>
      <c r="QSC18" s="695"/>
      <c r="QSD18" s="695"/>
      <c r="QSE18" s="695"/>
      <c r="QSF18" s="695"/>
      <c r="QSG18" s="695"/>
      <c r="QSH18" s="695"/>
      <c r="QSI18" s="695"/>
      <c r="QSJ18" s="695"/>
      <c r="QSK18" s="695"/>
      <c r="QSL18" s="695"/>
      <c r="QSM18" s="695"/>
      <c r="QSN18" s="695"/>
      <c r="QSO18" s="695"/>
      <c r="QSP18" s="695"/>
      <c r="QSQ18" s="695"/>
      <c r="QSR18" s="695"/>
      <c r="QSS18" s="695"/>
      <c r="QST18" s="695"/>
      <c r="QSU18" s="695"/>
      <c r="QSV18" s="695"/>
      <c r="QSW18" s="695"/>
      <c r="QSX18" s="695"/>
      <c r="QSY18" s="695"/>
      <c r="QSZ18" s="695"/>
      <c r="QTA18" s="695"/>
      <c r="QTB18" s="695"/>
      <c r="QTC18" s="695"/>
      <c r="QTD18" s="695"/>
      <c r="QTE18" s="695"/>
      <c r="QTF18" s="695"/>
      <c r="QTG18" s="695"/>
      <c r="QTH18" s="695"/>
      <c r="QTI18" s="695"/>
      <c r="QTJ18" s="695"/>
      <c r="QTK18" s="695"/>
      <c r="QTL18" s="695"/>
      <c r="QTM18" s="695"/>
      <c r="QTN18" s="695"/>
      <c r="QTO18" s="695"/>
      <c r="QTP18" s="695"/>
      <c r="QTQ18" s="695"/>
      <c r="QTR18" s="695"/>
      <c r="QTS18" s="695"/>
      <c r="QTT18" s="695"/>
      <c r="QTU18" s="695"/>
      <c r="QTV18" s="695"/>
      <c r="QTW18" s="695"/>
      <c r="QTX18" s="695"/>
      <c r="QTY18" s="695"/>
      <c r="QTZ18" s="695"/>
      <c r="QUA18" s="695"/>
      <c r="QUB18" s="695"/>
      <c r="QUC18" s="695"/>
      <c r="QUD18" s="695"/>
      <c r="QUE18" s="695"/>
      <c r="QUF18" s="695"/>
      <c r="QUG18" s="695"/>
      <c r="QUH18" s="695"/>
      <c r="QUI18" s="695"/>
      <c r="QUJ18" s="695"/>
      <c r="QUK18" s="695"/>
      <c r="QUL18" s="695"/>
      <c r="QUM18" s="695"/>
      <c r="QUN18" s="695"/>
      <c r="QUO18" s="695"/>
      <c r="QUP18" s="695"/>
      <c r="QUQ18" s="695"/>
      <c r="QUR18" s="695"/>
      <c r="QUS18" s="695"/>
      <c r="QUT18" s="695"/>
      <c r="QUU18" s="695"/>
      <c r="QUV18" s="695"/>
      <c r="QUW18" s="695"/>
      <c r="QUX18" s="695"/>
      <c r="QUY18" s="695"/>
      <c r="QUZ18" s="695"/>
      <c r="QVA18" s="695"/>
      <c r="QVB18" s="695"/>
      <c r="QVC18" s="695"/>
      <c r="QVD18" s="695"/>
      <c r="QVE18" s="695"/>
      <c r="QVF18" s="695"/>
      <c r="QVG18" s="695"/>
      <c r="QVH18" s="695"/>
      <c r="QVI18" s="695"/>
      <c r="QVJ18" s="695"/>
      <c r="QVK18" s="695"/>
      <c r="QVL18" s="695"/>
      <c r="QVM18" s="695"/>
      <c r="QVN18" s="695"/>
      <c r="QVO18" s="695"/>
      <c r="QVP18" s="695"/>
      <c r="QVQ18" s="695"/>
      <c r="QVR18" s="695"/>
      <c r="QVS18" s="695"/>
      <c r="QVT18" s="695"/>
      <c r="QVU18" s="695"/>
      <c r="QVV18" s="695"/>
      <c r="QVW18" s="695"/>
      <c r="QVX18" s="695"/>
      <c r="QVY18" s="695"/>
      <c r="QVZ18" s="695"/>
      <c r="QWA18" s="695"/>
      <c r="QWB18" s="695"/>
      <c r="QWC18" s="695"/>
      <c r="QWD18" s="695"/>
      <c r="QWE18" s="695"/>
      <c r="QWF18" s="695"/>
      <c r="QWG18" s="695"/>
      <c r="QWH18" s="695"/>
      <c r="QWI18" s="695"/>
      <c r="QWJ18" s="695"/>
      <c r="QWK18" s="695"/>
      <c r="QWL18" s="695"/>
      <c r="QWM18" s="695"/>
      <c r="QWN18" s="695"/>
      <c r="QWO18" s="695"/>
      <c r="QWP18" s="695"/>
      <c r="QWQ18" s="695"/>
      <c r="QWR18" s="695"/>
      <c r="QWS18" s="695"/>
      <c r="QWT18" s="695"/>
      <c r="QWU18" s="695"/>
      <c r="QWV18" s="695"/>
      <c r="QWW18" s="695"/>
      <c r="QWX18" s="695"/>
      <c r="QWY18" s="695"/>
      <c r="QWZ18" s="695"/>
      <c r="QXA18" s="695"/>
      <c r="QXB18" s="695"/>
      <c r="QXC18" s="695"/>
      <c r="QXD18" s="695"/>
      <c r="QXE18" s="695"/>
      <c r="QXF18" s="695"/>
      <c r="QXG18" s="695"/>
      <c r="QXH18" s="695"/>
      <c r="QXI18" s="695"/>
      <c r="QXJ18" s="695"/>
      <c r="QXK18" s="695"/>
      <c r="QXL18" s="695"/>
      <c r="QXM18" s="695"/>
      <c r="QXN18" s="695"/>
      <c r="QXO18" s="695"/>
      <c r="QXP18" s="695"/>
      <c r="QXQ18" s="695"/>
      <c r="QXR18" s="695"/>
      <c r="QXS18" s="695"/>
      <c r="QXT18" s="695"/>
      <c r="QXU18" s="695"/>
      <c r="QXV18" s="695"/>
      <c r="QXW18" s="695"/>
      <c r="QXX18" s="695"/>
      <c r="QXY18" s="695"/>
      <c r="QXZ18" s="695"/>
      <c r="QYA18" s="695"/>
      <c r="QYB18" s="695"/>
      <c r="QYC18" s="695"/>
      <c r="QYD18" s="695"/>
      <c r="QYE18" s="695"/>
      <c r="QYF18" s="695"/>
      <c r="QYG18" s="695"/>
      <c r="QYH18" s="695"/>
      <c r="QYI18" s="695"/>
      <c r="QYJ18" s="695"/>
      <c r="QYK18" s="695"/>
      <c r="QYL18" s="695"/>
      <c r="QYM18" s="695"/>
      <c r="QYN18" s="695"/>
      <c r="QYO18" s="695"/>
      <c r="QYP18" s="695"/>
      <c r="QYQ18" s="695"/>
      <c r="QYR18" s="695"/>
      <c r="QYS18" s="695"/>
      <c r="QYT18" s="695"/>
      <c r="QYU18" s="695"/>
      <c r="QYV18" s="695"/>
      <c r="QYW18" s="695"/>
      <c r="QYX18" s="695"/>
      <c r="QYY18" s="695"/>
      <c r="QYZ18" s="695"/>
      <c r="QZA18" s="695"/>
      <c r="QZB18" s="695"/>
      <c r="QZC18" s="695"/>
      <c r="QZD18" s="695"/>
      <c r="QZE18" s="695"/>
      <c r="QZF18" s="695"/>
      <c r="QZG18" s="695"/>
      <c r="QZH18" s="695"/>
      <c r="QZI18" s="695"/>
      <c r="QZJ18" s="695"/>
      <c r="QZK18" s="695"/>
      <c r="QZL18" s="695"/>
      <c r="QZM18" s="695"/>
      <c r="QZN18" s="695"/>
      <c r="QZO18" s="695"/>
      <c r="QZP18" s="695"/>
      <c r="QZQ18" s="695"/>
      <c r="QZR18" s="695"/>
      <c r="QZS18" s="695"/>
      <c r="QZT18" s="695"/>
      <c r="QZU18" s="695"/>
      <c r="QZV18" s="695"/>
      <c r="QZW18" s="695"/>
      <c r="QZX18" s="695"/>
      <c r="QZY18" s="695"/>
      <c r="QZZ18" s="695"/>
      <c r="RAA18" s="695"/>
      <c r="RAB18" s="695"/>
      <c r="RAC18" s="695"/>
      <c r="RAD18" s="695"/>
      <c r="RAE18" s="695"/>
      <c r="RAF18" s="695"/>
      <c r="RAG18" s="695"/>
      <c r="RAH18" s="695"/>
      <c r="RAI18" s="695"/>
      <c r="RAJ18" s="695"/>
      <c r="RAK18" s="695"/>
      <c r="RAL18" s="695"/>
      <c r="RAM18" s="695"/>
      <c r="RAN18" s="695"/>
      <c r="RAO18" s="695"/>
      <c r="RAP18" s="695"/>
      <c r="RAQ18" s="695"/>
      <c r="RAR18" s="695"/>
      <c r="RAS18" s="695"/>
      <c r="RAT18" s="695"/>
      <c r="RAU18" s="695"/>
      <c r="RAV18" s="695"/>
      <c r="RAW18" s="695"/>
      <c r="RAX18" s="695"/>
      <c r="RAY18" s="695"/>
      <c r="RAZ18" s="695"/>
      <c r="RBA18" s="695"/>
      <c r="RBB18" s="695"/>
      <c r="RBC18" s="695"/>
      <c r="RBD18" s="695"/>
      <c r="RBE18" s="695"/>
      <c r="RBF18" s="695"/>
      <c r="RBG18" s="695"/>
      <c r="RBH18" s="695"/>
      <c r="RBI18" s="695"/>
      <c r="RBJ18" s="695"/>
      <c r="RBK18" s="695"/>
      <c r="RBL18" s="695"/>
      <c r="RBM18" s="695"/>
      <c r="RBN18" s="695"/>
      <c r="RBO18" s="695"/>
      <c r="RBP18" s="695"/>
      <c r="RBQ18" s="695"/>
      <c r="RBR18" s="695"/>
      <c r="RBS18" s="695"/>
      <c r="RBT18" s="695"/>
      <c r="RBU18" s="695"/>
      <c r="RBV18" s="695"/>
      <c r="RBW18" s="695"/>
      <c r="RBX18" s="695"/>
      <c r="RBY18" s="695"/>
      <c r="RBZ18" s="695"/>
      <c r="RCA18" s="695"/>
      <c r="RCB18" s="695"/>
      <c r="RCC18" s="695"/>
      <c r="RCD18" s="695"/>
      <c r="RCE18" s="695"/>
      <c r="RCF18" s="695"/>
      <c r="RCG18" s="695"/>
      <c r="RCH18" s="695"/>
      <c r="RCI18" s="695"/>
      <c r="RCJ18" s="695"/>
      <c r="RCK18" s="695"/>
      <c r="RCL18" s="695"/>
      <c r="RCM18" s="695"/>
      <c r="RCN18" s="695"/>
      <c r="RCO18" s="695"/>
      <c r="RCP18" s="695"/>
      <c r="RCQ18" s="695"/>
      <c r="RCR18" s="695"/>
      <c r="RCS18" s="695"/>
      <c r="RCT18" s="695"/>
      <c r="RCU18" s="695"/>
      <c r="RCV18" s="695"/>
      <c r="RCW18" s="695"/>
      <c r="RCX18" s="695"/>
      <c r="RCY18" s="695"/>
      <c r="RCZ18" s="695"/>
      <c r="RDA18" s="695"/>
      <c r="RDB18" s="695"/>
      <c r="RDC18" s="695"/>
      <c r="RDD18" s="695"/>
      <c r="RDE18" s="695"/>
      <c r="RDF18" s="695"/>
      <c r="RDG18" s="695"/>
      <c r="RDH18" s="695"/>
      <c r="RDI18" s="695"/>
      <c r="RDJ18" s="695"/>
      <c r="RDK18" s="695"/>
      <c r="RDL18" s="695"/>
      <c r="RDM18" s="695"/>
      <c r="RDN18" s="695"/>
      <c r="RDO18" s="695"/>
      <c r="RDP18" s="695"/>
      <c r="RDQ18" s="695"/>
      <c r="RDR18" s="695"/>
      <c r="RDS18" s="695"/>
      <c r="RDT18" s="695"/>
      <c r="RDU18" s="695"/>
      <c r="RDV18" s="695"/>
      <c r="RDW18" s="695"/>
      <c r="RDX18" s="695"/>
      <c r="RDY18" s="695"/>
      <c r="RDZ18" s="695"/>
      <c r="REA18" s="695"/>
      <c r="REB18" s="695"/>
      <c r="REC18" s="695"/>
      <c r="RED18" s="695"/>
      <c r="REE18" s="695"/>
      <c r="REF18" s="695"/>
      <c r="REG18" s="695"/>
      <c r="REH18" s="695"/>
      <c r="REI18" s="695"/>
      <c r="REJ18" s="695"/>
      <c r="REK18" s="695"/>
      <c r="REL18" s="695"/>
      <c r="REM18" s="695"/>
      <c r="REN18" s="695"/>
      <c r="REO18" s="695"/>
      <c r="REP18" s="695"/>
      <c r="REQ18" s="695"/>
      <c r="RER18" s="695"/>
      <c r="RES18" s="695"/>
      <c r="RET18" s="695"/>
      <c r="REU18" s="695"/>
      <c r="REV18" s="695"/>
      <c r="REW18" s="695"/>
      <c r="REX18" s="695"/>
      <c r="REY18" s="695"/>
      <c r="REZ18" s="695"/>
      <c r="RFA18" s="695"/>
      <c r="RFB18" s="695"/>
      <c r="RFC18" s="695"/>
      <c r="RFD18" s="695"/>
      <c r="RFE18" s="695"/>
      <c r="RFF18" s="695"/>
      <c r="RFG18" s="695"/>
      <c r="RFH18" s="695"/>
      <c r="RFI18" s="695"/>
      <c r="RFJ18" s="695"/>
      <c r="RFK18" s="695"/>
      <c r="RFL18" s="695"/>
      <c r="RFM18" s="695"/>
      <c r="RFN18" s="695"/>
      <c r="RFO18" s="695"/>
      <c r="RFP18" s="695"/>
      <c r="RFQ18" s="695"/>
      <c r="RFR18" s="695"/>
      <c r="RFS18" s="695"/>
      <c r="RFT18" s="695"/>
      <c r="RFU18" s="695"/>
      <c r="RFV18" s="695"/>
      <c r="RFW18" s="695"/>
      <c r="RFX18" s="695"/>
      <c r="RFY18" s="695"/>
      <c r="RFZ18" s="695"/>
      <c r="RGA18" s="695"/>
      <c r="RGB18" s="695"/>
      <c r="RGC18" s="695"/>
      <c r="RGD18" s="695"/>
      <c r="RGE18" s="695"/>
      <c r="RGF18" s="695"/>
      <c r="RGG18" s="695"/>
      <c r="RGH18" s="695"/>
      <c r="RGI18" s="695"/>
      <c r="RGJ18" s="695"/>
      <c r="RGK18" s="695"/>
      <c r="RGL18" s="695"/>
      <c r="RGM18" s="695"/>
      <c r="RGN18" s="695"/>
      <c r="RGO18" s="695"/>
      <c r="RGP18" s="695"/>
      <c r="RGQ18" s="695"/>
      <c r="RGR18" s="695"/>
      <c r="RGS18" s="695"/>
      <c r="RGT18" s="695"/>
      <c r="RGU18" s="695"/>
      <c r="RGV18" s="695"/>
      <c r="RGW18" s="695"/>
      <c r="RGX18" s="695"/>
      <c r="RGY18" s="695"/>
      <c r="RGZ18" s="695"/>
      <c r="RHA18" s="695"/>
      <c r="RHB18" s="695"/>
      <c r="RHC18" s="695"/>
      <c r="RHD18" s="695"/>
      <c r="RHE18" s="695"/>
      <c r="RHF18" s="695"/>
      <c r="RHG18" s="695"/>
      <c r="RHH18" s="695"/>
      <c r="RHI18" s="695"/>
      <c r="RHJ18" s="695"/>
      <c r="RHK18" s="695"/>
      <c r="RHL18" s="695"/>
      <c r="RHM18" s="695"/>
      <c r="RHN18" s="695"/>
      <c r="RHO18" s="695"/>
      <c r="RHP18" s="695"/>
      <c r="RHQ18" s="695"/>
      <c r="RHR18" s="695"/>
      <c r="RHS18" s="695"/>
      <c r="RHT18" s="695"/>
      <c r="RHU18" s="695"/>
      <c r="RHV18" s="695"/>
      <c r="RHW18" s="695"/>
      <c r="RHX18" s="695"/>
      <c r="RHY18" s="695"/>
      <c r="RHZ18" s="695"/>
      <c r="RIA18" s="695"/>
      <c r="RIB18" s="695"/>
      <c r="RIC18" s="695"/>
      <c r="RID18" s="695"/>
      <c r="RIE18" s="695"/>
      <c r="RIF18" s="695"/>
      <c r="RIG18" s="695"/>
      <c r="RIH18" s="695"/>
      <c r="RII18" s="695"/>
      <c r="RIJ18" s="695"/>
      <c r="RIK18" s="695"/>
      <c r="RIL18" s="695"/>
      <c r="RIM18" s="695"/>
      <c r="RIN18" s="695"/>
      <c r="RIO18" s="695"/>
      <c r="RIP18" s="695"/>
      <c r="RIQ18" s="695"/>
      <c r="RIR18" s="695"/>
      <c r="RIS18" s="695"/>
      <c r="RIT18" s="695"/>
      <c r="RIU18" s="695"/>
      <c r="RIV18" s="695"/>
      <c r="RIW18" s="695"/>
      <c r="RIX18" s="695"/>
      <c r="RIY18" s="695"/>
      <c r="RIZ18" s="695"/>
      <c r="RJA18" s="695"/>
      <c r="RJB18" s="695"/>
      <c r="RJC18" s="695"/>
      <c r="RJD18" s="695"/>
      <c r="RJE18" s="695"/>
      <c r="RJF18" s="695"/>
      <c r="RJG18" s="695"/>
      <c r="RJH18" s="695"/>
      <c r="RJI18" s="695"/>
      <c r="RJJ18" s="695"/>
      <c r="RJK18" s="695"/>
      <c r="RJL18" s="695"/>
      <c r="RJM18" s="695"/>
      <c r="RJN18" s="695"/>
      <c r="RJO18" s="695"/>
      <c r="RJP18" s="695"/>
      <c r="RJQ18" s="695"/>
      <c r="RJR18" s="695"/>
      <c r="RJS18" s="695"/>
      <c r="RJT18" s="695"/>
      <c r="RJU18" s="695"/>
      <c r="RJV18" s="695"/>
      <c r="RJW18" s="695"/>
      <c r="RJX18" s="695"/>
      <c r="RJY18" s="695"/>
      <c r="RJZ18" s="695"/>
      <c r="RKA18" s="695"/>
      <c r="RKB18" s="695"/>
      <c r="RKC18" s="695"/>
      <c r="RKD18" s="695"/>
      <c r="RKE18" s="695"/>
      <c r="RKF18" s="695"/>
      <c r="RKG18" s="695"/>
      <c r="RKH18" s="695"/>
      <c r="RKI18" s="695"/>
      <c r="RKJ18" s="695"/>
      <c r="RKK18" s="695"/>
      <c r="RKL18" s="695"/>
      <c r="RKM18" s="695"/>
      <c r="RKN18" s="695"/>
      <c r="RKO18" s="695"/>
      <c r="RKP18" s="695"/>
      <c r="RKQ18" s="695"/>
      <c r="RKR18" s="695"/>
      <c r="RKS18" s="695"/>
      <c r="RKT18" s="695"/>
      <c r="RKU18" s="695"/>
      <c r="RKV18" s="695"/>
      <c r="RKW18" s="695"/>
      <c r="RKX18" s="695"/>
      <c r="RKY18" s="695"/>
      <c r="RKZ18" s="695"/>
      <c r="RLA18" s="695"/>
      <c r="RLB18" s="695"/>
      <c r="RLC18" s="695"/>
      <c r="RLD18" s="695"/>
      <c r="RLE18" s="695"/>
      <c r="RLF18" s="695"/>
      <c r="RLG18" s="695"/>
      <c r="RLH18" s="695"/>
      <c r="RLI18" s="695"/>
      <c r="RLJ18" s="695"/>
      <c r="RLK18" s="695"/>
      <c r="RLL18" s="695"/>
      <c r="RLM18" s="695"/>
      <c r="RLN18" s="695"/>
      <c r="RLO18" s="695"/>
      <c r="RLP18" s="695"/>
      <c r="RLQ18" s="695"/>
      <c r="RLR18" s="695"/>
      <c r="RLS18" s="695"/>
      <c r="RLT18" s="695"/>
      <c r="RLU18" s="695"/>
      <c r="RLV18" s="695"/>
      <c r="RLW18" s="695"/>
      <c r="RLX18" s="695"/>
      <c r="RLY18" s="695"/>
      <c r="RLZ18" s="695"/>
      <c r="RMA18" s="695"/>
      <c r="RMB18" s="695"/>
      <c r="RMC18" s="695"/>
      <c r="RMD18" s="695"/>
      <c r="RME18" s="695"/>
      <c r="RMF18" s="695"/>
      <c r="RMG18" s="695"/>
      <c r="RMH18" s="695"/>
      <c r="RMI18" s="695"/>
      <c r="RMJ18" s="695"/>
      <c r="RMK18" s="695"/>
      <c r="RML18" s="695"/>
      <c r="RMM18" s="695"/>
      <c r="RMN18" s="695"/>
      <c r="RMO18" s="695"/>
      <c r="RMP18" s="695"/>
      <c r="RMQ18" s="695"/>
      <c r="RMR18" s="695"/>
      <c r="RMS18" s="695"/>
      <c r="RMT18" s="695"/>
      <c r="RMU18" s="695"/>
      <c r="RMV18" s="695"/>
      <c r="RMW18" s="695"/>
      <c r="RMX18" s="695"/>
      <c r="RMY18" s="695"/>
      <c r="RMZ18" s="695"/>
      <c r="RNA18" s="695"/>
      <c r="RNB18" s="695"/>
      <c r="RNC18" s="695"/>
      <c r="RND18" s="695"/>
      <c r="RNE18" s="695"/>
      <c r="RNF18" s="695"/>
      <c r="RNG18" s="695"/>
      <c r="RNH18" s="695"/>
      <c r="RNI18" s="695"/>
      <c r="RNJ18" s="695"/>
      <c r="RNK18" s="695"/>
      <c r="RNL18" s="695"/>
      <c r="RNM18" s="695"/>
      <c r="RNN18" s="695"/>
      <c r="RNO18" s="695"/>
      <c r="RNP18" s="695"/>
      <c r="RNQ18" s="695"/>
      <c r="RNR18" s="695"/>
      <c r="RNS18" s="695"/>
      <c r="RNT18" s="695"/>
      <c r="RNU18" s="695"/>
      <c r="RNV18" s="695"/>
      <c r="RNW18" s="695"/>
      <c r="RNX18" s="695"/>
      <c r="RNY18" s="695"/>
      <c r="RNZ18" s="695"/>
      <c r="ROA18" s="695"/>
      <c r="ROB18" s="695"/>
      <c r="ROC18" s="695"/>
      <c r="ROD18" s="695"/>
      <c r="ROE18" s="695"/>
      <c r="ROF18" s="695"/>
      <c r="ROG18" s="695"/>
      <c r="ROH18" s="695"/>
      <c r="ROI18" s="695"/>
      <c r="ROJ18" s="695"/>
      <c r="ROK18" s="695"/>
      <c r="ROL18" s="695"/>
      <c r="ROM18" s="695"/>
      <c r="RON18" s="695"/>
      <c r="ROO18" s="695"/>
      <c r="ROP18" s="695"/>
      <c r="ROQ18" s="695"/>
      <c r="ROR18" s="695"/>
      <c r="ROS18" s="695"/>
      <c r="ROT18" s="695"/>
      <c r="ROU18" s="695"/>
      <c r="ROV18" s="695"/>
      <c r="ROW18" s="695"/>
      <c r="ROX18" s="695"/>
      <c r="ROY18" s="695"/>
      <c r="ROZ18" s="695"/>
      <c r="RPA18" s="695"/>
      <c r="RPB18" s="695"/>
      <c r="RPC18" s="695"/>
      <c r="RPD18" s="695"/>
      <c r="RPE18" s="695"/>
      <c r="RPF18" s="695"/>
      <c r="RPG18" s="695"/>
      <c r="RPH18" s="695"/>
      <c r="RPI18" s="695"/>
      <c r="RPJ18" s="695"/>
      <c r="RPK18" s="695"/>
      <c r="RPL18" s="695"/>
      <c r="RPM18" s="695"/>
      <c r="RPN18" s="695"/>
      <c r="RPO18" s="695"/>
      <c r="RPP18" s="695"/>
      <c r="RPQ18" s="695"/>
      <c r="RPR18" s="695"/>
      <c r="RPS18" s="695"/>
      <c r="RPT18" s="695"/>
      <c r="RPU18" s="695"/>
      <c r="RPV18" s="695"/>
      <c r="RPW18" s="695"/>
      <c r="RPX18" s="695"/>
      <c r="RPY18" s="695"/>
      <c r="RPZ18" s="695"/>
      <c r="RQA18" s="695"/>
      <c r="RQB18" s="695"/>
      <c r="RQC18" s="695"/>
      <c r="RQD18" s="695"/>
      <c r="RQE18" s="695"/>
      <c r="RQF18" s="695"/>
      <c r="RQG18" s="695"/>
      <c r="RQH18" s="695"/>
      <c r="RQI18" s="695"/>
      <c r="RQJ18" s="695"/>
      <c r="RQK18" s="695"/>
      <c r="RQL18" s="695"/>
      <c r="RQM18" s="695"/>
      <c r="RQN18" s="695"/>
      <c r="RQO18" s="695"/>
      <c r="RQP18" s="695"/>
      <c r="RQQ18" s="695"/>
      <c r="RQR18" s="695"/>
      <c r="RQS18" s="695"/>
      <c r="RQT18" s="695"/>
      <c r="RQU18" s="695"/>
      <c r="RQV18" s="695"/>
      <c r="RQW18" s="695"/>
      <c r="RQX18" s="695"/>
      <c r="RQY18" s="695"/>
      <c r="RQZ18" s="695"/>
      <c r="RRA18" s="695"/>
      <c r="RRB18" s="695"/>
      <c r="RRC18" s="695"/>
      <c r="RRD18" s="695"/>
      <c r="RRE18" s="695"/>
      <c r="RRF18" s="695"/>
      <c r="RRG18" s="695"/>
      <c r="RRH18" s="695"/>
      <c r="RRI18" s="695"/>
      <c r="RRJ18" s="695"/>
      <c r="RRK18" s="695"/>
      <c r="RRL18" s="695"/>
      <c r="RRM18" s="695"/>
      <c r="RRN18" s="695"/>
      <c r="RRO18" s="695"/>
      <c r="RRP18" s="695"/>
      <c r="RRQ18" s="695"/>
      <c r="RRR18" s="695"/>
      <c r="RRS18" s="695"/>
      <c r="RRT18" s="695"/>
      <c r="RRU18" s="695"/>
      <c r="RRV18" s="695"/>
      <c r="RRW18" s="695"/>
      <c r="RRX18" s="695"/>
      <c r="RRY18" s="695"/>
      <c r="RRZ18" s="695"/>
      <c r="RSA18" s="695"/>
      <c r="RSB18" s="695"/>
      <c r="RSC18" s="695"/>
      <c r="RSD18" s="695"/>
      <c r="RSE18" s="695"/>
      <c r="RSF18" s="695"/>
      <c r="RSG18" s="695"/>
      <c r="RSH18" s="695"/>
      <c r="RSI18" s="695"/>
      <c r="RSJ18" s="695"/>
      <c r="RSK18" s="695"/>
      <c r="RSL18" s="695"/>
      <c r="RSM18" s="695"/>
      <c r="RSN18" s="695"/>
      <c r="RSO18" s="695"/>
      <c r="RSP18" s="695"/>
      <c r="RSQ18" s="695"/>
      <c r="RSR18" s="695"/>
      <c r="RSS18" s="695"/>
      <c r="RST18" s="695"/>
      <c r="RSU18" s="695"/>
      <c r="RSV18" s="695"/>
      <c r="RSW18" s="695"/>
      <c r="RSX18" s="695"/>
      <c r="RSY18" s="695"/>
      <c r="RSZ18" s="695"/>
      <c r="RTA18" s="695"/>
      <c r="RTB18" s="695"/>
      <c r="RTC18" s="695"/>
      <c r="RTD18" s="695"/>
      <c r="RTE18" s="695"/>
      <c r="RTF18" s="695"/>
      <c r="RTG18" s="695"/>
      <c r="RTH18" s="695"/>
      <c r="RTI18" s="695"/>
      <c r="RTJ18" s="695"/>
      <c r="RTK18" s="695"/>
      <c r="RTL18" s="695"/>
      <c r="RTM18" s="695"/>
      <c r="RTN18" s="695"/>
      <c r="RTO18" s="695"/>
      <c r="RTP18" s="695"/>
      <c r="RTQ18" s="695"/>
      <c r="RTR18" s="695"/>
      <c r="RTS18" s="695"/>
      <c r="RTT18" s="695"/>
      <c r="RTU18" s="695"/>
      <c r="RTV18" s="695"/>
      <c r="RTW18" s="695"/>
      <c r="RTX18" s="695"/>
      <c r="RTY18" s="695"/>
      <c r="RTZ18" s="695"/>
      <c r="RUA18" s="695"/>
      <c r="RUB18" s="695"/>
      <c r="RUC18" s="695"/>
      <c r="RUD18" s="695"/>
      <c r="RUE18" s="695"/>
      <c r="RUF18" s="695"/>
      <c r="RUG18" s="695"/>
      <c r="RUH18" s="695"/>
      <c r="RUI18" s="695"/>
      <c r="RUJ18" s="695"/>
      <c r="RUK18" s="695"/>
      <c r="RUL18" s="695"/>
      <c r="RUM18" s="695"/>
      <c r="RUN18" s="695"/>
      <c r="RUO18" s="695"/>
      <c r="RUP18" s="695"/>
      <c r="RUQ18" s="695"/>
      <c r="RUR18" s="695"/>
      <c r="RUS18" s="695"/>
      <c r="RUT18" s="695"/>
      <c r="RUU18" s="695"/>
      <c r="RUV18" s="695"/>
      <c r="RUW18" s="695"/>
      <c r="RUX18" s="695"/>
      <c r="RUY18" s="695"/>
      <c r="RUZ18" s="695"/>
      <c r="RVA18" s="695"/>
      <c r="RVB18" s="695"/>
      <c r="RVC18" s="695"/>
      <c r="RVD18" s="695"/>
      <c r="RVE18" s="695"/>
      <c r="RVF18" s="695"/>
      <c r="RVG18" s="695"/>
      <c r="RVH18" s="695"/>
      <c r="RVI18" s="695"/>
      <c r="RVJ18" s="695"/>
      <c r="RVK18" s="695"/>
      <c r="RVL18" s="695"/>
      <c r="RVM18" s="695"/>
      <c r="RVN18" s="695"/>
      <c r="RVO18" s="695"/>
      <c r="RVP18" s="695"/>
      <c r="RVQ18" s="695"/>
      <c r="RVR18" s="695"/>
      <c r="RVS18" s="695"/>
      <c r="RVT18" s="695"/>
      <c r="RVU18" s="695"/>
      <c r="RVV18" s="695"/>
      <c r="RVW18" s="695"/>
      <c r="RVX18" s="695"/>
      <c r="RVY18" s="695"/>
      <c r="RVZ18" s="695"/>
      <c r="RWA18" s="695"/>
      <c r="RWB18" s="695"/>
      <c r="RWC18" s="695"/>
      <c r="RWD18" s="695"/>
      <c r="RWE18" s="695"/>
      <c r="RWF18" s="695"/>
      <c r="RWG18" s="695"/>
      <c r="RWH18" s="695"/>
      <c r="RWI18" s="695"/>
      <c r="RWJ18" s="695"/>
      <c r="RWK18" s="695"/>
      <c r="RWL18" s="695"/>
      <c r="RWM18" s="695"/>
      <c r="RWN18" s="695"/>
      <c r="RWO18" s="695"/>
      <c r="RWP18" s="695"/>
      <c r="RWQ18" s="695"/>
      <c r="RWR18" s="695"/>
      <c r="RWS18" s="695"/>
      <c r="RWT18" s="695"/>
      <c r="RWU18" s="695"/>
      <c r="RWV18" s="695"/>
      <c r="RWW18" s="695"/>
      <c r="RWX18" s="695"/>
      <c r="RWY18" s="695"/>
      <c r="RWZ18" s="695"/>
      <c r="RXA18" s="695"/>
      <c r="RXB18" s="695"/>
      <c r="RXC18" s="695"/>
      <c r="RXD18" s="695"/>
      <c r="RXE18" s="695"/>
      <c r="RXF18" s="695"/>
      <c r="RXG18" s="695"/>
      <c r="RXH18" s="695"/>
      <c r="RXI18" s="695"/>
      <c r="RXJ18" s="695"/>
      <c r="RXK18" s="695"/>
      <c r="RXL18" s="695"/>
      <c r="RXM18" s="695"/>
      <c r="RXN18" s="695"/>
      <c r="RXO18" s="695"/>
      <c r="RXP18" s="695"/>
      <c r="RXQ18" s="695"/>
      <c r="RXR18" s="695"/>
      <c r="RXS18" s="695"/>
      <c r="RXT18" s="695"/>
      <c r="RXU18" s="695"/>
      <c r="RXV18" s="695"/>
      <c r="RXW18" s="695"/>
      <c r="RXX18" s="695"/>
      <c r="RXY18" s="695"/>
      <c r="RXZ18" s="695"/>
      <c r="RYA18" s="695"/>
      <c r="RYB18" s="695"/>
      <c r="RYC18" s="695"/>
      <c r="RYD18" s="695"/>
      <c r="RYE18" s="695"/>
      <c r="RYF18" s="695"/>
      <c r="RYG18" s="695"/>
      <c r="RYH18" s="695"/>
      <c r="RYI18" s="695"/>
      <c r="RYJ18" s="695"/>
      <c r="RYK18" s="695"/>
      <c r="RYL18" s="695"/>
      <c r="RYM18" s="695"/>
      <c r="RYN18" s="695"/>
      <c r="RYO18" s="695"/>
      <c r="RYP18" s="695"/>
      <c r="RYQ18" s="695"/>
      <c r="RYR18" s="695"/>
      <c r="RYS18" s="695"/>
      <c r="RYT18" s="695"/>
      <c r="RYU18" s="695"/>
      <c r="RYV18" s="695"/>
      <c r="RYW18" s="695"/>
      <c r="RYX18" s="695"/>
      <c r="RYY18" s="695"/>
      <c r="RYZ18" s="695"/>
      <c r="RZA18" s="695"/>
      <c r="RZB18" s="695"/>
      <c r="RZC18" s="695"/>
      <c r="RZD18" s="695"/>
      <c r="RZE18" s="695"/>
      <c r="RZF18" s="695"/>
      <c r="RZG18" s="695"/>
      <c r="RZH18" s="695"/>
      <c r="RZI18" s="695"/>
      <c r="RZJ18" s="695"/>
      <c r="RZK18" s="695"/>
      <c r="RZL18" s="695"/>
      <c r="RZM18" s="695"/>
      <c r="RZN18" s="695"/>
      <c r="RZO18" s="695"/>
      <c r="RZP18" s="695"/>
      <c r="RZQ18" s="695"/>
      <c r="RZR18" s="695"/>
      <c r="RZS18" s="695"/>
      <c r="RZT18" s="695"/>
      <c r="RZU18" s="695"/>
      <c r="RZV18" s="695"/>
      <c r="RZW18" s="695"/>
      <c r="RZX18" s="695"/>
      <c r="RZY18" s="695"/>
      <c r="RZZ18" s="695"/>
      <c r="SAA18" s="695"/>
      <c r="SAB18" s="695"/>
      <c r="SAC18" s="695"/>
      <c r="SAD18" s="695"/>
      <c r="SAE18" s="695"/>
      <c r="SAF18" s="695"/>
      <c r="SAG18" s="695"/>
      <c r="SAH18" s="695"/>
      <c r="SAI18" s="695"/>
      <c r="SAJ18" s="695"/>
      <c r="SAK18" s="695"/>
      <c r="SAL18" s="695"/>
      <c r="SAM18" s="695"/>
      <c r="SAN18" s="695"/>
      <c r="SAO18" s="695"/>
      <c r="SAP18" s="695"/>
      <c r="SAQ18" s="695"/>
      <c r="SAR18" s="695"/>
      <c r="SAS18" s="695"/>
      <c r="SAT18" s="695"/>
      <c r="SAU18" s="695"/>
      <c r="SAV18" s="695"/>
      <c r="SAW18" s="695"/>
      <c r="SAX18" s="695"/>
      <c r="SAY18" s="695"/>
      <c r="SAZ18" s="695"/>
      <c r="SBA18" s="695"/>
      <c r="SBB18" s="695"/>
      <c r="SBC18" s="695"/>
      <c r="SBD18" s="695"/>
      <c r="SBE18" s="695"/>
      <c r="SBF18" s="695"/>
      <c r="SBG18" s="695"/>
      <c r="SBH18" s="695"/>
      <c r="SBI18" s="695"/>
      <c r="SBJ18" s="695"/>
      <c r="SBK18" s="695"/>
      <c r="SBL18" s="695"/>
      <c r="SBM18" s="695"/>
      <c r="SBN18" s="695"/>
      <c r="SBO18" s="695"/>
      <c r="SBP18" s="695"/>
      <c r="SBQ18" s="695"/>
      <c r="SBR18" s="695"/>
      <c r="SBS18" s="695"/>
      <c r="SBT18" s="695"/>
      <c r="SBU18" s="695"/>
      <c r="SBV18" s="695"/>
      <c r="SBW18" s="695"/>
      <c r="SBX18" s="695"/>
      <c r="SBY18" s="695"/>
      <c r="SBZ18" s="695"/>
      <c r="SCA18" s="695"/>
      <c r="SCB18" s="695"/>
      <c r="SCC18" s="695"/>
      <c r="SCD18" s="695"/>
      <c r="SCE18" s="695"/>
      <c r="SCF18" s="695"/>
      <c r="SCG18" s="695"/>
      <c r="SCH18" s="695"/>
      <c r="SCI18" s="695"/>
      <c r="SCJ18" s="695"/>
      <c r="SCK18" s="695"/>
      <c r="SCL18" s="695"/>
      <c r="SCM18" s="695"/>
      <c r="SCN18" s="695"/>
      <c r="SCO18" s="695"/>
      <c r="SCP18" s="695"/>
      <c r="SCQ18" s="695"/>
      <c r="SCR18" s="695"/>
      <c r="SCS18" s="695"/>
      <c r="SCT18" s="695"/>
      <c r="SCU18" s="695"/>
      <c r="SCV18" s="695"/>
      <c r="SCW18" s="695"/>
      <c r="SCX18" s="695"/>
      <c r="SCY18" s="695"/>
      <c r="SCZ18" s="695"/>
      <c r="SDA18" s="695"/>
      <c r="SDB18" s="695"/>
      <c r="SDC18" s="695"/>
      <c r="SDD18" s="695"/>
      <c r="SDE18" s="695"/>
      <c r="SDF18" s="695"/>
      <c r="SDG18" s="695"/>
      <c r="SDH18" s="695"/>
      <c r="SDI18" s="695"/>
      <c r="SDJ18" s="695"/>
      <c r="SDK18" s="695"/>
      <c r="SDL18" s="695"/>
      <c r="SDM18" s="695"/>
      <c r="SDN18" s="695"/>
      <c r="SDO18" s="695"/>
      <c r="SDP18" s="695"/>
      <c r="SDQ18" s="695"/>
      <c r="SDR18" s="695"/>
      <c r="SDS18" s="695"/>
      <c r="SDT18" s="695"/>
      <c r="SDU18" s="695"/>
      <c r="SDV18" s="695"/>
      <c r="SDW18" s="695"/>
      <c r="SDX18" s="695"/>
      <c r="SDY18" s="695"/>
      <c r="SDZ18" s="695"/>
      <c r="SEA18" s="695"/>
      <c r="SEB18" s="695"/>
      <c r="SEC18" s="695"/>
      <c r="SED18" s="695"/>
      <c r="SEE18" s="695"/>
      <c r="SEF18" s="695"/>
      <c r="SEG18" s="695"/>
      <c r="SEH18" s="695"/>
      <c r="SEI18" s="695"/>
      <c r="SEJ18" s="695"/>
      <c r="SEK18" s="695"/>
      <c r="SEL18" s="695"/>
      <c r="SEM18" s="695"/>
      <c r="SEN18" s="695"/>
      <c r="SEO18" s="695"/>
      <c r="SEP18" s="695"/>
      <c r="SEQ18" s="695"/>
      <c r="SER18" s="695"/>
      <c r="SES18" s="695"/>
      <c r="SET18" s="695"/>
      <c r="SEU18" s="695"/>
      <c r="SEV18" s="695"/>
      <c r="SEW18" s="695"/>
      <c r="SEX18" s="695"/>
      <c r="SEY18" s="695"/>
      <c r="SEZ18" s="695"/>
      <c r="SFA18" s="695"/>
      <c r="SFB18" s="695"/>
      <c r="SFC18" s="695"/>
      <c r="SFD18" s="695"/>
      <c r="SFE18" s="695"/>
      <c r="SFF18" s="695"/>
      <c r="SFG18" s="695"/>
      <c r="SFH18" s="695"/>
      <c r="SFI18" s="695"/>
      <c r="SFJ18" s="695"/>
      <c r="SFK18" s="695"/>
      <c r="SFL18" s="695"/>
      <c r="SFM18" s="695"/>
      <c r="SFN18" s="695"/>
      <c r="SFO18" s="695"/>
      <c r="SFP18" s="695"/>
      <c r="SFQ18" s="695"/>
      <c r="SFR18" s="695"/>
      <c r="SFS18" s="695"/>
      <c r="SFT18" s="695"/>
      <c r="SFU18" s="695"/>
      <c r="SFV18" s="695"/>
      <c r="SFW18" s="695"/>
      <c r="SFX18" s="695"/>
      <c r="SFY18" s="695"/>
      <c r="SFZ18" s="695"/>
      <c r="SGA18" s="695"/>
      <c r="SGB18" s="695"/>
      <c r="SGC18" s="695"/>
      <c r="SGD18" s="695"/>
      <c r="SGE18" s="695"/>
      <c r="SGF18" s="695"/>
      <c r="SGG18" s="695"/>
      <c r="SGH18" s="695"/>
      <c r="SGI18" s="695"/>
      <c r="SGJ18" s="695"/>
      <c r="SGK18" s="695"/>
      <c r="SGL18" s="695"/>
      <c r="SGM18" s="695"/>
      <c r="SGN18" s="695"/>
      <c r="SGO18" s="695"/>
      <c r="SGP18" s="695"/>
      <c r="SGQ18" s="695"/>
      <c r="SGR18" s="695"/>
      <c r="SGS18" s="695"/>
      <c r="SGT18" s="695"/>
      <c r="SGU18" s="695"/>
      <c r="SGV18" s="695"/>
      <c r="SGW18" s="695"/>
      <c r="SGX18" s="695"/>
      <c r="SGY18" s="695"/>
      <c r="SGZ18" s="695"/>
      <c r="SHA18" s="695"/>
      <c r="SHB18" s="695"/>
      <c r="SHC18" s="695"/>
      <c r="SHD18" s="695"/>
      <c r="SHE18" s="695"/>
      <c r="SHF18" s="695"/>
      <c r="SHG18" s="695"/>
      <c r="SHH18" s="695"/>
      <c r="SHI18" s="695"/>
      <c r="SHJ18" s="695"/>
      <c r="SHK18" s="695"/>
      <c r="SHL18" s="695"/>
      <c r="SHM18" s="695"/>
      <c r="SHN18" s="695"/>
      <c r="SHO18" s="695"/>
      <c r="SHP18" s="695"/>
      <c r="SHQ18" s="695"/>
      <c r="SHR18" s="695"/>
      <c r="SHS18" s="695"/>
      <c r="SHT18" s="695"/>
      <c r="SHU18" s="695"/>
      <c r="SHV18" s="695"/>
      <c r="SHW18" s="695"/>
      <c r="SHX18" s="695"/>
      <c r="SHY18" s="695"/>
      <c r="SHZ18" s="695"/>
      <c r="SIA18" s="695"/>
      <c r="SIB18" s="695"/>
      <c r="SIC18" s="695"/>
      <c r="SID18" s="695"/>
      <c r="SIE18" s="695"/>
      <c r="SIF18" s="695"/>
      <c r="SIG18" s="695"/>
      <c r="SIH18" s="695"/>
      <c r="SII18" s="695"/>
      <c r="SIJ18" s="695"/>
      <c r="SIK18" s="695"/>
      <c r="SIL18" s="695"/>
      <c r="SIM18" s="695"/>
      <c r="SIN18" s="695"/>
      <c r="SIO18" s="695"/>
      <c r="SIP18" s="695"/>
      <c r="SIQ18" s="695"/>
      <c r="SIR18" s="695"/>
      <c r="SIS18" s="695"/>
      <c r="SIT18" s="695"/>
      <c r="SIU18" s="695"/>
      <c r="SIV18" s="695"/>
      <c r="SIW18" s="695"/>
      <c r="SIX18" s="695"/>
      <c r="SIY18" s="695"/>
      <c r="SIZ18" s="695"/>
      <c r="SJA18" s="695"/>
      <c r="SJB18" s="695"/>
      <c r="SJC18" s="695"/>
      <c r="SJD18" s="695"/>
      <c r="SJE18" s="695"/>
      <c r="SJF18" s="695"/>
      <c r="SJG18" s="695"/>
      <c r="SJH18" s="695"/>
      <c r="SJI18" s="695"/>
      <c r="SJJ18" s="695"/>
      <c r="SJK18" s="695"/>
      <c r="SJL18" s="695"/>
      <c r="SJM18" s="695"/>
      <c r="SJN18" s="695"/>
      <c r="SJO18" s="695"/>
      <c r="SJP18" s="695"/>
      <c r="SJQ18" s="695"/>
      <c r="SJR18" s="695"/>
      <c r="SJS18" s="695"/>
      <c r="SJT18" s="695"/>
      <c r="SJU18" s="695"/>
      <c r="SJV18" s="695"/>
      <c r="SJW18" s="695"/>
      <c r="SJX18" s="695"/>
      <c r="SJY18" s="695"/>
      <c r="SJZ18" s="695"/>
      <c r="SKA18" s="695"/>
      <c r="SKB18" s="695"/>
      <c r="SKC18" s="695"/>
      <c r="SKD18" s="695"/>
      <c r="SKE18" s="695"/>
      <c r="SKF18" s="695"/>
      <c r="SKG18" s="695"/>
      <c r="SKH18" s="695"/>
      <c r="SKI18" s="695"/>
      <c r="SKJ18" s="695"/>
      <c r="SKK18" s="695"/>
      <c r="SKL18" s="695"/>
      <c r="SKM18" s="695"/>
      <c r="SKN18" s="695"/>
      <c r="SKO18" s="695"/>
      <c r="SKP18" s="695"/>
      <c r="SKQ18" s="695"/>
      <c r="SKR18" s="695"/>
      <c r="SKS18" s="695"/>
      <c r="SKT18" s="695"/>
      <c r="SKU18" s="695"/>
      <c r="SKV18" s="695"/>
      <c r="SKW18" s="695"/>
      <c r="SKX18" s="695"/>
      <c r="SKY18" s="695"/>
      <c r="SKZ18" s="695"/>
      <c r="SLA18" s="695"/>
      <c r="SLB18" s="695"/>
      <c r="SLC18" s="695"/>
      <c r="SLD18" s="695"/>
      <c r="SLE18" s="695"/>
      <c r="SLF18" s="695"/>
      <c r="SLG18" s="695"/>
      <c r="SLH18" s="695"/>
      <c r="SLI18" s="695"/>
      <c r="SLJ18" s="695"/>
      <c r="SLK18" s="695"/>
      <c r="SLL18" s="695"/>
      <c r="SLM18" s="695"/>
      <c r="SLN18" s="695"/>
      <c r="SLO18" s="695"/>
      <c r="SLP18" s="695"/>
      <c r="SLQ18" s="695"/>
      <c r="SLR18" s="695"/>
      <c r="SLS18" s="695"/>
      <c r="SLT18" s="695"/>
      <c r="SLU18" s="695"/>
      <c r="SLV18" s="695"/>
      <c r="SLW18" s="695"/>
      <c r="SLX18" s="695"/>
      <c r="SLY18" s="695"/>
      <c r="SLZ18" s="695"/>
      <c r="SMA18" s="695"/>
      <c r="SMB18" s="695"/>
      <c r="SMC18" s="695"/>
      <c r="SMD18" s="695"/>
      <c r="SME18" s="695"/>
      <c r="SMF18" s="695"/>
      <c r="SMG18" s="695"/>
      <c r="SMH18" s="695"/>
      <c r="SMI18" s="695"/>
      <c r="SMJ18" s="695"/>
      <c r="SMK18" s="695"/>
      <c r="SML18" s="695"/>
      <c r="SMM18" s="695"/>
      <c r="SMN18" s="695"/>
      <c r="SMO18" s="695"/>
      <c r="SMP18" s="695"/>
      <c r="SMQ18" s="695"/>
      <c r="SMR18" s="695"/>
      <c r="SMS18" s="695"/>
      <c r="SMT18" s="695"/>
      <c r="SMU18" s="695"/>
      <c r="SMV18" s="695"/>
      <c r="SMW18" s="695"/>
      <c r="SMX18" s="695"/>
      <c r="SMY18" s="695"/>
      <c r="SMZ18" s="695"/>
      <c r="SNA18" s="695"/>
      <c r="SNB18" s="695"/>
      <c r="SNC18" s="695"/>
      <c r="SND18" s="695"/>
      <c r="SNE18" s="695"/>
      <c r="SNF18" s="695"/>
      <c r="SNG18" s="695"/>
      <c r="SNH18" s="695"/>
      <c r="SNI18" s="695"/>
      <c r="SNJ18" s="695"/>
      <c r="SNK18" s="695"/>
      <c r="SNL18" s="695"/>
      <c r="SNM18" s="695"/>
      <c r="SNN18" s="695"/>
      <c r="SNO18" s="695"/>
      <c r="SNP18" s="695"/>
      <c r="SNQ18" s="695"/>
      <c r="SNR18" s="695"/>
      <c r="SNS18" s="695"/>
      <c r="SNT18" s="695"/>
      <c r="SNU18" s="695"/>
      <c r="SNV18" s="695"/>
      <c r="SNW18" s="695"/>
      <c r="SNX18" s="695"/>
      <c r="SNY18" s="695"/>
      <c r="SNZ18" s="695"/>
      <c r="SOA18" s="695"/>
      <c r="SOB18" s="695"/>
      <c r="SOC18" s="695"/>
      <c r="SOD18" s="695"/>
      <c r="SOE18" s="695"/>
      <c r="SOF18" s="695"/>
      <c r="SOG18" s="695"/>
      <c r="SOH18" s="695"/>
      <c r="SOI18" s="695"/>
      <c r="SOJ18" s="695"/>
      <c r="SOK18" s="695"/>
      <c r="SOL18" s="695"/>
      <c r="SOM18" s="695"/>
      <c r="SON18" s="695"/>
      <c r="SOO18" s="695"/>
      <c r="SOP18" s="695"/>
      <c r="SOQ18" s="695"/>
      <c r="SOR18" s="695"/>
      <c r="SOS18" s="695"/>
      <c r="SOT18" s="695"/>
      <c r="SOU18" s="695"/>
      <c r="SOV18" s="695"/>
      <c r="SOW18" s="695"/>
      <c r="SOX18" s="695"/>
      <c r="SOY18" s="695"/>
      <c r="SOZ18" s="695"/>
      <c r="SPA18" s="695"/>
      <c r="SPB18" s="695"/>
      <c r="SPC18" s="695"/>
      <c r="SPD18" s="695"/>
      <c r="SPE18" s="695"/>
      <c r="SPF18" s="695"/>
      <c r="SPG18" s="695"/>
      <c r="SPH18" s="695"/>
      <c r="SPI18" s="695"/>
      <c r="SPJ18" s="695"/>
      <c r="SPK18" s="695"/>
      <c r="SPL18" s="695"/>
      <c r="SPM18" s="695"/>
      <c r="SPN18" s="695"/>
      <c r="SPO18" s="695"/>
      <c r="SPP18" s="695"/>
      <c r="SPQ18" s="695"/>
      <c r="SPR18" s="695"/>
      <c r="SPS18" s="695"/>
      <c r="SPT18" s="695"/>
      <c r="SPU18" s="695"/>
      <c r="SPV18" s="695"/>
      <c r="SPW18" s="695"/>
      <c r="SPX18" s="695"/>
      <c r="SPY18" s="695"/>
      <c r="SPZ18" s="695"/>
      <c r="SQA18" s="695"/>
      <c r="SQB18" s="695"/>
      <c r="SQC18" s="695"/>
      <c r="SQD18" s="695"/>
      <c r="SQE18" s="695"/>
      <c r="SQF18" s="695"/>
      <c r="SQG18" s="695"/>
      <c r="SQH18" s="695"/>
      <c r="SQI18" s="695"/>
      <c r="SQJ18" s="695"/>
      <c r="SQK18" s="695"/>
      <c r="SQL18" s="695"/>
      <c r="SQM18" s="695"/>
      <c r="SQN18" s="695"/>
      <c r="SQO18" s="695"/>
      <c r="SQP18" s="695"/>
      <c r="SQQ18" s="695"/>
      <c r="SQR18" s="695"/>
      <c r="SQS18" s="695"/>
      <c r="SQT18" s="695"/>
      <c r="SQU18" s="695"/>
      <c r="SQV18" s="695"/>
      <c r="SQW18" s="695"/>
      <c r="SQX18" s="695"/>
      <c r="SQY18" s="695"/>
      <c r="SQZ18" s="695"/>
      <c r="SRA18" s="695"/>
      <c r="SRB18" s="695"/>
      <c r="SRC18" s="695"/>
      <c r="SRD18" s="695"/>
      <c r="SRE18" s="695"/>
      <c r="SRF18" s="695"/>
      <c r="SRG18" s="695"/>
      <c r="SRH18" s="695"/>
      <c r="SRI18" s="695"/>
      <c r="SRJ18" s="695"/>
      <c r="SRK18" s="695"/>
      <c r="SRL18" s="695"/>
      <c r="SRM18" s="695"/>
      <c r="SRN18" s="695"/>
      <c r="SRO18" s="695"/>
      <c r="SRP18" s="695"/>
      <c r="SRQ18" s="695"/>
      <c r="SRR18" s="695"/>
      <c r="SRS18" s="695"/>
      <c r="SRT18" s="695"/>
      <c r="SRU18" s="695"/>
      <c r="SRV18" s="695"/>
      <c r="SRW18" s="695"/>
      <c r="SRX18" s="695"/>
      <c r="SRY18" s="695"/>
      <c r="SRZ18" s="695"/>
      <c r="SSA18" s="695"/>
      <c r="SSB18" s="695"/>
      <c r="SSC18" s="695"/>
      <c r="SSD18" s="695"/>
      <c r="SSE18" s="695"/>
      <c r="SSF18" s="695"/>
      <c r="SSG18" s="695"/>
      <c r="SSH18" s="695"/>
      <c r="SSI18" s="695"/>
      <c r="SSJ18" s="695"/>
      <c r="SSK18" s="695"/>
      <c r="SSL18" s="695"/>
      <c r="SSM18" s="695"/>
      <c r="SSN18" s="695"/>
      <c r="SSO18" s="695"/>
      <c r="SSP18" s="695"/>
      <c r="SSQ18" s="695"/>
      <c r="SSR18" s="695"/>
      <c r="SSS18" s="695"/>
      <c r="SST18" s="695"/>
      <c r="SSU18" s="695"/>
      <c r="SSV18" s="695"/>
      <c r="SSW18" s="695"/>
      <c r="SSX18" s="695"/>
      <c r="SSY18" s="695"/>
      <c r="SSZ18" s="695"/>
      <c r="STA18" s="695"/>
      <c r="STB18" s="695"/>
      <c r="STC18" s="695"/>
      <c r="STD18" s="695"/>
      <c r="STE18" s="695"/>
      <c r="STF18" s="695"/>
      <c r="STG18" s="695"/>
      <c r="STH18" s="695"/>
      <c r="STI18" s="695"/>
      <c r="STJ18" s="695"/>
      <c r="STK18" s="695"/>
      <c r="STL18" s="695"/>
      <c r="STM18" s="695"/>
      <c r="STN18" s="695"/>
      <c r="STO18" s="695"/>
      <c r="STP18" s="695"/>
      <c r="STQ18" s="695"/>
      <c r="STR18" s="695"/>
      <c r="STS18" s="695"/>
      <c r="STT18" s="695"/>
      <c r="STU18" s="695"/>
      <c r="STV18" s="695"/>
      <c r="STW18" s="695"/>
      <c r="STX18" s="695"/>
      <c r="STY18" s="695"/>
      <c r="STZ18" s="695"/>
      <c r="SUA18" s="695"/>
      <c r="SUB18" s="695"/>
      <c r="SUC18" s="695"/>
      <c r="SUD18" s="695"/>
      <c r="SUE18" s="695"/>
      <c r="SUF18" s="695"/>
      <c r="SUG18" s="695"/>
      <c r="SUH18" s="695"/>
      <c r="SUI18" s="695"/>
      <c r="SUJ18" s="695"/>
      <c r="SUK18" s="695"/>
      <c r="SUL18" s="695"/>
      <c r="SUM18" s="695"/>
      <c r="SUN18" s="695"/>
      <c r="SUO18" s="695"/>
      <c r="SUP18" s="695"/>
      <c r="SUQ18" s="695"/>
      <c r="SUR18" s="695"/>
      <c r="SUS18" s="695"/>
      <c r="SUT18" s="695"/>
      <c r="SUU18" s="695"/>
      <c r="SUV18" s="695"/>
      <c r="SUW18" s="695"/>
      <c r="SUX18" s="695"/>
      <c r="SUY18" s="695"/>
      <c r="SUZ18" s="695"/>
      <c r="SVA18" s="695"/>
      <c r="SVB18" s="695"/>
      <c r="SVC18" s="695"/>
      <c r="SVD18" s="695"/>
      <c r="SVE18" s="695"/>
      <c r="SVF18" s="695"/>
      <c r="SVG18" s="695"/>
      <c r="SVH18" s="695"/>
      <c r="SVI18" s="695"/>
      <c r="SVJ18" s="695"/>
      <c r="SVK18" s="695"/>
      <c r="SVL18" s="695"/>
      <c r="SVM18" s="695"/>
      <c r="SVN18" s="695"/>
      <c r="SVO18" s="695"/>
      <c r="SVP18" s="695"/>
      <c r="SVQ18" s="695"/>
      <c r="SVR18" s="695"/>
      <c r="SVS18" s="695"/>
      <c r="SVT18" s="695"/>
      <c r="SVU18" s="695"/>
      <c r="SVV18" s="695"/>
      <c r="SVW18" s="695"/>
      <c r="SVX18" s="695"/>
      <c r="SVY18" s="695"/>
      <c r="SVZ18" s="695"/>
      <c r="SWA18" s="695"/>
      <c r="SWB18" s="695"/>
      <c r="SWC18" s="695"/>
      <c r="SWD18" s="695"/>
      <c r="SWE18" s="695"/>
      <c r="SWF18" s="695"/>
      <c r="SWG18" s="695"/>
      <c r="SWH18" s="695"/>
      <c r="SWI18" s="695"/>
      <c r="SWJ18" s="695"/>
      <c r="SWK18" s="695"/>
      <c r="SWL18" s="695"/>
      <c r="SWM18" s="695"/>
      <c r="SWN18" s="695"/>
      <c r="SWO18" s="695"/>
      <c r="SWP18" s="695"/>
      <c r="SWQ18" s="695"/>
      <c r="SWR18" s="695"/>
      <c r="SWS18" s="695"/>
      <c r="SWT18" s="695"/>
      <c r="SWU18" s="695"/>
      <c r="SWV18" s="695"/>
      <c r="SWW18" s="695"/>
      <c r="SWX18" s="695"/>
      <c r="SWY18" s="695"/>
      <c r="SWZ18" s="695"/>
      <c r="SXA18" s="695"/>
      <c r="SXB18" s="695"/>
      <c r="SXC18" s="695"/>
      <c r="SXD18" s="695"/>
      <c r="SXE18" s="695"/>
      <c r="SXF18" s="695"/>
      <c r="SXG18" s="695"/>
      <c r="SXH18" s="695"/>
      <c r="SXI18" s="695"/>
      <c r="SXJ18" s="695"/>
      <c r="SXK18" s="695"/>
      <c r="SXL18" s="695"/>
      <c r="SXM18" s="695"/>
      <c r="SXN18" s="695"/>
      <c r="SXO18" s="695"/>
      <c r="SXP18" s="695"/>
      <c r="SXQ18" s="695"/>
      <c r="SXR18" s="695"/>
      <c r="SXS18" s="695"/>
      <c r="SXT18" s="695"/>
      <c r="SXU18" s="695"/>
      <c r="SXV18" s="695"/>
      <c r="SXW18" s="695"/>
      <c r="SXX18" s="695"/>
      <c r="SXY18" s="695"/>
      <c r="SXZ18" s="695"/>
      <c r="SYA18" s="695"/>
      <c r="SYB18" s="695"/>
      <c r="SYC18" s="695"/>
      <c r="SYD18" s="695"/>
      <c r="SYE18" s="695"/>
      <c r="SYF18" s="695"/>
      <c r="SYG18" s="695"/>
      <c r="SYH18" s="695"/>
      <c r="SYI18" s="695"/>
      <c r="SYJ18" s="695"/>
      <c r="SYK18" s="695"/>
      <c r="SYL18" s="695"/>
      <c r="SYM18" s="695"/>
      <c r="SYN18" s="695"/>
      <c r="SYO18" s="695"/>
      <c r="SYP18" s="695"/>
      <c r="SYQ18" s="695"/>
      <c r="SYR18" s="695"/>
      <c r="SYS18" s="695"/>
      <c r="SYT18" s="695"/>
      <c r="SYU18" s="695"/>
      <c r="SYV18" s="695"/>
      <c r="SYW18" s="695"/>
      <c r="SYX18" s="695"/>
      <c r="SYY18" s="695"/>
      <c r="SYZ18" s="695"/>
      <c r="SZA18" s="695"/>
      <c r="SZB18" s="695"/>
      <c r="SZC18" s="695"/>
      <c r="SZD18" s="695"/>
      <c r="SZE18" s="695"/>
      <c r="SZF18" s="695"/>
      <c r="SZG18" s="695"/>
      <c r="SZH18" s="695"/>
      <c r="SZI18" s="695"/>
      <c r="SZJ18" s="695"/>
      <c r="SZK18" s="695"/>
      <c r="SZL18" s="695"/>
      <c r="SZM18" s="695"/>
      <c r="SZN18" s="695"/>
      <c r="SZO18" s="695"/>
      <c r="SZP18" s="695"/>
      <c r="SZQ18" s="695"/>
      <c r="SZR18" s="695"/>
      <c r="SZS18" s="695"/>
      <c r="SZT18" s="695"/>
      <c r="SZU18" s="695"/>
      <c r="SZV18" s="695"/>
      <c r="SZW18" s="695"/>
      <c r="SZX18" s="695"/>
      <c r="SZY18" s="695"/>
      <c r="SZZ18" s="695"/>
      <c r="TAA18" s="695"/>
      <c r="TAB18" s="695"/>
      <c r="TAC18" s="695"/>
      <c r="TAD18" s="695"/>
      <c r="TAE18" s="695"/>
      <c r="TAF18" s="695"/>
      <c r="TAG18" s="695"/>
      <c r="TAH18" s="695"/>
      <c r="TAI18" s="695"/>
      <c r="TAJ18" s="695"/>
      <c r="TAK18" s="695"/>
      <c r="TAL18" s="695"/>
      <c r="TAM18" s="695"/>
      <c r="TAN18" s="695"/>
      <c r="TAO18" s="695"/>
      <c r="TAP18" s="695"/>
      <c r="TAQ18" s="695"/>
      <c r="TAR18" s="695"/>
      <c r="TAS18" s="695"/>
      <c r="TAT18" s="695"/>
      <c r="TAU18" s="695"/>
      <c r="TAV18" s="695"/>
      <c r="TAW18" s="695"/>
      <c r="TAX18" s="695"/>
      <c r="TAY18" s="695"/>
      <c r="TAZ18" s="695"/>
      <c r="TBA18" s="695"/>
      <c r="TBB18" s="695"/>
      <c r="TBC18" s="695"/>
      <c r="TBD18" s="695"/>
      <c r="TBE18" s="695"/>
      <c r="TBF18" s="695"/>
      <c r="TBG18" s="695"/>
      <c r="TBH18" s="695"/>
      <c r="TBI18" s="695"/>
      <c r="TBJ18" s="695"/>
      <c r="TBK18" s="695"/>
      <c r="TBL18" s="695"/>
      <c r="TBM18" s="695"/>
      <c r="TBN18" s="695"/>
      <c r="TBO18" s="695"/>
      <c r="TBP18" s="695"/>
      <c r="TBQ18" s="695"/>
      <c r="TBR18" s="695"/>
      <c r="TBS18" s="695"/>
      <c r="TBT18" s="695"/>
      <c r="TBU18" s="695"/>
      <c r="TBV18" s="695"/>
      <c r="TBW18" s="695"/>
      <c r="TBX18" s="695"/>
      <c r="TBY18" s="695"/>
      <c r="TBZ18" s="695"/>
      <c r="TCA18" s="695"/>
      <c r="TCB18" s="695"/>
      <c r="TCC18" s="695"/>
      <c r="TCD18" s="695"/>
      <c r="TCE18" s="695"/>
      <c r="TCF18" s="695"/>
      <c r="TCG18" s="695"/>
      <c r="TCH18" s="695"/>
      <c r="TCI18" s="695"/>
      <c r="TCJ18" s="695"/>
      <c r="TCK18" s="695"/>
      <c r="TCL18" s="695"/>
      <c r="TCM18" s="695"/>
      <c r="TCN18" s="695"/>
      <c r="TCO18" s="695"/>
      <c r="TCP18" s="695"/>
      <c r="TCQ18" s="695"/>
      <c r="TCR18" s="695"/>
      <c r="TCS18" s="695"/>
      <c r="TCT18" s="695"/>
      <c r="TCU18" s="695"/>
      <c r="TCV18" s="695"/>
      <c r="TCW18" s="695"/>
      <c r="TCX18" s="695"/>
      <c r="TCY18" s="695"/>
      <c r="TCZ18" s="695"/>
      <c r="TDA18" s="695"/>
      <c r="TDB18" s="695"/>
      <c r="TDC18" s="695"/>
      <c r="TDD18" s="695"/>
      <c r="TDE18" s="695"/>
      <c r="TDF18" s="695"/>
      <c r="TDG18" s="695"/>
      <c r="TDH18" s="695"/>
      <c r="TDI18" s="695"/>
      <c r="TDJ18" s="695"/>
      <c r="TDK18" s="695"/>
      <c r="TDL18" s="695"/>
      <c r="TDM18" s="695"/>
      <c r="TDN18" s="695"/>
      <c r="TDO18" s="695"/>
      <c r="TDP18" s="695"/>
      <c r="TDQ18" s="695"/>
      <c r="TDR18" s="695"/>
      <c r="TDS18" s="695"/>
      <c r="TDT18" s="695"/>
      <c r="TDU18" s="695"/>
      <c r="TDV18" s="695"/>
      <c r="TDW18" s="695"/>
      <c r="TDX18" s="695"/>
      <c r="TDY18" s="695"/>
      <c r="TDZ18" s="695"/>
      <c r="TEA18" s="695"/>
      <c r="TEB18" s="695"/>
      <c r="TEC18" s="695"/>
      <c r="TED18" s="695"/>
      <c r="TEE18" s="695"/>
      <c r="TEF18" s="695"/>
      <c r="TEG18" s="695"/>
      <c r="TEH18" s="695"/>
      <c r="TEI18" s="695"/>
      <c r="TEJ18" s="695"/>
      <c r="TEK18" s="695"/>
      <c r="TEL18" s="695"/>
      <c r="TEM18" s="695"/>
      <c r="TEN18" s="695"/>
      <c r="TEO18" s="695"/>
      <c r="TEP18" s="695"/>
      <c r="TEQ18" s="695"/>
      <c r="TER18" s="695"/>
      <c r="TES18" s="695"/>
      <c r="TET18" s="695"/>
      <c r="TEU18" s="695"/>
      <c r="TEV18" s="695"/>
      <c r="TEW18" s="695"/>
      <c r="TEX18" s="695"/>
      <c r="TEY18" s="695"/>
      <c r="TEZ18" s="695"/>
      <c r="TFA18" s="695"/>
      <c r="TFB18" s="695"/>
      <c r="TFC18" s="695"/>
      <c r="TFD18" s="695"/>
      <c r="TFE18" s="695"/>
      <c r="TFF18" s="695"/>
      <c r="TFG18" s="695"/>
      <c r="TFH18" s="695"/>
      <c r="TFI18" s="695"/>
      <c r="TFJ18" s="695"/>
      <c r="TFK18" s="695"/>
      <c r="TFL18" s="695"/>
      <c r="TFM18" s="695"/>
      <c r="TFN18" s="695"/>
      <c r="TFO18" s="695"/>
      <c r="TFP18" s="695"/>
      <c r="TFQ18" s="695"/>
      <c r="TFR18" s="695"/>
      <c r="TFS18" s="695"/>
      <c r="TFT18" s="695"/>
      <c r="TFU18" s="695"/>
      <c r="TFV18" s="695"/>
      <c r="TFW18" s="695"/>
      <c r="TFX18" s="695"/>
      <c r="TFY18" s="695"/>
      <c r="TFZ18" s="695"/>
      <c r="TGA18" s="695"/>
      <c r="TGB18" s="695"/>
      <c r="TGC18" s="695"/>
      <c r="TGD18" s="695"/>
      <c r="TGE18" s="695"/>
      <c r="TGF18" s="695"/>
      <c r="TGG18" s="695"/>
      <c r="TGH18" s="695"/>
      <c r="TGI18" s="695"/>
      <c r="TGJ18" s="695"/>
      <c r="TGK18" s="695"/>
      <c r="TGL18" s="695"/>
      <c r="TGM18" s="695"/>
      <c r="TGN18" s="695"/>
      <c r="TGO18" s="695"/>
      <c r="TGP18" s="695"/>
      <c r="TGQ18" s="695"/>
      <c r="TGR18" s="695"/>
      <c r="TGS18" s="695"/>
      <c r="TGT18" s="695"/>
      <c r="TGU18" s="695"/>
      <c r="TGV18" s="695"/>
      <c r="TGW18" s="695"/>
      <c r="TGX18" s="695"/>
      <c r="TGY18" s="695"/>
      <c r="TGZ18" s="695"/>
      <c r="THA18" s="695"/>
      <c r="THB18" s="695"/>
      <c r="THC18" s="695"/>
      <c r="THD18" s="695"/>
      <c r="THE18" s="695"/>
      <c r="THF18" s="695"/>
      <c r="THG18" s="695"/>
      <c r="THH18" s="695"/>
      <c r="THI18" s="695"/>
      <c r="THJ18" s="695"/>
      <c r="THK18" s="695"/>
      <c r="THL18" s="695"/>
      <c r="THM18" s="695"/>
      <c r="THN18" s="695"/>
      <c r="THO18" s="695"/>
      <c r="THP18" s="695"/>
      <c r="THQ18" s="695"/>
      <c r="THR18" s="695"/>
      <c r="THS18" s="695"/>
      <c r="THT18" s="695"/>
      <c r="THU18" s="695"/>
      <c r="THV18" s="695"/>
      <c r="THW18" s="695"/>
      <c r="THX18" s="695"/>
      <c r="THY18" s="695"/>
      <c r="THZ18" s="695"/>
      <c r="TIA18" s="695"/>
      <c r="TIB18" s="695"/>
      <c r="TIC18" s="695"/>
      <c r="TID18" s="695"/>
      <c r="TIE18" s="695"/>
      <c r="TIF18" s="695"/>
      <c r="TIG18" s="695"/>
      <c r="TIH18" s="695"/>
      <c r="TII18" s="695"/>
      <c r="TIJ18" s="695"/>
      <c r="TIK18" s="695"/>
      <c r="TIL18" s="695"/>
      <c r="TIM18" s="695"/>
      <c r="TIN18" s="695"/>
      <c r="TIO18" s="695"/>
      <c r="TIP18" s="695"/>
      <c r="TIQ18" s="695"/>
      <c r="TIR18" s="695"/>
      <c r="TIS18" s="695"/>
      <c r="TIT18" s="695"/>
      <c r="TIU18" s="695"/>
      <c r="TIV18" s="695"/>
      <c r="TIW18" s="695"/>
      <c r="TIX18" s="695"/>
      <c r="TIY18" s="695"/>
      <c r="TIZ18" s="695"/>
      <c r="TJA18" s="695"/>
      <c r="TJB18" s="695"/>
      <c r="TJC18" s="695"/>
      <c r="TJD18" s="695"/>
      <c r="TJE18" s="695"/>
      <c r="TJF18" s="695"/>
      <c r="TJG18" s="695"/>
      <c r="TJH18" s="695"/>
      <c r="TJI18" s="695"/>
      <c r="TJJ18" s="695"/>
      <c r="TJK18" s="695"/>
      <c r="TJL18" s="695"/>
      <c r="TJM18" s="695"/>
      <c r="TJN18" s="695"/>
      <c r="TJO18" s="695"/>
      <c r="TJP18" s="695"/>
      <c r="TJQ18" s="695"/>
      <c r="TJR18" s="695"/>
      <c r="TJS18" s="695"/>
      <c r="TJT18" s="695"/>
      <c r="TJU18" s="695"/>
      <c r="TJV18" s="695"/>
      <c r="TJW18" s="695"/>
      <c r="TJX18" s="695"/>
      <c r="TJY18" s="695"/>
      <c r="TJZ18" s="695"/>
      <c r="TKA18" s="695"/>
      <c r="TKB18" s="695"/>
      <c r="TKC18" s="695"/>
      <c r="TKD18" s="695"/>
      <c r="TKE18" s="695"/>
      <c r="TKF18" s="695"/>
      <c r="TKG18" s="695"/>
      <c r="TKH18" s="695"/>
      <c r="TKI18" s="695"/>
      <c r="TKJ18" s="695"/>
      <c r="TKK18" s="695"/>
      <c r="TKL18" s="695"/>
      <c r="TKM18" s="695"/>
      <c r="TKN18" s="695"/>
      <c r="TKO18" s="695"/>
      <c r="TKP18" s="695"/>
      <c r="TKQ18" s="695"/>
      <c r="TKR18" s="695"/>
      <c r="TKS18" s="695"/>
      <c r="TKT18" s="695"/>
      <c r="TKU18" s="695"/>
      <c r="TKV18" s="695"/>
      <c r="TKW18" s="695"/>
      <c r="TKX18" s="695"/>
      <c r="TKY18" s="695"/>
      <c r="TKZ18" s="695"/>
      <c r="TLA18" s="695"/>
      <c r="TLB18" s="695"/>
      <c r="TLC18" s="695"/>
      <c r="TLD18" s="695"/>
      <c r="TLE18" s="695"/>
      <c r="TLF18" s="695"/>
      <c r="TLG18" s="695"/>
      <c r="TLH18" s="695"/>
      <c r="TLI18" s="695"/>
      <c r="TLJ18" s="695"/>
      <c r="TLK18" s="695"/>
      <c r="TLL18" s="695"/>
      <c r="TLM18" s="695"/>
      <c r="TLN18" s="695"/>
      <c r="TLO18" s="695"/>
      <c r="TLP18" s="695"/>
      <c r="TLQ18" s="695"/>
      <c r="TLR18" s="695"/>
      <c r="TLS18" s="695"/>
      <c r="TLT18" s="695"/>
      <c r="TLU18" s="695"/>
      <c r="TLV18" s="695"/>
      <c r="TLW18" s="695"/>
      <c r="TLX18" s="695"/>
      <c r="TLY18" s="695"/>
      <c r="TLZ18" s="695"/>
      <c r="TMA18" s="695"/>
      <c r="TMB18" s="695"/>
      <c r="TMC18" s="695"/>
      <c r="TMD18" s="695"/>
      <c r="TME18" s="695"/>
      <c r="TMF18" s="695"/>
      <c r="TMG18" s="695"/>
      <c r="TMH18" s="695"/>
      <c r="TMI18" s="695"/>
      <c r="TMJ18" s="695"/>
      <c r="TMK18" s="695"/>
      <c r="TML18" s="695"/>
      <c r="TMM18" s="695"/>
      <c r="TMN18" s="695"/>
      <c r="TMO18" s="695"/>
      <c r="TMP18" s="695"/>
      <c r="TMQ18" s="695"/>
      <c r="TMR18" s="695"/>
      <c r="TMS18" s="695"/>
      <c r="TMT18" s="695"/>
      <c r="TMU18" s="695"/>
      <c r="TMV18" s="695"/>
      <c r="TMW18" s="695"/>
      <c r="TMX18" s="695"/>
      <c r="TMY18" s="695"/>
      <c r="TMZ18" s="695"/>
      <c r="TNA18" s="695"/>
      <c r="TNB18" s="695"/>
      <c r="TNC18" s="695"/>
      <c r="TND18" s="695"/>
      <c r="TNE18" s="695"/>
      <c r="TNF18" s="695"/>
      <c r="TNG18" s="695"/>
      <c r="TNH18" s="695"/>
      <c r="TNI18" s="695"/>
      <c r="TNJ18" s="695"/>
      <c r="TNK18" s="695"/>
      <c r="TNL18" s="695"/>
      <c r="TNM18" s="695"/>
      <c r="TNN18" s="695"/>
      <c r="TNO18" s="695"/>
      <c r="TNP18" s="695"/>
      <c r="TNQ18" s="695"/>
      <c r="TNR18" s="695"/>
      <c r="TNS18" s="695"/>
      <c r="TNT18" s="695"/>
      <c r="TNU18" s="695"/>
      <c r="TNV18" s="695"/>
      <c r="TNW18" s="695"/>
      <c r="TNX18" s="695"/>
      <c r="TNY18" s="695"/>
      <c r="TNZ18" s="695"/>
      <c r="TOA18" s="695"/>
      <c r="TOB18" s="695"/>
      <c r="TOC18" s="695"/>
      <c r="TOD18" s="695"/>
      <c r="TOE18" s="695"/>
      <c r="TOF18" s="695"/>
      <c r="TOG18" s="695"/>
      <c r="TOH18" s="695"/>
      <c r="TOI18" s="695"/>
      <c r="TOJ18" s="695"/>
      <c r="TOK18" s="695"/>
      <c r="TOL18" s="695"/>
      <c r="TOM18" s="695"/>
      <c r="TON18" s="695"/>
      <c r="TOO18" s="695"/>
      <c r="TOP18" s="695"/>
      <c r="TOQ18" s="695"/>
      <c r="TOR18" s="695"/>
      <c r="TOS18" s="695"/>
      <c r="TOT18" s="695"/>
      <c r="TOU18" s="695"/>
      <c r="TOV18" s="695"/>
      <c r="TOW18" s="695"/>
      <c r="TOX18" s="695"/>
      <c r="TOY18" s="695"/>
      <c r="TOZ18" s="695"/>
      <c r="TPA18" s="695"/>
      <c r="TPB18" s="695"/>
      <c r="TPC18" s="695"/>
      <c r="TPD18" s="695"/>
      <c r="TPE18" s="695"/>
      <c r="TPF18" s="695"/>
      <c r="TPG18" s="695"/>
      <c r="TPH18" s="695"/>
      <c r="TPI18" s="695"/>
      <c r="TPJ18" s="695"/>
      <c r="TPK18" s="695"/>
      <c r="TPL18" s="695"/>
      <c r="TPM18" s="695"/>
      <c r="TPN18" s="695"/>
      <c r="TPO18" s="695"/>
      <c r="TPP18" s="695"/>
      <c r="TPQ18" s="695"/>
      <c r="TPR18" s="695"/>
      <c r="TPS18" s="695"/>
      <c r="TPT18" s="695"/>
      <c r="TPU18" s="695"/>
      <c r="TPV18" s="695"/>
      <c r="TPW18" s="695"/>
      <c r="TPX18" s="695"/>
      <c r="TPY18" s="695"/>
      <c r="TPZ18" s="695"/>
      <c r="TQA18" s="695"/>
      <c r="TQB18" s="695"/>
      <c r="TQC18" s="695"/>
      <c r="TQD18" s="695"/>
      <c r="TQE18" s="695"/>
      <c r="TQF18" s="695"/>
      <c r="TQG18" s="695"/>
      <c r="TQH18" s="695"/>
      <c r="TQI18" s="695"/>
      <c r="TQJ18" s="695"/>
      <c r="TQK18" s="695"/>
      <c r="TQL18" s="695"/>
      <c r="TQM18" s="695"/>
      <c r="TQN18" s="695"/>
      <c r="TQO18" s="695"/>
      <c r="TQP18" s="695"/>
      <c r="TQQ18" s="695"/>
      <c r="TQR18" s="695"/>
      <c r="TQS18" s="695"/>
      <c r="TQT18" s="695"/>
      <c r="TQU18" s="695"/>
      <c r="TQV18" s="695"/>
      <c r="TQW18" s="695"/>
      <c r="TQX18" s="695"/>
      <c r="TQY18" s="695"/>
      <c r="TQZ18" s="695"/>
      <c r="TRA18" s="695"/>
      <c r="TRB18" s="695"/>
      <c r="TRC18" s="695"/>
      <c r="TRD18" s="695"/>
      <c r="TRE18" s="695"/>
      <c r="TRF18" s="695"/>
      <c r="TRG18" s="695"/>
      <c r="TRH18" s="695"/>
      <c r="TRI18" s="695"/>
      <c r="TRJ18" s="695"/>
      <c r="TRK18" s="695"/>
      <c r="TRL18" s="695"/>
      <c r="TRM18" s="695"/>
      <c r="TRN18" s="695"/>
      <c r="TRO18" s="695"/>
      <c r="TRP18" s="695"/>
      <c r="TRQ18" s="695"/>
      <c r="TRR18" s="695"/>
      <c r="TRS18" s="695"/>
      <c r="TRT18" s="695"/>
      <c r="TRU18" s="695"/>
      <c r="TRV18" s="695"/>
      <c r="TRW18" s="695"/>
      <c r="TRX18" s="695"/>
      <c r="TRY18" s="695"/>
      <c r="TRZ18" s="695"/>
      <c r="TSA18" s="695"/>
      <c r="TSB18" s="695"/>
      <c r="TSC18" s="695"/>
      <c r="TSD18" s="695"/>
      <c r="TSE18" s="695"/>
      <c r="TSF18" s="695"/>
      <c r="TSG18" s="695"/>
      <c r="TSH18" s="695"/>
      <c r="TSI18" s="695"/>
      <c r="TSJ18" s="695"/>
      <c r="TSK18" s="695"/>
      <c r="TSL18" s="695"/>
      <c r="TSM18" s="695"/>
      <c r="TSN18" s="695"/>
      <c r="TSO18" s="695"/>
      <c r="TSP18" s="695"/>
      <c r="TSQ18" s="695"/>
      <c r="TSR18" s="695"/>
      <c r="TSS18" s="695"/>
      <c r="TST18" s="695"/>
      <c r="TSU18" s="695"/>
      <c r="TSV18" s="695"/>
      <c r="TSW18" s="695"/>
      <c r="TSX18" s="695"/>
      <c r="TSY18" s="695"/>
      <c r="TSZ18" s="695"/>
      <c r="TTA18" s="695"/>
      <c r="TTB18" s="695"/>
      <c r="TTC18" s="695"/>
      <c r="TTD18" s="695"/>
      <c r="TTE18" s="695"/>
      <c r="TTF18" s="695"/>
      <c r="TTG18" s="695"/>
      <c r="TTH18" s="695"/>
      <c r="TTI18" s="695"/>
      <c r="TTJ18" s="695"/>
      <c r="TTK18" s="695"/>
      <c r="TTL18" s="695"/>
      <c r="TTM18" s="695"/>
      <c r="TTN18" s="695"/>
      <c r="TTO18" s="695"/>
      <c r="TTP18" s="695"/>
      <c r="TTQ18" s="695"/>
      <c r="TTR18" s="695"/>
      <c r="TTS18" s="695"/>
      <c r="TTT18" s="695"/>
      <c r="TTU18" s="695"/>
      <c r="TTV18" s="695"/>
      <c r="TTW18" s="695"/>
      <c r="TTX18" s="695"/>
      <c r="TTY18" s="695"/>
      <c r="TTZ18" s="695"/>
      <c r="TUA18" s="695"/>
      <c r="TUB18" s="695"/>
      <c r="TUC18" s="695"/>
      <c r="TUD18" s="695"/>
      <c r="TUE18" s="695"/>
      <c r="TUF18" s="695"/>
      <c r="TUG18" s="695"/>
      <c r="TUH18" s="695"/>
      <c r="TUI18" s="695"/>
      <c r="TUJ18" s="695"/>
      <c r="TUK18" s="695"/>
      <c r="TUL18" s="695"/>
      <c r="TUM18" s="695"/>
      <c r="TUN18" s="695"/>
      <c r="TUO18" s="695"/>
      <c r="TUP18" s="695"/>
      <c r="TUQ18" s="695"/>
      <c r="TUR18" s="695"/>
      <c r="TUS18" s="695"/>
      <c r="TUT18" s="695"/>
      <c r="TUU18" s="695"/>
      <c r="TUV18" s="695"/>
      <c r="TUW18" s="695"/>
      <c r="TUX18" s="695"/>
      <c r="TUY18" s="695"/>
      <c r="TUZ18" s="695"/>
      <c r="TVA18" s="695"/>
      <c r="TVB18" s="695"/>
      <c r="TVC18" s="695"/>
      <c r="TVD18" s="695"/>
      <c r="TVE18" s="695"/>
      <c r="TVF18" s="695"/>
      <c r="TVG18" s="695"/>
      <c r="TVH18" s="695"/>
      <c r="TVI18" s="695"/>
      <c r="TVJ18" s="695"/>
      <c r="TVK18" s="695"/>
      <c r="TVL18" s="695"/>
      <c r="TVM18" s="695"/>
      <c r="TVN18" s="695"/>
      <c r="TVO18" s="695"/>
      <c r="TVP18" s="695"/>
      <c r="TVQ18" s="695"/>
      <c r="TVR18" s="695"/>
      <c r="TVS18" s="695"/>
      <c r="TVT18" s="695"/>
      <c r="TVU18" s="695"/>
      <c r="TVV18" s="695"/>
      <c r="TVW18" s="695"/>
      <c r="TVX18" s="695"/>
      <c r="TVY18" s="695"/>
      <c r="TVZ18" s="695"/>
      <c r="TWA18" s="695"/>
      <c r="TWB18" s="695"/>
      <c r="TWC18" s="695"/>
      <c r="TWD18" s="695"/>
      <c r="TWE18" s="695"/>
      <c r="TWF18" s="695"/>
      <c r="TWG18" s="695"/>
      <c r="TWH18" s="695"/>
      <c r="TWI18" s="695"/>
      <c r="TWJ18" s="695"/>
      <c r="TWK18" s="695"/>
      <c r="TWL18" s="695"/>
      <c r="TWM18" s="695"/>
      <c r="TWN18" s="695"/>
      <c r="TWO18" s="695"/>
      <c r="TWP18" s="695"/>
      <c r="TWQ18" s="695"/>
      <c r="TWR18" s="695"/>
      <c r="TWS18" s="695"/>
      <c r="TWT18" s="695"/>
      <c r="TWU18" s="695"/>
      <c r="TWV18" s="695"/>
      <c r="TWW18" s="695"/>
      <c r="TWX18" s="695"/>
      <c r="TWY18" s="695"/>
      <c r="TWZ18" s="695"/>
      <c r="TXA18" s="695"/>
      <c r="TXB18" s="695"/>
      <c r="TXC18" s="695"/>
      <c r="TXD18" s="695"/>
      <c r="TXE18" s="695"/>
      <c r="TXF18" s="695"/>
      <c r="TXG18" s="695"/>
      <c r="TXH18" s="695"/>
      <c r="TXI18" s="695"/>
      <c r="TXJ18" s="695"/>
      <c r="TXK18" s="695"/>
      <c r="TXL18" s="695"/>
      <c r="TXM18" s="695"/>
      <c r="TXN18" s="695"/>
      <c r="TXO18" s="695"/>
      <c r="TXP18" s="695"/>
      <c r="TXQ18" s="695"/>
      <c r="TXR18" s="695"/>
      <c r="TXS18" s="695"/>
      <c r="TXT18" s="695"/>
      <c r="TXU18" s="695"/>
      <c r="TXV18" s="695"/>
      <c r="TXW18" s="695"/>
      <c r="TXX18" s="695"/>
      <c r="TXY18" s="695"/>
      <c r="TXZ18" s="695"/>
      <c r="TYA18" s="695"/>
      <c r="TYB18" s="695"/>
      <c r="TYC18" s="695"/>
      <c r="TYD18" s="695"/>
      <c r="TYE18" s="695"/>
      <c r="TYF18" s="695"/>
      <c r="TYG18" s="695"/>
      <c r="TYH18" s="695"/>
      <c r="TYI18" s="695"/>
      <c r="TYJ18" s="695"/>
      <c r="TYK18" s="695"/>
      <c r="TYL18" s="695"/>
      <c r="TYM18" s="695"/>
      <c r="TYN18" s="695"/>
      <c r="TYO18" s="695"/>
      <c r="TYP18" s="695"/>
      <c r="TYQ18" s="695"/>
      <c r="TYR18" s="695"/>
      <c r="TYS18" s="695"/>
      <c r="TYT18" s="695"/>
      <c r="TYU18" s="695"/>
      <c r="TYV18" s="695"/>
      <c r="TYW18" s="695"/>
      <c r="TYX18" s="695"/>
      <c r="TYY18" s="695"/>
      <c r="TYZ18" s="695"/>
      <c r="TZA18" s="695"/>
      <c r="TZB18" s="695"/>
      <c r="TZC18" s="695"/>
      <c r="TZD18" s="695"/>
      <c r="TZE18" s="695"/>
      <c r="TZF18" s="695"/>
      <c r="TZG18" s="695"/>
      <c r="TZH18" s="695"/>
      <c r="TZI18" s="695"/>
      <c r="TZJ18" s="695"/>
      <c r="TZK18" s="695"/>
      <c r="TZL18" s="695"/>
      <c r="TZM18" s="695"/>
      <c r="TZN18" s="695"/>
      <c r="TZO18" s="695"/>
      <c r="TZP18" s="695"/>
      <c r="TZQ18" s="695"/>
      <c r="TZR18" s="695"/>
      <c r="TZS18" s="695"/>
      <c r="TZT18" s="695"/>
      <c r="TZU18" s="695"/>
      <c r="TZV18" s="695"/>
      <c r="TZW18" s="695"/>
      <c r="TZX18" s="695"/>
      <c r="TZY18" s="695"/>
      <c r="TZZ18" s="695"/>
      <c r="UAA18" s="695"/>
      <c r="UAB18" s="695"/>
      <c r="UAC18" s="695"/>
      <c r="UAD18" s="695"/>
      <c r="UAE18" s="695"/>
      <c r="UAF18" s="695"/>
      <c r="UAG18" s="695"/>
      <c r="UAH18" s="695"/>
      <c r="UAI18" s="695"/>
      <c r="UAJ18" s="695"/>
      <c r="UAK18" s="695"/>
      <c r="UAL18" s="695"/>
      <c r="UAM18" s="695"/>
      <c r="UAN18" s="695"/>
      <c r="UAO18" s="695"/>
      <c r="UAP18" s="695"/>
      <c r="UAQ18" s="695"/>
      <c r="UAR18" s="695"/>
      <c r="UAS18" s="695"/>
      <c r="UAT18" s="695"/>
      <c r="UAU18" s="695"/>
      <c r="UAV18" s="695"/>
      <c r="UAW18" s="695"/>
      <c r="UAX18" s="695"/>
      <c r="UAY18" s="695"/>
      <c r="UAZ18" s="695"/>
      <c r="UBA18" s="695"/>
      <c r="UBB18" s="695"/>
      <c r="UBC18" s="695"/>
      <c r="UBD18" s="695"/>
      <c r="UBE18" s="695"/>
      <c r="UBF18" s="695"/>
      <c r="UBG18" s="695"/>
      <c r="UBH18" s="695"/>
      <c r="UBI18" s="695"/>
      <c r="UBJ18" s="695"/>
      <c r="UBK18" s="695"/>
      <c r="UBL18" s="695"/>
      <c r="UBM18" s="695"/>
      <c r="UBN18" s="695"/>
      <c r="UBO18" s="695"/>
      <c r="UBP18" s="695"/>
      <c r="UBQ18" s="695"/>
      <c r="UBR18" s="695"/>
      <c r="UBS18" s="695"/>
      <c r="UBT18" s="695"/>
      <c r="UBU18" s="695"/>
      <c r="UBV18" s="695"/>
      <c r="UBW18" s="695"/>
      <c r="UBX18" s="695"/>
      <c r="UBY18" s="695"/>
      <c r="UBZ18" s="695"/>
      <c r="UCA18" s="695"/>
      <c r="UCB18" s="695"/>
      <c r="UCC18" s="695"/>
      <c r="UCD18" s="695"/>
      <c r="UCE18" s="695"/>
      <c r="UCF18" s="695"/>
      <c r="UCG18" s="695"/>
      <c r="UCH18" s="695"/>
      <c r="UCI18" s="695"/>
      <c r="UCJ18" s="695"/>
      <c r="UCK18" s="695"/>
      <c r="UCL18" s="695"/>
      <c r="UCM18" s="695"/>
      <c r="UCN18" s="695"/>
      <c r="UCO18" s="695"/>
      <c r="UCP18" s="695"/>
      <c r="UCQ18" s="695"/>
      <c r="UCR18" s="695"/>
      <c r="UCS18" s="695"/>
      <c r="UCT18" s="695"/>
      <c r="UCU18" s="695"/>
      <c r="UCV18" s="695"/>
      <c r="UCW18" s="695"/>
      <c r="UCX18" s="695"/>
      <c r="UCY18" s="695"/>
      <c r="UCZ18" s="695"/>
      <c r="UDA18" s="695"/>
      <c r="UDB18" s="695"/>
      <c r="UDC18" s="695"/>
      <c r="UDD18" s="695"/>
      <c r="UDE18" s="695"/>
      <c r="UDF18" s="695"/>
      <c r="UDG18" s="695"/>
      <c r="UDH18" s="695"/>
      <c r="UDI18" s="695"/>
      <c r="UDJ18" s="695"/>
      <c r="UDK18" s="695"/>
      <c r="UDL18" s="695"/>
      <c r="UDM18" s="695"/>
      <c r="UDN18" s="695"/>
      <c r="UDO18" s="695"/>
      <c r="UDP18" s="695"/>
      <c r="UDQ18" s="695"/>
      <c r="UDR18" s="695"/>
      <c r="UDS18" s="695"/>
      <c r="UDT18" s="695"/>
      <c r="UDU18" s="695"/>
      <c r="UDV18" s="695"/>
      <c r="UDW18" s="695"/>
      <c r="UDX18" s="695"/>
      <c r="UDY18" s="695"/>
      <c r="UDZ18" s="695"/>
      <c r="UEA18" s="695"/>
      <c r="UEB18" s="695"/>
      <c r="UEC18" s="695"/>
      <c r="UED18" s="695"/>
      <c r="UEE18" s="695"/>
      <c r="UEF18" s="695"/>
      <c r="UEG18" s="695"/>
      <c r="UEH18" s="695"/>
      <c r="UEI18" s="695"/>
      <c r="UEJ18" s="695"/>
      <c r="UEK18" s="695"/>
      <c r="UEL18" s="695"/>
      <c r="UEM18" s="695"/>
      <c r="UEN18" s="695"/>
      <c r="UEO18" s="695"/>
      <c r="UEP18" s="695"/>
      <c r="UEQ18" s="695"/>
      <c r="UER18" s="695"/>
      <c r="UES18" s="695"/>
      <c r="UET18" s="695"/>
      <c r="UEU18" s="695"/>
      <c r="UEV18" s="695"/>
      <c r="UEW18" s="695"/>
      <c r="UEX18" s="695"/>
      <c r="UEY18" s="695"/>
      <c r="UEZ18" s="695"/>
      <c r="UFA18" s="695"/>
      <c r="UFB18" s="695"/>
      <c r="UFC18" s="695"/>
      <c r="UFD18" s="695"/>
      <c r="UFE18" s="695"/>
      <c r="UFF18" s="695"/>
      <c r="UFG18" s="695"/>
      <c r="UFH18" s="695"/>
      <c r="UFI18" s="695"/>
      <c r="UFJ18" s="695"/>
      <c r="UFK18" s="695"/>
      <c r="UFL18" s="695"/>
      <c r="UFM18" s="695"/>
      <c r="UFN18" s="695"/>
      <c r="UFO18" s="695"/>
      <c r="UFP18" s="695"/>
      <c r="UFQ18" s="695"/>
      <c r="UFR18" s="695"/>
      <c r="UFS18" s="695"/>
      <c r="UFT18" s="695"/>
      <c r="UFU18" s="695"/>
      <c r="UFV18" s="695"/>
      <c r="UFW18" s="695"/>
      <c r="UFX18" s="695"/>
      <c r="UFY18" s="695"/>
      <c r="UFZ18" s="695"/>
      <c r="UGA18" s="695"/>
      <c r="UGB18" s="695"/>
      <c r="UGC18" s="695"/>
      <c r="UGD18" s="695"/>
      <c r="UGE18" s="695"/>
      <c r="UGF18" s="695"/>
      <c r="UGG18" s="695"/>
      <c r="UGH18" s="695"/>
      <c r="UGI18" s="695"/>
      <c r="UGJ18" s="695"/>
      <c r="UGK18" s="695"/>
      <c r="UGL18" s="695"/>
      <c r="UGM18" s="695"/>
      <c r="UGN18" s="695"/>
      <c r="UGO18" s="695"/>
      <c r="UGP18" s="695"/>
      <c r="UGQ18" s="695"/>
      <c r="UGR18" s="695"/>
      <c r="UGS18" s="695"/>
      <c r="UGT18" s="695"/>
      <c r="UGU18" s="695"/>
      <c r="UGV18" s="695"/>
      <c r="UGW18" s="695"/>
      <c r="UGX18" s="695"/>
      <c r="UGY18" s="695"/>
      <c r="UGZ18" s="695"/>
      <c r="UHA18" s="695"/>
      <c r="UHB18" s="695"/>
      <c r="UHC18" s="695"/>
      <c r="UHD18" s="695"/>
      <c r="UHE18" s="695"/>
      <c r="UHF18" s="695"/>
      <c r="UHG18" s="695"/>
      <c r="UHH18" s="695"/>
      <c r="UHI18" s="695"/>
      <c r="UHJ18" s="695"/>
      <c r="UHK18" s="695"/>
      <c r="UHL18" s="695"/>
      <c r="UHM18" s="695"/>
      <c r="UHN18" s="695"/>
      <c r="UHO18" s="695"/>
      <c r="UHP18" s="695"/>
      <c r="UHQ18" s="695"/>
      <c r="UHR18" s="695"/>
      <c r="UHS18" s="695"/>
      <c r="UHT18" s="695"/>
      <c r="UHU18" s="695"/>
      <c r="UHV18" s="695"/>
      <c r="UHW18" s="695"/>
      <c r="UHX18" s="695"/>
      <c r="UHY18" s="695"/>
      <c r="UHZ18" s="695"/>
      <c r="UIA18" s="695"/>
      <c r="UIB18" s="695"/>
      <c r="UIC18" s="695"/>
      <c r="UID18" s="695"/>
      <c r="UIE18" s="695"/>
      <c r="UIF18" s="695"/>
      <c r="UIG18" s="695"/>
      <c r="UIH18" s="695"/>
      <c r="UII18" s="695"/>
      <c r="UIJ18" s="695"/>
      <c r="UIK18" s="695"/>
      <c r="UIL18" s="695"/>
      <c r="UIM18" s="695"/>
      <c r="UIN18" s="695"/>
      <c r="UIO18" s="695"/>
      <c r="UIP18" s="695"/>
      <c r="UIQ18" s="695"/>
      <c r="UIR18" s="695"/>
      <c r="UIS18" s="695"/>
      <c r="UIT18" s="695"/>
      <c r="UIU18" s="695"/>
      <c r="UIV18" s="695"/>
      <c r="UIW18" s="695"/>
      <c r="UIX18" s="695"/>
      <c r="UIY18" s="695"/>
      <c r="UIZ18" s="695"/>
      <c r="UJA18" s="695"/>
      <c r="UJB18" s="695"/>
      <c r="UJC18" s="695"/>
      <c r="UJD18" s="695"/>
      <c r="UJE18" s="695"/>
      <c r="UJF18" s="695"/>
      <c r="UJG18" s="695"/>
      <c r="UJH18" s="695"/>
      <c r="UJI18" s="695"/>
      <c r="UJJ18" s="695"/>
      <c r="UJK18" s="695"/>
      <c r="UJL18" s="695"/>
      <c r="UJM18" s="695"/>
      <c r="UJN18" s="695"/>
      <c r="UJO18" s="695"/>
      <c r="UJP18" s="695"/>
      <c r="UJQ18" s="695"/>
      <c r="UJR18" s="695"/>
      <c r="UJS18" s="695"/>
      <c r="UJT18" s="695"/>
      <c r="UJU18" s="695"/>
      <c r="UJV18" s="695"/>
      <c r="UJW18" s="695"/>
      <c r="UJX18" s="695"/>
      <c r="UJY18" s="695"/>
      <c r="UJZ18" s="695"/>
      <c r="UKA18" s="695"/>
      <c r="UKB18" s="695"/>
      <c r="UKC18" s="695"/>
      <c r="UKD18" s="695"/>
      <c r="UKE18" s="695"/>
      <c r="UKF18" s="695"/>
      <c r="UKG18" s="695"/>
      <c r="UKH18" s="695"/>
      <c r="UKI18" s="695"/>
      <c r="UKJ18" s="695"/>
      <c r="UKK18" s="695"/>
      <c r="UKL18" s="695"/>
      <c r="UKM18" s="695"/>
      <c r="UKN18" s="695"/>
      <c r="UKO18" s="695"/>
      <c r="UKP18" s="695"/>
      <c r="UKQ18" s="695"/>
      <c r="UKR18" s="695"/>
      <c r="UKS18" s="695"/>
      <c r="UKT18" s="695"/>
      <c r="UKU18" s="695"/>
      <c r="UKV18" s="695"/>
      <c r="UKW18" s="695"/>
      <c r="UKX18" s="695"/>
      <c r="UKY18" s="695"/>
      <c r="UKZ18" s="695"/>
      <c r="ULA18" s="695"/>
      <c r="ULB18" s="695"/>
      <c r="ULC18" s="695"/>
      <c r="ULD18" s="695"/>
      <c r="ULE18" s="695"/>
      <c r="ULF18" s="695"/>
      <c r="ULG18" s="695"/>
      <c r="ULH18" s="695"/>
      <c r="ULI18" s="695"/>
      <c r="ULJ18" s="695"/>
      <c r="ULK18" s="695"/>
      <c r="ULL18" s="695"/>
      <c r="ULM18" s="695"/>
      <c r="ULN18" s="695"/>
      <c r="ULO18" s="695"/>
      <c r="ULP18" s="695"/>
      <c r="ULQ18" s="695"/>
      <c r="ULR18" s="695"/>
      <c r="ULS18" s="695"/>
      <c r="ULT18" s="695"/>
      <c r="ULU18" s="695"/>
      <c r="ULV18" s="695"/>
      <c r="ULW18" s="695"/>
      <c r="ULX18" s="695"/>
      <c r="ULY18" s="695"/>
      <c r="ULZ18" s="695"/>
      <c r="UMA18" s="695"/>
      <c r="UMB18" s="695"/>
      <c r="UMC18" s="695"/>
      <c r="UMD18" s="695"/>
      <c r="UME18" s="695"/>
      <c r="UMF18" s="695"/>
      <c r="UMG18" s="695"/>
      <c r="UMH18" s="695"/>
      <c r="UMI18" s="695"/>
      <c r="UMJ18" s="695"/>
      <c r="UMK18" s="695"/>
      <c r="UML18" s="695"/>
      <c r="UMM18" s="695"/>
      <c r="UMN18" s="695"/>
      <c r="UMO18" s="695"/>
      <c r="UMP18" s="695"/>
      <c r="UMQ18" s="695"/>
      <c r="UMR18" s="695"/>
      <c r="UMS18" s="695"/>
      <c r="UMT18" s="695"/>
      <c r="UMU18" s="695"/>
      <c r="UMV18" s="695"/>
      <c r="UMW18" s="695"/>
      <c r="UMX18" s="695"/>
      <c r="UMY18" s="695"/>
      <c r="UMZ18" s="695"/>
      <c r="UNA18" s="695"/>
      <c r="UNB18" s="695"/>
      <c r="UNC18" s="695"/>
      <c r="UND18" s="695"/>
      <c r="UNE18" s="695"/>
      <c r="UNF18" s="695"/>
      <c r="UNG18" s="695"/>
      <c r="UNH18" s="695"/>
      <c r="UNI18" s="695"/>
      <c r="UNJ18" s="695"/>
      <c r="UNK18" s="695"/>
      <c r="UNL18" s="695"/>
      <c r="UNM18" s="695"/>
      <c r="UNN18" s="695"/>
      <c r="UNO18" s="695"/>
      <c r="UNP18" s="695"/>
      <c r="UNQ18" s="695"/>
      <c r="UNR18" s="695"/>
      <c r="UNS18" s="695"/>
      <c r="UNT18" s="695"/>
      <c r="UNU18" s="695"/>
      <c r="UNV18" s="695"/>
      <c r="UNW18" s="695"/>
      <c r="UNX18" s="695"/>
      <c r="UNY18" s="695"/>
      <c r="UNZ18" s="695"/>
      <c r="UOA18" s="695"/>
      <c r="UOB18" s="695"/>
      <c r="UOC18" s="695"/>
      <c r="UOD18" s="695"/>
      <c r="UOE18" s="695"/>
      <c r="UOF18" s="695"/>
      <c r="UOG18" s="695"/>
      <c r="UOH18" s="695"/>
      <c r="UOI18" s="695"/>
      <c r="UOJ18" s="695"/>
      <c r="UOK18" s="695"/>
      <c r="UOL18" s="695"/>
      <c r="UOM18" s="695"/>
      <c r="UON18" s="695"/>
      <c r="UOO18" s="695"/>
      <c r="UOP18" s="695"/>
      <c r="UOQ18" s="695"/>
      <c r="UOR18" s="695"/>
      <c r="UOS18" s="695"/>
      <c r="UOT18" s="695"/>
      <c r="UOU18" s="695"/>
      <c r="UOV18" s="695"/>
      <c r="UOW18" s="695"/>
      <c r="UOX18" s="695"/>
      <c r="UOY18" s="695"/>
      <c r="UOZ18" s="695"/>
      <c r="UPA18" s="695"/>
      <c r="UPB18" s="695"/>
      <c r="UPC18" s="695"/>
      <c r="UPD18" s="695"/>
      <c r="UPE18" s="695"/>
      <c r="UPF18" s="695"/>
      <c r="UPG18" s="695"/>
      <c r="UPH18" s="695"/>
      <c r="UPI18" s="695"/>
      <c r="UPJ18" s="695"/>
      <c r="UPK18" s="695"/>
      <c r="UPL18" s="695"/>
      <c r="UPM18" s="695"/>
      <c r="UPN18" s="695"/>
      <c r="UPO18" s="695"/>
      <c r="UPP18" s="695"/>
      <c r="UPQ18" s="695"/>
      <c r="UPR18" s="695"/>
      <c r="UPS18" s="695"/>
      <c r="UPT18" s="695"/>
      <c r="UPU18" s="695"/>
      <c r="UPV18" s="695"/>
      <c r="UPW18" s="695"/>
      <c r="UPX18" s="695"/>
      <c r="UPY18" s="695"/>
      <c r="UPZ18" s="695"/>
      <c r="UQA18" s="695"/>
      <c r="UQB18" s="695"/>
      <c r="UQC18" s="695"/>
      <c r="UQD18" s="695"/>
      <c r="UQE18" s="695"/>
      <c r="UQF18" s="695"/>
      <c r="UQG18" s="695"/>
      <c r="UQH18" s="695"/>
      <c r="UQI18" s="695"/>
      <c r="UQJ18" s="695"/>
      <c r="UQK18" s="695"/>
      <c r="UQL18" s="695"/>
      <c r="UQM18" s="695"/>
      <c r="UQN18" s="695"/>
      <c r="UQO18" s="695"/>
      <c r="UQP18" s="695"/>
      <c r="UQQ18" s="695"/>
      <c r="UQR18" s="695"/>
      <c r="UQS18" s="695"/>
      <c r="UQT18" s="695"/>
      <c r="UQU18" s="695"/>
      <c r="UQV18" s="695"/>
      <c r="UQW18" s="695"/>
      <c r="UQX18" s="695"/>
      <c r="UQY18" s="695"/>
      <c r="UQZ18" s="695"/>
      <c r="URA18" s="695"/>
      <c r="URB18" s="695"/>
      <c r="URC18" s="695"/>
      <c r="URD18" s="695"/>
      <c r="URE18" s="695"/>
      <c r="URF18" s="695"/>
      <c r="URG18" s="695"/>
      <c r="URH18" s="695"/>
      <c r="URI18" s="695"/>
      <c r="URJ18" s="695"/>
      <c r="URK18" s="695"/>
      <c r="URL18" s="695"/>
      <c r="URM18" s="695"/>
      <c r="URN18" s="695"/>
      <c r="URO18" s="695"/>
      <c r="URP18" s="695"/>
      <c r="URQ18" s="695"/>
      <c r="URR18" s="695"/>
      <c r="URS18" s="695"/>
      <c r="URT18" s="695"/>
      <c r="URU18" s="695"/>
      <c r="URV18" s="695"/>
      <c r="URW18" s="695"/>
      <c r="URX18" s="695"/>
      <c r="URY18" s="695"/>
      <c r="URZ18" s="695"/>
      <c r="USA18" s="695"/>
      <c r="USB18" s="695"/>
      <c r="USC18" s="695"/>
      <c r="USD18" s="695"/>
      <c r="USE18" s="695"/>
      <c r="USF18" s="695"/>
      <c r="USG18" s="695"/>
      <c r="USH18" s="695"/>
      <c r="USI18" s="695"/>
      <c r="USJ18" s="695"/>
      <c r="USK18" s="695"/>
      <c r="USL18" s="695"/>
      <c r="USM18" s="695"/>
      <c r="USN18" s="695"/>
      <c r="USO18" s="695"/>
      <c r="USP18" s="695"/>
      <c r="USQ18" s="695"/>
      <c r="USR18" s="695"/>
      <c r="USS18" s="695"/>
      <c r="UST18" s="695"/>
      <c r="USU18" s="695"/>
      <c r="USV18" s="695"/>
      <c r="USW18" s="695"/>
      <c r="USX18" s="695"/>
      <c r="USY18" s="695"/>
      <c r="USZ18" s="695"/>
      <c r="UTA18" s="695"/>
      <c r="UTB18" s="695"/>
      <c r="UTC18" s="695"/>
      <c r="UTD18" s="695"/>
      <c r="UTE18" s="695"/>
      <c r="UTF18" s="695"/>
      <c r="UTG18" s="695"/>
      <c r="UTH18" s="695"/>
      <c r="UTI18" s="695"/>
      <c r="UTJ18" s="695"/>
      <c r="UTK18" s="695"/>
      <c r="UTL18" s="695"/>
      <c r="UTM18" s="695"/>
      <c r="UTN18" s="695"/>
      <c r="UTO18" s="695"/>
      <c r="UTP18" s="695"/>
      <c r="UTQ18" s="695"/>
      <c r="UTR18" s="695"/>
      <c r="UTS18" s="695"/>
      <c r="UTT18" s="695"/>
      <c r="UTU18" s="695"/>
      <c r="UTV18" s="695"/>
      <c r="UTW18" s="695"/>
      <c r="UTX18" s="695"/>
      <c r="UTY18" s="695"/>
      <c r="UTZ18" s="695"/>
      <c r="UUA18" s="695"/>
      <c r="UUB18" s="695"/>
      <c r="UUC18" s="695"/>
      <c r="UUD18" s="695"/>
      <c r="UUE18" s="695"/>
      <c r="UUF18" s="695"/>
      <c r="UUG18" s="695"/>
      <c r="UUH18" s="695"/>
      <c r="UUI18" s="695"/>
      <c r="UUJ18" s="695"/>
      <c r="UUK18" s="695"/>
      <c r="UUL18" s="695"/>
      <c r="UUM18" s="695"/>
      <c r="UUN18" s="695"/>
      <c r="UUO18" s="695"/>
      <c r="UUP18" s="695"/>
      <c r="UUQ18" s="695"/>
      <c r="UUR18" s="695"/>
      <c r="UUS18" s="695"/>
      <c r="UUT18" s="695"/>
      <c r="UUU18" s="695"/>
      <c r="UUV18" s="695"/>
      <c r="UUW18" s="695"/>
      <c r="UUX18" s="695"/>
      <c r="UUY18" s="695"/>
      <c r="UUZ18" s="695"/>
      <c r="UVA18" s="695"/>
      <c r="UVB18" s="695"/>
      <c r="UVC18" s="695"/>
      <c r="UVD18" s="695"/>
      <c r="UVE18" s="695"/>
      <c r="UVF18" s="695"/>
      <c r="UVG18" s="695"/>
      <c r="UVH18" s="695"/>
      <c r="UVI18" s="695"/>
      <c r="UVJ18" s="695"/>
      <c r="UVK18" s="695"/>
      <c r="UVL18" s="695"/>
      <c r="UVM18" s="695"/>
      <c r="UVN18" s="695"/>
      <c r="UVO18" s="695"/>
      <c r="UVP18" s="695"/>
      <c r="UVQ18" s="695"/>
      <c r="UVR18" s="695"/>
      <c r="UVS18" s="695"/>
      <c r="UVT18" s="695"/>
      <c r="UVU18" s="695"/>
      <c r="UVV18" s="695"/>
      <c r="UVW18" s="695"/>
      <c r="UVX18" s="695"/>
      <c r="UVY18" s="695"/>
      <c r="UVZ18" s="695"/>
      <c r="UWA18" s="695"/>
      <c r="UWB18" s="695"/>
      <c r="UWC18" s="695"/>
      <c r="UWD18" s="695"/>
      <c r="UWE18" s="695"/>
      <c r="UWF18" s="695"/>
      <c r="UWG18" s="695"/>
      <c r="UWH18" s="695"/>
      <c r="UWI18" s="695"/>
      <c r="UWJ18" s="695"/>
      <c r="UWK18" s="695"/>
      <c r="UWL18" s="695"/>
      <c r="UWM18" s="695"/>
      <c r="UWN18" s="695"/>
      <c r="UWO18" s="695"/>
      <c r="UWP18" s="695"/>
      <c r="UWQ18" s="695"/>
      <c r="UWR18" s="695"/>
      <c r="UWS18" s="695"/>
      <c r="UWT18" s="695"/>
      <c r="UWU18" s="695"/>
      <c r="UWV18" s="695"/>
      <c r="UWW18" s="695"/>
      <c r="UWX18" s="695"/>
      <c r="UWY18" s="695"/>
      <c r="UWZ18" s="695"/>
      <c r="UXA18" s="695"/>
      <c r="UXB18" s="695"/>
      <c r="UXC18" s="695"/>
      <c r="UXD18" s="695"/>
      <c r="UXE18" s="695"/>
      <c r="UXF18" s="695"/>
      <c r="UXG18" s="695"/>
      <c r="UXH18" s="695"/>
      <c r="UXI18" s="695"/>
      <c r="UXJ18" s="695"/>
      <c r="UXK18" s="695"/>
      <c r="UXL18" s="695"/>
      <c r="UXM18" s="695"/>
      <c r="UXN18" s="695"/>
      <c r="UXO18" s="695"/>
      <c r="UXP18" s="695"/>
      <c r="UXQ18" s="695"/>
      <c r="UXR18" s="695"/>
      <c r="UXS18" s="695"/>
      <c r="UXT18" s="695"/>
      <c r="UXU18" s="695"/>
      <c r="UXV18" s="695"/>
      <c r="UXW18" s="695"/>
      <c r="UXX18" s="695"/>
      <c r="UXY18" s="695"/>
      <c r="UXZ18" s="695"/>
      <c r="UYA18" s="695"/>
      <c r="UYB18" s="695"/>
      <c r="UYC18" s="695"/>
      <c r="UYD18" s="695"/>
      <c r="UYE18" s="695"/>
      <c r="UYF18" s="695"/>
      <c r="UYG18" s="695"/>
      <c r="UYH18" s="695"/>
      <c r="UYI18" s="695"/>
      <c r="UYJ18" s="695"/>
      <c r="UYK18" s="695"/>
      <c r="UYL18" s="695"/>
      <c r="UYM18" s="695"/>
      <c r="UYN18" s="695"/>
      <c r="UYO18" s="695"/>
      <c r="UYP18" s="695"/>
      <c r="UYQ18" s="695"/>
      <c r="UYR18" s="695"/>
      <c r="UYS18" s="695"/>
      <c r="UYT18" s="695"/>
      <c r="UYU18" s="695"/>
      <c r="UYV18" s="695"/>
      <c r="UYW18" s="695"/>
      <c r="UYX18" s="695"/>
      <c r="UYY18" s="695"/>
      <c r="UYZ18" s="695"/>
      <c r="UZA18" s="695"/>
      <c r="UZB18" s="695"/>
      <c r="UZC18" s="695"/>
      <c r="UZD18" s="695"/>
      <c r="UZE18" s="695"/>
      <c r="UZF18" s="695"/>
      <c r="UZG18" s="695"/>
      <c r="UZH18" s="695"/>
      <c r="UZI18" s="695"/>
      <c r="UZJ18" s="695"/>
      <c r="UZK18" s="695"/>
      <c r="UZL18" s="695"/>
      <c r="UZM18" s="695"/>
      <c r="UZN18" s="695"/>
      <c r="UZO18" s="695"/>
      <c r="UZP18" s="695"/>
      <c r="UZQ18" s="695"/>
      <c r="UZR18" s="695"/>
      <c r="UZS18" s="695"/>
      <c r="UZT18" s="695"/>
      <c r="UZU18" s="695"/>
      <c r="UZV18" s="695"/>
      <c r="UZW18" s="695"/>
      <c r="UZX18" s="695"/>
      <c r="UZY18" s="695"/>
      <c r="UZZ18" s="695"/>
      <c r="VAA18" s="695"/>
      <c r="VAB18" s="695"/>
      <c r="VAC18" s="695"/>
      <c r="VAD18" s="695"/>
      <c r="VAE18" s="695"/>
      <c r="VAF18" s="695"/>
      <c r="VAG18" s="695"/>
      <c r="VAH18" s="695"/>
      <c r="VAI18" s="695"/>
      <c r="VAJ18" s="695"/>
      <c r="VAK18" s="695"/>
      <c r="VAL18" s="695"/>
      <c r="VAM18" s="695"/>
      <c r="VAN18" s="695"/>
      <c r="VAO18" s="695"/>
      <c r="VAP18" s="695"/>
      <c r="VAQ18" s="695"/>
      <c r="VAR18" s="695"/>
      <c r="VAS18" s="695"/>
      <c r="VAT18" s="695"/>
      <c r="VAU18" s="695"/>
      <c r="VAV18" s="695"/>
      <c r="VAW18" s="695"/>
      <c r="VAX18" s="695"/>
      <c r="VAY18" s="695"/>
      <c r="VAZ18" s="695"/>
      <c r="VBA18" s="695"/>
      <c r="VBB18" s="695"/>
      <c r="VBC18" s="695"/>
      <c r="VBD18" s="695"/>
      <c r="VBE18" s="695"/>
      <c r="VBF18" s="695"/>
      <c r="VBG18" s="695"/>
      <c r="VBH18" s="695"/>
      <c r="VBI18" s="695"/>
      <c r="VBJ18" s="695"/>
      <c r="VBK18" s="695"/>
      <c r="VBL18" s="695"/>
      <c r="VBM18" s="695"/>
      <c r="VBN18" s="695"/>
      <c r="VBO18" s="695"/>
      <c r="VBP18" s="695"/>
      <c r="VBQ18" s="695"/>
      <c r="VBR18" s="695"/>
      <c r="VBS18" s="695"/>
      <c r="VBT18" s="695"/>
      <c r="VBU18" s="695"/>
      <c r="VBV18" s="695"/>
      <c r="VBW18" s="695"/>
      <c r="VBX18" s="695"/>
      <c r="VBY18" s="695"/>
      <c r="VBZ18" s="695"/>
      <c r="VCA18" s="695"/>
      <c r="VCB18" s="695"/>
      <c r="VCC18" s="695"/>
      <c r="VCD18" s="695"/>
      <c r="VCE18" s="695"/>
      <c r="VCF18" s="695"/>
      <c r="VCG18" s="695"/>
      <c r="VCH18" s="695"/>
      <c r="VCI18" s="695"/>
      <c r="VCJ18" s="695"/>
      <c r="VCK18" s="695"/>
      <c r="VCL18" s="695"/>
      <c r="VCM18" s="695"/>
      <c r="VCN18" s="695"/>
      <c r="VCO18" s="695"/>
      <c r="VCP18" s="695"/>
      <c r="VCQ18" s="695"/>
      <c r="VCR18" s="695"/>
      <c r="VCS18" s="695"/>
      <c r="VCT18" s="695"/>
      <c r="VCU18" s="695"/>
      <c r="VCV18" s="695"/>
      <c r="VCW18" s="695"/>
      <c r="VCX18" s="695"/>
      <c r="VCY18" s="695"/>
      <c r="VCZ18" s="695"/>
      <c r="VDA18" s="695"/>
      <c r="VDB18" s="695"/>
      <c r="VDC18" s="695"/>
      <c r="VDD18" s="695"/>
      <c r="VDE18" s="695"/>
      <c r="VDF18" s="695"/>
      <c r="VDG18" s="695"/>
      <c r="VDH18" s="695"/>
      <c r="VDI18" s="695"/>
      <c r="VDJ18" s="695"/>
      <c r="VDK18" s="695"/>
      <c r="VDL18" s="695"/>
      <c r="VDM18" s="695"/>
      <c r="VDN18" s="695"/>
      <c r="VDO18" s="695"/>
      <c r="VDP18" s="695"/>
      <c r="VDQ18" s="695"/>
      <c r="VDR18" s="695"/>
      <c r="VDS18" s="695"/>
      <c r="VDT18" s="695"/>
      <c r="VDU18" s="695"/>
      <c r="VDV18" s="695"/>
      <c r="VDW18" s="695"/>
      <c r="VDX18" s="695"/>
      <c r="VDY18" s="695"/>
      <c r="VDZ18" s="695"/>
      <c r="VEA18" s="695"/>
      <c r="VEB18" s="695"/>
      <c r="VEC18" s="695"/>
      <c r="VED18" s="695"/>
      <c r="VEE18" s="695"/>
      <c r="VEF18" s="695"/>
      <c r="VEG18" s="695"/>
      <c r="VEH18" s="695"/>
      <c r="VEI18" s="695"/>
      <c r="VEJ18" s="695"/>
      <c r="VEK18" s="695"/>
      <c r="VEL18" s="695"/>
      <c r="VEM18" s="695"/>
      <c r="VEN18" s="695"/>
      <c r="VEO18" s="695"/>
      <c r="VEP18" s="695"/>
      <c r="VEQ18" s="695"/>
      <c r="VER18" s="695"/>
      <c r="VES18" s="695"/>
      <c r="VET18" s="695"/>
      <c r="VEU18" s="695"/>
      <c r="VEV18" s="695"/>
      <c r="VEW18" s="695"/>
      <c r="VEX18" s="695"/>
      <c r="VEY18" s="695"/>
      <c r="VEZ18" s="695"/>
      <c r="VFA18" s="695"/>
      <c r="VFB18" s="695"/>
      <c r="VFC18" s="695"/>
      <c r="VFD18" s="695"/>
      <c r="VFE18" s="695"/>
      <c r="VFF18" s="695"/>
      <c r="VFG18" s="695"/>
      <c r="VFH18" s="695"/>
      <c r="VFI18" s="695"/>
      <c r="VFJ18" s="695"/>
      <c r="VFK18" s="695"/>
      <c r="VFL18" s="695"/>
      <c r="VFM18" s="695"/>
      <c r="VFN18" s="695"/>
      <c r="VFO18" s="695"/>
      <c r="VFP18" s="695"/>
      <c r="VFQ18" s="695"/>
      <c r="VFR18" s="695"/>
      <c r="VFS18" s="695"/>
      <c r="VFT18" s="695"/>
      <c r="VFU18" s="695"/>
      <c r="VFV18" s="695"/>
      <c r="VFW18" s="695"/>
      <c r="VFX18" s="695"/>
      <c r="VFY18" s="695"/>
      <c r="VFZ18" s="695"/>
      <c r="VGA18" s="695"/>
      <c r="VGB18" s="695"/>
      <c r="VGC18" s="695"/>
      <c r="VGD18" s="695"/>
      <c r="VGE18" s="695"/>
      <c r="VGF18" s="695"/>
      <c r="VGG18" s="695"/>
      <c r="VGH18" s="695"/>
      <c r="VGI18" s="695"/>
      <c r="VGJ18" s="695"/>
      <c r="VGK18" s="695"/>
      <c r="VGL18" s="695"/>
      <c r="VGM18" s="695"/>
      <c r="VGN18" s="695"/>
      <c r="VGO18" s="695"/>
      <c r="VGP18" s="695"/>
      <c r="VGQ18" s="695"/>
      <c r="VGR18" s="695"/>
      <c r="VGS18" s="695"/>
      <c r="VGT18" s="695"/>
      <c r="VGU18" s="695"/>
      <c r="VGV18" s="695"/>
      <c r="VGW18" s="695"/>
      <c r="VGX18" s="695"/>
      <c r="VGY18" s="695"/>
      <c r="VGZ18" s="695"/>
      <c r="VHA18" s="695"/>
      <c r="VHB18" s="695"/>
      <c r="VHC18" s="695"/>
      <c r="VHD18" s="695"/>
      <c r="VHE18" s="695"/>
      <c r="VHF18" s="695"/>
      <c r="VHG18" s="695"/>
      <c r="VHH18" s="695"/>
      <c r="VHI18" s="695"/>
      <c r="VHJ18" s="695"/>
      <c r="VHK18" s="695"/>
      <c r="VHL18" s="695"/>
      <c r="VHM18" s="695"/>
      <c r="VHN18" s="695"/>
      <c r="VHO18" s="695"/>
      <c r="VHP18" s="695"/>
      <c r="VHQ18" s="695"/>
      <c r="VHR18" s="695"/>
      <c r="VHS18" s="695"/>
      <c r="VHT18" s="695"/>
      <c r="VHU18" s="695"/>
      <c r="VHV18" s="695"/>
      <c r="VHW18" s="695"/>
      <c r="VHX18" s="695"/>
      <c r="VHY18" s="695"/>
      <c r="VHZ18" s="695"/>
      <c r="VIA18" s="695"/>
      <c r="VIB18" s="695"/>
      <c r="VIC18" s="695"/>
      <c r="VID18" s="695"/>
      <c r="VIE18" s="695"/>
      <c r="VIF18" s="695"/>
      <c r="VIG18" s="695"/>
      <c r="VIH18" s="695"/>
      <c r="VII18" s="695"/>
      <c r="VIJ18" s="695"/>
      <c r="VIK18" s="695"/>
      <c r="VIL18" s="695"/>
      <c r="VIM18" s="695"/>
      <c r="VIN18" s="695"/>
      <c r="VIO18" s="695"/>
      <c r="VIP18" s="695"/>
      <c r="VIQ18" s="695"/>
      <c r="VIR18" s="695"/>
      <c r="VIS18" s="695"/>
      <c r="VIT18" s="695"/>
      <c r="VIU18" s="695"/>
      <c r="VIV18" s="695"/>
      <c r="VIW18" s="695"/>
      <c r="VIX18" s="695"/>
      <c r="VIY18" s="695"/>
      <c r="VIZ18" s="695"/>
      <c r="VJA18" s="695"/>
      <c r="VJB18" s="695"/>
      <c r="VJC18" s="695"/>
      <c r="VJD18" s="695"/>
      <c r="VJE18" s="695"/>
      <c r="VJF18" s="695"/>
      <c r="VJG18" s="695"/>
      <c r="VJH18" s="695"/>
      <c r="VJI18" s="695"/>
      <c r="VJJ18" s="695"/>
      <c r="VJK18" s="695"/>
      <c r="VJL18" s="695"/>
      <c r="VJM18" s="695"/>
      <c r="VJN18" s="695"/>
      <c r="VJO18" s="695"/>
      <c r="VJP18" s="695"/>
      <c r="VJQ18" s="695"/>
      <c r="VJR18" s="695"/>
      <c r="VJS18" s="695"/>
      <c r="VJT18" s="695"/>
      <c r="VJU18" s="695"/>
      <c r="VJV18" s="695"/>
      <c r="VJW18" s="695"/>
      <c r="VJX18" s="695"/>
      <c r="VJY18" s="695"/>
      <c r="VJZ18" s="695"/>
      <c r="VKA18" s="695"/>
      <c r="VKB18" s="695"/>
      <c r="VKC18" s="695"/>
      <c r="VKD18" s="695"/>
      <c r="VKE18" s="695"/>
      <c r="VKF18" s="695"/>
      <c r="VKG18" s="695"/>
      <c r="VKH18" s="695"/>
      <c r="VKI18" s="695"/>
      <c r="VKJ18" s="695"/>
      <c r="VKK18" s="695"/>
      <c r="VKL18" s="695"/>
      <c r="VKM18" s="695"/>
      <c r="VKN18" s="695"/>
      <c r="VKO18" s="695"/>
      <c r="VKP18" s="695"/>
      <c r="VKQ18" s="695"/>
      <c r="VKR18" s="695"/>
      <c r="VKS18" s="695"/>
      <c r="VKT18" s="695"/>
      <c r="VKU18" s="695"/>
      <c r="VKV18" s="695"/>
      <c r="VKW18" s="695"/>
      <c r="VKX18" s="695"/>
      <c r="VKY18" s="695"/>
      <c r="VKZ18" s="695"/>
      <c r="VLA18" s="695"/>
      <c r="VLB18" s="695"/>
      <c r="VLC18" s="695"/>
      <c r="VLD18" s="695"/>
      <c r="VLE18" s="695"/>
      <c r="VLF18" s="695"/>
      <c r="VLG18" s="695"/>
      <c r="VLH18" s="695"/>
      <c r="VLI18" s="695"/>
      <c r="VLJ18" s="695"/>
      <c r="VLK18" s="695"/>
      <c r="VLL18" s="695"/>
      <c r="VLM18" s="695"/>
      <c r="VLN18" s="695"/>
      <c r="VLO18" s="695"/>
      <c r="VLP18" s="695"/>
      <c r="VLQ18" s="695"/>
      <c r="VLR18" s="695"/>
      <c r="VLS18" s="695"/>
      <c r="VLT18" s="695"/>
      <c r="VLU18" s="695"/>
      <c r="VLV18" s="695"/>
      <c r="VLW18" s="695"/>
      <c r="VLX18" s="695"/>
      <c r="VLY18" s="695"/>
      <c r="VLZ18" s="695"/>
      <c r="VMA18" s="695"/>
      <c r="VMB18" s="695"/>
      <c r="VMC18" s="695"/>
      <c r="VMD18" s="695"/>
      <c r="VME18" s="695"/>
      <c r="VMF18" s="695"/>
      <c r="VMG18" s="695"/>
      <c r="VMH18" s="695"/>
      <c r="VMI18" s="695"/>
      <c r="VMJ18" s="695"/>
      <c r="VMK18" s="695"/>
      <c r="VML18" s="695"/>
      <c r="VMM18" s="695"/>
      <c r="VMN18" s="695"/>
      <c r="VMO18" s="695"/>
      <c r="VMP18" s="695"/>
      <c r="VMQ18" s="695"/>
      <c r="VMR18" s="695"/>
      <c r="VMS18" s="695"/>
      <c r="VMT18" s="695"/>
      <c r="VMU18" s="695"/>
      <c r="VMV18" s="695"/>
      <c r="VMW18" s="695"/>
      <c r="VMX18" s="695"/>
      <c r="VMY18" s="695"/>
      <c r="VMZ18" s="695"/>
      <c r="VNA18" s="695"/>
      <c r="VNB18" s="695"/>
      <c r="VNC18" s="695"/>
      <c r="VND18" s="695"/>
      <c r="VNE18" s="695"/>
      <c r="VNF18" s="695"/>
      <c r="VNG18" s="695"/>
      <c r="VNH18" s="695"/>
      <c r="VNI18" s="695"/>
      <c r="VNJ18" s="695"/>
      <c r="VNK18" s="695"/>
      <c r="VNL18" s="695"/>
      <c r="VNM18" s="695"/>
      <c r="VNN18" s="695"/>
      <c r="VNO18" s="695"/>
      <c r="VNP18" s="695"/>
      <c r="VNQ18" s="695"/>
      <c r="VNR18" s="695"/>
      <c r="VNS18" s="695"/>
      <c r="VNT18" s="695"/>
      <c r="VNU18" s="695"/>
      <c r="VNV18" s="695"/>
      <c r="VNW18" s="695"/>
      <c r="VNX18" s="695"/>
      <c r="VNY18" s="695"/>
      <c r="VNZ18" s="695"/>
      <c r="VOA18" s="695"/>
      <c r="VOB18" s="695"/>
      <c r="VOC18" s="695"/>
      <c r="VOD18" s="695"/>
      <c r="VOE18" s="695"/>
      <c r="VOF18" s="695"/>
      <c r="VOG18" s="695"/>
      <c r="VOH18" s="695"/>
      <c r="VOI18" s="695"/>
      <c r="VOJ18" s="695"/>
      <c r="VOK18" s="695"/>
      <c r="VOL18" s="695"/>
      <c r="VOM18" s="695"/>
      <c r="VON18" s="695"/>
      <c r="VOO18" s="695"/>
      <c r="VOP18" s="695"/>
      <c r="VOQ18" s="695"/>
      <c r="VOR18" s="695"/>
      <c r="VOS18" s="695"/>
      <c r="VOT18" s="695"/>
      <c r="VOU18" s="695"/>
      <c r="VOV18" s="695"/>
      <c r="VOW18" s="695"/>
      <c r="VOX18" s="695"/>
      <c r="VOY18" s="695"/>
      <c r="VOZ18" s="695"/>
      <c r="VPA18" s="695"/>
      <c r="VPB18" s="695"/>
      <c r="VPC18" s="695"/>
      <c r="VPD18" s="695"/>
      <c r="VPE18" s="695"/>
      <c r="VPF18" s="695"/>
      <c r="VPG18" s="695"/>
      <c r="VPH18" s="695"/>
      <c r="VPI18" s="695"/>
      <c r="VPJ18" s="695"/>
      <c r="VPK18" s="695"/>
      <c r="VPL18" s="695"/>
      <c r="VPM18" s="695"/>
      <c r="VPN18" s="695"/>
      <c r="VPO18" s="695"/>
      <c r="VPP18" s="695"/>
      <c r="VPQ18" s="695"/>
      <c r="VPR18" s="695"/>
      <c r="VPS18" s="695"/>
      <c r="VPT18" s="695"/>
      <c r="VPU18" s="695"/>
      <c r="VPV18" s="695"/>
      <c r="VPW18" s="695"/>
      <c r="VPX18" s="695"/>
      <c r="VPY18" s="695"/>
      <c r="VPZ18" s="695"/>
      <c r="VQA18" s="695"/>
      <c r="VQB18" s="695"/>
      <c r="VQC18" s="695"/>
      <c r="VQD18" s="695"/>
      <c r="VQE18" s="695"/>
      <c r="VQF18" s="695"/>
      <c r="VQG18" s="695"/>
      <c r="VQH18" s="695"/>
      <c r="VQI18" s="695"/>
      <c r="VQJ18" s="695"/>
      <c r="VQK18" s="695"/>
      <c r="VQL18" s="695"/>
      <c r="VQM18" s="695"/>
      <c r="VQN18" s="695"/>
      <c r="VQO18" s="695"/>
      <c r="VQP18" s="695"/>
      <c r="VQQ18" s="695"/>
      <c r="VQR18" s="695"/>
      <c r="VQS18" s="695"/>
      <c r="VQT18" s="695"/>
      <c r="VQU18" s="695"/>
      <c r="VQV18" s="695"/>
      <c r="VQW18" s="695"/>
      <c r="VQX18" s="695"/>
      <c r="VQY18" s="695"/>
      <c r="VQZ18" s="695"/>
      <c r="VRA18" s="695"/>
      <c r="VRB18" s="695"/>
      <c r="VRC18" s="695"/>
      <c r="VRD18" s="695"/>
      <c r="VRE18" s="695"/>
      <c r="VRF18" s="695"/>
      <c r="VRG18" s="695"/>
      <c r="VRH18" s="695"/>
      <c r="VRI18" s="695"/>
      <c r="VRJ18" s="695"/>
      <c r="VRK18" s="695"/>
      <c r="VRL18" s="695"/>
      <c r="VRM18" s="695"/>
      <c r="VRN18" s="695"/>
      <c r="VRO18" s="695"/>
      <c r="VRP18" s="695"/>
      <c r="VRQ18" s="695"/>
      <c r="VRR18" s="695"/>
      <c r="VRS18" s="695"/>
      <c r="VRT18" s="695"/>
      <c r="VRU18" s="695"/>
      <c r="VRV18" s="695"/>
      <c r="VRW18" s="695"/>
      <c r="VRX18" s="695"/>
      <c r="VRY18" s="695"/>
      <c r="VRZ18" s="695"/>
      <c r="VSA18" s="695"/>
      <c r="VSB18" s="695"/>
      <c r="VSC18" s="695"/>
      <c r="VSD18" s="695"/>
      <c r="VSE18" s="695"/>
      <c r="VSF18" s="695"/>
      <c r="VSG18" s="695"/>
      <c r="VSH18" s="695"/>
      <c r="VSI18" s="695"/>
      <c r="VSJ18" s="695"/>
      <c r="VSK18" s="695"/>
      <c r="VSL18" s="695"/>
      <c r="VSM18" s="695"/>
      <c r="VSN18" s="695"/>
      <c r="VSO18" s="695"/>
      <c r="VSP18" s="695"/>
      <c r="VSQ18" s="695"/>
      <c r="VSR18" s="695"/>
      <c r="VSS18" s="695"/>
      <c r="VST18" s="695"/>
      <c r="VSU18" s="695"/>
      <c r="VSV18" s="695"/>
      <c r="VSW18" s="695"/>
      <c r="VSX18" s="695"/>
      <c r="VSY18" s="695"/>
      <c r="VSZ18" s="695"/>
      <c r="VTA18" s="695"/>
      <c r="VTB18" s="695"/>
      <c r="VTC18" s="695"/>
      <c r="VTD18" s="695"/>
      <c r="VTE18" s="695"/>
      <c r="VTF18" s="695"/>
      <c r="VTG18" s="695"/>
      <c r="VTH18" s="695"/>
      <c r="VTI18" s="695"/>
      <c r="VTJ18" s="695"/>
      <c r="VTK18" s="695"/>
      <c r="VTL18" s="695"/>
      <c r="VTM18" s="695"/>
      <c r="VTN18" s="695"/>
      <c r="VTO18" s="695"/>
      <c r="VTP18" s="695"/>
      <c r="VTQ18" s="695"/>
      <c r="VTR18" s="695"/>
      <c r="VTS18" s="695"/>
      <c r="VTT18" s="695"/>
      <c r="VTU18" s="695"/>
      <c r="VTV18" s="695"/>
      <c r="VTW18" s="695"/>
      <c r="VTX18" s="695"/>
      <c r="VTY18" s="695"/>
      <c r="VTZ18" s="695"/>
      <c r="VUA18" s="695"/>
      <c r="VUB18" s="695"/>
      <c r="VUC18" s="695"/>
      <c r="VUD18" s="695"/>
      <c r="VUE18" s="695"/>
      <c r="VUF18" s="695"/>
      <c r="VUG18" s="695"/>
      <c r="VUH18" s="695"/>
      <c r="VUI18" s="695"/>
      <c r="VUJ18" s="695"/>
      <c r="VUK18" s="695"/>
      <c r="VUL18" s="695"/>
      <c r="VUM18" s="695"/>
      <c r="VUN18" s="695"/>
      <c r="VUO18" s="695"/>
      <c r="VUP18" s="695"/>
      <c r="VUQ18" s="695"/>
      <c r="VUR18" s="695"/>
      <c r="VUS18" s="695"/>
      <c r="VUT18" s="695"/>
      <c r="VUU18" s="695"/>
      <c r="VUV18" s="695"/>
      <c r="VUW18" s="695"/>
      <c r="VUX18" s="695"/>
      <c r="VUY18" s="695"/>
      <c r="VUZ18" s="695"/>
      <c r="VVA18" s="695"/>
      <c r="VVB18" s="695"/>
      <c r="VVC18" s="695"/>
      <c r="VVD18" s="695"/>
      <c r="VVE18" s="695"/>
      <c r="VVF18" s="695"/>
      <c r="VVG18" s="695"/>
      <c r="VVH18" s="695"/>
      <c r="VVI18" s="695"/>
      <c r="VVJ18" s="695"/>
      <c r="VVK18" s="695"/>
      <c r="VVL18" s="695"/>
      <c r="VVM18" s="695"/>
      <c r="VVN18" s="695"/>
      <c r="VVO18" s="695"/>
      <c r="VVP18" s="695"/>
      <c r="VVQ18" s="695"/>
      <c r="VVR18" s="695"/>
      <c r="VVS18" s="695"/>
      <c r="VVT18" s="695"/>
      <c r="VVU18" s="695"/>
      <c r="VVV18" s="695"/>
      <c r="VVW18" s="695"/>
      <c r="VVX18" s="695"/>
      <c r="VVY18" s="695"/>
      <c r="VVZ18" s="695"/>
      <c r="VWA18" s="695"/>
      <c r="VWB18" s="695"/>
      <c r="VWC18" s="695"/>
      <c r="VWD18" s="695"/>
      <c r="VWE18" s="695"/>
      <c r="VWF18" s="695"/>
      <c r="VWG18" s="695"/>
      <c r="VWH18" s="695"/>
      <c r="VWI18" s="695"/>
      <c r="VWJ18" s="695"/>
      <c r="VWK18" s="695"/>
      <c r="VWL18" s="695"/>
      <c r="VWM18" s="695"/>
      <c r="VWN18" s="695"/>
      <c r="VWO18" s="695"/>
      <c r="VWP18" s="695"/>
      <c r="VWQ18" s="695"/>
      <c r="VWR18" s="695"/>
      <c r="VWS18" s="695"/>
      <c r="VWT18" s="695"/>
      <c r="VWU18" s="695"/>
      <c r="VWV18" s="695"/>
      <c r="VWW18" s="695"/>
      <c r="VWX18" s="695"/>
      <c r="VWY18" s="695"/>
      <c r="VWZ18" s="695"/>
      <c r="VXA18" s="695"/>
      <c r="VXB18" s="695"/>
      <c r="VXC18" s="695"/>
      <c r="VXD18" s="695"/>
      <c r="VXE18" s="695"/>
      <c r="VXF18" s="695"/>
      <c r="VXG18" s="695"/>
      <c r="VXH18" s="695"/>
      <c r="VXI18" s="695"/>
      <c r="VXJ18" s="695"/>
      <c r="VXK18" s="695"/>
      <c r="VXL18" s="695"/>
      <c r="VXM18" s="695"/>
      <c r="VXN18" s="695"/>
      <c r="VXO18" s="695"/>
      <c r="VXP18" s="695"/>
      <c r="VXQ18" s="695"/>
      <c r="VXR18" s="695"/>
      <c r="VXS18" s="695"/>
      <c r="VXT18" s="695"/>
      <c r="VXU18" s="695"/>
      <c r="VXV18" s="695"/>
      <c r="VXW18" s="695"/>
      <c r="VXX18" s="695"/>
      <c r="VXY18" s="695"/>
      <c r="VXZ18" s="695"/>
      <c r="VYA18" s="695"/>
      <c r="VYB18" s="695"/>
      <c r="VYC18" s="695"/>
      <c r="VYD18" s="695"/>
      <c r="VYE18" s="695"/>
      <c r="VYF18" s="695"/>
      <c r="VYG18" s="695"/>
      <c r="VYH18" s="695"/>
      <c r="VYI18" s="695"/>
      <c r="VYJ18" s="695"/>
      <c r="VYK18" s="695"/>
      <c r="VYL18" s="695"/>
      <c r="VYM18" s="695"/>
      <c r="VYN18" s="695"/>
      <c r="VYO18" s="695"/>
      <c r="VYP18" s="695"/>
      <c r="VYQ18" s="695"/>
      <c r="VYR18" s="695"/>
      <c r="VYS18" s="695"/>
      <c r="VYT18" s="695"/>
      <c r="VYU18" s="695"/>
      <c r="VYV18" s="695"/>
      <c r="VYW18" s="695"/>
      <c r="VYX18" s="695"/>
      <c r="VYY18" s="695"/>
      <c r="VYZ18" s="695"/>
      <c r="VZA18" s="695"/>
      <c r="VZB18" s="695"/>
      <c r="VZC18" s="695"/>
      <c r="VZD18" s="695"/>
      <c r="VZE18" s="695"/>
      <c r="VZF18" s="695"/>
      <c r="VZG18" s="695"/>
      <c r="VZH18" s="695"/>
      <c r="VZI18" s="695"/>
      <c r="VZJ18" s="695"/>
      <c r="VZK18" s="695"/>
      <c r="VZL18" s="695"/>
      <c r="VZM18" s="695"/>
      <c r="VZN18" s="695"/>
      <c r="VZO18" s="695"/>
      <c r="VZP18" s="695"/>
      <c r="VZQ18" s="695"/>
      <c r="VZR18" s="695"/>
      <c r="VZS18" s="695"/>
      <c r="VZT18" s="695"/>
      <c r="VZU18" s="695"/>
      <c r="VZV18" s="695"/>
      <c r="VZW18" s="695"/>
      <c r="VZX18" s="695"/>
      <c r="VZY18" s="695"/>
      <c r="VZZ18" s="695"/>
      <c r="WAA18" s="695"/>
      <c r="WAB18" s="695"/>
      <c r="WAC18" s="695"/>
      <c r="WAD18" s="695"/>
      <c r="WAE18" s="695"/>
      <c r="WAF18" s="695"/>
      <c r="WAG18" s="695"/>
      <c r="WAH18" s="695"/>
      <c r="WAI18" s="695"/>
      <c r="WAJ18" s="695"/>
      <c r="WAK18" s="695"/>
      <c r="WAL18" s="695"/>
      <c r="WAM18" s="695"/>
      <c r="WAN18" s="695"/>
      <c r="WAO18" s="695"/>
      <c r="WAP18" s="695"/>
      <c r="WAQ18" s="695"/>
      <c r="WAR18" s="695"/>
      <c r="WAS18" s="695"/>
      <c r="WAT18" s="695"/>
      <c r="WAU18" s="695"/>
      <c r="WAV18" s="695"/>
      <c r="WAW18" s="695"/>
      <c r="WAX18" s="695"/>
      <c r="WAY18" s="695"/>
      <c r="WAZ18" s="695"/>
      <c r="WBA18" s="695"/>
      <c r="WBB18" s="695"/>
      <c r="WBC18" s="695"/>
      <c r="WBD18" s="695"/>
      <c r="WBE18" s="695"/>
      <c r="WBF18" s="695"/>
      <c r="WBG18" s="695"/>
      <c r="WBH18" s="695"/>
      <c r="WBI18" s="695"/>
      <c r="WBJ18" s="695"/>
      <c r="WBK18" s="695"/>
      <c r="WBL18" s="695"/>
      <c r="WBM18" s="695"/>
      <c r="WBN18" s="695"/>
      <c r="WBO18" s="695"/>
      <c r="WBP18" s="695"/>
      <c r="WBQ18" s="695"/>
      <c r="WBR18" s="695"/>
      <c r="WBS18" s="695"/>
      <c r="WBT18" s="695"/>
      <c r="WBU18" s="695"/>
      <c r="WBV18" s="695"/>
      <c r="WBW18" s="695"/>
      <c r="WBX18" s="695"/>
      <c r="WBY18" s="695"/>
      <c r="WBZ18" s="695"/>
      <c r="WCA18" s="695"/>
      <c r="WCB18" s="695"/>
      <c r="WCC18" s="695"/>
      <c r="WCD18" s="695"/>
      <c r="WCE18" s="695"/>
      <c r="WCF18" s="695"/>
      <c r="WCG18" s="695"/>
      <c r="WCH18" s="695"/>
      <c r="WCI18" s="695"/>
      <c r="WCJ18" s="695"/>
      <c r="WCK18" s="695"/>
      <c r="WCL18" s="695"/>
      <c r="WCM18" s="695"/>
      <c r="WCN18" s="695"/>
      <c r="WCO18" s="695"/>
      <c r="WCP18" s="695"/>
      <c r="WCQ18" s="695"/>
      <c r="WCR18" s="695"/>
      <c r="WCS18" s="695"/>
      <c r="WCT18" s="695"/>
      <c r="WCU18" s="695"/>
      <c r="WCV18" s="695"/>
      <c r="WCW18" s="695"/>
      <c r="WCX18" s="695"/>
      <c r="WCY18" s="695"/>
      <c r="WCZ18" s="695"/>
      <c r="WDA18" s="695"/>
      <c r="WDB18" s="695"/>
      <c r="WDC18" s="695"/>
      <c r="WDD18" s="695"/>
      <c r="WDE18" s="695"/>
      <c r="WDF18" s="695"/>
      <c r="WDG18" s="695"/>
      <c r="WDH18" s="695"/>
      <c r="WDI18" s="695"/>
      <c r="WDJ18" s="695"/>
      <c r="WDK18" s="695"/>
      <c r="WDL18" s="695"/>
      <c r="WDM18" s="695"/>
      <c r="WDN18" s="695"/>
      <c r="WDO18" s="695"/>
      <c r="WDP18" s="695"/>
      <c r="WDQ18" s="695"/>
      <c r="WDR18" s="695"/>
      <c r="WDS18" s="695"/>
      <c r="WDT18" s="695"/>
      <c r="WDU18" s="695"/>
      <c r="WDV18" s="695"/>
      <c r="WDW18" s="695"/>
      <c r="WDX18" s="695"/>
      <c r="WDY18" s="695"/>
      <c r="WDZ18" s="695"/>
      <c r="WEA18" s="695"/>
      <c r="WEB18" s="695"/>
      <c r="WEC18" s="695"/>
      <c r="WED18" s="695"/>
      <c r="WEE18" s="695"/>
      <c r="WEF18" s="695"/>
      <c r="WEG18" s="695"/>
      <c r="WEH18" s="695"/>
      <c r="WEI18" s="695"/>
      <c r="WEJ18" s="695"/>
      <c r="WEK18" s="695"/>
      <c r="WEL18" s="695"/>
      <c r="WEM18" s="695"/>
      <c r="WEN18" s="695"/>
      <c r="WEO18" s="695"/>
      <c r="WEP18" s="695"/>
      <c r="WEQ18" s="695"/>
      <c r="WER18" s="695"/>
      <c r="WES18" s="695"/>
      <c r="WET18" s="695"/>
      <c r="WEU18" s="695"/>
      <c r="WEV18" s="695"/>
      <c r="WEW18" s="695"/>
      <c r="WEX18" s="695"/>
      <c r="WEY18" s="695"/>
      <c r="WEZ18" s="695"/>
      <c r="WFA18" s="695"/>
      <c r="WFB18" s="695"/>
      <c r="WFC18" s="695"/>
      <c r="WFD18" s="695"/>
      <c r="WFE18" s="695"/>
      <c r="WFF18" s="695"/>
      <c r="WFG18" s="695"/>
      <c r="WFH18" s="695"/>
      <c r="WFI18" s="695"/>
      <c r="WFJ18" s="695"/>
      <c r="WFK18" s="695"/>
      <c r="WFL18" s="695"/>
      <c r="WFM18" s="695"/>
      <c r="WFN18" s="695"/>
      <c r="WFO18" s="695"/>
      <c r="WFP18" s="695"/>
      <c r="WFQ18" s="695"/>
      <c r="WFR18" s="695"/>
      <c r="WFS18" s="695"/>
      <c r="WFT18" s="695"/>
      <c r="WFU18" s="695"/>
      <c r="WFV18" s="695"/>
      <c r="WFW18" s="695"/>
      <c r="WFX18" s="695"/>
      <c r="WFY18" s="695"/>
      <c r="WFZ18" s="695"/>
      <c r="WGA18" s="695"/>
      <c r="WGB18" s="695"/>
      <c r="WGC18" s="695"/>
      <c r="WGD18" s="695"/>
      <c r="WGE18" s="695"/>
      <c r="WGF18" s="695"/>
      <c r="WGG18" s="695"/>
      <c r="WGH18" s="695"/>
      <c r="WGI18" s="695"/>
      <c r="WGJ18" s="695"/>
      <c r="WGK18" s="695"/>
      <c r="WGL18" s="695"/>
      <c r="WGM18" s="695"/>
      <c r="WGN18" s="695"/>
      <c r="WGO18" s="695"/>
      <c r="WGP18" s="695"/>
      <c r="WGQ18" s="695"/>
      <c r="WGR18" s="695"/>
      <c r="WGS18" s="695"/>
      <c r="WGT18" s="695"/>
      <c r="WGU18" s="695"/>
      <c r="WGV18" s="695"/>
      <c r="WGW18" s="695"/>
      <c r="WGX18" s="695"/>
      <c r="WGY18" s="695"/>
      <c r="WGZ18" s="695"/>
      <c r="WHA18" s="695"/>
      <c r="WHB18" s="695"/>
      <c r="WHC18" s="695"/>
      <c r="WHD18" s="695"/>
      <c r="WHE18" s="695"/>
      <c r="WHF18" s="695"/>
      <c r="WHG18" s="695"/>
      <c r="WHH18" s="695"/>
      <c r="WHI18" s="695"/>
      <c r="WHJ18" s="695"/>
      <c r="WHK18" s="695"/>
      <c r="WHL18" s="695"/>
      <c r="WHM18" s="695"/>
      <c r="WHN18" s="695"/>
      <c r="WHO18" s="695"/>
      <c r="WHP18" s="695"/>
      <c r="WHQ18" s="695"/>
      <c r="WHR18" s="695"/>
      <c r="WHS18" s="695"/>
      <c r="WHT18" s="695"/>
      <c r="WHU18" s="695"/>
      <c r="WHV18" s="695"/>
      <c r="WHW18" s="695"/>
      <c r="WHX18" s="695"/>
      <c r="WHY18" s="695"/>
      <c r="WHZ18" s="695"/>
      <c r="WIA18" s="695"/>
      <c r="WIB18" s="695"/>
      <c r="WIC18" s="695"/>
      <c r="WID18" s="695"/>
      <c r="WIE18" s="695"/>
      <c r="WIF18" s="695"/>
      <c r="WIG18" s="695"/>
      <c r="WIH18" s="695"/>
      <c r="WII18" s="695"/>
      <c r="WIJ18" s="695"/>
      <c r="WIK18" s="695"/>
      <c r="WIL18" s="695"/>
      <c r="WIM18" s="695"/>
      <c r="WIN18" s="695"/>
      <c r="WIO18" s="695"/>
      <c r="WIP18" s="695"/>
      <c r="WIQ18" s="695"/>
      <c r="WIR18" s="695"/>
      <c r="WIS18" s="695"/>
      <c r="WIT18" s="695"/>
      <c r="WIU18" s="695"/>
      <c r="WIV18" s="695"/>
      <c r="WIW18" s="695"/>
      <c r="WIX18" s="695"/>
      <c r="WIY18" s="695"/>
      <c r="WIZ18" s="695"/>
      <c r="WJA18" s="695"/>
      <c r="WJB18" s="695"/>
      <c r="WJC18" s="695"/>
      <c r="WJD18" s="695"/>
      <c r="WJE18" s="695"/>
      <c r="WJF18" s="695"/>
      <c r="WJG18" s="695"/>
      <c r="WJH18" s="695"/>
      <c r="WJI18" s="695"/>
      <c r="WJJ18" s="695"/>
      <c r="WJK18" s="695"/>
      <c r="WJL18" s="695"/>
      <c r="WJM18" s="695"/>
      <c r="WJN18" s="695"/>
      <c r="WJO18" s="695"/>
      <c r="WJP18" s="695"/>
      <c r="WJQ18" s="695"/>
      <c r="WJR18" s="695"/>
      <c r="WJS18" s="695"/>
      <c r="WJT18" s="695"/>
      <c r="WJU18" s="695"/>
      <c r="WJV18" s="695"/>
      <c r="WJW18" s="695"/>
      <c r="WJX18" s="695"/>
      <c r="WJY18" s="695"/>
      <c r="WJZ18" s="695"/>
      <c r="WKA18" s="695"/>
      <c r="WKB18" s="695"/>
      <c r="WKC18" s="695"/>
      <c r="WKD18" s="695"/>
      <c r="WKE18" s="695"/>
      <c r="WKF18" s="695"/>
      <c r="WKG18" s="695"/>
      <c r="WKH18" s="695"/>
      <c r="WKI18" s="695"/>
      <c r="WKJ18" s="695"/>
      <c r="WKK18" s="695"/>
      <c r="WKL18" s="695"/>
      <c r="WKM18" s="695"/>
      <c r="WKN18" s="695"/>
      <c r="WKO18" s="695"/>
      <c r="WKP18" s="695"/>
      <c r="WKQ18" s="695"/>
      <c r="WKR18" s="695"/>
      <c r="WKS18" s="695"/>
      <c r="WKT18" s="695"/>
      <c r="WKU18" s="695"/>
      <c r="WKV18" s="695"/>
      <c r="WKW18" s="695"/>
      <c r="WKX18" s="695"/>
      <c r="WKY18" s="695"/>
      <c r="WKZ18" s="695"/>
      <c r="WLA18" s="695"/>
      <c r="WLB18" s="695"/>
      <c r="WLC18" s="695"/>
      <c r="WLD18" s="695"/>
      <c r="WLE18" s="695"/>
      <c r="WLF18" s="695"/>
      <c r="WLG18" s="695"/>
      <c r="WLH18" s="695"/>
      <c r="WLI18" s="695"/>
      <c r="WLJ18" s="695"/>
      <c r="WLK18" s="695"/>
      <c r="WLL18" s="695"/>
      <c r="WLM18" s="695"/>
      <c r="WLN18" s="695"/>
      <c r="WLO18" s="695"/>
      <c r="WLP18" s="695"/>
      <c r="WLQ18" s="695"/>
      <c r="WLR18" s="695"/>
      <c r="WLS18" s="695"/>
      <c r="WLT18" s="695"/>
      <c r="WLU18" s="695"/>
      <c r="WLV18" s="695"/>
      <c r="WLW18" s="695"/>
      <c r="WLX18" s="695"/>
      <c r="WLY18" s="695"/>
      <c r="WLZ18" s="695"/>
      <c r="WMA18" s="695"/>
      <c r="WMB18" s="695"/>
      <c r="WMC18" s="695"/>
      <c r="WMD18" s="695"/>
      <c r="WME18" s="695"/>
      <c r="WMF18" s="695"/>
      <c r="WMG18" s="695"/>
      <c r="WMH18" s="695"/>
      <c r="WMI18" s="695"/>
      <c r="WMJ18" s="695"/>
      <c r="WMK18" s="695"/>
      <c r="WML18" s="695"/>
      <c r="WMM18" s="695"/>
      <c r="WMN18" s="695"/>
      <c r="WMO18" s="695"/>
      <c r="WMP18" s="695"/>
      <c r="WMQ18" s="695"/>
      <c r="WMR18" s="695"/>
      <c r="WMS18" s="695"/>
      <c r="WMT18" s="695"/>
      <c r="WMU18" s="695"/>
      <c r="WMV18" s="695"/>
      <c r="WMW18" s="695"/>
      <c r="WMX18" s="695"/>
      <c r="WMY18" s="695"/>
      <c r="WMZ18" s="695"/>
      <c r="WNA18" s="695"/>
      <c r="WNB18" s="695"/>
      <c r="WNC18" s="695"/>
      <c r="WND18" s="695"/>
      <c r="WNE18" s="695"/>
      <c r="WNF18" s="695"/>
      <c r="WNG18" s="695"/>
      <c r="WNH18" s="695"/>
      <c r="WNI18" s="695"/>
      <c r="WNJ18" s="695"/>
      <c r="WNK18" s="695"/>
      <c r="WNL18" s="695"/>
      <c r="WNM18" s="695"/>
      <c r="WNN18" s="695"/>
      <c r="WNO18" s="695"/>
      <c r="WNP18" s="695"/>
      <c r="WNQ18" s="695"/>
      <c r="WNR18" s="695"/>
      <c r="WNS18" s="695"/>
      <c r="WNT18" s="695"/>
      <c r="WNU18" s="695"/>
      <c r="WNV18" s="695"/>
      <c r="WNW18" s="695"/>
      <c r="WNX18" s="695"/>
      <c r="WNY18" s="695"/>
      <c r="WNZ18" s="695"/>
      <c r="WOA18" s="695"/>
      <c r="WOB18" s="695"/>
      <c r="WOC18" s="695"/>
      <c r="WOD18" s="695"/>
      <c r="WOE18" s="695"/>
      <c r="WOF18" s="695"/>
      <c r="WOG18" s="695"/>
      <c r="WOH18" s="695"/>
      <c r="WOI18" s="695"/>
      <c r="WOJ18" s="695"/>
      <c r="WOK18" s="695"/>
      <c r="WOL18" s="695"/>
      <c r="WOM18" s="695"/>
      <c r="WON18" s="695"/>
      <c r="WOO18" s="695"/>
      <c r="WOP18" s="695"/>
      <c r="WOQ18" s="695"/>
      <c r="WOR18" s="695"/>
      <c r="WOS18" s="695"/>
      <c r="WOT18" s="695"/>
      <c r="WOU18" s="695"/>
      <c r="WOV18" s="695"/>
      <c r="WOW18" s="695"/>
      <c r="WOX18" s="695"/>
      <c r="WOY18" s="695"/>
      <c r="WOZ18" s="695"/>
      <c r="WPA18" s="695"/>
      <c r="WPB18" s="695"/>
      <c r="WPC18" s="695"/>
      <c r="WPD18" s="695"/>
      <c r="WPE18" s="695"/>
      <c r="WPF18" s="695"/>
      <c r="WPG18" s="695"/>
      <c r="WPH18" s="695"/>
      <c r="WPI18" s="695"/>
      <c r="WPJ18" s="695"/>
      <c r="WPK18" s="695"/>
      <c r="WPL18" s="695"/>
      <c r="WPM18" s="695"/>
      <c r="WPN18" s="695"/>
      <c r="WPO18" s="695"/>
      <c r="WPP18" s="695"/>
      <c r="WPQ18" s="695"/>
      <c r="WPR18" s="695"/>
      <c r="WPS18" s="695"/>
      <c r="WPT18" s="695"/>
      <c r="WPU18" s="695"/>
      <c r="WPV18" s="695"/>
      <c r="WPW18" s="695"/>
      <c r="WPX18" s="695"/>
      <c r="WPY18" s="695"/>
      <c r="WPZ18" s="695"/>
      <c r="WQA18" s="695"/>
      <c r="WQB18" s="695"/>
      <c r="WQC18" s="695"/>
      <c r="WQD18" s="695"/>
      <c r="WQE18" s="695"/>
      <c r="WQF18" s="695"/>
      <c r="WQG18" s="695"/>
      <c r="WQH18" s="695"/>
      <c r="WQI18" s="695"/>
      <c r="WQJ18" s="695"/>
      <c r="WQK18" s="695"/>
      <c r="WQL18" s="695"/>
      <c r="WQM18" s="695"/>
      <c r="WQN18" s="695"/>
      <c r="WQO18" s="695"/>
      <c r="WQP18" s="695"/>
      <c r="WQQ18" s="695"/>
      <c r="WQR18" s="695"/>
      <c r="WQS18" s="695"/>
      <c r="WQT18" s="695"/>
      <c r="WQU18" s="695"/>
      <c r="WQV18" s="695"/>
      <c r="WQW18" s="695"/>
      <c r="WQX18" s="695"/>
      <c r="WQY18" s="695"/>
      <c r="WQZ18" s="695"/>
      <c r="WRA18" s="695"/>
      <c r="WRB18" s="695"/>
      <c r="WRC18" s="695"/>
      <c r="WRD18" s="695"/>
      <c r="WRE18" s="695"/>
      <c r="WRF18" s="695"/>
      <c r="WRG18" s="695"/>
      <c r="WRH18" s="695"/>
      <c r="WRI18" s="695"/>
      <c r="WRJ18" s="695"/>
      <c r="WRK18" s="695"/>
      <c r="WRL18" s="695"/>
      <c r="WRM18" s="695"/>
      <c r="WRN18" s="695"/>
      <c r="WRO18" s="695"/>
      <c r="WRP18" s="695"/>
      <c r="WRQ18" s="695"/>
      <c r="WRR18" s="695"/>
      <c r="WRS18" s="695"/>
      <c r="WRT18" s="695"/>
      <c r="WRU18" s="695"/>
      <c r="WRV18" s="695"/>
      <c r="WRW18" s="695"/>
      <c r="WRX18" s="695"/>
      <c r="WRY18" s="695"/>
      <c r="WRZ18" s="695"/>
      <c r="WSA18" s="695"/>
      <c r="WSB18" s="695"/>
      <c r="WSC18" s="695"/>
      <c r="WSD18" s="695"/>
      <c r="WSE18" s="695"/>
      <c r="WSF18" s="695"/>
      <c r="WSG18" s="695"/>
      <c r="WSH18" s="695"/>
      <c r="WSI18" s="695"/>
      <c r="WSJ18" s="695"/>
      <c r="WSK18" s="695"/>
      <c r="WSL18" s="695"/>
      <c r="WSM18" s="695"/>
      <c r="WSN18" s="695"/>
      <c r="WSO18" s="695"/>
      <c r="WSP18" s="695"/>
      <c r="WSQ18" s="695"/>
      <c r="WSR18" s="695"/>
      <c r="WSS18" s="695"/>
      <c r="WST18" s="695"/>
      <c r="WSU18" s="695"/>
      <c r="WSV18" s="695"/>
      <c r="WSW18" s="695"/>
      <c r="WSX18" s="695"/>
      <c r="WSY18" s="695"/>
      <c r="WSZ18" s="695"/>
      <c r="WTA18" s="695"/>
      <c r="WTB18" s="695"/>
      <c r="WTC18" s="695"/>
      <c r="WTD18" s="695"/>
      <c r="WTE18" s="695"/>
      <c r="WTF18" s="695"/>
      <c r="WTG18" s="695"/>
      <c r="WTH18" s="695"/>
      <c r="WTI18" s="695"/>
      <c r="WTJ18" s="695"/>
      <c r="WTK18" s="695"/>
      <c r="WTL18" s="695"/>
      <c r="WTM18" s="695"/>
      <c r="WTN18" s="695"/>
      <c r="WTO18" s="695"/>
      <c r="WTP18" s="695"/>
      <c r="WTQ18" s="695"/>
      <c r="WTR18" s="695"/>
      <c r="WTS18" s="695"/>
      <c r="WTT18" s="695"/>
      <c r="WTU18" s="695"/>
      <c r="WTV18" s="695"/>
      <c r="WTW18" s="695"/>
      <c r="WTX18" s="695"/>
      <c r="WTY18" s="695"/>
      <c r="WTZ18" s="695"/>
      <c r="WUA18" s="695"/>
      <c r="WUB18" s="695"/>
      <c r="WUC18" s="695"/>
      <c r="WUD18" s="695"/>
      <c r="WUE18" s="695"/>
      <c r="WUF18" s="695"/>
      <c r="WUG18" s="695"/>
      <c r="WUH18" s="695"/>
      <c r="WUI18" s="695"/>
      <c r="WUJ18" s="695"/>
      <c r="WUK18" s="695"/>
      <c r="WUL18" s="695"/>
      <c r="WUM18" s="695"/>
      <c r="WUN18" s="695"/>
      <c r="WUO18" s="695"/>
      <c r="WUP18" s="695"/>
      <c r="WUQ18" s="695"/>
      <c r="WUR18" s="695"/>
      <c r="WUS18" s="695"/>
      <c r="WUT18" s="695"/>
      <c r="WUU18" s="695"/>
      <c r="WUV18" s="695"/>
      <c r="WUW18" s="695"/>
      <c r="WUX18" s="695"/>
      <c r="WUY18" s="695"/>
      <c r="WUZ18" s="695"/>
      <c r="WVA18" s="695"/>
      <c r="WVB18" s="695"/>
      <c r="WVC18" s="695"/>
      <c r="WVD18" s="695"/>
      <c r="WVE18" s="695"/>
      <c r="WVF18" s="695"/>
      <c r="WVG18" s="695"/>
      <c r="WVH18" s="695"/>
      <c r="WVI18" s="695"/>
      <c r="WVJ18" s="695"/>
      <c r="WVK18" s="695"/>
      <c r="WVL18" s="695"/>
      <c r="WVM18" s="695"/>
      <c r="WVN18" s="695"/>
      <c r="WVO18" s="695"/>
      <c r="WVP18" s="695"/>
      <c r="WVQ18" s="695"/>
      <c r="WVR18" s="695"/>
      <c r="WVS18" s="695"/>
      <c r="WVT18" s="695"/>
      <c r="WVU18" s="695"/>
      <c r="WVV18" s="695"/>
      <c r="WVW18" s="695"/>
      <c r="WVX18" s="695"/>
      <c r="WVY18" s="695"/>
      <c r="WVZ18" s="695"/>
      <c r="WWA18" s="695"/>
      <c r="WWB18" s="695"/>
      <c r="WWC18" s="695"/>
      <c r="WWD18" s="695"/>
      <c r="WWE18" s="695"/>
      <c r="WWF18" s="695"/>
      <c r="WWG18" s="695"/>
      <c r="WWH18" s="695"/>
      <c r="WWI18" s="695"/>
      <c r="WWJ18" s="695"/>
      <c r="WWK18" s="695"/>
      <c r="WWL18" s="695"/>
      <c r="WWM18" s="695"/>
      <c r="WWN18" s="695"/>
      <c r="WWO18" s="695"/>
      <c r="WWP18" s="695"/>
      <c r="WWQ18" s="695"/>
      <c r="WWR18" s="695"/>
      <c r="WWS18" s="695"/>
      <c r="WWT18" s="695"/>
      <c r="WWU18" s="695"/>
      <c r="WWV18" s="695"/>
      <c r="WWW18" s="695"/>
      <c r="WWX18" s="695"/>
      <c r="WWY18" s="695"/>
      <c r="WWZ18" s="695"/>
      <c r="WXA18" s="695"/>
      <c r="WXB18" s="695"/>
      <c r="WXC18" s="695"/>
      <c r="WXD18" s="695"/>
      <c r="WXE18" s="695"/>
      <c r="WXF18" s="695"/>
      <c r="WXG18" s="695"/>
      <c r="WXH18" s="695"/>
      <c r="WXI18" s="695"/>
      <c r="WXJ18" s="695"/>
      <c r="WXK18" s="695"/>
      <c r="WXL18" s="695"/>
      <c r="WXM18" s="695"/>
      <c r="WXN18" s="695"/>
      <c r="WXO18" s="695"/>
      <c r="WXP18" s="695"/>
      <c r="WXQ18" s="695"/>
      <c r="WXR18" s="695"/>
      <c r="WXS18" s="695"/>
      <c r="WXT18" s="695"/>
      <c r="WXU18" s="695"/>
      <c r="WXV18" s="695"/>
      <c r="WXW18" s="695"/>
      <c r="WXX18" s="695"/>
      <c r="WXY18" s="695"/>
      <c r="WXZ18" s="695"/>
      <c r="WYA18" s="695"/>
      <c r="WYB18" s="695"/>
      <c r="WYC18" s="695"/>
      <c r="WYD18" s="695"/>
      <c r="WYE18" s="695"/>
      <c r="WYF18" s="695"/>
      <c r="WYG18" s="695"/>
      <c r="WYH18" s="695"/>
      <c r="WYI18" s="695"/>
      <c r="WYJ18" s="695"/>
      <c r="WYK18" s="695"/>
      <c r="WYL18" s="695"/>
      <c r="WYM18" s="695"/>
      <c r="WYN18" s="695"/>
      <c r="WYO18" s="695"/>
      <c r="WYP18" s="695"/>
      <c r="WYQ18" s="695"/>
      <c r="WYR18" s="695"/>
      <c r="WYS18" s="695"/>
      <c r="WYT18" s="695"/>
      <c r="WYU18" s="695"/>
      <c r="WYV18" s="695"/>
      <c r="WYW18" s="695"/>
      <c r="WYX18" s="695"/>
      <c r="WYY18" s="695"/>
      <c r="WYZ18" s="695"/>
      <c r="WZA18" s="695"/>
      <c r="WZB18" s="695"/>
      <c r="WZC18" s="695"/>
      <c r="WZD18" s="695"/>
      <c r="WZE18" s="695"/>
      <c r="WZF18" s="695"/>
      <c r="WZG18" s="695"/>
      <c r="WZH18" s="695"/>
      <c r="WZI18" s="695"/>
      <c r="WZJ18" s="695"/>
      <c r="WZK18" s="695"/>
      <c r="WZL18" s="695"/>
      <c r="WZM18" s="695"/>
      <c r="WZN18" s="695"/>
      <c r="WZO18" s="695"/>
      <c r="WZP18" s="695"/>
      <c r="WZQ18" s="695"/>
      <c r="WZR18" s="695"/>
      <c r="WZS18" s="695"/>
      <c r="WZT18" s="695"/>
      <c r="WZU18" s="695"/>
      <c r="WZV18" s="695"/>
      <c r="WZW18" s="695"/>
      <c r="WZX18" s="695"/>
      <c r="WZY18" s="695"/>
      <c r="WZZ18" s="695"/>
      <c r="XAA18" s="695"/>
      <c r="XAB18" s="695"/>
      <c r="XAC18" s="695"/>
      <c r="XAD18" s="695"/>
      <c r="XAE18" s="695"/>
      <c r="XAF18" s="695"/>
      <c r="XAG18" s="695"/>
      <c r="XAH18" s="695"/>
      <c r="XAI18" s="695"/>
      <c r="XAJ18" s="695"/>
      <c r="XAK18" s="695"/>
      <c r="XAL18" s="695"/>
      <c r="XAM18" s="695"/>
      <c r="XAN18" s="695"/>
      <c r="XAO18" s="695"/>
      <c r="XAP18" s="695"/>
      <c r="XAQ18" s="695"/>
      <c r="XAR18" s="695"/>
      <c r="XAS18" s="695"/>
      <c r="XAT18" s="695"/>
      <c r="XAU18" s="695"/>
      <c r="XAV18" s="695"/>
      <c r="XAW18" s="695"/>
      <c r="XAX18" s="695"/>
      <c r="XAY18" s="695"/>
      <c r="XAZ18" s="695"/>
      <c r="XBA18" s="695"/>
      <c r="XBB18" s="695"/>
      <c r="XBC18" s="695"/>
      <c r="XBD18" s="695"/>
      <c r="XBE18" s="695"/>
      <c r="XBF18" s="695"/>
      <c r="XBG18" s="695"/>
      <c r="XBH18" s="695"/>
      <c r="XBI18" s="695"/>
      <c r="XBJ18" s="695"/>
      <c r="XBK18" s="695"/>
      <c r="XBL18" s="695"/>
      <c r="XBM18" s="695"/>
      <c r="XBN18" s="695"/>
      <c r="XBO18" s="695"/>
      <c r="XBP18" s="695"/>
      <c r="XBQ18" s="695"/>
      <c r="XBR18" s="695"/>
      <c r="XBS18" s="695"/>
      <c r="XBT18" s="695"/>
      <c r="XBU18" s="695"/>
      <c r="XBV18" s="695"/>
      <c r="XBW18" s="695"/>
      <c r="XBX18" s="695"/>
      <c r="XBY18" s="695"/>
      <c r="XBZ18" s="695"/>
      <c r="XCA18" s="695"/>
      <c r="XCB18" s="695"/>
      <c r="XCC18" s="695"/>
      <c r="XCD18" s="695"/>
      <c r="XCE18" s="695"/>
      <c r="XCF18" s="695"/>
      <c r="XCG18" s="695"/>
      <c r="XCH18" s="695"/>
      <c r="XCI18" s="695"/>
      <c r="XCJ18" s="695"/>
      <c r="XCK18" s="695"/>
      <c r="XCL18" s="695"/>
      <c r="XCM18" s="695"/>
      <c r="XCN18" s="695"/>
      <c r="XCO18" s="695"/>
      <c r="XCP18" s="695"/>
      <c r="XCQ18" s="695"/>
      <c r="XCR18" s="695"/>
      <c r="XCS18" s="695"/>
      <c r="XCT18" s="695"/>
      <c r="XCU18" s="695"/>
      <c r="XCV18" s="695"/>
      <c r="XCW18" s="695"/>
      <c r="XCX18" s="695"/>
      <c r="XCY18" s="695"/>
      <c r="XCZ18" s="695"/>
      <c r="XDA18" s="695"/>
      <c r="XDB18" s="695"/>
      <c r="XDC18" s="695"/>
      <c r="XDD18" s="695"/>
      <c r="XDE18" s="695"/>
      <c r="XDF18" s="695"/>
      <c r="XDG18" s="695"/>
      <c r="XDH18" s="695"/>
      <c r="XDI18" s="695"/>
      <c r="XDJ18" s="695"/>
      <c r="XDK18" s="695"/>
      <c r="XDL18" s="695"/>
      <c r="XDM18" s="695"/>
      <c r="XDN18" s="695"/>
      <c r="XDO18" s="695"/>
      <c r="XDP18" s="695"/>
      <c r="XDQ18" s="695"/>
      <c r="XDR18" s="695"/>
      <c r="XDS18" s="695"/>
      <c r="XDT18" s="695"/>
      <c r="XDU18" s="695"/>
      <c r="XDV18" s="695"/>
      <c r="XDW18" s="695"/>
      <c r="XDX18" s="695"/>
      <c r="XDY18" s="695"/>
      <c r="XDZ18" s="695"/>
      <c r="XEA18" s="695"/>
      <c r="XEB18" s="695"/>
      <c r="XEC18" s="695"/>
      <c r="XED18" s="695"/>
      <c r="XEE18" s="695"/>
      <c r="XEF18" s="695"/>
      <c r="XEG18" s="695"/>
      <c r="XEH18" s="695"/>
      <c r="XEI18" s="695"/>
      <c r="XEJ18" s="695"/>
      <c r="XEK18" s="695"/>
      <c r="XEL18" s="695"/>
      <c r="XEM18" s="695"/>
      <c r="XEN18" s="695"/>
      <c r="XEO18" s="695"/>
      <c r="XEP18" s="695"/>
      <c r="XEQ18" s="695"/>
      <c r="XER18" s="695"/>
      <c r="XES18" s="695"/>
      <c r="XET18" s="695"/>
      <c r="XEU18" s="695"/>
      <c r="XEV18" s="695"/>
      <c r="XEW18" s="695"/>
      <c r="XEX18" s="695"/>
      <c r="XEY18" s="695"/>
      <c r="XEZ18" s="695"/>
      <c r="XFA18" s="695"/>
      <c r="XFB18" s="695"/>
    </row>
    <row r="19" spans="1:16382">
      <c r="A19" s="696" t="s">
        <v>645</v>
      </c>
      <c r="B19" s="701">
        <v>147.91999999999999</v>
      </c>
      <c r="C19" s="702">
        <v>4.9800000000000004</v>
      </c>
      <c r="D19" s="701">
        <v>154.44</v>
      </c>
      <c r="E19" s="703">
        <v>4.41</v>
      </c>
      <c r="F19" s="703">
        <v>156.05626000000001</v>
      </c>
      <c r="G19" s="703">
        <v>1.046</v>
      </c>
      <c r="H19" s="703"/>
      <c r="I19" s="700"/>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5"/>
      <c r="AU19" s="695"/>
      <c r="AV19" s="695"/>
      <c r="AW19" s="695"/>
      <c r="AX19" s="695"/>
      <c r="AY19" s="695"/>
      <c r="AZ19" s="695"/>
      <c r="BA19" s="695"/>
      <c r="BB19" s="695"/>
      <c r="BC19" s="695"/>
      <c r="BD19" s="695"/>
      <c r="BE19" s="695"/>
      <c r="BF19" s="695"/>
      <c r="BG19" s="695"/>
      <c r="BH19" s="695"/>
      <c r="BI19" s="695"/>
      <c r="BJ19" s="695"/>
      <c r="BK19" s="695"/>
      <c r="BL19" s="695"/>
      <c r="BM19" s="695"/>
      <c r="BN19" s="695"/>
      <c r="BO19" s="695"/>
      <c r="BP19" s="695"/>
      <c r="BQ19" s="695"/>
      <c r="BR19" s="695"/>
      <c r="BS19" s="695"/>
      <c r="BT19" s="695"/>
      <c r="BU19" s="695"/>
      <c r="BV19" s="695"/>
      <c r="BW19" s="695"/>
      <c r="BX19" s="695"/>
      <c r="BY19" s="695"/>
      <c r="BZ19" s="695"/>
      <c r="CA19" s="695"/>
      <c r="CB19" s="695"/>
      <c r="CC19" s="695"/>
      <c r="CD19" s="695"/>
      <c r="CE19" s="695"/>
      <c r="CF19" s="695"/>
      <c r="CG19" s="695"/>
      <c r="CH19" s="695"/>
      <c r="CI19" s="695"/>
      <c r="CJ19" s="695"/>
      <c r="CK19" s="695"/>
      <c r="CL19" s="695"/>
      <c r="CM19" s="695"/>
      <c r="CN19" s="695"/>
      <c r="CO19" s="695"/>
      <c r="CP19" s="695"/>
      <c r="CQ19" s="695"/>
      <c r="CR19" s="695"/>
      <c r="CS19" s="695"/>
      <c r="CT19" s="695"/>
      <c r="CU19" s="695"/>
      <c r="CV19" s="695"/>
      <c r="CW19" s="695"/>
      <c r="CX19" s="695"/>
      <c r="CY19" s="695"/>
      <c r="CZ19" s="695"/>
      <c r="DA19" s="695"/>
      <c r="DB19" s="695"/>
      <c r="DC19" s="695"/>
      <c r="DD19" s="695"/>
      <c r="DE19" s="695"/>
      <c r="DF19" s="695"/>
      <c r="DG19" s="695"/>
      <c r="DH19" s="695"/>
      <c r="DI19" s="695"/>
      <c r="DJ19" s="695"/>
      <c r="DK19" s="695"/>
      <c r="DL19" s="695"/>
      <c r="DM19" s="695"/>
      <c r="DN19" s="695"/>
      <c r="DO19" s="695"/>
      <c r="DP19" s="695"/>
      <c r="DQ19" s="695"/>
      <c r="DR19" s="695"/>
      <c r="DS19" s="695"/>
      <c r="DT19" s="695"/>
      <c r="DU19" s="695"/>
      <c r="DV19" s="695"/>
      <c r="DW19" s="695"/>
      <c r="DX19" s="695"/>
      <c r="DY19" s="695"/>
      <c r="DZ19" s="695"/>
      <c r="EA19" s="695"/>
      <c r="EB19" s="695"/>
      <c r="EC19" s="695"/>
      <c r="ED19" s="695"/>
      <c r="EE19" s="695"/>
      <c r="EF19" s="695"/>
      <c r="EG19" s="695"/>
      <c r="EH19" s="695"/>
      <c r="EI19" s="695"/>
      <c r="EJ19" s="695"/>
      <c r="EK19" s="695"/>
      <c r="EL19" s="695"/>
      <c r="EM19" s="695"/>
      <c r="EN19" s="695"/>
      <c r="EO19" s="695"/>
      <c r="EP19" s="695"/>
      <c r="EQ19" s="695"/>
      <c r="ER19" s="695"/>
      <c r="ES19" s="695"/>
      <c r="ET19" s="695"/>
      <c r="EU19" s="695"/>
      <c r="EV19" s="695"/>
      <c r="EW19" s="695"/>
      <c r="EX19" s="695"/>
      <c r="EY19" s="695"/>
      <c r="EZ19" s="695"/>
      <c r="FA19" s="695"/>
      <c r="FB19" s="695"/>
      <c r="FC19" s="695"/>
      <c r="FD19" s="695"/>
      <c r="FE19" s="695"/>
      <c r="FF19" s="695"/>
      <c r="FG19" s="695"/>
      <c r="FH19" s="695"/>
      <c r="FI19" s="695"/>
      <c r="FJ19" s="695"/>
      <c r="FK19" s="695"/>
      <c r="FL19" s="695"/>
      <c r="FM19" s="695"/>
      <c r="FN19" s="695"/>
      <c r="FO19" s="695"/>
      <c r="FP19" s="695"/>
      <c r="FQ19" s="695"/>
      <c r="FR19" s="695"/>
      <c r="FS19" s="695"/>
      <c r="FT19" s="695"/>
      <c r="FU19" s="695"/>
      <c r="FV19" s="695"/>
      <c r="FW19" s="695"/>
      <c r="FX19" s="695"/>
      <c r="FY19" s="695"/>
      <c r="FZ19" s="695"/>
      <c r="GA19" s="695"/>
      <c r="GB19" s="695"/>
      <c r="GC19" s="695"/>
      <c r="GD19" s="695"/>
      <c r="GE19" s="695"/>
      <c r="GF19" s="695"/>
      <c r="GG19" s="695"/>
      <c r="GH19" s="695"/>
      <c r="GI19" s="695"/>
      <c r="GJ19" s="695"/>
      <c r="GK19" s="695"/>
      <c r="GL19" s="695"/>
      <c r="GM19" s="695"/>
      <c r="GN19" s="695"/>
      <c r="GO19" s="695"/>
      <c r="GP19" s="695"/>
      <c r="GQ19" s="695"/>
      <c r="GR19" s="695"/>
      <c r="GS19" s="695"/>
      <c r="GT19" s="695"/>
      <c r="GU19" s="695"/>
      <c r="GV19" s="695"/>
      <c r="GW19" s="695"/>
      <c r="GX19" s="695"/>
      <c r="GY19" s="695"/>
      <c r="GZ19" s="695"/>
      <c r="HA19" s="695"/>
      <c r="HB19" s="695"/>
      <c r="HC19" s="695"/>
      <c r="HD19" s="695"/>
      <c r="HE19" s="695"/>
      <c r="HF19" s="695"/>
      <c r="HG19" s="695"/>
      <c r="HH19" s="695"/>
      <c r="HI19" s="695"/>
      <c r="HJ19" s="695"/>
      <c r="HK19" s="695"/>
      <c r="HL19" s="695"/>
      <c r="HM19" s="695"/>
      <c r="HN19" s="695"/>
      <c r="HO19" s="695"/>
      <c r="HP19" s="695"/>
      <c r="HQ19" s="695"/>
      <c r="HR19" s="695"/>
      <c r="HS19" s="695"/>
      <c r="HT19" s="695"/>
      <c r="HU19" s="695"/>
      <c r="HV19" s="695"/>
      <c r="HW19" s="695"/>
      <c r="HX19" s="695"/>
      <c r="HY19" s="695"/>
      <c r="HZ19" s="695"/>
      <c r="IA19" s="695"/>
      <c r="IB19" s="695"/>
      <c r="IC19" s="695"/>
      <c r="ID19" s="695"/>
      <c r="IE19" s="695"/>
      <c r="IF19" s="695"/>
      <c r="IG19" s="695"/>
      <c r="IH19" s="695"/>
      <c r="II19" s="695"/>
      <c r="IJ19" s="695"/>
      <c r="IK19" s="695"/>
      <c r="IL19" s="695"/>
      <c r="IM19" s="695"/>
      <c r="IN19" s="695"/>
      <c r="IO19" s="695"/>
      <c r="IP19" s="695"/>
      <c r="IQ19" s="695"/>
      <c r="IR19" s="695"/>
      <c r="IS19" s="695"/>
      <c r="IT19" s="695"/>
      <c r="IU19" s="695"/>
      <c r="IV19" s="695"/>
      <c r="IW19" s="695"/>
      <c r="IX19" s="695"/>
      <c r="IY19" s="695"/>
      <c r="IZ19" s="695"/>
      <c r="JA19" s="695"/>
      <c r="JB19" s="695"/>
      <c r="JC19" s="695"/>
      <c r="JD19" s="695"/>
      <c r="JE19" s="695"/>
      <c r="JF19" s="695"/>
      <c r="JG19" s="695"/>
      <c r="JH19" s="695"/>
      <c r="JI19" s="695"/>
      <c r="JJ19" s="695"/>
      <c r="JK19" s="695"/>
      <c r="JL19" s="695"/>
      <c r="JM19" s="695"/>
      <c r="JN19" s="695"/>
      <c r="JO19" s="695"/>
      <c r="JP19" s="695"/>
      <c r="JQ19" s="695"/>
      <c r="JR19" s="695"/>
      <c r="JS19" s="695"/>
      <c r="JT19" s="695"/>
      <c r="JU19" s="695"/>
      <c r="JV19" s="695"/>
      <c r="JW19" s="695"/>
      <c r="JX19" s="695"/>
      <c r="JY19" s="695"/>
      <c r="JZ19" s="695"/>
      <c r="KA19" s="695"/>
      <c r="KB19" s="695"/>
      <c r="KC19" s="695"/>
      <c r="KD19" s="695"/>
      <c r="KE19" s="695"/>
      <c r="KF19" s="695"/>
      <c r="KG19" s="695"/>
      <c r="KH19" s="695"/>
      <c r="KI19" s="695"/>
      <c r="KJ19" s="695"/>
      <c r="KK19" s="695"/>
      <c r="KL19" s="695"/>
      <c r="KM19" s="695"/>
      <c r="KN19" s="695"/>
      <c r="KO19" s="695"/>
      <c r="KP19" s="695"/>
      <c r="KQ19" s="695"/>
      <c r="KR19" s="695"/>
      <c r="KS19" s="695"/>
      <c r="KT19" s="695"/>
      <c r="KU19" s="695"/>
      <c r="KV19" s="695"/>
      <c r="KW19" s="695"/>
      <c r="KX19" s="695"/>
      <c r="KY19" s="695"/>
      <c r="KZ19" s="695"/>
      <c r="LA19" s="695"/>
      <c r="LB19" s="695"/>
      <c r="LC19" s="695"/>
      <c r="LD19" s="695"/>
      <c r="LE19" s="695"/>
      <c r="LF19" s="695"/>
      <c r="LG19" s="695"/>
      <c r="LH19" s="695"/>
      <c r="LI19" s="695"/>
      <c r="LJ19" s="695"/>
      <c r="LK19" s="695"/>
      <c r="LL19" s="695"/>
      <c r="LM19" s="695"/>
      <c r="LN19" s="695"/>
      <c r="LO19" s="695"/>
      <c r="LP19" s="695"/>
      <c r="LQ19" s="695"/>
      <c r="LR19" s="695"/>
      <c r="LS19" s="695"/>
      <c r="LT19" s="695"/>
      <c r="LU19" s="695"/>
      <c r="LV19" s="695"/>
      <c r="LW19" s="695"/>
      <c r="LX19" s="695"/>
      <c r="LY19" s="695"/>
      <c r="LZ19" s="695"/>
      <c r="MA19" s="695"/>
      <c r="MB19" s="695"/>
      <c r="MC19" s="695"/>
      <c r="MD19" s="695"/>
      <c r="ME19" s="695"/>
      <c r="MF19" s="695"/>
      <c r="MG19" s="695"/>
      <c r="MH19" s="695"/>
      <c r="MI19" s="695"/>
      <c r="MJ19" s="695"/>
      <c r="MK19" s="695"/>
      <c r="ML19" s="695"/>
      <c r="MM19" s="695"/>
      <c r="MN19" s="695"/>
      <c r="MO19" s="695"/>
      <c r="MP19" s="695"/>
      <c r="MQ19" s="695"/>
      <c r="MR19" s="695"/>
      <c r="MS19" s="695"/>
      <c r="MT19" s="695"/>
      <c r="MU19" s="695"/>
      <c r="MV19" s="695"/>
      <c r="MW19" s="695"/>
      <c r="MX19" s="695"/>
      <c r="MY19" s="695"/>
      <c r="MZ19" s="695"/>
      <c r="NA19" s="695"/>
      <c r="NB19" s="695"/>
      <c r="NC19" s="695"/>
      <c r="ND19" s="695"/>
      <c r="NE19" s="695"/>
      <c r="NF19" s="695"/>
      <c r="NG19" s="695"/>
      <c r="NH19" s="695"/>
      <c r="NI19" s="695"/>
      <c r="NJ19" s="695"/>
      <c r="NK19" s="695"/>
      <c r="NL19" s="695"/>
      <c r="NM19" s="695"/>
      <c r="NN19" s="695"/>
      <c r="NO19" s="695"/>
      <c r="NP19" s="695"/>
      <c r="NQ19" s="695"/>
      <c r="NR19" s="695"/>
      <c r="NS19" s="695"/>
      <c r="NT19" s="695"/>
      <c r="NU19" s="695"/>
      <c r="NV19" s="695"/>
      <c r="NW19" s="695"/>
      <c r="NX19" s="695"/>
      <c r="NY19" s="695"/>
      <c r="NZ19" s="695"/>
      <c r="OA19" s="695"/>
      <c r="OB19" s="695"/>
      <c r="OC19" s="695"/>
      <c r="OD19" s="695"/>
      <c r="OE19" s="695"/>
      <c r="OF19" s="695"/>
      <c r="OG19" s="695"/>
      <c r="OH19" s="695"/>
      <c r="OI19" s="695"/>
      <c r="OJ19" s="695"/>
      <c r="OK19" s="695"/>
      <c r="OL19" s="695"/>
      <c r="OM19" s="695"/>
      <c r="ON19" s="695"/>
      <c r="OO19" s="695"/>
      <c r="OP19" s="695"/>
      <c r="OQ19" s="695"/>
      <c r="OR19" s="695"/>
      <c r="OS19" s="695"/>
      <c r="OT19" s="695"/>
      <c r="OU19" s="695"/>
      <c r="OV19" s="695"/>
      <c r="OW19" s="695"/>
      <c r="OX19" s="695"/>
      <c r="OY19" s="695"/>
      <c r="OZ19" s="695"/>
      <c r="PA19" s="695"/>
      <c r="PB19" s="695"/>
      <c r="PC19" s="695"/>
      <c r="PD19" s="695"/>
      <c r="PE19" s="695"/>
      <c r="PF19" s="695"/>
      <c r="PG19" s="695"/>
      <c r="PH19" s="695"/>
      <c r="PI19" s="695"/>
      <c r="PJ19" s="695"/>
      <c r="PK19" s="695"/>
      <c r="PL19" s="695"/>
      <c r="PM19" s="695"/>
      <c r="PN19" s="695"/>
      <c r="PO19" s="695"/>
      <c r="PP19" s="695"/>
      <c r="PQ19" s="695"/>
      <c r="PR19" s="695"/>
      <c r="PS19" s="695"/>
      <c r="PT19" s="695"/>
      <c r="PU19" s="695"/>
      <c r="PV19" s="695"/>
      <c r="PW19" s="695"/>
      <c r="PX19" s="695"/>
      <c r="PY19" s="695"/>
      <c r="PZ19" s="695"/>
      <c r="QA19" s="695"/>
      <c r="QB19" s="695"/>
      <c r="QC19" s="695"/>
      <c r="QD19" s="695"/>
      <c r="QE19" s="695"/>
      <c r="QF19" s="695"/>
      <c r="QG19" s="695"/>
      <c r="QH19" s="695"/>
      <c r="QI19" s="695"/>
      <c r="QJ19" s="695"/>
      <c r="QK19" s="695"/>
      <c r="QL19" s="695"/>
      <c r="QM19" s="695"/>
      <c r="QN19" s="695"/>
      <c r="QO19" s="695"/>
      <c r="QP19" s="695"/>
      <c r="QQ19" s="695"/>
      <c r="QR19" s="695"/>
      <c r="QS19" s="695"/>
      <c r="QT19" s="695"/>
      <c r="QU19" s="695"/>
      <c r="QV19" s="695"/>
      <c r="QW19" s="695"/>
      <c r="QX19" s="695"/>
      <c r="QY19" s="695"/>
      <c r="QZ19" s="695"/>
      <c r="RA19" s="695"/>
      <c r="RB19" s="695"/>
      <c r="RC19" s="695"/>
      <c r="RD19" s="695"/>
      <c r="RE19" s="695"/>
      <c r="RF19" s="695"/>
      <c r="RG19" s="695"/>
      <c r="RH19" s="695"/>
      <c r="RI19" s="695"/>
      <c r="RJ19" s="695"/>
      <c r="RK19" s="695"/>
      <c r="RL19" s="695"/>
      <c r="RM19" s="695"/>
      <c r="RN19" s="695"/>
      <c r="RO19" s="695"/>
      <c r="RP19" s="695"/>
      <c r="RQ19" s="695"/>
      <c r="RR19" s="695"/>
      <c r="RS19" s="695"/>
      <c r="RT19" s="695"/>
      <c r="RU19" s="695"/>
      <c r="RV19" s="695"/>
      <c r="RW19" s="695"/>
      <c r="RX19" s="695"/>
      <c r="RY19" s="695"/>
      <c r="RZ19" s="695"/>
      <c r="SA19" s="695"/>
      <c r="SB19" s="695"/>
      <c r="SC19" s="695"/>
      <c r="SD19" s="695"/>
      <c r="SE19" s="695"/>
      <c r="SF19" s="695"/>
      <c r="SG19" s="695"/>
      <c r="SH19" s="695"/>
      <c r="SI19" s="695"/>
      <c r="SJ19" s="695"/>
      <c r="SK19" s="695"/>
      <c r="SL19" s="695"/>
      <c r="SM19" s="695"/>
      <c r="SN19" s="695"/>
      <c r="SO19" s="695"/>
      <c r="SP19" s="695"/>
      <c r="SQ19" s="695"/>
      <c r="SR19" s="695"/>
      <c r="SS19" s="695"/>
      <c r="ST19" s="695"/>
      <c r="SU19" s="695"/>
      <c r="SV19" s="695"/>
      <c r="SW19" s="695"/>
      <c r="SX19" s="695"/>
      <c r="SY19" s="695"/>
      <c r="SZ19" s="695"/>
      <c r="TA19" s="695"/>
      <c r="TB19" s="695"/>
      <c r="TC19" s="695"/>
      <c r="TD19" s="695"/>
      <c r="TE19" s="695"/>
      <c r="TF19" s="695"/>
      <c r="TG19" s="695"/>
      <c r="TH19" s="695"/>
      <c r="TI19" s="695"/>
      <c r="TJ19" s="695"/>
      <c r="TK19" s="695"/>
      <c r="TL19" s="695"/>
      <c r="TM19" s="695"/>
      <c r="TN19" s="695"/>
      <c r="TO19" s="695"/>
      <c r="TP19" s="695"/>
      <c r="TQ19" s="695"/>
      <c r="TR19" s="695"/>
      <c r="TS19" s="695"/>
      <c r="TT19" s="695"/>
      <c r="TU19" s="695"/>
      <c r="TV19" s="695"/>
      <c r="TW19" s="695"/>
      <c r="TX19" s="695"/>
      <c r="TY19" s="695"/>
      <c r="TZ19" s="695"/>
      <c r="UA19" s="695"/>
      <c r="UB19" s="695"/>
      <c r="UC19" s="695"/>
      <c r="UD19" s="695"/>
      <c r="UE19" s="695"/>
      <c r="UF19" s="695"/>
      <c r="UG19" s="695"/>
      <c r="UH19" s="695"/>
      <c r="UI19" s="695"/>
      <c r="UJ19" s="695"/>
      <c r="UK19" s="695"/>
      <c r="UL19" s="695"/>
      <c r="UM19" s="695"/>
      <c r="UN19" s="695"/>
      <c r="UO19" s="695"/>
      <c r="UP19" s="695"/>
      <c r="UQ19" s="695"/>
      <c r="UR19" s="695"/>
      <c r="US19" s="695"/>
      <c r="UT19" s="695"/>
      <c r="UU19" s="695"/>
      <c r="UV19" s="695"/>
      <c r="UW19" s="695"/>
      <c r="UX19" s="695"/>
      <c r="UY19" s="695"/>
      <c r="UZ19" s="695"/>
      <c r="VA19" s="695"/>
      <c r="VB19" s="695"/>
      <c r="VC19" s="695"/>
      <c r="VD19" s="695"/>
      <c r="VE19" s="695"/>
      <c r="VF19" s="695"/>
      <c r="VG19" s="695"/>
      <c r="VH19" s="695"/>
      <c r="VI19" s="695"/>
      <c r="VJ19" s="695"/>
      <c r="VK19" s="695"/>
      <c r="VL19" s="695"/>
      <c r="VM19" s="695"/>
      <c r="VN19" s="695"/>
      <c r="VO19" s="695"/>
      <c r="VP19" s="695"/>
      <c r="VQ19" s="695"/>
      <c r="VR19" s="695"/>
      <c r="VS19" s="695"/>
      <c r="VT19" s="695"/>
      <c r="VU19" s="695"/>
      <c r="VV19" s="695"/>
      <c r="VW19" s="695"/>
      <c r="VX19" s="695"/>
      <c r="VY19" s="695"/>
      <c r="VZ19" s="695"/>
      <c r="WA19" s="695"/>
      <c r="WB19" s="695"/>
      <c r="WC19" s="695"/>
      <c r="WD19" s="695"/>
      <c r="WE19" s="695"/>
      <c r="WF19" s="695"/>
      <c r="WG19" s="695"/>
      <c r="WH19" s="695"/>
      <c r="WI19" s="695"/>
      <c r="WJ19" s="695"/>
      <c r="WK19" s="695"/>
      <c r="WL19" s="695"/>
      <c r="WM19" s="695"/>
      <c r="WN19" s="695"/>
      <c r="WO19" s="695"/>
      <c r="WP19" s="695"/>
      <c r="WQ19" s="695"/>
      <c r="WR19" s="695"/>
      <c r="WS19" s="695"/>
      <c r="WT19" s="695"/>
      <c r="WU19" s="695"/>
      <c r="WV19" s="695"/>
      <c r="WW19" s="695"/>
      <c r="WX19" s="695"/>
      <c r="WY19" s="695"/>
      <c r="WZ19" s="695"/>
      <c r="XA19" s="695"/>
      <c r="XB19" s="695"/>
      <c r="XC19" s="695"/>
      <c r="XD19" s="695"/>
      <c r="XE19" s="695"/>
      <c r="XF19" s="695"/>
      <c r="XG19" s="695"/>
      <c r="XH19" s="695"/>
      <c r="XI19" s="695"/>
      <c r="XJ19" s="695"/>
      <c r="XK19" s="695"/>
      <c r="XL19" s="695"/>
      <c r="XM19" s="695"/>
      <c r="XN19" s="695"/>
      <c r="XO19" s="695"/>
      <c r="XP19" s="695"/>
      <c r="XQ19" s="695"/>
      <c r="XR19" s="695"/>
      <c r="XS19" s="695"/>
      <c r="XT19" s="695"/>
      <c r="XU19" s="695"/>
      <c r="XV19" s="695"/>
      <c r="XW19" s="695"/>
      <c r="XX19" s="695"/>
      <c r="XY19" s="695"/>
      <c r="XZ19" s="695"/>
      <c r="YA19" s="695"/>
      <c r="YB19" s="695"/>
      <c r="YC19" s="695"/>
      <c r="YD19" s="695"/>
      <c r="YE19" s="695"/>
      <c r="YF19" s="695"/>
      <c r="YG19" s="695"/>
      <c r="YH19" s="695"/>
      <c r="YI19" s="695"/>
      <c r="YJ19" s="695"/>
      <c r="YK19" s="695"/>
      <c r="YL19" s="695"/>
      <c r="YM19" s="695"/>
      <c r="YN19" s="695"/>
      <c r="YO19" s="695"/>
      <c r="YP19" s="695"/>
      <c r="YQ19" s="695"/>
      <c r="YR19" s="695"/>
      <c r="YS19" s="695"/>
      <c r="YT19" s="695"/>
      <c r="YU19" s="695"/>
      <c r="YV19" s="695"/>
      <c r="YW19" s="695"/>
      <c r="YX19" s="695"/>
      <c r="YY19" s="695"/>
      <c r="YZ19" s="695"/>
      <c r="ZA19" s="695"/>
      <c r="ZB19" s="695"/>
      <c r="ZC19" s="695"/>
      <c r="ZD19" s="695"/>
      <c r="ZE19" s="695"/>
      <c r="ZF19" s="695"/>
      <c r="ZG19" s="695"/>
      <c r="ZH19" s="695"/>
      <c r="ZI19" s="695"/>
      <c r="ZJ19" s="695"/>
      <c r="ZK19" s="695"/>
      <c r="ZL19" s="695"/>
      <c r="ZM19" s="695"/>
      <c r="ZN19" s="695"/>
      <c r="ZO19" s="695"/>
      <c r="ZP19" s="695"/>
      <c r="ZQ19" s="695"/>
      <c r="ZR19" s="695"/>
      <c r="ZS19" s="695"/>
      <c r="ZT19" s="695"/>
      <c r="ZU19" s="695"/>
      <c r="ZV19" s="695"/>
      <c r="ZW19" s="695"/>
      <c r="ZX19" s="695"/>
      <c r="ZY19" s="695"/>
      <c r="ZZ19" s="695"/>
      <c r="AAA19" s="695"/>
      <c r="AAB19" s="695"/>
      <c r="AAC19" s="695"/>
      <c r="AAD19" s="695"/>
      <c r="AAE19" s="695"/>
      <c r="AAF19" s="695"/>
      <c r="AAG19" s="695"/>
      <c r="AAH19" s="695"/>
      <c r="AAI19" s="695"/>
      <c r="AAJ19" s="695"/>
      <c r="AAK19" s="695"/>
      <c r="AAL19" s="695"/>
      <c r="AAM19" s="695"/>
      <c r="AAN19" s="695"/>
      <c r="AAO19" s="695"/>
      <c r="AAP19" s="695"/>
      <c r="AAQ19" s="695"/>
      <c r="AAR19" s="695"/>
      <c r="AAS19" s="695"/>
      <c r="AAT19" s="695"/>
      <c r="AAU19" s="695"/>
      <c r="AAV19" s="695"/>
      <c r="AAW19" s="695"/>
      <c r="AAX19" s="695"/>
      <c r="AAY19" s="695"/>
      <c r="AAZ19" s="695"/>
      <c r="ABA19" s="695"/>
      <c r="ABB19" s="695"/>
      <c r="ABC19" s="695"/>
      <c r="ABD19" s="695"/>
      <c r="ABE19" s="695"/>
      <c r="ABF19" s="695"/>
      <c r="ABG19" s="695"/>
      <c r="ABH19" s="695"/>
      <c r="ABI19" s="695"/>
      <c r="ABJ19" s="695"/>
      <c r="ABK19" s="695"/>
      <c r="ABL19" s="695"/>
      <c r="ABM19" s="695"/>
      <c r="ABN19" s="695"/>
      <c r="ABO19" s="695"/>
      <c r="ABP19" s="695"/>
      <c r="ABQ19" s="695"/>
      <c r="ABR19" s="695"/>
      <c r="ABS19" s="695"/>
      <c r="ABT19" s="695"/>
      <c r="ABU19" s="695"/>
      <c r="ABV19" s="695"/>
      <c r="ABW19" s="695"/>
      <c r="ABX19" s="695"/>
      <c r="ABY19" s="695"/>
      <c r="ABZ19" s="695"/>
      <c r="ACA19" s="695"/>
      <c r="ACB19" s="695"/>
      <c r="ACC19" s="695"/>
      <c r="ACD19" s="695"/>
      <c r="ACE19" s="695"/>
      <c r="ACF19" s="695"/>
      <c r="ACG19" s="695"/>
      <c r="ACH19" s="695"/>
      <c r="ACI19" s="695"/>
      <c r="ACJ19" s="695"/>
      <c r="ACK19" s="695"/>
      <c r="ACL19" s="695"/>
      <c r="ACM19" s="695"/>
      <c r="ACN19" s="695"/>
      <c r="ACO19" s="695"/>
      <c r="ACP19" s="695"/>
      <c r="ACQ19" s="695"/>
      <c r="ACR19" s="695"/>
      <c r="ACS19" s="695"/>
      <c r="ACT19" s="695"/>
      <c r="ACU19" s="695"/>
      <c r="ACV19" s="695"/>
      <c r="ACW19" s="695"/>
      <c r="ACX19" s="695"/>
      <c r="ACY19" s="695"/>
      <c r="ACZ19" s="695"/>
      <c r="ADA19" s="695"/>
      <c r="ADB19" s="695"/>
      <c r="ADC19" s="695"/>
      <c r="ADD19" s="695"/>
      <c r="ADE19" s="695"/>
      <c r="ADF19" s="695"/>
      <c r="ADG19" s="695"/>
      <c r="ADH19" s="695"/>
      <c r="ADI19" s="695"/>
      <c r="ADJ19" s="695"/>
      <c r="ADK19" s="695"/>
      <c r="ADL19" s="695"/>
      <c r="ADM19" s="695"/>
      <c r="ADN19" s="695"/>
      <c r="ADO19" s="695"/>
      <c r="ADP19" s="695"/>
      <c r="ADQ19" s="695"/>
      <c r="ADR19" s="695"/>
      <c r="ADS19" s="695"/>
      <c r="ADT19" s="695"/>
      <c r="ADU19" s="695"/>
      <c r="ADV19" s="695"/>
      <c r="ADW19" s="695"/>
      <c r="ADX19" s="695"/>
      <c r="ADY19" s="695"/>
      <c r="ADZ19" s="695"/>
      <c r="AEA19" s="695"/>
      <c r="AEB19" s="695"/>
      <c r="AEC19" s="695"/>
      <c r="AED19" s="695"/>
      <c r="AEE19" s="695"/>
      <c r="AEF19" s="695"/>
      <c r="AEG19" s="695"/>
      <c r="AEH19" s="695"/>
      <c r="AEI19" s="695"/>
      <c r="AEJ19" s="695"/>
      <c r="AEK19" s="695"/>
      <c r="AEL19" s="695"/>
      <c r="AEM19" s="695"/>
      <c r="AEN19" s="695"/>
      <c r="AEO19" s="695"/>
      <c r="AEP19" s="695"/>
      <c r="AEQ19" s="695"/>
      <c r="AER19" s="695"/>
      <c r="AES19" s="695"/>
      <c r="AET19" s="695"/>
      <c r="AEU19" s="695"/>
      <c r="AEV19" s="695"/>
      <c r="AEW19" s="695"/>
      <c r="AEX19" s="695"/>
      <c r="AEY19" s="695"/>
      <c r="AEZ19" s="695"/>
      <c r="AFA19" s="695"/>
      <c r="AFB19" s="695"/>
      <c r="AFC19" s="695"/>
      <c r="AFD19" s="695"/>
      <c r="AFE19" s="695"/>
      <c r="AFF19" s="695"/>
      <c r="AFG19" s="695"/>
      <c r="AFH19" s="695"/>
      <c r="AFI19" s="695"/>
      <c r="AFJ19" s="695"/>
      <c r="AFK19" s="695"/>
      <c r="AFL19" s="695"/>
      <c r="AFM19" s="695"/>
      <c r="AFN19" s="695"/>
      <c r="AFO19" s="695"/>
      <c r="AFP19" s="695"/>
      <c r="AFQ19" s="695"/>
      <c r="AFR19" s="695"/>
      <c r="AFS19" s="695"/>
      <c r="AFT19" s="695"/>
      <c r="AFU19" s="695"/>
      <c r="AFV19" s="695"/>
      <c r="AFW19" s="695"/>
      <c r="AFX19" s="695"/>
      <c r="AFY19" s="695"/>
      <c r="AFZ19" s="695"/>
      <c r="AGA19" s="695"/>
      <c r="AGB19" s="695"/>
      <c r="AGC19" s="695"/>
      <c r="AGD19" s="695"/>
      <c r="AGE19" s="695"/>
      <c r="AGF19" s="695"/>
      <c r="AGG19" s="695"/>
      <c r="AGH19" s="695"/>
      <c r="AGI19" s="695"/>
      <c r="AGJ19" s="695"/>
      <c r="AGK19" s="695"/>
      <c r="AGL19" s="695"/>
      <c r="AGM19" s="695"/>
      <c r="AGN19" s="695"/>
      <c r="AGO19" s="695"/>
      <c r="AGP19" s="695"/>
      <c r="AGQ19" s="695"/>
      <c r="AGR19" s="695"/>
      <c r="AGS19" s="695"/>
      <c r="AGT19" s="695"/>
      <c r="AGU19" s="695"/>
      <c r="AGV19" s="695"/>
      <c r="AGW19" s="695"/>
      <c r="AGX19" s="695"/>
      <c r="AGY19" s="695"/>
      <c r="AGZ19" s="695"/>
      <c r="AHA19" s="695"/>
      <c r="AHB19" s="695"/>
      <c r="AHC19" s="695"/>
      <c r="AHD19" s="695"/>
      <c r="AHE19" s="695"/>
      <c r="AHF19" s="695"/>
      <c r="AHG19" s="695"/>
      <c r="AHH19" s="695"/>
      <c r="AHI19" s="695"/>
      <c r="AHJ19" s="695"/>
      <c r="AHK19" s="695"/>
      <c r="AHL19" s="695"/>
      <c r="AHM19" s="695"/>
      <c r="AHN19" s="695"/>
      <c r="AHO19" s="695"/>
      <c r="AHP19" s="695"/>
      <c r="AHQ19" s="695"/>
      <c r="AHR19" s="695"/>
      <c r="AHS19" s="695"/>
      <c r="AHT19" s="695"/>
      <c r="AHU19" s="695"/>
      <c r="AHV19" s="695"/>
      <c r="AHW19" s="695"/>
      <c r="AHX19" s="695"/>
      <c r="AHY19" s="695"/>
      <c r="AHZ19" s="695"/>
      <c r="AIA19" s="695"/>
      <c r="AIB19" s="695"/>
      <c r="AIC19" s="695"/>
      <c r="AID19" s="695"/>
      <c r="AIE19" s="695"/>
      <c r="AIF19" s="695"/>
      <c r="AIG19" s="695"/>
      <c r="AIH19" s="695"/>
      <c r="AII19" s="695"/>
      <c r="AIJ19" s="695"/>
      <c r="AIK19" s="695"/>
      <c r="AIL19" s="695"/>
      <c r="AIM19" s="695"/>
      <c r="AIN19" s="695"/>
      <c r="AIO19" s="695"/>
      <c r="AIP19" s="695"/>
      <c r="AIQ19" s="695"/>
      <c r="AIR19" s="695"/>
      <c r="AIS19" s="695"/>
      <c r="AIT19" s="695"/>
      <c r="AIU19" s="695"/>
      <c r="AIV19" s="695"/>
      <c r="AIW19" s="695"/>
      <c r="AIX19" s="695"/>
      <c r="AIY19" s="695"/>
      <c r="AIZ19" s="695"/>
      <c r="AJA19" s="695"/>
      <c r="AJB19" s="695"/>
      <c r="AJC19" s="695"/>
      <c r="AJD19" s="695"/>
      <c r="AJE19" s="695"/>
      <c r="AJF19" s="695"/>
      <c r="AJG19" s="695"/>
      <c r="AJH19" s="695"/>
      <c r="AJI19" s="695"/>
      <c r="AJJ19" s="695"/>
      <c r="AJK19" s="695"/>
      <c r="AJL19" s="695"/>
      <c r="AJM19" s="695"/>
      <c r="AJN19" s="695"/>
      <c r="AJO19" s="695"/>
      <c r="AJP19" s="695"/>
      <c r="AJQ19" s="695"/>
      <c r="AJR19" s="695"/>
      <c r="AJS19" s="695"/>
      <c r="AJT19" s="695"/>
      <c r="AJU19" s="695"/>
      <c r="AJV19" s="695"/>
      <c r="AJW19" s="695"/>
      <c r="AJX19" s="695"/>
      <c r="AJY19" s="695"/>
      <c r="AJZ19" s="695"/>
      <c r="AKA19" s="695"/>
      <c r="AKB19" s="695"/>
      <c r="AKC19" s="695"/>
      <c r="AKD19" s="695"/>
      <c r="AKE19" s="695"/>
      <c r="AKF19" s="695"/>
      <c r="AKG19" s="695"/>
      <c r="AKH19" s="695"/>
      <c r="AKI19" s="695"/>
      <c r="AKJ19" s="695"/>
      <c r="AKK19" s="695"/>
      <c r="AKL19" s="695"/>
      <c r="AKM19" s="695"/>
      <c r="AKN19" s="695"/>
      <c r="AKO19" s="695"/>
      <c r="AKP19" s="695"/>
      <c r="AKQ19" s="695"/>
      <c r="AKR19" s="695"/>
      <c r="AKS19" s="695"/>
      <c r="AKT19" s="695"/>
      <c r="AKU19" s="695"/>
      <c r="AKV19" s="695"/>
      <c r="AKW19" s="695"/>
      <c r="AKX19" s="695"/>
      <c r="AKY19" s="695"/>
      <c r="AKZ19" s="695"/>
      <c r="ALA19" s="695"/>
      <c r="ALB19" s="695"/>
      <c r="ALC19" s="695"/>
      <c r="ALD19" s="695"/>
      <c r="ALE19" s="695"/>
      <c r="ALF19" s="695"/>
      <c r="ALG19" s="695"/>
      <c r="ALH19" s="695"/>
      <c r="ALI19" s="695"/>
      <c r="ALJ19" s="695"/>
      <c r="ALK19" s="695"/>
      <c r="ALL19" s="695"/>
      <c r="ALM19" s="695"/>
      <c r="ALN19" s="695"/>
      <c r="ALO19" s="695"/>
      <c r="ALP19" s="695"/>
      <c r="ALQ19" s="695"/>
      <c r="ALR19" s="695"/>
      <c r="ALS19" s="695"/>
      <c r="ALT19" s="695"/>
      <c r="ALU19" s="695"/>
      <c r="ALV19" s="695"/>
      <c r="ALW19" s="695"/>
      <c r="ALX19" s="695"/>
      <c r="ALY19" s="695"/>
      <c r="ALZ19" s="695"/>
      <c r="AMA19" s="695"/>
      <c r="AMB19" s="695"/>
      <c r="AMC19" s="695"/>
      <c r="AMD19" s="695"/>
      <c r="AME19" s="695"/>
      <c r="AMF19" s="695"/>
      <c r="AMG19" s="695"/>
      <c r="AMH19" s="695"/>
      <c r="AMI19" s="695"/>
      <c r="AMJ19" s="695"/>
      <c r="AMK19" s="695"/>
      <c r="AML19" s="695"/>
      <c r="AMM19" s="695"/>
      <c r="AMN19" s="695"/>
      <c r="AMO19" s="695"/>
      <c r="AMP19" s="695"/>
      <c r="AMQ19" s="695"/>
      <c r="AMR19" s="695"/>
      <c r="AMS19" s="695"/>
      <c r="AMT19" s="695"/>
      <c r="AMU19" s="695"/>
      <c r="AMV19" s="695"/>
      <c r="AMW19" s="695"/>
      <c r="AMX19" s="695"/>
      <c r="AMY19" s="695"/>
      <c r="AMZ19" s="695"/>
      <c r="ANA19" s="695"/>
      <c r="ANB19" s="695"/>
      <c r="ANC19" s="695"/>
      <c r="AND19" s="695"/>
      <c r="ANE19" s="695"/>
      <c r="ANF19" s="695"/>
      <c r="ANG19" s="695"/>
      <c r="ANH19" s="695"/>
      <c r="ANI19" s="695"/>
      <c r="ANJ19" s="695"/>
      <c r="ANK19" s="695"/>
      <c r="ANL19" s="695"/>
      <c r="ANM19" s="695"/>
      <c r="ANN19" s="695"/>
      <c r="ANO19" s="695"/>
      <c r="ANP19" s="695"/>
      <c r="ANQ19" s="695"/>
      <c r="ANR19" s="695"/>
      <c r="ANS19" s="695"/>
      <c r="ANT19" s="695"/>
      <c r="ANU19" s="695"/>
      <c r="ANV19" s="695"/>
      <c r="ANW19" s="695"/>
      <c r="ANX19" s="695"/>
      <c r="ANY19" s="695"/>
      <c r="ANZ19" s="695"/>
      <c r="AOA19" s="695"/>
      <c r="AOB19" s="695"/>
      <c r="AOC19" s="695"/>
      <c r="AOD19" s="695"/>
      <c r="AOE19" s="695"/>
      <c r="AOF19" s="695"/>
      <c r="AOG19" s="695"/>
      <c r="AOH19" s="695"/>
      <c r="AOI19" s="695"/>
      <c r="AOJ19" s="695"/>
      <c r="AOK19" s="695"/>
      <c r="AOL19" s="695"/>
      <c r="AOM19" s="695"/>
      <c r="AON19" s="695"/>
      <c r="AOO19" s="695"/>
      <c r="AOP19" s="695"/>
      <c r="AOQ19" s="695"/>
      <c r="AOR19" s="695"/>
      <c r="AOS19" s="695"/>
      <c r="AOT19" s="695"/>
      <c r="AOU19" s="695"/>
      <c r="AOV19" s="695"/>
      <c r="AOW19" s="695"/>
      <c r="AOX19" s="695"/>
      <c r="AOY19" s="695"/>
      <c r="AOZ19" s="695"/>
      <c r="APA19" s="695"/>
      <c r="APB19" s="695"/>
      <c r="APC19" s="695"/>
      <c r="APD19" s="695"/>
      <c r="APE19" s="695"/>
      <c r="APF19" s="695"/>
      <c r="APG19" s="695"/>
      <c r="APH19" s="695"/>
      <c r="API19" s="695"/>
      <c r="APJ19" s="695"/>
      <c r="APK19" s="695"/>
      <c r="APL19" s="695"/>
      <c r="APM19" s="695"/>
      <c r="APN19" s="695"/>
      <c r="APO19" s="695"/>
      <c r="APP19" s="695"/>
      <c r="APQ19" s="695"/>
      <c r="APR19" s="695"/>
      <c r="APS19" s="695"/>
      <c r="APT19" s="695"/>
      <c r="APU19" s="695"/>
      <c r="APV19" s="695"/>
      <c r="APW19" s="695"/>
      <c r="APX19" s="695"/>
      <c r="APY19" s="695"/>
      <c r="APZ19" s="695"/>
      <c r="AQA19" s="695"/>
      <c r="AQB19" s="695"/>
      <c r="AQC19" s="695"/>
      <c r="AQD19" s="695"/>
      <c r="AQE19" s="695"/>
      <c r="AQF19" s="695"/>
      <c r="AQG19" s="695"/>
      <c r="AQH19" s="695"/>
      <c r="AQI19" s="695"/>
      <c r="AQJ19" s="695"/>
      <c r="AQK19" s="695"/>
      <c r="AQL19" s="695"/>
      <c r="AQM19" s="695"/>
      <c r="AQN19" s="695"/>
      <c r="AQO19" s="695"/>
      <c r="AQP19" s="695"/>
      <c r="AQQ19" s="695"/>
      <c r="AQR19" s="695"/>
      <c r="AQS19" s="695"/>
      <c r="AQT19" s="695"/>
      <c r="AQU19" s="695"/>
      <c r="AQV19" s="695"/>
      <c r="AQW19" s="695"/>
      <c r="AQX19" s="695"/>
      <c r="AQY19" s="695"/>
      <c r="AQZ19" s="695"/>
      <c r="ARA19" s="695"/>
      <c r="ARB19" s="695"/>
      <c r="ARC19" s="695"/>
      <c r="ARD19" s="695"/>
      <c r="ARE19" s="695"/>
      <c r="ARF19" s="695"/>
      <c r="ARG19" s="695"/>
      <c r="ARH19" s="695"/>
      <c r="ARI19" s="695"/>
      <c r="ARJ19" s="695"/>
      <c r="ARK19" s="695"/>
      <c r="ARL19" s="695"/>
      <c r="ARM19" s="695"/>
      <c r="ARN19" s="695"/>
      <c r="ARO19" s="695"/>
      <c r="ARP19" s="695"/>
      <c r="ARQ19" s="695"/>
      <c r="ARR19" s="695"/>
      <c r="ARS19" s="695"/>
      <c r="ART19" s="695"/>
      <c r="ARU19" s="695"/>
      <c r="ARV19" s="695"/>
      <c r="ARW19" s="695"/>
      <c r="ARX19" s="695"/>
      <c r="ARY19" s="695"/>
      <c r="ARZ19" s="695"/>
      <c r="ASA19" s="695"/>
      <c r="ASB19" s="695"/>
      <c r="ASC19" s="695"/>
      <c r="ASD19" s="695"/>
      <c r="ASE19" s="695"/>
      <c r="ASF19" s="695"/>
      <c r="ASG19" s="695"/>
      <c r="ASH19" s="695"/>
      <c r="ASI19" s="695"/>
      <c r="ASJ19" s="695"/>
      <c r="ASK19" s="695"/>
      <c r="ASL19" s="695"/>
      <c r="ASM19" s="695"/>
      <c r="ASN19" s="695"/>
      <c r="ASO19" s="695"/>
      <c r="ASP19" s="695"/>
      <c r="ASQ19" s="695"/>
      <c r="ASR19" s="695"/>
      <c r="ASS19" s="695"/>
      <c r="AST19" s="695"/>
      <c r="ASU19" s="695"/>
      <c r="ASV19" s="695"/>
      <c r="ASW19" s="695"/>
      <c r="ASX19" s="695"/>
      <c r="ASY19" s="695"/>
      <c r="ASZ19" s="695"/>
      <c r="ATA19" s="695"/>
      <c r="ATB19" s="695"/>
      <c r="ATC19" s="695"/>
      <c r="ATD19" s="695"/>
      <c r="ATE19" s="695"/>
      <c r="ATF19" s="695"/>
      <c r="ATG19" s="695"/>
      <c r="ATH19" s="695"/>
      <c r="ATI19" s="695"/>
      <c r="ATJ19" s="695"/>
      <c r="ATK19" s="695"/>
      <c r="ATL19" s="695"/>
      <c r="ATM19" s="695"/>
      <c r="ATN19" s="695"/>
      <c r="ATO19" s="695"/>
      <c r="ATP19" s="695"/>
      <c r="ATQ19" s="695"/>
      <c r="ATR19" s="695"/>
      <c r="ATS19" s="695"/>
      <c r="ATT19" s="695"/>
      <c r="ATU19" s="695"/>
      <c r="ATV19" s="695"/>
      <c r="ATW19" s="695"/>
      <c r="ATX19" s="695"/>
      <c r="ATY19" s="695"/>
      <c r="ATZ19" s="695"/>
      <c r="AUA19" s="695"/>
      <c r="AUB19" s="695"/>
      <c r="AUC19" s="695"/>
      <c r="AUD19" s="695"/>
      <c r="AUE19" s="695"/>
      <c r="AUF19" s="695"/>
      <c r="AUG19" s="695"/>
      <c r="AUH19" s="695"/>
      <c r="AUI19" s="695"/>
      <c r="AUJ19" s="695"/>
      <c r="AUK19" s="695"/>
      <c r="AUL19" s="695"/>
      <c r="AUM19" s="695"/>
      <c r="AUN19" s="695"/>
      <c r="AUO19" s="695"/>
      <c r="AUP19" s="695"/>
      <c r="AUQ19" s="695"/>
      <c r="AUR19" s="695"/>
      <c r="AUS19" s="695"/>
      <c r="AUT19" s="695"/>
      <c r="AUU19" s="695"/>
      <c r="AUV19" s="695"/>
      <c r="AUW19" s="695"/>
      <c r="AUX19" s="695"/>
      <c r="AUY19" s="695"/>
      <c r="AUZ19" s="695"/>
      <c r="AVA19" s="695"/>
      <c r="AVB19" s="695"/>
      <c r="AVC19" s="695"/>
      <c r="AVD19" s="695"/>
      <c r="AVE19" s="695"/>
      <c r="AVF19" s="695"/>
      <c r="AVG19" s="695"/>
      <c r="AVH19" s="695"/>
      <c r="AVI19" s="695"/>
      <c r="AVJ19" s="695"/>
      <c r="AVK19" s="695"/>
      <c r="AVL19" s="695"/>
      <c r="AVM19" s="695"/>
      <c r="AVN19" s="695"/>
      <c r="AVO19" s="695"/>
      <c r="AVP19" s="695"/>
      <c r="AVQ19" s="695"/>
      <c r="AVR19" s="695"/>
      <c r="AVS19" s="695"/>
      <c r="AVT19" s="695"/>
      <c r="AVU19" s="695"/>
      <c r="AVV19" s="695"/>
      <c r="AVW19" s="695"/>
      <c r="AVX19" s="695"/>
      <c r="AVY19" s="695"/>
      <c r="AVZ19" s="695"/>
      <c r="AWA19" s="695"/>
      <c r="AWB19" s="695"/>
      <c r="AWC19" s="695"/>
      <c r="AWD19" s="695"/>
      <c r="AWE19" s="695"/>
      <c r="AWF19" s="695"/>
      <c r="AWG19" s="695"/>
      <c r="AWH19" s="695"/>
      <c r="AWI19" s="695"/>
      <c r="AWJ19" s="695"/>
      <c r="AWK19" s="695"/>
      <c r="AWL19" s="695"/>
      <c r="AWM19" s="695"/>
      <c r="AWN19" s="695"/>
      <c r="AWO19" s="695"/>
      <c r="AWP19" s="695"/>
      <c r="AWQ19" s="695"/>
      <c r="AWR19" s="695"/>
      <c r="AWS19" s="695"/>
      <c r="AWT19" s="695"/>
      <c r="AWU19" s="695"/>
      <c r="AWV19" s="695"/>
      <c r="AWW19" s="695"/>
      <c r="AWX19" s="695"/>
      <c r="AWY19" s="695"/>
      <c r="AWZ19" s="695"/>
      <c r="AXA19" s="695"/>
      <c r="AXB19" s="695"/>
      <c r="AXC19" s="695"/>
      <c r="AXD19" s="695"/>
      <c r="AXE19" s="695"/>
      <c r="AXF19" s="695"/>
      <c r="AXG19" s="695"/>
      <c r="AXH19" s="695"/>
      <c r="AXI19" s="695"/>
      <c r="AXJ19" s="695"/>
      <c r="AXK19" s="695"/>
      <c r="AXL19" s="695"/>
      <c r="AXM19" s="695"/>
      <c r="AXN19" s="695"/>
      <c r="AXO19" s="695"/>
      <c r="AXP19" s="695"/>
      <c r="AXQ19" s="695"/>
      <c r="AXR19" s="695"/>
      <c r="AXS19" s="695"/>
      <c r="AXT19" s="695"/>
      <c r="AXU19" s="695"/>
      <c r="AXV19" s="695"/>
      <c r="AXW19" s="695"/>
      <c r="AXX19" s="695"/>
      <c r="AXY19" s="695"/>
      <c r="AXZ19" s="695"/>
      <c r="AYA19" s="695"/>
      <c r="AYB19" s="695"/>
      <c r="AYC19" s="695"/>
      <c r="AYD19" s="695"/>
      <c r="AYE19" s="695"/>
      <c r="AYF19" s="695"/>
      <c r="AYG19" s="695"/>
      <c r="AYH19" s="695"/>
      <c r="AYI19" s="695"/>
      <c r="AYJ19" s="695"/>
      <c r="AYK19" s="695"/>
      <c r="AYL19" s="695"/>
      <c r="AYM19" s="695"/>
      <c r="AYN19" s="695"/>
      <c r="AYO19" s="695"/>
      <c r="AYP19" s="695"/>
      <c r="AYQ19" s="695"/>
      <c r="AYR19" s="695"/>
      <c r="AYS19" s="695"/>
      <c r="AYT19" s="695"/>
      <c r="AYU19" s="695"/>
      <c r="AYV19" s="695"/>
      <c r="AYW19" s="695"/>
      <c r="AYX19" s="695"/>
      <c r="AYY19" s="695"/>
      <c r="AYZ19" s="695"/>
      <c r="AZA19" s="695"/>
      <c r="AZB19" s="695"/>
      <c r="AZC19" s="695"/>
      <c r="AZD19" s="695"/>
      <c r="AZE19" s="695"/>
      <c r="AZF19" s="695"/>
      <c r="AZG19" s="695"/>
      <c r="AZH19" s="695"/>
      <c r="AZI19" s="695"/>
      <c r="AZJ19" s="695"/>
      <c r="AZK19" s="695"/>
      <c r="AZL19" s="695"/>
      <c r="AZM19" s="695"/>
      <c r="AZN19" s="695"/>
      <c r="AZO19" s="695"/>
      <c r="AZP19" s="695"/>
      <c r="AZQ19" s="695"/>
      <c r="AZR19" s="695"/>
      <c r="AZS19" s="695"/>
      <c r="AZT19" s="695"/>
      <c r="AZU19" s="695"/>
      <c r="AZV19" s="695"/>
      <c r="AZW19" s="695"/>
      <c r="AZX19" s="695"/>
      <c r="AZY19" s="695"/>
      <c r="AZZ19" s="695"/>
      <c r="BAA19" s="695"/>
      <c r="BAB19" s="695"/>
      <c r="BAC19" s="695"/>
      <c r="BAD19" s="695"/>
      <c r="BAE19" s="695"/>
      <c r="BAF19" s="695"/>
      <c r="BAG19" s="695"/>
      <c r="BAH19" s="695"/>
      <c r="BAI19" s="695"/>
      <c r="BAJ19" s="695"/>
      <c r="BAK19" s="695"/>
      <c r="BAL19" s="695"/>
      <c r="BAM19" s="695"/>
      <c r="BAN19" s="695"/>
      <c r="BAO19" s="695"/>
      <c r="BAP19" s="695"/>
      <c r="BAQ19" s="695"/>
      <c r="BAR19" s="695"/>
      <c r="BAS19" s="695"/>
      <c r="BAT19" s="695"/>
      <c r="BAU19" s="695"/>
      <c r="BAV19" s="695"/>
      <c r="BAW19" s="695"/>
      <c r="BAX19" s="695"/>
      <c r="BAY19" s="695"/>
      <c r="BAZ19" s="695"/>
      <c r="BBA19" s="695"/>
      <c r="BBB19" s="695"/>
      <c r="BBC19" s="695"/>
      <c r="BBD19" s="695"/>
      <c r="BBE19" s="695"/>
      <c r="BBF19" s="695"/>
      <c r="BBG19" s="695"/>
      <c r="BBH19" s="695"/>
      <c r="BBI19" s="695"/>
      <c r="BBJ19" s="695"/>
      <c r="BBK19" s="695"/>
      <c r="BBL19" s="695"/>
      <c r="BBM19" s="695"/>
      <c r="BBN19" s="695"/>
      <c r="BBO19" s="695"/>
      <c r="BBP19" s="695"/>
      <c r="BBQ19" s="695"/>
      <c r="BBR19" s="695"/>
      <c r="BBS19" s="695"/>
      <c r="BBT19" s="695"/>
      <c r="BBU19" s="695"/>
      <c r="BBV19" s="695"/>
      <c r="BBW19" s="695"/>
      <c r="BBX19" s="695"/>
      <c r="BBY19" s="695"/>
      <c r="BBZ19" s="695"/>
      <c r="BCA19" s="695"/>
      <c r="BCB19" s="695"/>
      <c r="BCC19" s="695"/>
      <c r="BCD19" s="695"/>
      <c r="BCE19" s="695"/>
      <c r="BCF19" s="695"/>
      <c r="BCG19" s="695"/>
      <c r="BCH19" s="695"/>
      <c r="BCI19" s="695"/>
      <c r="BCJ19" s="695"/>
      <c r="BCK19" s="695"/>
      <c r="BCL19" s="695"/>
      <c r="BCM19" s="695"/>
      <c r="BCN19" s="695"/>
      <c r="BCO19" s="695"/>
      <c r="BCP19" s="695"/>
      <c r="BCQ19" s="695"/>
      <c r="BCR19" s="695"/>
      <c r="BCS19" s="695"/>
      <c r="BCT19" s="695"/>
      <c r="BCU19" s="695"/>
      <c r="BCV19" s="695"/>
      <c r="BCW19" s="695"/>
      <c r="BCX19" s="695"/>
      <c r="BCY19" s="695"/>
      <c r="BCZ19" s="695"/>
      <c r="BDA19" s="695"/>
      <c r="BDB19" s="695"/>
      <c r="BDC19" s="695"/>
      <c r="BDD19" s="695"/>
      <c r="BDE19" s="695"/>
      <c r="BDF19" s="695"/>
      <c r="BDG19" s="695"/>
      <c r="BDH19" s="695"/>
      <c r="BDI19" s="695"/>
      <c r="BDJ19" s="695"/>
      <c r="BDK19" s="695"/>
      <c r="BDL19" s="695"/>
      <c r="BDM19" s="695"/>
      <c r="BDN19" s="695"/>
      <c r="BDO19" s="695"/>
      <c r="BDP19" s="695"/>
      <c r="BDQ19" s="695"/>
      <c r="BDR19" s="695"/>
      <c r="BDS19" s="695"/>
      <c r="BDT19" s="695"/>
      <c r="BDU19" s="695"/>
      <c r="BDV19" s="695"/>
      <c r="BDW19" s="695"/>
      <c r="BDX19" s="695"/>
      <c r="BDY19" s="695"/>
      <c r="BDZ19" s="695"/>
      <c r="BEA19" s="695"/>
      <c r="BEB19" s="695"/>
      <c r="BEC19" s="695"/>
      <c r="BED19" s="695"/>
      <c r="BEE19" s="695"/>
      <c r="BEF19" s="695"/>
      <c r="BEG19" s="695"/>
      <c r="BEH19" s="695"/>
      <c r="BEI19" s="695"/>
      <c r="BEJ19" s="695"/>
      <c r="BEK19" s="695"/>
      <c r="BEL19" s="695"/>
      <c r="BEM19" s="695"/>
      <c r="BEN19" s="695"/>
      <c r="BEO19" s="695"/>
      <c r="BEP19" s="695"/>
      <c r="BEQ19" s="695"/>
      <c r="BER19" s="695"/>
      <c r="BES19" s="695"/>
      <c r="BET19" s="695"/>
      <c r="BEU19" s="695"/>
      <c r="BEV19" s="695"/>
      <c r="BEW19" s="695"/>
      <c r="BEX19" s="695"/>
      <c r="BEY19" s="695"/>
      <c r="BEZ19" s="695"/>
      <c r="BFA19" s="695"/>
      <c r="BFB19" s="695"/>
      <c r="BFC19" s="695"/>
      <c r="BFD19" s="695"/>
      <c r="BFE19" s="695"/>
      <c r="BFF19" s="695"/>
      <c r="BFG19" s="695"/>
      <c r="BFH19" s="695"/>
      <c r="BFI19" s="695"/>
      <c r="BFJ19" s="695"/>
      <c r="BFK19" s="695"/>
      <c r="BFL19" s="695"/>
      <c r="BFM19" s="695"/>
      <c r="BFN19" s="695"/>
      <c r="BFO19" s="695"/>
      <c r="BFP19" s="695"/>
      <c r="BFQ19" s="695"/>
      <c r="BFR19" s="695"/>
      <c r="BFS19" s="695"/>
      <c r="BFT19" s="695"/>
      <c r="BFU19" s="695"/>
      <c r="BFV19" s="695"/>
      <c r="BFW19" s="695"/>
      <c r="BFX19" s="695"/>
      <c r="BFY19" s="695"/>
      <c r="BFZ19" s="695"/>
      <c r="BGA19" s="695"/>
      <c r="BGB19" s="695"/>
      <c r="BGC19" s="695"/>
      <c r="BGD19" s="695"/>
      <c r="BGE19" s="695"/>
      <c r="BGF19" s="695"/>
      <c r="BGG19" s="695"/>
      <c r="BGH19" s="695"/>
      <c r="BGI19" s="695"/>
      <c r="BGJ19" s="695"/>
      <c r="BGK19" s="695"/>
      <c r="BGL19" s="695"/>
      <c r="BGM19" s="695"/>
      <c r="BGN19" s="695"/>
      <c r="BGO19" s="695"/>
      <c r="BGP19" s="695"/>
      <c r="BGQ19" s="695"/>
      <c r="BGR19" s="695"/>
      <c r="BGS19" s="695"/>
      <c r="BGT19" s="695"/>
      <c r="BGU19" s="695"/>
      <c r="BGV19" s="695"/>
      <c r="BGW19" s="695"/>
      <c r="BGX19" s="695"/>
      <c r="BGY19" s="695"/>
      <c r="BGZ19" s="695"/>
      <c r="BHA19" s="695"/>
      <c r="BHB19" s="695"/>
      <c r="BHC19" s="695"/>
      <c r="BHD19" s="695"/>
      <c r="BHE19" s="695"/>
      <c r="BHF19" s="695"/>
      <c r="BHG19" s="695"/>
      <c r="BHH19" s="695"/>
      <c r="BHI19" s="695"/>
      <c r="BHJ19" s="695"/>
      <c r="BHK19" s="695"/>
      <c r="BHL19" s="695"/>
      <c r="BHM19" s="695"/>
      <c r="BHN19" s="695"/>
      <c r="BHO19" s="695"/>
      <c r="BHP19" s="695"/>
      <c r="BHQ19" s="695"/>
      <c r="BHR19" s="695"/>
      <c r="BHS19" s="695"/>
      <c r="BHT19" s="695"/>
      <c r="BHU19" s="695"/>
      <c r="BHV19" s="695"/>
      <c r="BHW19" s="695"/>
      <c r="BHX19" s="695"/>
      <c r="BHY19" s="695"/>
      <c r="BHZ19" s="695"/>
      <c r="BIA19" s="695"/>
      <c r="BIB19" s="695"/>
      <c r="BIC19" s="695"/>
      <c r="BID19" s="695"/>
      <c r="BIE19" s="695"/>
      <c r="BIF19" s="695"/>
      <c r="BIG19" s="695"/>
      <c r="BIH19" s="695"/>
      <c r="BII19" s="695"/>
      <c r="BIJ19" s="695"/>
      <c r="BIK19" s="695"/>
      <c r="BIL19" s="695"/>
      <c r="BIM19" s="695"/>
      <c r="BIN19" s="695"/>
      <c r="BIO19" s="695"/>
      <c r="BIP19" s="695"/>
      <c r="BIQ19" s="695"/>
      <c r="BIR19" s="695"/>
      <c r="BIS19" s="695"/>
      <c r="BIT19" s="695"/>
      <c r="BIU19" s="695"/>
      <c r="BIV19" s="695"/>
      <c r="BIW19" s="695"/>
      <c r="BIX19" s="695"/>
      <c r="BIY19" s="695"/>
      <c r="BIZ19" s="695"/>
      <c r="BJA19" s="695"/>
      <c r="BJB19" s="695"/>
      <c r="BJC19" s="695"/>
      <c r="BJD19" s="695"/>
      <c r="BJE19" s="695"/>
      <c r="BJF19" s="695"/>
      <c r="BJG19" s="695"/>
      <c r="BJH19" s="695"/>
      <c r="BJI19" s="695"/>
      <c r="BJJ19" s="695"/>
      <c r="BJK19" s="695"/>
      <c r="BJL19" s="695"/>
      <c r="BJM19" s="695"/>
      <c r="BJN19" s="695"/>
      <c r="BJO19" s="695"/>
      <c r="BJP19" s="695"/>
      <c r="BJQ19" s="695"/>
      <c r="BJR19" s="695"/>
      <c r="BJS19" s="695"/>
      <c r="BJT19" s="695"/>
      <c r="BJU19" s="695"/>
      <c r="BJV19" s="695"/>
      <c r="BJW19" s="695"/>
      <c r="BJX19" s="695"/>
      <c r="BJY19" s="695"/>
      <c r="BJZ19" s="695"/>
      <c r="BKA19" s="695"/>
      <c r="BKB19" s="695"/>
      <c r="BKC19" s="695"/>
      <c r="BKD19" s="695"/>
      <c r="BKE19" s="695"/>
      <c r="BKF19" s="695"/>
      <c r="BKG19" s="695"/>
      <c r="BKH19" s="695"/>
      <c r="BKI19" s="695"/>
      <c r="BKJ19" s="695"/>
      <c r="BKK19" s="695"/>
      <c r="BKL19" s="695"/>
      <c r="BKM19" s="695"/>
      <c r="BKN19" s="695"/>
      <c r="BKO19" s="695"/>
      <c r="BKP19" s="695"/>
      <c r="BKQ19" s="695"/>
      <c r="BKR19" s="695"/>
      <c r="BKS19" s="695"/>
      <c r="BKT19" s="695"/>
      <c r="BKU19" s="695"/>
      <c r="BKV19" s="695"/>
      <c r="BKW19" s="695"/>
      <c r="BKX19" s="695"/>
      <c r="BKY19" s="695"/>
      <c r="BKZ19" s="695"/>
      <c r="BLA19" s="695"/>
      <c r="BLB19" s="695"/>
      <c r="BLC19" s="695"/>
      <c r="BLD19" s="695"/>
      <c r="BLE19" s="695"/>
      <c r="BLF19" s="695"/>
      <c r="BLG19" s="695"/>
      <c r="BLH19" s="695"/>
      <c r="BLI19" s="695"/>
      <c r="BLJ19" s="695"/>
      <c r="BLK19" s="695"/>
      <c r="BLL19" s="695"/>
      <c r="BLM19" s="695"/>
      <c r="BLN19" s="695"/>
      <c r="BLO19" s="695"/>
      <c r="BLP19" s="695"/>
      <c r="BLQ19" s="695"/>
      <c r="BLR19" s="695"/>
      <c r="BLS19" s="695"/>
      <c r="BLT19" s="695"/>
      <c r="BLU19" s="695"/>
      <c r="BLV19" s="695"/>
      <c r="BLW19" s="695"/>
      <c r="BLX19" s="695"/>
      <c r="BLY19" s="695"/>
      <c r="BLZ19" s="695"/>
      <c r="BMA19" s="695"/>
      <c r="BMB19" s="695"/>
      <c r="BMC19" s="695"/>
      <c r="BMD19" s="695"/>
      <c r="BME19" s="695"/>
      <c r="BMF19" s="695"/>
      <c r="BMG19" s="695"/>
      <c r="BMH19" s="695"/>
      <c r="BMI19" s="695"/>
      <c r="BMJ19" s="695"/>
      <c r="BMK19" s="695"/>
      <c r="BML19" s="695"/>
      <c r="BMM19" s="695"/>
      <c r="BMN19" s="695"/>
      <c r="BMO19" s="695"/>
      <c r="BMP19" s="695"/>
      <c r="BMQ19" s="695"/>
      <c r="BMR19" s="695"/>
      <c r="BMS19" s="695"/>
      <c r="BMT19" s="695"/>
      <c r="BMU19" s="695"/>
      <c r="BMV19" s="695"/>
      <c r="BMW19" s="695"/>
      <c r="BMX19" s="695"/>
      <c r="BMY19" s="695"/>
      <c r="BMZ19" s="695"/>
      <c r="BNA19" s="695"/>
      <c r="BNB19" s="695"/>
      <c r="BNC19" s="695"/>
      <c r="BND19" s="695"/>
      <c r="BNE19" s="695"/>
      <c r="BNF19" s="695"/>
      <c r="BNG19" s="695"/>
      <c r="BNH19" s="695"/>
      <c r="BNI19" s="695"/>
      <c r="BNJ19" s="695"/>
      <c r="BNK19" s="695"/>
      <c r="BNL19" s="695"/>
      <c r="BNM19" s="695"/>
      <c r="BNN19" s="695"/>
      <c r="BNO19" s="695"/>
      <c r="BNP19" s="695"/>
      <c r="BNQ19" s="695"/>
      <c r="BNR19" s="695"/>
      <c r="BNS19" s="695"/>
      <c r="BNT19" s="695"/>
      <c r="BNU19" s="695"/>
      <c r="BNV19" s="695"/>
      <c r="BNW19" s="695"/>
      <c r="BNX19" s="695"/>
      <c r="BNY19" s="695"/>
      <c r="BNZ19" s="695"/>
      <c r="BOA19" s="695"/>
      <c r="BOB19" s="695"/>
      <c r="BOC19" s="695"/>
      <c r="BOD19" s="695"/>
      <c r="BOE19" s="695"/>
      <c r="BOF19" s="695"/>
      <c r="BOG19" s="695"/>
      <c r="BOH19" s="695"/>
      <c r="BOI19" s="695"/>
      <c r="BOJ19" s="695"/>
      <c r="BOK19" s="695"/>
      <c r="BOL19" s="695"/>
      <c r="BOM19" s="695"/>
      <c r="BON19" s="695"/>
      <c r="BOO19" s="695"/>
      <c r="BOP19" s="695"/>
      <c r="BOQ19" s="695"/>
      <c r="BOR19" s="695"/>
      <c r="BOS19" s="695"/>
      <c r="BOT19" s="695"/>
      <c r="BOU19" s="695"/>
      <c r="BOV19" s="695"/>
      <c r="BOW19" s="695"/>
      <c r="BOX19" s="695"/>
      <c r="BOY19" s="695"/>
      <c r="BOZ19" s="695"/>
      <c r="BPA19" s="695"/>
      <c r="BPB19" s="695"/>
      <c r="BPC19" s="695"/>
      <c r="BPD19" s="695"/>
      <c r="BPE19" s="695"/>
      <c r="BPF19" s="695"/>
      <c r="BPG19" s="695"/>
      <c r="BPH19" s="695"/>
      <c r="BPI19" s="695"/>
      <c r="BPJ19" s="695"/>
      <c r="BPK19" s="695"/>
      <c r="BPL19" s="695"/>
      <c r="BPM19" s="695"/>
      <c r="BPN19" s="695"/>
      <c r="BPO19" s="695"/>
      <c r="BPP19" s="695"/>
      <c r="BPQ19" s="695"/>
      <c r="BPR19" s="695"/>
      <c r="BPS19" s="695"/>
      <c r="BPT19" s="695"/>
      <c r="BPU19" s="695"/>
      <c r="BPV19" s="695"/>
      <c r="BPW19" s="695"/>
      <c r="BPX19" s="695"/>
      <c r="BPY19" s="695"/>
      <c r="BPZ19" s="695"/>
      <c r="BQA19" s="695"/>
      <c r="BQB19" s="695"/>
      <c r="BQC19" s="695"/>
      <c r="BQD19" s="695"/>
      <c r="BQE19" s="695"/>
      <c r="BQF19" s="695"/>
      <c r="BQG19" s="695"/>
      <c r="BQH19" s="695"/>
      <c r="BQI19" s="695"/>
      <c r="BQJ19" s="695"/>
      <c r="BQK19" s="695"/>
      <c r="BQL19" s="695"/>
      <c r="BQM19" s="695"/>
      <c r="BQN19" s="695"/>
      <c r="BQO19" s="695"/>
      <c r="BQP19" s="695"/>
      <c r="BQQ19" s="695"/>
      <c r="BQR19" s="695"/>
      <c r="BQS19" s="695"/>
      <c r="BQT19" s="695"/>
      <c r="BQU19" s="695"/>
      <c r="BQV19" s="695"/>
      <c r="BQW19" s="695"/>
      <c r="BQX19" s="695"/>
      <c r="BQY19" s="695"/>
      <c r="BQZ19" s="695"/>
      <c r="BRA19" s="695"/>
      <c r="BRB19" s="695"/>
      <c r="BRC19" s="695"/>
      <c r="BRD19" s="695"/>
      <c r="BRE19" s="695"/>
      <c r="BRF19" s="695"/>
      <c r="BRG19" s="695"/>
      <c r="BRH19" s="695"/>
      <c r="BRI19" s="695"/>
      <c r="BRJ19" s="695"/>
      <c r="BRK19" s="695"/>
      <c r="BRL19" s="695"/>
      <c r="BRM19" s="695"/>
      <c r="BRN19" s="695"/>
      <c r="BRO19" s="695"/>
      <c r="BRP19" s="695"/>
      <c r="BRQ19" s="695"/>
      <c r="BRR19" s="695"/>
      <c r="BRS19" s="695"/>
      <c r="BRT19" s="695"/>
      <c r="BRU19" s="695"/>
      <c r="BRV19" s="695"/>
      <c r="BRW19" s="695"/>
      <c r="BRX19" s="695"/>
      <c r="BRY19" s="695"/>
      <c r="BRZ19" s="695"/>
      <c r="BSA19" s="695"/>
      <c r="BSB19" s="695"/>
      <c r="BSC19" s="695"/>
      <c r="BSD19" s="695"/>
      <c r="BSE19" s="695"/>
      <c r="BSF19" s="695"/>
      <c r="BSG19" s="695"/>
      <c r="BSH19" s="695"/>
      <c r="BSI19" s="695"/>
      <c r="BSJ19" s="695"/>
      <c r="BSK19" s="695"/>
      <c r="BSL19" s="695"/>
      <c r="BSM19" s="695"/>
      <c r="BSN19" s="695"/>
      <c r="BSO19" s="695"/>
      <c r="BSP19" s="695"/>
      <c r="BSQ19" s="695"/>
      <c r="BSR19" s="695"/>
      <c r="BSS19" s="695"/>
      <c r="BST19" s="695"/>
      <c r="BSU19" s="695"/>
      <c r="BSV19" s="695"/>
      <c r="BSW19" s="695"/>
      <c r="BSX19" s="695"/>
      <c r="BSY19" s="695"/>
      <c r="BSZ19" s="695"/>
      <c r="BTA19" s="695"/>
      <c r="BTB19" s="695"/>
      <c r="BTC19" s="695"/>
      <c r="BTD19" s="695"/>
      <c r="BTE19" s="695"/>
      <c r="BTF19" s="695"/>
      <c r="BTG19" s="695"/>
      <c r="BTH19" s="695"/>
      <c r="BTI19" s="695"/>
      <c r="BTJ19" s="695"/>
      <c r="BTK19" s="695"/>
      <c r="BTL19" s="695"/>
      <c r="BTM19" s="695"/>
      <c r="BTN19" s="695"/>
      <c r="BTO19" s="695"/>
      <c r="BTP19" s="695"/>
      <c r="BTQ19" s="695"/>
      <c r="BTR19" s="695"/>
      <c r="BTS19" s="695"/>
      <c r="BTT19" s="695"/>
      <c r="BTU19" s="695"/>
      <c r="BTV19" s="695"/>
      <c r="BTW19" s="695"/>
      <c r="BTX19" s="695"/>
      <c r="BTY19" s="695"/>
      <c r="BTZ19" s="695"/>
      <c r="BUA19" s="695"/>
      <c r="BUB19" s="695"/>
      <c r="BUC19" s="695"/>
      <c r="BUD19" s="695"/>
      <c r="BUE19" s="695"/>
      <c r="BUF19" s="695"/>
      <c r="BUG19" s="695"/>
      <c r="BUH19" s="695"/>
      <c r="BUI19" s="695"/>
      <c r="BUJ19" s="695"/>
      <c r="BUK19" s="695"/>
      <c r="BUL19" s="695"/>
      <c r="BUM19" s="695"/>
      <c r="BUN19" s="695"/>
      <c r="BUO19" s="695"/>
      <c r="BUP19" s="695"/>
      <c r="BUQ19" s="695"/>
      <c r="BUR19" s="695"/>
      <c r="BUS19" s="695"/>
      <c r="BUT19" s="695"/>
      <c r="BUU19" s="695"/>
      <c r="BUV19" s="695"/>
      <c r="BUW19" s="695"/>
      <c r="BUX19" s="695"/>
      <c r="BUY19" s="695"/>
      <c r="BUZ19" s="695"/>
      <c r="BVA19" s="695"/>
      <c r="BVB19" s="695"/>
      <c r="BVC19" s="695"/>
      <c r="BVD19" s="695"/>
      <c r="BVE19" s="695"/>
      <c r="BVF19" s="695"/>
      <c r="BVG19" s="695"/>
      <c r="BVH19" s="695"/>
      <c r="BVI19" s="695"/>
      <c r="BVJ19" s="695"/>
      <c r="BVK19" s="695"/>
      <c r="BVL19" s="695"/>
      <c r="BVM19" s="695"/>
      <c r="BVN19" s="695"/>
      <c r="BVO19" s="695"/>
      <c r="BVP19" s="695"/>
      <c r="BVQ19" s="695"/>
      <c r="BVR19" s="695"/>
      <c r="BVS19" s="695"/>
      <c r="BVT19" s="695"/>
      <c r="BVU19" s="695"/>
      <c r="BVV19" s="695"/>
      <c r="BVW19" s="695"/>
      <c r="BVX19" s="695"/>
      <c r="BVY19" s="695"/>
      <c r="BVZ19" s="695"/>
      <c r="BWA19" s="695"/>
      <c r="BWB19" s="695"/>
      <c r="BWC19" s="695"/>
      <c r="BWD19" s="695"/>
      <c r="BWE19" s="695"/>
      <c r="BWF19" s="695"/>
      <c r="BWG19" s="695"/>
      <c r="BWH19" s="695"/>
      <c r="BWI19" s="695"/>
      <c r="BWJ19" s="695"/>
      <c r="BWK19" s="695"/>
      <c r="BWL19" s="695"/>
      <c r="BWM19" s="695"/>
      <c r="BWN19" s="695"/>
      <c r="BWO19" s="695"/>
      <c r="BWP19" s="695"/>
      <c r="BWQ19" s="695"/>
      <c r="BWR19" s="695"/>
      <c r="BWS19" s="695"/>
      <c r="BWT19" s="695"/>
      <c r="BWU19" s="695"/>
      <c r="BWV19" s="695"/>
      <c r="BWW19" s="695"/>
      <c r="BWX19" s="695"/>
      <c r="BWY19" s="695"/>
      <c r="BWZ19" s="695"/>
      <c r="BXA19" s="695"/>
      <c r="BXB19" s="695"/>
      <c r="BXC19" s="695"/>
      <c r="BXD19" s="695"/>
      <c r="BXE19" s="695"/>
      <c r="BXF19" s="695"/>
      <c r="BXG19" s="695"/>
      <c r="BXH19" s="695"/>
      <c r="BXI19" s="695"/>
      <c r="BXJ19" s="695"/>
      <c r="BXK19" s="695"/>
      <c r="BXL19" s="695"/>
      <c r="BXM19" s="695"/>
      <c r="BXN19" s="695"/>
      <c r="BXO19" s="695"/>
      <c r="BXP19" s="695"/>
      <c r="BXQ19" s="695"/>
      <c r="BXR19" s="695"/>
      <c r="BXS19" s="695"/>
      <c r="BXT19" s="695"/>
      <c r="BXU19" s="695"/>
      <c r="BXV19" s="695"/>
      <c r="BXW19" s="695"/>
      <c r="BXX19" s="695"/>
      <c r="BXY19" s="695"/>
      <c r="BXZ19" s="695"/>
      <c r="BYA19" s="695"/>
      <c r="BYB19" s="695"/>
      <c r="BYC19" s="695"/>
      <c r="BYD19" s="695"/>
      <c r="BYE19" s="695"/>
      <c r="BYF19" s="695"/>
      <c r="BYG19" s="695"/>
      <c r="BYH19" s="695"/>
      <c r="BYI19" s="695"/>
      <c r="BYJ19" s="695"/>
      <c r="BYK19" s="695"/>
      <c r="BYL19" s="695"/>
      <c r="BYM19" s="695"/>
      <c r="BYN19" s="695"/>
      <c r="BYO19" s="695"/>
      <c r="BYP19" s="695"/>
      <c r="BYQ19" s="695"/>
      <c r="BYR19" s="695"/>
      <c r="BYS19" s="695"/>
      <c r="BYT19" s="695"/>
      <c r="BYU19" s="695"/>
      <c r="BYV19" s="695"/>
      <c r="BYW19" s="695"/>
      <c r="BYX19" s="695"/>
      <c r="BYY19" s="695"/>
      <c r="BYZ19" s="695"/>
      <c r="BZA19" s="695"/>
      <c r="BZB19" s="695"/>
      <c r="BZC19" s="695"/>
      <c r="BZD19" s="695"/>
      <c r="BZE19" s="695"/>
      <c r="BZF19" s="695"/>
      <c r="BZG19" s="695"/>
      <c r="BZH19" s="695"/>
      <c r="BZI19" s="695"/>
      <c r="BZJ19" s="695"/>
      <c r="BZK19" s="695"/>
      <c r="BZL19" s="695"/>
      <c r="BZM19" s="695"/>
      <c r="BZN19" s="695"/>
      <c r="BZO19" s="695"/>
      <c r="BZP19" s="695"/>
      <c r="BZQ19" s="695"/>
      <c r="BZR19" s="695"/>
      <c r="BZS19" s="695"/>
      <c r="BZT19" s="695"/>
      <c r="BZU19" s="695"/>
      <c r="BZV19" s="695"/>
      <c r="BZW19" s="695"/>
      <c r="BZX19" s="695"/>
      <c r="BZY19" s="695"/>
      <c r="BZZ19" s="695"/>
      <c r="CAA19" s="695"/>
      <c r="CAB19" s="695"/>
      <c r="CAC19" s="695"/>
      <c r="CAD19" s="695"/>
      <c r="CAE19" s="695"/>
      <c r="CAF19" s="695"/>
      <c r="CAG19" s="695"/>
      <c r="CAH19" s="695"/>
      <c r="CAI19" s="695"/>
      <c r="CAJ19" s="695"/>
      <c r="CAK19" s="695"/>
      <c r="CAL19" s="695"/>
      <c r="CAM19" s="695"/>
      <c r="CAN19" s="695"/>
      <c r="CAO19" s="695"/>
      <c r="CAP19" s="695"/>
      <c r="CAQ19" s="695"/>
      <c r="CAR19" s="695"/>
      <c r="CAS19" s="695"/>
      <c r="CAT19" s="695"/>
      <c r="CAU19" s="695"/>
      <c r="CAV19" s="695"/>
      <c r="CAW19" s="695"/>
      <c r="CAX19" s="695"/>
      <c r="CAY19" s="695"/>
      <c r="CAZ19" s="695"/>
      <c r="CBA19" s="695"/>
      <c r="CBB19" s="695"/>
      <c r="CBC19" s="695"/>
      <c r="CBD19" s="695"/>
      <c r="CBE19" s="695"/>
      <c r="CBF19" s="695"/>
      <c r="CBG19" s="695"/>
      <c r="CBH19" s="695"/>
      <c r="CBI19" s="695"/>
      <c r="CBJ19" s="695"/>
      <c r="CBK19" s="695"/>
      <c r="CBL19" s="695"/>
      <c r="CBM19" s="695"/>
      <c r="CBN19" s="695"/>
      <c r="CBO19" s="695"/>
      <c r="CBP19" s="695"/>
      <c r="CBQ19" s="695"/>
      <c r="CBR19" s="695"/>
      <c r="CBS19" s="695"/>
      <c r="CBT19" s="695"/>
      <c r="CBU19" s="695"/>
      <c r="CBV19" s="695"/>
      <c r="CBW19" s="695"/>
      <c r="CBX19" s="695"/>
      <c r="CBY19" s="695"/>
      <c r="CBZ19" s="695"/>
      <c r="CCA19" s="695"/>
      <c r="CCB19" s="695"/>
      <c r="CCC19" s="695"/>
      <c r="CCD19" s="695"/>
      <c r="CCE19" s="695"/>
      <c r="CCF19" s="695"/>
      <c r="CCG19" s="695"/>
      <c r="CCH19" s="695"/>
      <c r="CCI19" s="695"/>
      <c r="CCJ19" s="695"/>
      <c r="CCK19" s="695"/>
      <c r="CCL19" s="695"/>
      <c r="CCM19" s="695"/>
      <c r="CCN19" s="695"/>
      <c r="CCO19" s="695"/>
      <c r="CCP19" s="695"/>
      <c r="CCQ19" s="695"/>
      <c r="CCR19" s="695"/>
      <c r="CCS19" s="695"/>
      <c r="CCT19" s="695"/>
      <c r="CCU19" s="695"/>
      <c r="CCV19" s="695"/>
      <c r="CCW19" s="695"/>
      <c r="CCX19" s="695"/>
      <c r="CCY19" s="695"/>
      <c r="CCZ19" s="695"/>
      <c r="CDA19" s="695"/>
      <c r="CDB19" s="695"/>
      <c r="CDC19" s="695"/>
      <c r="CDD19" s="695"/>
      <c r="CDE19" s="695"/>
      <c r="CDF19" s="695"/>
      <c r="CDG19" s="695"/>
      <c r="CDH19" s="695"/>
      <c r="CDI19" s="695"/>
      <c r="CDJ19" s="695"/>
      <c r="CDK19" s="695"/>
      <c r="CDL19" s="695"/>
      <c r="CDM19" s="695"/>
      <c r="CDN19" s="695"/>
      <c r="CDO19" s="695"/>
      <c r="CDP19" s="695"/>
      <c r="CDQ19" s="695"/>
      <c r="CDR19" s="695"/>
      <c r="CDS19" s="695"/>
      <c r="CDT19" s="695"/>
      <c r="CDU19" s="695"/>
      <c r="CDV19" s="695"/>
      <c r="CDW19" s="695"/>
      <c r="CDX19" s="695"/>
      <c r="CDY19" s="695"/>
      <c r="CDZ19" s="695"/>
      <c r="CEA19" s="695"/>
      <c r="CEB19" s="695"/>
      <c r="CEC19" s="695"/>
      <c r="CED19" s="695"/>
      <c r="CEE19" s="695"/>
      <c r="CEF19" s="695"/>
      <c r="CEG19" s="695"/>
      <c r="CEH19" s="695"/>
      <c r="CEI19" s="695"/>
      <c r="CEJ19" s="695"/>
      <c r="CEK19" s="695"/>
      <c r="CEL19" s="695"/>
      <c r="CEM19" s="695"/>
      <c r="CEN19" s="695"/>
      <c r="CEO19" s="695"/>
      <c r="CEP19" s="695"/>
      <c r="CEQ19" s="695"/>
      <c r="CER19" s="695"/>
      <c r="CES19" s="695"/>
      <c r="CET19" s="695"/>
      <c r="CEU19" s="695"/>
      <c r="CEV19" s="695"/>
      <c r="CEW19" s="695"/>
      <c r="CEX19" s="695"/>
      <c r="CEY19" s="695"/>
      <c r="CEZ19" s="695"/>
      <c r="CFA19" s="695"/>
      <c r="CFB19" s="695"/>
      <c r="CFC19" s="695"/>
      <c r="CFD19" s="695"/>
      <c r="CFE19" s="695"/>
      <c r="CFF19" s="695"/>
      <c r="CFG19" s="695"/>
      <c r="CFH19" s="695"/>
      <c r="CFI19" s="695"/>
      <c r="CFJ19" s="695"/>
      <c r="CFK19" s="695"/>
      <c r="CFL19" s="695"/>
      <c r="CFM19" s="695"/>
      <c r="CFN19" s="695"/>
      <c r="CFO19" s="695"/>
      <c r="CFP19" s="695"/>
      <c r="CFQ19" s="695"/>
      <c r="CFR19" s="695"/>
      <c r="CFS19" s="695"/>
      <c r="CFT19" s="695"/>
      <c r="CFU19" s="695"/>
      <c r="CFV19" s="695"/>
      <c r="CFW19" s="695"/>
      <c r="CFX19" s="695"/>
      <c r="CFY19" s="695"/>
      <c r="CFZ19" s="695"/>
      <c r="CGA19" s="695"/>
      <c r="CGB19" s="695"/>
      <c r="CGC19" s="695"/>
      <c r="CGD19" s="695"/>
      <c r="CGE19" s="695"/>
      <c r="CGF19" s="695"/>
      <c r="CGG19" s="695"/>
      <c r="CGH19" s="695"/>
      <c r="CGI19" s="695"/>
      <c r="CGJ19" s="695"/>
      <c r="CGK19" s="695"/>
      <c r="CGL19" s="695"/>
      <c r="CGM19" s="695"/>
      <c r="CGN19" s="695"/>
      <c r="CGO19" s="695"/>
      <c r="CGP19" s="695"/>
      <c r="CGQ19" s="695"/>
      <c r="CGR19" s="695"/>
      <c r="CGS19" s="695"/>
      <c r="CGT19" s="695"/>
      <c r="CGU19" s="695"/>
      <c r="CGV19" s="695"/>
      <c r="CGW19" s="695"/>
      <c r="CGX19" s="695"/>
      <c r="CGY19" s="695"/>
      <c r="CGZ19" s="695"/>
      <c r="CHA19" s="695"/>
      <c r="CHB19" s="695"/>
      <c r="CHC19" s="695"/>
      <c r="CHD19" s="695"/>
      <c r="CHE19" s="695"/>
      <c r="CHF19" s="695"/>
      <c r="CHG19" s="695"/>
      <c r="CHH19" s="695"/>
      <c r="CHI19" s="695"/>
      <c r="CHJ19" s="695"/>
      <c r="CHK19" s="695"/>
      <c r="CHL19" s="695"/>
      <c r="CHM19" s="695"/>
      <c r="CHN19" s="695"/>
      <c r="CHO19" s="695"/>
      <c r="CHP19" s="695"/>
      <c r="CHQ19" s="695"/>
      <c r="CHR19" s="695"/>
      <c r="CHS19" s="695"/>
      <c r="CHT19" s="695"/>
      <c r="CHU19" s="695"/>
      <c r="CHV19" s="695"/>
      <c r="CHW19" s="695"/>
      <c r="CHX19" s="695"/>
      <c r="CHY19" s="695"/>
      <c r="CHZ19" s="695"/>
      <c r="CIA19" s="695"/>
      <c r="CIB19" s="695"/>
      <c r="CIC19" s="695"/>
      <c r="CID19" s="695"/>
      <c r="CIE19" s="695"/>
      <c r="CIF19" s="695"/>
      <c r="CIG19" s="695"/>
      <c r="CIH19" s="695"/>
      <c r="CII19" s="695"/>
      <c r="CIJ19" s="695"/>
      <c r="CIK19" s="695"/>
      <c r="CIL19" s="695"/>
      <c r="CIM19" s="695"/>
      <c r="CIN19" s="695"/>
      <c r="CIO19" s="695"/>
      <c r="CIP19" s="695"/>
      <c r="CIQ19" s="695"/>
      <c r="CIR19" s="695"/>
      <c r="CIS19" s="695"/>
      <c r="CIT19" s="695"/>
      <c r="CIU19" s="695"/>
      <c r="CIV19" s="695"/>
      <c r="CIW19" s="695"/>
      <c r="CIX19" s="695"/>
      <c r="CIY19" s="695"/>
      <c r="CIZ19" s="695"/>
      <c r="CJA19" s="695"/>
      <c r="CJB19" s="695"/>
      <c r="CJC19" s="695"/>
      <c r="CJD19" s="695"/>
      <c r="CJE19" s="695"/>
      <c r="CJF19" s="695"/>
      <c r="CJG19" s="695"/>
      <c r="CJH19" s="695"/>
      <c r="CJI19" s="695"/>
      <c r="CJJ19" s="695"/>
      <c r="CJK19" s="695"/>
      <c r="CJL19" s="695"/>
      <c r="CJM19" s="695"/>
      <c r="CJN19" s="695"/>
      <c r="CJO19" s="695"/>
      <c r="CJP19" s="695"/>
      <c r="CJQ19" s="695"/>
      <c r="CJR19" s="695"/>
      <c r="CJS19" s="695"/>
      <c r="CJT19" s="695"/>
      <c r="CJU19" s="695"/>
      <c r="CJV19" s="695"/>
      <c r="CJW19" s="695"/>
      <c r="CJX19" s="695"/>
      <c r="CJY19" s="695"/>
      <c r="CJZ19" s="695"/>
      <c r="CKA19" s="695"/>
      <c r="CKB19" s="695"/>
      <c r="CKC19" s="695"/>
      <c r="CKD19" s="695"/>
      <c r="CKE19" s="695"/>
      <c r="CKF19" s="695"/>
      <c r="CKG19" s="695"/>
      <c r="CKH19" s="695"/>
      <c r="CKI19" s="695"/>
      <c r="CKJ19" s="695"/>
      <c r="CKK19" s="695"/>
      <c r="CKL19" s="695"/>
      <c r="CKM19" s="695"/>
      <c r="CKN19" s="695"/>
      <c r="CKO19" s="695"/>
      <c r="CKP19" s="695"/>
      <c r="CKQ19" s="695"/>
      <c r="CKR19" s="695"/>
      <c r="CKS19" s="695"/>
      <c r="CKT19" s="695"/>
      <c r="CKU19" s="695"/>
      <c r="CKV19" s="695"/>
      <c r="CKW19" s="695"/>
      <c r="CKX19" s="695"/>
      <c r="CKY19" s="695"/>
      <c r="CKZ19" s="695"/>
      <c r="CLA19" s="695"/>
      <c r="CLB19" s="695"/>
      <c r="CLC19" s="695"/>
      <c r="CLD19" s="695"/>
      <c r="CLE19" s="695"/>
      <c r="CLF19" s="695"/>
      <c r="CLG19" s="695"/>
      <c r="CLH19" s="695"/>
      <c r="CLI19" s="695"/>
      <c r="CLJ19" s="695"/>
      <c r="CLK19" s="695"/>
      <c r="CLL19" s="695"/>
      <c r="CLM19" s="695"/>
      <c r="CLN19" s="695"/>
      <c r="CLO19" s="695"/>
      <c r="CLP19" s="695"/>
      <c r="CLQ19" s="695"/>
      <c r="CLR19" s="695"/>
      <c r="CLS19" s="695"/>
      <c r="CLT19" s="695"/>
      <c r="CLU19" s="695"/>
      <c r="CLV19" s="695"/>
      <c r="CLW19" s="695"/>
      <c r="CLX19" s="695"/>
      <c r="CLY19" s="695"/>
      <c r="CLZ19" s="695"/>
      <c r="CMA19" s="695"/>
      <c r="CMB19" s="695"/>
      <c r="CMC19" s="695"/>
      <c r="CMD19" s="695"/>
      <c r="CME19" s="695"/>
      <c r="CMF19" s="695"/>
      <c r="CMG19" s="695"/>
      <c r="CMH19" s="695"/>
      <c r="CMI19" s="695"/>
      <c r="CMJ19" s="695"/>
      <c r="CMK19" s="695"/>
      <c r="CML19" s="695"/>
      <c r="CMM19" s="695"/>
      <c r="CMN19" s="695"/>
      <c r="CMO19" s="695"/>
      <c r="CMP19" s="695"/>
      <c r="CMQ19" s="695"/>
      <c r="CMR19" s="695"/>
      <c r="CMS19" s="695"/>
      <c r="CMT19" s="695"/>
      <c r="CMU19" s="695"/>
      <c r="CMV19" s="695"/>
      <c r="CMW19" s="695"/>
      <c r="CMX19" s="695"/>
      <c r="CMY19" s="695"/>
      <c r="CMZ19" s="695"/>
      <c r="CNA19" s="695"/>
      <c r="CNB19" s="695"/>
      <c r="CNC19" s="695"/>
      <c r="CND19" s="695"/>
      <c r="CNE19" s="695"/>
      <c r="CNF19" s="695"/>
      <c r="CNG19" s="695"/>
      <c r="CNH19" s="695"/>
      <c r="CNI19" s="695"/>
      <c r="CNJ19" s="695"/>
      <c r="CNK19" s="695"/>
      <c r="CNL19" s="695"/>
      <c r="CNM19" s="695"/>
      <c r="CNN19" s="695"/>
      <c r="CNO19" s="695"/>
      <c r="CNP19" s="695"/>
      <c r="CNQ19" s="695"/>
      <c r="CNR19" s="695"/>
      <c r="CNS19" s="695"/>
      <c r="CNT19" s="695"/>
      <c r="CNU19" s="695"/>
      <c r="CNV19" s="695"/>
      <c r="CNW19" s="695"/>
      <c r="CNX19" s="695"/>
      <c r="CNY19" s="695"/>
      <c r="CNZ19" s="695"/>
      <c r="COA19" s="695"/>
      <c r="COB19" s="695"/>
      <c r="COC19" s="695"/>
      <c r="COD19" s="695"/>
      <c r="COE19" s="695"/>
      <c r="COF19" s="695"/>
      <c r="COG19" s="695"/>
      <c r="COH19" s="695"/>
      <c r="COI19" s="695"/>
      <c r="COJ19" s="695"/>
      <c r="COK19" s="695"/>
      <c r="COL19" s="695"/>
      <c r="COM19" s="695"/>
      <c r="CON19" s="695"/>
      <c r="COO19" s="695"/>
      <c r="COP19" s="695"/>
      <c r="COQ19" s="695"/>
      <c r="COR19" s="695"/>
      <c r="COS19" s="695"/>
      <c r="COT19" s="695"/>
      <c r="COU19" s="695"/>
      <c r="COV19" s="695"/>
      <c r="COW19" s="695"/>
      <c r="COX19" s="695"/>
      <c r="COY19" s="695"/>
      <c r="COZ19" s="695"/>
      <c r="CPA19" s="695"/>
      <c r="CPB19" s="695"/>
      <c r="CPC19" s="695"/>
      <c r="CPD19" s="695"/>
      <c r="CPE19" s="695"/>
      <c r="CPF19" s="695"/>
      <c r="CPG19" s="695"/>
      <c r="CPH19" s="695"/>
      <c r="CPI19" s="695"/>
      <c r="CPJ19" s="695"/>
      <c r="CPK19" s="695"/>
      <c r="CPL19" s="695"/>
      <c r="CPM19" s="695"/>
      <c r="CPN19" s="695"/>
      <c r="CPO19" s="695"/>
      <c r="CPP19" s="695"/>
      <c r="CPQ19" s="695"/>
      <c r="CPR19" s="695"/>
      <c r="CPS19" s="695"/>
      <c r="CPT19" s="695"/>
      <c r="CPU19" s="695"/>
      <c r="CPV19" s="695"/>
      <c r="CPW19" s="695"/>
      <c r="CPX19" s="695"/>
      <c r="CPY19" s="695"/>
      <c r="CPZ19" s="695"/>
      <c r="CQA19" s="695"/>
      <c r="CQB19" s="695"/>
      <c r="CQC19" s="695"/>
      <c r="CQD19" s="695"/>
      <c r="CQE19" s="695"/>
      <c r="CQF19" s="695"/>
      <c r="CQG19" s="695"/>
      <c r="CQH19" s="695"/>
      <c r="CQI19" s="695"/>
      <c r="CQJ19" s="695"/>
      <c r="CQK19" s="695"/>
      <c r="CQL19" s="695"/>
      <c r="CQM19" s="695"/>
      <c r="CQN19" s="695"/>
      <c r="CQO19" s="695"/>
      <c r="CQP19" s="695"/>
      <c r="CQQ19" s="695"/>
      <c r="CQR19" s="695"/>
      <c r="CQS19" s="695"/>
      <c r="CQT19" s="695"/>
      <c r="CQU19" s="695"/>
      <c r="CQV19" s="695"/>
      <c r="CQW19" s="695"/>
      <c r="CQX19" s="695"/>
      <c r="CQY19" s="695"/>
      <c r="CQZ19" s="695"/>
      <c r="CRA19" s="695"/>
      <c r="CRB19" s="695"/>
      <c r="CRC19" s="695"/>
      <c r="CRD19" s="695"/>
      <c r="CRE19" s="695"/>
      <c r="CRF19" s="695"/>
      <c r="CRG19" s="695"/>
      <c r="CRH19" s="695"/>
      <c r="CRI19" s="695"/>
      <c r="CRJ19" s="695"/>
      <c r="CRK19" s="695"/>
      <c r="CRL19" s="695"/>
      <c r="CRM19" s="695"/>
      <c r="CRN19" s="695"/>
      <c r="CRO19" s="695"/>
      <c r="CRP19" s="695"/>
      <c r="CRQ19" s="695"/>
      <c r="CRR19" s="695"/>
      <c r="CRS19" s="695"/>
      <c r="CRT19" s="695"/>
      <c r="CRU19" s="695"/>
      <c r="CRV19" s="695"/>
      <c r="CRW19" s="695"/>
      <c r="CRX19" s="695"/>
      <c r="CRY19" s="695"/>
      <c r="CRZ19" s="695"/>
      <c r="CSA19" s="695"/>
      <c r="CSB19" s="695"/>
      <c r="CSC19" s="695"/>
      <c r="CSD19" s="695"/>
      <c r="CSE19" s="695"/>
      <c r="CSF19" s="695"/>
      <c r="CSG19" s="695"/>
      <c r="CSH19" s="695"/>
      <c r="CSI19" s="695"/>
      <c r="CSJ19" s="695"/>
      <c r="CSK19" s="695"/>
      <c r="CSL19" s="695"/>
      <c r="CSM19" s="695"/>
      <c r="CSN19" s="695"/>
      <c r="CSO19" s="695"/>
      <c r="CSP19" s="695"/>
      <c r="CSQ19" s="695"/>
      <c r="CSR19" s="695"/>
      <c r="CSS19" s="695"/>
      <c r="CST19" s="695"/>
      <c r="CSU19" s="695"/>
      <c r="CSV19" s="695"/>
      <c r="CSW19" s="695"/>
      <c r="CSX19" s="695"/>
      <c r="CSY19" s="695"/>
      <c r="CSZ19" s="695"/>
      <c r="CTA19" s="695"/>
      <c r="CTB19" s="695"/>
      <c r="CTC19" s="695"/>
      <c r="CTD19" s="695"/>
      <c r="CTE19" s="695"/>
      <c r="CTF19" s="695"/>
      <c r="CTG19" s="695"/>
      <c r="CTH19" s="695"/>
      <c r="CTI19" s="695"/>
      <c r="CTJ19" s="695"/>
      <c r="CTK19" s="695"/>
      <c r="CTL19" s="695"/>
      <c r="CTM19" s="695"/>
      <c r="CTN19" s="695"/>
      <c r="CTO19" s="695"/>
      <c r="CTP19" s="695"/>
      <c r="CTQ19" s="695"/>
      <c r="CTR19" s="695"/>
      <c r="CTS19" s="695"/>
      <c r="CTT19" s="695"/>
      <c r="CTU19" s="695"/>
      <c r="CTV19" s="695"/>
      <c r="CTW19" s="695"/>
      <c r="CTX19" s="695"/>
      <c r="CTY19" s="695"/>
      <c r="CTZ19" s="695"/>
      <c r="CUA19" s="695"/>
      <c r="CUB19" s="695"/>
      <c r="CUC19" s="695"/>
      <c r="CUD19" s="695"/>
      <c r="CUE19" s="695"/>
      <c r="CUF19" s="695"/>
      <c r="CUG19" s="695"/>
      <c r="CUH19" s="695"/>
      <c r="CUI19" s="695"/>
      <c r="CUJ19" s="695"/>
      <c r="CUK19" s="695"/>
      <c r="CUL19" s="695"/>
      <c r="CUM19" s="695"/>
      <c r="CUN19" s="695"/>
      <c r="CUO19" s="695"/>
      <c r="CUP19" s="695"/>
      <c r="CUQ19" s="695"/>
      <c r="CUR19" s="695"/>
      <c r="CUS19" s="695"/>
      <c r="CUT19" s="695"/>
      <c r="CUU19" s="695"/>
      <c r="CUV19" s="695"/>
      <c r="CUW19" s="695"/>
      <c r="CUX19" s="695"/>
      <c r="CUY19" s="695"/>
      <c r="CUZ19" s="695"/>
      <c r="CVA19" s="695"/>
      <c r="CVB19" s="695"/>
      <c r="CVC19" s="695"/>
      <c r="CVD19" s="695"/>
      <c r="CVE19" s="695"/>
      <c r="CVF19" s="695"/>
      <c r="CVG19" s="695"/>
      <c r="CVH19" s="695"/>
      <c r="CVI19" s="695"/>
      <c r="CVJ19" s="695"/>
      <c r="CVK19" s="695"/>
      <c r="CVL19" s="695"/>
      <c r="CVM19" s="695"/>
      <c r="CVN19" s="695"/>
      <c r="CVO19" s="695"/>
      <c r="CVP19" s="695"/>
      <c r="CVQ19" s="695"/>
      <c r="CVR19" s="695"/>
      <c r="CVS19" s="695"/>
      <c r="CVT19" s="695"/>
      <c r="CVU19" s="695"/>
      <c r="CVV19" s="695"/>
      <c r="CVW19" s="695"/>
      <c r="CVX19" s="695"/>
      <c r="CVY19" s="695"/>
      <c r="CVZ19" s="695"/>
      <c r="CWA19" s="695"/>
      <c r="CWB19" s="695"/>
      <c r="CWC19" s="695"/>
      <c r="CWD19" s="695"/>
      <c r="CWE19" s="695"/>
      <c r="CWF19" s="695"/>
      <c r="CWG19" s="695"/>
      <c r="CWH19" s="695"/>
      <c r="CWI19" s="695"/>
      <c r="CWJ19" s="695"/>
      <c r="CWK19" s="695"/>
      <c r="CWL19" s="695"/>
      <c r="CWM19" s="695"/>
      <c r="CWN19" s="695"/>
      <c r="CWO19" s="695"/>
      <c r="CWP19" s="695"/>
      <c r="CWQ19" s="695"/>
      <c r="CWR19" s="695"/>
      <c r="CWS19" s="695"/>
      <c r="CWT19" s="695"/>
      <c r="CWU19" s="695"/>
      <c r="CWV19" s="695"/>
      <c r="CWW19" s="695"/>
      <c r="CWX19" s="695"/>
      <c r="CWY19" s="695"/>
      <c r="CWZ19" s="695"/>
      <c r="CXA19" s="695"/>
      <c r="CXB19" s="695"/>
      <c r="CXC19" s="695"/>
      <c r="CXD19" s="695"/>
      <c r="CXE19" s="695"/>
      <c r="CXF19" s="695"/>
      <c r="CXG19" s="695"/>
      <c r="CXH19" s="695"/>
      <c r="CXI19" s="695"/>
      <c r="CXJ19" s="695"/>
      <c r="CXK19" s="695"/>
      <c r="CXL19" s="695"/>
      <c r="CXM19" s="695"/>
      <c r="CXN19" s="695"/>
      <c r="CXO19" s="695"/>
      <c r="CXP19" s="695"/>
      <c r="CXQ19" s="695"/>
      <c r="CXR19" s="695"/>
      <c r="CXS19" s="695"/>
      <c r="CXT19" s="695"/>
      <c r="CXU19" s="695"/>
      <c r="CXV19" s="695"/>
      <c r="CXW19" s="695"/>
      <c r="CXX19" s="695"/>
      <c r="CXY19" s="695"/>
      <c r="CXZ19" s="695"/>
      <c r="CYA19" s="695"/>
      <c r="CYB19" s="695"/>
      <c r="CYC19" s="695"/>
      <c r="CYD19" s="695"/>
      <c r="CYE19" s="695"/>
      <c r="CYF19" s="695"/>
      <c r="CYG19" s="695"/>
      <c r="CYH19" s="695"/>
      <c r="CYI19" s="695"/>
      <c r="CYJ19" s="695"/>
      <c r="CYK19" s="695"/>
      <c r="CYL19" s="695"/>
      <c r="CYM19" s="695"/>
      <c r="CYN19" s="695"/>
      <c r="CYO19" s="695"/>
      <c r="CYP19" s="695"/>
      <c r="CYQ19" s="695"/>
      <c r="CYR19" s="695"/>
      <c r="CYS19" s="695"/>
      <c r="CYT19" s="695"/>
      <c r="CYU19" s="695"/>
      <c r="CYV19" s="695"/>
      <c r="CYW19" s="695"/>
      <c r="CYX19" s="695"/>
      <c r="CYY19" s="695"/>
      <c r="CYZ19" s="695"/>
      <c r="CZA19" s="695"/>
      <c r="CZB19" s="695"/>
      <c r="CZC19" s="695"/>
      <c r="CZD19" s="695"/>
      <c r="CZE19" s="695"/>
      <c r="CZF19" s="695"/>
      <c r="CZG19" s="695"/>
      <c r="CZH19" s="695"/>
      <c r="CZI19" s="695"/>
      <c r="CZJ19" s="695"/>
      <c r="CZK19" s="695"/>
      <c r="CZL19" s="695"/>
      <c r="CZM19" s="695"/>
      <c r="CZN19" s="695"/>
      <c r="CZO19" s="695"/>
      <c r="CZP19" s="695"/>
      <c r="CZQ19" s="695"/>
      <c r="CZR19" s="695"/>
      <c r="CZS19" s="695"/>
      <c r="CZT19" s="695"/>
      <c r="CZU19" s="695"/>
      <c r="CZV19" s="695"/>
      <c r="CZW19" s="695"/>
      <c r="CZX19" s="695"/>
      <c r="CZY19" s="695"/>
      <c r="CZZ19" s="695"/>
      <c r="DAA19" s="695"/>
      <c r="DAB19" s="695"/>
      <c r="DAC19" s="695"/>
      <c r="DAD19" s="695"/>
      <c r="DAE19" s="695"/>
      <c r="DAF19" s="695"/>
      <c r="DAG19" s="695"/>
      <c r="DAH19" s="695"/>
      <c r="DAI19" s="695"/>
      <c r="DAJ19" s="695"/>
      <c r="DAK19" s="695"/>
      <c r="DAL19" s="695"/>
      <c r="DAM19" s="695"/>
      <c r="DAN19" s="695"/>
      <c r="DAO19" s="695"/>
      <c r="DAP19" s="695"/>
      <c r="DAQ19" s="695"/>
      <c r="DAR19" s="695"/>
      <c r="DAS19" s="695"/>
      <c r="DAT19" s="695"/>
      <c r="DAU19" s="695"/>
      <c r="DAV19" s="695"/>
      <c r="DAW19" s="695"/>
      <c r="DAX19" s="695"/>
      <c r="DAY19" s="695"/>
      <c r="DAZ19" s="695"/>
      <c r="DBA19" s="695"/>
      <c r="DBB19" s="695"/>
      <c r="DBC19" s="695"/>
      <c r="DBD19" s="695"/>
      <c r="DBE19" s="695"/>
      <c r="DBF19" s="695"/>
      <c r="DBG19" s="695"/>
      <c r="DBH19" s="695"/>
      <c r="DBI19" s="695"/>
      <c r="DBJ19" s="695"/>
      <c r="DBK19" s="695"/>
      <c r="DBL19" s="695"/>
      <c r="DBM19" s="695"/>
      <c r="DBN19" s="695"/>
      <c r="DBO19" s="695"/>
      <c r="DBP19" s="695"/>
      <c r="DBQ19" s="695"/>
      <c r="DBR19" s="695"/>
      <c r="DBS19" s="695"/>
      <c r="DBT19" s="695"/>
      <c r="DBU19" s="695"/>
      <c r="DBV19" s="695"/>
      <c r="DBW19" s="695"/>
      <c r="DBX19" s="695"/>
      <c r="DBY19" s="695"/>
      <c r="DBZ19" s="695"/>
      <c r="DCA19" s="695"/>
      <c r="DCB19" s="695"/>
      <c r="DCC19" s="695"/>
      <c r="DCD19" s="695"/>
      <c r="DCE19" s="695"/>
      <c r="DCF19" s="695"/>
      <c r="DCG19" s="695"/>
      <c r="DCH19" s="695"/>
      <c r="DCI19" s="695"/>
      <c r="DCJ19" s="695"/>
      <c r="DCK19" s="695"/>
      <c r="DCL19" s="695"/>
      <c r="DCM19" s="695"/>
      <c r="DCN19" s="695"/>
      <c r="DCO19" s="695"/>
      <c r="DCP19" s="695"/>
      <c r="DCQ19" s="695"/>
      <c r="DCR19" s="695"/>
      <c r="DCS19" s="695"/>
      <c r="DCT19" s="695"/>
      <c r="DCU19" s="695"/>
      <c r="DCV19" s="695"/>
      <c r="DCW19" s="695"/>
      <c r="DCX19" s="695"/>
      <c r="DCY19" s="695"/>
      <c r="DCZ19" s="695"/>
      <c r="DDA19" s="695"/>
      <c r="DDB19" s="695"/>
      <c r="DDC19" s="695"/>
      <c r="DDD19" s="695"/>
      <c r="DDE19" s="695"/>
      <c r="DDF19" s="695"/>
      <c r="DDG19" s="695"/>
      <c r="DDH19" s="695"/>
      <c r="DDI19" s="695"/>
      <c r="DDJ19" s="695"/>
      <c r="DDK19" s="695"/>
      <c r="DDL19" s="695"/>
      <c r="DDM19" s="695"/>
      <c r="DDN19" s="695"/>
      <c r="DDO19" s="695"/>
      <c r="DDP19" s="695"/>
      <c r="DDQ19" s="695"/>
      <c r="DDR19" s="695"/>
      <c r="DDS19" s="695"/>
      <c r="DDT19" s="695"/>
      <c r="DDU19" s="695"/>
      <c r="DDV19" s="695"/>
      <c r="DDW19" s="695"/>
      <c r="DDX19" s="695"/>
      <c r="DDY19" s="695"/>
      <c r="DDZ19" s="695"/>
      <c r="DEA19" s="695"/>
      <c r="DEB19" s="695"/>
      <c r="DEC19" s="695"/>
      <c r="DED19" s="695"/>
      <c r="DEE19" s="695"/>
      <c r="DEF19" s="695"/>
      <c r="DEG19" s="695"/>
      <c r="DEH19" s="695"/>
      <c r="DEI19" s="695"/>
      <c r="DEJ19" s="695"/>
      <c r="DEK19" s="695"/>
      <c r="DEL19" s="695"/>
      <c r="DEM19" s="695"/>
      <c r="DEN19" s="695"/>
      <c r="DEO19" s="695"/>
      <c r="DEP19" s="695"/>
      <c r="DEQ19" s="695"/>
      <c r="DER19" s="695"/>
      <c r="DES19" s="695"/>
      <c r="DET19" s="695"/>
      <c r="DEU19" s="695"/>
      <c r="DEV19" s="695"/>
      <c r="DEW19" s="695"/>
      <c r="DEX19" s="695"/>
      <c r="DEY19" s="695"/>
      <c r="DEZ19" s="695"/>
      <c r="DFA19" s="695"/>
      <c r="DFB19" s="695"/>
      <c r="DFC19" s="695"/>
      <c r="DFD19" s="695"/>
      <c r="DFE19" s="695"/>
      <c r="DFF19" s="695"/>
      <c r="DFG19" s="695"/>
      <c r="DFH19" s="695"/>
      <c r="DFI19" s="695"/>
      <c r="DFJ19" s="695"/>
      <c r="DFK19" s="695"/>
      <c r="DFL19" s="695"/>
      <c r="DFM19" s="695"/>
      <c r="DFN19" s="695"/>
      <c r="DFO19" s="695"/>
      <c r="DFP19" s="695"/>
      <c r="DFQ19" s="695"/>
      <c r="DFR19" s="695"/>
      <c r="DFS19" s="695"/>
      <c r="DFT19" s="695"/>
      <c r="DFU19" s="695"/>
      <c r="DFV19" s="695"/>
      <c r="DFW19" s="695"/>
      <c r="DFX19" s="695"/>
      <c r="DFY19" s="695"/>
      <c r="DFZ19" s="695"/>
      <c r="DGA19" s="695"/>
      <c r="DGB19" s="695"/>
      <c r="DGC19" s="695"/>
      <c r="DGD19" s="695"/>
      <c r="DGE19" s="695"/>
      <c r="DGF19" s="695"/>
      <c r="DGG19" s="695"/>
      <c r="DGH19" s="695"/>
      <c r="DGI19" s="695"/>
      <c r="DGJ19" s="695"/>
      <c r="DGK19" s="695"/>
      <c r="DGL19" s="695"/>
      <c r="DGM19" s="695"/>
      <c r="DGN19" s="695"/>
      <c r="DGO19" s="695"/>
      <c r="DGP19" s="695"/>
      <c r="DGQ19" s="695"/>
      <c r="DGR19" s="695"/>
      <c r="DGS19" s="695"/>
      <c r="DGT19" s="695"/>
      <c r="DGU19" s="695"/>
      <c r="DGV19" s="695"/>
      <c r="DGW19" s="695"/>
      <c r="DGX19" s="695"/>
      <c r="DGY19" s="695"/>
      <c r="DGZ19" s="695"/>
      <c r="DHA19" s="695"/>
      <c r="DHB19" s="695"/>
      <c r="DHC19" s="695"/>
      <c r="DHD19" s="695"/>
      <c r="DHE19" s="695"/>
      <c r="DHF19" s="695"/>
      <c r="DHG19" s="695"/>
      <c r="DHH19" s="695"/>
      <c r="DHI19" s="695"/>
      <c r="DHJ19" s="695"/>
      <c r="DHK19" s="695"/>
      <c r="DHL19" s="695"/>
      <c r="DHM19" s="695"/>
      <c r="DHN19" s="695"/>
      <c r="DHO19" s="695"/>
      <c r="DHP19" s="695"/>
      <c r="DHQ19" s="695"/>
      <c r="DHR19" s="695"/>
      <c r="DHS19" s="695"/>
      <c r="DHT19" s="695"/>
      <c r="DHU19" s="695"/>
      <c r="DHV19" s="695"/>
      <c r="DHW19" s="695"/>
      <c r="DHX19" s="695"/>
      <c r="DHY19" s="695"/>
      <c r="DHZ19" s="695"/>
      <c r="DIA19" s="695"/>
      <c r="DIB19" s="695"/>
      <c r="DIC19" s="695"/>
      <c r="DID19" s="695"/>
      <c r="DIE19" s="695"/>
      <c r="DIF19" s="695"/>
      <c r="DIG19" s="695"/>
      <c r="DIH19" s="695"/>
      <c r="DII19" s="695"/>
      <c r="DIJ19" s="695"/>
      <c r="DIK19" s="695"/>
      <c r="DIL19" s="695"/>
      <c r="DIM19" s="695"/>
      <c r="DIN19" s="695"/>
      <c r="DIO19" s="695"/>
      <c r="DIP19" s="695"/>
      <c r="DIQ19" s="695"/>
      <c r="DIR19" s="695"/>
      <c r="DIS19" s="695"/>
      <c r="DIT19" s="695"/>
      <c r="DIU19" s="695"/>
      <c r="DIV19" s="695"/>
      <c r="DIW19" s="695"/>
      <c r="DIX19" s="695"/>
      <c r="DIY19" s="695"/>
      <c r="DIZ19" s="695"/>
      <c r="DJA19" s="695"/>
      <c r="DJB19" s="695"/>
      <c r="DJC19" s="695"/>
      <c r="DJD19" s="695"/>
      <c r="DJE19" s="695"/>
      <c r="DJF19" s="695"/>
      <c r="DJG19" s="695"/>
      <c r="DJH19" s="695"/>
      <c r="DJI19" s="695"/>
      <c r="DJJ19" s="695"/>
      <c r="DJK19" s="695"/>
      <c r="DJL19" s="695"/>
      <c r="DJM19" s="695"/>
      <c r="DJN19" s="695"/>
      <c r="DJO19" s="695"/>
      <c r="DJP19" s="695"/>
      <c r="DJQ19" s="695"/>
      <c r="DJR19" s="695"/>
      <c r="DJS19" s="695"/>
      <c r="DJT19" s="695"/>
      <c r="DJU19" s="695"/>
      <c r="DJV19" s="695"/>
      <c r="DJW19" s="695"/>
      <c r="DJX19" s="695"/>
      <c r="DJY19" s="695"/>
      <c r="DJZ19" s="695"/>
      <c r="DKA19" s="695"/>
      <c r="DKB19" s="695"/>
      <c r="DKC19" s="695"/>
      <c r="DKD19" s="695"/>
      <c r="DKE19" s="695"/>
      <c r="DKF19" s="695"/>
      <c r="DKG19" s="695"/>
      <c r="DKH19" s="695"/>
      <c r="DKI19" s="695"/>
      <c r="DKJ19" s="695"/>
      <c r="DKK19" s="695"/>
      <c r="DKL19" s="695"/>
      <c r="DKM19" s="695"/>
      <c r="DKN19" s="695"/>
      <c r="DKO19" s="695"/>
      <c r="DKP19" s="695"/>
      <c r="DKQ19" s="695"/>
      <c r="DKR19" s="695"/>
      <c r="DKS19" s="695"/>
      <c r="DKT19" s="695"/>
      <c r="DKU19" s="695"/>
      <c r="DKV19" s="695"/>
      <c r="DKW19" s="695"/>
      <c r="DKX19" s="695"/>
      <c r="DKY19" s="695"/>
      <c r="DKZ19" s="695"/>
      <c r="DLA19" s="695"/>
      <c r="DLB19" s="695"/>
      <c r="DLC19" s="695"/>
      <c r="DLD19" s="695"/>
      <c r="DLE19" s="695"/>
      <c r="DLF19" s="695"/>
      <c r="DLG19" s="695"/>
      <c r="DLH19" s="695"/>
      <c r="DLI19" s="695"/>
      <c r="DLJ19" s="695"/>
      <c r="DLK19" s="695"/>
      <c r="DLL19" s="695"/>
      <c r="DLM19" s="695"/>
      <c r="DLN19" s="695"/>
      <c r="DLO19" s="695"/>
      <c r="DLP19" s="695"/>
      <c r="DLQ19" s="695"/>
      <c r="DLR19" s="695"/>
      <c r="DLS19" s="695"/>
      <c r="DLT19" s="695"/>
      <c r="DLU19" s="695"/>
      <c r="DLV19" s="695"/>
      <c r="DLW19" s="695"/>
      <c r="DLX19" s="695"/>
      <c r="DLY19" s="695"/>
      <c r="DLZ19" s="695"/>
      <c r="DMA19" s="695"/>
      <c r="DMB19" s="695"/>
      <c r="DMC19" s="695"/>
      <c r="DMD19" s="695"/>
      <c r="DME19" s="695"/>
      <c r="DMF19" s="695"/>
      <c r="DMG19" s="695"/>
      <c r="DMH19" s="695"/>
      <c r="DMI19" s="695"/>
      <c r="DMJ19" s="695"/>
      <c r="DMK19" s="695"/>
      <c r="DML19" s="695"/>
      <c r="DMM19" s="695"/>
      <c r="DMN19" s="695"/>
      <c r="DMO19" s="695"/>
      <c r="DMP19" s="695"/>
      <c r="DMQ19" s="695"/>
      <c r="DMR19" s="695"/>
      <c r="DMS19" s="695"/>
      <c r="DMT19" s="695"/>
      <c r="DMU19" s="695"/>
      <c r="DMV19" s="695"/>
      <c r="DMW19" s="695"/>
      <c r="DMX19" s="695"/>
      <c r="DMY19" s="695"/>
      <c r="DMZ19" s="695"/>
      <c r="DNA19" s="695"/>
      <c r="DNB19" s="695"/>
      <c r="DNC19" s="695"/>
      <c r="DND19" s="695"/>
      <c r="DNE19" s="695"/>
      <c r="DNF19" s="695"/>
      <c r="DNG19" s="695"/>
      <c r="DNH19" s="695"/>
      <c r="DNI19" s="695"/>
      <c r="DNJ19" s="695"/>
      <c r="DNK19" s="695"/>
      <c r="DNL19" s="695"/>
      <c r="DNM19" s="695"/>
      <c r="DNN19" s="695"/>
      <c r="DNO19" s="695"/>
      <c r="DNP19" s="695"/>
      <c r="DNQ19" s="695"/>
      <c r="DNR19" s="695"/>
      <c r="DNS19" s="695"/>
      <c r="DNT19" s="695"/>
      <c r="DNU19" s="695"/>
      <c r="DNV19" s="695"/>
      <c r="DNW19" s="695"/>
      <c r="DNX19" s="695"/>
      <c r="DNY19" s="695"/>
      <c r="DNZ19" s="695"/>
      <c r="DOA19" s="695"/>
      <c r="DOB19" s="695"/>
      <c r="DOC19" s="695"/>
      <c r="DOD19" s="695"/>
      <c r="DOE19" s="695"/>
      <c r="DOF19" s="695"/>
      <c r="DOG19" s="695"/>
      <c r="DOH19" s="695"/>
      <c r="DOI19" s="695"/>
      <c r="DOJ19" s="695"/>
      <c r="DOK19" s="695"/>
      <c r="DOL19" s="695"/>
      <c r="DOM19" s="695"/>
      <c r="DON19" s="695"/>
      <c r="DOO19" s="695"/>
      <c r="DOP19" s="695"/>
      <c r="DOQ19" s="695"/>
      <c r="DOR19" s="695"/>
      <c r="DOS19" s="695"/>
      <c r="DOT19" s="695"/>
      <c r="DOU19" s="695"/>
      <c r="DOV19" s="695"/>
      <c r="DOW19" s="695"/>
      <c r="DOX19" s="695"/>
      <c r="DOY19" s="695"/>
      <c r="DOZ19" s="695"/>
      <c r="DPA19" s="695"/>
      <c r="DPB19" s="695"/>
      <c r="DPC19" s="695"/>
      <c r="DPD19" s="695"/>
      <c r="DPE19" s="695"/>
      <c r="DPF19" s="695"/>
      <c r="DPG19" s="695"/>
      <c r="DPH19" s="695"/>
      <c r="DPI19" s="695"/>
      <c r="DPJ19" s="695"/>
      <c r="DPK19" s="695"/>
      <c r="DPL19" s="695"/>
      <c r="DPM19" s="695"/>
      <c r="DPN19" s="695"/>
      <c r="DPO19" s="695"/>
      <c r="DPP19" s="695"/>
      <c r="DPQ19" s="695"/>
      <c r="DPR19" s="695"/>
      <c r="DPS19" s="695"/>
      <c r="DPT19" s="695"/>
      <c r="DPU19" s="695"/>
      <c r="DPV19" s="695"/>
      <c r="DPW19" s="695"/>
      <c r="DPX19" s="695"/>
      <c r="DPY19" s="695"/>
      <c r="DPZ19" s="695"/>
      <c r="DQA19" s="695"/>
      <c r="DQB19" s="695"/>
      <c r="DQC19" s="695"/>
      <c r="DQD19" s="695"/>
      <c r="DQE19" s="695"/>
      <c r="DQF19" s="695"/>
      <c r="DQG19" s="695"/>
      <c r="DQH19" s="695"/>
      <c r="DQI19" s="695"/>
      <c r="DQJ19" s="695"/>
      <c r="DQK19" s="695"/>
      <c r="DQL19" s="695"/>
      <c r="DQM19" s="695"/>
      <c r="DQN19" s="695"/>
      <c r="DQO19" s="695"/>
      <c r="DQP19" s="695"/>
      <c r="DQQ19" s="695"/>
      <c r="DQR19" s="695"/>
      <c r="DQS19" s="695"/>
      <c r="DQT19" s="695"/>
      <c r="DQU19" s="695"/>
      <c r="DQV19" s="695"/>
      <c r="DQW19" s="695"/>
      <c r="DQX19" s="695"/>
      <c r="DQY19" s="695"/>
      <c r="DQZ19" s="695"/>
      <c r="DRA19" s="695"/>
      <c r="DRB19" s="695"/>
      <c r="DRC19" s="695"/>
      <c r="DRD19" s="695"/>
      <c r="DRE19" s="695"/>
      <c r="DRF19" s="695"/>
      <c r="DRG19" s="695"/>
      <c r="DRH19" s="695"/>
      <c r="DRI19" s="695"/>
      <c r="DRJ19" s="695"/>
      <c r="DRK19" s="695"/>
      <c r="DRL19" s="695"/>
      <c r="DRM19" s="695"/>
      <c r="DRN19" s="695"/>
      <c r="DRO19" s="695"/>
      <c r="DRP19" s="695"/>
      <c r="DRQ19" s="695"/>
      <c r="DRR19" s="695"/>
      <c r="DRS19" s="695"/>
      <c r="DRT19" s="695"/>
      <c r="DRU19" s="695"/>
      <c r="DRV19" s="695"/>
      <c r="DRW19" s="695"/>
      <c r="DRX19" s="695"/>
      <c r="DRY19" s="695"/>
      <c r="DRZ19" s="695"/>
      <c r="DSA19" s="695"/>
      <c r="DSB19" s="695"/>
      <c r="DSC19" s="695"/>
      <c r="DSD19" s="695"/>
      <c r="DSE19" s="695"/>
      <c r="DSF19" s="695"/>
      <c r="DSG19" s="695"/>
      <c r="DSH19" s="695"/>
      <c r="DSI19" s="695"/>
      <c r="DSJ19" s="695"/>
      <c r="DSK19" s="695"/>
      <c r="DSL19" s="695"/>
      <c r="DSM19" s="695"/>
      <c r="DSN19" s="695"/>
      <c r="DSO19" s="695"/>
      <c r="DSP19" s="695"/>
      <c r="DSQ19" s="695"/>
      <c r="DSR19" s="695"/>
      <c r="DSS19" s="695"/>
      <c r="DST19" s="695"/>
      <c r="DSU19" s="695"/>
      <c r="DSV19" s="695"/>
      <c r="DSW19" s="695"/>
      <c r="DSX19" s="695"/>
      <c r="DSY19" s="695"/>
      <c r="DSZ19" s="695"/>
      <c r="DTA19" s="695"/>
      <c r="DTB19" s="695"/>
      <c r="DTC19" s="695"/>
      <c r="DTD19" s="695"/>
      <c r="DTE19" s="695"/>
      <c r="DTF19" s="695"/>
      <c r="DTG19" s="695"/>
      <c r="DTH19" s="695"/>
      <c r="DTI19" s="695"/>
      <c r="DTJ19" s="695"/>
      <c r="DTK19" s="695"/>
      <c r="DTL19" s="695"/>
      <c r="DTM19" s="695"/>
      <c r="DTN19" s="695"/>
      <c r="DTO19" s="695"/>
      <c r="DTP19" s="695"/>
      <c r="DTQ19" s="695"/>
      <c r="DTR19" s="695"/>
      <c r="DTS19" s="695"/>
      <c r="DTT19" s="695"/>
      <c r="DTU19" s="695"/>
      <c r="DTV19" s="695"/>
      <c r="DTW19" s="695"/>
      <c r="DTX19" s="695"/>
      <c r="DTY19" s="695"/>
      <c r="DTZ19" s="695"/>
      <c r="DUA19" s="695"/>
      <c r="DUB19" s="695"/>
      <c r="DUC19" s="695"/>
      <c r="DUD19" s="695"/>
      <c r="DUE19" s="695"/>
      <c r="DUF19" s="695"/>
      <c r="DUG19" s="695"/>
      <c r="DUH19" s="695"/>
      <c r="DUI19" s="695"/>
      <c r="DUJ19" s="695"/>
      <c r="DUK19" s="695"/>
      <c r="DUL19" s="695"/>
      <c r="DUM19" s="695"/>
      <c r="DUN19" s="695"/>
      <c r="DUO19" s="695"/>
      <c r="DUP19" s="695"/>
      <c r="DUQ19" s="695"/>
      <c r="DUR19" s="695"/>
      <c r="DUS19" s="695"/>
      <c r="DUT19" s="695"/>
      <c r="DUU19" s="695"/>
      <c r="DUV19" s="695"/>
      <c r="DUW19" s="695"/>
      <c r="DUX19" s="695"/>
      <c r="DUY19" s="695"/>
      <c r="DUZ19" s="695"/>
      <c r="DVA19" s="695"/>
      <c r="DVB19" s="695"/>
      <c r="DVC19" s="695"/>
      <c r="DVD19" s="695"/>
      <c r="DVE19" s="695"/>
      <c r="DVF19" s="695"/>
      <c r="DVG19" s="695"/>
      <c r="DVH19" s="695"/>
      <c r="DVI19" s="695"/>
      <c r="DVJ19" s="695"/>
      <c r="DVK19" s="695"/>
      <c r="DVL19" s="695"/>
      <c r="DVM19" s="695"/>
      <c r="DVN19" s="695"/>
      <c r="DVO19" s="695"/>
      <c r="DVP19" s="695"/>
      <c r="DVQ19" s="695"/>
      <c r="DVR19" s="695"/>
      <c r="DVS19" s="695"/>
      <c r="DVT19" s="695"/>
      <c r="DVU19" s="695"/>
      <c r="DVV19" s="695"/>
      <c r="DVW19" s="695"/>
      <c r="DVX19" s="695"/>
      <c r="DVY19" s="695"/>
      <c r="DVZ19" s="695"/>
      <c r="DWA19" s="695"/>
      <c r="DWB19" s="695"/>
      <c r="DWC19" s="695"/>
      <c r="DWD19" s="695"/>
      <c r="DWE19" s="695"/>
      <c r="DWF19" s="695"/>
      <c r="DWG19" s="695"/>
      <c r="DWH19" s="695"/>
      <c r="DWI19" s="695"/>
      <c r="DWJ19" s="695"/>
      <c r="DWK19" s="695"/>
      <c r="DWL19" s="695"/>
      <c r="DWM19" s="695"/>
      <c r="DWN19" s="695"/>
      <c r="DWO19" s="695"/>
      <c r="DWP19" s="695"/>
      <c r="DWQ19" s="695"/>
      <c r="DWR19" s="695"/>
      <c r="DWS19" s="695"/>
      <c r="DWT19" s="695"/>
      <c r="DWU19" s="695"/>
      <c r="DWV19" s="695"/>
      <c r="DWW19" s="695"/>
      <c r="DWX19" s="695"/>
      <c r="DWY19" s="695"/>
      <c r="DWZ19" s="695"/>
      <c r="DXA19" s="695"/>
      <c r="DXB19" s="695"/>
      <c r="DXC19" s="695"/>
      <c r="DXD19" s="695"/>
      <c r="DXE19" s="695"/>
      <c r="DXF19" s="695"/>
      <c r="DXG19" s="695"/>
      <c r="DXH19" s="695"/>
      <c r="DXI19" s="695"/>
      <c r="DXJ19" s="695"/>
      <c r="DXK19" s="695"/>
      <c r="DXL19" s="695"/>
      <c r="DXM19" s="695"/>
      <c r="DXN19" s="695"/>
      <c r="DXO19" s="695"/>
      <c r="DXP19" s="695"/>
      <c r="DXQ19" s="695"/>
      <c r="DXR19" s="695"/>
      <c r="DXS19" s="695"/>
      <c r="DXT19" s="695"/>
      <c r="DXU19" s="695"/>
      <c r="DXV19" s="695"/>
      <c r="DXW19" s="695"/>
      <c r="DXX19" s="695"/>
      <c r="DXY19" s="695"/>
      <c r="DXZ19" s="695"/>
      <c r="DYA19" s="695"/>
      <c r="DYB19" s="695"/>
      <c r="DYC19" s="695"/>
      <c r="DYD19" s="695"/>
      <c r="DYE19" s="695"/>
      <c r="DYF19" s="695"/>
      <c r="DYG19" s="695"/>
      <c r="DYH19" s="695"/>
      <c r="DYI19" s="695"/>
      <c r="DYJ19" s="695"/>
      <c r="DYK19" s="695"/>
      <c r="DYL19" s="695"/>
      <c r="DYM19" s="695"/>
      <c r="DYN19" s="695"/>
      <c r="DYO19" s="695"/>
      <c r="DYP19" s="695"/>
      <c r="DYQ19" s="695"/>
      <c r="DYR19" s="695"/>
      <c r="DYS19" s="695"/>
      <c r="DYT19" s="695"/>
      <c r="DYU19" s="695"/>
      <c r="DYV19" s="695"/>
      <c r="DYW19" s="695"/>
      <c r="DYX19" s="695"/>
      <c r="DYY19" s="695"/>
      <c r="DYZ19" s="695"/>
      <c r="DZA19" s="695"/>
      <c r="DZB19" s="695"/>
      <c r="DZC19" s="695"/>
      <c r="DZD19" s="695"/>
      <c r="DZE19" s="695"/>
      <c r="DZF19" s="695"/>
      <c r="DZG19" s="695"/>
      <c r="DZH19" s="695"/>
      <c r="DZI19" s="695"/>
      <c r="DZJ19" s="695"/>
      <c r="DZK19" s="695"/>
      <c r="DZL19" s="695"/>
      <c r="DZM19" s="695"/>
      <c r="DZN19" s="695"/>
      <c r="DZO19" s="695"/>
      <c r="DZP19" s="695"/>
      <c r="DZQ19" s="695"/>
      <c r="DZR19" s="695"/>
      <c r="DZS19" s="695"/>
      <c r="DZT19" s="695"/>
      <c r="DZU19" s="695"/>
      <c r="DZV19" s="695"/>
      <c r="DZW19" s="695"/>
      <c r="DZX19" s="695"/>
      <c r="DZY19" s="695"/>
      <c r="DZZ19" s="695"/>
      <c r="EAA19" s="695"/>
      <c r="EAB19" s="695"/>
      <c r="EAC19" s="695"/>
      <c r="EAD19" s="695"/>
      <c r="EAE19" s="695"/>
      <c r="EAF19" s="695"/>
      <c r="EAG19" s="695"/>
      <c r="EAH19" s="695"/>
      <c r="EAI19" s="695"/>
      <c r="EAJ19" s="695"/>
      <c r="EAK19" s="695"/>
      <c r="EAL19" s="695"/>
      <c r="EAM19" s="695"/>
      <c r="EAN19" s="695"/>
      <c r="EAO19" s="695"/>
      <c r="EAP19" s="695"/>
      <c r="EAQ19" s="695"/>
      <c r="EAR19" s="695"/>
      <c r="EAS19" s="695"/>
      <c r="EAT19" s="695"/>
      <c r="EAU19" s="695"/>
      <c r="EAV19" s="695"/>
      <c r="EAW19" s="695"/>
      <c r="EAX19" s="695"/>
      <c r="EAY19" s="695"/>
      <c r="EAZ19" s="695"/>
      <c r="EBA19" s="695"/>
      <c r="EBB19" s="695"/>
      <c r="EBC19" s="695"/>
      <c r="EBD19" s="695"/>
      <c r="EBE19" s="695"/>
      <c r="EBF19" s="695"/>
      <c r="EBG19" s="695"/>
      <c r="EBH19" s="695"/>
      <c r="EBI19" s="695"/>
      <c r="EBJ19" s="695"/>
      <c r="EBK19" s="695"/>
      <c r="EBL19" s="695"/>
      <c r="EBM19" s="695"/>
      <c r="EBN19" s="695"/>
      <c r="EBO19" s="695"/>
      <c r="EBP19" s="695"/>
      <c r="EBQ19" s="695"/>
      <c r="EBR19" s="695"/>
      <c r="EBS19" s="695"/>
      <c r="EBT19" s="695"/>
      <c r="EBU19" s="695"/>
      <c r="EBV19" s="695"/>
      <c r="EBW19" s="695"/>
      <c r="EBX19" s="695"/>
      <c r="EBY19" s="695"/>
      <c r="EBZ19" s="695"/>
      <c r="ECA19" s="695"/>
      <c r="ECB19" s="695"/>
      <c r="ECC19" s="695"/>
      <c r="ECD19" s="695"/>
      <c r="ECE19" s="695"/>
      <c r="ECF19" s="695"/>
      <c r="ECG19" s="695"/>
      <c r="ECH19" s="695"/>
      <c r="ECI19" s="695"/>
      <c r="ECJ19" s="695"/>
      <c r="ECK19" s="695"/>
      <c r="ECL19" s="695"/>
      <c r="ECM19" s="695"/>
      <c r="ECN19" s="695"/>
      <c r="ECO19" s="695"/>
      <c r="ECP19" s="695"/>
      <c r="ECQ19" s="695"/>
      <c r="ECR19" s="695"/>
      <c r="ECS19" s="695"/>
      <c r="ECT19" s="695"/>
      <c r="ECU19" s="695"/>
      <c r="ECV19" s="695"/>
      <c r="ECW19" s="695"/>
      <c r="ECX19" s="695"/>
      <c r="ECY19" s="695"/>
      <c r="ECZ19" s="695"/>
      <c r="EDA19" s="695"/>
      <c r="EDB19" s="695"/>
      <c r="EDC19" s="695"/>
      <c r="EDD19" s="695"/>
      <c r="EDE19" s="695"/>
      <c r="EDF19" s="695"/>
      <c r="EDG19" s="695"/>
      <c r="EDH19" s="695"/>
      <c r="EDI19" s="695"/>
      <c r="EDJ19" s="695"/>
      <c r="EDK19" s="695"/>
      <c r="EDL19" s="695"/>
      <c r="EDM19" s="695"/>
      <c r="EDN19" s="695"/>
      <c r="EDO19" s="695"/>
      <c r="EDP19" s="695"/>
      <c r="EDQ19" s="695"/>
      <c r="EDR19" s="695"/>
      <c r="EDS19" s="695"/>
      <c r="EDT19" s="695"/>
      <c r="EDU19" s="695"/>
      <c r="EDV19" s="695"/>
      <c r="EDW19" s="695"/>
      <c r="EDX19" s="695"/>
      <c r="EDY19" s="695"/>
      <c r="EDZ19" s="695"/>
      <c r="EEA19" s="695"/>
      <c r="EEB19" s="695"/>
      <c r="EEC19" s="695"/>
      <c r="EED19" s="695"/>
      <c r="EEE19" s="695"/>
      <c r="EEF19" s="695"/>
      <c r="EEG19" s="695"/>
      <c r="EEH19" s="695"/>
      <c r="EEI19" s="695"/>
      <c r="EEJ19" s="695"/>
      <c r="EEK19" s="695"/>
      <c r="EEL19" s="695"/>
      <c r="EEM19" s="695"/>
      <c r="EEN19" s="695"/>
      <c r="EEO19" s="695"/>
      <c r="EEP19" s="695"/>
      <c r="EEQ19" s="695"/>
      <c r="EER19" s="695"/>
      <c r="EES19" s="695"/>
      <c r="EET19" s="695"/>
      <c r="EEU19" s="695"/>
      <c r="EEV19" s="695"/>
      <c r="EEW19" s="695"/>
      <c r="EEX19" s="695"/>
      <c r="EEY19" s="695"/>
      <c r="EEZ19" s="695"/>
      <c r="EFA19" s="695"/>
      <c r="EFB19" s="695"/>
      <c r="EFC19" s="695"/>
      <c r="EFD19" s="695"/>
      <c r="EFE19" s="695"/>
      <c r="EFF19" s="695"/>
      <c r="EFG19" s="695"/>
      <c r="EFH19" s="695"/>
      <c r="EFI19" s="695"/>
      <c r="EFJ19" s="695"/>
      <c r="EFK19" s="695"/>
      <c r="EFL19" s="695"/>
      <c r="EFM19" s="695"/>
      <c r="EFN19" s="695"/>
      <c r="EFO19" s="695"/>
      <c r="EFP19" s="695"/>
      <c r="EFQ19" s="695"/>
      <c r="EFR19" s="695"/>
      <c r="EFS19" s="695"/>
      <c r="EFT19" s="695"/>
      <c r="EFU19" s="695"/>
      <c r="EFV19" s="695"/>
      <c r="EFW19" s="695"/>
      <c r="EFX19" s="695"/>
      <c r="EFY19" s="695"/>
      <c r="EFZ19" s="695"/>
      <c r="EGA19" s="695"/>
      <c r="EGB19" s="695"/>
      <c r="EGC19" s="695"/>
      <c r="EGD19" s="695"/>
      <c r="EGE19" s="695"/>
      <c r="EGF19" s="695"/>
      <c r="EGG19" s="695"/>
      <c r="EGH19" s="695"/>
      <c r="EGI19" s="695"/>
      <c r="EGJ19" s="695"/>
      <c r="EGK19" s="695"/>
      <c r="EGL19" s="695"/>
      <c r="EGM19" s="695"/>
      <c r="EGN19" s="695"/>
      <c r="EGO19" s="695"/>
      <c r="EGP19" s="695"/>
      <c r="EGQ19" s="695"/>
      <c r="EGR19" s="695"/>
      <c r="EGS19" s="695"/>
      <c r="EGT19" s="695"/>
      <c r="EGU19" s="695"/>
      <c r="EGV19" s="695"/>
      <c r="EGW19" s="695"/>
      <c r="EGX19" s="695"/>
      <c r="EGY19" s="695"/>
      <c r="EGZ19" s="695"/>
      <c r="EHA19" s="695"/>
      <c r="EHB19" s="695"/>
      <c r="EHC19" s="695"/>
      <c r="EHD19" s="695"/>
      <c r="EHE19" s="695"/>
      <c r="EHF19" s="695"/>
      <c r="EHG19" s="695"/>
      <c r="EHH19" s="695"/>
      <c r="EHI19" s="695"/>
      <c r="EHJ19" s="695"/>
      <c r="EHK19" s="695"/>
      <c r="EHL19" s="695"/>
      <c r="EHM19" s="695"/>
      <c r="EHN19" s="695"/>
      <c r="EHO19" s="695"/>
      <c r="EHP19" s="695"/>
      <c r="EHQ19" s="695"/>
      <c r="EHR19" s="695"/>
      <c r="EHS19" s="695"/>
      <c r="EHT19" s="695"/>
      <c r="EHU19" s="695"/>
      <c r="EHV19" s="695"/>
      <c r="EHW19" s="695"/>
      <c r="EHX19" s="695"/>
      <c r="EHY19" s="695"/>
      <c r="EHZ19" s="695"/>
      <c r="EIA19" s="695"/>
      <c r="EIB19" s="695"/>
      <c r="EIC19" s="695"/>
      <c r="EID19" s="695"/>
      <c r="EIE19" s="695"/>
      <c r="EIF19" s="695"/>
      <c r="EIG19" s="695"/>
      <c r="EIH19" s="695"/>
      <c r="EII19" s="695"/>
      <c r="EIJ19" s="695"/>
      <c r="EIK19" s="695"/>
      <c r="EIL19" s="695"/>
      <c r="EIM19" s="695"/>
      <c r="EIN19" s="695"/>
      <c r="EIO19" s="695"/>
      <c r="EIP19" s="695"/>
      <c r="EIQ19" s="695"/>
      <c r="EIR19" s="695"/>
      <c r="EIS19" s="695"/>
      <c r="EIT19" s="695"/>
      <c r="EIU19" s="695"/>
      <c r="EIV19" s="695"/>
      <c r="EIW19" s="695"/>
      <c r="EIX19" s="695"/>
      <c r="EIY19" s="695"/>
      <c r="EIZ19" s="695"/>
      <c r="EJA19" s="695"/>
      <c r="EJB19" s="695"/>
      <c r="EJC19" s="695"/>
      <c r="EJD19" s="695"/>
      <c r="EJE19" s="695"/>
      <c r="EJF19" s="695"/>
      <c r="EJG19" s="695"/>
      <c r="EJH19" s="695"/>
      <c r="EJI19" s="695"/>
      <c r="EJJ19" s="695"/>
      <c r="EJK19" s="695"/>
      <c r="EJL19" s="695"/>
      <c r="EJM19" s="695"/>
      <c r="EJN19" s="695"/>
      <c r="EJO19" s="695"/>
      <c r="EJP19" s="695"/>
      <c r="EJQ19" s="695"/>
      <c r="EJR19" s="695"/>
      <c r="EJS19" s="695"/>
      <c r="EJT19" s="695"/>
      <c r="EJU19" s="695"/>
      <c r="EJV19" s="695"/>
      <c r="EJW19" s="695"/>
      <c r="EJX19" s="695"/>
      <c r="EJY19" s="695"/>
      <c r="EJZ19" s="695"/>
      <c r="EKA19" s="695"/>
      <c r="EKB19" s="695"/>
      <c r="EKC19" s="695"/>
      <c r="EKD19" s="695"/>
      <c r="EKE19" s="695"/>
      <c r="EKF19" s="695"/>
      <c r="EKG19" s="695"/>
      <c r="EKH19" s="695"/>
      <c r="EKI19" s="695"/>
      <c r="EKJ19" s="695"/>
      <c r="EKK19" s="695"/>
      <c r="EKL19" s="695"/>
      <c r="EKM19" s="695"/>
      <c r="EKN19" s="695"/>
      <c r="EKO19" s="695"/>
      <c r="EKP19" s="695"/>
      <c r="EKQ19" s="695"/>
      <c r="EKR19" s="695"/>
      <c r="EKS19" s="695"/>
      <c r="EKT19" s="695"/>
      <c r="EKU19" s="695"/>
      <c r="EKV19" s="695"/>
      <c r="EKW19" s="695"/>
      <c r="EKX19" s="695"/>
      <c r="EKY19" s="695"/>
      <c r="EKZ19" s="695"/>
      <c r="ELA19" s="695"/>
      <c r="ELB19" s="695"/>
      <c r="ELC19" s="695"/>
      <c r="ELD19" s="695"/>
      <c r="ELE19" s="695"/>
      <c r="ELF19" s="695"/>
      <c r="ELG19" s="695"/>
      <c r="ELH19" s="695"/>
      <c r="ELI19" s="695"/>
      <c r="ELJ19" s="695"/>
      <c r="ELK19" s="695"/>
      <c r="ELL19" s="695"/>
      <c r="ELM19" s="695"/>
      <c r="ELN19" s="695"/>
      <c r="ELO19" s="695"/>
      <c r="ELP19" s="695"/>
      <c r="ELQ19" s="695"/>
      <c r="ELR19" s="695"/>
      <c r="ELS19" s="695"/>
      <c r="ELT19" s="695"/>
      <c r="ELU19" s="695"/>
      <c r="ELV19" s="695"/>
      <c r="ELW19" s="695"/>
      <c r="ELX19" s="695"/>
      <c r="ELY19" s="695"/>
      <c r="ELZ19" s="695"/>
      <c r="EMA19" s="695"/>
      <c r="EMB19" s="695"/>
      <c r="EMC19" s="695"/>
      <c r="EMD19" s="695"/>
      <c r="EME19" s="695"/>
      <c r="EMF19" s="695"/>
      <c r="EMG19" s="695"/>
      <c r="EMH19" s="695"/>
      <c r="EMI19" s="695"/>
      <c r="EMJ19" s="695"/>
      <c r="EMK19" s="695"/>
      <c r="EML19" s="695"/>
      <c r="EMM19" s="695"/>
      <c r="EMN19" s="695"/>
      <c r="EMO19" s="695"/>
      <c r="EMP19" s="695"/>
      <c r="EMQ19" s="695"/>
      <c r="EMR19" s="695"/>
      <c r="EMS19" s="695"/>
      <c r="EMT19" s="695"/>
      <c r="EMU19" s="695"/>
      <c r="EMV19" s="695"/>
      <c r="EMW19" s="695"/>
      <c r="EMX19" s="695"/>
      <c r="EMY19" s="695"/>
      <c r="EMZ19" s="695"/>
      <c r="ENA19" s="695"/>
      <c r="ENB19" s="695"/>
      <c r="ENC19" s="695"/>
      <c r="END19" s="695"/>
      <c r="ENE19" s="695"/>
      <c r="ENF19" s="695"/>
      <c r="ENG19" s="695"/>
      <c r="ENH19" s="695"/>
      <c r="ENI19" s="695"/>
      <c r="ENJ19" s="695"/>
      <c r="ENK19" s="695"/>
      <c r="ENL19" s="695"/>
      <c r="ENM19" s="695"/>
      <c r="ENN19" s="695"/>
      <c r="ENO19" s="695"/>
      <c r="ENP19" s="695"/>
      <c r="ENQ19" s="695"/>
      <c r="ENR19" s="695"/>
      <c r="ENS19" s="695"/>
      <c r="ENT19" s="695"/>
      <c r="ENU19" s="695"/>
      <c r="ENV19" s="695"/>
      <c r="ENW19" s="695"/>
      <c r="ENX19" s="695"/>
      <c r="ENY19" s="695"/>
      <c r="ENZ19" s="695"/>
      <c r="EOA19" s="695"/>
      <c r="EOB19" s="695"/>
      <c r="EOC19" s="695"/>
      <c r="EOD19" s="695"/>
      <c r="EOE19" s="695"/>
      <c r="EOF19" s="695"/>
      <c r="EOG19" s="695"/>
      <c r="EOH19" s="695"/>
      <c r="EOI19" s="695"/>
      <c r="EOJ19" s="695"/>
      <c r="EOK19" s="695"/>
      <c r="EOL19" s="695"/>
      <c r="EOM19" s="695"/>
      <c r="EON19" s="695"/>
      <c r="EOO19" s="695"/>
      <c r="EOP19" s="695"/>
      <c r="EOQ19" s="695"/>
      <c r="EOR19" s="695"/>
      <c r="EOS19" s="695"/>
      <c r="EOT19" s="695"/>
      <c r="EOU19" s="695"/>
      <c r="EOV19" s="695"/>
      <c r="EOW19" s="695"/>
      <c r="EOX19" s="695"/>
      <c r="EOY19" s="695"/>
      <c r="EOZ19" s="695"/>
      <c r="EPA19" s="695"/>
      <c r="EPB19" s="695"/>
      <c r="EPC19" s="695"/>
      <c r="EPD19" s="695"/>
      <c r="EPE19" s="695"/>
      <c r="EPF19" s="695"/>
      <c r="EPG19" s="695"/>
      <c r="EPH19" s="695"/>
      <c r="EPI19" s="695"/>
      <c r="EPJ19" s="695"/>
      <c r="EPK19" s="695"/>
      <c r="EPL19" s="695"/>
      <c r="EPM19" s="695"/>
      <c r="EPN19" s="695"/>
      <c r="EPO19" s="695"/>
      <c r="EPP19" s="695"/>
      <c r="EPQ19" s="695"/>
      <c r="EPR19" s="695"/>
      <c r="EPS19" s="695"/>
      <c r="EPT19" s="695"/>
      <c r="EPU19" s="695"/>
      <c r="EPV19" s="695"/>
      <c r="EPW19" s="695"/>
      <c r="EPX19" s="695"/>
      <c r="EPY19" s="695"/>
      <c r="EPZ19" s="695"/>
      <c r="EQA19" s="695"/>
      <c r="EQB19" s="695"/>
      <c r="EQC19" s="695"/>
      <c r="EQD19" s="695"/>
      <c r="EQE19" s="695"/>
      <c r="EQF19" s="695"/>
      <c r="EQG19" s="695"/>
      <c r="EQH19" s="695"/>
      <c r="EQI19" s="695"/>
      <c r="EQJ19" s="695"/>
      <c r="EQK19" s="695"/>
      <c r="EQL19" s="695"/>
      <c r="EQM19" s="695"/>
      <c r="EQN19" s="695"/>
      <c r="EQO19" s="695"/>
      <c r="EQP19" s="695"/>
      <c r="EQQ19" s="695"/>
      <c r="EQR19" s="695"/>
      <c r="EQS19" s="695"/>
      <c r="EQT19" s="695"/>
      <c r="EQU19" s="695"/>
      <c r="EQV19" s="695"/>
      <c r="EQW19" s="695"/>
      <c r="EQX19" s="695"/>
      <c r="EQY19" s="695"/>
      <c r="EQZ19" s="695"/>
      <c r="ERA19" s="695"/>
      <c r="ERB19" s="695"/>
      <c r="ERC19" s="695"/>
      <c r="ERD19" s="695"/>
      <c r="ERE19" s="695"/>
      <c r="ERF19" s="695"/>
      <c r="ERG19" s="695"/>
      <c r="ERH19" s="695"/>
      <c r="ERI19" s="695"/>
      <c r="ERJ19" s="695"/>
      <c r="ERK19" s="695"/>
      <c r="ERL19" s="695"/>
      <c r="ERM19" s="695"/>
      <c r="ERN19" s="695"/>
      <c r="ERO19" s="695"/>
      <c r="ERP19" s="695"/>
      <c r="ERQ19" s="695"/>
      <c r="ERR19" s="695"/>
      <c r="ERS19" s="695"/>
      <c r="ERT19" s="695"/>
      <c r="ERU19" s="695"/>
      <c r="ERV19" s="695"/>
      <c r="ERW19" s="695"/>
      <c r="ERX19" s="695"/>
      <c r="ERY19" s="695"/>
      <c r="ERZ19" s="695"/>
      <c r="ESA19" s="695"/>
      <c r="ESB19" s="695"/>
      <c r="ESC19" s="695"/>
      <c r="ESD19" s="695"/>
      <c r="ESE19" s="695"/>
      <c r="ESF19" s="695"/>
      <c r="ESG19" s="695"/>
      <c r="ESH19" s="695"/>
      <c r="ESI19" s="695"/>
      <c r="ESJ19" s="695"/>
      <c r="ESK19" s="695"/>
      <c r="ESL19" s="695"/>
      <c r="ESM19" s="695"/>
      <c r="ESN19" s="695"/>
      <c r="ESO19" s="695"/>
      <c r="ESP19" s="695"/>
      <c r="ESQ19" s="695"/>
      <c r="ESR19" s="695"/>
      <c r="ESS19" s="695"/>
      <c r="EST19" s="695"/>
      <c r="ESU19" s="695"/>
      <c r="ESV19" s="695"/>
      <c r="ESW19" s="695"/>
      <c r="ESX19" s="695"/>
      <c r="ESY19" s="695"/>
      <c r="ESZ19" s="695"/>
      <c r="ETA19" s="695"/>
      <c r="ETB19" s="695"/>
      <c r="ETC19" s="695"/>
      <c r="ETD19" s="695"/>
      <c r="ETE19" s="695"/>
      <c r="ETF19" s="695"/>
      <c r="ETG19" s="695"/>
      <c r="ETH19" s="695"/>
      <c r="ETI19" s="695"/>
      <c r="ETJ19" s="695"/>
      <c r="ETK19" s="695"/>
      <c r="ETL19" s="695"/>
      <c r="ETM19" s="695"/>
      <c r="ETN19" s="695"/>
      <c r="ETO19" s="695"/>
      <c r="ETP19" s="695"/>
      <c r="ETQ19" s="695"/>
      <c r="ETR19" s="695"/>
      <c r="ETS19" s="695"/>
      <c r="ETT19" s="695"/>
      <c r="ETU19" s="695"/>
      <c r="ETV19" s="695"/>
      <c r="ETW19" s="695"/>
      <c r="ETX19" s="695"/>
      <c r="ETY19" s="695"/>
      <c r="ETZ19" s="695"/>
      <c r="EUA19" s="695"/>
      <c r="EUB19" s="695"/>
      <c r="EUC19" s="695"/>
      <c r="EUD19" s="695"/>
      <c r="EUE19" s="695"/>
      <c r="EUF19" s="695"/>
      <c r="EUG19" s="695"/>
      <c r="EUH19" s="695"/>
      <c r="EUI19" s="695"/>
      <c r="EUJ19" s="695"/>
      <c r="EUK19" s="695"/>
      <c r="EUL19" s="695"/>
      <c r="EUM19" s="695"/>
      <c r="EUN19" s="695"/>
      <c r="EUO19" s="695"/>
      <c r="EUP19" s="695"/>
      <c r="EUQ19" s="695"/>
      <c r="EUR19" s="695"/>
      <c r="EUS19" s="695"/>
      <c r="EUT19" s="695"/>
      <c r="EUU19" s="695"/>
      <c r="EUV19" s="695"/>
      <c r="EUW19" s="695"/>
      <c r="EUX19" s="695"/>
      <c r="EUY19" s="695"/>
      <c r="EUZ19" s="695"/>
      <c r="EVA19" s="695"/>
      <c r="EVB19" s="695"/>
      <c r="EVC19" s="695"/>
      <c r="EVD19" s="695"/>
      <c r="EVE19" s="695"/>
      <c r="EVF19" s="695"/>
      <c r="EVG19" s="695"/>
      <c r="EVH19" s="695"/>
      <c r="EVI19" s="695"/>
      <c r="EVJ19" s="695"/>
      <c r="EVK19" s="695"/>
      <c r="EVL19" s="695"/>
      <c r="EVM19" s="695"/>
      <c r="EVN19" s="695"/>
      <c r="EVO19" s="695"/>
      <c r="EVP19" s="695"/>
      <c r="EVQ19" s="695"/>
      <c r="EVR19" s="695"/>
      <c r="EVS19" s="695"/>
      <c r="EVT19" s="695"/>
      <c r="EVU19" s="695"/>
      <c r="EVV19" s="695"/>
      <c r="EVW19" s="695"/>
      <c r="EVX19" s="695"/>
      <c r="EVY19" s="695"/>
      <c r="EVZ19" s="695"/>
      <c r="EWA19" s="695"/>
      <c r="EWB19" s="695"/>
      <c r="EWC19" s="695"/>
      <c r="EWD19" s="695"/>
      <c r="EWE19" s="695"/>
      <c r="EWF19" s="695"/>
      <c r="EWG19" s="695"/>
      <c r="EWH19" s="695"/>
      <c r="EWI19" s="695"/>
      <c r="EWJ19" s="695"/>
      <c r="EWK19" s="695"/>
      <c r="EWL19" s="695"/>
      <c r="EWM19" s="695"/>
      <c r="EWN19" s="695"/>
      <c r="EWO19" s="695"/>
      <c r="EWP19" s="695"/>
      <c r="EWQ19" s="695"/>
      <c r="EWR19" s="695"/>
      <c r="EWS19" s="695"/>
      <c r="EWT19" s="695"/>
      <c r="EWU19" s="695"/>
      <c r="EWV19" s="695"/>
      <c r="EWW19" s="695"/>
      <c r="EWX19" s="695"/>
      <c r="EWY19" s="695"/>
      <c r="EWZ19" s="695"/>
      <c r="EXA19" s="695"/>
      <c r="EXB19" s="695"/>
      <c r="EXC19" s="695"/>
      <c r="EXD19" s="695"/>
      <c r="EXE19" s="695"/>
      <c r="EXF19" s="695"/>
      <c r="EXG19" s="695"/>
      <c r="EXH19" s="695"/>
      <c r="EXI19" s="695"/>
      <c r="EXJ19" s="695"/>
      <c r="EXK19" s="695"/>
      <c r="EXL19" s="695"/>
      <c r="EXM19" s="695"/>
      <c r="EXN19" s="695"/>
      <c r="EXO19" s="695"/>
      <c r="EXP19" s="695"/>
      <c r="EXQ19" s="695"/>
      <c r="EXR19" s="695"/>
      <c r="EXS19" s="695"/>
      <c r="EXT19" s="695"/>
      <c r="EXU19" s="695"/>
      <c r="EXV19" s="695"/>
      <c r="EXW19" s="695"/>
      <c r="EXX19" s="695"/>
      <c r="EXY19" s="695"/>
      <c r="EXZ19" s="695"/>
      <c r="EYA19" s="695"/>
      <c r="EYB19" s="695"/>
      <c r="EYC19" s="695"/>
      <c r="EYD19" s="695"/>
      <c r="EYE19" s="695"/>
      <c r="EYF19" s="695"/>
      <c r="EYG19" s="695"/>
      <c r="EYH19" s="695"/>
      <c r="EYI19" s="695"/>
      <c r="EYJ19" s="695"/>
      <c r="EYK19" s="695"/>
      <c r="EYL19" s="695"/>
      <c r="EYM19" s="695"/>
      <c r="EYN19" s="695"/>
      <c r="EYO19" s="695"/>
      <c r="EYP19" s="695"/>
      <c r="EYQ19" s="695"/>
      <c r="EYR19" s="695"/>
      <c r="EYS19" s="695"/>
      <c r="EYT19" s="695"/>
      <c r="EYU19" s="695"/>
      <c r="EYV19" s="695"/>
      <c r="EYW19" s="695"/>
      <c r="EYX19" s="695"/>
      <c r="EYY19" s="695"/>
      <c r="EYZ19" s="695"/>
      <c r="EZA19" s="695"/>
      <c r="EZB19" s="695"/>
      <c r="EZC19" s="695"/>
      <c r="EZD19" s="695"/>
      <c r="EZE19" s="695"/>
      <c r="EZF19" s="695"/>
      <c r="EZG19" s="695"/>
      <c r="EZH19" s="695"/>
      <c r="EZI19" s="695"/>
      <c r="EZJ19" s="695"/>
      <c r="EZK19" s="695"/>
      <c r="EZL19" s="695"/>
      <c r="EZM19" s="695"/>
      <c r="EZN19" s="695"/>
      <c r="EZO19" s="695"/>
      <c r="EZP19" s="695"/>
      <c r="EZQ19" s="695"/>
      <c r="EZR19" s="695"/>
      <c r="EZS19" s="695"/>
      <c r="EZT19" s="695"/>
      <c r="EZU19" s="695"/>
      <c r="EZV19" s="695"/>
      <c r="EZW19" s="695"/>
      <c r="EZX19" s="695"/>
      <c r="EZY19" s="695"/>
      <c r="EZZ19" s="695"/>
      <c r="FAA19" s="695"/>
      <c r="FAB19" s="695"/>
      <c r="FAC19" s="695"/>
      <c r="FAD19" s="695"/>
      <c r="FAE19" s="695"/>
      <c r="FAF19" s="695"/>
      <c r="FAG19" s="695"/>
      <c r="FAH19" s="695"/>
      <c r="FAI19" s="695"/>
      <c r="FAJ19" s="695"/>
      <c r="FAK19" s="695"/>
      <c r="FAL19" s="695"/>
      <c r="FAM19" s="695"/>
      <c r="FAN19" s="695"/>
      <c r="FAO19" s="695"/>
      <c r="FAP19" s="695"/>
      <c r="FAQ19" s="695"/>
      <c r="FAR19" s="695"/>
      <c r="FAS19" s="695"/>
      <c r="FAT19" s="695"/>
      <c r="FAU19" s="695"/>
      <c r="FAV19" s="695"/>
      <c r="FAW19" s="695"/>
      <c r="FAX19" s="695"/>
      <c r="FAY19" s="695"/>
      <c r="FAZ19" s="695"/>
      <c r="FBA19" s="695"/>
      <c r="FBB19" s="695"/>
      <c r="FBC19" s="695"/>
      <c r="FBD19" s="695"/>
      <c r="FBE19" s="695"/>
      <c r="FBF19" s="695"/>
      <c r="FBG19" s="695"/>
      <c r="FBH19" s="695"/>
      <c r="FBI19" s="695"/>
      <c r="FBJ19" s="695"/>
      <c r="FBK19" s="695"/>
      <c r="FBL19" s="695"/>
      <c r="FBM19" s="695"/>
      <c r="FBN19" s="695"/>
      <c r="FBO19" s="695"/>
      <c r="FBP19" s="695"/>
      <c r="FBQ19" s="695"/>
      <c r="FBR19" s="695"/>
      <c r="FBS19" s="695"/>
      <c r="FBT19" s="695"/>
      <c r="FBU19" s="695"/>
      <c r="FBV19" s="695"/>
      <c r="FBW19" s="695"/>
      <c r="FBX19" s="695"/>
      <c r="FBY19" s="695"/>
      <c r="FBZ19" s="695"/>
      <c r="FCA19" s="695"/>
      <c r="FCB19" s="695"/>
      <c r="FCC19" s="695"/>
      <c r="FCD19" s="695"/>
      <c r="FCE19" s="695"/>
      <c r="FCF19" s="695"/>
      <c r="FCG19" s="695"/>
      <c r="FCH19" s="695"/>
      <c r="FCI19" s="695"/>
      <c r="FCJ19" s="695"/>
      <c r="FCK19" s="695"/>
      <c r="FCL19" s="695"/>
      <c r="FCM19" s="695"/>
      <c r="FCN19" s="695"/>
      <c r="FCO19" s="695"/>
      <c r="FCP19" s="695"/>
      <c r="FCQ19" s="695"/>
      <c r="FCR19" s="695"/>
      <c r="FCS19" s="695"/>
      <c r="FCT19" s="695"/>
      <c r="FCU19" s="695"/>
      <c r="FCV19" s="695"/>
      <c r="FCW19" s="695"/>
      <c r="FCX19" s="695"/>
      <c r="FCY19" s="695"/>
      <c r="FCZ19" s="695"/>
      <c r="FDA19" s="695"/>
      <c r="FDB19" s="695"/>
      <c r="FDC19" s="695"/>
      <c r="FDD19" s="695"/>
      <c r="FDE19" s="695"/>
      <c r="FDF19" s="695"/>
      <c r="FDG19" s="695"/>
      <c r="FDH19" s="695"/>
      <c r="FDI19" s="695"/>
      <c r="FDJ19" s="695"/>
      <c r="FDK19" s="695"/>
      <c r="FDL19" s="695"/>
      <c r="FDM19" s="695"/>
      <c r="FDN19" s="695"/>
      <c r="FDO19" s="695"/>
      <c r="FDP19" s="695"/>
      <c r="FDQ19" s="695"/>
      <c r="FDR19" s="695"/>
      <c r="FDS19" s="695"/>
      <c r="FDT19" s="695"/>
      <c r="FDU19" s="695"/>
      <c r="FDV19" s="695"/>
      <c r="FDW19" s="695"/>
      <c r="FDX19" s="695"/>
      <c r="FDY19" s="695"/>
      <c r="FDZ19" s="695"/>
      <c r="FEA19" s="695"/>
      <c r="FEB19" s="695"/>
      <c r="FEC19" s="695"/>
      <c r="FED19" s="695"/>
      <c r="FEE19" s="695"/>
      <c r="FEF19" s="695"/>
      <c r="FEG19" s="695"/>
      <c r="FEH19" s="695"/>
      <c r="FEI19" s="695"/>
      <c r="FEJ19" s="695"/>
      <c r="FEK19" s="695"/>
      <c r="FEL19" s="695"/>
      <c r="FEM19" s="695"/>
      <c r="FEN19" s="695"/>
      <c r="FEO19" s="695"/>
      <c r="FEP19" s="695"/>
      <c r="FEQ19" s="695"/>
      <c r="FER19" s="695"/>
      <c r="FES19" s="695"/>
      <c r="FET19" s="695"/>
      <c r="FEU19" s="695"/>
      <c r="FEV19" s="695"/>
      <c r="FEW19" s="695"/>
      <c r="FEX19" s="695"/>
      <c r="FEY19" s="695"/>
      <c r="FEZ19" s="695"/>
      <c r="FFA19" s="695"/>
      <c r="FFB19" s="695"/>
      <c r="FFC19" s="695"/>
      <c r="FFD19" s="695"/>
      <c r="FFE19" s="695"/>
      <c r="FFF19" s="695"/>
      <c r="FFG19" s="695"/>
      <c r="FFH19" s="695"/>
      <c r="FFI19" s="695"/>
      <c r="FFJ19" s="695"/>
      <c r="FFK19" s="695"/>
      <c r="FFL19" s="695"/>
      <c r="FFM19" s="695"/>
      <c r="FFN19" s="695"/>
      <c r="FFO19" s="695"/>
      <c r="FFP19" s="695"/>
      <c r="FFQ19" s="695"/>
      <c r="FFR19" s="695"/>
      <c r="FFS19" s="695"/>
      <c r="FFT19" s="695"/>
      <c r="FFU19" s="695"/>
      <c r="FFV19" s="695"/>
      <c r="FFW19" s="695"/>
      <c r="FFX19" s="695"/>
      <c r="FFY19" s="695"/>
      <c r="FFZ19" s="695"/>
      <c r="FGA19" s="695"/>
      <c r="FGB19" s="695"/>
      <c r="FGC19" s="695"/>
      <c r="FGD19" s="695"/>
      <c r="FGE19" s="695"/>
      <c r="FGF19" s="695"/>
      <c r="FGG19" s="695"/>
      <c r="FGH19" s="695"/>
      <c r="FGI19" s="695"/>
      <c r="FGJ19" s="695"/>
      <c r="FGK19" s="695"/>
      <c r="FGL19" s="695"/>
      <c r="FGM19" s="695"/>
      <c r="FGN19" s="695"/>
      <c r="FGO19" s="695"/>
      <c r="FGP19" s="695"/>
      <c r="FGQ19" s="695"/>
      <c r="FGR19" s="695"/>
      <c r="FGS19" s="695"/>
      <c r="FGT19" s="695"/>
      <c r="FGU19" s="695"/>
      <c r="FGV19" s="695"/>
      <c r="FGW19" s="695"/>
      <c r="FGX19" s="695"/>
      <c r="FGY19" s="695"/>
      <c r="FGZ19" s="695"/>
      <c r="FHA19" s="695"/>
      <c r="FHB19" s="695"/>
      <c r="FHC19" s="695"/>
      <c r="FHD19" s="695"/>
      <c r="FHE19" s="695"/>
      <c r="FHF19" s="695"/>
      <c r="FHG19" s="695"/>
      <c r="FHH19" s="695"/>
      <c r="FHI19" s="695"/>
      <c r="FHJ19" s="695"/>
      <c r="FHK19" s="695"/>
      <c r="FHL19" s="695"/>
      <c r="FHM19" s="695"/>
      <c r="FHN19" s="695"/>
      <c r="FHO19" s="695"/>
      <c r="FHP19" s="695"/>
      <c r="FHQ19" s="695"/>
      <c r="FHR19" s="695"/>
      <c r="FHS19" s="695"/>
      <c r="FHT19" s="695"/>
      <c r="FHU19" s="695"/>
      <c r="FHV19" s="695"/>
      <c r="FHW19" s="695"/>
      <c r="FHX19" s="695"/>
      <c r="FHY19" s="695"/>
      <c r="FHZ19" s="695"/>
      <c r="FIA19" s="695"/>
      <c r="FIB19" s="695"/>
      <c r="FIC19" s="695"/>
      <c r="FID19" s="695"/>
      <c r="FIE19" s="695"/>
      <c r="FIF19" s="695"/>
      <c r="FIG19" s="695"/>
      <c r="FIH19" s="695"/>
      <c r="FII19" s="695"/>
      <c r="FIJ19" s="695"/>
      <c r="FIK19" s="695"/>
      <c r="FIL19" s="695"/>
      <c r="FIM19" s="695"/>
      <c r="FIN19" s="695"/>
      <c r="FIO19" s="695"/>
      <c r="FIP19" s="695"/>
      <c r="FIQ19" s="695"/>
      <c r="FIR19" s="695"/>
      <c r="FIS19" s="695"/>
      <c r="FIT19" s="695"/>
      <c r="FIU19" s="695"/>
      <c r="FIV19" s="695"/>
      <c r="FIW19" s="695"/>
      <c r="FIX19" s="695"/>
      <c r="FIY19" s="695"/>
      <c r="FIZ19" s="695"/>
      <c r="FJA19" s="695"/>
      <c r="FJB19" s="695"/>
      <c r="FJC19" s="695"/>
      <c r="FJD19" s="695"/>
      <c r="FJE19" s="695"/>
      <c r="FJF19" s="695"/>
      <c r="FJG19" s="695"/>
      <c r="FJH19" s="695"/>
      <c r="FJI19" s="695"/>
      <c r="FJJ19" s="695"/>
      <c r="FJK19" s="695"/>
      <c r="FJL19" s="695"/>
      <c r="FJM19" s="695"/>
      <c r="FJN19" s="695"/>
      <c r="FJO19" s="695"/>
      <c r="FJP19" s="695"/>
      <c r="FJQ19" s="695"/>
      <c r="FJR19" s="695"/>
      <c r="FJS19" s="695"/>
      <c r="FJT19" s="695"/>
      <c r="FJU19" s="695"/>
      <c r="FJV19" s="695"/>
      <c r="FJW19" s="695"/>
      <c r="FJX19" s="695"/>
      <c r="FJY19" s="695"/>
      <c r="FJZ19" s="695"/>
      <c r="FKA19" s="695"/>
      <c r="FKB19" s="695"/>
      <c r="FKC19" s="695"/>
      <c r="FKD19" s="695"/>
      <c r="FKE19" s="695"/>
      <c r="FKF19" s="695"/>
      <c r="FKG19" s="695"/>
      <c r="FKH19" s="695"/>
      <c r="FKI19" s="695"/>
      <c r="FKJ19" s="695"/>
      <c r="FKK19" s="695"/>
      <c r="FKL19" s="695"/>
      <c r="FKM19" s="695"/>
      <c r="FKN19" s="695"/>
      <c r="FKO19" s="695"/>
      <c r="FKP19" s="695"/>
      <c r="FKQ19" s="695"/>
      <c r="FKR19" s="695"/>
      <c r="FKS19" s="695"/>
      <c r="FKT19" s="695"/>
      <c r="FKU19" s="695"/>
      <c r="FKV19" s="695"/>
      <c r="FKW19" s="695"/>
      <c r="FKX19" s="695"/>
      <c r="FKY19" s="695"/>
      <c r="FKZ19" s="695"/>
      <c r="FLA19" s="695"/>
      <c r="FLB19" s="695"/>
      <c r="FLC19" s="695"/>
      <c r="FLD19" s="695"/>
      <c r="FLE19" s="695"/>
      <c r="FLF19" s="695"/>
      <c r="FLG19" s="695"/>
      <c r="FLH19" s="695"/>
      <c r="FLI19" s="695"/>
      <c r="FLJ19" s="695"/>
      <c r="FLK19" s="695"/>
      <c r="FLL19" s="695"/>
      <c r="FLM19" s="695"/>
      <c r="FLN19" s="695"/>
      <c r="FLO19" s="695"/>
      <c r="FLP19" s="695"/>
      <c r="FLQ19" s="695"/>
      <c r="FLR19" s="695"/>
      <c r="FLS19" s="695"/>
      <c r="FLT19" s="695"/>
      <c r="FLU19" s="695"/>
      <c r="FLV19" s="695"/>
      <c r="FLW19" s="695"/>
      <c r="FLX19" s="695"/>
      <c r="FLY19" s="695"/>
      <c r="FLZ19" s="695"/>
      <c r="FMA19" s="695"/>
      <c r="FMB19" s="695"/>
      <c r="FMC19" s="695"/>
      <c r="FMD19" s="695"/>
      <c r="FME19" s="695"/>
      <c r="FMF19" s="695"/>
      <c r="FMG19" s="695"/>
      <c r="FMH19" s="695"/>
      <c r="FMI19" s="695"/>
      <c r="FMJ19" s="695"/>
      <c r="FMK19" s="695"/>
      <c r="FML19" s="695"/>
      <c r="FMM19" s="695"/>
      <c r="FMN19" s="695"/>
      <c r="FMO19" s="695"/>
      <c r="FMP19" s="695"/>
      <c r="FMQ19" s="695"/>
      <c r="FMR19" s="695"/>
      <c r="FMS19" s="695"/>
      <c r="FMT19" s="695"/>
      <c r="FMU19" s="695"/>
      <c r="FMV19" s="695"/>
      <c r="FMW19" s="695"/>
      <c r="FMX19" s="695"/>
      <c r="FMY19" s="695"/>
      <c r="FMZ19" s="695"/>
      <c r="FNA19" s="695"/>
      <c r="FNB19" s="695"/>
      <c r="FNC19" s="695"/>
      <c r="FND19" s="695"/>
      <c r="FNE19" s="695"/>
      <c r="FNF19" s="695"/>
      <c r="FNG19" s="695"/>
      <c r="FNH19" s="695"/>
      <c r="FNI19" s="695"/>
      <c r="FNJ19" s="695"/>
      <c r="FNK19" s="695"/>
      <c r="FNL19" s="695"/>
      <c r="FNM19" s="695"/>
      <c r="FNN19" s="695"/>
      <c r="FNO19" s="695"/>
      <c r="FNP19" s="695"/>
      <c r="FNQ19" s="695"/>
      <c r="FNR19" s="695"/>
      <c r="FNS19" s="695"/>
      <c r="FNT19" s="695"/>
      <c r="FNU19" s="695"/>
      <c r="FNV19" s="695"/>
      <c r="FNW19" s="695"/>
      <c r="FNX19" s="695"/>
      <c r="FNY19" s="695"/>
      <c r="FNZ19" s="695"/>
      <c r="FOA19" s="695"/>
      <c r="FOB19" s="695"/>
      <c r="FOC19" s="695"/>
      <c r="FOD19" s="695"/>
      <c r="FOE19" s="695"/>
      <c r="FOF19" s="695"/>
      <c r="FOG19" s="695"/>
      <c r="FOH19" s="695"/>
      <c r="FOI19" s="695"/>
      <c r="FOJ19" s="695"/>
      <c r="FOK19" s="695"/>
      <c r="FOL19" s="695"/>
      <c r="FOM19" s="695"/>
      <c r="FON19" s="695"/>
      <c r="FOO19" s="695"/>
      <c r="FOP19" s="695"/>
      <c r="FOQ19" s="695"/>
      <c r="FOR19" s="695"/>
      <c r="FOS19" s="695"/>
      <c r="FOT19" s="695"/>
      <c r="FOU19" s="695"/>
      <c r="FOV19" s="695"/>
      <c r="FOW19" s="695"/>
      <c r="FOX19" s="695"/>
      <c r="FOY19" s="695"/>
      <c r="FOZ19" s="695"/>
      <c r="FPA19" s="695"/>
      <c r="FPB19" s="695"/>
      <c r="FPC19" s="695"/>
      <c r="FPD19" s="695"/>
      <c r="FPE19" s="695"/>
      <c r="FPF19" s="695"/>
      <c r="FPG19" s="695"/>
      <c r="FPH19" s="695"/>
      <c r="FPI19" s="695"/>
      <c r="FPJ19" s="695"/>
      <c r="FPK19" s="695"/>
      <c r="FPL19" s="695"/>
      <c r="FPM19" s="695"/>
      <c r="FPN19" s="695"/>
      <c r="FPO19" s="695"/>
      <c r="FPP19" s="695"/>
      <c r="FPQ19" s="695"/>
      <c r="FPR19" s="695"/>
      <c r="FPS19" s="695"/>
      <c r="FPT19" s="695"/>
      <c r="FPU19" s="695"/>
      <c r="FPV19" s="695"/>
      <c r="FPW19" s="695"/>
      <c r="FPX19" s="695"/>
      <c r="FPY19" s="695"/>
      <c r="FPZ19" s="695"/>
      <c r="FQA19" s="695"/>
      <c r="FQB19" s="695"/>
      <c r="FQC19" s="695"/>
      <c r="FQD19" s="695"/>
      <c r="FQE19" s="695"/>
      <c r="FQF19" s="695"/>
      <c r="FQG19" s="695"/>
      <c r="FQH19" s="695"/>
      <c r="FQI19" s="695"/>
      <c r="FQJ19" s="695"/>
      <c r="FQK19" s="695"/>
      <c r="FQL19" s="695"/>
      <c r="FQM19" s="695"/>
      <c r="FQN19" s="695"/>
      <c r="FQO19" s="695"/>
      <c r="FQP19" s="695"/>
      <c r="FQQ19" s="695"/>
      <c r="FQR19" s="695"/>
      <c r="FQS19" s="695"/>
      <c r="FQT19" s="695"/>
      <c r="FQU19" s="695"/>
      <c r="FQV19" s="695"/>
      <c r="FQW19" s="695"/>
      <c r="FQX19" s="695"/>
      <c r="FQY19" s="695"/>
      <c r="FQZ19" s="695"/>
      <c r="FRA19" s="695"/>
      <c r="FRB19" s="695"/>
      <c r="FRC19" s="695"/>
      <c r="FRD19" s="695"/>
      <c r="FRE19" s="695"/>
      <c r="FRF19" s="695"/>
      <c r="FRG19" s="695"/>
      <c r="FRH19" s="695"/>
      <c r="FRI19" s="695"/>
      <c r="FRJ19" s="695"/>
      <c r="FRK19" s="695"/>
      <c r="FRL19" s="695"/>
      <c r="FRM19" s="695"/>
      <c r="FRN19" s="695"/>
      <c r="FRO19" s="695"/>
      <c r="FRP19" s="695"/>
      <c r="FRQ19" s="695"/>
      <c r="FRR19" s="695"/>
      <c r="FRS19" s="695"/>
      <c r="FRT19" s="695"/>
      <c r="FRU19" s="695"/>
      <c r="FRV19" s="695"/>
      <c r="FRW19" s="695"/>
      <c r="FRX19" s="695"/>
      <c r="FRY19" s="695"/>
      <c r="FRZ19" s="695"/>
      <c r="FSA19" s="695"/>
      <c r="FSB19" s="695"/>
      <c r="FSC19" s="695"/>
      <c r="FSD19" s="695"/>
      <c r="FSE19" s="695"/>
      <c r="FSF19" s="695"/>
      <c r="FSG19" s="695"/>
      <c r="FSH19" s="695"/>
      <c r="FSI19" s="695"/>
      <c r="FSJ19" s="695"/>
      <c r="FSK19" s="695"/>
      <c r="FSL19" s="695"/>
      <c r="FSM19" s="695"/>
      <c r="FSN19" s="695"/>
      <c r="FSO19" s="695"/>
      <c r="FSP19" s="695"/>
      <c r="FSQ19" s="695"/>
      <c r="FSR19" s="695"/>
      <c r="FSS19" s="695"/>
      <c r="FST19" s="695"/>
      <c r="FSU19" s="695"/>
      <c r="FSV19" s="695"/>
      <c r="FSW19" s="695"/>
      <c r="FSX19" s="695"/>
      <c r="FSY19" s="695"/>
      <c r="FSZ19" s="695"/>
      <c r="FTA19" s="695"/>
      <c r="FTB19" s="695"/>
      <c r="FTC19" s="695"/>
      <c r="FTD19" s="695"/>
      <c r="FTE19" s="695"/>
      <c r="FTF19" s="695"/>
      <c r="FTG19" s="695"/>
      <c r="FTH19" s="695"/>
      <c r="FTI19" s="695"/>
      <c r="FTJ19" s="695"/>
      <c r="FTK19" s="695"/>
      <c r="FTL19" s="695"/>
      <c r="FTM19" s="695"/>
      <c r="FTN19" s="695"/>
      <c r="FTO19" s="695"/>
      <c r="FTP19" s="695"/>
      <c r="FTQ19" s="695"/>
      <c r="FTR19" s="695"/>
      <c r="FTS19" s="695"/>
      <c r="FTT19" s="695"/>
      <c r="FTU19" s="695"/>
      <c r="FTV19" s="695"/>
      <c r="FTW19" s="695"/>
      <c r="FTX19" s="695"/>
      <c r="FTY19" s="695"/>
      <c r="FTZ19" s="695"/>
      <c r="FUA19" s="695"/>
      <c r="FUB19" s="695"/>
      <c r="FUC19" s="695"/>
      <c r="FUD19" s="695"/>
      <c r="FUE19" s="695"/>
      <c r="FUF19" s="695"/>
      <c r="FUG19" s="695"/>
      <c r="FUH19" s="695"/>
      <c r="FUI19" s="695"/>
      <c r="FUJ19" s="695"/>
      <c r="FUK19" s="695"/>
      <c r="FUL19" s="695"/>
      <c r="FUM19" s="695"/>
      <c r="FUN19" s="695"/>
      <c r="FUO19" s="695"/>
      <c r="FUP19" s="695"/>
      <c r="FUQ19" s="695"/>
      <c r="FUR19" s="695"/>
      <c r="FUS19" s="695"/>
      <c r="FUT19" s="695"/>
      <c r="FUU19" s="695"/>
      <c r="FUV19" s="695"/>
      <c r="FUW19" s="695"/>
      <c r="FUX19" s="695"/>
      <c r="FUY19" s="695"/>
      <c r="FUZ19" s="695"/>
      <c r="FVA19" s="695"/>
      <c r="FVB19" s="695"/>
      <c r="FVC19" s="695"/>
      <c r="FVD19" s="695"/>
      <c r="FVE19" s="695"/>
      <c r="FVF19" s="695"/>
      <c r="FVG19" s="695"/>
      <c r="FVH19" s="695"/>
      <c r="FVI19" s="695"/>
      <c r="FVJ19" s="695"/>
      <c r="FVK19" s="695"/>
      <c r="FVL19" s="695"/>
      <c r="FVM19" s="695"/>
      <c r="FVN19" s="695"/>
      <c r="FVO19" s="695"/>
      <c r="FVP19" s="695"/>
      <c r="FVQ19" s="695"/>
      <c r="FVR19" s="695"/>
      <c r="FVS19" s="695"/>
      <c r="FVT19" s="695"/>
      <c r="FVU19" s="695"/>
      <c r="FVV19" s="695"/>
      <c r="FVW19" s="695"/>
      <c r="FVX19" s="695"/>
      <c r="FVY19" s="695"/>
      <c r="FVZ19" s="695"/>
      <c r="FWA19" s="695"/>
      <c r="FWB19" s="695"/>
      <c r="FWC19" s="695"/>
      <c r="FWD19" s="695"/>
      <c r="FWE19" s="695"/>
      <c r="FWF19" s="695"/>
      <c r="FWG19" s="695"/>
      <c r="FWH19" s="695"/>
      <c r="FWI19" s="695"/>
      <c r="FWJ19" s="695"/>
      <c r="FWK19" s="695"/>
      <c r="FWL19" s="695"/>
      <c r="FWM19" s="695"/>
      <c r="FWN19" s="695"/>
      <c r="FWO19" s="695"/>
      <c r="FWP19" s="695"/>
      <c r="FWQ19" s="695"/>
      <c r="FWR19" s="695"/>
      <c r="FWS19" s="695"/>
      <c r="FWT19" s="695"/>
      <c r="FWU19" s="695"/>
      <c r="FWV19" s="695"/>
      <c r="FWW19" s="695"/>
      <c r="FWX19" s="695"/>
      <c r="FWY19" s="695"/>
      <c r="FWZ19" s="695"/>
      <c r="FXA19" s="695"/>
      <c r="FXB19" s="695"/>
      <c r="FXC19" s="695"/>
      <c r="FXD19" s="695"/>
      <c r="FXE19" s="695"/>
      <c r="FXF19" s="695"/>
      <c r="FXG19" s="695"/>
      <c r="FXH19" s="695"/>
      <c r="FXI19" s="695"/>
      <c r="FXJ19" s="695"/>
      <c r="FXK19" s="695"/>
      <c r="FXL19" s="695"/>
      <c r="FXM19" s="695"/>
      <c r="FXN19" s="695"/>
      <c r="FXO19" s="695"/>
      <c r="FXP19" s="695"/>
      <c r="FXQ19" s="695"/>
      <c r="FXR19" s="695"/>
      <c r="FXS19" s="695"/>
      <c r="FXT19" s="695"/>
      <c r="FXU19" s="695"/>
      <c r="FXV19" s="695"/>
      <c r="FXW19" s="695"/>
      <c r="FXX19" s="695"/>
      <c r="FXY19" s="695"/>
      <c r="FXZ19" s="695"/>
      <c r="FYA19" s="695"/>
      <c r="FYB19" s="695"/>
      <c r="FYC19" s="695"/>
      <c r="FYD19" s="695"/>
      <c r="FYE19" s="695"/>
      <c r="FYF19" s="695"/>
      <c r="FYG19" s="695"/>
      <c r="FYH19" s="695"/>
      <c r="FYI19" s="695"/>
      <c r="FYJ19" s="695"/>
      <c r="FYK19" s="695"/>
      <c r="FYL19" s="695"/>
      <c r="FYM19" s="695"/>
      <c r="FYN19" s="695"/>
      <c r="FYO19" s="695"/>
      <c r="FYP19" s="695"/>
      <c r="FYQ19" s="695"/>
      <c r="FYR19" s="695"/>
      <c r="FYS19" s="695"/>
      <c r="FYT19" s="695"/>
      <c r="FYU19" s="695"/>
      <c r="FYV19" s="695"/>
      <c r="FYW19" s="695"/>
      <c r="FYX19" s="695"/>
      <c r="FYY19" s="695"/>
      <c r="FYZ19" s="695"/>
      <c r="FZA19" s="695"/>
      <c r="FZB19" s="695"/>
      <c r="FZC19" s="695"/>
      <c r="FZD19" s="695"/>
      <c r="FZE19" s="695"/>
      <c r="FZF19" s="695"/>
      <c r="FZG19" s="695"/>
      <c r="FZH19" s="695"/>
      <c r="FZI19" s="695"/>
      <c r="FZJ19" s="695"/>
      <c r="FZK19" s="695"/>
      <c r="FZL19" s="695"/>
      <c r="FZM19" s="695"/>
      <c r="FZN19" s="695"/>
      <c r="FZO19" s="695"/>
      <c r="FZP19" s="695"/>
      <c r="FZQ19" s="695"/>
      <c r="FZR19" s="695"/>
      <c r="FZS19" s="695"/>
      <c r="FZT19" s="695"/>
      <c r="FZU19" s="695"/>
      <c r="FZV19" s="695"/>
      <c r="FZW19" s="695"/>
      <c r="FZX19" s="695"/>
      <c r="FZY19" s="695"/>
      <c r="FZZ19" s="695"/>
      <c r="GAA19" s="695"/>
      <c r="GAB19" s="695"/>
      <c r="GAC19" s="695"/>
      <c r="GAD19" s="695"/>
      <c r="GAE19" s="695"/>
      <c r="GAF19" s="695"/>
      <c r="GAG19" s="695"/>
      <c r="GAH19" s="695"/>
      <c r="GAI19" s="695"/>
      <c r="GAJ19" s="695"/>
      <c r="GAK19" s="695"/>
      <c r="GAL19" s="695"/>
      <c r="GAM19" s="695"/>
      <c r="GAN19" s="695"/>
      <c r="GAO19" s="695"/>
      <c r="GAP19" s="695"/>
      <c r="GAQ19" s="695"/>
      <c r="GAR19" s="695"/>
      <c r="GAS19" s="695"/>
      <c r="GAT19" s="695"/>
      <c r="GAU19" s="695"/>
      <c r="GAV19" s="695"/>
      <c r="GAW19" s="695"/>
      <c r="GAX19" s="695"/>
      <c r="GAY19" s="695"/>
      <c r="GAZ19" s="695"/>
      <c r="GBA19" s="695"/>
      <c r="GBB19" s="695"/>
      <c r="GBC19" s="695"/>
      <c r="GBD19" s="695"/>
      <c r="GBE19" s="695"/>
      <c r="GBF19" s="695"/>
      <c r="GBG19" s="695"/>
      <c r="GBH19" s="695"/>
      <c r="GBI19" s="695"/>
      <c r="GBJ19" s="695"/>
      <c r="GBK19" s="695"/>
      <c r="GBL19" s="695"/>
      <c r="GBM19" s="695"/>
      <c r="GBN19" s="695"/>
      <c r="GBO19" s="695"/>
      <c r="GBP19" s="695"/>
      <c r="GBQ19" s="695"/>
      <c r="GBR19" s="695"/>
      <c r="GBS19" s="695"/>
      <c r="GBT19" s="695"/>
      <c r="GBU19" s="695"/>
      <c r="GBV19" s="695"/>
      <c r="GBW19" s="695"/>
      <c r="GBX19" s="695"/>
      <c r="GBY19" s="695"/>
      <c r="GBZ19" s="695"/>
      <c r="GCA19" s="695"/>
      <c r="GCB19" s="695"/>
      <c r="GCC19" s="695"/>
      <c r="GCD19" s="695"/>
      <c r="GCE19" s="695"/>
      <c r="GCF19" s="695"/>
      <c r="GCG19" s="695"/>
      <c r="GCH19" s="695"/>
      <c r="GCI19" s="695"/>
      <c r="GCJ19" s="695"/>
      <c r="GCK19" s="695"/>
      <c r="GCL19" s="695"/>
      <c r="GCM19" s="695"/>
      <c r="GCN19" s="695"/>
      <c r="GCO19" s="695"/>
      <c r="GCP19" s="695"/>
      <c r="GCQ19" s="695"/>
      <c r="GCR19" s="695"/>
      <c r="GCS19" s="695"/>
      <c r="GCT19" s="695"/>
      <c r="GCU19" s="695"/>
      <c r="GCV19" s="695"/>
      <c r="GCW19" s="695"/>
      <c r="GCX19" s="695"/>
      <c r="GCY19" s="695"/>
      <c r="GCZ19" s="695"/>
      <c r="GDA19" s="695"/>
      <c r="GDB19" s="695"/>
      <c r="GDC19" s="695"/>
      <c r="GDD19" s="695"/>
      <c r="GDE19" s="695"/>
      <c r="GDF19" s="695"/>
      <c r="GDG19" s="695"/>
      <c r="GDH19" s="695"/>
      <c r="GDI19" s="695"/>
      <c r="GDJ19" s="695"/>
      <c r="GDK19" s="695"/>
      <c r="GDL19" s="695"/>
      <c r="GDM19" s="695"/>
      <c r="GDN19" s="695"/>
      <c r="GDO19" s="695"/>
      <c r="GDP19" s="695"/>
      <c r="GDQ19" s="695"/>
      <c r="GDR19" s="695"/>
      <c r="GDS19" s="695"/>
      <c r="GDT19" s="695"/>
      <c r="GDU19" s="695"/>
      <c r="GDV19" s="695"/>
      <c r="GDW19" s="695"/>
      <c r="GDX19" s="695"/>
      <c r="GDY19" s="695"/>
      <c r="GDZ19" s="695"/>
      <c r="GEA19" s="695"/>
      <c r="GEB19" s="695"/>
      <c r="GEC19" s="695"/>
      <c r="GED19" s="695"/>
      <c r="GEE19" s="695"/>
      <c r="GEF19" s="695"/>
      <c r="GEG19" s="695"/>
      <c r="GEH19" s="695"/>
      <c r="GEI19" s="695"/>
      <c r="GEJ19" s="695"/>
      <c r="GEK19" s="695"/>
      <c r="GEL19" s="695"/>
      <c r="GEM19" s="695"/>
      <c r="GEN19" s="695"/>
      <c r="GEO19" s="695"/>
      <c r="GEP19" s="695"/>
      <c r="GEQ19" s="695"/>
      <c r="GER19" s="695"/>
      <c r="GES19" s="695"/>
      <c r="GET19" s="695"/>
      <c r="GEU19" s="695"/>
      <c r="GEV19" s="695"/>
      <c r="GEW19" s="695"/>
      <c r="GEX19" s="695"/>
      <c r="GEY19" s="695"/>
      <c r="GEZ19" s="695"/>
      <c r="GFA19" s="695"/>
      <c r="GFB19" s="695"/>
      <c r="GFC19" s="695"/>
      <c r="GFD19" s="695"/>
      <c r="GFE19" s="695"/>
      <c r="GFF19" s="695"/>
      <c r="GFG19" s="695"/>
      <c r="GFH19" s="695"/>
      <c r="GFI19" s="695"/>
      <c r="GFJ19" s="695"/>
      <c r="GFK19" s="695"/>
      <c r="GFL19" s="695"/>
      <c r="GFM19" s="695"/>
      <c r="GFN19" s="695"/>
      <c r="GFO19" s="695"/>
      <c r="GFP19" s="695"/>
      <c r="GFQ19" s="695"/>
      <c r="GFR19" s="695"/>
      <c r="GFS19" s="695"/>
      <c r="GFT19" s="695"/>
      <c r="GFU19" s="695"/>
      <c r="GFV19" s="695"/>
      <c r="GFW19" s="695"/>
      <c r="GFX19" s="695"/>
      <c r="GFY19" s="695"/>
      <c r="GFZ19" s="695"/>
      <c r="GGA19" s="695"/>
      <c r="GGB19" s="695"/>
      <c r="GGC19" s="695"/>
      <c r="GGD19" s="695"/>
      <c r="GGE19" s="695"/>
      <c r="GGF19" s="695"/>
      <c r="GGG19" s="695"/>
      <c r="GGH19" s="695"/>
      <c r="GGI19" s="695"/>
      <c r="GGJ19" s="695"/>
      <c r="GGK19" s="695"/>
      <c r="GGL19" s="695"/>
      <c r="GGM19" s="695"/>
      <c r="GGN19" s="695"/>
      <c r="GGO19" s="695"/>
      <c r="GGP19" s="695"/>
      <c r="GGQ19" s="695"/>
      <c r="GGR19" s="695"/>
      <c r="GGS19" s="695"/>
      <c r="GGT19" s="695"/>
      <c r="GGU19" s="695"/>
      <c r="GGV19" s="695"/>
      <c r="GGW19" s="695"/>
      <c r="GGX19" s="695"/>
      <c r="GGY19" s="695"/>
      <c r="GGZ19" s="695"/>
      <c r="GHA19" s="695"/>
      <c r="GHB19" s="695"/>
      <c r="GHC19" s="695"/>
      <c r="GHD19" s="695"/>
      <c r="GHE19" s="695"/>
      <c r="GHF19" s="695"/>
      <c r="GHG19" s="695"/>
      <c r="GHH19" s="695"/>
      <c r="GHI19" s="695"/>
      <c r="GHJ19" s="695"/>
      <c r="GHK19" s="695"/>
      <c r="GHL19" s="695"/>
      <c r="GHM19" s="695"/>
      <c r="GHN19" s="695"/>
      <c r="GHO19" s="695"/>
      <c r="GHP19" s="695"/>
      <c r="GHQ19" s="695"/>
      <c r="GHR19" s="695"/>
      <c r="GHS19" s="695"/>
      <c r="GHT19" s="695"/>
      <c r="GHU19" s="695"/>
      <c r="GHV19" s="695"/>
      <c r="GHW19" s="695"/>
      <c r="GHX19" s="695"/>
      <c r="GHY19" s="695"/>
      <c r="GHZ19" s="695"/>
      <c r="GIA19" s="695"/>
      <c r="GIB19" s="695"/>
      <c r="GIC19" s="695"/>
      <c r="GID19" s="695"/>
      <c r="GIE19" s="695"/>
      <c r="GIF19" s="695"/>
      <c r="GIG19" s="695"/>
      <c r="GIH19" s="695"/>
      <c r="GII19" s="695"/>
      <c r="GIJ19" s="695"/>
      <c r="GIK19" s="695"/>
      <c r="GIL19" s="695"/>
      <c r="GIM19" s="695"/>
      <c r="GIN19" s="695"/>
      <c r="GIO19" s="695"/>
      <c r="GIP19" s="695"/>
      <c r="GIQ19" s="695"/>
      <c r="GIR19" s="695"/>
      <c r="GIS19" s="695"/>
      <c r="GIT19" s="695"/>
      <c r="GIU19" s="695"/>
      <c r="GIV19" s="695"/>
      <c r="GIW19" s="695"/>
      <c r="GIX19" s="695"/>
      <c r="GIY19" s="695"/>
      <c r="GIZ19" s="695"/>
      <c r="GJA19" s="695"/>
      <c r="GJB19" s="695"/>
      <c r="GJC19" s="695"/>
      <c r="GJD19" s="695"/>
      <c r="GJE19" s="695"/>
      <c r="GJF19" s="695"/>
      <c r="GJG19" s="695"/>
      <c r="GJH19" s="695"/>
      <c r="GJI19" s="695"/>
      <c r="GJJ19" s="695"/>
      <c r="GJK19" s="695"/>
      <c r="GJL19" s="695"/>
      <c r="GJM19" s="695"/>
      <c r="GJN19" s="695"/>
      <c r="GJO19" s="695"/>
      <c r="GJP19" s="695"/>
      <c r="GJQ19" s="695"/>
      <c r="GJR19" s="695"/>
      <c r="GJS19" s="695"/>
      <c r="GJT19" s="695"/>
      <c r="GJU19" s="695"/>
      <c r="GJV19" s="695"/>
      <c r="GJW19" s="695"/>
      <c r="GJX19" s="695"/>
      <c r="GJY19" s="695"/>
      <c r="GJZ19" s="695"/>
      <c r="GKA19" s="695"/>
      <c r="GKB19" s="695"/>
      <c r="GKC19" s="695"/>
      <c r="GKD19" s="695"/>
      <c r="GKE19" s="695"/>
      <c r="GKF19" s="695"/>
      <c r="GKG19" s="695"/>
      <c r="GKH19" s="695"/>
      <c r="GKI19" s="695"/>
      <c r="GKJ19" s="695"/>
      <c r="GKK19" s="695"/>
      <c r="GKL19" s="695"/>
      <c r="GKM19" s="695"/>
      <c r="GKN19" s="695"/>
      <c r="GKO19" s="695"/>
      <c r="GKP19" s="695"/>
      <c r="GKQ19" s="695"/>
      <c r="GKR19" s="695"/>
      <c r="GKS19" s="695"/>
      <c r="GKT19" s="695"/>
      <c r="GKU19" s="695"/>
      <c r="GKV19" s="695"/>
      <c r="GKW19" s="695"/>
      <c r="GKX19" s="695"/>
      <c r="GKY19" s="695"/>
      <c r="GKZ19" s="695"/>
      <c r="GLA19" s="695"/>
      <c r="GLB19" s="695"/>
      <c r="GLC19" s="695"/>
      <c r="GLD19" s="695"/>
      <c r="GLE19" s="695"/>
      <c r="GLF19" s="695"/>
      <c r="GLG19" s="695"/>
      <c r="GLH19" s="695"/>
      <c r="GLI19" s="695"/>
      <c r="GLJ19" s="695"/>
      <c r="GLK19" s="695"/>
      <c r="GLL19" s="695"/>
      <c r="GLM19" s="695"/>
      <c r="GLN19" s="695"/>
      <c r="GLO19" s="695"/>
      <c r="GLP19" s="695"/>
      <c r="GLQ19" s="695"/>
      <c r="GLR19" s="695"/>
      <c r="GLS19" s="695"/>
      <c r="GLT19" s="695"/>
      <c r="GLU19" s="695"/>
      <c r="GLV19" s="695"/>
      <c r="GLW19" s="695"/>
      <c r="GLX19" s="695"/>
      <c r="GLY19" s="695"/>
      <c r="GLZ19" s="695"/>
      <c r="GMA19" s="695"/>
      <c r="GMB19" s="695"/>
      <c r="GMC19" s="695"/>
      <c r="GMD19" s="695"/>
      <c r="GME19" s="695"/>
      <c r="GMF19" s="695"/>
      <c r="GMG19" s="695"/>
      <c r="GMH19" s="695"/>
      <c r="GMI19" s="695"/>
      <c r="GMJ19" s="695"/>
      <c r="GMK19" s="695"/>
      <c r="GML19" s="695"/>
      <c r="GMM19" s="695"/>
      <c r="GMN19" s="695"/>
      <c r="GMO19" s="695"/>
      <c r="GMP19" s="695"/>
      <c r="GMQ19" s="695"/>
      <c r="GMR19" s="695"/>
      <c r="GMS19" s="695"/>
      <c r="GMT19" s="695"/>
      <c r="GMU19" s="695"/>
      <c r="GMV19" s="695"/>
      <c r="GMW19" s="695"/>
      <c r="GMX19" s="695"/>
      <c r="GMY19" s="695"/>
      <c r="GMZ19" s="695"/>
      <c r="GNA19" s="695"/>
      <c r="GNB19" s="695"/>
      <c r="GNC19" s="695"/>
      <c r="GND19" s="695"/>
      <c r="GNE19" s="695"/>
      <c r="GNF19" s="695"/>
      <c r="GNG19" s="695"/>
      <c r="GNH19" s="695"/>
      <c r="GNI19" s="695"/>
      <c r="GNJ19" s="695"/>
      <c r="GNK19" s="695"/>
      <c r="GNL19" s="695"/>
      <c r="GNM19" s="695"/>
      <c r="GNN19" s="695"/>
      <c r="GNO19" s="695"/>
      <c r="GNP19" s="695"/>
      <c r="GNQ19" s="695"/>
      <c r="GNR19" s="695"/>
      <c r="GNS19" s="695"/>
      <c r="GNT19" s="695"/>
      <c r="GNU19" s="695"/>
      <c r="GNV19" s="695"/>
      <c r="GNW19" s="695"/>
      <c r="GNX19" s="695"/>
      <c r="GNY19" s="695"/>
      <c r="GNZ19" s="695"/>
      <c r="GOA19" s="695"/>
      <c r="GOB19" s="695"/>
      <c r="GOC19" s="695"/>
      <c r="GOD19" s="695"/>
      <c r="GOE19" s="695"/>
      <c r="GOF19" s="695"/>
      <c r="GOG19" s="695"/>
      <c r="GOH19" s="695"/>
      <c r="GOI19" s="695"/>
      <c r="GOJ19" s="695"/>
      <c r="GOK19" s="695"/>
      <c r="GOL19" s="695"/>
      <c r="GOM19" s="695"/>
      <c r="GON19" s="695"/>
      <c r="GOO19" s="695"/>
      <c r="GOP19" s="695"/>
      <c r="GOQ19" s="695"/>
      <c r="GOR19" s="695"/>
      <c r="GOS19" s="695"/>
      <c r="GOT19" s="695"/>
      <c r="GOU19" s="695"/>
      <c r="GOV19" s="695"/>
      <c r="GOW19" s="695"/>
      <c r="GOX19" s="695"/>
      <c r="GOY19" s="695"/>
      <c r="GOZ19" s="695"/>
      <c r="GPA19" s="695"/>
      <c r="GPB19" s="695"/>
      <c r="GPC19" s="695"/>
      <c r="GPD19" s="695"/>
      <c r="GPE19" s="695"/>
      <c r="GPF19" s="695"/>
      <c r="GPG19" s="695"/>
      <c r="GPH19" s="695"/>
      <c r="GPI19" s="695"/>
      <c r="GPJ19" s="695"/>
      <c r="GPK19" s="695"/>
      <c r="GPL19" s="695"/>
      <c r="GPM19" s="695"/>
      <c r="GPN19" s="695"/>
      <c r="GPO19" s="695"/>
      <c r="GPP19" s="695"/>
      <c r="GPQ19" s="695"/>
      <c r="GPR19" s="695"/>
      <c r="GPS19" s="695"/>
      <c r="GPT19" s="695"/>
      <c r="GPU19" s="695"/>
      <c r="GPV19" s="695"/>
      <c r="GPW19" s="695"/>
      <c r="GPX19" s="695"/>
      <c r="GPY19" s="695"/>
      <c r="GPZ19" s="695"/>
      <c r="GQA19" s="695"/>
      <c r="GQB19" s="695"/>
      <c r="GQC19" s="695"/>
      <c r="GQD19" s="695"/>
      <c r="GQE19" s="695"/>
      <c r="GQF19" s="695"/>
      <c r="GQG19" s="695"/>
      <c r="GQH19" s="695"/>
      <c r="GQI19" s="695"/>
      <c r="GQJ19" s="695"/>
      <c r="GQK19" s="695"/>
      <c r="GQL19" s="695"/>
      <c r="GQM19" s="695"/>
      <c r="GQN19" s="695"/>
      <c r="GQO19" s="695"/>
      <c r="GQP19" s="695"/>
      <c r="GQQ19" s="695"/>
      <c r="GQR19" s="695"/>
      <c r="GQS19" s="695"/>
      <c r="GQT19" s="695"/>
      <c r="GQU19" s="695"/>
      <c r="GQV19" s="695"/>
      <c r="GQW19" s="695"/>
      <c r="GQX19" s="695"/>
      <c r="GQY19" s="695"/>
      <c r="GQZ19" s="695"/>
      <c r="GRA19" s="695"/>
      <c r="GRB19" s="695"/>
      <c r="GRC19" s="695"/>
      <c r="GRD19" s="695"/>
      <c r="GRE19" s="695"/>
      <c r="GRF19" s="695"/>
      <c r="GRG19" s="695"/>
      <c r="GRH19" s="695"/>
      <c r="GRI19" s="695"/>
      <c r="GRJ19" s="695"/>
      <c r="GRK19" s="695"/>
      <c r="GRL19" s="695"/>
      <c r="GRM19" s="695"/>
      <c r="GRN19" s="695"/>
      <c r="GRO19" s="695"/>
      <c r="GRP19" s="695"/>
      <c r="GRQ19" s="695"/>
      <c r="GRR19" s="695"/>
      <c r="GRS19" s="695"/>
      <c r="GRT19" s="695"/>
      <c r="GRU19" s="695"/>
      <c r="GRV19" s="695"/>
      <c r="GRW19" s="695"/>
      <c r="GRX19" s="695"/>
      <c r="GRY19" s="695"/>
      <c r="GRZ19" s="695"/>
      <c r="GSA19" s="695"/>
      <c r="GSB19" s="695"/>
      <c r="GSC19" s="695"/>
      <c r="GSD19" s="695"/>
      <c r="GSE19" s="695"/>
      <c r="GSF19" s="695"/>
      <c r="GSG19" s="695"/>
      <c r="GSH19" s="695"/>
      <c r="GSI19" s="695"/>
      <c r="GSJ19" s="695"/>
      <c r="GSK19" s="695"/>
      <c r="GSL19" s="695"/>
      <c r="GSM19" s="695"/>
      <c r="GSN19" s="695"/>
      <c r="GSO19" s="695"/>
      <c r="GSP19" s="695"/>
      <c r="GSQ19" s="695"/>
      <c r="GSR19" s="695"/>
      <c r="GSS19" s="695"/>
      <c r="GST19" s="695"/>
      <c r="GSU19" s="695"/>
      <c r="GSV19" s="695"/>
      <c r="GSW19" s="695"/>
      <c r="GSX19" s="695"/>
      <c r="GSY19" s="695"/>
      <c r="GSZ19" s="695"/>
      <c r="GTA19" s="695"/>
      <c r="GTB19" s="695"/>
      <c r="GTC19" s="695"/>
      <c r="GTD19" s="695"/>
      <c r="GTE19" s="695"/>
      <c r="GTF19" s="695"/>
      <c r="GTG19" s="695"/>
      <c r="GTH19" s="695"/>
      <c r="GTI19" s="695"/>
      <c r="GTJ19" s="695"/>
      <c r="GTK19" s="695"/>
      <c r="GTL19" s="695"/>
      <c r="GTM19" s="695"/>
      <c r="GTN19" s="695"/>
      <c r="GTO19" s="695"/>
      <c r="GTP19" s="695"/>
      <c r="GTQ19" s="695"/>
      <c r="GTR19" s="695"/>
      <c r="GTS19" s="695"/>
      <c r="GTT19" s="695"/>
      <c r="GTU19" s="695"/>
      <c r="GTV19" s="695"/>
      <c r="GTW19" s="695"/>
      <c r="GTX19" s="695"/>
      <c r="GTY19" s="695"/>
      <c r="GTZ19" s="695"/>
      <c r="GUA19" s="695"/>
      <c r="GUB19" s="695"/>
      <c r="GUC19" s="695"/>
      <c r="GUD19" s="695"/>
      <c r="GUE19" s="695"/>
      <c r="GUF19" s="695"/>
      <c r="GUG19" s="695"/>
      <c r="GUH19" s="695"/>
      <c r="GUI19" s="695"/>
      <c r="GUJ19" s="695"/>
      <c r="GUK19" s="695"/>
      <c r="GUL19" s="695"/>
      <c r="GUM19" s="695"/>
      <c r="GUN19" s="695"/>
      <c r="GUO19" s="695"/>
      <c r="GUP19" s="695"/>
      <c r="GUQ19" s="695"/>
      <c r="GUR19" s="695"/>
      <c r="GUS19" s="695"/>
      <c r="GUT19" s="695"/>
      <c r="GUU19" s="695"/>
      <c r="GUV19" s="695"/>
      <c r="GUW19" s="695"/>
      <c r="GUX19" s="695"/>
      <c r="GUY19" s="695"/>
      <c r="GUZ19" s="695"/>
      <c r="GVA19" s="695"/>
      <c r="GVB19" s="695"/>
      <c r="GVC19" s="695"/>
      <c r="GVD19" s="695"/>
      <c r="GVE19" s="695"/>
      <c r="GVF19" s="695"/>
      <c r="GVG19" s="695"/>
      <c r="GVH19" s="695"/>
      <c r="GVI19" s="695"/>
      <c r="GVJ19" s="695"/>
      <c r="GVK19" s="695"/>
      <c r="GVL19" s="695"/>
      <c r="GVM19" s="695"/>
      <c r="GVN19" s="695"/>
      <c r="GVO19" s="695"/>
      <c r="GVP19" s="695"/>
      <c r="GVQ19" s="695"/>
      <c r="GVR19" s="695"/>
      <c r="GVS19" s="695"/>
      <c r="GVT19" s="695"/>
      <c r="GVU19" s="695"/>
      <c r="GVV19" s="695"/>
      <c r="GVW19" s="695"/>
      <c r="GVX19" s="695"/>
      <c r="GVY19" s="695"/>
      <c r="GVZ19" s="695"/>
      <c r="GWA19" s="695"/>
      <c r="GWB19" s="695"/>
      <c r="GWC19" s="695"/>
      <c r="GWD19" s="695"/>
      <c r="GWE19" s="695"/>
      <c r="GWF19" s="695"/>
      <c r="GWG19" s="695"/>
      <c r="GWH19" s="695"/>
      <c r="GWI19" s="695"/>
      <c r="GWJ19" s="695"/>
      <c r="GWK19" s="695"/>
      <c r="GWL19" s="695"/>
      <c r="GWM19" s="695"/>
      <c r="GWN19" s="695"/>
      <c r="GWO19" s="695"/>
      <c r="GWP19" s="695"/>
      <c r="GWQ19" s="695"/>
      <c r="GWR19" s="695"/>
      <c r="GWS19" s="695"/>
      <c r="GWT19" s="695"/>
      <c r="GWU19" s="695"/>
      <c r="GWV19" s="695"/>
      <c r="GWW19" s="695"/>
      <c r="GWX19" s="695"/>
      <c r="GWY19" s="695"/>
      <c r="GWZ19" s="695"/>
      <c r="GXA19" s="695"/>
      <c r="GXB19" s="695"/>
      <c r="GXC19" s="695"/>
      <c r="GXD19" s="695"/>
      <c r="GXE19" s="695"/>
      <c r="GXF19" s="695"/>
      <c r="GXG19" s="695"/>
      <c r="GXH19" s="695"/>
      <c r="GXI19" s="695"/>
      <c r="GXJ19" s="695"/>
      <c r="GXK19" s="695"/>
      <c r="GXL19" s="695"/>
      <c r="GXM19" s="695"/>
      <c r="GXN19" s="695"/>
      <c r="GXO19" s="695"/>
      <c r="GXP19" s="695"/>
      <c r="GXQ19" s="695"/>
      <c r="GXR19" s="695"/>
      <c r="GXS19" s="695"/>
      <c r="GXT19" s="695"/>
      <c r="GXU19" s="695"/>
      <c r="GXV19" s="695"/>
      <c r="GXW19" s="695"/>
      <c r="GXX19" s="695"/>
      <c r="GXY19" s="695"/>
      <c r="GXZ19" s="695"/>
      <c r="GYA19" s="695"/>
      <c r="GYB19" s="695"/>
      <c r="GYC19" s="695"/>
      <c r="GYD19" s="695"/>
      <c r="GYE19" s="695"/>
      <c r="GYF19" s="695"/>
      <c r="GYG19" s="695"/>
      <c r="GYH19" s="695"/>
      <c r="GYI19" s="695"/>
      <c r="GYJ19" s="695"/>
      <c r="GYK19" s="695"/>
      <c r="GYL19" s="695"/>
      <c r="GYM19" s="695"/>
      <c r="GYN19" s="695"/>
      <c r="GYO19" s="695"/>
      <c r="GYP19" s="695"/>
      <c r="GYQ19" s="695"/>
      <c r="GYR19" s="695"/>
      <c r="GYS19" s="695"/>
      <c r="GYT19" s="695"/>
      <c r="GYU19" s="695"/>
      <c r="GYV19" s="695"/>
      <c r="GYW19" s="695"/>
      <c r="GYX19" s="695"/>
      <c r="GYY19" s="695"/>
      <c r="GYZ19" s="695"/>
      <c r="GZA19" s="695"/>
      <c r="GZB19" s="695"/>
      <c r="GZC19" s="695"/>
      <c r="GZD19" s="695"/>
      <c r="GZE19" s="695"/>
      <c r="GZF19" s="695"/>
      <c r="GZG19" s="695"/>
      <c r="GZH19" s="695"/>
      <c r="GZI19" s="695"/>
      <c r="GZJ19" s="695"/>
      <c r="GZK19" s="695"/>
      <c r="GZL19" s="695"/>
      <c r="GZM19" s="695"/>
      <c r="GZN19" s="695"/>
      <c r="GZO19" s="695"/>
      <c r="GZP19" s="695"/>
      <c r="GZQ19" s="695"/>
      <c r="GZR19" s="695"/>
      <c r="GZS19" s="695"/>
      <c r="GZT19" s="695"/>
      <c r="GZU19" s="695"/>
      <c r="GZV19" s="695"/>
      <c r="GZW19" s="695"/>
      <c r="GZX19" s="695"/>
      <c r="GZY19" s="695"/>
      <c r="GZZ19" s="695"/>
      <c r="HAA19" s="695"/>
      <c r="HAB19" s="695"/>
      <c r="HAC19" s="695"/>
      <c r="HAD19" s="695"/>
      <c r="HAE19" s="695"/>
      <c r="HAF19" s="695"/>
      <c r="HAG19" s="695"/>
      <c r="HAH19" s="695"/>
      <c r="HAI19" s="695"/>
      <c r="HAJ19" s="695"/>
      <c r="HAK19" s="695"/>
      <c r="HAL19" s="695"/>
      <c r="HAM19" s="695"/>
      <c r="HAN19" s="695"/>
      <c r="HAO19" s="695"/>
      <c r="HAP19" s="695"/>
      <c r="HAQ19" s="695"/>
      <c r="HAR19" s="695"/>
      <c r="HAS19" s="695"/>
      <c r="HAT19" s="695"/>
      <c r="HAU19" s="695"/>
      <c r="HAV19" s="695"/>
      <c r="HAW19" s="695"/>
      <c r="HAX19" s="695"/>
      <c r="HAY19" s="695"/>
      <c r="HAZ19" s="695"/>
      <c r="HBA19" s="695"/>
      <c r="HBB19" s="695"/>
      <c r="HBC19" s="695"/>
      <c r="HBD19" s="695"/>
      <c r="HBE19" s="695"/>
      <c r="HBF19" s="695"/>
      <c r="HBG19" s="695"/>
      <c r="HBH19" s="695"/>
      <c r="HBI19" s="695"/>
      <c r="HBJ19" s="695"/>
      <c r="HBK19" s="695"/>
      <c r="HBL19" s="695"/>
      <c r="HBM19" s="695"/>
      <c r="HBN19" s="695"/>
      <c r="HBO19" s="695"/>
      <c r="HBP19" s="695"/>
      <c r="HBQ19" s="695"/>
      <c r="HBR19" s="695"/>
      <c r="HBS19" s="695"/>
      <c r="HBT19" s="695"/>
      <c r="HBU19" s="695"/>
      <c r="HBV19" s="695"/>
      <c r="HBW19" s="695"/>
      <c r="HBX19" s="695"/>
      <c r="HBY19" s="695"/>
      <c r="HBZ19" s="695"/>
      <c r="HCA19" s="695"/>
      <c r="HCB19" s="695"/>
      <c r="HCC19" s="695"/>
      <c r="HCD19" s="695"/>
      <c r="HCE19" s="695"/>
      <c r="HCF19" s="695"/>
      <c r="HCG19" s="695"/>
      <c r="HCH19" s="695"/>
      <c r="HCI19" s="695"/>
      <c r="HCJ19" s="695"/>
      <c r="HCK19" s="695"/>
      <c r="HCL19" s="695"/>
      <c r="HCM19" s="695"/>
      <c r="HCN19" s="695"/>
      <c r="HCO19" s="695"/>
      <c r="HCP19" s="695"/>
      <c r="HCQ19" s="695"/>
      <c r="HCR19" s="695"/>
      <c r="HCS19" s="695"/>
      <c r="HCT19" s="695"/>
      <c r="HCU19" s="695"/>
      <c r="HCV19" s="695"/>
      <c r="HCW19" s="695"/>
      <c r="HCX19" s="695"/>
      <c r="HCY19" s="695"/>
      <c r="HCZ19" s="695"/>
      <c r="HDA19" s="695"/>
      <c r="HDB19" s="695"/>
      <c r="HDC19" s="695"/>
      <c r="HDD19" s="695"/>
      <c r="HDE19" s="695"/>
      <c r="HDF19" s="695"/>
      <c r="HDG19" s="695"/>
      <c r="HDH19" s="695"/>
      <c r="HDI19" s="695"/>
      <c r="HDJ19" s="695"/>
      <c r="HDK19" s="695"/>
      <c r="HDL19" s="695"/>
      <c r="HDM19" s="695"/>
      <c r="HDN19" s="695"/>
      <c r="HDO19" s="695"/>
      <c r="HDP19" s="695"/>
      <c r="HDQ19" s="695"/>
      <c r="HDR19" s="695"/>
      <c r="HDS19" s="695"/>
      <c r="HDT19" s="695"/>
      <c r="HDU19" s="695"/>
      <c r="HDV19" s="695"/>
      <c r="HDW19" s="695"/>
      <c r="HDX19" s="695"/>
      <c r="HDY19" s="695"/>
      <c r="HDZ19" s="695"/>
      <c r="HEA19" s="695"/>
      <c r="HEB19" s="695"/>
      <c r="HEC19" s="695"/>
      <c r="HED19" s="695"/>
      <c r="HEE19" s="695"/>
      <c r="HEF19" s="695"/>
      <c r="HEG19" s="695"/>
      <c r="HEH19" s="695"/>
      <c r="HEI19" s="695"/>
      <c r="HEJ19" s="695"/>
      <c r="HEK19" s="695"/>
      <c r="HEL19" s="695"/>
      <c r="HEM19" s="695"/>
      <c r="HEN19" s="695"/>
      <c r="HEO19" s="695"/>
      <c r="HEP19" s="695"/>
      <c r="HEQ19" s="695"/>
      <c r="HER19" s="695"/>
      <c r="HES19" s="695"/>
      <c r="HET19" s="695"/>
      <c r="HEU19" s="695"/>
      <c r="HEV19" s="695"/>
      <c r="HEW19" s="695"/>
      <c r="HEX19" s="695"/>
      <c r="HEY19" s="695"/>
      <c r="HEZ19" s="695"/>
      <c r="HFA19" s="695"/>
      <c r="HFB19" s="695"/>
      <c r="HFC19" s="695"/>
      <c r="HFD19" s="695"/>
      <c r="HFE19" s="695"/>
      <c r="HFF19" s="695"/>
      <c r="HFG19" s="695"/>
      <c r="HFH19" s="695"/>
      <c r="HFI19" s="695"/>
      <c r="HFJ19" s="695"/>
      <c r="HFK19" s="695"/>
      <c r="HFL19" s="695"/>
      <c r="HFM19" s="695"/>
      <c r="HFN19" s="695"/>
      <c r="HFO19" s="695"/>
      <c r="HFP19" s="695"/>
      <c r="HFQ19" s="695"/>
      <c r="HFR19" s="695"/>
      <c r="HFS19" s="695"/>
      <c r="HFT19" s="695"/>
      <c r="HFU19" s="695"/>
      <c r="HFV19" s="695"/>
      <c r="HFW19" s="695"/>
      <c r="HFX19" s="695"/>
      <c r="HFY19" s="695"/>
      <c r="HFZ19" s="695"/>
      <c r="HGA19" s="695"/>
      <c r="HGB19" s="695"/>
      <c r="HGC19" s="695"/>
      <c r="HGD19" s="695"/>
      <c r="HGE19" s="695"/>
      <c r="HGF19" s="695"/>
      <c r="HGG19" s="695"/>
      <c r="HGH19" s="695"/>
      <c r="HGI19" s="695"/>
      <c r="HGJ19" s="695"/>
      <c r="HGK19" s="695"/>
      <c r="HGL19" s="695"/>
      <c r="HGM19" s="695"/>
      <c r="HGN19" s="695"/>
      <c r="HGO19" s="695"/>
      <c r="HGP19" s="695"/>
      <c r="HGQ19" s="695"/>
      <c r="HGR19" s="695"/>
      <c r="HGS19" s="695"/>
      <c r="HGT19" s="695"/>
      <c r="HGU19" s="695"/>
      <c r="HGV19" s="695"/>
      <c r="HGW19" s="695"/>
      <c r="HGX19" s="695"/>
      <c r="HGY19" s="695"/>
      <c r="HGZ19" s="695"/>
      <c r="HHA19" s="695"/>
      <c r="HHB19" s="695"/>
      <c r="HHC19" s="695"/>
      <c r="HHD19" s="695"/>
      <c r="HHE19" s="695"/>
      <c r="HHF19" s="695"/>
      <c r="HHG19" s="695"/>
      <c r="HHH19" s="695"/>
      <c r="HHI19" s="695"/>
      <c r="HHJ19" s="695"/>
      <c r="HHK19" s="695"/>
      <c r="HHL19" s="695"/>
      <c r="HHM19" s="695"/>
      <c r="HHN19" s="695"/>
      <c r="HHO19" s="695"/>
      <c r="HHP19" s="695"/>
      <c r="HHQ19" s="695"/>
      <c r="HHR19" s="695"/>
      <c r="HHS19" s="695"/>
      <c r="HHT19" s="695"/>
      <c r="HHU19" s="695"/>
      <c r="HHV19" s="695"/>
      <c r="HHW19" s="695"/>
      <c r="HHX19" s="695"/>
      <c r="HHY19" s="695"/>
      <c r="HHZ19" s="695"/>
      <c r="HIA19" s="695"/>
      <c r="HIB19" s="695"/>
      <c r="HIC19" s="695"/>
      <c r="HID19" s="695"/>
      <c r="HIE19" s="695"/>
      <c r="HIF19" s="695"/>
      <c r="HIG19" s="695"/>
      <c r="HIH19" s="695"/>
      <c r="HII19" s="695"/>
      <c r="HIJ19" s="695"/>
      <c r="HIK19" s="695"/>
      <c r="HIL19" s="695"/>
      <c r="HIM19" s="695"/>
      <c r="HIN19" s="695"/>
      <c r="HIO19" s="695"/>
      <c r="HIP19" s="695"/>
      <c r="HIQ19" s="695"/>
      <c r="HIR19" s="695"/>
      <c r="HIS19" s="695"/>
      <c r="HIT19" s="695"/>
      <c r="HIU19" s="695"/>
      <c r="HIV19" s="695"/>
      <c r="HIW19" s="695"/>
      <c r="HIX19" s="695"/>
      <c r="HIY19" s="695"/>
      <c r="HIZ19" s="695"/>
      <c r="HJA19" s="695"/>
      <c r="HJB19" s="695"/>
      <c r="HJC19" s="695"/>
      <c r="HJD19" s="695"/>
      <c r="HJE19" s="695"/>
      <c r="HJF19" s="695"/>
      <c r="HJG19" s="695"/>
      <c r="HJH19" s="695"/>
      <c r="HJI19" s="695"/>
      <c r="HJJ19" s="695"/>
      <c r="HJK19" s="695"/>
      <c r="HJL19" s="695"/>
      <c r="HJM19" s="695"/>
      <c r="HJN19" s="695"/>
      <c r="HJO19" s="695"/>
      <c r="HJP19" s="695"/>
      <c r="HJQ19" s="695"/>
      <c r="HJR19" s="695"/>
      <c r="HJS19" s="695"/>
      <c r="HJT19" s="695"/>
      <c r="HJU19" s="695"/>
      <c r="HJV19" s="695"/>
      <c r="HJW19" s="695"/>
      <c r="HJX19" s="695"/>
      <c r="HJY19" s="695"/>
      <c r="HJZ19" s="695"/>
      <c r="HKA19" s="695"/>
      <c r="HKB19" s="695"/>
      <c r="HKC19" s="695"/>
      <c r="HKD19" s="695"/>
      <c r="HKE19" s="695"/>
      <c r="HKF19" s="695"/>
      <c r="HKG19" s="695"/>
      <c r="HKH19" s="695"/>
      <c r="HKI19" s="695"/>
      <c r="HKJ19" s="695"/>
      <c r="HKK19" s="695"/>
      <c r="HKL19" s="695"/>
      <c r="HKM19" s="695"/>
      <c r="HKN19" s="695"/>
      <c r="HKO19" s="695"/>
      <c r="HKP19" s="695"/>
      <c r="HKQ19" s="695"/>
      <c r="HKR19" s="695"/>
      <c r="HKS19" s="695"/>
      <c r="HKT19" s="695"/>
      <c r="HKU19" s="695"/>
      <c r="HKV19" s="695"/>
      <c r="HKW19" s="695"/>
      <c r="HKX19" s="695"/>
      <c r="HKY19" s="695"/>
      <c r="HKZ19" s="695"/>
      <c r="HLA19" s="695"/>
      <c r="HLB19" s="695"/>
      <c r="HLC19" s="695"/>
      <c r="HLD19" s="695"/>
      <c r="HLE19" s="695"/>
      <c r="HLF19" s="695"/>
      <c r="HLG19" s="695"/>
      <c r="HLH19" s="695"/>
      <c r="HLI19" s="695"/>
      <c r="HLJ19" s="695"/>
      <c r="HLK19" s="695"/>
      <c r="HLL19" s="695"/>
      <c r="HLM19" s="695"/>
      <c r="HLN19" s="695"/>
      <c r="HLO19" s="695"/>
      <c r="HLP19" s="695"/>
      <c r="HLQ19" s="695"/>
      <c r="HLR19" s="695"/>
      <c r="HLS19" s="695"/>
      <c r="HLT19" s="695"/>
      <c r="HLU19" s="695"/>
      <c r="HLV19" s="695"/>
      <c r="HLW19" s="695"/>
      <c r="HLX19" s="695"/>
      <c r="HLY19" s="695"/>
      <c r="HLZ19" s="695"/>
      <c r="HMA19" s="695"/>
      <c r="HMB19" s="695"/>
      <c r="HMC19" s="695"/>
      <c r="HMD19" s="695"/>
      <c r="HME19" s="695"/>
      <c r="HMF19" s="695"/>
      <c r="HMG19" s="695"/>
      <c r="HMH19" s="695"/>
      <c r="HMI19" s="695"/>
      <c r="HMJ19" s="695"/>
      <c r="HMK19" s="695"/>
      <c r="HML19" s="695"/>
      <c r="HMM19" s="695"/>
      <c r="HMN19" s="695"/>
      <c r="HMO19" s="695"/>
      <c r="HMP19" s="695"/>
      <c r="HMQ19" s="695"/>
      <c r="HMR19" s="695"/>
      <c r="HMS19" s="695"/>
      <c r="HMT19" s="695"/>
      <c r="HMU19" s="695"/>
      <c r="HMV19" s="695"/>
      <c r="HMW19" s="695"/>
      <c r="HMX19" s="695"/>
      <c r="HMY19" s="695"/>
      <c r="HMZ19" s="695"/>
      <c r="HNA19" s="695"/>
      <c r="HNB19" s="695"/>
      <c r="HNC19" s="695"/>
      <c r="HND19" s="695"/>
      <c r="HNE19" s="695"/>
      <c r="HNF19" s="695"/>
      <c r="HNG19" s="695"/>
      <c r="HNH19" s="695"/>
      <c r="HNI19" s="695"/>
      <c r="HNJ19" s="695"/>
      <c r="HNK19" s="695"/>
      <c r="HNL19" s="695"/>
      <c r="HNM19" s="695"/>
      <c r="HNN19" s="695"/>
      <c r="HNO19" s="695"/>
      <c r="HNP19" s="695"/>
      <c r="HNQ19" s="695"/>
      <c r="HNR19" s="695"/>
      <c r="HNS19" s="695"/>
      <c r="HNT19" s="695"/>
      <c r="HNU19" s="695"/>
      <c r="HNV19" s="695"/>
      <c r="HNW19" s="695"/>
      <c r="HNX19" s="695"/>
      <c r="HNY19" s="695"/>
      <c r="HNZ19" s="695"/>
      <c r="HOA19" s="695"/>
      <c r="HOB19" s="695"/>
      <c r="HOC19" s="695"/>
      <c r="HOD19" s="695"/>
      <c r="HOE19" s="695"/>
      <c r="HOF19" s="695"/>
      <c r="HOG19" s="695"/>
      <c r="HOH19" s="695"/>
      <c r="HOI19" s="695"/>
      <c r="HOJ19" s="695"/>
      <c r="HOK19" s="695"/>
      <c r="HOL19" s="695"/>
      <c r="HOM19" s="695"/>
      <c r="HON19" s="695"/>
      <c r="HOO19" s="695"/>
      <c r="HOP19" s="695"/>
      <c r="HOQ19" s="695"/>
      <c r="HOR19" s="695"/>
      <c r="HOS19" s="695"/>
      <c r="HOT19" s="695"/>
      <c r="HOU19" s="695"/>
      <c r="HOV19" s="695"/>
      <c r="HOW19" s="695"/>
      <c r="HOX19" s="695"/>
      <c r="HOY19" s="695"/>
      <c r="HOZ19" s="695"/>
      <c r="HPA19" s="695"/>
      <c r="HPB19" s="695"/>
      <c r="HPC19" s="695"/>
      <c r="HPD19" s="695"/>
      <c r="HPE19" s="695"/>
      <c r="HPF19" s="695"/>
      <c r="HPG19" s="695"/>
      <c r="HPH19" s="695"/>
      <c r="HPI19" s="695"/>
      <c r="HPJ19" s="695"/>
      <c r="HPK19" s="695"/>
      <c r="HPL19" s="695"/>
      <c r="HPM19" s="695"/>
      <c r="HPN19" s="695"/>
      <c r="HPO19" s="695"/>
      <c r="HPP19" s="695"/>
      <c r="HPQ19" s="695"/>
      <c r="HPR19" s="695"/>
      <c r="HPS19" s="695"/>
      <c r="HPT19" s="695"/>
      <c r="HPU19" s="695"/>
      <c r="HPV19" s="695"/>
      <c r="HPW19" s="695"/>
      <c r="HPX19" s="695"/>
      <c r="HPY19" s="695"/>
      <c r="HPZ19" s="695"/>
      <c r="HQA19" s="695"/>
      <c r="HQB19" s="695"/>
      <c r="HQC19" s="695"/>
      <c r="HQD19" s="695"/>
      <c r="HQE19" s="695"/>
      <c r="HQF19" s="695"/>
      <c r="HQG19" s="695"/>
      <c r="HQH19" s="695"/>
      <c r="HQI19" s="695"/>
      <c r="HQJ19" s="695"/>
      <c r="HQK19" s="695"/>
      <c r="HQL19" s="695"/>
      <c r="HQM19" s="695"/>
      <c r="HQN19" s="695"/>
      <c r="HQO19" s="695"/>
      <c r="HQP19" s="695"/>
      <c r="HQQ19" s="695"/>
      <c r="HQR19" s="695"/>
      <c r="HQS19" s="695"/>
      <c r="HQT19" s="695"/>
      <c r="HQU19" s="695"/>
      <c r="HQV19" s="695"/>
      <c r="HQW19" s="695"/>
      <c r="HQX19" s="695"/>
      <c r="HQY19" s="695"/>
      <c r="HQZ19" s="695"/>
      <c r="HRA19" s="695"/>
      <c r="HRB19" s="695"/>
      <c r="HRC19" s="695"/>
      <c r="HRD19" s="695"/>
      <c r="HRE19" s="695"/>
      <c r="HRF19" s="695"/>
      <c r="HRG19" s="695"/>
      <c r="HRH19" s="695"/>
      <c r="HRI19" s="695"/>
      <c r="HRJ19" s="695"/>
      <c r="HRK19" s="695"/>
      <c r="HRL19" s="695"/>
      <c r="HRM19" s="695"/>
      <c r="HRN19" s="695"/>
      <c r="HRO19" s="695"/>
      <c r="HRP19" s="695"/>
      <c r="HRQ19" s="695"/>
      <c r="HRR19" s="695"/>
      <c r="HRS19" s="695"/>
      <c r="HRT19" s="695"/>
      <c r="HRU19" s="695"/>
      <c r="HRV19" s="695"/>
      <c r="HRW19" s="695"/>
      <c r="HRX19" s="695"/>
      <c r="HRY19" s="695"/>
      <c r="HRZ19" s="695"/>
      <c r="HSA19" s="695"/>
      <c r="HSB19" s="695"/>
      <c r="HSC19" s="695"/>
      <c r="HSD19" s="695"/>
      <c r="HSE19" s="695"/>
      <c r="HSF19" s="695"/>
      <c r="HSG19" s="695"/>
      <c r="HSH19" s="695"/>
      <c r="HSI19" s="695"/>
      <c r="HSJ19" s="695"/>
      <c r="HSK19" s="695"/>
      <c r="HSL19" s="695"/>
      <c r="HSM19" s="695"/>
      <c r="HSN19" s="695"/>
      <c r="HSO19" s="695"/>
      <c r="HSP19" s="695"/>
      <c r="HSQ19" s="695"/>
      <c r="HSR19" s="695"/>
      <c r="HSS19" s="695"/>
      <c r="HST19" s="695"/>
      <c r="HSU19" s="695"/>
      <c r="HSV19" s="695"/>
      <c r="HSW19" s="695"/>
      <c r="HSX19" s="695"/>
      <c r="HSY19" s="695"/>
      <c r="HSZ19" s="695"/>
      <c r="HTA19" s="695"/>
      <c r="HTB19" s="695"/>
      <c r="HTC19" s="695"/>
      <c r="HTD19" s="695"/>
      <c r="HTE19" s="695"/>
      <c r="HTF19" s="695"/>
      <c r="HTG19" s="695"/>
      <c r="HTH19" s="695"/>
      <c r="HTI19" s="695"/>
      <c r="HTJ19" s="695"/>
      <c r="HTK19" s="695"/>
      <c r="HTL19" s="695"/>
      <c r="HTM19" s="695"/>
      <c r="HTN19" s="695"/>
      <c r="HTO19" s="695"/>
      <c r="HTP19" s="695"/>
      <c r="HTQ19" s="695"/>
      <c r="HTR19" s="695"/>
      <c r="HTS19" s="695"/>
      <c r="HTT19" s="695"/>
      <c r="HTU19" s="695"/>
      <c r="HTV19" s="695"/>
      <c r="HTW19" s="695"/>
      <c r="HTX19" s="695"/>
      <c r="HTY19" s="695"/>
      <c r="HTZ19" s="695"/>
      <c r="HUA19" s="695"/>
      <c r="HUB19" s="695"/>
      <c r="HUC19" s="695"/>
      <c r="HUD19" s="695"/>
      <c r="HUE19" s="695"/>
      <c r="HUF19" s="695"/>
      <c r="HUG19" s="695"/>
      <c r="HUH19" s="695"/>
      <c r="HUI19" s="695"/>
      <c r="HUJ19" s="695"/>
      <c r="HUK19" s="695"/>
      <c r="HUL19" s="695"/>
      <c r="HUM19" s="695"/>
      <c r="HUN19" s="695"/>
      <c r="HUO19" s="695"/>
      <c r="HUP19" s="695"/>
      <c r="HUQ19" s="695"/>
      <c r="HUR19" s="695"/>
      <c r="HUS19" s="695"/>
      <c r="HUT19" s="695"/>
      <c r="HUU19" s="695"/>
      <c r="HUV19" s="695"/>
      <c r="HUW19" s="695"/>
      <c r="HUX19" s="695"/>
      <c r="HUY19" s="695"/>
      <c r="HUZ19" s="695"/>
      <c r="HVA19" s="695"/>
      <c r="HVB19" s="695"/>
      <c r="HVC19" s="695"/>
      <c r="HVD19" s="695"/>
      <c r="HVE19" s="695"/>
      <c r="HVF19" s="695"/>
      <c r="HVG19" s="695"/>
      <c r="HVH19" s="695"/>
      <c r="HVI19" s="695"/>
      <c r="HVJ19" s="695"/>
      <c r="HVK19" s="695"/>
      <c r="HVL19" s="695"/>
      <c r="HVM19" s="695"/>
      <c r="HVN19" s="695"/>
      <c r="HVO19" s="695"/>
      <c r="HVP19" s="695"/>
      <c r="HVQ19" s="695"/>
      <c r="HVR19" s="695"/>
      <c r="HVS19" s="695"/>
      <c r="HVT19" s="695"/>
      <c r="HVU19" s="695"/>
      <c r="HVV19" s="695"/>
      <c r="HVW19" s="695"/>
      <c r="HVX19" s="695"/>
      <c r="HVY19" s="695"/>
      <c r="HVZ19" s="695"/>
      <c r="HWA19" s="695"/>
      <c r="HWB19" s="695"/>
      <c r="HWC19" s="695"/>
      <c r="HWD19" s="695"/>
      <c r="HWE19" s="695"/>
      <c r="HWF19" s="695"/>
      <c r="HWG19" s="695"/>
      <c r="HWH19" s="695"/>
      <c r="HWI19" s="695"/>
      <c r="HWJ19" s="695"/>
      <c r="HWK19" s="695"/>
      <c r="HWL19" s="695"/>
      <c r="HWM19" s="695"/>
      <c r="HWN19" s="695"/>
      <c r="HWO19" s="695"/>
      <c r="HWP19" s="695"/>
      <c r="HWQ19" s="695"/>
      <c r="HWR19" s="695"/>
      <c r="HWS19" s="695"/>
      <c r="HWT19" s="695"/>
      <c r="HWU19" s="695"/>
      <c r="HWV19" s="695"/>
      <c r="HWW19" s="695"/>
      <c r="HWX19" s="695"/>
      <c r="HWY19" s="695"/>
      <c r="HWZ19" s="695"/>
      <c r="HXA19" s="695"/>
      <c r="HXB19" s="695"/>
      <c r="HXC19" s="695"/>
      <c r="HXD19" s="695"/>
      <c r="HXE19" s="695"/>
      <c r="HXF19" s="695"/>
      <c r="HXG19" s="695"/>
      <c r="HXH19" s="695"/>
      <c r="HXI19" s="695"/>
      <c r="HXJ19" s="695"/>
      <c r="HXK19" s="695"/>
      <c r="HXL19" s="695"/>
      <c r="HXM19" s="695"/>
      <c r="HXN19" s="695"/>
      <c r="HXO19" s="695"/>
      <c r="HXP19" s="695"/>
      <c r="HXQ19" s="695"/>
      <c r="HXR19" s="695"/>
      <c r="HXS19" s="695"/>
      <c r="HXT19" s="695"/>
      <c r="HXU19" s="695"/>
      <c r="HXV19" s="695"/>
      <c r="HXW19" s="695"/>
      <c r="HXX19" s="695"/>
      <c r="HXY19" s="695"/>
      <c r="HXZ19" s="695"/>
      <c r="HYA19" s="695"/>
      <c r="HYB19" s="695"/>
      <c r="HYC19" s="695"/>
      <c r="HYD19" s="695"/>
      <c r="HYE19" s="695"/>
      <c r="HYF19" s="695"/>
      <c r="HYG19" s="695"/>
      <c r="HYH19" s="695"/>
      <c r="HYI19" s="695"/>
      <c r="HYJ19" s="695"/>
      <c r="HYK19" s="695"/>
      <c r="HYL19" s="695"/>
      <c r="HYM19" s="695"/>
      <c r="HYN19" s="695"/>
      <c r="HYO19" s="695"/>
      <c r="HYP19" s="695"/>
      <c r="HYQ19" s="695"/>
      <c r="HYR19" s="695"/>
      <c r="HYS19" s="695"/>
      <c r="HYT19" s="695"/>
      <c r="HYU19" s="695"/>
      <c r="HYV19" s="695"/>
      <c r="HYW19" s="695"/>
      <c r="HYX19" s="695"/>
      <c r="HYY19" s="695"/>
      <c r="HYZ19" s="695"/>
      <c r="HZA19" s="695"/>
      <c r="HZB19" s="695"/>
      <c r="HZC19" s="695"/>
      <c r="HZD19" s="695"/>
      <c r="HZE19" s="695"/>
      <c r="HZF19" s="695"/>
      <c r="HZG19" s="695"/>
      <c r="HZH19" s="695"/>
      <c r="HZI19" s="695"/>
      <c r="HZJ19" s="695"/>
      <c r="HZK19" s="695"/>
      <c r="HZL19" s="695"/>
      <c r="HZM19" s="695"/>
      <c r="HZN19" s="695"/>
      <c r="HZO19" s="695"/>
      <c r="HZP19" s="695"/>
      <c r="HZQ19" s="695"/>
      <c r="HZR19" s="695"/>
      <c r="HZS19" s="695"/>
      <c r="HZT19" s="695"/>
      <c r="HZU19" s="695"/>
      <c r="HZV19" s="695"/>
      <c r="HZW19" s="695"/>
      <c r="HZX19" s="695"/>
      <c r="HZY19" s="695"/>
      <c r="HZZ19" s="695"/>
      <c r="IAA19" s="695"/>
      <c r="IAB19" s="695"/>
      <c r="IAC19" s="695"/>
      <c r="IAD19" s="695"/>
      <c r="IAE19" s="695"/>
      <c r="IAF19" s="695"/>
      <c r="IAG19" s="695"/>
      <c r="IAH19" s="695"/>
      <c r="IAI19" s="695"/>
      <c r="IAJ19" s="695"/>
      <c r="IAK19" s="695"/>
      <c r="IAL19" s="695"/>
      <c r="IAM19" s="695"/>
      <c r="IAN19" s="695"/>
      <c r="IAO19" s="695"/>
      <c r="IAP19" s="695"/>
      <c r="IAQ19" s="695"/>
      <c r="IAR19" s="695"/>
      <c r="IAS19" s="695"/>
      <c r="IAT19" s="695"/>
      <c r="IAU19" s="695"/>
      <c r="IAV19" s="695"/>
      <c r="IAW19" s="695"/>
      <c r="IAX19" s="695"/>
      <c r="IAY19" s="695"/>
      <c r="IAZ19" s="695"/>
      <c r="IBA19" s="695"/>
      <c r="IBB19" s="695"/>
      <c r="IBC19" s="695"/>
      <c r="IBD19" s="695"/>
      <c r="IBE19" s="695"/>
      <c r="IBF19" s="695"/>
      <c r="IBG19" s="695"/>
      <c r="IBH19" s="695"/>
      <c r="IBI19" s="695"/>
      <c r="IBJ19" s="695"/>
      <c r="IBK19" s="695"/>
      <c r="IBL19" s="695"/>
      <c r="IBM19" s="695"/>
      <c r="IBN19" s="695"/>
      <c r="IBO19" s="695"/>
      <c r="IBP19" s="695"/>
      <c r="IBQ19" s="695"/>
      <c r="IBR19" s="695"/>
      <c r="IBS19" s="695"/>
      <c r="IBT19" s="695"/>
      <c r="IBU19" s="695"/>
      <c r="IBV19" s="695"/>
      <c r="IBW19" s="695"/>
      <c r="IBX19" s="695"/>
      <c r="IBY19" s="695"/>
      <c r="IBZ19" s="695"/>
      <c r="ICA19" s="695"/>
      <c r="ICB19" s="695"/>
      <c r="ICC19" s="695"/>
      <c r="ICD19" s="695"/>
      <c r="ICE19" s="695"/>
      <c r="ICF19" s="695"/>
      <c r="ICG19" s="695"/>
      <c r="ICH19" s="695"/>
      <c r="ICI19" s="695"/>
      <c r="ICJ19" s="695"/>
      <c r="ICK19" s="695"/>
      <c r="ICL19" s="695"/>
      <c r="ICM19" s="695"/>
      <c r="ICN19" s="695"/>
      <c r="ICO19" s="695"/>
      <c r="ICP19" s="695"/>
      <c r="ICQ19" s="695"/>
      <c r="ICR19" s="695"/>
      <c r="ICS19" s="695"/>
      <c r="ICT19" s="695"/>
      <c r="ICU19" s="695"/>
      <c r="ICV19" s="695"/>
      <c r="ICW19" s="695"/>
      <c r="ICX19" s="695"/>
      <c r="ICY19" s="695"/>
      <c r="ICZ19" s="695"/>
      <c r="IDA19" s="695"/>
      <c r="IDB19" s="695"/>
      <c r="IDC19" s="695"/>
      <c r="IDD19" s="695"/>
      <c r="IDE19" s="695"/>
      <c r="IDF19" s="695"/>
      <c r="IDG19" s="695"/>
      <c r="IDH19" s="695"/>
      <c r="IDI19" s="695"/>
      <c r="IDJ19" s="695"/>
      <c r="IDK19" s="695"/>
      <c r="IDL19" s="695"/>
      <c r="IDM19" s="695"/>
      <c r="IDN19" s="695"/>
      <c r="IDO19" s="695"/>
      <c r="IDP19" s="695"/>
      <c r="IDQ19" s="695"/>
      <c r="IDR19" s="695"/>
      <c r="IDS19" s="695"/>
      <c r="IDT19" s="695"/>
      <c r="IDU19" s="695"/>
      <c r="IDV19" s="695"/>
      <c r="IDW19" s="695"/>
      <c r="IDX19" s="695"/>
      <c r="IDY19" s="695"/>
      <c r="IDZ19" s="695"/>
      <c r="IEA19" s="695"/>
      <c r="IEB19" s="695"/>
      <c r="IEC19" s="695"/>
      <c r="IED19" s="695"/>
      <c r="IEE19" s="695"/>
      <c r="IEF19" s="695"/>
      <c r="IEG19" s="695"/>
      <c r="IEH19" s="695"/>
      <c r="IEI19" s="695"/>
      <c r="IEJ19" s="695"/>
      <c r="IEK19" s="695"/>
      <c r="IEL19" s="695"/>
      <c r="IEM19" s="695"/>
      <c r="IEN19" s="695"/>
      <c r="IEO19" s="695"/>
      <c r="IEP19" s="695"/>
      <c r="IEQ19" s="695"/>
      <c r="IER19" s="695"/>
      <c r="IES19" s="695"/>
      <c r="IET19" s="695"/>
      <c r="IEU19" s="695"/>
      <c r="IEV19" s="695"/>
      <c r="IEW19" s="695"/>
      <c r="IEX19" s="695"/>
      <c r="IEY19" s="695"/>
      <c r="IEZ19" s="695"/>
      <c r="IFA19" s="695"/>
      <c r="IFB19" s="695"/>
      <c r="IFC19" s="695"/>
      <c r="IFD19" s="695"/>
      <c r="IFE19" s="695"/>
      <c r="IFF19" s="695"/>
      <c r="IFG19" s="695"/>
      <c r="IFH19" s="695"/>
      <c r="IFI19" s="695"/>
      <c r="IFJ19" s="695"/>
      <c r="IFK19" s="695"/>
      <c r="IFL19" s="695"/>
      <c r="IFM19" s="695"/>
      <c r="IFN19" s="695"/>
      <c r="IFO19" s="695"/>
      <c r="IFP19" s="695"/>
      <c r="IFQ19" s="695"/>
      <c r="IFR19" s="695"/>
      <c r="IFS19" s="695"/>
      <c r="IFT19" s="695"/>
      <c r="IFU19" s="695"/>
      <c r="IFV19" s="695"/>
      <c r="IFW19" s="695"/>
      <c r="IFX19" s="695"/>
      <c r="IFY19" s="695"/>
      <c r="IFZ19" s="695"/>
      <c r="IGA19" s="695"/>
      <c r="IGB19" s="695"/>
      <c r="IGC19" s="695"/>
      <c r="IGD19" s="695"/>
      <c r="IGE19" s="695"/>
      <c r="IGF19" s="695"/>
      <c r="IGG19" s="695"/>
      <c r="IGH19" s="695"/>
      <c r="IGI19" s="695"/>
      <c r="IGJ19" s="695"/>
      <c r="IGK19" s="695"/>
      <c r="IGL19" s="695"/>
      <c r="IGM19" s="695"/>
      <c r="IGN19" s="695"/>
      <c r="IGO19" s="695"/>
      <c r="IGP19" s="695"/>
      <c r="IGQ19" s="695"/>
      <c r="IGR19" s="695"/>
      <c r="IGS19" s="695"/>
      <c r="IGT19" s="695"/>
      <c r="IGU19" s="695"/>
      <c r="IGV19" s="695"/>
      <c r="IGW19" s="695"/>
      <c r="IGX19" s="695"/>
      <c r="IGY19" s="695"/>
      <c r="IGZ19" s="695"/>
      <c r="IHA19" s="695"/>
      <c r="IHB19" s="695"/>
      <c r="IHC19" s="695"/>
      <c r="IHD19" s="695"/>
      <c r="IHE19" s="695"/>
      <c r="IHF19" s="695"/>
      <c r="IHG19" s="695"/>
      <c r="IHH19" s="695"/>
      <c r="IHI19" s="695"/>
      <c r="IHJ19" s="695"/>
      <c r="IHK19" s="695"/>
      <c r="IHL19" s="695"/>
      <c r="IHM19" s="695"/>
      <c r="IHN19" s="695"/>
      <c r="IHO19" s="695"/>
      <c r="IHP19" s="695"/>
      <c r="IHQ19" s="695"/>
      <c r="IHR19" s="695"/>
      <c r="IHS19" s="695"/>
      <c r="IHT19" s="695"/>
      <c r="IHU19" s="695"/>
      <c r="IHV19" s="695"/>
      <c r="IHW19" s="695"/>
      <c r="IHX19" s="695"/>
      <c r="IHY19" s="695"/>
      <c r="IHZ19" s="695"/>
      <c r="IIA19" s="695"/>
      <c r="IIB19" s="695"/>
      <c r="IIC19" s="695"/>
      <c r="IID19" s="695"/>
      <c r="IIE19" s="695"/>
      <c r="IIF19" s="695"/>
      <c r="IIG19" s="695"/>
      <c r="IIH19" s="695"/>
      <c r="III19" s="695"/>
      <c r="IIJ19" s="695"/>
      <c r="IIK19" s="695"/>
      <c r="IIL19" s="695"/>
      <c r="IIM19" s="695"/>
      <c r="IIN19" s="695"/>
      <c r="IIO19" s="695"/>
      <c r="IIP19" s="695"/>
      <c r="IIQ19" s="695"/>
      <c r="IIR19" s="695"/>
      <c r="IIS19" s="695"/>
      <c r="IIT19" s="695"/>
      <c r="IIU19" s="695"/>
      <c r="IIV19" s="695"/>
      <c r="IIW19" s="695"/>
      <c r="IIX19" s="695"/>
      <c r="IIY19" s="695"/>
      <c r="IIZ19" s="695"/>
      <c r="IJA19" s="695"/>
      <c r="IJB19" s="695"/>
      <c r="IJC19" s="695"/>
      <c r="IJD19" s="695"/>
      <c r="IJE19" s="695"/>
      <c r="IJF19" s="695"/>
      <c r="IJG19" s="695"/>
      <c r="IJH19" s="695"/>
      <c r="IJI19" s="695"/>
      <c r="IJJ19" s="695"/>
      <c r="IJK19" s="695"/>
      <c r="IJL19" s="695"/>
      <c r="IJM19" s="695"/>
      <c r="IJN19" s="695"/>
      <c r="IJO19" s="695"/>
      <c r="IJP19" s="695"/>
      <c r="IJQ19" s="695"/>
      <c r="IJR19" s="695"/>
      <c r="IJS19" s="695"/>
      <c r="IJT19" s="695"/>
      <c r="IJU19" s="695"/>
      <c r="IJV19" s="695"/>
      <c r="IJW19" s="695"/>
      <c r="IJX19" s="695"/>
      <c r="IJY19" s="695"/>
      <c r="IJZ19" s="695"/>
      <c r="IKA19" s="695"/>
      <c r="IKB19" s="695"/>
      <c r="IKC19" s="695"/>
      <c r="IKD19" s="695"/>
      <c r="IKE19" s="695"/>
      <c r="IKF19" s="695"/>
      <c r="IKG19" s="695"/>
      <c r="IKH19" s="695"/>
      <c r="IKI19" s="695"/>
      <c r="IKJ19" s="695"/>
      <c r="IKK19" s="695"/>
      <c r="IKL19" s="695"/>
      <c r="IKM19" s="695"/>
      <c r="IKN19" s="695"/>
      <c r="IKO19" s="695"/>
      <c r="IKP19" s="695"/>
      <c r="IKQ19" s="695"/>
      <c r="IKR19" s="695"/>
      <c r="IKS19" s="695"/>
      <c r="IKT19" s="695"/>
      <c r="IKU19" s="695"/>
      <c r="IKV19" s="695"/>
      <c r="IKW19" s="695"/>
      <c r="IKX19" s="695"/>
      <c r="IKY19" s="695"/>
      <c r="IKZ19" s="695"/>
      <c r="ILA19" s="695"/>
      <c r="ILB19" s="695"/>
      <c r="ILC19" s="695"/>
      <c r="ILD19" s="695"/>
      <c r="ILE19" s="695"/>
      <c r="ILF19" s="695"/>
      <c r="ILG19" s="695"/>
      <c r="ILH19" s="695"/>
      <c r="ILI19" s="695"/>
      <c r="ILJ19" s="695"/>
      <c r="ILK19" s="695"/>
      <c r="ILL19" s="695"/>
      <c r="ILM19" s="695"/>
      <c r="ILN19" s="695"/>
      <c r="ILO19" s="695"/>
      <c r="ILP19" s="695"/>
      <c r="ILQ19" s="695"/>
      <c r="ILR19" s="695"/>
      <c r="ILS19" s="695"/>
      <c r="ILT19" s="695"/>
      <c r="ILU19" s="695"/>
      <c r="ILV19" s="695"/>
      <c r="ILW19" s="695"/>
      <c r="ILX19" s="695"/>
      <c r="ILY19" s="695"/>
      <c r="ILZ19" s="695"/>
      <c r="IMA19" s="695"/>
      <c r="IMB19" s="695"/>
      <c r="IMC19" s="695"/>
      <c r="IMD19" s="695"/>
      <c r="IME19" s="695"/>
      <c r="IMF19" s="695"/>
      <c r="IMG19" s="695"/>
      <c r="IMH19" s="695"/>
      <c r="IMI19" s="695"/>
      <c r="IMJ19" s="695"/>
      <c r="IMK19" s="695"/>
      <c r="IML19" s="695"/>
      <c r="IMM19" s="695"/>
      <c r="IMN19" s="695"/>
      <c r="IMO19" s="695"/>
      <c r="IMP19" s="695"/>
      <c r="IMQ19" s="695"/>
      <c r="IMR19" s="695"/>
      <c r="IMS19" s="695"/>
      <c r="IMT19" s="695"/>
      <c r="IMU19" s="695"/>
      <c r="IMV19" s="695"/>
      <c r="IMW19" s="695"/>
      <c r="IMX19" s="695"/>
      <c r="IMY19" s="695"/>
      <c r="IMZ19" s="695"/>
      <c r="INA19" s="695"/>
      <c r="INB19" s="695"/>
      <c r="INC19" s="695"/>
      <c r="IND19" s="695"/>
      <c r="INE19" s="695"/>
      <c r="INF19" s="695"/>
      <c r="ING19" s="695"/>
      <c r="INH19" s="695"/>
      <c r="INI19" s="695"/>
      <c r="INJ19" s="695"/>
      <c r="INK19" s="695"/>
      <c r="INL19" s="695"/>
      <c r="INM19" s="695"/>
      <c r="INN19" s="695"/>
      <c r="INO19" s="695"/>
      <c r="INP19" s="695"/>
      <c r="INQ19" s="695"/>
      <c r="INR19" s="695"/>
      <c r="INS19" s="695"/>
      <c r="INT19" s="695"/>
      <c r="INU19" s="695"/>
      <c r="INV19" s="695"/>
      <c r="INW19" s="695"/>
      <c r="INX19" s="695"/>
      <c r="INY19" s="695"/>
      <c r="INZ19" s="695"/>
      <c r="IOA19" s="695"/>
      <c r="IOB19" s="695"/>
      <c r="IOC19" s="695"/>
      <c r="IOD19" s="695"/>
      <c r="IOE19" s="695"/>
      <c r="IOF19" s="695"/>
      <c r="IOG19" s="695"/>
      <c r="IOH19" s="695"/>
      <c r="IOI19" s="695"/>
      <c r="IOJ19" s="695"/>
      <c r="IOK19" s="695"/>
      <c r="IOL19" s="695"/>
      <c r="IOM19" s="695"/>
      <c r="ION19" s="695"/>
      <c r="IOO19" s="695"/>
      <c r="IOP19" s="695"/>
      <c r="IOQ19" s="695"/>
      <c r="IOR19" s="695"/>
      <c r="IOS19" s="695"/>
      <c r="IOT19" s="695"/>
      <c r="IOU19" s="695"/>
      <c r="IOV19" s="695"/>
      <c r="IOW19" s="695"/>
      <c r="IOX19" s="695"/>
      <c r="IOY19" s="695"/>
      <c r="IOZ19" s="695"/>
      <c r="IPA19" s="695"/>
      <c r="IPB19" s="695"/>
      <c r="IPC19" s="695"/>
      <c r="IPD19" s="695"/>
      <c r="IPE19" s="695"/>
      <c r="IPF19" s="695"/>
      <c r="IPG19" s="695"/>
      <c r="IPH19" s="695"/>
      <c r="IPI19" s="695"/>
      <c r="IPJ19" s="695"/>
      <c r="IPK19" s="695"/>
      <c r="IPL19" s="695"/>
      <c r="IPM19" s="695"/>
      <c r="IPN19" s="695"/>
      <c r="IPO19" s="695"/>
      <c r="IPP19" s="695"/>
      <c r="IPQ19" s="695"/>
      <c r="IPR19" s="695"/>
      <c r="IPS19" s="695"/>
      <c r="IPT19" s="695"/>
      <c r="IPU19" s="695"/>
      <c r="IPV19" s="695"/>
      <c r="IPW19" s="695"/>
      <c r="IPX19" s="695"/>
      <c r="IPY19" s="695"/>
      <c r="IPZ19" s="695"/>
      <c r="IQA19" s="695"/>
      <c r="IQB19" s="695"/>
      <c r="IQC19" s="695"/>
      <c r="IQD19" s="695"/>
      <c r="IQE19" s="695"/>
      <c r="IQF19" s="695"/>
      <c r="IQG19" s="695"/>
      <c r="IQH19" s="695"/>
      <c r="IQI19" s="695"/>
      <c r="IQJ19" s="695"/>
      <c r="IQK19" s="695"/>
      <c r="IQL19" s="695"/>
      <c r="IQM19" s="695"/>
      <c r="IQN19" s="695"/>
      <c r="IQO19" s="695"/>
      <c r="IQP19" s="695"/>
      <c r="IQQ19" s="695"/>
      <c r="IQR19" s="695"/>
      <c r="IQS19" s="695"/>
      <c r="IQT19" s="695"/>
      <c r="IQU19" s="695"/>
      <c r="IQV19" s="695"/>
      <c r="IQW19" s="695"/>
      <c r="IQX19" s="695"/>
      <c r="IQY19" s="695"/>
      <c r="IQZ19" s="695"/>
      <c r="IRA19" s="695"/>
      <c r="IRB19" s="695"/>
      <c r="IRC19" s="695"/>
      <c r="IRD19" s="695"/>
      <c r="IRE19" s="695"/>
      <c r="IRF19" s="695"/>
      <c r="IRG19" s="695"/>
      <c r="IRH19" s="695"/>
      <c r="IRI19" s="695"/>
      <c r="IRJ19" s="695"/>
      <c r="IRK19" s="695"/>
      <c r="IRL19" s="695"/>
      <c r="IRM19" s="695"/>
      <c r="IRN19" s="695"/>
      <c r="IRO19" s="695"/>
      <c r="IRP19" s="695"/>
      <c r="IRQ19" s="695"/>
      <c r="IRR19" s="695"/>
      <c r="IRS19" s="695"/>
      <c r="IRT19" s="695"/>
      <c r="IRU19" s="695"/>
      <c r="IRV19" s="695"/>
      <c r="IRW19" s="695"/>
      <c r="IRX19" s="695"/>
      <c r="IRY19" s="695"/>
      <c r="IRZ19" s="695"/>
      <c r="ISA19" s="695"/>
      <c r="ISB19" s="695"/>
      <c r="ISC19" s="695"/>
      <c r="ISD19" s="695"/>
      <c r="ISE19" s="695"/>
      <c r="ISF19" s="695"/>
      <c r="ISG19" s="695"/>
      <c r="ISH19" s="695"/>
      <c r="ISI19" s="695"/>
      <c r="ISJ19" s="695"/>
      <c r="ISK19" s="695"/>
      <c r="ISL19" s="695"/>
      <c r="ISM19" s="695"/>
      <c r="ISN19" s="695"/>
      <c r="ISO19" s="695"/>
      <c r="ISP19" s="695"/>
      <c r="ISQ19" s="695"/>
      <c r="ISR19" s="695"/>
      <c r="ISS19" s="695"/>
      <c r="IST19" s="695"/>
      <c r="ISU19" s="695"/>
      <c r="ISV19" s="695"/>
      <c r="ISW19" s="695"/>
      <c r="ISX19" s="695"/>
      <c r="ISY19" s="695"/>
      <c r="ISZ19" s="695"/>
      <c r="ITA19" s="695"/>
      <c r="ITB19" s="695"/>
      <c r="ITC19" s="695"/>
      <c r="ITD19" s="695"/>
      <c r="ITE19" s="695"/>
      <c r="ITF19" s="695"/>
      <c r="ITG19" s="695"/>
      <c r="ITH19" s="695"/>
      <c r="ITI19" s="695"/>
      <c r="ITJ19" s="695"/>
      <c r="ITK19" s="695"/>
      <c r="ITL19" s="695"/>
      <c r="ITM19" s="695"/>
      <c r="ITN19" s="695"/>
      <c r="ITO19" s="695"/>
      <c r="ITP19" s="695"/>
      <c r="ITQ19" s="695"/>
      <c r="ITR19" s="695"/>
      <c r="ITS19" s="695"/>
      <c r="ITT19" s="695"/>
      <c r="ITU19" s="695"/>
      <c r="ITV19" s="695"/>
      <c r="ITW19" s="695"/>
      <c r="ITX19" s="695"/>
      <c r="ITY19" s="695"/>
      <c r="ITZ19" s="695"/>
      <c r="IUA19" s="695"/>
      <c r="IUB19" s="695"/>
      <c r="IUC19" s="695"/>
      <c r="IUD19" s="695"/>
      <c r="IUE19" s="695"/>
      <c r="IUF19" s="695"/>
      <c r="IUG19" s="695"/>
      <c r="IUH19" s="695"/>
      <c r="IUI19" s="695"/>
      <c r="IUJ19" s="695"/>
      <c r="IUK19" s="695"/>
      <c r="IUL19" s="695"/>
      <c r="IUM19" s="695"/>
      <c r="IUN19" s="695"/>
      <c r="IUO19" s="695"/>
      <c r="IUP19" s="695"/>
      <c r="IUQ19" s="695"/>
      <c r="IUR19" s="695"/>
      <c r="IUS19" s="695"/>
      <c r="IUT19" s="695"/>
      <c r="IUU19" s="695"/>
      <c r="IUV19" s="695"/>
      <c r="IUW19" s="695"/>
      <c r="IUX19" s="695"/>
      <c r="IUY19" s="695"/>
      <c r="IUZ19" s="695"/>
      <c r="IVA19" s="695"/>
      <c r="IVB19" s="695"/>
      <c r="IVC19" s="695"/>
      <c r="IVD19" s="695"/>
      <c r="IVE19" s="695"/>
      <c r="IVF19" s="695"/>
      <c r="IVG19" s="695"/>
      <c r="IVH19" s="695"/>
      <c r="IVI19" s="695"/>
      <c r="IVJ19" s="695"/>
      <c r="IVK19" s="695"/>
      <c r="IVL19" s="695"/>
      <c r="IVM19" s="695"/>
      <c r="IVN19" s="695"/>
      <c r="IVO19" s="695"/>
      <c r="IVP19" s="695"/>
      <c r="IVQ19" s="695"/>
      <c r="IVR19" s="695"/>
      <c r="IVS19" s="695"/>
      <c r="IVT19" s="695"/>
      <c r="IVU19" s="695"/>
      <c r="IVV19" s="695"/>
      <c r="IVW19" s="695"/>
      <c r="IVX19" s="695"/>
      <c r="IVY19" s="695"/>
      <c r="IVZ19" s="695"/>
      <c r="IWA19" s="695"/>
      <c r="IWB19" s="695"/>
      <c r="IWC19" s="695"/>
      <c r="IWD19" s="695"/>
      <c r="IWE19" s="695"/>
      <c r="IWF19" s="695"/>
      <c r="IWG19" s="695"/>
      <c r="IWH19" s="695"/>
      <c r="IWI19" s="695"/>
      <c r="IWJ19" s="695"/>
      <c r="IWK19" s="695"/>
      <c r="IWL19" s="695"/>
      <c r="IWM19" s="695"/>
      <c r="IWN19" s="695"/>
      <c r="IWO19" s="695"/>
      <c r="IWP19" s="695"/>
      <c r="IWQ19" s="695"/>
      <c r="IWR19" s="695"/>
      <c r="IWS19" s="695"/>
      <c r="IWT19" s="695"/>
      <c r="IWU19" s="695"/>
      <c r="IWV19" s="695"/>
      <c r="IWW19" s="695"/>
      <c r="IWX19" s="695"/>
      <c r="IWY19" s="695"/>
      <c r="IWZ19" s="695"/>
      <c r="IXA19" s="695"/>
      <c r="IXB19" s="695"/>
      <c r="IXC19" s="695"/>
      <c r="IXD19" s="695"/>
      <c r="IXE19" s="695"/>
      <c r="IXF19" s="695"/>
      <c r="IXG19" s="695"/>
      <c r="IXH19" s="695"/>
      <c r="IXI19" s="695"/>
      <c r="IXJ19" s="695"/>
      <c r="IXK19" s="695"/>
      <c r="IXL19" s="695"/>
      <c r="IXM19" s="695"/>
      <c r="IXN19" s="695"/>
      <c r="IXO19" s="695"/>
      <c r="IXP19" s="695"/>
      <c r="IXQ19" s="695"/>
      <c r="IXR19" s="695"/>
      <c r="IXS19" s="695"/>
      <c r="IXT19" s="695"/>
      <c r="IXU19" s="695"/>
      <c r="IXV19" s="695"/>
      <c r="IXW19" s="695"/>
      <c r="IXX19" s="695"/>
      <c r="IXY19" s="695"/>
      <c r="IXZ19" s="695"/>
      <c r="IYA19" s="695"/>
      <c r="IYB19" s="695"/>
      <c r="IYC19" s="695"/>
      <c r="IYD19" s="695"/>
      <c r="IYE19" s="695"/>
      <c r="IYF19" s="695"/>
      <c r="IYG19" s="695"/>
      <c r="IYH19" s="695"/>
      <c r="IYI19" s="695"/>
      <c r="IYJ19" s="695"/>
      <c r="IYK19" s="695"/>
      <c r="IYL19" s="695"/>
      <c r="IYM19" s="695"/>
      <c r="IYN19" s="695"/>
      <c r="IYO19" s="695"/>
      <c r="IYP19" s="695"/>
      <c r="IYQ19" s="695"/>
      <c r="IYR19" s="695"/>
      <c r="IYS19" s="695"/>
      <c r="IYT19" s="695"/>
      <c r="IYU19" s="695"/>
      <c r="IYV19" s="695"/>
      <c r="IYW19" s="695"/>
      <c r="IYX19" s="695"/>
      <c r="IYY19" s="695"/>
      <c r="IYZ19" s="695"/>
      <c r="IZA19" s="695"/>
      <c r="IZB19" s="695"/>
      <c r="IZC19" s="695"/>
      <c r="IZD19" s="695"/>
      <c r="IZE19" s="695"/>
      <c r="IZF19" s="695"/>
      <c r="IZG19" s="695"/>
      <c r="IZH19" s="695"/>
      <c r="IZI19" s="695"/>
      <c r="IZJ19" s="695"/>
      <c r="IZK19" s="695"/>
      <c r="IZL19" s="695"/>
      <c r="IZM19" s="695"/>
      <c r="IZN19" s="695"/>
      <c r="IZO19" s="695"/>
      <c r="IZP19" s="695"/>
      <c r="IZQ19" s="695"/>
      <c r="IZR19" s="695"/>
      <c r="IZS19" s="695"/>
      <c r="IZT19" s="695"/>
      <c r="IZU19" s="695"/>
      <c r="IZV19" s="695"/>
      <c r="IZW19" s="695"/>
      <c r="IZX19" s="695"/>
      <c r="IZY19" s="695"/>
      <c r="IZZ19" s="695"/>
      <c r="JAA19" s="695"/>
      <c r="JAB19" s="695"/>
      <c r="JAC19" s="695"/>
      <c r="JAD19" s="695"/>
      <c r="JAE19" s="695"/>
      <c r="JAF19" s="695"/>
      <c r="JAG19" s="695"/>
      <c r="JAH19" s="695"/>
      <c r="JAI19" s="695"/>
      <c r="JAJ19" s="695"/>
      <c r="JAK19" s="695"/>
      <c r="JAL19" s="695"/>
      <c r="JAM19" s="695"/>
      <c r="JAN19" s="695"/>
      <c r="JAO19" s="695"/>
      <c r="JAP19" s="695"/>
      <c r="JAQ19" s="695"/>
      <c r="JAR19" s="695"/>
      <c r="JAS19" s="695"/>
      <c r="JAT19" s="695"/>
      <c r="JAU19" s="695"/>
      <c r="JAV19" s="695"/>
      <c r="JAW19" s="695"/>
      <c r="JAX19" s="695"/>
      <c r="JAY19" s="695"/>
      <c r="JAZ19" s="695"/>
      <c r="JBA19" s="695"/>
      <c r="JBB19" s="695"/>
      <c r="JBC19" s="695"/>
      <c r="JBD19" s="695"/>
      <c r="JBE19" s="695"/>
      <c r="JBF19" s="695"/>
      <c r="JBG19" s="695"/>
      <c r="JBH19" s="695"/>
      <c r="JBI19" s="695"/>
      <c r="JBJ19" s="695"/>
      <c r="JBK19" s="695"/>
      <c r="JBL19" s="695"/>
      <c r="JBM19" s="695"/>
      <c r="JBN19" s="695"/>
      <c r="JBO19" s="695"/>
      <c r="JBP19" s="695"/>
      <c r="JBQ19" s="695"/>
      <c r="JBR19" s="695"/>
      <c r="JBS19" s="695"/>
      <c r="JBT19" s="695"/>
      <c r="JBU19" s="695"/>
      <c r="JBV19" s="695"/>
      <c r="JBW19" s="695"/>
      <c r="JBX19" s="695"/>
      <c r="JBY19" s="695"/>
      <c r="JBZ19" s="695"/>
      <c r="JCA19" s="695"/>
      <c r="JCB19" s="695"/>
      <c r="JCC19" s="695"/>
      <c r="JCD19" s="695"/>
      <c r="JCE19" s="695"/>
      <c r="JCF19" s="695"/>
      <c r="JCG19" s="695"/>
      <c r="JCH19" s="695"/>
      <c r="JCI19" s="695"/>
      <c r="JCJ19" s="695"/>
      <c r="JCK19" s="695"/>
      <c r="JCL19" s="695"/>
      <c r="JCM19" s="695"/>
      <c r="JCN19" s="695"/>
      <c r="JCO19" s="695"/>
      <c r="JCP19" s="695"/>
      <c r="JCQ19" s="695"/>
      <c r="JCR19" s="695"/>
      <c r="JCS19" s="695"/>
      <c r="JCT19" s="695"/>
      <c r="JCU19" s="695"/>
      <c r="JCV19" s="695"/>
      <c r="JCW19" s="695"/>
      <c r="JCX19" s="695"/>
      <c r="JCY19" s="695"/>
      <c r="JCZ19" s="695"/>
      <c r="JDA19" s="695"/>
      <c r="JDB19" s="695"/>
      <c r="JDC19" s="695"/>
      <c r="JDD19" s="695"/>
      <c r="JDE19" s="695"/>
      <c r="JDF19" s="695"/>
      <c r="JDG19" s="695"/>
      <c r="JDH19" s="695"/>
      <c r="JDI19" s="695"/>
      <c r="JDJ19" s="695"/>
      <c r="JDK19" s="695"/>
      <c r="JDL19" s="695"/>
      <c r="JDM19" s="695"/>
      <c r="JDN19" s="695"/>
      <c r="JDO19" s="695"/>
      <c r="JDP19" s="695"/>
      <c r="JDQ19" s="695"/>
      <c r="JDR19" s="695"/>
      <c r="JDS19" s="695"/>
      <c r="JDT19" s="695"/>
      <c r="JDU19" s="695"/>
      <c r="JDV19" s="695"/>
      <c r="JDW19" s="695"/>
      <c r="JDX19" s="695"/>
      <c r="JDY19" s="695"/>
      <c r="JDZ19" s="695"/>
      <c r="JEA19" s="695"/>
      <c r="JEB19" s="695"/>
      <c r="JEC19" s="695"/>
      <c r="JED19" s="695"/>
      <c r="JEE19" s="695"/>
      <c r="JEF19" s="695"/>
      <c r="JEG19" s="695"/>
      <c r="JEH19" s="695"/>
      <c r="JEI19" s="695"/>
      <c r="JEJ19" s="695"/>
      <c r="JEK19" s="695"/>
      <c r="JEL19" s="695"/>
      <c r="JEM19" s="695"/>
      <c r="JEN19" s="695"/>
      <c r="JEO19" s="695"/>
      <c r="JEP19" s="695"/>
      <c r="JEQ19" s="695"/>
      <c r="JER19" s="695"/>
      <c r="JES19" s="695"/>
      <c r="JET19" s="695"/>
      <c r="JEU19" s="695"/>
      <c r="JEV19" s="695"/>
      <c r="JEW19" s="695"/>
      <c r="JEX19" s="695"/>
      <c r="JEY19" s="695"/>
      <c r="JEZ19" s="695"/>
      <c r="JFA19" s="695"/>
      <c r="JFB19" s="695"/>
      <c r="JFC19" s="695"/>
      <c r="JFD19" s="695"/>
      <c r="JFE19" s="695"/>
      <c r="JFF19" s="695"/>
      <c r="JFG19" s="695"/>
      <c r="JFH19" s="695"/>
      <c r="JFI19" s="695"/>
      <c r="JFJ19" s="695"/>
      <c r="JFK19" s="695"/>
      <c r="JFL19" s="695"/>
      <c r="JFM19" s="695"/>
      <c r="JFN19" s="695"/>
      <c r="JFO19" s="695"/>
      <c r="JFP19" s="695"/>
      <c r="JFQ19" s="695"/>
      <c r="JFR19" s="695"/>
      <c r="JFS19" s="695"/>
      <c r="JFT19" s="695"/>
      <c r="JFU19" s="695"/>
      <c r="JFV19" s="695"/>
      <c r="JFW19" s="695"/>
      <c r="JFX19" s="695"/>
      <c r="JFY19" s="695"/>
      <c r="JFZ19" s="695"/>
      <c r="JGA19" s="695"/>
      <c r="JGB19" s="695"/>
      <c r="JGC19" s="695"/>
      <c r="JGD19" s="695"/>
      <c r="JGE19" s="695"/>
      <c r="JGF19" s="695"/>
      <c r="JGG19" s="695"/>
      <c r="JGH19" s="695"/>
      <c r="JGI19" s="695"/>
      <c r="JGJ19" s="695"/>
      <c r="JGK19" s="695"/>
      <c r="JGL19" s="695"/>
      <c r="JGM19" s="695"/>
      <c r="JGN19" s="695"/>
      <c r="JGO19" s="695"/>
      <c r="JGP19" s="695"/>
      <c r="JGQ19" s="695"/>
      <c r="JGR19" s="695"/>
      <c r="JGS19" s="695"/>
      <c r="JGT19" s="695"/>
      <c r="JGU19" s="695"/>
      <c r="JGV19" s="695"/>
      <c r="JGW19" s="695"/>
      <c r="JGX19" s="695"/>
      <c r="JGY19" s="695"/>
      <c r="JGZ19" s="695"/>
      <c r="JHA19" s="695"/>
      <c r="JHB19" s="695"/>
      <c r="JHC19" s="695"/>
      <c r="JHD19" s="695"/>
      <c r="JHE19" s="695"/>
      <c r="JHF19" s="695"/>
      <c r="JHG19" s="695"/>
      <c r="JHH19" s="695"/>
      <c r="JHI19" s="695"/>
      <c r="JHJ19" s="695"/>
      <c r="JHK19" s="695"/>
      <c r="JHL19" s="695"/>
      <c r="JHM19" s="695"/>
      <c r="JHN19" s="695"/>
      <c r="JHO19" s="695"/>
      <c r="JHP19" s="695"/>
      <c r="JHQ19" s="695"/>
      <c r="JHR19" s="695"/>
      <c r="JHS19" s="695"/>
      <c r="JHT19" s="695"/>
      <c r="JHU19" s="695"/>
      <c r="JHV19" s="695"/>
      <c r="JHW19" s="695"/>
      <c r="JHX19" s="695"/>
      <c r="JHY19" s="695"/>
      <c r="JHZ19" s="695"/>
      <c r="JIA19" s="695"/>
      <c r="JIB19" s="695"/>
      <c r="JIC19" s="695"/>
      <c r="JID19" s="695"/>
      <c r="JIE19" s="695"/>
      <c r="JIF19" s="695"/>
      <c r="JIG19" s="695"/>
      <c r="JIH19" s="695"/>
      <c r="JII19" s="695"/>
      <c r="JIJ19" s="695"/>
      <c r="JIK19" s="695"/>
      <c r="JIL19" s="695"/>
      <c r="JIM19" s="695"/>
      <c r="JIN19" s="695"/>
      <c r="JIO19" s="695"/>
      <c r="JIP19" s="695"/>
      <c r="JIQ19" s="695"/>
      <c r="JIR19" s="695"/>
      <c r="JIS19" s="695"/>
      <c r="JIT19" s="695"/>
      <c r="JIU19" s="695"/>
      <c r="JIV19" s="695"/>
      <c r="JIW19" s="695"/>
      <c r="JIX19" s="695"/>
      <c r="JIY19" s="695"/>
      <c r="JIZ19" s="695"/>
      <c r="JJA19" s="695"/>
      <c r="JJB19" s="695"/>
      <c r="JJC19" s="695"/>
      <c r="JJD19" s="695"/>
      <c r="JJE19" s="695"/>
      <c r="JJF19" s="695"/>
      <c r="JJG19" s="695"/>
      <c r="JJH19" s="695"/>
      <c r="JJI19" s="695"/>
      <c r="JJJ19" s="695"/>
      <c r="JJK19" s="695"/>
      <c r="JJL19" s="695"/>
      <c r="JJM19" s="695"/>
      <c r="JJN19" s="695"/>
      <c r="JJO19" s="695"/>
      <c r="JJP19" s="695"/>
      <c r="JJQ19" s="695"/>
      <c r="JJR19" s="695"/>
      <c r="JJS19" s="695"/>
      <c r="JJT19" s="695"/>
      <c r="JJU19" s="695"/>
      <c r="JJV19" s="695"/>
      <c r="JJW19" s="695"/>
      <c r="JJX19" s="695"/>
      <c r="JJY19" s="695"/>
      <c r="JJZ19" s="695"/>
      <c r="JKA19" s="695"/>
      <c r="JKB19" s="695"/>
      <c r="JKC19" s="695"/>
      <c r="JKD19" s="695"/>
      <c r="JKE19" s="695"/>
      <c r="JKF19" s="695"/>
      <c r="JKG19" s="695"/>
      <c r="JKH19" s="695"/>
      <c r="JKI19" s="695"/>
      <c r="JKJ19" s="695"/>
      <c r="JKK19" s="695"/>
      <c r="JKL19" s="695"/>
      <c r="JKM19" s="695"/>
      <c r="JKN19" s="695"/>
      <c r="JKO19" s="695"/>
      <c r="JKP19" s="695"/>
      <c r="JKQ19" s="695"/>
      <c r="JKR19" s="695"/>
      <c r="JKS19" s="695"/>
      <c r="JKT19" s="695"/>
      <c r="JKU19" s="695"/>
      <c r="JKV19" s="695"/>
      <c r="JKW19" s="695"/>
      <c r="JKX19" s="695"/>
      <c r="JKY19" s="695"/>
      <c r="JKZ19" s="695"/>
      <c r="JLA19" s="695"/>
      <c r="JLB19" s="695"/>
      <c r="JLC19" s="695"/>
      <c r="JLD19" s="695"/>
      <c r="JLE19" s="695"/>
      <c r="JLF19" s="695"/>
      <c r="JLG19" s="695"/>
      <c r="JLH19" s="695"/>
      <c r="JLI19" s="695"/>
      <c r="JLJ19" s="695"/>
      <c r="JLK19" s="695"/>
      <c r="JLL19" s="695"/>
      <c r="JLM19" s="695"/>
      <c r="JLN19" s="695"/>
      <c r="JLO19" s="695"/>
      <c r="JLP19" s="695"/>
      <c r="JLQ19" s="695"/>
      <c r="JLR19" s="695"/>
      <c r="JLS19" s="695"/>
      <c r="JLT19" s="695"/>
      <c r="JLU19" s="695"/>
      <c r="JLV19" s="695"/>
      <c r="JLW19" s="695"/>
      <c r="JLX19" s="695"/>
      <c r="JLY19" s="695"/>
      <c r="JLZ19" s="695"/>
      <c r="JMA19" s="695"/>
      <c r="JMB19" s="695"/>
      <c r="JMC19" s="695"/>
      <c r="JMD19" s="695"/>
      <c r="JME19" s="695"/>
      <c r="JMF19" s="695"/>
      <c r="JMG19" s="695"/>
      <c r="JMH19" s="695"/>
      <c r="JMI19" s="695"/>
      <c r="JMJ19" s="695"/>
      <c r="JMK19" s="695"/>
      <c r="JML19" s="695"/>
      <c r="JMM19" s="695"/>
      <c r="JMN19" s="695"/>
      <c r="JMO19" s="695"/>
      <c r="JMP19" s="695"/>
      <c r="JMQ19" s="695"/>
      <c r="JMR19" s="695"/>
      <c r="JMS19" s="695"/>
      <c r="JMT19" s="695"/>
      <c r="JMU19" s="695"/>
      <c r="JMV19" s="695"/>
      <c r="JMW19" s="695"/>
      <c r="JMX19" s="695"/>
      <c r="JMY19" s="695"/>
      <c r="JMZ19" s="695"/>
      <c r="JNA19" s="695"/>
      <c r="JNB19" s="695"/>
      <c r="JNC19" s="695"/>
      <c r="JND19" s="695"/>
      <c r="JNE19" s="695"/>
      <c r="JNF19" s="695"/>
      <c r="JNG19" s="695"/>
      <c r="JNH19" s="695"/>
      <c r="JNI19" s="695"/>
      <c r="JNJ19" s="695"/>
      <c r="JNK19" s="695"/>
      <c r="JNL19" s="695"/>
      <c r="JNM19" s="695"/>
      <c r="JNN19" s="695"/>
      <c r="JNO19" s="695"/>
      <c r="JNP19" s="695"/>
      <c r="JNQ19" s="695"/>
      <c r="JNR19" s="695"/>
      <c r="JNS19" s="695"/>
      <c r="JNT19" s="695"/>
      <c r="JNU19" s="695"/>
      <c r="JNV19" s="695"/>
      <c r="JNW19" s="695"/>
      <c r="JNX19" s="695"/>
      <c r="JNY19" s="695"/>
      <c r="JNZ19" s="695"/>
      <c r="JOA19" s="695"/>
      <c r="JOB19" s="695"/>
      <c r="JOC19" s="695"/>
      <c r="JOD19" s="695"/>
      <c r="JOE19" s="695"/>
      <c r="JOF19" s="695"/>
      <c r="JOG19" s="695"/>
      <c r="JOH19" s="695"/>
      <c r="JOI19" s="695"/>
      <c r="JOJ19" s="695"/>
      <c r="JOK19" s="695"/>
      <c r="JOL19" s="695"/>
      <c r="JOM19" s="695"/>
      <c r="JON19" s="695"/>
      <c r="JOO19" s="695"/>
      <c r="JOP19" s="695"/>
      <c r="JOQ19" s="695"/>
      <c r="JOR19" s="695"/>
      <c r="JOS19" s="695"/>
      <c r="JOT19" s="695"/>
      <c r="JOU19" s="695"/>
      <c r="JOV19" s="695"/>
      <c r="JOW19" s="695"/>
      <c r="JOX19" s="695"/>
      <c r="JOY19" s="695"/>
      <c r="JOZ19" s="695"/>
      <c r="JPA19" s="695"/>
      <c r="JPB19" s="695"/>
      <c r="JPC19" s="695"/>
      <c r="JPD19" s="695"/>
      <c r="JPE19" s="695"/>
      <c r="JPF19" s="695"/>
      <c r="JPG19" s="695"/>
      <c r="JPH19" s="695"/>
      <c r="JPI19" s="695"/>
      <c r="JPJ19" s="695"/>
      <c r="JPK19" s="695"/>
      <c r="JPL19" s="695"/>
      <c r="JPM19" s="695"/>
      <c r="JPN19" s="695"/>
      <c r="JPO19" s="695"/>
      <c r="JPP19" s="695"/>
      <c r="JPQ19" s="695"/>
      <c r="JPR19" s="695"/>
      <c r="JPS19" s="695"/>
      <c r="JPT19" s="695"/>
      <c r="JPU19" s="695"/>
      <c r="JPV19" s="695"/>
      <c r="JPW19" s="695"/>
      <c r="JPX19" s="695"/>
      <c r="JPY19" s="695"/>
      <c r="JPZ19" s="695"/>
      <c r="JQA19" s="695"/>
      <c r="JQB19" s="695"/>
      <c r="JQC19" s="695"/>
      <c r="JQD19" s="695"/>
      <c r="JQE19" s="695"/>
      <c r="JQF19" s="695"/>
      <c r="JQG19" s="695"/>
      <c r="JQH19" s="695"/>
      <c r="JQI19" s="695"/>
      <c r="JQJ19" s="695"/>
      <c r="JQK19" s="695"/>
      <c r="JQL19" s="695"/>
      <c r="JQM19" s="695"/>
      <c r="JQN19" s="695"/>
      <c r="JQO19" s="695"/>
      <c r="JQP19" s="695"/>
      <c r="JQQ19" s="695"/>
      <c r="JQR19" s="695"/>
      <c r="JQS19" s="695"/>
      <c r="JQT19" s="695"/>
      <c r="JQU19" s="695"/>
      <c r="JQV19" s="695"/>
      <c r="JQW19" s="695"/>
      <c r="JQX19" s="695"/>
      <c r="JQY19" s="695"/>
      <c r="JQZ19" s="695"/>
      <c r="JRA19" s="695"/>
      <c r="JRB19" s="695"/>
      <c r="JRC19" s="695"/>
      <c r="JRD19" s="695"/>
      <c r="JRE19" s="695"/>
      <c r="JRF19" s="695"/>
      <c r="JRG19" s="695"/>
      <c r="JRH19" s="695"/>
      <c r="JRI19" s="695"/>
      <c r="JRJ19" s="695"/>
      <c r="JRK19" s="695"/>
      <c r="JRL19" s="695"/>
      <c r="JRM19" s="695"/>
      <c r="JRN19" s="695"/>
      <c r="JRO19" s="695"/>
      <c r="JRP19" s="695"/>
      <c r="JRQ19" s="695"/>
      <c r="JRR19" s="695"/>
      <c r="JRS19" s="695"/>
      <c r="JRT19" s="695"/>
      <c r="JRU19" s="695"/>
      <c r="JRV19" s="695"/>
      <c r="JRW19" s="695"/>
      <c r="JRX19" s="695"/>
      <c r="JRY19" s="695"/>
      <c r="JRZ19" s="695"/>
      <c r="JSA19" s="695"/>
      <c r="JSB19" s="695"/>
      <c r="JSC19" s="695"/>
      <c r="JSD19" s="695"/>
      <c r="JSE19" s="695"/>
      <c r="JSF19" s="695"/>
      <c r="JSG19" s="695"/>
      <c r="JSH19" s="695"/>
      <c r="JSI19" s="695"/>
      <c r="JSJ19" s="695"/>
      <c r="JSK19" s="695"/>
      <c r="JSL19" s="695"/>
      <c r="JSM19" s="695"/>
      <c r="JSN19" s="695"/>
      <c r="JSO19" s="695"/>
      <c r="JSP19" s="695"/>
      <c r="JSQ19" s="695"/>
      <c r="JSR19" s="695"/>
      <c r="JSS19" s="695"/>
      <c r="JST19" s="695"/>
      <c r="JSU19" s="695"/>
      <c r="JSV19" s="695"/>
      <c r="JSW19" s="695"/>
      <c r="JSX19" s="695"/>
      <c r="JSY19" s="695"/>
      <c r="JSZ19" s="695"/>
      <c r="JTA19" s="695"/>
      <c r="JTB19" s="695"/>
      <c r="JTC19" s="695"/>
      <c r="JTD19" s="695"/>
      <c r="JTE19" s="695"/>
      <c r="JTF19" s="695"/>
      <c r="JTG19" s="695"/>
      <c r="JTH19" s="695"/>
      <c r="JTI19" s="695"/>
      <c r="JTJ19" s="695"/>
      <c r="JTK19" s="695"/>
      <c r="JTL19" s="695"/>
      <c r="JTM19" s="695"/>
      <c r="JTN19" s="695"/>
      <c r="JTO19" s="695"/>
      <c r="JTP19" s="695"/>
      <c r="JTQ19" s="695"/>
      <c r="JTR19" s="695"/>
      <c r="JTS19" s="695"/>
      <c r="JTT19" s="695"/>
      <c r="JTU19" s="695"/>
      <c r="JTV19" s="695"/>
      <c r="JTW19" s="695"/>
      <c r="JTX19" s="695"/>
      <c r="JTY19" s="695"/>
      <c r="JTZ19" s="695"/>
      <c r="JUA19" s="695"/>
      <c r="JUB19" s="695"/>
      <c r="JUC19" s="695"/>
      <c r="JUD19" s="695"/>
      <c r="JUE19" s="695"/>
      <c r="JUF19" s="695"/>
      <c r="JUG19" s="695"/>
      <c r="JUH19" s="695"/>
      <c r="JUI19" s="695"/>
      <c r="JUJ19" s="695"/>
      <c r="JUK19" s="695"/>
      <c r="JUL19" s="695"/>
      <c r="JUM19" s="695"/>
      <c r="JUN19" s="695"/>
      <c r="JUO19" s="695"/>
      <c r="JUP19" s="695"/>
      <c r="JUQ19" s="695"/>
      <c r="JUR19" s="695"/>
      <c r="JUS19" s="695"/>
      <c r="JUT19" s="695"/>
      <c r="JUU19" s="695"/>
      <c r="JUV19" s="695"/>
      <c r="JUW19" s="695"/>
      <c r="JUX19" s="695"/>
      <c r="JUY19" s="695"/>
      <c r="JUZ19" s="695"/>
      <c r="JVA19" s="695"/>
      <c r="JVB19" s="695"/>
      <c r="JVC19" s="695"/>
      <c r="JVD19" s="695"/>
      <c r="JVE19" s="695"/>
      <c r="JVF19" s="695"/>
      <c r="JVG19" s="695"/>
      <c r="JVH19" s="695"/>
      <c r="JVI19" s="695"/>
      <c r="JVJ19" s="695"/>
      <c r="JVK19" s="695"/>
      <c r="JVL19" s="695"/>
      <c r="JVM19" s="695"/>
      <c r="JVN19" s="695"/>
      <c r="JVO19" s="695"/>
      <c r="JVP19" s="695"/>
      <c r="JVQ19" s="695"/>
      <c r="JVR19" s="695"/>
      <c r="JVS19" s="695"/>
      <c r="JVT19" s="695"/>
      <c r="JVU19" s="695"/>
      <c r="JVV19" s="695"/>
      <c r="JVW19" s="695"/>
      <c r="JVX19" s="695"/>
      <c r="JVY19" s="695"/>
      <c r="JVZ19" s="695"/>
      <c r="JWA19" s="695"/>
      <c r="JWB19" s="695"/>
      <c r="JWC19" s="695"/>
      <c r="JWD19" s="695"/>
      <c r="JWE19" s="695"/>
      <c r="JWF19" s="695"/>
      <c r="JWG19" s="695"/>
      <c r="JWH19" s="695"/>
      <c r="JWI19" s="695"/>
      <c r="JWJ19" s="695"/>
      <c r="JWK19" s="695"/>
      <c r="JWL19" s="695"/>
      <c r="JWM19" s="695"/>
      <c r="JWN19" s="695"/>
      <c r="JWO19" s="695"/>
      <c r="JWP19" s="695"/>
      <c r="JWQ19" s="695"/>
      <c r="JWR19" s="695"/>
      <c r="JWS19" s="695"/>
      <c r="JWT19" s="695"/>
      <c r="JWU19" s="695"/>
      <c r="JWV19" s="695"/>
      <c r="JWW19" s="695"/>
      <c r="JWX19" s="695"/>
      <c r="JWY19" s="695"/>
      <c r="JWZ19" s="695"/>
      <c r="JXA19" s="695"/>
      <c r="JXB19" s="695"/>
      <c r="JXC19" s="695"/>
      <c r="JXD19" s="695"/>
      <c r="JXE19" s="695"/>
      <c r="JXF19" s="695"/>
      <c r="JXG19" s="695"/>
      <c r="JXH19" s="695"/>
      <c r="JXI19" s="695"/>
      <c r="JXJ19" s="695"/>
      <c r="JXK19" s="695"/>
      <c r="JXL19" s="695"/>
      <c r="JXM19" s="695"/>
      <c r="JXN19" s="695"/>
      <c r="JXO19" s="695"/>
      <c r="JXP19" s="695"/>
      <c r="JXQ19" s="695"/>
      <c r="JXR19" s="695"/>
      <c r="JXS19" s="695"/>
      <c r="JXT19" s="695"/>
      <c r="JXU19" s="695"/>
      <c r="JXV19" s="695"/>
      <c r="JXW19" s="695"/>
      <c r="JXX19" s="695"/>
      <c r="JXY19" s="695"/>
      <c r="JXZ19" s="695"/>
      <c r="JYA19" s="695"/>
      <c r="JYB19" s="695"/>
      <c r="JYC19" s="695"/>
      <c r="JYD19" s="695"/>
      <c r="JYE19" s="695"/>
      <c r="JYF19" s="695"/>
      <c r="JYG19" s="695"/>
      <c r="JYH19" s="695"/>
      <c r="JYI19" s="695"/>
      <c r="JYJ19" s="695"/>
      <c r="JYK19" s="695"/>
      <c r="JYL19" s="695"/>
      <c r="JYM19" s="695"/>
      <c r="JYN19" s="695"/>
      <c r="JYO19" s="695"/>
      <c r="JYP19" s="695"/>
      <c r="JYQ19" s="695"/>
      <c r="JYR19" s="695"/>
      <c r="JYS19" s="695"/>
      <c r="JYT19" s="695"/>
      <c r="JYU19" s="695"/>
      <c r="JYV19" s="695"/>
      <c r="JYW19" s="695"/>
      <c r="JYX19" s="695"/>
      <c r="JYY19" s="695"/>
      <c r="JYZ19" s="695"/>
      <c r="JZA19" s="695"/>
      <c r="JZB19" s="695"/>
      <c r="JZC19" s="695"/>
      <c r="JZD19" s="695"/>
      <c r="JZE19" s="695"/>
      <c r="JZF19" s="695"/>
      <c r="JZG19" s="695"/>
      <c r="JZH19" s="695"/>
      <c r="JZI19" s="695"/>
      <c r="JZJ19" s="695"/>
      <c r="JZK19" s="695"/>
      <c r="JZL19" s="695"/>
      <c r="JZM19" s="695"/>
      <c r="JZN19" s="695"/>
      <c r="JZO19" s="695"/>
      <c r="JZP19" s="695"/>
      <c r="JZQ19" s="695"/>
      <c r="JZR19" s="695"/>
      <c r="JZS19" s="695"/>
      <c r="JZT19" s="695"/>
      <c r="JZU19" s="695"/>
      <c r="JZV19" s="695"/>
      <c r="JZW19" s="695"/>
      <c r="JZX19" s="695"/>
      <c r="JZY19" s="695"/>
      <c r="JZZ19" s="695"/>
      <c r="KAA19" s="695"/>
      <c r="KAB19" s="695"/>
      <c r="KAC19" s="695"/>
      <c r="KAD19" s="695"/>
      <c r="KAE19" s="695"/>
      <c r="KAF19" s="695"/>
      <c r="KAG19" s="695"/>
      <c r="KAH19" s="695"/>
      <c r="KAI19" s="695"/>
      <c r="KAJ19" s="695"/>
      <c r="KAK19" s="695"/>
      <c r="KAL19" s="695"/>
      <c r="KAM19" s="695"/>
      <c r="KAN19" s="695"/>
      <c r="KAO19" s="695"/>
      <c r="KAP19" s="695"/>
      <c r="KAQ19" s="695"/>
      <c r="KAR19" s="695"/>
      <c r="KAS19" s="695"/>
      <c r="KAT19" s="695"/>
      <c r="KAU19" s="695"/>
      <c r="KAV19" s="695"/>
      <c r="KAW19" s="695"/>
      <c r="KAX19" s="695"/>
      <c r="KAY19" s="695"/>
      <c r="KAZ19" s="695"/>
      <c r="KBA19" s="695"/>
      <c r="KBB19" s="695"/>
      <c r="KBC19" s="695"/>
      <c r="KBD19" s="695"/>
      <c r="KBE19" s="695"/>
      <c r="KBF19" s="695"/>
      <c r="KBG19" s="695"/>
      <c r="KBH19" s="695"/>
      <c r="KBI19" s="695"/>
      <c r="KBJ19" s="695"/>
      <c r="KBK19" s="695"/>
      <c r="KBL19" s="695"/>
      <c r="KBM19" s="695"/>
      <c r="KBN19" s="695"/>
      <c r="KBO19" s="695"/>
      <c r="KBP19" s="695"/>
      <c r="KBQ19" s="695"/>
      <c r="KBR19" s="695"/>
      <c r="KBS19" s="695"/>
      <c r="KBT19" s="695"/>
      <c r="KBU19" s="695"/>
      <c r="KBV19" s="695"/>
      <c r="KBW19" s="695"/>
      <c r="KBX19" s="695"/>
      <c r="KBY19" s="695"/>
      <c r="KBZ19" s="695"/>
      <c r="KCA19" s="695"/>
      <c r="KCB19" s="695"/>
      <c r="KCC19" s="695"/>
      <c r="KCD19" s="695"/>
      <c r="KCE19" s="695"/>
      <c r="KCF19" s="695"/>
      <c r="KCG19" s="695"/>
      <c r="KCH19" s="695"/>
      <c r="KCI19" s="695"/>
      <c r="KCJ19" s="695"/>
      <c r="KCK19" s="695"/>
      <c r="KCL19" s="695"/>
      <c r="KCM19" s="695"/>
      <c r="KCN19" s="695"/>
      <c r="KCO19" s="695"/>
      <c r="KCP19" s="695"/>
      <c r="KCQ19" s="695"/>
      <c r="KCR19" s="695"/>
      <c r="KCS19" s="695"/>
      <c r="KCT19" s="695"/>
      <c r="KCU19" s="695"/>
      <c r="KCV19" s="695"/>
      <c r="KCW19" s="695"/>
      <c r="KCX19" s="695"/>
      <c r="KCY19" s="695"/>
      <c r="KCZ19" s="695"/>
      <c r="KDA19" s="695"/>
      <c r="KDB19" s="695"/>
      <c r="KDC19" s="695"/>
      <c r="KDD19" s="695"/>
      <c r="KDE19" s="695"/>
      <c r="KDF19" s="695"/>
      <c r="KDG19" s="695"/>
      <c r="KDH19" s="695"/>
      <c r="KDI19" s="695"/>
      <c r="KDJ19" s="695"/>
      <c r="KDK19" s="695"/>
      <c r="KDL19" s="695"/>
      <c r="KDM19" s="695"/>
      <c r="KDN19" s="695"/>
      <c r="KDO19" s="695"/>
      <c r="KDP19" s="695"/>
      <c r="KDQ19" s="695"/>
      <c r="KDR19" s="695"/>
      <c r="KDS19" s="695"/>
      <c r="KDT19" s="695"/>
      <c r="KDU19" s="695"/>
      <c r="KDV19" s="695"/>
      <c r="KDW19" s="695"/>
      <c r="KDX19" s="695"/>
      <c r="KDY19" s="695"/>
      <c r="KDZ19" s="695"/>
      <c r="KEA19" s="695"/>
      <c r="KEB19" s="695"/>
      <c r="KEC19" s="695"/>
      <c r="KED19" s="695"/>
      <c r="KEE19" s="695"/>
      <c r="KEF19" s="695"/>
      <c r="KEG19" s="695"/>
      <c r="KEH19" s="695"/>
      <c r="KEI19" s="695"/>
      <c r="KEJ19" s="695"/>
      <c r="KEK19" s="695"/>
      <c r="KEL19" s="695"/>
      <c r="KEM19" s="695"/>
      <c r="KEN19" s="695"/>
      <c r="KEO19" s="695"/>
      <c r="KEP19" s="695"/>
      <c r="KEQ19" s="695"/>
      <c r="KER19" s="695"/>
      <c r="KES19" s="695"/>
      <c r="KET19" s="695"/>
      <c r="KEU19" s="695"/>
      <c r="KEV19" s="695"/>
      <c r="KEW19" s="695"/>
      <c r="KEX19" s="695"/>
      <c r="KEY19" s="695"/>
      <c r="KEZ19" s="695"/>
      <c r="KFA19" s="695"/>
      <c r="KFB19" s="695"/>
      <c r="KFC19" s="695"/>
      <c r="KFD19" s="695"/>
      <c r="KFE19" s="695"/>
      <c r="KFF19" s="695"/>
      <c r="KFG19" s="695"/>
      <c r="KFH19" s="695"/>
      <c r="KFI19" s="695"/>
      <c r="KFJ19" s="695"/>
      <c r="KFK19" s="695"/>
      <c r="KFL19" s="695"/>
      <c r="KFM19" s="695"/>
      <c r="KFN19" s="695"/>
      <c r="KFO19" s="695"/>
      <c r="KFP19" s="695"/>
      <c r="KFQ19" s="695"/>
      <c r="KFR19" s="695"/>
      <c r="KFS19" s="695"/>
      <c r="KFT19" s="695"/>
      <c r="KFU19" s="695"/>
      <c r="KFV19" s="695"/>
      <c r="KFW19" s="695"/>
      <c r="KFX19" s="695"/>
      <c r="KFY19" s="695"/>
      <c r="KFZ19" s="695"/>
      <c r="KGA19" s="695"/>
      <c r="KGB19" s="695"/>
      <c r="KGC19" s="695"/>
      <c r="KGD19" s="695"/>
      <c r="KGE19" s="695"/>
      <c r="KGF19" s="695"/>
      <c r="KGG19" s="695"/>
      <c r="KGH19" s="695"/>
      <c r="KGI19" s="695"/>
      <c r="KGJ19" s="695"/>
      <c r="KGK19" s="695"/>
      <c r="KGL19" s="695"/>
      <c r="KGM19" s="695"/>
      <c r="KGN19" s="695"/>
      <c r="KGO19" s="695"/>
      <c r="KGP19" s="695"/>
      <c r="KGQ19" s="695"/>
      <c r="KGR19" s="695"/>
      <c r="KGS19" s="695"/>
      <c r="KGT19" s="695"/>
      <c r="KGU19" s="695"/>
      <c r="KGV19" s="695"/>
      <c r="KGW19" s="695"/>
      <c r="KGX19" s="695"/>
      <c r="KGY19" s="695"/>
      <c r="KGZ19" s="695"/>
      <c r="KHA19" s="695"/>
      <c r="KHB19" s="695"/>
      <c r="KHC19" s="695"/>
      <c r="KHD19" s="695"/>
      <c r="KHE19" s="695"/>
      <c r="KHF19" s="695"/>
      <c r="KHG19" s="695"/>
      <c r="KHH19" s="695"/>
      <c r="KHI19" s="695"/>
      <c r="KHJ19" s="695"/>
      <c r="KHK19" s="695"/>
      <c r="KHL19" s="695"/>
      <c r="KHM19" s="695"/>
      <c r="KHN19" s="695"/>
      <c r="KHO19" s="695"/>
      <c r="KHP19" s="695"/>
      <c r="KHQ19" s="695"/>
      <c r="KHR19" s="695"/>
      <c r="KHS19" s="695"/>
      <c r="KHT19" s="695"/>
      <c r="KHU19" s="695"/>
      <c r="KHV19" s="695"/>
      <c r="KHW19" s="695"/>
      <c r="KHX19" s="695"/>
      <c r="KHY19" s="695"/>
      <c r="KHZ19" s="695"/>
      <c r="KIA19" s="695"/>
      <c r="KIB19" s="695"/>
      <c r="KIC19" s="695"/>
      <c r="KID19" s="695"/>
      <c r="KIE19" s="695"/>
      <c r="KIF19" s="695"/>
      <c r="KIG19" s="695"/>
      <c r="KIH19" s="695"/>
      <c r="KII19" s="695"/>
      <c r="KIJ19" s="695"/>
      <c r="KIK19" s="695"/>
      <c r="KIL19" s="695"/>
      <c r="KIM19" s="695"/>
      <c r="KIN19" s="695"/>
      <c r="KIO19" s="695"/>
      <c r="KIP19" s="695"/>
      <c r="KIQ19" s="695"/>
      <c r="KIR19" s="695"/>
      <c r="KIS19" s="695"/>
      <c r="KIT19" s="695"/>
      <c r="KIU19" s="695"/>
      <c r="KIV19" s="695"/>
      <c r="KIW19" s="695"/>
      <c r="KIX19" s="695"/>
      <c r="KIY19" s="695"/>
      <c r="KIZ19" s="695"/>
      <c r="KJA19" s="695"/>
      <c r="KJB19" s="695"/>
      <c r="KJC19" s="695"/>
      <c r="KJD19" s="695"/>
      <c r="KJE19" s="695"/>
      <c r="KJF19" s="695"/>
      <c r="KJG19" s="695"/>
      <c r="KJH19" s="695"/>
      <c r="KJI19" s="695"/>
      <c r="KJJ19" s="695"/>
      <c r="KJK19" s="695"/>
      <c r="KJL19" s="695"/>
      <c r="KJM19" s="695"/>
      <c r="KJN19" s="695"/>
      <c r="KJO19" s="695"/>
      <c r="KJP19" s="695"/>
      <c r="KJQ19" s="695"/>
      <c r="KJR19" s="695"/>
      <c r="KJS19" s="695"/>
      <c r="KJT19" s="695"/>
      <c r="KJU19" s="695"/>
      <c r="KJV19" s="695"/>
      <c r="KJW19" s="695"/>
      <c r="KJX19" s="695"/>
      <c r="KJY19" s="695"/>
      <c r="KJZ19" s="695"/>
      <c r="KKA19" s="695"/>
      <c r="KKB19" s="695"/>
      <c r="KKC19" s="695"/>
      <c r="KKD19" s="695"/>
      <c r="KKE19" s="695"/>
      <c r="KKF19" s="695"/>
      <c r="KKG19" s="695"/>
      <c r="KKH19" s="695"/>
      <c r="KKI19" s="695"/>
      <c r="KKJ19" s="695"/>
      <c r="KKK19" s="695"/>
      <c r="KKL19" s="695"/>
      <c r="KKM19" s="695"/>
      <c r="KKN19" s="695"/>
      <c r="KKO19" s="695"/>
      <c r="KKP19" s="695"/>
      <c r="KKQ19" s="695"/>
      <c r="KKR19" s="695"/>
      <c r="KKS19" s="695"/>
      <c r="KKT19" s="695"/>
      <c r="KKU19" s="695"/>
      <c r="KKV19" s="695"/>
      <c r="KKW19" s="695"/>
      <c r="KKX19" s="695"/>
      <c r="KKY19" s="695"/>
      <c r="KKZ19" s="695"/>
      <c r="KLA19" s="695"/>
      <c r="KLB19" s="695"/>
      <c r="KLC19" s="695"/>
      <c r="KLD19" s="695"/>
      <c r="KLE19" s="695"/>
      <c r="KLF19" s="695"/>
      <c r="KLG19" s="695"/>
      <c r="KLH19" s="695"/>
      <c r="KLI19" s="695"/>
      <c r="KLJ19" s="695"/>
      <c r="KLK19" s="695"/>
      <c r="KLL19" s="695"/>
      <c r="KLM19" s="695"/>
      <c r="KLN19" s="695"/>
      <c r="KLO19" s="695"/>
      <c r="KLP19" s="695"/>
      <c r="KLQ19" s="695"/>
      <c r="KLR19" s="695"/>
      <c r="KLS19" s="695"/>
      <c r="KLT19" s="695"/>
      <c r="KLU19" s="695"/>
      <c r="KLV19" s="695"/>
      <c r="KLW19" s="695"/>
      <c r="KLX19" s="695"/>
      <c r="KLY19" s="695"/>
      <c r="KLZ19" s="695"/>
      <c r="KMA19" s="695"/>
      <c r="KMB19" s="695"/>
      <c r="KMC19" s="695"/>
      <c r="KMD19" s="695"/>
      <c r="KME19" s="695"/>
      <c r="KMF19" s="695"/>
      <c r="KMG19" s="695"/>
      <c r="KMH19" s="695"/>
      <c r="KMI19" s="695"/>
      <c r="KMJ19" s="695"/>
      <c r="KMK19" s="695"/>
      <c r="KML19" s="695"/>
      <c r="KMM19" s="695"/>
      <c r="KMN19" s="695"/>
      <c r="KMO19" s="695"/>
      <c r="KMP19" s="695"/>
      <c r="KMQ19" s="695"/>
      <c r="KMR19" s="695"/>
      <c r="KMS19" s="695"/>
      <c r="KMT19" s="695"/>
      <c r="KMU19" s="695"/>
      <c r="KMV19" s="695"/>
      <c r="KMW19" s="695"/>
      <c r="KMX19" s="695"/>
      <c r="KMY19" s="695"/>
      <c r="KMZ19" s="695"/>
      <c r="KNA19" s="695"/>
      <c r="KNB19" s="695"/>
      <c r="KNC19" s="695"/>
      <c r="KND19" s="695"/>
      <c r="KNE19" s="695"/>
      <c r="KNF19" s="695"/>
      <c r="KNG19" s="695"/>
      <c r="KNH19" s="695"/>
      <c r="KNI19" s="695"/>
      <c r="KNJ19" s="695"/>
      <c r="KNK19" s="695"/>
      <c r="KNL19" s="695"/>
      <c r="KNM19" s="695"/>
      <c r="KNN19" s="695"/>
      <c r="KNO19" s="695"/>
      <c r="KNP19" s="695"/>
      <c r="KNQ19" s="695"/>
      <c r="KNR19" s="695"/>
      <c r="KNS19" s="695"/>
      <c r="KNT19" s="695"/>
      <c r="KNU19" s="695"/>
      <c r="KNV19" s="695"/>
      <c r="KNW19" s="695"/>
      <c r="KNX19" s="695"/>
      <c r="KNY19" s="695"/>
      <c r="KNZ19" s="695"/>
      <c r="KOA19" s="695"/>
      <c r="KOB19" s="695"/>
      <c r="KOC19" s="695"/>
      <c r="KOD19" s="695"/>
      <c r="KOE19" s="695"/>
      <c r="KOF19" s="695"/>
      <c r="KOG19" s="695"/>
      <c r="KOH19" s="695"/>
      <c r="KOI19" s="695"/>
      <c r="KOJ19" s="695"/>
      <c r="KOK19" s="695"/>
      <c r="KOL19" s="695"/>
      <c r="KOM19" s="695"/>
      <c r="KON19" s="695"/>
      <c r="KOO19" s="695"/>
      <c r="KOP19" s="695"/>
      <c r="KOQ19" s="695"/>
      <c r="KOR19" s="695"/>
      <c r="KOS19" s="695"/>
      <c r="KOT19" s="695"/>
      <c r="KOU19" s="695"/>
      <c r="KOV19" s="695"/>
      <c r="KOW19" s="695"/>
      <c r="KOX19" s="695"/>
      <c r="KOY19" s="695"/>
      <c r="KOZ19" s="695"/>
      <c r="KPA19" s="695"/>
      <c r="KPB19" s="695"/>
      <c r="KPC19" s="695"/>
      <c r="KPD19" s="695"/>
      <c r="KPE19" s="695"/>
      <c r="KPF19" s="695"/>
      <c r="KPG19" s="695"/>
      <c r="KPH19" s="695"/>
      <c r="KPI19" s="695"/>
      <c r="KPJ19" s="695"/>
      <c r="KPK19" s="695"/>
      <c r="KPL19" s="695"/>
      <c r="KPM19" s="695"/>
      <c r="KPN19" s="695"/>
      <c r="KPO19" s="695"/>
      <c r="KPP19" s="695"/>
      <c r="KPQ19" s="695"/>
      <c r="KPR19" s="695"/>
      <c r="KPS19" s="695"/>
      <c r="KPT19" s="695"/>
      <c r="KPU19" s="695"/>
      <c r="KPV19" s="695"/>
      <c r="KPW19" s="695"/>
      <c r="KPX19" s="695"/>
      <c r="KPY19" s="695"/>
      <c r="KPZ19" s="695"/>
      <c r="KQA19" s="695"/>
      <c r="KQB19" s="695"/>
      <c r="KQC19" s="695"/>
      <c r="KQD19" s="695"/>
      <c r="KQE19" s="695"/>
      <c r="KQF19" s="695"/>
      <c r="KQG19" s="695"/>
      <c r="KQH19" s="695"/>
      <c r="KQI19" s="695"/>
      <c r="KQJ19" s="695"/>
      <c r="KQK19" s="695"/>
      <c r="KQL19" s="695"/>
      <c r="KQM19" s="695"/>
      <c r="KQN19" s="695"/>
      <c r="KQO19" s="695"/>
      <c r="KQP19" s="695"/>
      <c r="KQQ19" s="695"/>
      <c r="KQR19" s="695"/>
      <c r="KQS19" s="695"/>
      <c r="KQT19" s="695"/>
      <c r="KQU19" s="695"/>
      <c r="KQV19" s="695"/>
      <c r="KQW19" s="695"/>
      <c r="KQX19" s="695"/>
      <c r="KQY19" s="695"/>
      <c r="KQZ19" s="695"/>
      <c r="KRA19" s="695"/>
      <c r="KRB19" s="695"/>
      <c r="KRC19" s="695"/>
      <c r="KRD19" s="695"/>
      <c r="KRE19" s="695"/>
      <c r="KRF19" s="695"/>
      <c r="KRG19" s="695"/>
      <c r="KRH19" s="695"/>
      <c r="KRI19" s="695"/>
      <c r="KRJ19" s="695"/>
      <c r="KRK19" s="695"/>
      <c r="KRL19" s="695"/>
      <c r="KRM19" s="695"/>
      <c r="KRN19" s="695"/>
      <c r="KRO19" s="695"/>
      <c r="KRP19" s="695"/>
      <c r="KRQ19" s="695"/>
      <c r="KRR19" s="695"/>
      <c r="KRS19" s="695"/>
      <c r="KRT19" s="695"/>
      <c r="KRU19" s="695"/>
      <c r="KRV19" s="695"/>
      <c r="KRW19" s="695"/>
      <c r="KRX19" s="695"/>
      <c r="KRY19" s="695"/>
      <c r="KRZ19" s="695"/>
      <c r="KSA19" s="695"/>
      <c r="KSB19" s="695"/>
      <c r="KSC19" s="695"/>
      <c r="KSD19" s="695"/>
      <c r="KSE19" s="695"/>
      <c r="KSF19" s="695"/>
      <c r="KSG19" s="695"/>
      <c r="KSH19" s="695"/>
      <c r="KSI19" s="695"/>
      <c r="KSJ19" s="695"/>
      <c r="KSK19" s="695"/>
      <c r="KSL19" s="695"/>
      <c r="KSM19" s="695"/>
      <c r="KSN19" s="695"/>
      <c r="KSO19" s="695"/>
      <c r="KSP19" s="695"/>
      <c r="KSQ19" s="695"/>
      <c r="KSR19" s="695"/>
      <c r="KSS19" s="695"/>
      <c r="KST19" s="695"/>
      <c r="KSU19" s="695"/>
      <c r="KSV19" s="695"/>
      <c r="KSW19" s="695"/>
      <c r="KSX19" s="695"/>
      <c r="KSY19" s="695"/>
      <c r="KSZ19" s="695"/>
      <c r="KTA19" s="695"/>
      <c r="KTB19" s="695"/>
      <c r="KTC19" s="695"/>
      <c r="KTD19" s="695"/>
      <c r="KTE19" s="695"/>
      <c r="KTF19" s="695"/>
      <c r="KTG19" s="695"/>
      <c r="KTH19" s="695"/>
      <c r="KTI19" s="695"/>
      <c r="KTJ19" s="695"/>
      <c r="KTK19" s="695"/>
      <c r="KTL19" s="695"/>
      <c r="KTM19" s="695"/>
      <c r="KTN19" s="695"/>
      <c r="KTO19" s="695"/>
      <c r="KTP19" s="695"/>
      <c r="KTQ19" s="695"/>
      <c r="KTR19" s="695"/>
      <c r="KTS19" s="695"/>
      <c r="KTT19" s="695"/>
      <c r="KTU19" s="695"/>
      <c r="KTV19" s="695"/>
      <c r="KTW19" s="695"/>
      <c r="KTX19" s="695"/>
      <c r="KTY19" s="695"/>
      <c r="KTZ19" s="695"/>
      <c r="KUA19" s="695"/>
      <c r="KUB19" s="695"/>
      <c r="KUC19" s="695"/>
      <c r="KUD19" s="695"/>
      <c r="KUE19" s="695"/>
      <c r="KUF19" s="695"/>
      <c r="KUG19" s="695"/>
      <c r="KUH19" s="695"/>
      <c r="KUI19" s="695"/>
      <c r="KUJ19" s="695"/>
      <c r="KUK19" s="695"/>
      <c r="KUL19" s="695"/>
      <c r="KUM19" s="695"/>
      <c r="KUN19" s="695"/>
      <c r="KUO19" s="695"/>
      <c r="KUP19" s="695"/>
      <c r="KUQ19" s="695"/>
      <c r="KUR19" s="695"/>
      <c r="KUS19" s="695"/>
      <c r="KUT19" s="695"/>
      <c r="KUU19" s="695"/>
      <c r="KUV19" s="695"/>
      <c r="KUW19" s="695"/>
      <c r="KUX19" s="695"/>
      <c r="KUY19" s="695"/>
      <c r="KUZ19" s="695"/>
      <c r="KVA19" s="695"/>
      <c r="KVB19" s="695"/>
      <c r="KVC19" s="695"/>
      <c r="KVD19" s="695"/>
      <c r="KVE19" s="695"/>
      <c r="KVF19" s="695"/>
      <c r="KVG19" s="695"/>
      <c r="KVH19" s="695"/>
      <c r="KVI19" s="695"/>
      <c r="KVJ19" s="695"/>
      <c r="KVK19" s="695"/>
      <c r="KVL19" s="695"/>
      <c r="KVM19" s="695"/>
      <c r="KVN19" s="695"/>
      <c r="KVO19" s="695"/>
      <c r="KVP19" s="695"/>
      <c r="KVQ19" s="695"/>
      <c r="KVR19" s="695"/>
      <c r="KVS19" s="695"/>
      <c r="KVT19" s="695"/>
      <c r="KVU19" s="695"/>
      <c r="KVV19" s="695"/>
      <c r="KVW19" s="695"/>
      <c r="KVX19" s="695"/>
      <c r="KVY19" s="695"/>
      <c r="KVZ19" s="695"/>
      <c r="KWA19" s="695"/>
      <c r="KWB19" s="695"/>
      <c r="KWC19" s="695"/>
      <c r="KWD19" s="695"/>
      <c r="KWE19" s="695"/>
      <c r="KWF19" s="695"/>
      <c r="KWG19" s="695"/>
      <c r="KWH19" s="695"/>
      <c r="KWI19" s="695"/>
      <c r="KWJ19" s="695"/>
      <c r="KWK19" s="695"/>
      <c r="KWL19" s="695"/>
      <c r="KWM19" s="695"/>
      <c r="KWN19" s="695"/>
      <c r="KWO19" s="695"/>
      <c r="KWP19" s="695"/>
      <c r="KWQ19" s="695"/>
      <c r="KWR19" s="695"/>
      <c r="KWS19" s="695"/>
      <c r="KWT19" s="695"/>
      <c r="KWU19" s="695"/>
      <c r="KWV19" s="695"/>
      <c r="KWW19" s="695"/>
      <c r="KWX19" s="695"/>
      <c r="KWY19" s="695"/>
      <c r="KWZ19" s="695"/>
      <c r="KXA19" s="695"/>
      <c r="KXB19" s="695"/>
      <c r="KXC19" s="695"/>
      <c r="KXD19" s="695"/>
      <c r="KXE19" s="695"/>
      <c r="KXF19" s="695"/>
      <c r="KXG19" s="695"/>
      <c r="KXH19" s="695"/>
      <c r="KXI19" s="695"/>
      <c r="KXJ19" s="695"/>
      <c r="KXK19" s="695"/>
      <c r="KXL19" s="695"/>
      <c r="KXM19" s="695"/>
      <c r="KXN19" s="695"/>
      <c r="KXO19" s="695"/>
      <c r="KXP19" s="695"/>
      <c r="KXQ19" s="695"/>
      <c r="KXR19" s="695"/>
      <c r="KXS19" s="695"/>
      <c r="KXT19" s="695"/>
      <c r="KXU19" s="695"/>
      <c r="KXV19" s="695"/>
      <c r="KXW19" s="695"/>
      <c r="KXX19" s="695"/>
      <c r="KXY19" s="695"/>
      <c r="KXZ19" s="695"/>
      <c r="KYA19" s="695"/>
      <c r="KYB19" s="695"/>
      <c r="KYC19" s="695"/>
      <c r="KYD19" s="695"/>
      <c r="KYE19" s="695"/>
      <c r="KYF19" s="695"/>
      <c r="KYG19" s="695"/>
      <c r="KYH19" s="695"/>
      <c r="KYI19" s="695"/>
      <c r="KYJ19" s="695"/>
      <c r="KYK19" s="695"/>
      <c r="KYL19" s="695"/>
      <c r="KYM19" s="695"/>
      <c r="KYN19" s="695"/>
      <c r="KYO19" s="695"/>
      <c r="KYP19" s="695"/>
      <c r="KYQ19" s="695"/>
      <c r="KYR19" s="695"/>
      <c r="KYS19" s="695"/>
      <c r="KYT19" s="695"/>
      <c r="KYU19" s="695"/>
      <c r="KYV19" s="695"/>
      <c r="KYW19" s="695"/>
      <c r="KYX19" s="695"/>
      <c r="KYY19" s="695"/>
      <c r="KYZ19" s="695"/>
      <c r="KZA19" s="695"/>
      <c r="KZB19" s="695"/>
      <c r="KZC19" s="695"/>
      <c r="KZD19" s="695"/>
      <c r="KZE19" s="695"/>
      <c r="KZF19" s="695"/>
      <c r="KZG19" s="695"/>
      <c r="KZH19" s="695"/>
      <c r="KZI19" s="695"/>
      <c r="KZJ19" s="695"/>
      <c r="KZK19" s="695"/>
      <c r="KZL19" s="695"/>
      <c r="KZM19" s="695"/>
      <c r="KZN19" s="695"/>
      <c r="KZO19" s="695"/>
      <c r="KZP19" s="695"/>
      <c r="KZQ19" s="695"/>
      <c r="KZR19" s="695"/>
      <c r="KZS19" s="695"/>
      <c r="KZT19" s="695"/>
      <c r="KZU19" s="695"/>
      <c r="KZV19" s="695"/>
      <c r="KZW19" s="695"/>
      <c r="KZX19" s="695"/>
      <c r="KZY19" s="695"/>
      <c r="KZZ19" s="695"/>
      <c r="LAA19" s="695"/>
      <c r="LAB19" s="695"/>
      <c r="LAC19" s="695"/>
      <c r="LAD19" s="695"/>
      <c r="LAE19" s="695"/>
      <c r="LAF19" s="695"/>
      <c r="LAG19" s="695"/>
      <c r="LAH19" s="695"/>
      <c r="LAI19" s="695"/>
      <c r="LAJ19" s="695"/>
      <c r="LAK19" s="695"/>
      <c r="LAL19" s="695"/>
      <c r="LAM19" s="695"/>
      <c r="LAN19" s="695"/>
      <c r="LAO19" s="695"/>
      <c r="LAP19" s="695"/>
      <c r="LAQ19" s="695"/>
      <c r="LAR19" s="695"/>
      <c r="LAS19" s="695"/>
      <c r="LAT19" s="695"/>
      <c r="LAU19" s="695"/>
      <c r="LAV19" s="695"/>
      <c r="LAW19" s="695"/>
      <c r="LAX19" s="695"/>
      <c r="LAY19" s="695"/>
      <c r="LAZ19" s="695"/>
      <c r="LBA19" s="695"/>
      <c r="LBB19" s="695"/>
      <c r="LBC19" s="695"/>
      <c r="LBD19" s="695"/>
      <c r="LBE19" s="695"/>
      <c r="LBF19" s="695"/>
      <c r="LBG19" s="695"/>
      <c r="LBH19" s="695"/>
      <c r="LBI19" s="695"/>
      <c r="LBJ19" s="695"/>
      <c r="LBK19" s="695"/>
      <c r="LBL19" s="695"/>
      <c r="LBM19" s="695"/>
      <c r="LBN19" s="695"/>
      <c r="LBO19" s="695"/>
      <c r="LBP19" s="695"/>
      <c r="LBQ19" s="695"/>
      <c r="LBR19" s="695"/>
      <c r="LBS19" s="695"/>
      <c r="LBT19" s="695"/>
      <c r="LBU19" s="695"/>
      <c r="LBV19" s="695"/>
      <c r="LBW19" s="695"/>
      <c r="LBX19" s="695"/>
      <c r="LBY19" s="695"/>
      <c r="LBZ19" s="695"/>
      <c r="LCA19" s="695"/>
      <c r="LCB19" s="695"/>
      <c r="LCC19" s="695"/>
      <c r="LCD19" s="695"/>
      <c r="LCE19" s="695"/>
      <c r="LCF19" s="695"/>
      <c r="LCG19" s="695"/>
      <c r="LCH19" s="695"/>
      <c r="LCI19" s="695"/>
      <c r="LCJ19" s="695"/>
      <c r="LCK19" s="695"/>
      <c r="LCL19" s="695"/>
      <c r="LCM19" s="695"/>
      <c r="LCN19" s="695"/>
      <c r="LCO19" s="695"/>
      <c r="LCP19" s="695"/>
      <c r="LCQ19" s="695"/>
      <c r="LCR19" s="695"/>
      <c r="LCS19" s="695"/>
      <c r="LCT19" s="695"/>
      <c r="LCU19" s="695"/>
      <c r="LCV19" s="695"/>
      <c r="LCW19" s="695"/>
      <c r="LCX19" s="695"/>
      <c r="LCY19" s="695"/>
      <c r="LCZ19" s="695"/>
      <c r="LDA19" s="695"/>
      <c r="LDB19" s="695"/>
      <c r="LDC19" s="695"/>
      <c r="LDD19" s="695"/>
      <c r="LDE19" s="695"/>
      <c r="LDF19" s="695"/>
      <c r="LDG19" s="695"/>
      <c r="LDH19" s="695"/>
      <c r="LDI19" s="695"/>
      <c r="LDJ19" s="695"/>
      <c r="LDK19" s="695"/>
      <c r="LDL19" s="695"/>
      <c r="LDM19" s="695"/>
      <c r="LDN19" s="695"/>
      <c r="LDO19" s="695"/>
      <c r="LDP19" s="695"/>
      <c r="LDQ19" s="695"/>
      <c r="LDR19" s="695"/>
      <c r="LDS19" s="695"/>
      <c r="LDT19" s="695"/>
      <c r="LDU19" s="695"/>
      <c r="LDV19" s="695"/>
      <c r="LDW19" s="695"/>
      <c r="LDX19" s="695"/>
      <c r="LDY19" s="695"/>
      <c r="LDZ19" s="695"/>
      <c r="LEA19" s="695"/>
      <c r="LEB19" s="695"/>
      <c r="LEC19" s="695"/>
      <c r="LED19" s="695"/>
      <c r="LEE19" s="695"/>
      <c r="LEF19" s="695"/>
      <c r="LEG19" s="695"/>
      <c r="LEH19" s="695"/>
      <c r="LEI19" s="695"/>
      <c r="LEJ19" s="695"/>
      <c r="LEK19" s="695"/>
      <c r="LEL19" s="695"/>
      <c r="LEM19" s="695"/>
      <c r="LEN19" s="695"/>
      <c r="LEO19" s="695"/>
      <c r="LEP19" s="695"/>
      <c r="LEQ19" s="695"/>
      <c r="LER19" s="695"/>
      <c r="LES19" s="695"/>
      <c r="LET19" s="695"/>
      <c r="LEU19" s="695"/>
      <c r="LEV19" s="695"/>
      <c r="LEW19" s="695"/>
      <c r="LEX19" s="695"/>
      <c r="LEY19" s="695"/>
      <c r="LEZ19" s="695"/>
      <c r="LFA19" s="695"/>
      <c r="LFB19" s="695"/>
      <c r="LFC19" s="695"/>
      <c r="LFD19" s="695"/>
      <c r="LFE19" s="695"/>
      <c r="LFF19" s="695"/>
      <c r="LFG19" s="695"/>
      <c r="LFH19" s="695"/>
      <c r="LFI19" s="695"/>
      <c r="LFJ19" s="695"/>
      <c r="LFK19" s="695"/>
      <c r="LFL19" s="695"/>
      <c r="LFM19" s="695"/>
      <c r="LFN19" s="695"/>
      <c r="LFO19" s="695"/>
      <c r="LFP19" s="695"/>
      <c r="LFQ19" s="695"/>
      <c r="LFR19" s="695"/>
      <c r="LFS19" s="695"/>
      <c r="LFT19" s="695"/>
      <c r="LFU19" s="695"/>
      <c r="LFV19" s="695"/>
      <c r="LFW19" s="695"/>
      <c r="LFX19" s="695"/>
      <c r="LFY19" s="695"/>
      <c r="LFZ19" s="695"/>
      <c r="LGA19" s="695"/>
      <c r="LGB19" s="695"/>
      <c r="LGC19" s="695"/>
      <c r="LGD19" s="695"/>
      <c r="LGE19" s="695"/>
      <c r="LGF19" s="695"/>
      <c r="LGG19" s="695"/>
      <c r="LGH19" s="695"/>
      <c r="LGI19" s="695"/>
      <c r="LGJ19" s="695"/>
      <c r="LGK19" s="695"/>
      <c r="LGL19" s="695"/>
      <c r="LGM19" s="695"/>
      <c r="LGN19" s="695"/>
      <c r="LGO19" s="695"/>
      <c r="LGP19" s="695"/>
      <c r="LGQ19" s="695"/>
      <c r="LGR19" s="695"/>
      <c r="LGS19" s="695"/>
      <c r="LGT19" s="695"/>
      <c r="LGU19" s="695"/>
      <c r="LGV19" s="695"/>
      <c r="LGW19" s="695"/>
      <c r="LGX19" s="695"/>
      <c r="LGY19" s="695"/>
      <c r="LGZ19" s="695"/>
      <c r="LHA19" s="695"/>
      <c r="LHB19" s="695"/>
      <c r="LHC19" s="695"/>
      <c r="LHD19" s="695"/>
      <c r="LHE19" s="695"/>
      <c r="LHF19" s="695"/>
      <c r="LHG19" s="695"/>
      <c r="LHH19" s="695"/>
      <c r="LHI19" s="695"/>
      <c r="LHJ19" s="695"/>
      <c r="LHK19" s="695"/>
      <c r="LHL19" s="695"/>
      <c r="LHM19" s="695"/>
      <c r="LHN19" s="695"/>
      <c r="LHO19" s="695"/>
      <c r="LHP19" s="695"/>
      <c r="LHQ19" s="695"/>
      <c r="LHR19" s="695"/>
      <c r="LHS19" s="695"/>
      <c r="LHT19" s="695"/>
      <c r="LHU19" s="695"/>
      <c r="LHV19" s="695"/>
      <c r="LHW19" s="695"/>
      <c r="LHX19" s="695"/>
      <c r="LHY19" s="695"/>
      <c r="LHZ19" s="695"/>
      <c r="LIA19" s="695"/>
      <c r="LIB19" s="695"/>
      <c r="LIC19" s="695"/>
      <c r="LID19" s="695"/>
      <c r="LIE19" s="695"/>
      <c r="LIF19" s="695"/>
      <c r="LIG19" s="695"/>
      <c r="LIH19" s="695"/>
      <c r="LII19" s="695"/>
      <c r="LIJ19" s="695"/>
      <c r="LIK19" s="695"/>
      <c r="LIL19" s="695"/>
      <c r="LIM19" s="695"/>
      <c r="LIN19" s="695"/>
      <c r="LIO19" s="695"/>
      <c r="LIP19" s="695"/>
      <c r="LIQ19" s="695"/>
      <c r="LIR19" s="695"/>
      <c r="LIS19" s="695"/>
      <c r="LIT19" s="695"/>
      <c r="LIU19" s="695"/>
      <c r="LIV19" s="695"/>
      <c r="LIW19" s="695"/>
      <c r="LIX19" s="695"/>
      <c r="LIY19" s="695"/>
      <c r="LIZ19" s="695"/>
      <c r="LJA19" s="695"/>
      <c r="LJB19" s="695"/>
      <c r="LJC19" s="695"/>
      <c r="LJD19" s="695"/>
      <c r="LJE19" s="695"/>
      <c r="LJF19" s="695"/>
      <c r="LJG19" s="695"/>
      <c r="LJH19" s="695"/>
      <c r="LJI19" s="695"/>
      <c r="LJJ19" s="695"/>
      <c r="LJK19" s="695"/>
      <c r="LJL19" s="695"/>
      <c r="LJM19" s="695"/>
      <c r="LJN19" s="695"/>
      <c r="LJO19" s="695"/>
      <c r="LJP19" s="695"/>
      <c r="LJQ19" s="695"/>
      <c r="LJR19" s="695"/>
      <c r="LJS19" s="695"/>
      <c r="LJT19" s="695"/>
      <c r="LJU19" s="695"/>
      <c r="LJV19" s="695"/>
      <c r="LJW19" s="695"/>
      <c r="LJX19" s="695"/>
      <c r="LJY19" s="695"/>
      <c r="LJZ19" s="695"/>
      <c r="LKA19" s="695"/>
      <c r="LKB19" s="695"/>
      <c r="LKC19" s="695"/>
      <c r="LKD19" s="695"/>
      <c r="LKE19" s="695"/>
      <c r="LKF19" s="695"/>
      <c r="LKG19" s="695"/>
      <c r="LKH19" s="695"/>
      <c r="LKI19" s="695"/>
      <c r="LKJ19" s="695"/>
      <c r="LKK19" s="695"/>
      <c r="LKL19" s="695"/>
      <c r="LKM19" s="695"/>
      <c r="LKN19" s="695"/>
      <c r="LKO19" s="695"/>
      <c r="LKP19" s="695"/>
      <c r="LKQ19" s="695"/>
      <c r="LKR19" s="695"/>
      <c r="LKS19" s="695"/>
      <c r="LKT19" s="695"/>
      <c r="LKU19" s="695"/>
      <c r="LKV19" s="695"/>
      <c r="LKW19" s="695"/>
      <c r="LKX19" s="695"/>
      <c r="LKY19" s="695"/>
      <c r="LKZ19" s="695"/>
      <c r="LLA19" s="695"/>
      <c r="LLB19" s="695"/>
      <c r="LLC19" s="695"/>
      <c r="LLD19" s="695"/>
      <c r="LLE19" s="695"/>
      <c r="LLF19" s="695"/>
      <c r="LLG19" s="695"/>
      <c r="LLH19" s="695"/>
      <c r="LLI19" s="695"/>
      <c r="LLJ19" s="695"/>
      <c r="LLK19" s="695"/>
      <c r="LLL19" s="695"/>
      <c r="LLM19" s="695"/>
      <c r="LLN19" s="695"/>
      <c r="LLO19" s="695"/>
      <c r="LLP19" s="695"/>
      <c r="LLQ19" s="695"/>
      <c r="LLR19" s="695"/>
      <c r="LLS19" s="695"/>
      <c r="LLT19" s="695"/>
      <c r="LLU19" s="695"/>
      <c r="LLV19" s="695"/>
      <c r="LLW19" s="695"/>
      <c r="LLX19" s="695"/>
      <c r="LLY19" s="695"/>
      <c r="LLZ19" s="695"/>
      <c r="LMA19" s="695"/>
      <c r="LMB19" s="695"/>
      <c r="LMC19" s="695"/>
      <c r="LMD19" s="695"/>
      <c r="LME19" s="695"/>
      <c r="LMF19" s="695"/>
      <c r="LMG19" s="695"/>
      <c r="LMH19" s="695"/>
      <c r="LMI19" s="695"/>
      <c r="LMJ19" s="695"/>
      <c r="LMK19" s="695"/>
      <c r="LML19" s="695"/>
      <c r="LMM19" s="695"/>
      <c r="LMN19" s="695"/>
      <c r="LMO19" s="695"/>
      <c r="LMP19" s="695"/>
      <c r="LMQ19" s="695"/>
      <c r="LMR19" s="695"/>
      <c r="LMS19" s="695"/>
      <c r="LMT19" s="695"/>
      <c r="LMU19" s="695"/>
      <c r="LMV19" s="695"/>
      <c r="LMW19" s="695"/>
      <c r="LMX19" s="695"/>
      <c r="LMY19" s="695"/>
      <c r="LMZ19" s="695"/>
      <c r="LNA19" s="695"/>
      <c r="LNB19" s="695"/>
      <c r="LNC19" s="695"/>
      <c r="LND19" s="695"/>
      <c r="LNE19" s="695"/>
      <c r="LNF19" s="695"/>
      <c r="LNG19" s="695"/>
      <c r="LNH19" s="695"/>
      <c r="LNI19" s="695"/>
      <c r="LNJ19" s="695"/>
      <c r="LNK19" s="695"/>
      <c r="LNL19" s="695"/>
      <c r="LNM19" s="695"/>
      <c r="LNN19" s="695"/>
      <c r="LNO19" s="695"/>
      <c r="LNP19" s="695"/>
      <c r="LNQ19" s="695"/>
      <c r="LNR19" s="695"/>
      <c r="LNS19" s="695"/>
      <c r="LNT19" s="695"/>
      <c r="LNU19" s="695"/>
      <c r="LNV19" s="695"/>
      <c r="LNW19" s="695"/>
      <c r="LNX19" s="695"/>
      <c r="LNY19" s="695"/>
      <c r="LNZ19" s="695"/>
      <c r="LOA19" s="695"/>
      <c r="LOB19" s="695"/>
      <c r="LOC19" s="695"/>
      <c r="LOD19" s="695"/>
      <c r="LOE19" s="695"/>
      <c r="LOF19" s="695"/>
      <c r="LOG19" s="695"/>
      <c r="LOH19" s="695"/>
      <c r="LOI19" s="695"/>
      <c r="LOJ19" s="695"/>
      <c r="LOK19" s="695"/>
      <c r="LOL19" s="695"/>
      <c r="LOM19" s="695"/>
      <c r="LON19" s="695"/>
      <c r="LOO19" s="695"/>
      <c r="LOP19" s="695"/>
      <c r="LOQ19" s="695"/>
      <c r="LOR19" s="695"/>
      <c r="LOS19" s="695"/>
      <c r="LOT19" s="695"/>
      <c r="LOU19" s="695"/>
      <c r="LOV19" s="695"/>
      <c r="LOW19" s="695"/>
      <c r="LOX19" s="695"/>
      <c r="LOY19" s="695"/>
      <c r="LOZ19" s="695"/>
      <c r="LPA19" s="695"/>
      <c r="LPB19" s="695"/>
      <c r="LPC19" s="695"/>
      <c r="LPD19" s="695"/>
      <c r="LPE19" s="695"/>
      <c r="LPF19" s="695"/>
      <c r="LPG19" s="695"/>
      <c r="LPH19" s="695"/>
      <c r="LPI19" s="695"/>
      <c r="LPJ19" s="695"/>
      <c r="LPK19" s="695"/>
      <c r="LPL19" s="695"/>
      <c r="LPM19" s="695"/>
      <c r="LPN19" s="695"/>
      <c r="LPO19" s="695"/>
      <c r="LPP19" s="695"/>
      <c r="LPQ19" s="695"/>
      <c r="LPR19" s="695"/>
      <c r="LPS19" s="695"/>
      <c r="LPT19" s="695"/>
      <c r="LPU19" s="695"/>
      <c r="LPV19" s="695"/>
      <c r="LPW19" s="695"/>
      <c r="LPX19" s="695"/>
      <c r="LPY19" s="695"/>
      <c r="LPZ19" s="695"/>
      <c r="LQA19" s="695"/>
      <c r="LQB19" s="695"/>
      <c r="LQC19" s="695"/>
      <c r="LQD19" s="695"/>
      <c r="LQE19" s="695"/>
      <c r="LQF19" s="695"/>
      <c r="LQG19" s="695"/>
      <c r="LQH19" s="695"/>
      <c r="LQI19" s="695"/>
      <c r="LQJ19" s="695"/>
      <c r="LQK19" s="695"/>
      <c r="LQL19" s="695"/>
      <c r="LQM19" s="695"/>
      <c r="LQN19" s="695"/>
      <c r="LQO19" s="695"/>
      <c r="LQP19" s="695"/>
      <c r="LQQ19" s="695"/>
      <c r="LQR19" s="695"/>
      <c r="LQS19" s="695"/>
      <c r="LQT19" s="695"/>
      <c r="LQU19" s="695"/>
      <c r="LQV19" s="695"/>
      <c r="LQW19" s="695"/>
      <c r="LQX19" s="695"/>
      <c r="LQY19" s="695"/>
      <c r="LQZ19" s="695"/>
      <c r="LRA19" s="695"/>
      <c r="LRB19" s="695"/>
      <c r="LRC19" s="695"/>
      <c r="LRD19" s="695"/>
      <c r="LRE19" s="695"/>
      <c r="LRF19" s="695"/>
      <c r="LRG19" s="695"/>
      <c r="LRH19" s="695"/>
      <c r="LRI19" s="695"/>
      <c r="LRJ19" s="695"/>
      <c r="LRK19" s="695"/>
      <c r="LRL19" s="695"/>
      <c r="LRM19" s="695"/>
      <c r="LRN19" s="695"/>
      <c r="LRO19" s="695"/>
      <c r="LRP19" s="695"/>
      <c r="LRQ19" s="695"/>
      <c r="LRR19" s="695"/>
      <c r="LRS19" s="695"/>
      <c r="LRT19" s="695"/>
      <c r="LRU19" s="695"/>
      <c r="LRV19" s="695"/>
      <c r="LRW19" s="695"/>
      <c r="LRX19" s="695"/>
      <c r="LRY19" s="695"/>
      <c r="LRZ19" s="695"/>
      <c r="LSA19" s="695"/>
      <c r="LSB19" s="695"/>
      <c r="LSC19" s="695"/>
      <c r="LSD19" s="695"/>
      <c r="LSE19" s="695"/>
      <c r="LSF19" s="695"/>
      <c r="LSG19" s="695"/>
      <c r="LSH19" s="695"/>
      <c r="LSI19" s="695"/>
      <c r="LSJ19" s="695"/>
      <c r="LSK19" s="695"/>
      <c r="LSL19" s="695"/>
      <c r="LSM19" s="695"/>
      <c r="LSN19" s="695"/>
      <c r="LSO19" s="695"/>
      <c r="LSP19" s="695"/>
      <c r="LSQ19" s="695"/>
      <c r="LSR19" s="695"/>
      <c r="LSS19" s="695"/>
      <c r="LST19" s="695"/>
      <c r="LSU19" s="695"/>
      <c r="LSV19" s="695"/>
      <c r="LSW19" s="695"/>
      <c r="LSX19" s="695"/>
      <c r="LSY19" s="695"/>
      <c r="LSZ19" s="695"/>
      <c r="LTA19" s="695"/>
      <c r="LTB19" s="695"/>
      <c r="LTC19" s="695"/>
      <c r="LTD19" s="695"/>
      <c r="LTE19" s="695"/>
      <c r="LTF19" s="695"/>
      <c r="LTG19" s="695"/>
      <c r="LTH19" s="695"/>
      <c r="LTI19" s="695"/>
      <c r="LTJ19" s="695"/>
      <c r="LTK19" s="695"/>
      <c r="LTL19" s="695"/>
      <c r="LTM19" s="695"/>
      <c r="LTN19" s="695"/>
      <c r="LTO19" s="695"/>
      <c r="LTP19" s="695"/>
      <c r="LTQ19" s="695"/>
      <c r="LTR19" s="695"/>
      <c r="LTS19" s="695"/>
      <c r="LTT19" s="695"/>
      <c r="LTU19" s="695"/>
      <c r="LTV19" s="695"/>
      <c r="LTW19" s="695"/>
      <c r="LTX19" s="695"/>
      <c r="LTY19" s="695"/>
      <c r="LTZ19" s="695"/>
      <c r="LUA19" s="695"/>
      <c r="LUB19" s="695"/>
      <c r="LUC19" s="695"/>
      <c r="LUD19" s="695"/>
      <c r="LUE19" s="695"/>
      <c r="LUF19" s="695"/>
      <c r="LUG19" s="695"/>
      <c r="LUH19" s="695"/>
      <c r="LUI19" s="695"/>
      <c r="LUJ19" s="695"/>
      <c r="LUK19" s="695"/>
      <c r="LUL19" s="695"/>
      <c r="LUM19" s="695"/>
      <c r="LUN19" s="695"/>
      <c r="LUO19" s="695"/>
      <c r="LUP19" s="695"/>
      <c r="LUQ19" s="695"/>
      <c r="LUR19" s="695"/>
      <c r="LUS19" s="695"/>
      <c r="LUT19" s="695"/>
      <c r="LUU19" s="695"/>
      <c r="LUV19" s="695"/>
      <c r="LUW19" s="695"/>
      <c r="LUX19" s="695"/>
      <c r="LUY19" s="695"/>
      <c r="LUZ19" s="695"/>
      <c r="LVA19" s="695"/>
      <c r="LVB19" s="695"/>
      <c r="LVC19" s="695"/>
      <c r="LVD19" s="695"/>
      <c r="LVE19" s="695"/>
      <c r="LVF19" s="695"/>
      <c r="LVG19" s="695"/>
      <c r="LVH19" s="695"/>
      <c r="LVI19" s="695"/>
      <c r="LVJ19" s="695"/>
      <c r="LVK19" s="695"/>
      <c r="LVL19" s="695"/>
      <c r="LVM19" s="695"/>
      <c r="LVN19" s="695"/>
      <c r="LVO19" s="695"/>
      <c r="LVP19" s="695"/>
      <c r="LVQ19" s="695"/>
      <c r="LVR19" s="695"/>
      <c r="LVS19" s="695"/>
      <c r="LVT19" s="695"/>
      <c r="LVU19" s="695"/>
      <c r="LVV19" s="695"/>
      <c r="LVW19" s="695"/>
      <c r="LVX19" s="695"/>
      <c r="LVY19" s="695"/>
      <c r="LVZ19" s="695"/>
      <c r="LWA19" s="695"/>
      <c r="LWB19" s="695"/>
      <c r="LWC19" s="695"/>
      <c r="LWD19" s="695"/>
      <c r="LWE19" s="695"/>
      <c r="LWF19" s="695"/>
      <c r="LWG19" s="695"/>
      <c r="LWH19" s="695"/>
      <c r="LWI19" s="695"/>
      <c r="LWJ19" s="695"/>
      <c r="LWK19" s="695"/>
      <c r="LWL19" s="695"/>
      <c r="LWM19" s="695"/>
      <c r="LWN19" s="695"/>
      <c r="LWO19" s="695"/>
      <c r="LWP19" s="695"/>
      <c r="LWQ19" s="695"/>
      <c r="LWR19" s="695"/>
      <c r="LWS19" s="695"/>
      <c r="LWT19" s="695"/>
      <c r="LWU19" s="695"/>
      <c r="LWV19" s="695"/>
      <c r="LWW19" s="695"/>
      <c r="LWX19" s="695"/>
      <c r="LWY19" s="695"/>
      <c r="LWZ19" s="695"/>
      <c r="LXA19" s="695"/>
      <c r="LXB19" s="695"/>
      <c r="LXC19" s="695"/>
      <c r="LXD19" s="695"/>
      <c r="LXE19" s="695"/>
      <c r="LXF19" s="695"/>
      <c r="LXG19" s="695"/>
      <c r="LXH19" s="695"/>
      <c r="LXI19" s="695"/>
      <c r="LXJ19" s="695"/>
      <c r="LXK19" s="695"/>
      <c r="LXL19" s="695"/>
      <c r="LXM19" s="695"/>
      <c r="LXN19" s="695"/>
      <c r="LXO19" s="695"/>
      <c r="LXP19" s="695"/>
      <c r="LXQ19" s="695"/>
      <c r="LXR19" s="695"/>
      <c r="LXS19" s="695"/>
      <c r="LXT19" s="695"/>
      <c r="LXU19" s="695"/>
      <c r="LXV19" s="695"/>
      <c r="LXW19" s="695"/>
      <c r="LXX19" s="695"/>
      <c r="LXY19" s="695"/>
      <c r="LXZ19" s="695"/>
      <c r="LYA19" s="695"/>
      <c r="LYB19" s="695"/>
      <c r="LYC19" s="695"/>
      <c r="LYD19" s="695"/>
      <c r="LYE19" s="695"/>
      <c r="LYF19" s="695"/>
      <c r="LYG19" s="695"/>
      <c r="LYH19" s="695"/>
      <c r="LYI19" s="695"/>
      <c r="LYJ19" s="695"/>
      <c r="LYK19" s="695"/>
      <c r="LYL19" s="695"/>
      <c r="LYM19" s="695"/>
      <c r="LYN19" s="695"/>
      <c r="LYO19" s="695"/>
      <c r="LYP19" s="695"/>
      <c r="LYQ19" s="695"/>
      <c r="LYR19" s="695"/>
      <c r="LYS19" s="695"/>
      <c r="LYT19" s="695"/>
      <c r="LYU19" s="695"/>
      <c r="LYV19" s="695"/>
      <c r="LYW19" s="695"/>
      <c r="LYX19" s="695"/>
      <c r="LYY19" s="695"/>
      <c r="LYZ19" s="695"/>
      <c r="LZA19" s="695"/>
      <c r="LZB19" s="695"/>
      <c r="LZC19" s="695"/>
      <c r="LZD19" s="695"/>
      <c r="LZE19" s="695"/>
      <c r="LZF19" s="695"/>
      <c r="LZG19" s="695"/>
      <c r="LZH19" s="695"/>
      <c r="LZI19" s="695"/>
      <c r="LZJ19" s="695"/>
      <c r="LZK19" s="695"/>
      <c r="LZL19" s="695"/>
      <c r="LZM19" s="695"/>
      <c r="LZN19" s="695"/>
      <c r="LZO19" s="695"/>
      <c r="LZP19" s="695"/>
      <c r="LZQ19" s="695"/>
      <c r="LZR19" s="695"/>
      <c r="LZS19" s="695"/>
      <c r="LZT19" s="695"/>
      <c r="LZU19" s="695"/>
      <c r="LZV19" s="695"/>
      <c r="LZW19" s="695"/>
      <c r="LZX19" s="695"/>
      <c r="LZY19" s="695"/>
      <c r="LZZ19" s="695"/>
      <c r="MAA19" s="695"/>
      <c r="MAB19" s="695"/>
      <c r="MAC19" s="695"/>
      <c r="MAD19" s="695"/>
      <c r="MAE19" s="695"/>
      <c r="MAF19" s="695"/>
      <c r="MAG19" s="695"/>
      <c r="MAH19" s="695"/>
      <c r="MAI19" s="695"/>
      <c r="MAJ19" s="695"/>
      <c r="MAK19" s="695"/>
      <c r="MAL19" s="695"/>
      <c r="MAM19" s="695"/>
      <c r="MAN19" s="695"/>
      <c r="MAO19" s="695"/>
      <c r="MAP19" s="695"/>
      <c r="MAQ19" s="695"/>
      <c r="MAR19" s="695"/>
      <c r="MAS19" s="695"/>
      <c r="MAT19" s="695"/>
      <c r="MAU19" s="695"/>
      <c r="MAV19" s="695"/>
      <c r="MAW19" s="695"/>
      <c r="MAX19" s="695"/>
      <c r="MAY19" s="695"/>
      <c r="MAZ19" s="695"/>
      <c r="MBA19" s="695"/>
      <c r="MBB19" s="695"/>
      <c r="MBC19" s="695"/>
      <c r="MBD19" s="695"/>
      <c r="MBE19" s="695"/>
      <c r="MBF19" s="695"/>
      <c r="MBG19" s="695"/>
      <c r="MBH19" s="695"/>
      <c r="MBI19" s="695"/>
      <c r="MBJ19" s="695"/>
      <c r="MBK19" s="695"/>
      <c r="MBL19" s="695"/>
      <c r="MBM19" s="695"/>
      <c r="MBN19" s="695"/>
      <c r="MBO19" s="695"/>
      <c r="MBP19" s="695"/>
      <c r="MBQ19" s="695"/>
      <c r="MBR19" s="695"/>
      <c r="MBS19" s="695"/>
      <c r="MBT19" s="695"/>
      <c r="MBU19" s="695"/>
      <c r="MBV19" s="695"/>
      <c r="MBW19" s="695"/>
      <c r="MBX19" s="695"/>
      <c r="MBY19" s="695"/>
      <c r="MBZ19" s="695"/>
      <c r="MCA19" s="695"/>
      <c r="MCB19" s="695"/>
      <c r="MCC19" s="695"/>
      <c r="MCD19" s="695"/>
      <c r="MCE19" s="695"/>
      <c r="MCF19" s="695"/>
      <c r="MCG19" s="695"/>
      <c r="MCH19" s="695"/>
      <c r="MCI19" s="695"/>
      <c r="MCJ19" s="695"/>
      <c r="MCK19" s="695"/>
      <c r="MCL19" s="695"/>
      <c r="MCM19" s="695"/>
      <c r="MCN19" s="695"/>
      <c r="MCO19" s="695"/>
      <c r="MCP19" s="695"/>
      <c r="MCQ19" s="695"/>
      <c r="MCR19" s="695"/>
      <c r="MCS19" s="695"/>
      <c r="MCT19" s="695"/>
      <c r="MCU19" s="695"/>
      <c r="MCV19" s="695"/>
      <c r="MCW19" s="695"/>
      <c r="MCX19" s="695"/>
      <c r="MCY19" s="695"/>
      <c r="MCZ19" s="695"/>
      <c r="MDA19" s="695"/>
      <c r="MDB19" s="695"/>
      <c r="MDC19" s="695"/>
      <c r="MDD19" s="695"/>
      <c r="MDE19" s="695"/>
      <c r="MDF19" s="695"/>
      <c r="MDG19" s="695"/>
      <c r="MDH19" s="695"/>
      <c r="MDI19" s="695"/>
      <c r="MDJ19" s="695"/>
      <c r="MDK19" s="695"/>
      <c r="MDL19" s="695"/>
      <c r="MDM19" s="695"/>
      <c r="MDN19" s="695"/>
      <c r="MDO19" s="695"/>
      <c r="MDP19" s="695"/>
      <c r="MDQ19" s="695"/>
      <c r="MDR19" s="695"/>
      <c r="MDS19" s="695"/>
      <c r="MDT19" s="695"/>
      <c r="MDU19" s="695"/>
      <c r="MDV19" s="695"/>
      <c r="MDW19" s="695"/>
      <c r="MDX19" s="695"/>
      <c r="MDY19" s="695"/>
      <c r="MDZ19" s="695"/>
      <c r="MEA19" s="695"/>
      <c r="MEB19" s="695"/>
      <c r="MEC19" s="695"/>
      <c r="MED19" s="695"/>
      <c r="MEE19" s="695"/>
      <c r="MEF19" s="695"/>
      <c r="MEG19" s="695"/>
      <c r="MEH19" s="695"/>
      <c r="MEI19" s="695"/>
      <c r="MEJ19" s="695"/>
      <c r="MEK19" s="695"/>
      <c r="MEL19" s="695"/>
      <c r="MEM19" s="695"/>
      <c r="MEN19" s="695"/>
      <c r="MEO19" s="695"/>
      <c r="MEP19" s="695"/>
      <c r="MEQ19" s="695"/>
      <c r="MER19" s="695"/>
      <c r="MES19" s="695"/>
      <c r="MET19" s="695"/>
      <c r="MEU19" s="695"/>
      <c r="MEV19" s="695"/>
      <c r="MEW19" s="695"/>
      <c r="MEX19" s="695"/>
      <c r="MEY19" s="695"/>
      <c r="MEZ19" s="695"/>
      <c r="MFA19" s="695"/>
      <c r="MFB19" s="695"/>
      <c r="MFC19" s="695"/>
      <c r="MFD19" s="695"/>
      <c r="MFE19" s="695"/>
      <c r="MFF19" s="695"/>
      <c r="MFG19" s="695"/>
      <c r="MFH19" s="695"/>
      <c r="MFI19" s="695"/>
      <c r="MFJ19" s="695"/>
      <c r="MFK19" s="695"/>
      <c r="MFL19" s="695"/>
      <c r="MFM19" s="695"/>
      <c r="MFN19" s="695"/>
      <c r="MFO19" s="695"/>
      <c r="MFP19" s="695"/>
      <c r="MFQ19" s="695"/>
      <c r="MFR19" s="695"/>
      <c r="MFS19" s="695"/>
      <c r="MFT19" s="695"/>
      <c r="MFU19" s="695"/>
      <c r="MFV19" s="695"/>
      <c r="MFW19" s="695"/>
      <c r="MFX19" s="695"/>
      <c r="MFY19" s="695"/>
      <c r="MFZ19" s="695"/>
      <c r="MGA19" s="695"/>
      <c r="MGB19" s="695"/>
      <c r="MGC19" s="695"/>
      <c r="MGD19" s="695"/>
      <c r="MGE19" s="695"/>
      <c r="MGF19" s="695"/>
      <c r="MGG19" s="695"/>
      <c r="MGH19" s="695"/>
      <c r="MGI19" s="695"/>
      <c r="MGJ19" s="695"/>
      <c r="MGK19" s="695"/>
      <c r="MGL19" s="695"/>
      <c r="MGM19" s="695"/>
      <c r="MGN19" s="695"/>
      <c r="MGO19" s="695"/>
      <c r="MGP19" s="695"/>
      <c r="MGQ19" s="695"/>
      <c r="MGR19" s="695"/>
      <c r="MGS19" s="695"/>
      <c r="MGT19" s="695"/>
      <c r="MGU19" s="695"/>
      <c r="MGV19" s="695"/>
      <c r="MGW19" s="695"/>
      <c r="MGX19" s="695"/>
      <c r="MGY19" s="695"/>
      <c r="MGZ19" s="695"/>
      <c r="MHA19" s="695"/>
      <c r="MHB19" s="695"/>
      <c r="MHC19" s="695"/>
      <c r="MHD19" s="695"/>
      <c r="MHE19" s="695"/>
      <c r="MHF19" s="695"/>
      <c r="MHG19" s="695"/>
      <c r="MHH19" s="695"/>
      <c r="MHI19" s="695"/>
      <c r="MHJ19" s="695"/>
      <c r="MHK19" s="695"/>
      <c r="MHL19" s="695"/>
      <c r="MHM19" s="695"/>
      <c r="MHN19" s="695"/>
      <c r="MHO19" s="695"/>
      <c r="MHP19" s="695"/>
      <c r="MHQ19" s="695"/>
      <c r="MHR19" s="695"/>
      <c r="MHS19" s="695"/>
      <c r="MHT19" s="695"/>
      <c r="MHU19" s="695"/>
      <c r="MHV19" s="695"/>
      <c r="MHW19" s="695"/>
      <c r="MHX19" s="695"/>
      <c r="MHY19" s="695"/>
      <c r="MHZ19" s="695"/>
      <c r="MIA19" s="695"/>
      <c r="MIB19" s="695"/>
      <c r="MIC19" s="695"/>
      <c r="MID19" s="695"/>
      <c r="MIE19" s="695"/>
      <c r="MIF19" s="695"/>
      <c r="MIG19" s="695"/>
      <c r="MIH19" s="695"/>
      <c r="MII19" s="695"/>
      <c r="MIJ19" s="695"/>
      <c r="MIK19" s="695"/>
      <c r="MIL19" s="695"/>
      <c r="MIM19" s="695"/>
      <c r="MIN19" s="695"/>
      <c r="MIO19" s="695"/>
      <c r="MIP19" s="695"/>
      <c r="MIQ19" s="695"/>
      <c r="MIR19" s="695"/>
      <c r="MIS19" s="695"/>
      <c r="MIT19" s="695"/>
      <c r="MIU19" s="695"/>
      <c r="MIV19" s="695"/>
      <c r="MIW19" s="695"/>
      <c r="MIX19" s="695"/>
      <c r="MIY19" s="695"/>
      <c r="MIZ19" s="695"/>
      <c r="MJA19" s="695"/>
      <c r="MJB19" s="695"/>
      <c r="MJC19" s="695"/>
      <c r="MJD19" s="695"/>
      <c r="MJE19" s="695"/>
      <c r="MJF19" s="695"/>
      <c r="MJG19" s="695"/>
      <c r="MJH19" s="695"/>
      <c r="MJI19" s="695"/>
      <c r="MJJ19" s="695"/>
      <c r="MJK19" s="695"/>
      <c r="MJL19" s="695"/>
      <c r="MJM19" s="695"/>
      <c r="MJN19" s="695"/>
      <c r="MJO19" s="695"/>
      <c r="MJP19" s="695"/>
      <c r="MJQ19" s="695"/>
      <c r="MJR19" s="695"/>
      <c r="MJS19" s="695"/>
      <c r="MJT19" s="695"/>
      <c r="MJU19" s="695"/>
      <c r="MJV19" s="695"/>
      <c r="MJW19" s="695"/>
      <c r="MJX19" s="695"/>
      <c r="MJY19" s="695"/>
      <c r="MJZ19" s="695"/>
      <c r="MKA19" s="695"/>
      <c r="MKB19" s="695"/>
      <c r="MKC19" s="695"/>
      <c r="MKD19" s="695"/>
      <c r="MKE19" s="695"/>
      <c r="MKF19" s="695"/>
      <c r="MKG19" s="695"/>
      <c r="MKH19" s="695"/>
      <c r="MKI19" s="695"/>
      <c r="MKJ19" s="695"/>
      <c r="MKK19" s="695"/>
      <c r="MKL19" s="695"/>
      <c r="MKM19" s="695"/>
      <c r="MKN19" s="695"/>
      <c r="MKO19" s="695"/>
      <c r="MKP19" s="695"/>
      <c r="MKQ19" s="695"/>
      <c r="MKR19" s="695"/>
      <c r="MKS19" s="695"/>
      <c r="MKT19" s="695"/>
      <c r="MKU19" s="695"/>
      <c r="MKV19" s="695"/>
      <c r="MKW19" s="695"/>
      <c r="MKX19" s="695"/>
      <c r="MKY19" s="695"/>
      <c r="MKZ19" s="695"/>
      <c r="MLA19" s="695"/>
      <c r="MLB19" s="695"/>
      <c r="MLC19" s="695"/>
      <c r="MLD19" s="695"/>
      <c r="MLE19" s="695"/>
      <c r="MLF19" s="695"/>
      <c r="MLG19" s="695"/>
      <c r="MLH19" s="695"/>
      <c r="MLI19" s="695"/>
      <c r="MLJ19" s="695"/>
      <c r="MLK19" s="695"/>
      <c r="MLL19" s="695"/>
      <c r="MLM19" s="695"/>
      <c r="MLN19" s="695"/>
      <c r="MLO19" s="695"/>
      <c r="MLP19" s="695"/>
      <c r="MLQ19" s="695"/>
      <c r="MLR19" s="695"/>
      <c r="MLS19" s="695"/>
      <c r="MLT19" s="695"/>
      <c r="MLU19" s="695"/>
      <c r="MLV19" s="695"/>
      <c r="MLW19" s="695"/>
      <c r="MLX19" s="695"/>
      <c r="MLY19" s="695"/>
      <c r="MLZ19" s="695"/>
      <c r="MMA19" s="695"/>
      <c r="MMB19" s="695"/>
      <c r="MMC19" s="695"/>
      <c r="MMD19" s="695"/>
      <c r="MME19" s="695"/>
      <c r="MMF19" s="695"/>
      <c r="MMG19" s="695"/>
      <c r="MMH19" s="695"/>
      <c r="MMI19" s="695"/>
      <c r="MMJ19" s="695"/>
      <c r="MMK19" s="695"/>
      <c r="MML19" s="695"/>
      <c r="MMM19" s="695"/>
      <c r="MMN19" s="695"/>
      <c r="MMO19" s="695"/>
      <c r="MMP19" s="695"/>
      <c r="MMQ19" s="695"/>
      <c r="MMR19" s="695"/>
      <c r="MMS19" s="695"/>
      <c r="MMT19" s="695"/>
      <c r="MMU19" s="695"/>
      <c r="MMV19" s="695"/>
      <c r="MMW19" s="695"/>
      <c r="MMX19" s="695"/>
      <c r="MMY19" s="695"/>
      <c r="MMZ19" s="695"/>
      <c r="MNA19" s="695"/>
      <c r="MNB19" s="695"/>
      <c r="MNC19" s="695"/>
      <c r="MND19" s="695"/>
      <c r="MNE19" s="695"/>
      <c r="MNF19" s="695"/>
      <c r="MNG19" s="695"/>
      <c r="MNH19" s="695"/>
      <c r="MNI19" s="695"/>
      <c r="MNJ19" s="695"/>
      <c r="MNK19" s="695"/>
      <c r="MNL19" s="695"/>
      <c r="MNM19" s="695"/>
      <c r="MNN19" s="695"/>
      <c r="MNO19" s="695"/>
      <c r="MNP19" s="695"/>
      <c r="MNQ19" s="695"/>
      <c r="MNR19" s="695"/>
      <c r="MNS19" s="695"/>
      <c r="MNT19" s="695"/>
      <c r="MNU19" s="695"/>
      <c r="MNV19" s="695"/>
      <c r="MNW19" s="695"/>
      <c r="MNX19" s="695"/>
      <c r="MNY19" s="695"/>
      <c r="MNZ19" s="695"/>
      <c r="MOA19" s="695"/>
      <c r="MOB19" s="695"/>
      <c r="MOC19" s="695"/>
      <c r="MOD19" s="695"/>
      <c r="MOE19" s="695"/>
      <c r="MOF19" s="695"/>
      <c r="MOG19" s="695"/>
      <c r="MOH19" s="695"/>
      <c r="MOI19" s="695"/>
      <c r="MOJ19" s="695"/>
      <c r="MOK19" s="695"/>
      <c r="MOL19" s="695"/>
      <c r="MOM19" s="695"/>
      <c r="MON19" s="695"/>
      <c r="MOO19" s="695"/>
      <c r="MOP19" s="695"/>
      <c r="MOQ19" s="695"/>
      <c r="MOR19" s="695"/>
      <c r="MOS19" s="695"/>
      <c r="MOT19" s="695"/>
      <c r="MOU19" s="695"/>
      <c r="MOV19" s="695"/>
      <c r="MOW19" s="695"/>
      <c r="MOX19" s="695"/>
      <c r="MOY19" s="695"/>
      <c r="MOZ19" s="695"/>
      <c r="MPA19" s="695"/>
      <c r="MPB19" s="695"/>
      <c r="MPC19" s="695"/>
      <c r="MPD19" s="695"/>
      <c r="MPE19" s="695"/>
      <c r="MPF19" s="695"/>
      <c r="MPG19" s="695"/>
      <c r="MPH19" s="695"/>
      <c r="MPI19" s="695"/>
      <c r="MPJ19" s="695"/>
      <c r="MPK19" s="695"/>
      <c r="MPL19" s="695"/>
      <c r="MPM19" s="695"/>
      <c r="MPN19" s="695"/>
      <c r="MPO19" s="695"/>
      <c r="MPP19" s="695"/>
      <c r="MPQ19" s="695"/>
      <c r="MPR19" s="695"/>
      <c r="MPS19" s="695"/>
      <c r="MPT19" s="695"/>
      <c r="MPU19" s="695"/>
      <c r="MPV19" s="695"/>
      <c r="MPW19" s="695"/>
      <c r="MPX19" s="695"/>
      <c r="MPY19" s="695"/>
      <c r="MPZ19" s="695"/>
      <c r="MQA19" s="695"/>
      <c r="MQB19" s="695"/>
      <c r="MQC19" s="695"/>
      <c r="MQD19" s="695"/>
      <c r="MQE19" s="695"/>
      <c r="MQF19" s="695"/>
      <c r="MQG19" s="695"/>
      <c r="MQH19" s="695"/>
      <c r="MQI19" s="695"/>
      <c r="MQJ19" s="695"/>
      <c r="MQK19" s="695"/>
      <c r="MQL19" s="695"/>
      <c r="MQM19" s="695"/>
      <c r="MQN19" s="695"/>
      <c r="MQO19" s="695"/>
      <c r="MQP19" s="695"/>
      <c r="MQQ19" s="695"/>
      <c r="MQR19" s="695"/>
      <c r="MQS19" s="695"/>
      <c r="MQT19" s="695"/>
      <c r="MQU19" s="695"/>
      <c r="MQV19" s="695"/>
      <c r="MQW19" s="695"/>
      <c r="MQX19" s="695"/>
      <c r="MQY19" s="695"/>
      <c r="MQZ19" s="695"/>
      <c r="MRA19" s="695"/>
      <c r="MRB19" s="695"/>
      <c r="MRC19" s="695"/>
      <c r="MRD19" s="695"/>
      <c r="MRE19" s="695"/>
      <c r="MRF19" s="695"/>
      <c r="MRG19" s="695"/>
      <c r="MRH19" s="695"/>
      <c r="MRI19" s="695"/>
      <c r="MRJ19" s="695"/>
      <c r="MRK19" s="695"/>
      <c r="MRL19" s="695"/>
      <c r="MRM19" s="695"/>
      <c r="MRN19" s="695"/>
      <c r="MRO19" s="695"/>
      <c r="MRP19" s="695"/>
      <c r="MRQ19" s="695"/>
      <c r="MRR19" s="695"/>
      <c r="MRS19" s="695"/>
      <c r="MRT19" s="695"/>
      <c r="MRU19" s="695"/>
      <c r="MRV19" s="695"/>
      <c r="MRW19" s="695"/>
      <c r="MRX19" s="695"/>
      <c r="MRY19" s="695"/>
      <c r="MRZ19" s="695"/>
      <c r="MSA19" s="695"/>
      <c r="MSB19" s="695"/>
      <c r="MSC19" s="695"/>
      <c r="MSD19" s="695"/>
      <c r="MSE19" s="695"/>
      <c r="MSF19" s="695"/>
      <c r="MSG19" s="695"/>
      <c r="MSH19" s="695"/>
      <c r="MSI19" s="695"/>
      <c r="MSJ19" s="695"/>
      <c r="MSK19" s="695"/>
      <c r="MSL19" s="695"/>
      <c r="MSM19" s="695"/>
      <c r="MSN19" s="695"/>
      <c r="MSO19" s="695"/>
      <c r="MSP19" s="695"/>
      <c r="MSQ19" s="695"/>
      <c r="MSR19" s="695"/>
      <c r="MSS19" s="695"/>
      <c r="MST19" s="695"/>
      <c r="MSU19" s="695"/>
      <c r="MSV19" s="695"/>
      <c r="MSW19" s="695"/>
      <c r="MSX19" s="695"/>
      <c r="MSY19" s="695"/>
      <c r="MSZ19" s="695"/>
      <c r="MTA19" s="695"/>
      <c r="MTB19" s="695"/>
      <c r="MTC19" s="695"/>
      <c r="MTD19" s="695"/>
      <c r="MTE19" s="695"/>
      <c r="MTF19" s="695"/>
      <c r="MTG19" s="695"/>
      <c r="MTH19" s="695"/>
      <c r="MTI19" s="695"/>
      <c r="MTJ19" s="695"/>
      <c r="MTK19" s="695"/>
      <c r="MTL19" s="695"/>
      <c r="MTM19" s="695"/>
      <c r="MTN19" s="695"/>
      <c r="MTO19" s="695"/>
      <c r="MTP19" s="695"/>
      <c r="MTQ19" s="695"/>
      <c r="MTR19" s="695"/>
      <c r="MTS19" s="695"/>
      <c r="MTT19" s="695"/>
      <c r="MTU19" s="695"/>
      <c r="MTV19" s="695"/>
      <c r="MTW19" s="695"/>
      <c r="MTX19" s="695"/>
      <c r="MTY19" s="695"/>
      <c r="MTZ19" s="695"/>
      <c r="MUA19" s="695"/>
      <c r="MUB19" s="695"/>
      <c r="MUC19" s="695"/>
      <c r="MUD19" s="695"/>
      <c r="MUE19" s="695"/>
      <c r="MUF19" s="695"/>
      <c r="MUG19" s="695"/>
      <c r="MUH19" s="695"/>
      <c r="MUI19" s="695"/>
      <c r="MUJ19" s="695"/>
      <c r="MUK19" s="695"/>
      <c r="MUL19" s="695"/>
      <c r="MUM19" s="695"/>
      <c r="MUN19" s="695"/>
      <c r="MUO19" s="695"/>
      <c r="MUP19" s="695"/>
      <c r="MUQ19" s="695"/>
      <c r="MUR19" s="695"/>
      <c r="MUS19" s="695"/>
      <c r="MUT19" s="695"/>
      <c r="MUU19" s="695"/>
      <c r="MUV19" s="695"/>
      <c r="MUW19" s="695"/>
      <c r="MUX19" s="695"/>
      <c r="MUY19" s="695"/>
      <c r="MUZ19" s="695"/>
      <c r="MVA19" s="695"/>
      <c r="MVB19" s="695"/>
      <c r="MVC19" s="695"/>
      <c r="MVD19" s="695"/>
      <c r="MVE19" s="695"/>
      <c r="MVF19" s="695"/>
      <c r="MVG19" s="695"/>
      <c r="MVH19" s="695"/>
      <c r="MVI19" s="695"/>
      <c r="MVJ19" s="695"/>
      <c r="MVK19" s="695"/>
      <c r="MVL19" s="695"/>
      <c r="MVM19" s="695"/>
      <c r="MVN19" s="695"/>
      <c r="MVO19" s="695"/>
      <c r="MVP19" s="695"/>
      <c r="MVQ19" s="695"/>
      <c r="MVR19" s="695"/>
      <c r="MVS19" s="695"/>
      <c r="MVT19" s="695"/>
      <c r="MVU19" s="695"/>
      <c r="MVV19" s="695"/>
      <c r="MVW19" s="695"/>
      <c r="MVX19" s="695"/>
      <c r="MVY19" s="695"/>
      <c r="MVZ19" s="695"/>
      <c r="MWA19" s="695"/>
      <c r="MWB19" s="695"/>
      <c r="MWC19" s="695"/>
      <c r="MWD19" s="695"/>
      <c r="MWE19" s="695"/>
      <c r="MWF19" s="695"/>
      <c r="MWG19" s="695"/>
      <c r="MWH19" s="695"/>
      <c r="MWI19" s="695"/>
      <c r="MWJ19" s="695"/>
      <c r="MWK19" s="695"/>
      <c r="MWL19" s="695"/>
      <c r="MWM19" s="695"/>
      <c r="MWN19" s="695"/>
      <c r="MWO19" s="695"/>
      <c r="MWP19" s="695"/>
      <c r="MWQ19" s="695"/>
      <c r="MWR19" s="695"/>
      <c r="MWS19" s="695"/>
      <c r="MWT19" s="695"/>
      <c r="MWU19" s="695"/>
      <c r="MWV19" s="695"/>
      <c r="MWW19" s="695"/>
      <c r="MWX19" s="695"/>
      <c r="MWY19" s="695"/>
      <c r="MWZ19" s="695"/>
      <c r="MXA19" s="695"/>
      <c r="MXB19" s="695"/>
      <c r="MXC19" s="695"/>
      <c r="MXD19" s="695"/>
      <c r="MXE19" s="695"/>
      <c r="MXF19" s="695"/>
      <c r="MXG19" s="695"/>
      <c r="MXH19" s="695"/>
      <c r="MXI19" s="695"/>
      <c r="MXJ19" s="695"/>
      <c r="MXK19" s="695"/>
      <c r="MXL19" s="695"/>
      <c r="MXM19" s="695"/>
      <c r="MXN19" s="695"/>
      <c r="MXO19" s="695"/>
      <c r="MXP19" s="695"/>
      <c r="MXQ19" s="695"/>
      <c r="MXR19" s="695"/>
      <c r="MXS19" s="695"/>
      <c r="MXT19" s="695"/>
      <c r="MXU19" s="695"/>
      <c r="MXV19" s="695"/>
      <c r="MXW19" s="695"/>
      <c r="MXX19" s="695"/>
      <c r="MXY19" s="695"/>
      <c r="MXZ19" s="695"/>
      <c r="MYA19" s="695"/>
      <c r="MYB19" s="695"/>
      <c r="MYC19" s="695"/>
      <c r="MYD19" s="695"/>
      <c r="MYE19" s="695"/>
      <c r="MYF19" s="695"/>
      <c r="MYG19" s="695"/>
      <c r="MYH19" s="695"/>
      <c r="MYI19" s="695"/>
      <c r="MYJ19" s="695"/>
      <c r="MYK19" s="695"/>
      <c r="MYL19" s="695"/>
      <c r="MYM19" s="695"/>
      <c r="MYN19" s="695"/>
      <c r="MYO19" s="695"/>
      <c r="MYP19" s="695"/>
      <c r="MYQ19" s="695"/>
      <c r="MYR19" s="695"/>
      <c r="MYS19" s="695"/>
      <c r="MYT19" s="695"/>
      <c r="MYU19" s="695"/>
      <c r="MYV19" s="695"/>
      <c r="MYW19" s="695"/>
      <c r="MYX19" s="695"/>
      <c r="MYY19" s="695"/>
      <c r="MYZ19" s="695"/>
      <c r="MZA19" s="695"/>
      <c r="MZB19" s="695"/>
      <c r="MZC19" s="695"/>
      <c r="MZD19" s="695"/>
      <c r="MZE19" s="695"/>
      <c r="MZF19" s="695"/>
      <c r="MZG19" s="695"/>
      <c r="MZH19" s="695"/>
      <c r="MZI19" s="695"/>
      <c r="MZJ19" s="695"/>
      <c r="MZK19" s="695"/>
      <c r="MZL19" s="695"/>
      <c r="MZM19" s="695"/>
      <c r="MZN19" s="695"/>
      <c r="MZO19" s="695"/>
      <c r="MZP19" s="695"/>
      <c r="MZQ19" s="695"/>
      <c r="MZR19" s="695"/>
      <c r="MZS19" s="695"/>
      <c r="MZT19" s="695"/>
      <c r="MZU19" s="695"/>
      <c r="MZV19" s="695"/>
      <c r="MZW19" s="695"/>
      <c r="MZX19" s="695"/>
      <c r="MZY19" s="695"/>
      <c r="MZZ19" s="695"/>
      <c r="NAA19" s="695"/>
      <c r="NAB19" s="695"/>
      <c r="NAC19" s="695"/>
      <c r="NAD19" s="695"/>
      <c r="NAE19" s="695"/>
      <c r="NAF19" s="695"/>
      <c r="NAG19" s="695"/>
      <c r="NAH19" s="695"/>
      <c r="NAI19" s="695"/>
      <c r="NAJ19" s="695"/>
      <c r="NAK19" s="695"/>
      <c r="NAL19" s="695"/>
      <c r="NAM19" s="695"/>
      <c r="NAN19" s="695"/>
      <c r="NAO19" s="695"/>
      <c r="NAP19" s="695"/>
      <c r="NAQ19" s="695"/>
      <c r="NAR19" s="695"/>
      <c r="NAS19" s="695"/>
      <c r="NAT19" s="695"/>
      <c r="NAU19" s="695"/>
      <c r="NAV19" s="695"/>
      <c r="NAW19" s="695"/>
      <c r="NAX19" s="695"/>
      <c r="NAY19" s="695"/>
      <c r="NAZ19" s="695"/>
      <c r="NBA19" s="695"/>
      <c r="NBB19" s="695"/>
      <c r="NBC19" s="695"/>
      <c r="NBD19" s="695"/>
      <c r="NBE19" s="695"/>
      <c r="NBF19" s="695"/>
      <c r="NBG19" s="695"/>
      <c r="NBH19" s="695"/>
      <c r="NBI19" s="695"/>
      <c r="NBJ19" s="695"/>
      <c r="NBK19" s="695"/>
      <c r="NBL19" s="695"/>
      <c r="NBM19" s="695"/>
      <c r="NBN19" s="695"/>
      <c r="NBO19" s="695"/>
      <c r="NBP19" s="695"/>
      <c r="NBQ19" s="695"/>
      <c r="NBR19" s="695"/>
      <c r="NBS19" s="695"/>
      <c r="NBT19" s="695"/>
      <c r="NBU19" s="695"/>
      <c r="NBV19" s="695"/>
      <c r="NBW19" s="695"/>
      <c r="NBX19" s="695"/>
      <c r="NBY19" s="695"/>
      <c r="NBZ19" s="695"/>
      <c r="NCA19" s="695"/>
      <c r="NCB19" s="695"/>
      <c r="NCC19" s="695"/>
      <c r="NCD19" s="695"/>
      <c r="NCE19" s="695"/>
      <c r="NCF19" s="695"/>
      <c r="NCG19" s="695"/>
      <c r="NCH19" s="695"/>
      <c r="NCI19" s="695"/>
      <c r="NCJ19" s="695"/>
      <c r="NCK19" s="695"/>
      <c r="NCL19" s="695"/>
      <c r="NCM19" s="695"/>
      <c r="NCN19" s="695"/>
      <c r="NCO19" s="695"/>
      <c r="NCP19" s="695"/>
      <c r="NCQ19" s="695"/>
      <c r="NCR19" s="695"/>
      <c r="NCS19" s="695"/>
      <c r="NCT19" s="695"/>
      <c r="NCU19" s="695"/>
      <c r="NCV19" s="695"/>
      <c r="NCW19" s="695"/>
      <c r="NCX19" s="695"/>
      <c r="NCY19" s="695"/>
      <c r="NCZ19" s="695"/>
      <c r="NDA19" s="695"/>
      <c r="NDB19" s="695"/>
      <c r="NDC19" s="695"/>
      <c r="NDD19" s="695"/>
      <c r="NDE19" s="695"/>
      <c r="NDF19" s="695"/>
      <c r="NDG19" s="695"/>
      <c r="NDH19" s="695"/>
      <c r="NDI19" s="695"/>
      <c r="NDJ19" s="695"/>
      <c r="NDK19" s="695"/>
      <c r="NDL19" s="695"/>
      <c r="NDM19" s="695"/>
      <c r="NDN19" s="695"/>
      <c r="NDO19" s="695"/>
      <c r="NDP19" s="695"/>
      <c r="NDQ19" s="695"/>
      <c r="NDR19" s="695"/>
      <c r="NDS19" s="695"/>
      <c r="NDT19" s="695"/>
      <c r="NDU19" s="695"/>
      <c r="NDV19" s="695"/>
      <c r="NDW19" s="695"/>
      <c r="NDX19" s="695"/>
      <c r="NDY19" s="695"/>
      <c r="NDZ19" s="695"/>
      <c r="NEA19" s="695"/>
      <c r="NEB19" s="695"/>
      <c r="NEC19" s="695"/>
      <c r="NED19" s="695"/>
      <c r="NEE19" s="695"/>
      <c r="NEF19" s="695"/>
      <c r="NEG19" s="695"/>
      <c r="NEH19" s="695"/>
      <c r="NEI19" s="695"/>
      <c r="NEJ19" s="695"/>
      <c r="NEK19" s="695"/>
      <c r="NEL19" s="695"/>
      <c r="NEM19" s="695"/>
      <c r="NEN19" s="695"/>
      <c r="NEO19" s="695"/>
      <c r="NEP19" s="695"/>
      <c r="NEQ19" s="695"/>
      <c r="NER19" s="695"/>
      <c r="NES19" s="695"/>
      <c r="NET19" s="695"/>
      <c r="NEU19" s="695"/>
      <c r="NEV19" s="695"/>
      <c r="NEW19" s="695"/>
      <c r="NEX19" s="695"/>
      <c r="NEY19" s="695"/>
      <c r="NEZ19" s="695"/>
      <c r="NFA19" s="695"/>
      <c r="NFB19" s="695"/>
      <c r="NFC19" s="695"/>
      <c r="NFD19" s="695"/>
      <c r="NFE19" s="695"/>
      <c r="NFF19" s="695"/>
      <c r="NFG19" s="695"/>
      <c r="NFH19" s="695"/>
      <c r="NFI19" s="695"/>
      <c r="NFJ19" s="695"/>
      <c r="NFK19" s="695"/>
      <c r="NFL19" s="695"/>
      <c r="NFM19" s="695"/>
      <c r="NFN19" s="695"/>
      <c r="NFO19" s="695"/>
      <c r="NFP19" s="695"/>
      <c r="NFQ19" s="695"/>
      <c r="NFR19" s="695"/>
      <c r="NFS19" s="695"/>
      <c r="NFT19" s="695"/>
      <c r="NFU19" s="695"/>
      <c r="NFV19" s="695"/>
      <c r="NFW19" s="695"/>
      <c r="NFX19" s="695"/>
      <c r="NFY19" s="695"/>
      <c r="NFZ19" s="695"/>
      <c r="NGA19" s="695"/>
      <c r="NGB19" s="695"/>
      <c r="NGC19" s="695"/>
      <c r="NGD19" s="695"/>
      <c r="NGE19" s="695"/>
      <c r="NGF19" s="695"/>
      <c r="NGG19" s="695"/>
      <c r="NGH19" s="695"/>
      <c r="NGI19" s="695"/>
      <c r="NGJ19" s="695"/>
      <c r="NGK19" s="695"/>
      <c r="NGL19" s="695"/>
      <c r="NGM19" s="695"/>
      <c r="NGN19" s="695"/>
      <c r="NGO19" s="695"/>
      <c r="NGP19" s="695"/>
      <c r="NGQ19" s="695"/>
      <c r="NGR19" s="695"/>
      <c r="NGS19" s="695"/>
      <c r="NGT19" s="695"/>
      <c r="NGU19" s="695"/>
      <c r="NGV19" s="695"/>
      <c r="NGW19" s="695"/>
      <c r="NGX19" s="695"/>
      <c r="NGY19" s="695"/>
      <c r="NGZ19" s="695"/>
      <c r="NHA19" s="695"/>
      <c r="NHB19" s="695"/>
      <c r="NHC19" s="695"/>
      <c r="NHD19" s="695"/>
      <c r="NHE19" s="695"/>
      <c r="NHF19" s="695"/>
      <c r="NHG19" s="695"/>
      <c r="NHH19" s="695"/>
      <c r="NHI19" s="695"/>
      <c r="NHJ19" s="695"/>
      <c r="NHK19" s="695"/>
      <c r="NHL19" s="695"/>
      <c r="NHM19" s="695"/>
      <c r="NHN19" s="695"/>
      <c r="NHO19" s="695"/>
      <c r="NHP19" s="695"/>
      <c r="NHQ19" s="695"/>
      <c r="NHR19" s="695"/>
      <c r="NHS19" s="695"/>
      <c r="NHT19" s="695"/>
      <c r="NHU19" s="695"/>
      <c r="NHV19" s="695"/>
      <c r="NHW19" s="695"/>
      <c r="NHX19" s="695"/>
      <c r="NHY19" s="695"/>
      <c r="NHZ19" s="695"/>
      <c r="NIA19" s="695"/>
      <c r="NIB19" s="695"/>
      <c r="NIC19" s="695"/>
      <c r="NID19" s="695"/>
      <c r="NIE19" s="695"/>
      <c r="NIF19" s="695"/>
      <c r="NIG19" s="695"/>
      <c r="NIH19" s="695"/>
      <c r="NII19" s="695"/>
      <c r="NIJ19" s="695"/>
      <c r="NIK19" s="695"/>
      <c r="NIL19" s="695"/>
      <c r="NIM19" s="695"/>
      <c r="NIN19" s="695"/>
      <c r="NIO19" s="695"/>
      <c r="NIP19" s="695"/>
      <c r="NIQ19" s="695"/>
      <c r="NIR19" s="695"/>
      <c r="NIS19" s="695"/>
      <c r="NIT19" s="695"/>
      <c r="NIU19" s="695"/>
      <c r="NIV19" s="695"/>
      <c r="NIW19" s="695"/>
      <c r="NIX19" s="695"/>
      <c r="NIY19" s="695"/>
      <c r="NIZ19" s="695"/>
      <c r="NJA19" s="695"/>
      <c r="NJB19" s="695"/>
      <c r="NJC19" s="695"/>
      <c r="NJD19" s="695"/>
      <c r="NJE19" s="695"/>
      <c r="NJF19" s="695"/>
      <c r="NJG19" s="695"/>
      <c r="NJH19" s="695"/>
      <c r="NJI19" s="695"/>
      <c r="NJJ19" s="695"/>
      <c r="NJK19" s="695"/>
      <c r="NJL19" s="695"/>
      <c r="NJM19" s="695"/>
      <c r="NJN19" s="695"/>
      <c r="NJO19" s="695"/>
      <c r="NJP19" s="695"/>
      <c r="NJQ19" s="695"/>
      <c r="NJR19" s="695"/>
      <c r="NJS19" s="695"/>
      <c r="NJT19" s="695"/>
      <c r="NJU19" s="695"/>
      <c r="NJV19" s="695"/>
      <c r="NJW19" s="695"/>
      <c r="NJX19" s="695"/>
      <c r="NJY19" s="695"/>
      <c r="NJZ19" s="695"/>
      <c r="NKA19" s="695"/>
      <c r="NKB19" s="695"/>
      <c r="NKC19" s="695"/>
      <c r="NKD19" s="695"/>
      <c r="NKE19" s="695"/>
      <c r="NKF19" s="695"/>
      <c r="NKG19" s="695"/>
      <c r="NKH19" s="695"/>
      <c r="NKI19" s="695"/>
      <c r="NKJ19" s="695"/>
      <c r="NKK19" s="695"/>
      <c r="NKL19" s="695"/>
      <c r="NKM19" s="695"/>
      <c r="NKN19" s="695"/>
      <c r="NKO19" s="695"/>
      <c r="NKP19" s="695"/>
      <c r="NKQ19" s="695"/>
      <c r="NKR19" s="695"/>
      <c r="NKS19" s="695"/>
      <c r="NKT19" s="695"/>
      <c r="NKU19" s="695"/>
      <c r="NKV19" s="695"/>
      <c r="NKW19" s="695"/>
      <c r="NKX19" s="695"/>
      <c r="NKY19" s="695"/>
      <c r="NKZ19" s="695"/>
      <c r="NLA19" s="695"/>
      <c r="NLB19" s="695"/>
      <c r="NLC19" s="695"/>
      <c r="NLD19" s="695"/>
      <c r="NLE19" s="695"/>
      <c r="NLF19" s="695"/>
      <c r="NLG19" s="695"/>
      <c r="NLH19" s="695"/>
      <c r="NLI19" s="695"/>
      <c r="NLJ19" s="695"/>
      <c r="NLK19" s="695"/>
      <c r="NLL19" s="695"/>
      <c r="NLM19" s="695"/>
      <c r="NLN19" s="695"/>
      <c r="NLO19" s="695"/>
      <c r="NLP19" s="695"/>
      <c r="NLQ19" s="695"/>
      <c r="NLR19" s="695"/>
      <c r="NLS19" s="695"/>
      <c r="NLT19" s="695"/>
      <c r="NLU19" s="695"/>
      <c r="NLV19" s="695"/>
      <c r="NLW19" s="695"/>
      <c r="NLX19" s="695"/>
      <c r="NLY19" s="695"/>
      <c r="NLZ19" s="695"/>
      <c r="NMA19" s="695"/>
      <c r="NMB19" s="695"/>
      <c r="NMC19" s="695"/>
      <c r="NMD19" s="695"/>
      <c r="NME19" s="695"/>
      <c r="NMF19" s="695"/>
      <c r="NMG19" s="695"/>
      <c r="NMH19" s="695"/>
      <c r="NMI19" s="695"/>
      <c r="NMJ19" s="695"/>
      <c r="NMK19" s="695"/>
      <c r="NML19" s="695"/>
      <c r="NMM19" s="695"/>
      <c r="NMN19" s="695"/>
      <c r="NMO19" s="695"/>
      <c r="NMP19" s="695"/>
      <c r="NMQ19" s="695"/>
      <c r="NMR19" s="695"/>
      <c r="NMS19" s="695"/>
      <c r="NMT19" s="695"/>
      <c r="NMU19" s="695"/>
      <c r="NMV19" s="695"/>
      <c r="NMW19" s="695"/>
      <c r="NMX19" s="695"/>
      <c r="NMY19" s="695"/>
      <c r="NMZ19" s="695"/>
      <c r="NNA19" s="695"/>
      <c r="NNB19" s="695"/>
      <c r="NNC19" s="695"/>
      <c r="NND19" s="695"/>
      <c r="NNE19" s="695"/>
      <c r="NNF19" s="695"/>
      <c r="NNG19" s="695"/>
      <c r="NNH19" s="695"/>
      <c r="NNI19" s="695"/>
      <c r="NNJ19" s="695"/>
      <c r="NNK19" s="695"/>
      <c r="NNL19" s="695"/>
      <c r="NNM19" s="695"/>
      <c r="NNN19" s="695"/>
      <c r="NNO19" s="695"/>
      <c r="NNP19" s="695"/>
      <c r="NNQ19" s="695"/>
      <c r="NNR19" s="695"/>
      <c r="NNS19" s="695"/>
      <c r="NNT19" s="695"/>
      <c r="NNU19" s="695"/>
      <c r="NNV19" s="695"/>
      <c r="NNW19" s="695"/>
      <c r="NNX19" s="695"/>
      <c r="NNY19" s="695"/>
      <c r="NNZ19" s="695"/>
      <c r="NOA19" s="695"/>
      <c r="NOB19" s="695"/>
      <c r="NOC19" s="695"/>
      <c r="NOD19" s="695"/>
      <c r="NOE19" s="695"/>
      <c r="NOF19" s="695"/>
      <c r="NOG19" s="695"/>
      <c r="NOH19" s="695"/>
      <c r="NOI19" s="695"/>
      <c r="NOJ19" s="695"/>
      <c r="NOK19" s="695"/>
      <c r="NOL19" s="695"/>
      <c r="NOM19" s="695"/>
      <c r="NON19" s="695"/>
      <c r="NOO19" s="695"/>
      <c r="NOP19" s="695"/>
      <c r="NOQ19" s="695"/>
      <c r="NOR19" s="695"/>
      <c r="NOS19" s="695"/>
      <c r="NOT19" s="695"/>
      <c r="NOU19" s="695"/>
      <c r="NOV19" s="695"/>
      <c r="NOW19" s="695"/>
      <c r="NOX19" s="695"/>
      <c r="NOY19" s="695"/>
      <c r="NOZ19" s="695"/>
      <c r="NPA19" s="695"/>
      <c r="NPB19" s="695"/>
      <c r="NPC19" s="695"/>
      <c r="NPD19" s="695"/>
      <c r="NPE19" s="695"/>
      <c r="NPF19" s="695"/>
      <c r="NPG19" s="695"/>
      <c r="NPH19" s="695"/>
      <c r="NPI19" s="695"/>
      <c r="NPJ19" s="695"/>
      <c r="NPK19" s="695"/>
      <c r="NPL19" s="695"/>
      <c r="NPM19" s="695"/>
      <c r="NPN19" s="695"/>
      <c r="NPO19" s="695"/>
      <c r="NPP19" s="695"/>
      <c r="NPQ19" s="695"/>
      <c r="NPR19" s="695"/>
      <c r="NPS19" s="695"/>
      <c r="NPT19" s="695"/>
      <c r="NPU19" s="695"/>
      <c r="NPV19" s="695"/>
      <c r="NPW19" s="695"/>
      <c r="NPX19" s="695"/>
      <c r="NPY19" s="695"/>
      <c r="NPZ19" s="695"/>
      <c r="NQA19" s="695"/>
      <c r="NQB19" s="695"/>
      <c r="NQC19" s="695"/>
      <c r="NQD19" s="695"/>
      <c r="NQE19" s="695"/>
      <c r="NQF19" s="695"/>
      <c r="NQG19" s="695"/>
      <c r="NQH19" s="695"/>
      <c r="NQI19" s="695"/>
      <c r="NQJ19" s="695"/>
      <c r="NQK19" s="695"/>
      <c r="NQL19" s="695"/>
      <c r="NQM19" s="695"/>
      <c r="NQN19" s="695"/>
      <c r="NQO19" s="695"/>
      <c r="NQP19" s="695"/>
      <c r="NQQ19" s="695"/>
      <c r="NQR19" s="695"/>
      <c r="NQS19" s="695"/>
      <c r="NQT19" s="695"/>
      <c r="NQU19" s="695"/>
      <c r="NQV19" s="695"/>
      <c r="NQW19" s="695"/>
      <c r="NQX19" s="695"/>
      <c r="NQY19" s="695"/>
      <c r="NQZ19" s="695"/>
      <c r="NRA19" s="695"/>
      <c r="NRB19" s="695"/>
      <c r="NRC19" s="695"/>
      <c r="NRD19" s="695"/>
      <c r="NRE19" s="695"/>
      <c r="NRF19" s="695"/>
      <c r="NRG19" s="695"/>
      <c r="NRH19" s="695"/>
      <c r="NRI19" s="695"/>
      <c r="NRJ19" s="695"/>
      <c r="NRK19" s="695"/>
      <c r="NRL19" s="695"/>
      <c r="NRM19" s="695"/>
      <c r="NRN19" s="695"/>
      <c r="NRO19" s="695"/>
      <c r="NRP19" s="695"/>
      <c r="NRQ19" s="695"/>
      <c r="NRR19" s="695"/>
      <c r="NRS19" s="695"/>
      <c r="NRT19" s="695"/>
      <c r="NRU19" s="695"/>
      <c r="NRV19" s="695"/>
      <c r="NRW19" s="695"/>
      <c r="NRX19" s="695"/>
      <c r="NRY19" s="695"/>
      <c r="NRZ19" s="695"/>
      <c r="NSA19" s="695"/>
      <c r="NSB19" s="695"/>
      <c r="NSC19" s="695"/>
      <c r="NSD19" s="695"/>
      <c r="NSE19" s="695"/>
      <c r="NSF19" s="695"/>
      <c r="NSG19" s="695"/>
      <c r="NSH19" s="695"/>
      <c r="NSI19" s="695"/>
      <c r="NSJ19" s="695"/>
      <c r="NSK19" s="695"/>
      <c r="NSL19" s="695"/>
      <c r="NSM19" s="695"/>
      <c r="NSN19" s="695"/>
      <c r="NSO19" s="695"/>
      <c r="NSP19" s="695"/>
      <c r="NSQ19" s="695"/>
      <c r="NSR19" s="695"/>
      <c r="NSS19" s="695"/>
      <c r="NST19" s="695"/>
      <c r="NSU19" s="695"/>
      <c r="NSV19" s="695"/>
      <c r="NSW19" s="695"/>
      <c r="NSX19" s="695"/>
      <c r="NSY19" s="695"/>
      <c r="NSZ19" s="695"/>
      <c r="NTA19" s="695"/>
      <c r="NTB19" s="695"/>
      <c r="NTC19" s="695"/>
      <c r="NTD19" s="695"/>
      <c r="NTE19" s="695"/>
      <c r="NTF19" s="695"/>
      <c r="NTG19" s="695"/>
      <c r="NTH19" s="695"/>
      <c r="NTI19" s="695"/>
      <c r="NTJ19" s="695"/>
      <c r="NTK19" s="695"/>
      <c r="NTL19" s="695"/>
      <c r="NTM19" s="695"/>
      <c r="NTN19" s="695"/>
      <c r="NTO19" s="695"/>
      <c r="NTP19" s="695"/>
      <c r="NTQ19" s="695"/>
      <c r="NTR19" s="695"/>
      <c r="NTS19" s="695"/>
      <c r="NTT19" s="695"/>
      <c r="NTU19" s="695"/>
      <c r="NTV19" s="695"/>
      <c r="NTW19" s="695"/>
      <c r="NTX19" s="695"/>
      <c r="NTY19" s="695"/>
      <c r="NTZ19" s="695"/>
      <c r="NUA19" s="695"/>
      <c r="NUB19" s="695"/>
      <c r="NUC19" s="695"/>
      <c r="NUD19" s="695"/>
      <c r="NUE19" s="695"/>
      <c r="NUF19" s="695"/>
      <c r="NUG19" s="695"/>
      <c r="NUH19" s="695"/>
      <c r="NUI19" s="695"/>
      <c r="NUJ19" s="695"/>
      <c r="NUK19" s="695"/>
      <c r="NUL19" s="695"/>
      <c r="NUM19" s="695"/>
      <c r="NUN19" s="695"/>
      <c r="NUO19" s="695"/>
      <c r="NUP19" s="695"/>
      <c r="NUQ19" s="695"/>
      <c r="NUR19" s="695"/>
      <c r="NUS19" s="695"/>
      <c r="NUT19" s="695"/>
      <c r="NUU19" s="695"/>
      <c r="NUV19" s="695"/>
      <c r="NUW19" s="695"/>
      <c r="NUX19" s="695"/>
      <c r="NUY19" s="695"/>
      <c r="NUZ19" s="695"/>
      <c r="NVA19" s="695"/>
      <c r="NVB19" s="695"/>
      <c r="NVC19" s="695"/>
      <c r="NVD19" s="695"/>
      <c r="NVE19" s="695"/>
      <c r="NVF19" s="695"/>
      <c r="NVG19" s="695"/>
      <c r="NVH19" s="695"/>
      <c r="NVI19" s="695"/>
      <c r="NVJ19" s="695"/>
      <c r="NVK19" s="695"/>
      <c r="NVL19" s="695"/>
      <c r="NVM19" s="695"/>
      <c r="NVN19" s="695"/>
      <c r="NVO19" s="695"/>
      <c r="NVP19" s="695"/>
      <c r="NVQ19" s="695"/>
      <c r="NVR19" s="695"/>
      <c r="NVS19" s="695"/>
      <c r="NVT19" s="695"/>
      <c r="NVU19" s="695"/>
      <c r="NVV19" s="695"/>
      <c r="NVW19" s="695"/>
      <c r="NVX19" s="695"/>
      <c r="NVY19" s="695"/>
      <c r="NVZ19" s="695"/>
      <c r="NWA19" s="695"/>
      <c r="NWB19" s="695"/>
      <c r="NWC19" s="695"/>
      <c r="NWD19" s="695"/>
      <c r="NWE19" s="695"/>
      <c r="NWF19" s="695"/>
      <c r="NWG19" s="695"/>
      <c r="NWH19" s="695"/>
      <c r="NWI19" s="695"/>
      <c r="NWJ19" s="695"/>
      <c r="NWK19" s="695"/>
      <c r="NWL19" s="695"/>
      <c r="NWM19" s="695"/>
      <c r="NWN19" s="695"/>
      <c r="NWO19" s="695"/>
      <c r="NWP19" s="695"/>
      <c r="NWQ19" s="695"/>
      <c r="NWR19" s="695"/>
      <c r="NWS19" s="695"/>
      <c r="NWT19" s="695"/>
      <c r="NWU19" s="695"/>
      <c r="NWV19" s="695"/>
      <c r="NWW19" s="695"/>
      <c r="NWX19" s="695"/>
      <c r="NWY19" s="695"/>
      <c r="NWZ19" s="695"/>
      <c r="NXA19" s="695"/>
      <c r="NXB19" s="695"/>
      <c r="NXC19" s="695"/>
      <c r="NXD19" s="695"/>
      <c r="NXE19" s="695"/>
      <c r="NXF19" s="695"/>
      <c r="NXG19" s="695"/>
      <c r="NXH19" s="695"/>
      <c r="NXI19" s="695"/>
      <c r="NXJ19" s="695"/>
      <c r="NXK19" s="695"/>
      <c r="NXL19" s="695"/>
      <c r="NXM19" s="695"/>
      <c r="NXN19" s="695"/>
      <c r="NXO19" s="695"/>
      <c r="NXP19" s="695"/>
      <c r="NXQ19" s="695"/>
      <c r="NXR19" s="695"/>
      <c r="NXS19" s="695"/>
      <c r="NXT19" s="695"/>
      <c r="NXU19" s="695"/>
      <c r="NXV19" s="695"/>
      <c r="NXW19" s="695"/>
      <c r="NXX19" s="695"/>
      <c r="NXY19" s="695"/>
      <c r="NXZ19" s="695"/>
      <c r="NYA19" s="695"/>
      <c r="NYB19" s="695"/>
      <c r="NYC19" s="695"/>
      <c r="NYD19" s="695"/>
      <c r="NYE19" s="695"/>
      <c r="NYF19" s="695"/>
      <c r="NYG19" s="695"/>
      <c r="NYH19" s="695"/>
      <c r="NYI19" s="695"/>
      <c r="NYJ19" s="695"/>
      <c r="NYK19" s="695"/>
      <c r="NYL19" s="695"/>
      <c r="NYM19" s="695"/>
      <c r="NYN19" s="695"/>
      <c r="NYO19" s="695"/>
      <c r="NYP19" s="695"/>
      <c r="NYQ19" s="695"/>
      <c r="NYR19" s="695"/>
      <c r="NYS19" s="695"/>
      <c r="NYT19" s="695"/>
      <c r="NYU19" s="695"/>
      <c r="NYV19" s="695"/>
      <c r="NYW19" s="695"/>
      <c r="NYX19" s="695"/>
      <c r="NYY19" s="695"/>
      <c r="NYZ19" s="695"/>
      <c r="NZA19" s="695"/>
      <c r="NZB19" s="695"/>
      <c r="NZC19" s="695"/>
      <c r="NZD19" s="695"/>
      <c r="NZE19" s="695"/>
      <c r="NZF19" s="695"/>
      <c r="NZG19" s="695"/>
      <c r="NZH19" s="695"/>
      <c r="NZI19" s="695"/>
      <c r="NZJ19" s="695"/>
      <c r="NZK19" s="695"/>
      <c r="NZL19" s="695"/>
      <c r="NZM19" s="695"/>
      <c r="NZN19" s="695"/>
      <c r="NZO19" s="695"/>
      <c r="NZP19" s="695"/>
      <c r="NZQ19" s="695"/>
      <c r="NZR19" s="695"/>
      <c r="NZS19" s="695"/>
      <c r="NZT19" s="695"/>
      <c r="NZU19" s="695"/>
      <c r="NZV19" s="695"/>
      <c r="NZW19" s="695"/>
      <c r="NZX19" s="695"/>
      <c r="NZY19" s="695"/>
      <c r="NZZ19" s="695"/>
      <c r="OAA19" s="695"/>
      <c r="OAB19" s="695"/>
      <c r="OAC19" s="695"/>
      <c r="OAD19" s="695"/>
      <c r="OAE19" s="695"/>
      <c r="OAF19" s="695"/>
      <c r="OAG19" s="695"/>
      <c r="OAH19" s="695"/>
      <c r="OAI19" s="695"/>
      <c r="OAJ19" s="695"/>
      <c r="OAK19" s="695"/>
      <c r="OAL19" s="695"/>
      <c r="OAM19" s="695"/>
      <c r="OAN19" s="695"/>
      <c r="OAO19" s="695"/>
      <c r="OAP19" s="695"/>
      <c r="OAQ19" s="695"/>
      <c r="OAR19" s="695"/>
      <c r="OAS19" s="695"/>
      <c r="OAT19" s="695"/>
      <c r="OAU19" s="695"/>
      <c r="OAV19" s="695"/>
      <c r="OAW19" s="695"/>
      <c r="OAX19" s="695"/>
      <c r="OAY19" s="695"/>
      <c r="OAZ19" s="695"/>
      <c r="OBA19" s="695"/>
      <c r="OBB19" s="695"/>
      <c r="OBC19" s="695"/>
      <c r="OBD19" s="695"/>
      <c r="OBE19" s="695"/>
      <c r="OBF19" s="695"/>
      <c r="OBG19" s="695"/>
      <c r="OBH19" s="695"/>
      <c r="OBI19" s="695"/>
      <c r="OBJ19" s="695"/>
      <c r="OBK19" s="695"/>
      <c r="OBL19" s="695"/>
      <c r="OBM19" s="695"/>
      <c r="OBN19" s="695"/>
      <c r="OBO19" s="695"/>
      <c r="OBP19" s="695"/>
      <c r="OBQ19" s="695"/>
      <c r="OBR19" s="695"/>
      <c r="OBS19" s="695"/>
      <c r="OBT19" s="695"/>
      <c r="OBU19" s="695"/>
      <c r="OBV19" s="695"/>
      <c r="OBW19" s="695"/>
      <c r="OBX19" s="695"/>
      <c r="OBY19" s="695"/>
      <c r="OBZ19" s="695"/>
      <c r="OCA19" s="695"/>
      <c r="OCB19" s="695"/>
      <c r="OCC19" s="695"/>
      <c r="OCD19" s="695"/>
      <c r="OCE19" s="695"/>
      <c r="OCF19" s="695"/>
      <c r="OCG19" s="695"/>
      <c r="OCH19" s="695"/>
      <c r="OCI19" s="695"/>
      <c r="OCJ19" s="695"/>
      <c r="OCK19" s="695"/>
      <c r="OCL19" s="695"/>
      <c r="OCM19" s="695"/>
      <c r="OCN19" s="695"/>
      <c r="OCO19" s="695"/>
      <c r="OCP19" s="695"/>
      <c r="OCQ19" s="695"/>
      <c r="OCR19" s="695"/>
      <c r="OCS19" s="695"/>
      <c r="OCT19" s="695"/>
      <c r="OCU19" s="695"/>
      <c r="OCV19" s="695"/>
      <c r="OCW19" s="695"/>
      <c r="OCX19" s="695"/>
      <c r="OCY19" s="695"/>
      <c r="OCZ19" s="695"/>
      <c r="ODA19" s="695"/>
      <c r="ODB19" s="695"/>
      <c r="ODC19" s="695"/>
      <c r="ODD19" s="695"/>
      <c r="ODE19" s="695"/>
      <c r="ODF19" s="695"/>
      <c r="ODG19" s="695"/>
      <c r="ODH19" s="695"/>
      <c r="ODI19" s="695"/>
      <c r="ODJ19" s="695"/>
      <c r="ODK19" s="695"/>
      <c r="ODL19" s="695"/>
      <c r="ODM19" s="695"/>
      <c r="ODN19" s="695"/>
      <c r="ODO19" s="695"/>
      <c r="ODP19" s="695"/>
      <c r="ODQ19" s="695"/>
      <c r="ODR19" s="695"/>
      <c r="ODS19" s="695"/>
      <c r="ODT19" s="695"/>
      <c r="ODU19" s="695"/>
      <c r="ODV19" s="695"/>
      <c r="ODW19" s="695"/>
      <c r="ODX19" s="695"/>
      <c r="ODY19" s="695"/>
      <c r="ODZ19" s="695"/>
      <c r="OEA19" s="695"/>
      <c r="OEB19" s="695"/>
      <c r="OEC19" s="695"/>
      <c r="OED19" s="695"/>
      <c r="OEE19" s="695"/>
      <c r="OEF19" s="695"/>
      <c r="OEG19" s="695"/>
      <c r="OEH19" s="695"/>
      <c r="OEI19" s="695"/>
      <c r="OEJ19" s="695"/>
      <c r="OEK19" s="695"/>
      <c r="OEL19" s="695"/>
      <c r="OEM19" s="695"/>
      <c r="OEN19" s="695"/>
      <c r="OEO19" s="695"/>
      <c r="OEP19" s="695"/>
      <c r="OEQ19" s="695"/>
      <c r="OER19" s="695"/>
      <c r="OES19" s="695"/>
      <c r="OET19" s="695"/>
      <c r="OEU19" s="695"/>
      <c r="OEV19" s="695"/>
      <c r="OEW19" s="695"/>
      <c r="OEX19" s="695"/>
      <c r="OEY19" s="695"/>
      <c r="OEZ19" s="695"/>
      <c r="OFA19" s="695"/>
      <c r="OFB19" s="695"/>
      <c r="OFC19" s="695"/>
      <c r="OFD19" s="695"/>
      <c r="OFE19" s="695"/>
      <c r="OFF19" s="695"/>
      <c r="OFG19" s="695"/>
      <c r="OFH19" s="695"/>
      <c r="OFI19" s="695"/>
      <c r="OFJ19" s="695"/>
      <c r="OFK19" s="695"/>
      <c r="OFL19" s="695"/>
      <c r="OFM19" s="695"/>
      <c r="OFN19" s="695"/>
      <c r="OFO19" s="695"/>
      <c r="OFP19" s="695"/>
      <c r="OFQ19" s="695"/>
      <c r="OFR19" s="695"/>
      <c r="OFS19" s="695"/>
      <c r="OFT19" s="695"/>
      <c r="OFU19" s="695"/>
      <c r="OFV19" s="695"/>
      <c r="OFW19" s="695"/>
      <c r="OFX19" s="695"/>
      <c r="OFY19" s="695"/>
      <c r="OFZ19" s="695"/>
      <c r="OGA19" s="695"/>
      <c r="OGB19" s="695"/>
      <c r="OGC19" s="695"/>
      <c r="OGD19" s="695"/>
      <c r="OGE19" s="695"/>
      <c r="OGF19" s="695"/>
      <c r="OGG19" s="695"/>
      <c r="OGH19" s="695"/>
      <c r="OGI19" s="695"/>
      <c r="OGJ19" s="695"/>
      <c r="OGK19" s="695"/>
      <c r="OGL19" s="695"/>
      <c r="OGM19" s="695"/>
      <c r="OGN19" s="695"/>
      <c r="OGO19" s="695"/>
      <c r="OGP19" s="695"/>
      <c r="OGQ19" s="695"/>
      <c r="OGR19" s="695"/>
      <c r="OGS19" s="695"/>
      <c r="OGT19" s="695"/>
      <c r="OGU19" s="695"/>
      <c r="OGV19" s="695"/>
      <c r="OGW19" s="695"/>
      <c r="OGX19" s="695"/>
      <c r="OGY19" s="695"/>
      <c r="OGZ19" s="695"/>
      <c r="OHA19" s="695"/>
      <c r="OHB19" s="695"/>
      <c r="OHC19" s="695"/>
      <c r="OHD19" s="695"/>
      <c r="OHE19" s="695"/>
      <c r="OHF19" s="695"/>
      <c r="OHG19" s="695"/>
      <c r="OHH19" s="695"/>
      <c r="OHI19" s="695"/>
      <c r="OHJ19" s="695"/>
      <c r="OHK19" s="695"/>
      <c r="OHL19" s="695"/>
      <c r="OHM19" s="695"/>
      <c r="OHN19" s="695"/>
      <c r="OHO19" s="695"/>
      <c r="OHP19" s="695"/>
      <c r="OHQ19" s="695"/>
      <c r="OHR19" s="695"/>
      <c r="OHS19" s="695"/>
      <c r="OHT19" s="695"/>
      <c r="OHU19" s="695"/>
      <c r="OHV19" s="695"/>
      <c r="OHW19" s="695"/>
      <c r="OHX19" s="695"/>
      <c r="OHY19" s="695"/>
      <c r="OHZ19" s="695"/>
      <c r="OIA19" s="695"/>
      <c r="OIB19" s="695"/>
      <c r="OIC19" s="695"/>
      <c r="OID19" s="695"/>
      <c r="OIE19" s="695"/>
      <c r="OIF19" s="695"/>
      <c r="OIG19" s="695"/>
      <c r="OIH19" s="695"/>
      <c r="OII19" s="695"/>
      <c r="OIJ19" s="695"/>
      <c r="OIK19" s="695"/>
      <c r="OIL19" s="695"/>
      <c r="OIM19" s="695"/>
      <c r="OIN19" s="695"/>
      <c r="OIO19" s="695"/>
      <c r="OIP19" s="695"/>
      <c r="OIQ19" s="695"/>
      <c r="OIR19" s="695"/>
      <c r="OIS19" s="695"/>
      <c r="OIT19" s="695"/>
      <c r="OIU19" s="695"/>
      <c r="OIV19" s="695"/>
      <c r="OIW19" s="695"/>
      <c r="OIX19" s="695"/>
      <c r="OIY19" s="695"/>
      <c r="OIZ19" s="695"/>
      <c r="OJA19" s="695"/>
      <c r="OJB19" s="695"/>
      <c r="OJC19" s="695"/>
      <c r="OJD19" s="695"/>
      <c r="OJE19" s="695"/>
      <c r="OJF19" s="695"/>
      <c r="OJG19" s="695"/>
      <c r="OJH19" s="695"/>
      <c r="OJI19" s="695"/>
      <c r="OJJ19" s="695"/>
      <c r="OJK19" s="695"/>
      <c r="OJL19" s="695"/>
      <c r="OJM19" s="695"/>
      <c r="OJN19" s="695"/>
      <c r="OJO19" s="695"/>
      <c r="OJP19" s="695"/>
      <c r="OJQ19" s="695"/>
      <c r="OJR19" s="695"/>
      <c r="OJS19" s="695"/>
      <c r="OJT19" s="695"/>
      <c r="OJU19" s="695"/>
      <c r="OJV19" s="695"/>
      <c r="OJW19" s="695"/>
      <c r="OJX19" s="695"/>
      <c r="OJY19" s="695"/>
      <c r="OJZ19" s="695"/>
      <c r="OKA19" s="695"/>
      <c r="OKB19" s="695"/>
      <c r="OKC19" s="695"/>
      <c r="OKD19" s="695"/>
      <c r="OKE19" s="695"/>
      <c r="OKF19" s="695"/>
      <c r="OKG19" s="695"/>
      <c r="OKH19" s="695"/>
      <c r="OKI19" s="695"/>
      <c r="OKJ19" s="695"/>
      <c r="OKK19" s="695"/>
      <c r="OKL19" s="695"/>
      <c r="OKM19" s="695"/>
      <c r="OKN19" s="695"/>
      <c r="OKO19" s="695"/>
      <c r="OKP19" s="695"/>
      <c r="OKQ19" s="695"/>
      <c r="OKR19" s="695"/>
      <c r="OKS19" s="695"/>
      <c r="OKT19" s="695"/>
      <c r="OKU19" s="695"/>
      <c r="OKV19" s="695"/>
      <c r="OKW19" s="695"/>
      <c r="OKX19" s="695"/>
      <c r="OKY19" s="695"/>
      <c r="OKZ19" s="695"/>
      <c r="OLA19" s="695"/>
      <c r="OLB19" s="695"/>
      <c r="OLC19" s="695"/>
      <c r="OLD19" s="695"/>
      <c r="OLE19" s="695"/>
      <c r="OLF19" s="695"/>
      <c r="OLG19" s="695"/>
      <c r="OLH19" s="695"/>
      <c r="OLI19" s="695"/>
      <c r="OLJ19" s="695"/>
      <c r="OLK19" s="695"/>
      <c r="OLL19" s="695"/>
      <c r="OLM19" s="695"/>
      <c r="OLN19" s="695"/>
      <c r="OLO19" s="695"/>
      <c r="OLP19" s="695"/>
      <c r="OLQ19" s="695"/>
      <c r="OLR19" s="695"/>
      <c r="OLS19" s="695"/>
      <c r="OLT19" s="695"/>
      <c r="OLU19" s="695"/>
      <c r="OLV19" s="695"/>
      <c r="OLW19" s="695"/>
      <c r="OLX19" s="695"/>
      <c r="OLY19" s="695"/>
      <c r="OLZ19" s="695"/>
      <c r="OMA19" s="695"/>
      <c r="OMB19" s="695"/>
      <c r="OMC19" s="695"/>
      <c r="OMD19" s="695"/>
      <c r="OME19" s="695"/>
      <c r="OMF19" s="695"/>
      <c r="OMG19" s="695"/>
      <c r="OMH19" s="695"/>
      <c r="OMI19" s="695"/>
      <c r="OMJ19" s="695"/>
      <c r="OMK19" s="695"/>
      <c r="OML19" s="695"/>
      <c r="OMM19" s="695"/>
      <c r="OMN19" s="695"/>
      <c r="OMO19" s="695"/>
      <c r="OMP19" s="695"/>
      <c r="OMQ19" s="695"/>
      <c r="OMR19" s="695"/>
      <c r="OMS19" s="695"/>
      <c r="OMT19" s="695"/>
      <c r="OMU19" s="695"/>
      <c r="OMV19" s="695"/>
      <c r="OMW19" s="695"/>
      <c r="OMX19" s="695"/>
      <c r="OMY19" s="695"/>
      <c r="OMZ19" s="695"/>
      <c r="ONA19" s="695"/>
      <c r="ONB19" s="695"/>
      <c r="ONC19" s="695"/>
      <c r="OND19" s="695"/>
      <c r="ONE19" s="695"/>
      <c r="ONF19" s="695"/>
      <c r="ONG19" s="695"/>
      <c r="ONH19" s="695"/>
      <c r="ONI19" s="695"/>
      <c r="ONJ19" s="695"/>
      <c r="ONK19" s="695"/>
      <c r="ONL19" s="695"/>
      <c r="ONM19" s="695"/>
      <c r="ONN19" s="695"/>
      <c r="ONO19" s="695"/>
      <c r="ONP19" s="695"/>
      <c r="ONQ19" s="695"/>
      <c r="ONR19" s="695"/>
      <c r="ONS19" s="695"/>
      <c r="ONT19" s="695"/>
      <c r="ONU19" s="695"/>
      <c r="ONV19" s="695"/>
      <c r="ONW19" s="695"/>
      <c r="ONX19" s="695"/>
      <c r="ONY19" s="695"/>
      <c r="ONZ19" s="695"/>
      <c r="OOA19" s="695"/>
      <c r="OOB19" s="695"/>
      <c r="OOC19" s="695"/>
      <c r="OOD19" s="695"/>
      <c r="OOE19" s="695"/>
      <c r="OOF19" s="695"/>
      <c r="OOG19" s="695"/>
      <c r="OOH19" s="695"/>
      <c r="OOI19" s="695"/>
      <c r="OOJ19" s="695"/>
      <c r="OOK19" s="695"/>
      <c r="OOL19" s="695"/>
      <c r="OOM19" s="695"/>
      <c r="OON19" s="695"/>
      <c r="OOO19" s="695"/>
      <c r="OOP19" s="695"/>
      <c r="OOQ19" s="695"/>
      <c r="OOR19" s="695"/>
      <c r="OOS19" s="695"/>
      <c r="OOT19" s="695"/>
      <c r="OOU19" s="695"/>
      <c r="OOV19" s="695"/>
      <c r="OOW19" s="695"/>
      <c r="OOX19" s="695"/>
      <c r="OOY19" s="695"/>
      <c r="OOZ19" s="695"/>
      <c r="OPA19" s="695"/>
      <c r="OPB19" s="695"/>
      <c r="OPC19" s="695"/>
      <c r="OPD19" s="695"/>
      <c r="OPE19" s="695"/>
      <c r="OPF19" s="695"/>
      <c r="OPG19" s="695"/>
      <c r="OPH19" s="695"/>
      <c r="OPI19" s="695"/>
      <c r="OPJ19" s="695"/>
      <c r="OPK19" s="695"/>
      <c r="OPL19" s="695"/>
      <c r="OPM19" s="695"/>
      <c r="OPN19" s="695"/>
      <c r="OPO19" s="695"/>
      <c r="OPP19" s="695"/>
      <c r="OPQ19" s="695"/>
      <c r="OPR19" s="695"/>
      <c r="OPS19" s="695"/>
      <c r="OPT19" s="695"/>
      <c r="OPU19" s="695"/>
      <c r="OPV19" s="695"/>
      <c r="OPW19" s="695"/>
      <c r="OPX19" s="695"/>
      <c r="OPY19" s="695"/>
      <c r="OPZ19" s="695"/>
      <c r="OQA19" s="695"/>
      <c r="OQB19" s="695"/>
      <c r="OQC19" s="695"/>
      <c r="OQD19" s="695"/>
      <c r="OQE19" s="695"/>
      <c r="OQF19" s="695"/>
      <c r="OQG19" s="695"/>
      <c r="OQH19" s="695"/>
      <c r="OQI19" s="695"/>
      <c r="OQJ19" s="695"/>
      <c r="OQK19" s="695"/>
      <c r="OQL19" s="695"/>
      <c r="OQM19" s="695"/>
      <c r="OQN19" s="695"/>
      <c r="OQO19" s="695"/>
      <c r="OQP19" s="695"/>
      <c r="OQQ19" s="695"/>
      <c r="OQR19" s="695"/>
      <c r="OQS19" s="695"/>
      <c r="OQT19" s="695"/>
      <c r="OQU19" s="695"/>
      <c r="OQV19" s="695"/>
      <c r="OQW19" s="695"/>
      <c r="OQX19" s="695"/>
      <c r="OQY19" s="695"/>
      <c r="OQZ19" s="695"/>
      <c r="ORA19" s="695"/>
      <c r="ORB19" s="695"/>
      <c r="ORC19" s="695"/>
      <c r="ORD19" s="695"/>
      <c r="ORE19" s="695"/>
      <c r="ORF19" s="695"/>
      <c r="ORG19" s="695"/>
      <c r="ORH19" s="695"/>
      <c r="ORI19" s="695"/>
      <c r="ORJ19" s="695"/>
      <c r="ORK19" s="695"/>
      <c r="ORL19" s="695"/>
      <c r="ORM19" s="695"/>
      <c r="ORN19" s="695"/>
      <c r="ORO19" s="695"/>
      <c r="ORP19" s="695"/>
      <c r="ORQ19" s="695"/>
      <c r="ORR19" s="695"/>
      <c r="ORS19" s="695"/>
      <c r="ORT19" s="695"/>
      <c r="ORU19" s="695"/>
      <c r="ORV19" s="695"/>
      <c r="ORW19" s="695"/>
      <c r="ORX19" s="695"/>
      <c r="ORY19" s="695"/>
      <c r="ORZ19" s="695"/>
      <c r="OSA19" s="695"/>
      <c r="OSB19" s="695"/>
      <c r="OSC19" s="695"/>
      <c r="OSD19" s="695"/>
      <c r="OSE19" s="695"/>
      <c r="OSF19" s="695"/>
      <c r="OSG19" s="695"/>
      <c r="OSH19" s="695"/>
      <c r="OSI19" s="695"/>
      <c r="OSJ19" s="695"/>
      <c r="OSK19" s="695"/>
      <c r="OSL19" s="695"/>
      <c r="OSM19" s="695"/>
      <c r="OSN19" s="695"/>
      <c r="OSO19" s="695"/>
      <c r="OSP19" s="695"/>
      <c r="OSQ19" s="695"/>
      <c r="OSR19" s="695"/>
      <c r="OSS19" s="695"/>
      <c r="OST19" s="695"/>
      <c r="OSU19" s="695"/>
      <c r="OSV19" s="695"/>
      <c r="OSW19" s="695"/>
      <c r="OSX19" s="695"/>
      <c r="OSY19" s="695"/>
      <c r="OSZ19" s="695"/>
      <c r="OTA19" s="695"/>
      <c r="OTB19" s="695"/>
      <c r="OTC19" s="695"/>
      <c r="OTD19" s="695"/>
      <c r="OTE19" s="695"/>
      <c r="OTF19" s="695"/>
      <c r="OTG19" s="695"/>
      <c r="OTH19" s="695"/>
      <c r="OTI19" s="695"/>
      <c r="OTJ19" s="695"/>
      <c r="OTK19" s="695"/>
      <c r="OTL19" s="695"/>
      <c r="OTM19" s="695"/>
      <c r="OTN19" s="695"/>
      <c r="OTO19" s="695"/>
      <c r="OTP19" s="695"/>
      <c r="OTQ19" s="695"/>
      <c r="OTR19" s="695"/>
      <c r="OTS19" s="695"/>
      <c r="OTT19" s="695"/>
      <c r="OTU19" s="695"/>
      <c r="OTV19" s="695"/>
      <c r="OTW19" s="695"/>
      <c r="OTX19" s="695"/>
      <c r="OTY19" s="695"/>
      <c r="OTZ19" s="695"/>
      <c r="OUA19" s="695"/>
      <c r="OUB19" s="695"/>
      <c r="OUC19" s="695"/>
      <c r="OUD19" s="695"/>
      <c r="OUE19" s="695"/>
      <c r="OUF19" s="695"/>
      <c r="OUG19" s="695"/>
      <c r="OUH19" s="695"/>
      <c r="OUI19" s="695"/>
      <c r="OUJ19" s="695"/>
      <c r="OUK19" s="695"/>
      <c r="OUL19" s="695"/>
      <c r="OUM19" s="695"/>
      <c r="OUN19" s="695"/>
      <c r="OUO19" s="695"/>
      <c r="OUP19" s="695"/>
      <c r="OUQ19" s="695"/>
      <c r="OUR19" s="695"/>
      <c r="OUS19" s="695"/>
      <c r="OUT19" s="695"/>
      <c r="OUU19" s="695"/>
      <c r="OUV19" s="695"/>
      <c r="OUW19" s="695"/>
      <c r="OUX19" s="695"/>
      <c r="OUY19" s="695"/>
      <c r="OUZ19" s="695"/>
      <c r="OVA19" s="695"/>
      <c r="OVB19" s="695"/>
      <c r="OVC19" s="695"/>
      <c r="OVD19" s="695"/>
      <c r="OVE19" s="695"/>
      <c r="OVF19" s="695"/>
      <c r="OVG19" s="695"/>
      <c r="OVH19" s="695"/>
      <c r="OVI19" s="695"/>
      <c r="OVJ19" s="695"/>
      <c r="OVK19" s="695"/>
      <c r="OVL19" s="695"/>
      <c r="OVM19" s="695"/>
      <c r="OVN19" s="695"/>
      <c r="OVO19" s="695"/>
      <c r="OVP19" s="695"/>
      <c r="OVQ19" s="695"/>
      <c r="OVR19" s="695"/>
      <c r="OVS19" s="695"/>
      <c r="OVT19" s="695"/>
      <c r="OVU19" s="695"/>
      <c r="OVV19" s="695"/>
      <c r="OVW19" s="695"/>
      <c r="OVX19" s="695"/>
      <c r="OVY19" s="695"/>
      <c r="OVZ19" s="695"/>
      <c r="OWA19" s="695"/>
      <c r="OWB19" s="695"/>
      <c r="OWC19" s="695"/>
      <c r="OWD19" s="695"/>
      <c r="OWE19" s="695"/>
      <c r="OWF19" s="695"/>
      <c r="OWG19" s="695"/>
      <c r="OWH19" s="695"/>
      <c r="OWI19" s="695"/>
      <c r="OWJ19" s="695"/>
      <c r="OWK19" s="695"/>
      <c r="OWL19" s="695"/>
      <c r="OWM19" s="695"/>
      <c r="OWN19" s="695"/>
      <c r="OWO19" s="695"/>
      <c r="OWP19" s="695"/>
      <c r="OWQ19" s="695"/>
      <c r="OWR19" s="695"/>
      <c r="OWS19" s="695"/>
      <c r="OWT19" s="695"/>
      <c r="OWU19" s="695"/>
      <c r="OWV19" s="695"/>
      <c r="OWW19" s="695"/>
      <c r="OWX19" s="695"/>
      <c r="OWY19" s="695"/>
      <c r="OWZ19" s="695"/>
      <c r="OXA19" s="695"/>
      <c r="OXB19" s="695"/>
      <c r="OXC19" s="695"/>
      <c r="OXD19" s="695"/>
      <c r="OXE19" s="695"/>
      <c r="OXF19" s="695"/>
      <c r="OXG19" s="695"/>
      <c r="OXH19" s="695"/>
      <c r="OXI19" s="695"/>
      <c r="OXJ19" s="695"/>
      <c r="OXK19" s="695"/>
      <c r="OXL19" s="695"/>
      <c r="OXM19" s="695"/>
      <c r="OXN19" s="695"/>
      <c r="OXO19" s="695"/>
      <c r="OXP19" s="695"/>
      <c r="OXQ19" s="695"/>
      <c r="OXR19" s="695"/>
      <c r="OXS19" s="695"/>
      <c r="OXT19" s="695"/>
      <c r="OXU19" s="695"/>
      <c r="OXV19" s="695"/>
      <c r="OXW19" s="695"/>
      <c r="OXX19" s="695"/>
      <c r="OXY19" s="695"/>
      <c r="OXZ19" s="695"/>
      <c r="OYA19" s="695"/>
      <c r="OYB19" s="695"/>
      <c r="OYC19" s="695"/>
      <c r="OYD19" s="695"/>
      <c r="OYE19" s="695"/>
      <c r="OYF19" s="695"/>
      <c r="OYG19" s="695"/>
      <c r="OYH19" s="695"/>
      <c r="OYI19" s="695"/>
      <c r="OYJ19" s="695"/>
      <c r="OYK19" s="695"/>
      <c r="OYL19" s="695"/>
      <c r="OYM19" s="695"/>
      <c r="OYN19" s="695"/>
      <c r="OYO19" s="695"/>
      <c r="OYP19" s="695"/>
      <c r="OYQ19" s="695"/>
      <c r="OYR19" s="695"/>
      <c r="OYS19" s="695"/>
      <c r="OYT19" s="695"/>
      <c r="OYU19" s="695"/>
      <c r="OYV19" s="695"/>
      <c r="OYW19" s="695"/>
      <c r="OYX19" s="695"/>
      <c r="OYY19" s="695"/>
      <c r="OYZ19" s="695"/>
      <c r="OZA19" s="695"/>
      <c r="OZB19" s="695"/>
      <c r="OZC19" s="695"/>
      <c r="OZD19" s="695"/>
      <c r="OZE19" s="695"/>
      <c r="OZF19" s="695"/>
      <c r="OZG19" s="695"/>
      <c r="OZH19" s="695"/>
      <c r="OZI19" s="695"/>
      <c r="OZJ19" s="695"/>
      <c r="OZK19" s="695"/>
      <c r="OZL19" s="695"/>
      <c r="OZM19" s="695"/>
      <c r="OZN19" s="695"/>
      <c r="OZO19" s="695"/>
      <c r="OZP19" s="695"/>
      <c r="OZQ19" s="695"/>
      <c r="OZR19" s="695"/>
      <c r="OZS19" s="695"/>
      <c r="OZT19" s="695"/>
      <c r="OZU19" s="695"/>
      <c r="OZV19" s="695"/>
      <c r="OZW19" s="695"/>
      <c r="OZX19" s="695"/>
      <c r="OZY19" s="695"/>
      <c r="OZZ19" s="695"/>
      <c r="PAA19" s="695"/>
      <c r="PAB19" s="695"/>
      <c r="PAC19" s="695"/>
      <c r="PAD19" s="695"/>
      <c r="PAE19" s="695"/>
      <c r="PAF19" s="695"/>
      <c r="PAG19" s="695"/>
      <c r="PAH19" s="695"/>
      <c r="PAI19" s="695"/>
      <c r="PAJ19" s="695"/>
      <c r="PAK19" s="695"/>
      <c r="PAL19" s="695"/>
      <c r="PAM19" s="695"/>
      <c r="PAN19" s="695"/>
      <c r="PAO19" s="695"/>
      <c r="PAP19" s="695"/>
      <c r="PAQ19" s="695"/>
      <c r="PAR19" s="695"/>
      <c r="PAS19" s="695"/>
      <c r="PAT19" s="695"/>
      <c r="PAU19" s="695"/>
      <c r="PAV19" s="695"/>
      <c r="PAW19" s="695"/>
      <c r="PAX19" s="695"/>
      <c r="PAY19" s="695"/>
      <c r="PAZ19" s="695"/>
      <c r="PBA19" s="695"/>
      <c r="PBB19" s="695"/>
      <c r="PBC19" s="695"/>
      <c r="PBD19" s="695"/>
      <c r="PBE19" s="695"/>
      <c r="PBF19" s="695"/>
      <c r="PBG19" s="695"/>
      <c r="PBH19" s="695"/>
      <c r="PBI19" s="695"/>
      <c r="PBJ19" s="695"/>
      <c r="PBK19" s="695"/>
      <c r="PBL19" s="695"/>
      <c r="PBM19" s="695"/>
      <c r="PBN19" s="695"/>
      <c r="PBO19" s="695"/>
      <c r="PBP19" s="695"/>
      <c r="PBQ19" s="695"/>
      <c r="PBR19" s="695"/>
      <c r="PBS19" s="695"/>
      <c r="PBT19" s="695"/>
      <c r="PBU19" s="695"/>
      <c r="PBV19" s="695"/>
      <c r="PBW19" s="695"/>
      <c r="PBX19" s="695"/>
      <c r="PBY19" s="695"/>
      <c r="PBZ19" s="695"/>
      <c r="PCA19" s="695"/>
      <c r="PCB19" s="695"/>
      <c r="PCC19" s="695"/>
      <c r="PCD19" s="695"/>
      <c r="PCE19" s="695"/>
      <c r="PCF19" s="695"/>
      <c r="PCG19" s="695"/>
      <c r="PCH19" s="695"/>
      <c r="PCI19" s="695"/>
      <c r="PCJ19" s="695"/>
      <c r="PCK19" s="695"/>
      <c r="PCL19" s="695"/>
      <c r="PCM19" s="695"/>
      <c r="PCN19" s="695"/>
      <c r="PCO19" s="695"/>
      <c r="PCP19" s="695"/>
      <c r="PCQ19" s="695"/>
      <c r="PCR19" s="695"/>
      <c r="PCS19" s="695"/>
      <c r="PCT19" s="695"/>
      <c r="PCU19" s="695"/>
      <c r="PCV19" s="695"/>
      <c r="PCW19" s="695"/>
      <c r="PCX19" s="695"/>
      <c r="PCY19" s="695"/>
      <c r="PCZ19" s="695"/>
      <c r="PDA19" s="695"/>
      <c r="PDB19" s="695"/>
      <c r="PDC19" s="695"/>
      <c r="PDD19" s="695"/>
      <c r="PDE19" s="695"/>
      <c r="PDF19" s="695"/>
      <c r="PDG19" s="695"/>
      <c r="PDH19" s="695"/>
      <c r="PDI19" s="695"/>
      <c r="PDJ19" s="695"/>
      <c r="PDK19" s="695"/>
      <c r="PDL19" s="695"/>
      <c r="PDM19" s="695"/>
      <c r="PDN19" s="695"/>
      <c r="PDO19" s="695"/>
      <c r="PDP19" s="695"/>
      <c r="PDQ19" s="695"/>
      <c r="PDR19" s="695"/>
      <c r="PDS19" s="695"/>
      <c r="PDT19" s="695"/>
      <c r="PDU19" s="695"/>
      <c r="PDV19" s="695"/>
      <c r="PDW19" s="695"/>
      <c r="PDX19" s="695"/>
      <c r="PDY19" s="695"/>
      <c r="PDZ19" s="695"/>
      <c r="PEA19" s="695"/>
      <c r="PEB19" s="695"/>
      <c r="PEC19" s="695"/>
      <c r="PED19" s="695"/>
      <c r="PEE19" s="695"/>
      <c r="PEF19" s="695"/>
      <c r="PEG19" s="695"/>
      <c r="PEH19" s="695"/>
      <c r="PEI19" s="695"/>
      <c r="PEJ19" s="695"/>
      <c r="PEK19" s="695"/>
      <c r="PEL19" s="695"/>
      <c r="PEM19" s="695"/>
      <c r="PEN19" s="695"/>
      <c r="PEO19" s="695"/>
      <c r="PEP19" s="695"/>
      <c r="PEQ19" s="695"/>
      <c r="PER19" s="695"/>
      <c r="PES19" s="695"/>
      <c r="PET19" s="695"/>
      <c r="PEU19" s="695"/>
      <c r="PEV19" s="695"/>
      <c r="PEW19" s="695"/>
      <c r="PEX19" s="695"/>
      <c r="PEY19" s="695"/>
      <c r="PEZ19" s="695"/>
      <c r="PFA19" s="695"/>
      <c r="PFB19" s="695"/>
      <c r="PFC19" s="695"/>
      <c r="PFD19" s="695"/>
      <c r="PFE19" s="695"/>
      <c r="PFF19" s="695"/>
      <c r="PFG19" s="695"/>
      <c r="PFH19" s="695"/>
      <c r="PFI19" s="695"/>
      <c r="PFJ19" s="695"/>
      <c r="PFK19" s="695"/>
      <c r="PFL19" s="695"/>
      <c r="PFM19" s="695"/>
      <c r="PFN19" s="695"/>
      <c r="PFO19" s="695"/>
      <c r="PFP19" s="695"/>
      <c r="PFQ19" s="695"/>
      <c r="PFR19" s="695"/>
      <c r="PFS19" s="695"/>
      <c r="PFT19" s="695"/>
      <c r="PFU19" s="695"/>
      <c r="PFV19" s="695"/>
      <c r="PFW19" s="695"/>
      <c r="PFX19" s="695"/>
      <c r="PFY19" s="695"/>
      <c r="PFZ19" s="695"/>
      <c r="PGA19" s="695"/>
      <c r="PGB19" s="695"/>
      <c r="PGC19" s="695"/>
      <c r="PGD19" s="695"/>
      <c r="PGE19" s="695"/>
      <c r="PGF19" s="695"/>
      <c r="PGG19" s="695"/>
      <c r="PGH19" s="695"/>
      <c r="PGI19" s="695"/>
      <c r="PGJ19" s="695"/>
      <c r="PGK19" s="695"/>
      <c r="PGL19" s="695"/>
      <c r="PGM19" s="695"/>
      <c r="PGN19" s="695"/>
      <c r="PGO19" s="695"/>
      <c r="PGP19" s="695"/>
      <c r="PGQ19" s="695"/>
      <c r="PGR19" s="695"/>
      <c r="PGS19" s="695"/>
      <c r="PGT19" s="695"/>
      <c r="PGU19" s="695"/>
      <c r="PGV19" s="695"/>
      <c r="PGW19" s="695"/>
      <c r="PGX19" s="695"/>
      <c r="PGY19" s="695"/>
      <c r="PGZ19" s="695"/>
      <c r="PHA19" s="695"/>
      <c r="PHB19" s="695"/>
      <c r="PHC19" s="695"/>
      <c r="PHD19" s="695"/>
      <c r="PHE19" s="695"/>
      <c r="PHF19" s="695"/>
      <c r="PHG19" s="695"/>
      <c r="PHH19" s="695"/>
      <c r="PHI19" s="695"/>
      <c r="PHJ19" s="695"/>
      <c r="PHK19" s="695"/>
      <c r="PHL19" s="695"/>
      <c r="PHM19" s="695"/>
      <c r="PHN19" s="695"/>
      <c r="PHO19" s="695"/>
      <c r="PHP19" s="695"/>
      <c r="PHQ19" s="695"/>
      <c r="PHR19" s="695"/>
      <c r="PHS19" s="695"/>
      <c r="PHT19" s="695"/>
      <c r="PHU19" s="695"/>
      <c r="PHV19" s="695"/>
      <c r="PHW19" s="695"/>
      <c r="PHX19" s="695"/>
      <c r="PHY19" s="695"/>
      <c r="PHZ19" s="695"/>
      <c r="PIA19" s="695"/>
      <c r="PIB19" s="695"/>
      <c r="PIC19" s="695"/>
      <c r="PID19" s="695"/>
      <c r="PIE19" s="695"/>
      <c r="PIF19" s="695"/>
      <c r="PIG19" s="695"/>
      <c r="PIH19" s="695"/>
      <c r="PII19" s="695"/>
      <c r="PIJ19" s="695"/>
      <c r="PIK19" s="695"/>
      <c r="PIL19" s="695"/>
      <c r="PIM19" s="695"/>
      <c r="PIN19" s="695"/>
      <c r="PIO19" s="695"/>
      <c r="PIP19" s="695"/>
      <c r="PIQ19" s="695"/>
      <c r="PIR19" s="695"/>
      <c r="PIS19" s="695"/>
      <c r="PIT19" s="695"/>
      <c r="PIU19" s="695"/>
      <c r="PIV19" s="695"/>
      <c r="PIW19" s="695"/>
      <c r="PIX19" s="695"/>
      <c r="PIY19" s="695"/>
      <c r="PIZ19" s="695"/>
      <c r="PJA19" s="695"/>
      <c r="PJB19" s="695"/>
      <c r="PJC19" s="695"/>
      <c r="PJD19" s="695"/>
      <c r="PJE19" s="695"/>
      <c r="PJF19" s="695"/>
      <c r="PJG19" s="695"/>
      <c r="PJH19" s="695"/>
      <c r="PJI19" s="695"/>
      <c r="PJJ19" s="695"/>
      <c r="PJK19" s="695"/>
      <c r="PJL19" s="695"/>
      <c r="PJM19" s="695"/>
      <c r="PJN19" s="695"/>
      <c r="PJO19" s="695"/>
      <c r="PJP19" s="695"/>
      <c r="PJQ19" s="695"/>
      <c r="PJR19" s="695"/>
      <c r="PJS19" s="695"/>
      <c r="PJT19" s="695"/>
      <c r="PJU19" s="695"/>
      <c r="PJV19" s="695"/>
      <c r="PJW19" s="695"/>
      <c r="PJX19" s="695"/>
      <c r="PJY19" s="695"/>
      <c r="PJZ19" s="695"/>
      <c r="PKA19" s="695"/>
      <c r="PKB19" s="695"/>
      <c r="PKC19" s="695"/>
      <c r="PKD19" s="695"/>
      <c r="PKE19" s="695"/>
      <c r="PKF19" s="695"/>
      <c r="PKG19" s="695"/>
      <c r="PKH19" s="695"/>
      <c r="PKI19" s="695"/>
      <c r="PKJ19" s="695"/>
      <c r="PKK19" s="695"/>
      <c r="PKL19" s="695"/>
      <c r="PKM19" s="695"/>
      <c r="PKN19" s="695"/>
      <c r="PKO19" s="695"/>
      <c r="PKP19" s="695"/>
      <c r="PKQ19" s="695"/>
      <c r="PKR19" s="695"/>
      <c r="PKS19" s="695"/>
      <c r="PKT19" s="695"/>
      <c r="PKU19" s="695"/>
      <c r="PKV19" s="695"/>
      <c r="PKW19" s="695"/>
      <c r="PKX19" s="695"/>
      <c r="PKY19" s="695"/>
      <c r="PKZ19" s="695"/>
      <c r="PLA19" s="695"/>
      <c r="PLB19" s="695"/>
      <c r="PLC19" s="695"/>
      <c r="PLD19" s="695"/>
      <c r="PLE19" s="695"/>
      <c r="PLF19" s="695"/>
      <c r="PLG19" s="695"/>
      <c r="PLH19" s="695"/>
      <c r="PLI19" s="695"/>
      <c r="PLJ19" s="695"/>
      <c r="PLK19" s="695"/>
      <c r="PLL19" s="695"/>
      <c r="PLM19" s="695"/>
      <c r="PLN19" s="695"/>
      <c r="PLO19" s="695"/>
      <c r="PLP19" s="695"/>
      <c r="PLQ19" s="695"/>
      <c r="PLR19" s="695"/>
      <c r="PLS19" s="695"/>
      <c r="PLT19" s="695"/>
      <c r="PLU19" s="695"/>
      <c r="PLV19" s="695"/>
      <c r="PLW19" s="695"/>
      <c r="PLX19" s="695"/>
      <c r="PLY19" s="695"/>
      <c r="PLZ19" s="695"/>
      <c r="PMA19" s="695"/>
      <c r="PMB19" s="695"/>
      <c r="PMC19" s="695"/>
      <c r="PMD19" s="695"/>
      <c r="PME19" s="695"/>
      <c r="PMF19" s="695"/>
      <c r="PMG19" s="695"/>
      <c r="PMH19" s="695"/>
      <c r="PMI19" s="695"/>
      <c r="PMJ19" s="695"/>
      <c r="PMK19" s="695"/>
      <c r="PML19" s="695"/>
      <c r="PMM19" s="695"/>
      <c r="PMN19" s="695"/>
      <c r="PMO19" s="695"/>
      <c r="PMP19" s="695"/>
      <c r="PMQ19" s="695"/>
      <c r="PMR19" s="695"/>
      <c r="PMS19" s="695"/>
      <c r="PMT19" s="695"/>
      <c r="PMU19" s="695"/>
      <c r="PMV19" s="695"/>
      <c r="PMW19" s="695"/>
      <c r="PMX19" s="695"/>
      <c r="PMY19" s="695"/>
      <c r="PMZ19" s="695"/>
      <c r="PNA19" s="695"/>
      <c r="PNB19" s="695"/>
      <c r="PNC19" s="695"/>
      <c r="PND19" s="695"/>
      <c r="PNE19" s="695"/>
      <c r="PNF19" s="695"/>
      <c r="PNG19" s="695"/>
      <c r="PNH19" s="695"/>
      <c r="PNI19" s="695"/>
      <c r="PNJ19" s="695"/>
      <c r="PNK19" s="695"/>
      <c r="PNL19" s="695"/>
      <c r="PNM19" s="695"/>
      <c r="PNN19" s="695"/>
      <c r="PNO19" s="695"/>
      <c r="PNP19" s="695"/>
      <c r="PNQ19" s="695"/>
      <c r="PNR19" s="695"/>
      <c r="PNS19" s="695"/>
      <c r="PNT19" s="695"/>
      <c r="PNU19" s="695"/>
      <c r="PNV19" s="695"/>
      <c r="PNW19" s="695"/>
      <c r="PNX19" s="695"/>
      <c r="PNY19" s="695"/>
      <c r="PNZ19" s="695"/>
      <c r="POA19" s="695"/>
      <c r="POB19" s="695"/>
      <c r="POC19" s="695"/>
      <c r="POD19" s="695"/>
      <c r="POE19" s="695"/>
      <c r="POF19" s="695"/>
      <c r="POG19" s="695"/>
      <c r="POH19" s="695"/>
      <c r="POI19" s="695"/>
      <c r="POJ19" s="695"/>
      <c r="POK19" s="695"/>
      <c r="POL19" s="695"/>
      <c r="POM19" s="695"/>
      <c r="PON19" s="695"/>
      <c r="POO19" s="695"/>
      <c r="POP19" s="695"/>
      <c r="POQ19" s="695"/>
      <c r="POR19" s="695"/>
      <c r="POS19" s="695"/>
      <c r="POT19" s="695"/>
      <c r="POU19" s="695"/>
      <c r="POV19" s="695"/>
      <c r="POW19" s="695"/>
      <c r="POX19" s="695"/>
      <c r="POY19" s="695"/>
      <c r="POZ19" s="695"/>
      <c r="PPA19" s="695"/>
      <c r="PPB19" s="695"/>
      <c r="PPC19" s="695"/>
      <c r="PPD19" s="695"/>
      <c r="PPE19" s="695"/>
      <c r="PPF19" s="695"/>
      <c r="PPG19" s="695"/>
      <c r="PPH19" s="695"/>
      <c r="PPI19" s="695"/>
      <c r="PPJ19" s="695"/>
      <c r="PPK19" s="695"/>
      <c r="PPL19" s="695"/>
      <c r="PPM19" s="695"/>
      <c r="PPN19" s="695"/>
      <c r="PPO19" s="695"/>
      <c r="PPP19" s="695"/>
      <c r="PPQ19" s="695"/>
      <c r="PPR19" s="695"/>
      <c r="PPS19" s="695"/>
      <c r="PPT19" s="695"/>
      <c r="PPU19" s="695"/>
      <c r="PPV19" s="695"/>
      <c r="PPW19" s="695"/>
      <c r="PPX19" s="695"/>
      <c r="PPY19" s="695"/>
      <c r="PPZ19" s="695"/>
      <c r="PQA19" s="695"/>
      <c r="PQB19" s="695"/>
      <c r="PQC19" s="695"/>
      <c r="PQD19" s="695"/>
      <c r="PQE19" s="695"/>
      <c r="PQF19" s="695"/>
      <c r="PQG19" s="695"/>
      <c r="PQH19" s="695"/>
      <c r="PQI19" s="695"/>
      <c r="PQJ19" s="695"/>
      <c r="PQK19" s="695"/>
      <c r="PQL19" s="695"/>
      <c r="PQM19" s="695"/>
      <c r="PQN19" s="695"/>
      <c r="PQO19" s="695"/>
      <c r="PQP19" s="695"/>
      <c r="PQQ19" s="695"/>
      <c r="PQR19" s="695"/>
      <c r="PQS19" s="695"/>
      <c r="PQT19" s="695"/>
      <c r="PQU19" s="695"/>
      <c r="PQV19" s="695"/>
      <c r="PQW19" s="695"/>
      <c r="PQX19" s="695"/>
      <c r="PQY19" s="695"/>
      <c r="PQZ19" s="695"/>
      <c r="PRA19" s="695"/>
      <c r="PRB19" s="695"/>
      <c r="PRC19" s="695"/>
      <c r="PRD19" s="695"/>
      <c r="PRE19" s="695"/>
      <c r="PRF19" s="695"/>
      <c r="PRG19" s="695"/>
      <c r="PRH19" s="695"/>
      <c r="PRI19" s="695"/>
      <c r="PRJ19" s="695"/>
      <c r="PRK19" s="695"/>
      <c r="PRL19" s="695"/>
      <c r="PRM19" s="695"/>
      <c r="PRN19" s="695"/>
      <c r="PRO19" s="695"/>
      <c r="PRP19" s="695"/>
      <c r="PRQ19" s="695"/>
      <c r="PRR19" s="695"/>
      <c r="PRS19" s="695"/>
      <c r="PRT19" s="695"/>
      <c r="PRU19" s="695"/>
      <c r="PRV19" s="695"/>
      <c r="PRW19" s="695"/>
      <c r="PRX19" s="695"/>
      <c r="PRY19" s="695"/>
      <c r="PRZ19" s="695"/>
      <c r="PSA19" s="695"/>
      <c r="PSB19" s="695"/>
      <c r="PSC19" s="695"/>
      <c r="PSD19" s="695"/>
      <c r="PSE19" s="695"/>
      <c r="PSF19" s="695"/>
      <c r="PSG19" s="695"/>
      <c r="PSH19" s="695"/>
      <c r="PSI19" s="695"/>
      <c r="PSJ19" s="695"/>
      <c r="PSK19" s="695"/>
      <c r="PSL19" s="695"/>
      <c r="PSM19" s="695"/>
      <c r="PSN19" s="695"/>
      <c r="PSO19" s="695"/>
      <c r="PSP19" s="695"/>
      <c r="PSQ19" s="695"/>
      <c r="PSR19" s="695"/>
      <c r="PSS19" s="695"/>
      <c r="PST19" s="695"/>
      <c r="PSU19" s="695"/>
      <c r="PSV19" s="695"/>
      <c r="PSW19" s="695"/>
      <c r="PSX19" s="695"/>
      <c r="PSY19" s="695"/>
      <c r="PSZ19" s="695"/>
      <c r="PTA19" s="695"/>
      <c r="PTB19" s="695"/>
      <c r="PTC19" s="695"/>
      <c r="PTD19" s="695"/>
      <c r="PTE19" s="695"/>
      <c r="PTF19" s="695"/>
      <c r="PTG19" s="695"/>
      <c r="PTH19" s="695"/>
      <c r="PTI19" s="695"/>
      <c r="PTJ19" s="695"/>
      <c r="PTK19" s="695"/>
      <c r="PTL19" s="695"/>
      <c r="PTM19" s="695"/>
      <c r="PTN19" s="695"/>
      <c r="PTO19" s="695"/>
      <c r="PTP19" s="695"/>
      <c r="PTQ19" s="695"/>
      <c r="PTR19" s="695"/>
      <c r="PTS19" s="695"/>
      <c r="PTT19" s="695"/>
      <c r="PTU19" s="695"/>
      <c r="PTV19" s="695"/>
      <c r="PTW19" s="695"/>
      <c r="PTX19" s="695"/>
      <c r="PTY19" s="695"/>
      <c r="PTZ19" s="695"/>
      <c r="PUA19" s="695"/>
      <c r="PUB19" s="695"/>
      <c r="PUC19" s="695"/>
      <c r="PUD19" s="695"/>
      <c r="PUE19" s="695"/>
      <c r="PUF19" s="695"/>
      <c r="PUG19" s="695"/>
      <c r="PUH19" s="695"/>
      <c r="PUI19" s="695"/>
      <c r="PUJ19" s="695"/>
      <c r="PUK19" s="695"/>
      <c r="PUL19" s="695"/>
      <c r="PUM19" s="695"/>
      <c r="PUN19" s="695"/>
      <c r="PUO19" s="695"/>
      <c r="PUP19" s="695"/>
      <c r="PUQ19" s="695"/>
      <c r="PUR19" s="695"/>
      <c r="PUS19" s="695"/>
      <c r="PUT19" s="695"/>
      <c r="PUU19" s="695"/>
      <c r="PUV19" s="695"/>
      <c r="PUW19" s="695"/>
      <c r="PUX19" s="695"/>
      <c r="PUY19" s="695"/>
      <c r="PUZ19" s="695"/>
      <c r="PVA19" s="695"/>
      <c r="PVB19" s="695"/>
      <c r="PVC19" s="695"/>
      <c r="PVD19" s="695"/>
      <c r="PVE19" s="695"/>
      <c r="PVF19" s="695"/>
      <c r="PVG19" s="695"/>
      <c r="PVH19" s="695"/>
      <c r="PVI19" s="695"/>
      <c r="PVJ19" s="695"/>
      <c r="PVK19" s="695"/>
      <c r="PVL19" s="695"/>
      <c r="PVM19" s="695"/>
      <c r="PVN19" s="695"/>
      <c r="PVO19" s="695"/>
      <c r="PVP19" s="695"/>
      <c r="PVQ19" s="695"/>
      <c r="PVR19" s="695"/>
      <c r="PVS19" s="695"/>
      <c r="PVT19" s="695"/>
      <c r="PVU19" s="695"/>
      <c r="PVV19" s="695"/>
      <c r="PVW19" s="695"/>
      <c r="PVX19" s="695"/>
      <c r="PVY19" s="695"/>
      <c r="PVZ19" s="695"/>
      <c r="PWA19" s="695"/>
      <c r="PWB19" s="695"/>
      <c r="PWC19" s="695"/>
      <c r="PWD19" s="695"/>
      <c r="PWE19" s="695"/>
      <c r="PWF19" s="695"/>
      <c r="PWG19" s="695"/>
      <c r="PWH19" s="695"/>
      <c r="PWI19" s="695"/>
      <c r="PWJ19" s="695"/>
      <c r="PWK19" s="695"/>
      <c r="PWL19" s="695"/>
      <c r="PWM19" s="695"/>
      <c r="PWN19" s="695"/>
      <c r="PWO19" s="695"/>
      <c r="PWP19" s="695"/>
      <c r="PWQ19" s="695"/>
      <c r="PWR19" s="695"/>
      <c r="PWS19" s="695"/>
      <c r="PWT19" s="695"/>
      <c r="PWU19" s="695"/>
      <c r="PWV19" s="695"/>
      <c r="PWW19" s="695"/>
      <c r="PWX19" s="695"/>
      <c r="PWY19" s="695"/>
      <c r="PWZ19" s="695"/>
      <c r="PXA19" s="695"/>
      <c r="PXB19" s="695"/>
      <c r="PXC19" s="695"/>
      <c r="PXD19" s="695"/>
      <c r="PXE19" s="695"/>
      <c r="PXF19" s="695"/>
      <c r="PXG19" s="695"/>
      <c r="PXH19" s="695"/>
      <c r="PXI19" s="695"/>
      <c r="PXJ19" s="695"/>
      <c r="PXK19" s="695"/>
      <c r="PXL19" s="695"/>
      <c r="PXM19" s="695"/>
      <c r="PXN19" s="695"/>
      <c r="PXO19" s="695"/>
      <c r="PXP19" s="695"/>
      <c r="PXQ19" s="695"/>
      <c r="PXR19" s="695"/>
      <c r="PXS19" s="695"/>
      <c r="PXT19" s="695"/>
      <c r="PXU19" s="695"/>
      <c r="PXV19" s="695"/>
      <c r="PXW19" s="695"/>
      <c r="PXX19" s="695"/>
      <c r="PXY19" s="695"/>
      <c r="PXZ19" s="695"/>
      <c r="PYA19" s="695"/>
      <c r="PYB19" s="695"/>
      <c r="PYC19" s="695"/>
      <c r="PYD19" s="695"/>
      <c r="PYE19" s="695"/>
      <c r="PYF19" s="695"/>
      <c r="PYG19" s="695"/>
      <c r="PYH19" s="695"/>
      <c r="PYI19" s="695"/>
      <c r="PYJ19" s="695"/>
      <c r="PYK19" s="695"/>
      <c r="PYL19" s="695"/>
      <c r="PYM19" s="695"/>
      <c r="PYN19" s="695"/>
      <c r="PYO19" s="695"/>
      <c r="PYP19" s="695"/>
      <c r="PYQ19" s="695"/>
      <c r="PYR19" s="695"/>
      <c r="PYS19" s="695"/>
      <c r="PYT19" s="695"/>
      <c r="PYU19" s="695"/>
      <c r="PYV19" s="695"/>
      <c r="PYW19" s="695"/>
      <c r="PYX19" s="695"/>
      <c r="PYY19" s="695"/>
      <c r="PYZ19" s="695"/>
      <c r="PZA19" s="695"/>
      <c r="PZB19" s="695"/>
      <c r="PZC19" s="695"/>
      <c r="PZD19" s="695"/>
      <c r="PZE19" s="695"/>
      <c r="PZF19" s="695"/>
      <c r="PZG19" s="695"/>
      <c r="PZH19" s="695"/>
      <c r="PZI19" s="695"/>
      <c r="PZJ19" s="695"/>
      <c r="PZK19" s="695"/>
      <c r="PZL19" s="695"/>
      <c r="PZM19" s="695"/>
      <c r="PZN19" s="695"/>
      <c r="PZO19" s="695"/>
      <c r="PZP19" s="695"/>
      <c r="PZQ19" s="695"/>
      <c r="PZR19" s="695"/>
      <c r="PZS19" s="695"/>
      <c r="PZT19" s="695"/>
      <c r="PZU19" s="695"/>
      <c r="PZV19" s="695"/>
      <c r="PZW19" s="695"/>
      <c r="PZX19" s="695"/>
      <c r="PZY19" s="695"/>
      <c r="PZZ19" s="695"/>
      <c r="QAA19" s="695"/>
      <c r="QAB19" s="695"/>
      <c r="QAC19" s="695"/>
      <c r="QAD19" s="695"/>
      <c r="QAE19" s="695"/>
      <c r="QAF19" s="695"/>
      <c r="QAG19" s="695"/>
      <c r="QAH19" s="695"/>
      <c r="QAI19" s="695"/>
      <c r="QAJ19" s="695"/>
      <c r="QAK19" s="695"/>
      <c r="QAL19" s="695"/>
      <c r="QAM19" s="695"/>
      <c r="QAN19" s="695"/>
      <c r="QAO19" s="695"/>
      <c r="QAP19" s="695"/>
      <c r="QAQ19" s="695"/>
      <c r="QAR19" s="695"/>
      <c r="QAS19" s="695"/>
      <c r="QAT19" s="695"/>
      <c r="QAU19" s="695"/>
      <c r="QAV19" s="695"/>
      <c r="QAW19" s="695"/>
      <c r="QAX19" s="695"/>
      <c r="QAY19" s="695"/>
      <c r="QAZ19" s="695"/>
      <c r="QBA19" s="695"/>
      <c r="QBB19" s="695"/>
      <c r="QBC19" s="695"/>
      <c r="QBD19" s="695"/>
      <c r="QBE19" s="695"/>
      <c r="QBF19" s="695"/>
      <c r="QBG19" s="695"/>
      <c r="QBH19" s="695"/>
      <c r="QBI19" s="695"/>
      <c r="QBJ19" s="695"/>
      <c r="QBK19" s="695"/>
      <c r="QBL19" s="695"/>
      <c r="QBM19" s="695"/>
      <c r="QBN19" s="695"/>
      <c r="QBO19" s="695"/>
      <c r="QBP19" s="695"/>
      <c r="QBQ19" s="695"/>
      <c r="QBR19" s="695"/>
      <c r="QBS19" s="695"/>
      <c r="QBT19" s="695"/>
      <c r="QBU19" s="695"/>
      <c r="QBV19" s="695"/>
      <c r="QBW19" s="695"/>
      <c r="QBX19" s="695"/>
      <c r="QBY19" s="695"/>
      <c r="QBZ19" s="695"/>
      <c r="QCA19" s="695"/>
      <c r="QCB19" s="695"/>
      <c r="QCC19" s="695"/>
      <c r="QCD19" s="695"/>
      <c r="QCE19" s="695"/>
      <c r="QCF19" s="695"/>
      <c r="QCG19" s="695"/>
      <c r="QCH19" s="695"/>
      <c r="QCI19" s="695"/>
      <c r="QCJ19" s="695"/>
      <c r="QCK19" s="695"/>
      <c r="QCL19" s="695"/>
      <c r="QCM19" s="695"/>
      <c r="QCN19" s="695"/>
      <c r="QCO19" s="695"/>
      <c r="QCP19" s="695"/>
      <c r="QCQ19" s="695"/>
      <c r="QCR19" s="695"/>
      <c r="QCS19" s="695"/>
      <c r="QCT19" s="695"/>
      <c r="QCU19" s="695"/>
      <c r="QCV19" s="695"/>
      <c r="QCW19" s="695"/>
      <c r="QCX19" s="695"/>
      <c r="QCY19" s="695"/>
      <c r="QCZ19" s="695"/>
      <c r="QDA19" s="695"/>
      <c r="QDB19" s="695"/>
      <c r="QDC19" s="695"/>
      <c r="QDD19" s="695"/>
      <c r="QDE19" s="695"/>
      <c r="QDF19" s="695"/>
      <c r="QDG19" s="695"/>
      <c r="QDH19" s="695"/>
      <c r="QDI19" s="695"/>
      <c r="QDJ19" s="695"/>
      <c r="QDK19" s="695"/>
      <c r="QDL19" s="695"/>
      <c r="QDM19" s="695"/>
      <c r="QDN19" s="695"/>
      <c r="QDO19" s="695"/>
      <c r="QDP19" s="695"/>
      <c r="QDQ19" s="695"/>
      <c r="QDR19" s="695"/>
      <c r="QDS19" s="695"/>
      <c r="QDT19" s="695"/>
      <c r="QDU19" s="695"/>
      <c r="QDV19" s="695"/>
      <c r="QDW19" s="695"/>
      <c r="QDX19" s="695"/>
      <c r="QDY19" s="695"/>
      <c r="QDZ19" s="695"/>
      <c r="QEA19" s="695"/>
      <c r="QEB19" s="695"/>
      <c r="QEC19" s="695"/>
      <c r="QED19" s="695"/>
      <c r="QEE19" s="695"/>
      <c r="QEF19" s="695"/>
      <c r="QEG19" s="695"/>
      <c r="QEH19" s="695"/>
      <c r="QEI19" s="695"/>
      <c r="QEJ19" s="695"/>
      <c r="QEK19" s="695"/>
      <c r="QEL19" s="695"/>
      <c r="QEM19" s="695"/>
      <c r="QEN19" s="695"/>
      <c r="QEO19" s="695"/>
      <c r="QEP19" s="695"/>
      <c r="QEQ19" s="695"/>
      <c r="QER19" s="695"/>
      <c r="QES19" s="695"/>
      <c r="QET19" s="695"/>
      <c r="QEU19" s="695"/>
      <c r="QEV19" s="695"/>
      <c r="QEW19" s="695"/>
      <c r="QEX19" s="695"/>
      <c r="QEY19" s="695"/>
      <c r="QEZ19" s="695"/>
      <c r="QFA19" s="695"/>
      <c r="QFB19" s="695"/>
      <c r="QFC19" s="695"/>
      <c r="QFD19" s="695"/>
      <c r="QFE19" s="695"/>
      <c r="QFF19" s="695"/>
      <c r="QFG19" s="695"/>
      <c r="QFH19" s="695"/>
      <c r="QFI19" s="695"/>
      <c r="QFJ19" s="695"/>
      <c r="QFK19" s="695"/>
      <c r="QFL19" s="695"/>
      <c r="QFM19" s="695"/>
      <c r="QFN19" s="695"/>
      <c r="QFO19" s="695"/>
      <c r="QFP19" s="695"/>
      <c r="QFQ19" s="695"/>
      <c r="QFR19" s="695"/>
      <c r="QFS19" s="695"/>
      <c r="QFT19" s="695"/>
      <c r="QFU19" s="695"/>
      <c r="QFV19" s="695"/>
      <c r="QFW19" s="695"/>
      <c r="QFX19" s="695"/>
      <c r="QFY19" s="695"/>
      <c r="QFZ19" s="695"/>
      <c r="QGA19" s="695"/>
      <c r="QGB19" s="695"/>
      <c r="QGC19" s="695"/>
      <c r="QGD19" s="695"/>
      <c r="QGE19" s="695"/>
      <c r="QGF19" s="695"/>
      <c r="QGG19" s="695"/>
      <c r="QGH19" s="695"/>
      <c r="QGI19" s="695"/>
      <c r="QGJ19" s="695"/>
      <c r="QGK19" s="695"/>
      <c r="QGL19" s="695"/>
      <c r="QGM19" s="695"/>
      <c r="QGN19" s="695"/>
      <c r="QGO19" s="695"/>
      <c r="QGP19" s="695"/>
      <c r="QGQ19" s="695"/>
      <c r="QGR19" s="695"/>
      <c r="QGS19" s="695"/>
      <c r="QGT19" s="695"/>
      <c r="QGU19" s="695"/>
      <c r="QGV19" s="695"/>
      <c r="QGW19" s="695"/>
      <c r="QGX19" s="695"/>
      <c r="QGY19" s="695"/>
      <c r="QGZ19" s="695"/>
      <c r="QHA19" s="695"/>
      <c r="QHB19" s="695"/>
      <c r="QHC19" s="695"/>
      <c r="QHD19" s="695"/>
      <c r="QHE19" s="695"/>
      <c r="QHF19" s="695"/>
      <c r="QHG19" s="695"/>
      <c r="QHH19" s="695"/>
      <c r="QHI19" s="695"/>
      <c r="QHJ19" s="695"/>
      <c r="QHK19" s="695"/>
      <c r="QHL19" s="695"/>
      <c r="QHM19" s="695"/>
      <c r="QHN19" s="695"/>
      <c r="QHO19" s="695"/>
      <c r="QHP19" s="695"/>
      <c r="QHQ19" s="695"/>
      <c r="QHR19" s="695"/>
      <c r="QHS19" s="695"/>
      <c r="QHT19" s="695"/>
      <c r="QHU19" s="695"/>
      <c r="QHV19" s="695"/>
      <c r="QHW19" s="695"/>
      <c r="QHX19" s="695"/>
      <c r="QHY19" s="695"/>
      <c r="QHZ19" s="695"/>
      <c r="QIA19" s="695"/>
      <c r="QIB19" s="695"/>
      <c r="QIC19" s="695"/>
      <c r="QID19" s="695"/>
      <c r="QIE19" s="695"/>
      <c r="QIF19" s="695"/>
      <c r="QIG19" s="695"/>
      <c r="QIH19" s="695"/>
      <c r="QII19" s="695"/>
      <c r="QIJ19" s="695"/>
      <c r="QIK19" s="695"/>
      <c r="QIL19" s="695"/>
      <c r="QIM19" s="695"/>
      <c r="QIN19" s="695"/>
      <c r="QIO19" s="695"/>
      <c r="QIP19" s="695"/>
      <c r="QIQ19" s="695"/>
      <c r="QIR19" s="695"/>
      <c r="QIS19" s="695"/>
      <c r="QIT19" s="695"/>
      <c r="QIU19" s="695"/>
      <c r="QIV19" s="695"/>
      <c r="QIW19" s="695"/>
      <c r="QIX19" s="695"/>
      <c r="QIY19" s="695"/>
      <c r="QIZ19" s="695"/>
      <c r="QJA19" s="695"/>
      <c r="QJB19" s="695"/>
      <c r="QJC19" s="695"/>
      <c r="QJD19" s="695"/>
      <c r="QJE19" s="695"/>
      <c r="QJF19" s="695"/>
      <c r="QJG19" s="695"/>
      <c r="QJH19" s="695"/>
      <c r="QJI19" s="695"/>
      <c r="QJJ19" s="695"/>
      <c r="QJK19" s="695"/>
      <c r="QJL19" s="695"/>
      <c r="QJM19" s="695"/>
      <c r="QJN19" s="695"/>
      <c r="QJO19" s="695"/>
      <c r="QJP19" s="695"/>
      <c r="QJQ19" s="695"/>
      <c r="QJR19" s="695"/>
      <c r="QJS19" s="695"/>
      <c r="QJT19" s="695"/>
      <c r="QJU19" s="695"/>
      <c r="QJV19" s="695"/>
      <c r="QJW19" s="695"/>
      <c r="QJX19" s="695"/>
      <c r="QJY19" s="695"/>
      <c r="QJZ19" s="695"/>
      <c r="QKA19" s="695"/>
      <c r="QKB19" s="695"/>
      <c r="QKC19" s="695"/>
      <c r="QKD19" s="695"/>
      <c r="QKE19" s="695"/>
      <c r="QKF19" s="695"/>
      <c r="QKG19" s="695"/>
      <c r="QKH19" s="695"/>
      <c r="QKI19" s="695"/>
      <c r="QKJ19" s="695"/>
      <c r="QKK19" s="695"/>
      <c r="QKL19" s="695"/>
      <c r="QKM19" s="695"/>
      <c r="QKN19" s="695"/>
      <c r="QKO19" s="695"/>
      <c r="QKP19" s="695"/>
      <c r="QKQ19" s="695"/>
      <c r="QKR19" s="695"/>
      <c r="QKS19" s="695"/>
      <c r="QKT19" s="695"/>
      <c r="QKU19" s="695"/>
      <c r="QKV19" s="695"/>
      <c r="QKW19" s="695"/>
      <c r="QKX19" s="695"/>
      <c r="QKY19" s="695"/>
      <c r="QKZ19" s="695"/>
      <c r="QLA19" s="695"/>
      <c r="QLB19" s="695"/>
      <c r="QLC19" s="695"/>
      <c r="QLD19" s="695"/>
      <c r="QLE19" s="695"/>
      <c r="QLF19" s="695"/>
      <c r="QLG19" s="695"/>
      <c r="QLH19" s="695"/>
      <c r="QLI19" s="695"/>
      <c r="QLJ19" s="695"/>
      <c r="QLK19" s="695"/>
      <c r="QLL19" s="695"/>
      <c r="QLM19" s="695"/>
      <c r="QLN19" s="695"/>
      <c r="QLO19" s="695"/>
      <c r="QLP19" s="695"/>
      <c r="QLQ19" s="695"/>
      <c r="QLR19" s="695"/>
      <c r="QLS19" s="695"/>
      <c r="QLT19" s="695"/>
      <c r="QLU19" s="695"/>
      <c r="QLV19" s="695"/>
      <c r="QLW19" s="695"/>
      <c r="QLX19" s="695"/>
      <c r="QLY19" s="695"/>
      <c r="QLZ19" s="695"/>
      <c r="QMA19" s="695"/>
      <c r="QMB19" s="695"/>
      <c r="QMC19" s="695"/>
      <c r="QMD19" s="695"/>
      <c r="QME19" s="695"/>
      <c r="QMF19" s="695"/>
      <c r="QMG19" s="695"/>
      <c r="QMH19" s="695"/>
      <c r="QMI19" s="695"/>
      <c r="QMJ19" s="695"/>
      <c r="QMK19" s="695"/>
      <c r="QML19" s="695"/>
      <c r="QMM19" s="695"/>
      <c r="QMN19" s="695"/>
      <c r="QMO19" s="695"/>
      <c r="QMP19" s="695"/>
      <c r="QMQ19" s="695"/>
      <c r="QMR19" s="695"/>
      <c r="QMS19" s="695"/>
      <c r="QMT19" s="695"/>
      <c r="QMU19" s="695"/>
      <c r="QMV19" s="695"/>
      <c r="QMW19" s="695"/>
      <c r="QMX19" s="695"/>
      <c r="QMY19" s="695"/>
      <c r="QMZ19" s="695"/>
      <c r="QNA19" s="695"/>
      <c r="QNB19" s="695"/>
      <c r="QNC19" s="695"/>
      <c r="QND19" s="695"/>
      <c r="QNE19" s="695"/>
      <c r="QNF19" s="695"/>
      <c r="QNG19" s="695"/>
      <c r="QNH19" s="695"/>
      <c r="QNI19" s="695"/>
      <c r="QNJ19" s="695"/>
      <c r="QNK19" s="695"/>
      <c r="QNL19" s="695"/>
      <c r="QNM19" s="695"/>
      <c r="QNN19" s="695"/>
      <c r="QNO19" s="695"/>
      <c r="QNP19" s="695"/>
      <c r="QNQ19" s="695"/>
      <c r="QNR19" s="695"/>
      <c r="QNS19" s="695"/>
      <c r="QNT19" s="695"/>
      <c r="QNU19" s="695"/>
      <c r="QNV19" s="695"/>
      <c r="QNW19" s="695"/>
      <c r="QNX19" s="695"/>
      <c r="QNY19" s="695"/>
      <c r="QNZ19" s="695"/>
      <c r="QOA19" s="695"/>
      <c r="QOB19" s="695"/>
      <c r="QOC19" s="695"/>
      <c r="QOD19" s="695"/>
      <c r="QOE19" s="695"/>
      <c r="QOF19" s="695"/>
      <c r="QOG19" s="695"/>
      <c r="QOH19" s="695"/>
      <c r="QOI19" s="695"/>
      <c r="QOJ19" s="695"/>
      <c r="QOK19" s="695"/>
      <c r="QOL19" s="695"/>
      <c r="QOM19" s="695"/>
      <c r="QON19" s="695"/>
      <c r="QOO19" s="695"/>
      <c r="QOP19" s="695"/>
      <c r="QOQ19" s="695"/>
      <c r="QOR19" s="695"/>
      <c r="QOS19" s="695"/>
      <c r="QOT19" s="695"/>
      <c r="QOU19" s="695"/>
      <c r="QOV19" s="695"/>
      <c r="QOW19" s="695"/>
      <c r="QOX19" s="695"/>
      <c r="QOY19" s="695"/>
      <c r="QOZ19" s="695"/>
      <c r="QPA19" s="695"/>
      <c r="QPB19" s="695"/>
      <c r="QPC19" s="695"/>
      <c r="QPD19" s="695"/>
      <c r="QPE19" s="695"/>
      <c r="QPF19" s="695"/>
      <c r="QPG19" s="695"/>
      <c r="QPH19" s="695"/>
      <c r="QPI19" s="695"/>
      <c r="QPJ19" s="695"/>
      <c r="QPK19" s="695"/>
      <c r="QPL19" s="695"/>
      <c r="QPM19" s="695"/>
      <c r="QPN19" s="695"/>
      <c r="QPO19" s="695"/>
      <c r="QPP19" s="695"/>
      <c r="QPQ19" s="695"/>
      <c r="QPR19" s="695"/>
      <c r="QPS19" s="695"/>
      <c r="QPT19" s="695"/>
      <c r="QPU19" s="695"/>
      <c r="QPV19" s="695"/>
      <c r="QPW19" s="695"/>
      <c r="QPX19" s="695"/>
      <c r="QPY19" s="695"/>
      <c r="QPZ19" s="695"/>
      <c r="QQA19" s="695"/>
      <c r="QQB19" s="695"/>
      <c r="QQC19" s="695"/>
      <c r="QQD19" s="695"/>
      <c r="QQE19" s="695"/>
      <c r="QQF19" s="695"/>
      <c r="QQG19" s="695"/>
      <c r="QQH19" s="695"/>
      <c r="QQI19" s="695"/>
      <c r="QQJ19" s="695"/>
      <c r="QQK19" s="695"/>
      <c r="QQL19" s="695"/>
      <c r="QQM19" s="695"/>
      <c r="QQN19" s="695"/>
      <c r="QQO19" s="695"/>
      <c r="QQP19" s="695"/>
      <c r="QQQ19" s="695"/>
      <c r="QQR19" s="695"/>
      <c r="QQS19" s="695"/>
      <c r="QQT19" s="695"/>
      <c r="QQU19" s="695"/>
      <c r="QQV19" s="695"/>
      <c r="QQW19" s="695"/>
      <c r="QQX19" s="695"/>
      <c r="QQY19" s="695"/>
      <c r="QQZ19" s="695"/>
      <c r="QRA19" s="695"/>
      <c r="QRB19" s="695"/>
      <c r="QRC19" s="695"/>
      <c r="QRD19" s="695"/>
      <c r="QRE19" s="695"/>
      <c r="QRF19" s="695"/>
      <c r="QRG19" s="695"/>
      <c r="QRH19" s="695"/>
      <c r="QRI19" s="695"/>
      <c r="QRJ19" s="695"/>
      <c r="QRK19" s="695"/>
      <c r="QRL19" s="695"/>
      <c r="QRM19" s="695"/>
      <c r="QRN19" s="695"/>
      <c r="QRO19" s="695"/>
      <c r="QRP19" s="695"/>
      <c r="QRQ19" s="695"/>
      <c r="QRR19" s="695"/>
      <c r="QRS19" s="695"/>
      <c r="QRT19" s="695"/>
      <c r="QRU19" s="695"/>
      <c r="QRV19" s="695"/>
      <c r="QRW19" s="695"/>
      <c r="QRX19" s="695"/>
      <c r="QRY19" s="695"/>
      <c r="QRZ19" s="695"/>
      <c r="QSA19" s="695"/>
      <c r="QSB19" s="695"/>
      <c r="QSC19" s="695"/>
      <c r="QSD19" s="695"/>
      <c r="QSE19" s="695"/>
      <c r="QSF19" s="695"/>
      <c r="QSG19" s="695"/>
      <c r="QSH19" s="695"/>
      <c r="QSI19" s="695"/>
      <c r="QSJ19" s="695"/>
      <c r="QSK19" s="695"/>
      <c r="QSL19" s="695"/>
      <c r="QSM19" s="695"/>
      <c r="QSN19" s="695"/>
      <c r="QSO19" s="695"/>
      <c r="QSP19" s="695"/>
      <c r="QSQ19" s="695"/>
      <c r="QSR19" s="695"/>
      <c r="QSS19" s="695"/>
      <c r="QST19" s="695"/>
      <c r="QSU19" s="695"/>
      <c r="QSV19" s="695"/>
      <c r="QSW19" s="695"/>
      <c r="QSX19" s="695"/>
      <c r="QSY19" s="695"/>
      <c r="QSZ19" s="695"/>
      <c r="QTA19" s="695"/>
      <c r="QTB19" s="695"/>
      <c r="QTC19" s="695"/>
      <c r="QTD19" s="695"/>
      <c r="QTE19" s="695"/>
      <c r="QTF19" s="695"/>
      <c r="QTG19" s="695"/>
      <c r="QTH19" s="695"/>
      <c r="QTI19" s="695"/>
      <c r="QTJ19" s="695"/>
      <c r="QTK19" s="695"/>
      <c r="QTL19" s="695"/>
      <c r="QTM19" s="695"/>
      <c r="QTN19" s="695"/>
      <c r="QTO19" s="695"/>
      <c r="QTP19" s="695"/>
      <c r="QTQ19" s="695"/>
      <c r="QTR19" s="695"/>
      <c r="QTS19" s="695"/>
      <c r="QTT19" s="695"/>
      <c r="QTU19" s="695"/>
      <c r="QTV19" s="695"/>
      <c r="QTW19" s="695"/>
      <c r="QTX19" s="695"/>
      <c r="QTY19" s="695"/>
      <c r="QTZ19" s="695"/>
      <c r="QUA19" s="695"/>
      <c r="QUB19" s="695"/>
      <c r="QUC19" s="695"/>
      <c r="QUD19" s="695"/>
      <c r="QUE19" s="695"/>
      <c r="QUF19" s="695"/>
      <c r="QUG19" s="695"/>
      <c r="QUH19" s="695"/>
      <c r="QUI19" s="695"/>
      <c r="QUJ19" s="695"/>
      <c r="QUK19" s="695"/>
      <c r="QUL19" s="695"/>
      <c r="QUM19" s="695"/>
      <c r="QUN19" s="695"/>
      <c r="QUO19" s="695"/>
      <c r="QUP19" s="695"/>
      <c r="QUQ19" s="695"/>
      <c r="QUR19" s="695"/>
      <c r="QUS19" s="695"/>
      <c r="QUT19" s="695"/>
      <c r="QUU19" s="695"/>
      <c r="QUV19" s="695"/>
      <c r="QUW19" s="695"/>
      <c r="QUX19" s="695"/>
      <c r="QUY19" s="695"/>
      <c r="QUZ19" s="695"/>
      <c r="QVA19" s="695"/>
      <c r="QVB19" s="695"/>
      <c r="QVC19" s="695"/>
      <c r="QVD19" s="695"/>
      <c r="QVE19" s="695"/>
      <c r="QVF19" s="695"/>
      <c r="QVG19" s="695"/>
      <c r="QVH19" s="695"/>
      <c r="QVI19" s="695"/>
      <c r="QVJ19" s="695"/>
      <c r="QVK19" s="695"/>
      <c r="QVL19" s="695"/>
      <c r="QVM19" s="695"/>
      <c r="QVN19" s="695"/>
      <c r="QVO19" s="695"/>
      <c r="QVP19" s="695"/>
      <c r="QVQ19" s="695"/>
      <c r="QVR19" s="695"/>
      <c r="QVS19" s="695"/>
      <c r="QVT19" s="695"/>
      <c r="QVU19" s="695"/>
      <c r="QVV19" s="695"/>
      <c r="QVW19" s="695"/>
      <c r="QVX19" s="695"/>
      <c r="QVY19" s="695"/>
      <c r="QVZ19" s="695"/>
      <c r="QWA19" s="695"/>
      <c r="QWB19" s="695"/>
      <c r="QWC19" s="695"/>
      <c r="QWD19" s="695"/>
      <c r="QWE19" s="695"/>
      <c r="QWF19" s="695"/>
      <c r="QWG19" s="695"/>
      <c r="QWH19" s="695"/>
      <c r="QWI19" s="695"/>
      <c r="QWJ19" s="695"/>
      <c r="QWK19" s="695"/>
      <c r="QWL19" s="695"/>
      <c r="QWM19" s="695"/>
      <c r="QWN19" s="695"/>
      <c r="QWO19" s="695"/>
      <c r="QWP19" s="695"/>
      <c r="QWQ19" s="695"/>
      <c r="QWR19" s="695"/>
      <c r="QWS19" s="695"/>
      <c r="QWT19" s="695"/>
      <c r="QWU19" s="695"/>
      <c r="QWV19" s="695"/>
      <c r="QWW19" s="695"/>
      <c r="QWX19" s="695"/>
      <c r="QWY19" s="695"/>
      <c r="QWZ19" s="695"/>
      <c r="QXA19" s="695"/>
      <c r="QXB19" s="695"/>
      <c r="QXC19" s="695"/>
      <c r="QXD19" s="695"/>
      <c r="QXE19" s="695"/>
      <c r="QXF19" s="695"/>
      <c r="QXG19" s="695"/>
      <c r="QXH19" s="695"/>
      <c r="QXI19" s="695"/>
      <c r="QXJ19" s="695"/>
      <c r="QXK19" s="695"/>
      <c r="QXL19" s="695"/>
      <c r="QXM19" s="695"/>
      <c r="QXN19" s="695"/>
      <c r="QXO19" s="695"/>
      <c r="QXP19" s="695"/>
      <c r="QXQ19" s="695"/>
      <c r="QXR19" s="695"/>
      <c r="QXS19" s="695"/>
      <c r="QXT19" s="695"/>
      <c r="QXU19" s="695"/>
      <c r="QXV19" s="695"/>
      <c r="QXW19" s="695"/>
      <c r="QXX19" s="695"/>
      <c r="QXY19" s="695"/>
      <c r="QXZ19" s="695"/>
      <c r="QYA19" s="695"/>
      <c r="QYB19" s="695"/>
      <c r="QYC19" s="695"/>
      <c r="QYD19" s="695"/>
      <c r="QYE19" s="695"/>
      <c r="QYF19" s="695"/>
      <c r="QYG19" s="695"/>
      <c r="QYH19" s="695"/>
      <c r="QYI19" s="695"/>
      <c r="QYJ19" s="695"/>
      <c r="QYK19" s="695"/>
      <c r="QYL19" s="695"/>
      <c r="QYM19" s="695"/>
      <c r="QYN19" s="695"/>
      <c r="QYO19" s="695"/>
      <c r="QYP19" s="695"/>
      <c r="QYQ19" s="695"/>
      <c r="QYR19" s="695"/>
      <c r="QYS19" s="695"/>
      <c r="QYT19" s="695"/>
      <c r="QYU19" s="695"/>
      <c r="QYV19" s="695"/>
      <c r="QYW19" s="695"/>
      <c r="QYX19" s="695"/>
      <c r="QYY19" s="695"/>
      <c r="QYZ19" s="695"/>
      <c r="QZA19" s="695"/>
      <c r="QZB19" s="695"/>
      <c r="QZC19" s="695"/>
      <c r="QZD19" s="695"/>
      <c r="QZE19" s="695"/>
      <c r="QZF19" s="695"/>
      <c r="QZG19" s="695"/>
      <c r="QZH19" s="695"/>
      <c r="QZI19" s="695"/>
      <c r="QZJ19" s="695"/>
      <c r="QZK19" s="695"/>
      <c r="QZL19" s="695"/>
      <c r="QZM19" s="695"/>
      <c r="QZN19" s="695"/>
      <c r="QZO19" s="695"/>
      <c r="QZP19" s="695"/>
      <c r="QZQ19" s="695"/>
      <c r="QZR19" s="695"/>
      <c r="QZS19" s="695"/>
      <c r="QZT19" s="695"/>
      <c r="QZU19" s="695"/>
      <c r="QZV19" s="695"/>
      <c r="QZW19" s="695"/>
      <c r="QZX19" s="695"/>
      <c r="QZY19" s="695"/>
      <c r="QZZ19" s="695"/>
      <c r="RAA19" s="695"/>
      <c r="RAB19" s="695"/>
      <c r="RAC19" s="695"/>
      <c r="RAD19" s="695"/>
      <c r="RAE19" s="695"/>
      <c r="RAF19" s="695"/>
      <c r="RAG19" s="695"/>
      <c r="RAH19" s="695"/>
      <c r="RAI19" s="695"/>
      <c r="RAJ19" s="695"/>
      <c r="RAK19" s="695"/>
      <c r="RAL19" s="695"/>
      <c r="RAM19" s="695"/>
      <c r="RAN19" s="695"/>
      <c r="RAO19" s="695"/>
      <c r="RAP19" s="695"/>
      <c r="RAQ19" s="695"/>
      <c r="RAR19" s="695"/>
      <c r="RAS19" s="695"/>
      <c r="RAT19" s="695"/>
      <c r="RAU19" s="695"/>
      <c r="RAV19" s="695"/>
      <c r="RAW19" s="695"/>
      <c r="RAX19" s="695"/>
      <c r="RAY19" s="695"/>
      <c r="RAZ19" s="695"/>
      <c r="RBA19" s="695"/>
      <c r="RBB19" s="695"/>
      <c r="RBC19" s="695"/>
      <c r="RBD19" s="695"/>
      <c r="RBE19" s="695"/>
      <c r="RBF19" s="695"/>
      <c r="RBG19" s="695"/>
      <c r="RBH19" s="695"/>
      <c r="RBI19" s="695"/>
      <c r="RBJ19" s="695"/>
      <c r="RBK19" s="695"/>
      <c r="RBL19" s="695"/>
      <c r="RBM19" s="695"/>
      <c r="RBN19" s="695"/>
      <c r="RBO19" s="695"/>
      <c r="RBP19" s="695"/>
      <c r="RBQ19" s="695"/>
      <c r="RBR19" s="695"/>
      <c r="RBS19" s="695"/>
      <c r="RBT19" s="695"/>
      <c r="RBU19" s="695"/>
      <c r="RBV19" s="695"/>
      <c r="RBW19" s="695"/>
      <c r="RBX19" s="695"/>
      <c r="RBY19" s="695"/>
      <c r="RBZ19" s="695"/>
      <c r="RCA19" s="695"/>
      <c r="RCB19" s="695"/>
      <c r="RCC19" s="695"/>
      <c r="RCD19" s="695"/>
      <c r="RCE19" s="695"/>
      <c r="RCF19" s="695"/>
      <c r="RCG19" s="695"/>
      <c r="RCH19" s="695"/>
      <c r="RCI19" s="695"/>
      <c r="RCJ19" s="695"/>
      <c r="RCK19" s="695"/>
      <c r="RCL19" s="695"/>
      <c r="RCM19" s="695"/>
      <c r="RCN19" s="695"/>
      <c r="RCO19" s="695"/>
      <c r="RCP19" s="695"/>
      <c r="RCQ19" s="695"/>
      <c r="RCR19" s="695"/>
      <c r="RCS19" s="695"/>
      <c r="RCT19" s="695"/>
      <c r="RCU19" s="695"/>
      <c r="RCV19" s="695"/>
      <c r="RCW19" s="695"/>
      <c r="RCX19" s="695"/>
      <c r="RCY19" s="695"/>
      <c r="RCZ19" s="695"/>
      <c r="RDA19" s="695"/>
      <c r="RDB19" s="695"/>
      <c r="RDC19" s="695"/>
      <c r="RDD19" s="695"/>
      <c r="RDE19" s="695"/>
      <c r="RDF19" s="695"/>
      <c r="RDG19" s="695"/>
      <c r="RDH19" s="695"/>
      <c r="RDI19" s="695"/>
      <c r="RDJ19" s="695"/>
      <c r="RDK19" s="695"/>
      <c r="RDL19" s="695"/>
      <c r="RDM19" s="695"/>
      <c r="RDN19" s="695"/>
      <c r="RDO19" s="695"/>
      <c r="RDP19" s="695"/>
      <c r="RDQ19" s="695"/>
      <c r="RDR19" s="695"/>
      <c r="RDS19" s="695"/>
      <c r="RDT19" s="695"/>
      <c r="RDU19" s="695"/>
      <c r="RDV19" s="695"/>
      <c r="RDW19" s="695"/>
      <c r="RDX19" s="695"/>
      <c r="RDY19" s="695"/>
      <c r="RDZ19" s="695"/>
      <c r="REA19" s="695"/>
      <c r="REB19" s="695"/>
      <c r="REC19" s="695"/>
      <c r="RED19" s="695"/>
      <c r="REE19" s="695"/>
      <c r="REF19" s="695"/>
      <c r="REG19" s="695"/>
      <c r="REH19" s="695"/>
      <c r="REI19" s="695"/>
      <c r="REJ19" s="695"/>
      <c r="REK19" s="695"/>
      <c r="REL19" s="695"/>
      <c r="REM19" s="695"/>
      <c r="REN19" s="695"/>
      <c r="REO19" s="695"/>
      <c r="REP19" s="695"/>
      <c r="REQ19" s="695"/>
      <c r="RER19" s="695"/>
      <c r="RES19" s="695"/>
      <c r="RET19" s="695"/>
      <c r="REU19" s="695"/>
      <c r="REV19" s="695"/>
      <c r="REW19" s="695"/>
      <c r="REX19" s="695"/>
      <c r="REY19" s="695"/>
      <c r="REZ19" s="695"/>
      <c r="RFA19" s="695"/>
      <c r="RFB19" s="695"/>
      <c r="RFC19" s="695"/>
      <c r="RFD19" s="695"/>
      <c r="RFE19" s="695"/>
      <c r="RFF19" s="695"/>
      <c r="RFG19" s="695"/>
      <c r="RFH19" s="695"/>
      <c r="RFI19" s="695"/>
      <c r="RFJ19" s="695"/>
      <c r="RFK19" s="695"/>
      <c r="RFL19" s="695"/>
      <c r="RFM19" s="695"/>
      <c r="RFN19" s="695"/>
      <c r="RFO19" s="695"/>
      <c r="RFP19" s="695"/>
      <c r="RFQ19" s="695"/>
      <c r="RFR19" s="695"/>
      <c r="RFS19" s="695"/>
      <c r="RFT19" s="695"/>
      <c r="RFU19" s="695"/>
      <c r="RFV19" s="695"/>
      <c r="RFW19" s="695"/>
      <c r="RFX19" s="695"/>
      <c r="RFY19" s="695"/>
      <c r="RFZ19" s="695"/>
      <c r="RGA19" s="695"/>
      <c r="RGB19" s="695"/>
      <c r="RGC19" s="695"/>
      <c r="RGD19" s="695"/>
      <c r="RGE19" s="695"/>
      <c r="RGF19" s="695"/>
      <c r="RGG19" s="695"/>
      <c r="RGH19" s="695"/>
      <c r="RGI19" s="695"/>
      <c r="RGJ19" s="695"/>
      <c r="RGK19" s="695"/>
      <c r="RGL19" s="695"/>
      <c r="RGM19" s="695"/>
      <c r="RGN19" s="695"/>
      <c r="RGO19" s="695"/>
      <c r="RGP19" s="695"/>
      <c r="RGQ19" s="695"/>
      <c r="RGR19" s="695"/>
      <c r="RGS19" s="695"/>
      <c r="RGT19" s="695"/>
      <c r="RGU19" s="695"/>
      <c r="RGV19" s="695"/>
      <c r="RGW19" s="695"/>
      <c r="RGX19" s="695"/>
      <c r="RGY19" s="695"/>
      <c r="RGZ19" s="695"/>
      <c r="RHA19" s="695"/>
      <c r="RHB19" s="695"/>
      <c r="RHC19" s="695"/>
      <c r="RHD19" s="695"/>
      <c r="RHE19" s="695"/>
      <c r="RHF19" s="695"/>
      <c r="RHG19" s="695"/>
      <c r="RHH19" s="695"/>
      <c r="RHI19" s="695"/>
      <c r="RHJ19" s="695"/>
      <c r="RHK19" s="695"/>
      <c r="RHL19" s="695"/>
      <c r="RHM19" s="695"/>
      <c r="RHN19" s="695"/>
      <c r="RHO19" s="695"/>
      <c r="RHP19" s="695"/>
      <c r="RHQ19" s="695"/>
      <c r="RHR19" s="695"/>
      <c r="RHS19" s="695"/>
      <c r="RHT19" s="695"/>
      <c r="RHU19" s="695"/>
      <c r="RHV19" s="695"/>
      <c r="RHW19" s="695"/>
      <c r="RHX19" s="695"/>
      <c r="RHY19" s="695"/>
      <c r="RHZ19" s="695"/>
      <c r="RIA19" s="695"/>
      <c r="RIB19" s="695"/>
      <c r="RIC19" s="695"/>
      <c r="RID19" s="695"/>
      <c r="RIE19" s="695"/>
      <c r="RIF19" s="695"/>
      <c r="RIG19" s="695"/>
      <c r="RIH19" s="695"/>
      <c r="RII19" s="695"/>
      <c r="RIJ19" s="695"/>
      <c r="RIK19" s="695"/>
      <c r="RIL19" s="695"/>
      <c r="RIM19" s="695"/>
      <c r="RIN19" s="695"/>
      <c r="RIO19" s="695"/>
      <c r="RIP19" s="695"/>
      <c r="RIQ19" s="695"/>
      <c r="RIR19" s="695"/>
      <c r="RIS19" s="695"/>
      <c r="RIT19" s="695"/>
      <c r="RIU19" s="695"/>
      <c r="RIV19" s="695"/>
      <c r="RIW19" s="695"/>
      <c r="RIX19" s="695"/>
      <c r="RIY19" s="695"/>
      <c r="RIZ19" s="695"/>
      <c r="RJA19" s="695"/>
      <c r="RJB19" s="695"/>
      <c r="RJC19" s="695"/>
      <c r="RJD19" s="695"/>
      <c r="RJE19" s="695"/>
      <c r="RJF19" s="695"/>
      <c r="RJG19" s="695"/>
      <c r="RJH19" s="695"/>
      <c r="RJI19" s="695"/>
      <c r="RJJ19" s="695"/>
      <c r="RJK19" s="695"/>
      <c r="RJL19" s="695"/>
      <c r="RJM19" s="695"/>
      <c r="RJN19" s="695"/>
      <c r="RJO19" s="695"/>
      <c r="RJP19" s="695"/>
      <c r="RJQ19" s="695"/>
      <c r="RJR19" s="695"/>
      <c r="RJS19" s="695"/>
      <c r="RJT19" s="695"/>
      <c r="RJU19" s="695"/>
      <c r="RJV19" s="695"/>
      <c r="RJW19" s="695"/>
      <c r="RJX19" s="695"/>
      <c r="RJY19" s="695"/>
      <c r="RJZ19" s="695"/>
      <c r="RKA19" s="695"/>
      <c r="RKB19" s="695"/>
      <c r="RKC19" s="695"/>
      <c r="RKD19" s="695"/>
      <c r="RKE19" s="695"/>
      <c r="RKF19" s="695"/>
      <c r="RKG19" s="695"/>
      <c r="RKH19" s="695"/>
      <c r="RKI19" s="695"/>
      <c r="RKJ19" s="695"/>
      <c r="RKK19" s="695"/>
      <c r="RKL19" s="695"/>
      <c r="RKM19" s="695"/>
      <c r="RKN19" s="695"/>
      <c r="RKO19" s="695"/>
      <c r="RKP19" s="695"/>
      <c r="RKQ19" s="695"/>
      <c r="RKR19" s="695"/>
      <c r="RKS19" s="695"/>
      <c r="RKT19" s="695"/>
      <c r="RKU19" s="695"/>
      <c r="RKV19" s="695"/>
      <c r="RKW19" s="695"/>
      <c r="RKX19" s="695"/>
      <c r="RKY19" s="695"/>
      <c r="RKZ19" s="695"/>
      <c r="RLA19" s="695"/>
      <c r="RLB19" s="695"/>
      <c r="RLC19" s="695"/>
      <c r="RLD19" s="695"/>
      <c r="RLE19" s="695"/>
      <c r="RLF19" s="695"/>
      <c r="RLG19" s="695"/>
      <c r="RLH19" s="695"/>
      <c r="RLI19" s="695"/>
      <c r="RLJ19" s="695"/>
      <c r="RLK19" s="695"/>
      <c r="RLL19" s="695"/>
      <c r="RLM19" s="695"/>
      <c r="RLN19" s="695"/>
      <c r="RLO19" s="695"/>
      <c r="RLP19" s="695"/>
      <c r="RLQ19" s="695"/>
      <c r="RLR19" s="695"/>
      <c r="RLS19" s="695"/>
      <c r="RLT19" s="695"/>
      <c r="RLU19" s="695"/>
      <c r="RLV19" s="695"/>
      <c r="RLW19" s="695"/>
      <c r="RLX19" s="695"/>
      <c r="RLY19" s="695"/>
      <c r="RLZ19" s="695"/>
      <c r="RMA19" s="695"/>
      <c r="RMB19" s="695"/>
      <c r="RMC19" s="695"/>
      <c r="RMD19" s="695"/>
      <c r="RME19" s="695"/>
      <c r="RMF19" s="695"/>
      <c r="RMG19" s="695"/>
      <c r="RMH19" s="695"/>
      <c r="RMI19" s="695"/>
      <c r="RMJ19" s="695"/>
      <c r="RMK19" s="695"/>
      <c r="RML19" s="695"/>
      <c r="RMM19" s="695"/>
      <c r="RMN19" s="695"/>
      <c r="RMO19" s="695"/>
      <c r="RMP19" s="695"/>
      <c r="RMQ19" s="695"/>
      <c r="RMR19" s="695"/>
      <c r="RMS19" s="695"/>
      <c r="RMT19" s="695"/>
      <c r="RMU19" s="695"/>
      <c r="RMV19" s="695"/>
      <c r="RMW19" s="695"/>
      <c r="RMX19" s="695"/>
      <c r="RMY19" s="695"/>
      <c r="RMZ19" s="695"/>
      <c r="RNA19" s="695"/>
      <c r="RNB19" s="695"/>
      <c r="RNC19" s="695"/>
      <c r="RND19" s="695"/>
      <c r="RNE19" s="695"/>
      <c r="RNF19" s="695"/>
      <c r="RNG19" s="695"/>
      <c r="RNH19" s="695"/>
      <c r="RNI19" s="695"/>
      <c r="RNJ19" s="695"/>
      <c r="RNK19" s="695"/>
      <c r="RNL19" s="695"/>
      <c r="RNM19" s="695"/>
      <c r="RNN19" s="695"/>
      <c r="RNO19" s="695"/>
      <c r="RNP19" s="695"/>
      <c r="RNQ19" s="695"/>
      <c r="RNR19" s="695"/>
      <c r="RNS19" s="695"/>
      <c r="RNT19" s="695"/>
      <c r="RNU19" s="695"/>
      <c r="RNV19" s="695"/>
      <c r="RNW19" s="695"/>
      <c r="RNX19" s="695"/>
      <c r="RNY19" s="695"/>
      <c r="RNZ19" s="695"/>
      <c r="ROA19" s="695"/>
      <c r="ROB19" s="695"/>
      <c r="ROC19" s="695"/>
      <c r="ROD19" s="695"/>
      <c r="ROE19" s="695"/>
      <c r="ROF19" s="695"/>
      <c r="ROG19" s="695"/>
      <c r="ROH19" s="695"/>
      <c r="ROI19" s="695"/>
      <c r="ROJ19" s="695"/>
      <c r="ROK19" s="695"/>
      <c r="ROL19" s="695"/>
      <c r="ROM19" s="695"/>
      <c r="RON19" s="695"/>
      <c r="ROO19" s="695"/>
      <c r="ROP19" s="695"/>
      <c r="ROQ19" s="695"/>
      <c r="ROR19" s="695"/>
      <c r="ROS19" s="695"/>
      <c r="ROT19" s="695"/>
      <c r="ROU19" s="695"/>
      <c r="ROV19" s="695"/>
      <c r="ROW19" s="695"/>
      <c r="ROX19" s="695"/>
      <c r="ROY19" s="695"/>
      <c r="ROZ19" s="695"/>
      <c r="RPA19" s="695"/>
      <c r="RPB19" s="695"/>
      <c r="RPC19" s="695"/>
      <c r="RPD19" s="695"/>
      <c r="RPE19" s="695"/>
      <c r="RPF19" s="695"/>
      <c r="RPG19" s="695"/>
      <c r="RPH19" s="695"/>
      <c r="RPI19" s="695"/>
      <c r="RPJ19" s="695"/>
      <c r="RPK19" s="695"/>
      <c r="RPL19" s="695"/>
      <c r="RPM19" s="695"/>
      <c r="RPN19" s="695"/>
      <c r="RPO19" s="695"/>
      <c r="RPP19" s="695"/>
      <c r="RPQ19" s="695"/>
      <c r="RPR19" s="695"/>
      <c r="RPS19" s="695"/>
      <c r="RPT19" s="695"/>
      <c r="RPU19" s="695"/>
      <c r="RPV19" s="695"/>
      <c r="RPW19" s="695"/>
      <c r="RPX19" s="695"/>
      <c r="RPY19" s="695"/>
      <c r="RPZ19" s="695"/>
      <c r="RQA19" s="695"/>
      <c r="RQB19" s="695"/>
      <c r="RQC19" s="695"/>
      <c r="RQD19" s="695"/>
      <c r="RQE19" s="695"/>
      <c r="RQF19" s="695"/>
      <c r="RQG19" s="695"/>
      <c r="RQH19" s="695"/>
      <c r="RQI19" s="695"/>
      <c r="RQJ19" s="695"/>
      <c r="RQK19" s="695"/>
      <c r="RQL19" s="695"/>
      <c r="RQM19" s="695"/>
      <c r="RQN19" s="695"/>
      <c r="RQO19" s="695"/>
      <c r="RQP19" s="695"/>
      <c r="RQQ19" s="695"/>
      <c r="RQR19" s="695"/>
      <c r="RQS19" s="695"/>
      <c r="RQT19" s="695"/>
      <c r="RQU19" s="695"/>
      <c r="RQV19" s="695"/>
      <c r="RQW19" s="695"/>
      <c r="RQX19" s="695"/>
      <c r="RQY19" s="695"/>
      <c r="RQZ19" s="695"/>
      <c r="RRA19" s="695"/>
      <c r="RRB19" s="695"/>
      <c r="RRC19" s="695"/>
      <c r="RRD19" s="695"/>
      <c r="RRE19" s="695"/>
      <c r="RRF19" s="695"/>
      <c r="RRG19" s="695"/>
      <c r="RRH19" s="695"/>
      <c r="RRI19" s="695"/>
      <c r="RRJ19" s="695"/>
      <c r="RRK19" s="695"/>
      <c r="RRL19" s="695"/>
      <c r="RRM19" s="695"/>
      <c r="RRN19" s="695"/>
      <c r="RRO19" s="695"/>
      <c r="RRP19" s="695"/>
      <c r="RRQ19" s="695"/>
      <c r="RRR19" s="695"/>
      <c r="RRS19" s="695"/>
      <c r="RRT19" s="695"/>
      <c r="RRU19" s="695"/>
      <c r="RRV19" s="695"/>
      <c r="RRW19" s="695"/>
      <c r="RRX19" s="695"/>
      <c r="RRY19" s="695"/>
      <c r="RRZ19" s="695"/>
      <c r="RSA19" s="695"/>
      <c r="RSB19" s="695"/>
      <c r="RSC19" s="695"/>
      <c r="RSD19" s="695"/>
      <c r="RSE19" s="695"/>
      <c r="RSF19" s="695"/>
      <c r="RSG19" s="695"/>
      <c r="RSH19" s="695"/>
      <c r="RSI19" s="695"/>
      <c r="RSJ19" s="695"/>
      <c r="RSK19" s="695"/>
      <c r="RSL19" s="695"/>
      <c r="RSM19" s="695"/>
      <c r="RSN19" s="695"/>
      <c r="RSO19" s="695"/>
      <c r="RSP19" s="695"/>
      <c r="RSQ19" s="695"/>
      <c r="RSR19" s="695"/>
      <c r="RSS19" s="695"/>
      <c r="RST19" s="695"/>
      <c r="RSU19" s="695"/>
      <c r="RSV19" s="695"/>
      <c r="RSW19" s="695"/>
      <c r="RSX19" s="695"/>
      <c r="RSY19" s="695"/>
      <c r="RSZ19" s="695"/>
      <c r="RTA19" s="695"/>
      <c r="RTB19" s="695"/>
      <c r="RTC19" s="695"/>
      <c r="RTD19" s="695"/>
      <c r="RTE19" s="695"/>
      <c r="RTF19" s="695"/>
      <c r="RTG19" s="695"/>
      <c r="RTH19" s="695"/>
      <c r="RTI19" s="695"/>
      <c r="RTJ19" s="695"/>
      <c r="RTK19" s="695"/>
      <c r="RTL19" s="695"/>
      <c r="RTM19" s="695"/>
      <c r="RTN19" s="695"/>
      <c r="RTO19" s="695"/>
      <c r="RTP19" s="695"/>
      <c r="RTQ19" s="695"/>
      <c r="RTR19" s="695"/>
      <c r="RTS19" s="695"/>
      <c r="RTT19" s="695"/>
      <c r="RTU19" s="695"/>
      <c r="RTV19" s="695"/>
      <c r="RTW19" s="695"/>
      <c r="RTX19" s="695"/>
      <c r="RTY19" s="695"/>
      <c r="RTZ19" s="695"/>
      <c r="RUA19" s="695"/>
      <c r="RUB19" s="695"/>
      <c r="RUC19" s="695"/>
      <c r="RUD19" s="695"/>
      <c r="RUE19" s="695"/>
      <c r="RUF19" s="695"/>
      <c r="RUG19" s="695"/>
      <c r="RUH19" s="695"/>
      <c r="RUI19" s="695"/>
      <c r="RUJ19" s="695"/>
      <c r="RUK19" s="695"/>
      <c r="RUL19" s="695"/>
      <c r="RUM19" s="695"/>
      <c r="RUN19" s="695"/>
      <c r="RUO19" s="695"/>
      <c r="RUP19" s="695"/>
      <c r="RUQ19" s="695"/>
      <c r="RUR19" s="695"/>
      <c r="RUS19" s="695"/>
      <c r="RUT19" s="695"/>
      <c r="RUU19" s="695"/>
      <c r="RUV19" s="695"/>
      <c r="RUW19" s="695"/>
      <c r="RUX19" s="695"/>
      <c r="RUY19" s="695"/>
      <c r="RUZ19" s="695"/>
      <c r="RVA19" s="695"/>
      <c r="RVB19" s="695"/>
      <c r="RVC19" s="695"/>
      <c r="RVD19" s="695"/>
      <c r="RVE19" s="695"/>
      <c r="RVF19" s="695"/>
      <c r="RVG19" s="695"/>
      <c r="RVH19" s="695"/>
      <c r="RVI19" s="695"/>
      <c r="RVJ19" s="695"/>
      <c r="RVK19" s="695"/>
      <c r="RVL19" s="695"/>
      <c r="RVM19" s="695"/>
      <c r="RVN19" s="695"/>
      <c r="RVO19" s="695"/>
      <c r="RVP19" s="695"/>
      <c r="RVQ19" s="695"/>
      <c r="RVR19" s="695"/>
      <c r="RVS19" s="695"/>
      <c r="RVT19" s="695"/>
      <c r="RVU19" s="695"/>
      <c r="RVV19" s="695"/>
      <c r="RVW19" s="695"/>
      <c r="RVX19" s="695"/>
      <c r="RVY19" s="695"/>
      <c r="RVZ19" s="695"/>
      <c r="RWA19" s="695"/>
      <c r="RWB19" s="695"/>
      <c r="RWC19" s="695"/>
      <c r="RWD19" s="695"/>
      <c r="RWE19" s="695"/>
      <c r="RWF19" s="695"/>
      <c r="RWG19" s="695"/>
      <c r="RWH19" s="695"/>
      <c r="RWI19" s="695"/>
      <c r="RWJ19" s="695"/>
      <c r="RWK19" s="695"/>
      <c r="RWL19" s="695"/>
      <c r="RWM19" s="695"/>
      <c r="RWN19" s="695"/>
      <c r="RWO19" s="695"/>
      <c r="RWP19" s="695"/>
      <c r="RWQ19" s="695"/>
      <c r="RWR19" s="695"/>
      <c r="RWS19" s="695"/>
      <c r="RWT19" s="695"/>
      <c r="RWU19" s="695"/>
      <c r="RWV19" s="695"/>
      <c r="RWW19" s="695"/>
      <c r="RWX19" s="695"/>
      <c r="RWY19" s="695"/>
      <c r="RWZ19" s="695"/>
      <c r="RXA19" s="695"/>
      <c r="RXB19" s="695"/>
      <c r="RXC19" s="695"/>
      <c r="RXD19" s="695"/>
      <c r="RXE19" s="695"/>
      <c r="RXF19" s="695"/>
      <c r="RXG19" s="695"/>
      <c r="RXH19" s="695"/>
      <c r="RXI19" s="695"/>
      <c r="RXJ19" s="695"/>
      <c r="RXK19" s="695"/>
      <c r="RXL19" s="695"/>
      <c r="RXM19" s="695"/>
      <c r="RXN19" s="695"/>
      <c r="RXO19" s="695"/>
      <c r="RXP19" s="695"/>
      <c r="RXQ19" s="695"/>
      <c r="RXR19" s="695"/>
      <c r="RXS19" s="695"/>
      <c r="RXT19" s="695"/>
      <c r="RXU19" s="695"/>
      <c r="RXV19" s="695"/>
      <c r="RXW19" s="695"/>
      <c r="RXX19" s="695"/>
      <c r="RXY19" s="695"/>
      <c r="RXZ19" s="695"/>
      <c r="RYA19" s="695"/>
      <c r="RYB19" s="695"/>
      <c r="RYC19" s="695"/>
      <c r="RYD19" s="695"/>
      <c r="RYE19" s="695"/>
      <c r="RYF19" s="695"/>
      <c r="RYG19" s="695"/>
      <c r="RYH19" s="695"/>
      <c r="RYI19" s="695"/>
      <c r="RYJ19" s="695"/>
      <c r="RYK19" s="695"/>
      <c r="RYL19" s="695"/>
      <c r="RYM19" s="695"/>
      <c r="RYN19" s="695"/>
      <c r="RYO19" s="695"/>
      <c r="RYP19" s="695"/>
      <c r="RYQ19" s="695"/>
      <c r="RYR19" s="695"/>
      <c r="RYS19" s="695"/>
      <c r="RYT19" s="695"/>
      <c r="RYU19" s="695"/>
      <c r="RYV19" s="695"/>
      <c r="RYW19" s="695"/>
      <c r="RYX19" s="695"/>
      <c r="RYY19" s="695"/>
      <c r="RYZ19" s="695"/>
      <c r="RZA19" s="695"/>
      <c r="RZB19" s="695"/>
      <c r="RZC19" s="695"/>
      <c r="RZD19" s="695"/>
      <c r="RZE19" s="695"/>
      <c r="RZF19" s="695"/>
      <c r="RZG19" s="695"/>
      <c r="RZH19" s="695"/>
      <c r="RZI19" s="695"/>
      <c r="RZJ19" s="695"/>
      <c r="RZK19" s="695"/>
      <c r="RZL19" s="695"/>
      <c r="RZM19" s="695"/>
      <c r="RZN19" s="695"/>
      <c r="RZO19" s="695"/>
      <c r="RZP19" s="695"/>
      <c r="RZQ19" s="695"/>
      <c r="RZR19" s="695"/>
      <c r="RZS19" s="695"/>
      <c r="RZT19" s="695"/>
      <c r="RZU19" s="695"/>
      <c r="RZV19" s="695"/>
      <c r="RZW19" s="695"/>
      <c r="RZX19" s="695"/>
      <c r="RZY19" s="695"/>
      <c r="RZZ19" s="695"/>
      <c r="SAA19" s="695"/>
      <c r="SAB19" s="695"/>
      <c r="SAC19" s="695"/>
      <c r="SAD19" s="695"/>
      <c r="SAE19" s="695"/>
      <c r="SAF19" s="695"/>
      <c r="SAG19" s="695"/>
      <c r="SAH19" s="695"/>
      <c r="SAI19" s="695"/>
      <c r="SAJ19" s="695"/>
      <c r="SAK19" s="695"/>
      <c r="SAL19" s="695"/>
      <c r="SAM19" s="695"/>
      <c r="SAN19" s="695"/>
      <c r="SAO19" s="695"/>
      <c r="SAP19" s="695"/>
      <c r="SAQ19" s="695"/>
      <c r="SAR19" s="695"/>
      <c r="SAS19" s="695"/>
      <c r="SAT19" s="695"/>
      <c r="SAU19" s="695"/>
      <c r="SAV19" s="695"/>
      <c r="SAW19" s="695"/>
      <c r="SAX19" s="695"/>
      <c r="SAY19" s="695"/>
      <c r="SAZ19" s="695"/>
      <c r="SBA19" s="695"/>
      <c r="SBB19" s="695"/>
      <c r="SBC19" s="695"/>
      <c r="SBD19" s="695"/>
      <c r="SBE19" s="695"/>
      <c r="SBF19" s="695"/>
      <c r="SBG19" s="695"/>
      <c r="SBH19" s="695"/>
      <c r="SBI19" s="695"/>
      <c r="SBJ19" s="695"/>
      <c r="SBK19" s="695"/>
      <c r="SBL19" s="695"/>
      <c r="SBM19" s="695"/>
      <c r="SBN19" s="695"/>
      <c r="SBO19" s="695"/>
      <c r="SBP19" s="695"/>
      <c r="SBQ19" s="695"/>
      <c r="SBR19" s="695"/>
      <c r="SBS19" s="695"/>
      <c r="SBT19" s="695"/>
      <c r="SBU19" s="695"/>
      <c r="SBV19" s="695"/>
      <c r="SBW19" s="695"/>
      <c r="SBX19" s="695"/>
      <c r="SBY19" s="695"/>
      <c r="SBZ19" s="695"/>
      <c r="SCA19" s="695"/>
      <c r="SCB19" s="695"/>
      <c r="SCC19" s="695"/>
      <c r="SCD19" s="695"/>
      <c r="SCE19" s="695"/>
      <c r="SCF19" s="695"/>
      <c r="SCG19" s="695"/>
      <c r="SCH19" s="695"/>
      <c r="SCI19" s="695"/>
      <c r="SCJ19" s="695"/>
      <c r="SCK19" s="695"/>
      <c r="SCL19" s="695"/>
      <c r="SCM19" s="695"/>
      <c r="SCN19" s="695"/>
      <c r="SCO19" s="695"/>
      <c r="SCP19" s="695"/>
      <c r="SCQ19" s="695"/>
      <c r="SCR19" s="695"/>
      <c r="SCS19" s="695"/>
      <c r="SCT19" s="695"/>
      <c r="SCU19" s="695"/>
      <c r="SCV19" s="695"/>
      <c r="SCW19" s="695"/>
      <c r="SCX19" s="695"/>
      <c r="SCY19" s="695"/>
      <c r="SCZ19" s="695"/>
      <c r="SDA19" s="695"/>
      <c r="SDB19" s="695"/>
      <c r="SDC19" s="695"/>
      <c r="SDD19" s="695"/>
      <c r="SDE19" s="695"/>
      <c r="SDF19" s="695"/>
      <c r="SDG19" s="695"/>
      <c r="SDH19" s="695"/>
      <c r="SDI19" s="695"/>
      <c r="SDJ19" s="695"/>
      <c r="SDK19" s="695"/>
      <c r="SDL19" s="695"/>
      <c r="SDM19" s="695"/>
      <c r="SDN19" s="695"/>
      <c r="SDO19" s="695"/>
      <c r="SDP19" s="695"/>
      <c r="SDQ19" s="695"/>
      <c r="SDR19" s="695"/>
      <c r="SDS19" s="695"/>
      <c r="SDT19" s="695"/>
      <c r="SDU19" s="695"/>
      <c r="SDV19" s="695"/>
      <c r="SDW19" s="695"/>
      <c r="SDX19" s="695"/>
      <c r="SDY19" s="695"/>
      <c r="SDZ19" s="695"/>
      <c r="SEA19" s="695"/>
      <c r="SEB19" s="695"/>
      <c r="SEC19" s="695"/>
      <c r="SED19" s="695"/>
      <c r="SEE19" s="695"/>
      <c r="SEF19" s="695"/>
      <c r="SEG19" s="695"/>
      <c r="SEH19" s="695"/>
      <c r="SEI19" s="695"/>
      <c r="SEJ19" s="695"/>
      <c r="SEK19" s="695"/>
      <c r="SEL19" s="695"/>
      <c r="SEM19" s="695"/>
      <c r="SEN19" s="695"/>
      <c r="SEO19" s="695"/>
      <c r="SEP19" s="695"/>
      <c r="SEQ19" s="695"/>
      <c r="SER19" s="695"/>
      <c r="SES19" s="695"/>
      <c r="SET19" s="695"/>
      <c r="SEU19" s="695"/>
      <c r="SEV19" s="695"/>
      <c r="SEW19" s="695"/>
      <c r="SEX19" s="695"/>
      <c r="SEY19" s="695"/>
      <c r="SEZ19" s="695"/>
      <c r="SFA19" s="695"/>
      <c r="SFB19" s="695"/>
      <c r="SFC19" s="695"/>
      <c r="SFD19" s="695"/>
      <c r="SFE19" s="695"/>
      <c r="SFF19" s="695"/>
      <c r="SFG19" s="695"/>
      <c r="SFH19" s="695"/>
      <c r="SFI19" s="695"/>
      <c r="SFJ19" s="695"/>
      <c r="SFK19" s="695"/>
      <c r="SFL19" s="695"/>
      <c r="SFM19" s="695"/>
      <c r="SFN19" s="695"/>
      <c r="SFO19" s="695"/>
      <c r="SFP19" s="695"/>
      <c r="SFQ19" s="695"/>
      <c r="SFR19" s="695"/>
      <c r="SFS19" s="695"/>
      <c r="SFT19" s="695"/>
      <c r="SFU19" s="695"/>
      <c r="SFV19" s="695"/>
      <c r="SFW19" s="695"/>
      <c r="SFX19" s="695"/>
      <c r="SFY19" s="695"/>
      <c r="SFZ19" s="695"/>
      <c r="SGA19" s="695"/>
      <c r="SGB19" s="695"/>
      <c r="SGC19" s="695"/>
      <c r="SGD19" s="695"/>
      <c r="SGE19" s="695"/>
      <c r="SGF19" s="695"/>
      <c r="SGG19" s="695"/>
      <c r="SGH19" s="695"/>
      <c r="SGI19" s="695"/>
      <c r="SGJ19" s="695"/>
      <c r="SGK19" s="695"/>
      <c r="SGL19" s="695"/>
      <c r="SGM19" s="695"/>
      <c r="SGN19" s="695"/>
      <c r="SGO19" s="695"/>
      <c r="SGP19" s="695"/>
      <c r="SGQ19" s="695"/>
      <c r="SGR19" s="695"/>
      <c r="SGS19" s="695"/>
      <c r="SGT19" s="695"/>
      <c r="SGU19" s="695"/>
      <c r="SGV19" s="695"/>
      <c r="SGW19" s="695"/>
      <c r="SGX19" s="695"/>
      <c r="SGY19" s="695"/>
      <c r="SGZ19" s="695"/>
      <c r="SHA19" s="695"/>
      <c r="SHB19" s="695"/>
      <c r="SHC19" s="695"/>
      <c r="SHD19" s="695"/>
      <c r="SHE19" s="695"/>
      <c r="SHF19" s="695"/>
      <c r="SHG19" s="695"/>
      <c r="SHH19" s="695"/>
      <c r="SHI19" s="695"/>
      <c r="SHJ19" s="695"/>
      <c r="SHK19" s="695"/>
      <c r="SHL19" s="695"/>
      <c r="SHM19" s="695"/>
      <c r="SHN19" s="695"/>
      <c r="SHO19" s="695"/>
      <c r="SHP19" s="695"/>
      <c r="SHQ19" s="695"/>
      <c r="SHR19" s="695"/>
      <c r="SHS19" s="695"/>
      <c r="SHT19" s="695"/>
      <c r="SHU19" s="695"/>
      <c r="SHV19" s="695"/>
      <c r="SHW19" s="695"/>
      <c r="SHX19" s="695"/>
      <c r="SHY19" s="695"/>
      <c r="SHZ19" s="695"/>
      <c r="SIA19" s="695"/>
      <c r="SIB19" s="695"/>
      <c r="SIC19" s="695"/>
      <c r="SID19" s="695"/>
      <c r="SIE19" s="695"/>
      <c r="SIF19" s="695"/>
      <c r="SIG19" s="695"/>
      <c r="SIH19" s="695"/>
      <c r="SII19" s="695"/>
      <c r="SIJ19" s="695"/>
      <c r="SIK19" s="695"/>
      <c r="SIL19" s="695"/>
      <c r="SIM19" s="695"/>
      <c r="SIN19" s="695"/>
      <c r="SIO19" s="695"/>
      <c r="SIP19" s="695"/>
      <c r="SIQ19" s="695"/>
      <c r="SIR19" s="695"/>
      <c r="SIS19" s="695"/>
      <c r="SIT19" s="695"/>
      <c r="SIU19" s="695"/>
      <c r="SIV19" s="695"/>
      <c r="SIW19" s="695"/>
      <c r="SIX19" s="695"/>
      <c r="SIY19" s="695"/>
      <c r="SIZ19" s="695"/>
      <c r="SJA19" s="695"/>
      <c r="SJB19" s="695"/>
      <c r="SJC19" s="695"/>
      <c r="SJD19" s="695"/>
      <c r="SJE19" s="695"/>
      <c r="SJF19" s="695"/>
      <c r="SJG19" s="695"/>
      <c r="SJH19" s="695"/>
      <c r="SJI19" s="695"/>
      <c r="SJJ19" s="695"/>
      <c r="SJK19" s="695"/>
      <c r="SJL19" s="695"/>
      <c r="SJM19" s="695"/>
      <c r="SJN19" s="695"/>
      <c r="SJO19" s="695"/>
      <c r="SJP19" s="695"/>
      <c r="SJQ19" s="695"/>
      <c r="SJR19" s="695"/>
      <c r="SJS19" s="695"/>
      <c r="SJT19" s="695"/>
      <c r="SJU19" s="695"/>
      <c r="SJV19" s="695"/>
      <c r="SJW19" s="695"/>
      <c r="SJX19" s="695"/>
      <c r="SJY19" s="695"/>
      <c r="SJZ19" s="695"/>
      <c r="SKA19" s="695"/>
      <c r="SKB19" s="695"/>
      <c r="SKC19" s="695"/>
      <c r="SKD19" s="695"/>
      <c r="SKE19" s="695"/>
      <c r="SKF19" s="695"/>
      <c r="SKG19" s="695"/>
      <c r="SKH19" s="695"/>
      <c r="SKI19" s="695"/>
      <c r="SKJ19" s="695"/>
      <c r="SKK19" s="695"/>
      <c r="SKL19" s="695"/>
      <c r="SKM19" s="695"/>
      <c r="SKN19" s="695"/>
      <c r="SKO19" s="695"/>
      <c r="SKP19" s="695"/>
      <c r="SKQ19" s="695"/>
      <c r="SKR19" s="695"/>
      <c r="SKS19" s="695"/>
      <c r="SKT19" s="695"/>
      <c r="SKU19" s="695"/>
      <c r="SKV19" s="695"/>
      <c r="SKW19" s="695"/>
      <c r="SKX19" s="695"/>
      <c r="SKY19" s="695"/>
      <c r="SKZ19" s="695"/>
      <c r="SLA19" s="695"/>
      <c r="SLB19" s="695"/>
      <c r="SLC19" s="695"/>
      <c r="SLD19" s="695"/>
      <c r="SLE19" s="695"/>
      <c r="SLF19" s="695"/>
      <c r="SLG19" s="695"/>
      <c r="SLH19" s="695"/>
      <c r="SLI19" s="695"/>
      <c r="SLJ19" s="695"/>
      <c r="SLK19" s="695"/>
      <c r="SLL19" s="695"/>
      <c r="SLM19" s="695"/>
      <c r="SLN19" s="695"/>
      <c r="SLO19" s="695"/>
      <c r="SLP19" s="695"/>
      <c r="SLQ19" s="695"/>
      <c r="SLR19" s="695"/>
      <c r="SLS19" s="695"/>
      <c r="SLT19" s="695"/>
      <c r="SLU19" s="695"/>
      <c r="SLV19" s="695"/>
      <c r="SLW19" s="695"/>
      <c r="SLX19" s="695"/>
      <c r="SLY19" s="695"/>
      <c r="SLZ19" s="695"/>
      <c r="SMA19" s="695"/>
      <c r="SMB19" s="695"/>
      <c r="SMC19" s="695"/>
      <c r="SMD19" s="695"/>
      <c r="SME19" s="695"/>
      <c r="SMF19" s="695"/>
      <c r="SMG19" s="695"/>
      <c r="SMH19" s="695"/>
      <c r="SMI19" s="695"/>
      <c r="SMJ19" s="695"/>
      <c r="SMK19" s="695"/>
      <c r="SML19" s="695"/>
      <c r="SMM19" s="695"/>
      <c r="SMN19" s="695"/>
      <c r="SMO19" s="695"/>
      <c r="SMP19" s="695"/>
      <c r="SMQ19" s="695"/>
      <c r="SMR19" s="695"/>
      <c r="SMS19" s="695"/>
      <c r="SMT19" s="695"/>
      <c r="SMU19" s="695"/>
      <c r="SMV19" s="695"/>
      <c r="SMW19" s="695"/>
      <c r="SMX19" s="695"/>
      <c r="SMY19" s="695"/>
      <c r="SMZ19" s="695"/>
      <c r="SNA19" s="695"/>
      <c r="SNB19" s="695"/>
      <c r="SNC19" s="695"/>
      <c r="SND19" s="695"/>
      <c r="SNE19" s="695"/>
      <c r="SNF19" s="695"/>
      <c r="SNG19" s="695"/>
      <c r="SNH19" s="695"/>
      <c r="SNI19" s="695"/>
      <c r="SNJ19" s="695"/>
      <c r="SNK19" s="695"/>
      <c r="SNL19" s="695"/>
      <c r="SNM19" s="695"/>
      <c r="SNN19" s="695"/>
      <c r="SNO19" s="695"/>
      <c r="SNP19" s="695"/>
      <c r="SNQ19" s="695"/>
      <c r="SNR19" s="695"/>
      <c r="SNS19" s="695"/>
      <c r="SNT19" s="695"/>
      <c r="SNU19" s="695"/>
      <c r="SNV19" s="695"/>
      <c r="SNW19" s="695"/>
      <c r="SNX19" s="695"/>
      <c r="SNY19" s="695"/>
      <c r="SNZ19" s="695"/>
      <c r="SOA19" s="695"/>
      <c r="SOB19" s="695"/>
      <c r="SOC19" s="695"/>
      <c r="SOD19" s="695"/>
      <c r="SOE19" s="695"/>
      <c r="SOF19" s="695"/>
      <c r="SOG19" s="695"/>
      <c r="SOH19" s="695"/>
      <c r="SOI19" s="695"/>
      <c r="SOJ19" s="695"/>
      <c r="SOK19" s="695"/>
      <c r="SOL19" s="695"/>
      <c r="SOM19" s="695"/>
      <c r="SON19" s="695"/>
      <c r="SOO19" s="695"/>
      <c r="SOP19" s="695"/>
      <c r="SOQ19" s="695"/>
      <c r="SOR19" s="695"/>
      <c r="SOS19" s="695"/>
      <c r="SOT19" s="695"/>
      <c r="SOU19" s="695"/>
      <c r="SOV19" s="695"/>
      <c r="SOW19" s="695"/>
      <c r="SOX19" s="695"/>
      <c r="SOY19" s="695"/>
      <c r="SOZ19" s="695"/>
      <c r="SPA19" s="695"/>
      <c r="SPB19" s="695"/>
      <c r="SPC19" s="695"/>
      <c r="SPD19" s="695"/>
      <c r="SPE19" s="695"/>
      <c r="SPF19" s="695"/>
      <c r="SPG19" s="695"/>
      <c r="SPH19" s="695"/>
      <c r="SPI19" s="695"/>
      <c r="SPJ19" s="695"/>
      <c r="SPK19" s="695"/>
      <c r="SPL19" s="695"/>
      <c r="SPM19" s="695"/>
      <c r="SPN19" s="695"/>
      <c r="SPO19" s="695"/>
      <c r="SPP19" s="695"/>
      <c r="SPQ19" s="695"/>
      <c r="SPR19" s="695"/>
      <c r="SPS19" s="695"/>
      <c r="SPT19" s="695"/>
      <c r="SPU19" s="695"/>
      <c r="SPV19" s="695"/>
      <c r="SPW19" s="695"/>
      <c r="SPX19" s="695"/>
      <c r="SPY19" s="695"/>
      <c r="SPZ19" s="695"/>
      <c r="SQA19" s="695"/>
      <c r="SQB19" s="695"/>
      <c r="SQC19" s="695"/>
      <c r="SQD19" s="695"/>
      <c r="SQE19" s="695"/>
      <c r="SQF19" s="695"/>
      <c r="SQG19" s="695"/>
      <c r="SQH19" s="695"/>
      <c r="SQI19" s="695"/>
      <c r="SQJ19" s="695"/>
      <c r="SQK19" s="695"/>
      <c r="SQL19" s="695"/>
      <c r="SQM19" s="695"/>
      <c r="SQN19" s="695"/>
      <c r="SQO19" s="695"/>
      <c r="SQP19" s="695"/>
      <c r="SQQ19" s="695"/>
      <c r="SQR19" s="695"/>
      <c r="SQS19" s="695"/>
      <c r="SQT19" s="695"/>
      <c r="SQU19" s="695"/>
      <c r="SQV19" s="695"/>
      <c r="SQW19" s="695"/>
      <c r="SQX19" s="695"/>
      <c r="SQY19" s="695"/>
      <c r="SQZ19" s="695"/>
      <c r="SRA19" s="695"/>
      <c r="SRB19" s="695"/>
      <c r="SRC19" s="695"/>
      <c r="SRD19" s="695"/>
      <c r="SRE19" s="695"/>
      <c r="SRF19" s="695"/>
      <c r="SRG19" s="695"/>
      <c r="SRH19" s="695"/>
      <c r="SRI19" s="695"/>
      <c r="SRJ19" s="695"/>
      <c r="SRK19" s="695"/>
      <c r="SRL19" s="695"/>
      <c r="SRM19" s="695"/>
      <c r="SRN19" s="695"/>
      <c r="SRO19" s="695"/>
      <c r="SRP19" s="695"/>
      <c r="SRQ19" s="695"/>
      <c r="SRR19" s="695"/>
      <c r="SRS19" s="695"/>
      <c r="SRT19" s="695"/>
      <c r="SRU19" s="695"/>
      <c r="SRV19" s="695"/>
      <c r="SRW19" s="695"/>
      <c r="SRX19" s="695"/>
      <c r="SRY19" s="695"/>
      <c r="SRZ19" s="695"/>
      <c r="SSA19" s="695"/>
      <c r="SSB19" s="695"/>
      <c r="SSC19" s="695"/>
      <c r="SSD19" s="695"/>
      <c r="SSE19" s="695"/>
      <c r="SSF19" s="695"/>
      <c r="SSG19" s="695"/>
      <c r="SSH19" s="695"/>
      <c r="SSI19" s="695"/>
      <c r="SSJ19" s="695"/>
      <c r="SSK19" s="695"/>
      <c r="SSL19" s="695"/>
      <c r="SSM19" s="695"/>
      <c r="SSN19" s="695"/>
      <c r="SSO19" s="695"/>
      <c r="SSP19" s="695"/>
      <c r="SSQ19" s="695"/>
      <c r="SSR19" s="695"/>
      <c r="SSS19" s="695"/>
      <c r="SST19" s="695"/>
      <c r="SSU19" s="695"/>
      <c r="SSV19" s="695"/>
      <c r="SSW19" s="695"/>
      <c r="SSX19" s="695"/>
      <c r="SSY19" s="695"/>
      <c r="SSZ19" s="695"/>
      <c r="STA19" s="695"/>
      <c r="STB19" s="695"/>
      <c r="STC19" s="695"/>
      <c r="STD19" s="695"/>
      <c r="STE19" s="695"/>
      <c r="STF19" s="695"/>
      <c r="STG19" s="695"/>
      <c r="STH19" s="695"/>
      <c r="STI19" s="695"/>
      <c r="STJ19" s="695"/>
      <c r="STK19" s="695"/>
      <c r="STL19" s="695"/>
      <c r="STM19" s="695"/>
      <c r="STN19" s="695"/>
      <c r="STO19" s="695"/>
      <c r="STP19" s="695"/>
      <c r="STQ19" s="695"/>
      <c r="STR19" s="695"/>
      <c r="STS19" s="695"/>
      <c r="STT19" s="695"/>
      <c r="STU19" s="695"/>
      <c r="STV19" s="695"/>
      <c r="STW19" s="695"/>
      <c r="STX19" s="695"/>
      <c r="STY19" s="695"/>
      <c r="STZ19" s="695"/>
      <c r="SUA19" s="695"/>
      <c r="SUB19" s="695"/>
      <c r="SUC19" s="695"/>
      <c r="SUD19" s="695"/>
      <c r="SUE19" s="695"/>
      <c r="SUF19" s="695"/>
      <c r="SUG19" s="695"/>
      <c r="SUH19" s="695"/>
      <c r="SUI19" s="695"/>
      <c r="SUJ19" s="695"/>
      <c r="SUK19" s="695"/>
      <c r="SUL19" s="695"/>
      <c r="SUM19" s="695"/>
      <c r="SUN19" s="695"/>
      <c r="SUO19" s="695"/>
      <c r="SUP19" s="695"/>
      <c r="SUQ19" s="695"/>
      <c r="SUR19" s="695"/>
      <c r="SUS19" s="695"/>
      <c r="SUT19" s="695"/>
      <c r="SUU19" s="695"/>
      <c r="SUV19" s="695"/>
      <c r="SUW19" s="695"/>
      <c r="SUX19" s="695"/>
      <c r="SUY19" s="695"/>
      <c r="SUZ19" s="695"/>
      <c r="SVA19" s="695"/>
      <c r="SVB19" s="695"/>
      <c r="SVC19" s="695"/>
      <c r="SVD19" s="695"/>
      <c r="SVE19" s="695"/>
      <c r="SVF19" s="695"/>
      <c r="SVG19" s="695"/>
      <c r="SVH19" s="695"/>
      <c r="SVI19" s="695"/>
      <c r="SVJ19" s="695"/>
      <c r="SVK19" s="695"/>
      <c r="SVL19" s="695"/>
      <c r="SVM19" s="695"/>
      <c r="SVN19" s="695"/>
      <c r="SVO19" s="695"/>
      <c r="SVP19" s="695"/>
      <c r="SVQ19" s="695"/>
      <c r="SVR19" s="695"/>
      <c r="SVS19" s="695"/>
      <c r="SVT19" s="695"/>
      <c r="SVU19" s="695"/>
      <c r="SVV19" s="695"/>
      <c r="SVW19" s="695"/>
      <c r="SVX19" s="695"/>
      <c r="SVY19" s="695"/>
      <c r="SVZ19" s="695"/>
      <c r="SWA19" s="695"/>
      <c r="SWB19" s="695"/>
      <c r="SWC19" s="695"/>
      <c r="SWD19" s="695"/>
      <c r="SWE19" s="695"/>
      <c r="SWF19" s="695"/>
      <c r="SWG19" s="695"/>
      <c r="SWH19" s="695"/>
      <c r="SWI19" s="695"/>
      <c r="SWJ19" s="695"/>
      <c r="SWK19" s="695"/>
      <c r="SWL19" s="695"/>
      <c r="SWM19" s="695"/>
      <c r="SWN19" s="695"/>
      <c r="SWO19" s="695"/>
      <c r="SWP19" s="695"/>
      <c r="SWQ19" s="695"/>
      <c r="SWR19" s="695"/>
      <c r="SWS19" s="695"/>
      <c r="SWT19" s="695"/>
      <c r="SWU19" s="695"/>
      <c r="SWV19" s="695"/>
      <c r="SWW19" s="695"/>
      <c r="SWX19" s="695"/>
      <c r="SWY19" s="695"/>
      <c r="SWZ19" s="695"/>
      <c r="SXA19" s="695"/>
      <c r="SXB19" s="695"/>
      <c r="SXC19" s="695"/>
      <c r="SXD19" s="695"/>
      <c r="SXE19" s="695"/>
      <c r="SXF19" s="695"/>
      <c r="SXG19" s="695"/>
      <c r="SXH19" s="695"/>
      <c r="SXI19" s="695"/>
      <c r="SXJ19" s="695"/>
      <c r="SXK19" s="695"/>
      <c r="SXL19" s="695"/>
      <c r="SXM19" s="695"/>
      <c r="SXN19" s="695"/>
      <c r="SXO19" s="695"/>
      <c r="SXP19" s="695"/>
      <c r="SXQ19" s="695"/>
      <c r="SXR19" s="695"/>
      <c r="SXS19" s="695"/>
      <c r="SXT19" s="695"/>
      <c r="SXU19" s="695"/>
      <c r="SXV19" s="695"/>
      <c r="SXW19" s="695"/>
      <c r="SXX19" s="695"/>
      <c r="SXY19" s="695"/>
      <c r="SXZ19" s="695"/>
      <c r="SYA19" s="695"/>
      <c r="SYB19" s="695"/>
      <c r="SYC19" s="695"/>
      <c r="SYD19" s="695"/>
      <c r="SYE19" s="695"/>
      <c r="SYF19" s="695"/>
      <c r="SYG19" s="695"/>
      <c r="SYH19" s="695"/>
      <c r="SYI19" s="695"/>
      <c r="SYJ19" s="695"/>
      <c r="SYK19" s="695"/>
      <c r="SYL19" s="695"/>
      <c r="SYM19" s="695"/>
      <c r="SYN19" s="695"/>
      <c r="SYO19" s="695"/>
      <c r="SYP19" s="695"/>
      <c r="SYQ19" s="695"/>
      <c r="SYR19" s="695"/>
      <c r="SYS19" s="695"/>
      <c r="SYT19" s="695"/>
      <c r="SYU19" s="695"/>
      <c r="SYV19" s="695"/>
      <c r="SYW19" s="695"/>
      <c r="SYX19" s="695"/>
      <c r="SYY19" s="695"/>
      <c r="SYZ19" s="695"/>
      <c r="SZA19" s="695"/>
      <c r="SZB19" s="695"/>
      <c r="SZC19" s="695"/>
      <c r="SZD19" s="695"/>
      <c r="SZE19" s="695"/>
      <c r="SZF19" s="695"/>
      <c r="SZG19" s="695"/>
      <c r="SZH19" s="695"/>
      <c r="SZI19" s="695"/>
      <c r="SZJ19" s="695"/>
      <c r="SZK19" s="695"/>
      <c r="SZL19" s="695"/>
      <c r="SZM19" s="695"/>
      <c r="SZN19" s="695"/>
      <c r="SZO19" s="695"/>
      <c r="SZP19" s="695"/>
      <c r="SZQ19" s="695"/>
      <c r="SZR19" s="695"/>
      <c r="SZS19" s="695"/>
      <c r="SZT19" s="695"/>
      <c r="SZU19" s="695"/>
      <c r="SZV19" s="695"/>
      <c r="SZW19" s="695"/>
      <c r="SZX19" s="695"/>
      <c r="SZY19" s="695"/>
      <c r="SZZ19" s="695"/>
      <c r="TAA19" s="695"/>
      <c r="TAB19" s="695"/>
      <c r="TAC19" s="695"/>
      <c r="TAD19" s="695"/>
      <c r="TAE19" s="695"/>
      <c r="TAF19" s="695"/>
      <c r="TAG19" s="695"/>
      <c r="TAH19" s="695"/>
      <c r="TAI19" s="695"/>
      <c r="TAJ19" s="695"/>
      <c r="TAK19" s="695"/>
      <c r="TAL19" s="695"/>
      <c r="TAM19" s="695"/>
      <c r="TAN19" s="695"/>
      <c r="TAO19" s="695"/>
      <c r="TAP19" s="695"/>
      <c r="TAQ19" s="695"/>
      <c r="TAR19" s="695"/>
      <c r="TAS19" s="695"/>
      <c r="TAT19" s="695"/>
      <c r="TAU19" s="695"/>
      <c r="TAV19" s="695"/>
      <c r="TAW19" s="695"/>
      <c r="TAX19" s="695"/>
      <c r="TAY19" s="695"/>
      <c r="TAZ19" s="695"/>
      <c r="TBA19" s="695"/>
      <c r="TBB19" s="695"/>
      <c r="TBC19" s="695"/>
      <c r="TBD19" s="695"/>
      <c r="TBE19" s="695"/>
      <c r="TBF19" s="695"/>
      <c r="TBG19" s="695"/>
      <c r="TBH19" s="695"/>
      <c r="TBI19" s="695"/>
      <c r="TBJ19" s="695"/>
      <c r="TBK19" s="695"/>
      <c r="TBL19" s="695"/>
      <c r="TBM19" s="695"/>
      <c r="TBN19" s="695"/>
      <c r="TBO19" s="695"/>
      <c r="TBP19" s="695"/>
      <c r="TBQ19" s="695"/>
      <c r="TBR19" s="695"/>
      <c r="TBS19" s="695"/>
      <c r="TBT19" s="695"/>
      <c r="TBU19" s="695"/>
      <c r="TBV19" s="695"/>
      <c r="TBW19" s="695"/>
      <c r="TBX19" s="695"/>
      <c r="TBY19" s="695"/>
      <c r="TBZ19" s="695"/>
      <c r="TCA19" s="695"/>
      <c r="TCB19" s="695"/>
      <c r="TCC19" s="695"/>
      <c r="TCD19" s="695"/>
      <c r="TCE19" s="695"/>
      <c r="TCF19" s="695"/>
      <c r="TCG19" s="695"/>
      <c r="TCH19" s="695"/>
      <c r="TCI19" s="695"/>
      <c r="TCJ19" s="695"/>
      <c r="TCK19" s="695"/>
      <c r="TCL19" s="695"/>
      <c r="TCM19" s="695"/>
      <c r="TCN19" s="695"/>
      <c r="TCO19" s="695"/>
      <c r="TCP19" s="695"/>
      <c r="TCQ19" s="695"/>
      <c r="TCR19" s="695"/>
      <c r="TCS19" s="695"/>
      <c r="TCT19" s="695"/>
      <c r="TCU19" s="695"/>
      <c r="TCV19" s="695"/>
      <c r="TCW19" s="695"/>
      <c r="TCX19" s="695"/>
      <c r="TCY19" s="695"/>
      <c r="TCZ19" s="695"/>
      <c r="TDA19" s="695"/>
      <c r="TDB19" s="695"/>
      <c r="TDC19" s="695"/>
      <c r="TDD19" s="695"/>
      <c r="TDE19" s="695"/>
      <c r="TDF19" s="695"/>
      <c r="TDG19" s="695"/>
      <c r="TDH19" s="695"/>
      <c r="TDI19" s="695"/>
      <c r="TDJ19" s="695"/>
      <c r="TDK19" s="695"/>
      <c r="TDL19" s="695"/>
      <c r="TDM19" s="695"/>
      <c r="TDN19" s="695"/>
      <c r="TDO19" s="695"/>
      <c r="TDP19" s="695"/>
      <c r="TDQ19" s="695"/>
      <c r="TDR19" s="695"/>
      <c r="TDS19" s="695"/>
      <c r="TDT19" s="695"/>
      <c r="TDU19" s="695"/>
      <c r="TDV19" s="695"/>
      <c r="TDW19" s="695"/>
      <c r="TDX19" s="695"/>
      <c r="TDY19" s="695"/>
      <c r="TDZ19" s="695"/>
      <c r="TEA19" s="695"/>
      <c r="TEB19" s="695"/>
      <c r="TEC19" s="695"/>
      <c r="TED19" s="695"/>
      <c r="TEE19" s="695"/>
      <c r="TEF19" s="695"/>
      <c r="TEG19" s="695"/>
      <c r="TEH19" s="695"/>
      <c r="TEI19" s="695"/>
      <c r="TEJ19" s="695"/>
      <c r="TEK19" s="695"/>
      <c r="TEL19" s="695"/>
      <c r="TEM19" s="695"/>
      <c r="TEN19" s="695"/>
      <c r="TEO19" s="695"/>
      <c r="TEP19" s="695"/>
      <c r="TEQ19" s="695"/>
      <c r="TER19" s="695"/>
      <c r="TES19" s="695"/>
      <c r="TET19" s="695"/>
      <c r="TEU19" s="695"/>
      <c r="TEV19" s="695"/>
      <c r="TEW19" s="695"/>
      <c r="TEX19" s="695"/>
      <c r="TEY19" s="695"/>
      <c r="TEZ19" s="695"/>
      <c r="TFA19" s="695"/>
      <c r="TFB19" s="695"/>
      <c r="TFC19" s="695"/>
      <c r="TFD19" s="695"/>
      <c r="TFE19" s="695"/>
      <c r="TFF19" s="695"/>
      <c r="TFG19" s="695"/>
      <c r="TFH19" s="695"/>
      <c r="TFI19" s="695"/>
      <c r="TFJ19" s="695"/>
      <c r="TFK19" s="695"/>
      <c r="TFL19" s="695"/>
      <c r="TFM19" s="695"/>
      <c r="TFN19" s="695"/>
      <c r="TFO19" s="695"/>
      <c r="TFP19" s="695"/>
      <c r="TFQ19" s="695"/>
      <c r="TFR19" s="695"/>
      <c r="TFS19" s="695"/>
      <c r="TFT19" s="695"/>
      <c r="TFU19" s="695"/>
      <c r="TFV19" s="695"/>
      <c r="TFW19" s="695"/>
      <c r="TFX19" s="695"/>
      <c r="TFY19" s="695"/>
      <c r="TFZ19" s="695"/>
      <c r="TGA19" s="695"/>
      <c r="TGB19" s="695"/>
      <c r="TGC19" s="695"/>
      <c r="TGD19" s="695"/>
      <c r="TGE19" s="695"/>
      <c r="TGF19" s="695"/>
      <c r="TGG19" s="695"/>
      <c r="TGH19" s="695"/>
      <c r="TGI19" s="695"/>
      <c r="TGJ19" s="695"/>
      <c r="TGK19" s="695"/>
      <c r="TGL19" s="695"/>
      <c r="TGM19" s="695"/>
      <c r="TGN19" s="695"/>
      <c r="TGO19" s="695"/>
      <c r="TGP19" s="695"/>
      <c r="TGQ19" s="695"/>
      <c r="TGR19" s="695"/>
      <c r="TGS19" s="695"/>
      <c r="TGT19" s="695"/>
      <c r="TGU19" s="695"/>
      <c r="TGV19" s="695"/>
      <c r="TGW19" s="695"/>
      <c r="TGX19" s="695"/>
      <c r="TGY19" s="695"/>
      <c r="TGZ19" s="695"/>
      <c r="THA19" s="695"/>
      <c r="THB19" s="695"/>
      <c r="THC19" s="695"/>
      <c r="THD19" s="695"/>
      <c r="THE19" s="695"/>
      <c r="THF19" s="695"/>
      <c r="THG19" s="695"/>
      <c r="THH19" s="695"/>
      <c r="THI19" s="695"/>
      <c r="THJ19" s="695"/>
      <c r="THK19" s="695"/>
      <c r="THL19" s="695"/>
      <c r="THM19" s="695"/>
      <c r="THN19" s="695"/>
      <c r="THO19" s="695"/>
      <c r="THP19" s="695"/>
      <c r="THQ19" s="695"/>
      <c r="THR19" s="695"/>
      <c r="THS19" s="695"/>
      <c r="THT19" s="695"/>
      <c r="THU19" s="695"/>
      <c r="THV19" s="695"/>
      <c r="THW19" s="695"/>
      <c r="THX19" s="695"/>
      <c r="THY19" s="695"/>
      <c r="THZ19" s="695"/>
      <c r="TIA19" s="695"/>
      <c r="TIB19" s="695"/>
      <c r="TIC19" s="695"/>
      <c r="TID19" s="695"/>
      <c r="TIE19" s="695"/>
      <c r="TIF19" s="695"/>
      <c r="TIG19" s="695"/>
      <c r="TIH19" s="695"/>
      <c r="TII19" s="695"/>
      <c r="TIJ19" s="695"/>
      <c r="TIK19" s="695"/>
      <c r="TIL19" s="695"/>
      <c r="TIM19" s="695"/>
      <c r="TIN19" s="695"/>
      <c r="TIO19" s="695"/>
      <c r="TIP19" s="695"/>
      <c r="TIQ19" s="695"/>
      <c r="TIR19" s="695"/>
      <c r="TIS19" s="695"/>
      <c r="TIT19" s="695"/>
      <c r="TIU19" s="695"/>
      <c r="TIV19" s="695"/>
      <c r="TIW19" s="695"/>
      <c r="TIX19" s="695"/>
      <c r="TIY19" s="695"/>
      <c r="TIZ19" s="695"/>
      <c r="TJA19" s="695"/>
      <c r="TJB19" s="695"/>
      <c r="TJC19" s="695"/>
      <c r="TJD19" s="695"/>
      <c r="TJE19" s="695"/>
      <c r="TJF19" s="695"/>
      <c r="TJG19" s="695"/>
      <c r="TJH19" s="695"/>
      <c r="TJI19" s="695"/>
      <c r="TJJ19" s="695"/>
      <c r="TJK19" s="695"/>
      <c r="TJL19" s="695"/>
      <c r="TJM19" s="695"/>
      <c r="TJN19" s="695"/>
      <c r="TJO19" s="695"/>
      <c r="TJP19" s="695"/>
      <c r="TJQ19" s="695"/>
      <c r="TJR19" s="695"/>
      <c r="TJS19" s="695"/>
      <c r="TJT19" s="695"/>
      <c r="TJU19" s="695"/>
      <c r="TJV19" s="695"/>
      <c r="TJW19" s="695"/>
      <c r="TJX19" s="695"/>
      <c r="TJY19" s="695"/>
      <c r="TJZ19" s="695"/>
      <c r="TKA19" s="695"/>
      <c r="TKB19" s="695"/>
      <c r="TKC19" s="695"/>
      <c r="TKD19" s="695"/>
      <c r="TKE19" s="695"/>
      <c r="TKF19" s="695"/>
      <c r="TKG19" s="695"/>
      <c r="TKH19" s="695"/>
      <c r="TKI19" s="695"/>
      <c r="TKJ19" s="695"/>
      <c r="TKK19" s="695"/>
      <c r="TKL19" s="695"/>
      <c r="TKM19" s="695"/>
      <c r="TKN19" s="695"/>
      <c r="TKO19" s="695"/>
      <c r="TKP19" s="695"/>
      <c r="TKQ19" s="695"/>
      <c r="TKR19" s="695"/>
      <c r="TKS19" s="695"/>
      <c r="TKT19" s="695"/>
      <c r="TKU19" s="695"/>
      <c r="TKV19" s="695"/>
      <c r="TKW19" s="695"/>
      <c r="TKX19" s="695"/>
      <c r="TKY19" s="695"/>
      <c r="TKZ19" s="695"/>
      <c r="TLA19" s="695"/>
      <c r="TLB19" s="695"/>
      <c r="TLC19" s="695"/>
      <c r="TLD19" s="695"/>
      <c r="TLE19" s="695"/>
      <c r="TLF19" s="695"/>
      <c r="TLG19" s="695"/>
      <c r="TLH19" s="695"/>
      <c r="TLI19" s="695"/>
      <c r="TLJ19" s="695"/>
      <c r="TLK19" s="695"/>
      <c r="TLL19" s="695"/>
      <c r="TLM19" s="695"/>
      <c r="TLN19" s="695"/>
      <c r="TLO19" s="695"/>
      <c r="TLP19" s="695"/>
      <c r="TLQ19" s="695"/>
      <c r="TLR19" s="695"/>
      <c r="TLS19" s="695"/>
      <c r="TLT19" s="695"/>
      <c r="TLU19" s="695"/>
      <c r="TLV19" s="695"/>
      <c r="TLW19" s="695"/>
      <c r="TLX19" s="695"/>
      <c r="TLY19" s="695"/>
      <c r="TLZ19" s="695"/>
      <c r="TMA19" s="695"/>
      <c r="TMB19" s="695"/>
      <c r="TMC19" s="695"/>
      <c r="TMD19" s="695"/>
      <c r="TME19" s="695"/>
      <c r="TMF19" s="695"/>
      <c r="TMG19" s="695"/>
      <c r="TMH19" s="695"/>
      <c r="TMI19" s="695"/>
      <c r="TMJ19" s="695"/>
      <c r="TMK19" s="695"/>
      <c r="TML19" s="695"/>
      <c r="TMM19" s="695"/>
      <c r="TMN19" s="695"/>
      <c r="TMO19" s="695"/>
      <c r="TMP19" s="695"/>
      <c r="TMQ19" s="695"/>
      <c r="TMR19" s="695"/>
      <c r="TMS19" s="695"/>
      <c r="TMT19" s="695"/>
      <c r="TMU19" s="695"/>
      <c r="TMV19" s="695"/>
      <c r="TMW19" s="695"/>
      <c r="TMX19" s="695"/>
      <c r="TMY19" s="695"/>
      <c r="TMZ19" s="695"/>
      <c r="TNA19" s="695"/>
      <c r="TNB19" s="695"/>
      <c r="TNC19" s="695"/>
      <c r="TND19" s="695"/>
      <c r="TNE19" s="695"/>
      <c r="TNF19" s="695"/>
      <c r="TNG19" s="695"/>
      <c r="TNH19" s="695"/>
      <c r="TNI19" s="695"/>
      <c r="TNJ19" s="695"/>
      <c r="TNK19" s="695"/>
      <c r="TNL19" s="695"/>
      <c r="TNM19" s="695"/>
      <c r="TNN19" s="695"/>
      <c r="TNO19" s="695"/>
      <c r="TNP19" s="695"/>
      <c r="TNQ19" s="695"/>
      <c r="TNR19" s="695"/>
      <c r="TNS19" s="695"/>
      <c r="TNT19" s="695"/>
      <c r="TNU19" s="695"/>
      <c r="TNV19" s="695"/>
      <c r="TNW19" s="695"/>
      <c r="TNX19" s="695"/>
      <c r="TNY19" s="695"/>
      <c r="TNZ19" s="695"/>
      <c r="TOA19" s="695"/>
      <c r="TOB19" s="695"/>
      <c r="TOC19" s="695"/>
      <c r="TOD19" s="695"/>
      <c r="TOE19" s="695"/>
      <c r="TOF19" s="695"/>
      <c r="TOG19" s="695"/>
      <c r="TOH19" s="695"/>
      <c r="TOI19" s="695"/>
      <c r="TOJ19" s="695"/>
      <c r="TOK19" s="695"/>
      <c r="TOL19" s="695"/>
      <c r="TOM19" s="695"/>
      <c r="TON19" s="695"/>
      <c r="TOO19" s="695"/>
      <c r="TOP19" s="695"/>
      <c r="TOQ19" s="695"/>
      <c r="TOR19" s="695"/>
      <c r="TOS19" s="695"/>
      <c r="TOT19" s="695"/>
      <c r="TOU19" s="695"/>
      <c r="TOV19" s="695"/>
      <c r="TOW19" s="695"/>
      <c r="TOX19" s="695"/>
      <c r="TOY19" s="695"/>
      <c r="TOZ19" s="695"/>
      <c r="TPA19" s="695"/>
      <c r="TPB19" s="695"/>
      <c r="TPC19" s="695"/>
      <c r="TPD19" s="695"/>
      <c r="TPE19" s="695"/>
      <c r="TPF19" s="695"/>
      <c r="TPG19" s="695"/>
      <c r="TPH19" s="695"/>
      <c r="TPI19" s="695"/>
      <c r="TPJ19" s="695"/>
      <c r="TPK19" s="695"/>
      <c r="TPL19" s="695"/>
      <c r="TPM19" s="695"/>
      <c r="TPN19" s="695"/>
      <c r="TPO19" s="695"/>
      <c r="TPP19" s="695"/>
      <c r="TPQ19" s="695"/>
      <c r="TPR19" s="695"/>
      <c r="TPS19" s="695"/>
      <c r="TPT19" s="695"/>
      <c r="TPU19" s="695"/>
      <c r="TPV19" s="695"/>
      <c r="TPW19" s="695"/>
      <c r="TPX19" s="695"/>
      <c r="TPY19" s="695"/>
      <c r="TPZ19" s="695"/>
      <c r="TQA19" s="695"/>
      <c r="TQB19" s="695"/>
      <c r="TQC19" s="695"/>
      <c r="TQD19" s="695"/>
      <c r="TQE19" s="695"/>
      <c r="TQF19" s="695"/>
      <c r="TQG19" s="695"/>
      <c r="TQH19" s="695"/>
      <c r="TQI19" s="695"/>
      <c r="TQJ19" s="695"/>
      <c r="TQK19" s="695"/>
      <c r="TQL19" s="695"/>
      <c r="TQM19" s="695"/>
      <c r="TQN19" s="695"/>
      <c r="TQO19" s="695"/>
      <c r="TQP19" s="695"/>
      <c r="TQQ19" s="695"/>
      <c r="TQR19" s="695"/>
      <c r="TQS19" s="695"/>
      <c r="TQT19" s="695"/>
      <c r="TQU19" s="695"/>
      <c r="TQV19" s="695"/>
      <c r="TQW19" s="695"/>
      <c r="TQX19" s="695"/>
      <c r="TQY19" s="695"/>
      <c r="TQZ19" s="695"/>
      <c r="TRA19" s="695"/>
      <c r="TRB19" s="695"/>
      <c r="TRC19" s="695"/>
      <c r="TRD19" s="695"/>
      <c r="TRE19" s="695"/>
      <c r="TRF19" s="695"/>
      <c r="TRG19" s="695"/>
      <c r="TRH19" s="695"/>
      <c r="TRI19" s="695"/>
      <c r="TRJ19" s="695"/>
      <c r="TRK19" s="695"/>
      <c r="TRL19" s="695"/>
      <c r="TRM19" s="695"/>
      <c r="TRN19" s="695"/>
      <c r="TRO19" s="695"/>
      <c r="TRP19" s="695"/>
      <c r="TRQ19" s="695"/>
      <c r="TRR19" s="695"/>
      <c r="TRS19" s="695"/>
      <c r="TRT19" s="695"/>
      <c r="TRU19" s="695"/>
      <c r="TRV19" s="695"/>
      <c r="TRW19" s="695"/>
      <c r="TRX19" s="695"/>
      <c r="TRY19" s="695"/>
      <c r="TRZ19" s="695"/>
      <c r="TSA19" s="695"/>
      <c r="TSB19" s="695"/>
      <c r="TSC19" s="695"/>
      <c r="TSD19" s="695"/>
      <c r="TSE19" s="695"/>
      <c r="TSF19" s="695"/>
      <c r="TSG19" s="695"/>
      <c r="TSH19" s="695"/>
      <c r="TSI19" s="695"/>
      <c r="TSJ19" s="695"/>
      <c r="TSK19" s="695"/>
      <c r="TSL19" s="695"/>
      <c r="TSM19" s="695"/>
      <c r="TSN19" s="695"/>
      <c r="TSO19" s="695"/>
      <c r="TSP19" s="695"/>
      <c r="TSQ19" s="695"/>
      <c r="TSR19" s="695"/>
      <c r="TSS19" s="695"/>
      <c r="TST19" s="695"/>
      <c r="TSU19" s="695"/>
      <c r="TSV19" s="695"/>
      <c r="TSW19" s="695"/>
      <c r="TSX19" s="695"/>
      <c r="TSY19" s="695"/>
      <c r="TSZ19" s="695"/>
      <c r="TTA19" s="695"/>
      <c r="TTB19" s="695"/>
      <c r="TTC19" s="695"/>
      <c r="TTD19" s="695"/>
      <c r="TTE19" s="695"/>
      <c r="TTF19" s="695"/>
      <c r="TTG19" s="695"/>
      <c r="TTH19" s="695"/>
      <c r="TTI19" s="695"/>
      <c r="TTJ19" s="695"/>
      <c r="TTK19" s="695"/>
      <c r="TTL19" s="695"/>
      <c r="TTM19" s="695"/>
      <c r="TTN19" s="695"/>
      <c r="TTO19" s="695"/>
      <c r="TTP19" s="695"/>
      <c r="TTQ19" s="695"/>
      <c r="TTR19" s="695"/>
      <c r="TTS19" s="695"/>
      <c r="TTT19" s="695"/>
      <c r="TTU19" s="695"/>
      <c r="TTV19" s="695"/>
      <c r="TTW19" s="695"/>
      <c r="TTX19" s="695"/>
      <c r="TTY19" s="695"/>
      <c r="TTZ19" s="695"/>
      <c r="TUA19" s="695"/>
      <c r="TUB19" s="695"/>
      <c r="TUC19" s="695"/>
      <c r="TUD19" s="695"/>
      <c r="TUE19" s="695"/>
      <c r="TUF19" s="695"/>
      <c r="TUG19" s="695"/>
      <c r="TUH19" s="695"/>
      <c r="TUI19" s="695"/>
      <c r="TUJ19" s="695"/>
      <c r="TUK19" s="695"/>
      <c r="TUL19" s="695"/>
      <c r="TUM19" s="695"/>
      <c r="TUN19" s="695"/>
      <c r="TUO19" s="695"/>
      <c r="TUP19" s="695"/>
      <c r="TUQ19" s="695"/>
      <c r="TUR19" s="695"/>
      <c r="TUS19" s="695"/>
      <c r="TUT19" s="695"/>
      <c r="TUU19" s="695"/>
      <c r="TUV19" s="695"/>
      <c r="TUW19" s="695"/>
      <c r="TUX19" s="695"/>
      <c r="TUY19" s="695"/>
      <c r="TUZ19" s="695"/>
      <c r="TVA19" s="695"/>
      <c r="TVB19" s="695"/>
      <c r="TVC19" s="695"/>
      <c r="TVD19" s="695"/>
      <c r="TVE19" s="695"/>
      <c r="TVF19" s="695"/>
      <c r="TVG19" s="695"/>
      <c r="TVH19" s="695"/>
      <c r="TVI19" s="695"/>
      <c r="TVJ19" s="695"/>
      <c r="TVK19" s="695"/>
      <c r="TVL19" s="695"/>
      <c r="TVM19" s="695"/>
      <c r="TVN19" s="695"/>
      <c r="TVO19" s="695"/>
      <c r="TVP19" s="695"/>
      <c r="TVQ19" s="695"/>
      <c r="TVR19" s="695"/>
      <c r="TVS19" s="695"/>
      <c r="TVT19" s="695"/>
      <c r="TVU19" s="695"/>
      <c r="TVV19" s="695"/>
      <c r="TVW19" s="695"/>
      <c r="TVX19" s="695"/>
      <c r="TVY19" s="695"/>
      <c r="TVZ19" s="695"/>
      <c r="TWA19" s="695"/>
      <c r="TWB19" s="695"/>
      <c r="TWC19" s="695"/>
      <c r="TWD19" s="695"/>
      <c r="TWE19" s="695"/>
      <c r="TWF19" s="695"/>
      <c r="TWG19" s="695"/>
      <c r="TWH19" s="695"/>
      <c r="TWI19" s="695"/>
      <c r="TWJ19" s="695"/>
      <c r="TWK19" s="695"/>
      <c r="TWL19" s="695"/>
      <c r="TWM19" s="695"/>
      <c r="TWN19" s="695"/>
      <c r="TWO19" s="695"/>
      <c r="TWP19" s="695"/>
      <c r="TWQ19" s="695"/>
      <c r="TWR19" s="695"/>
      <c r="TWS19" s="695"/>
      <c r="TWT19" s="695"/>
      <c r="TWU19" s="695"/>
      <c r="TWV19" s="695"/>
      <c r="TWW19" s="695"/>
      <c r="TWX19" s="695"/>
      <c r="TWY19" s="695"/>
      <c r="TWZ19" s="695"/>
      <c r="TXA19" s="695"/>
      <c r="TXB19" s="695"/>
      <c r="TXC19" s="695"/>
      <c r="TXD19" s="695"/>
      <c r="TXE19" s="695"/>
      <c r="TXF19" s="695"/>
      <c r="TXG19" s="695"/>
      <c r="TXH19" s="695"/>
      <c r="TXI19" s="695"/>
      <c r="TXJ19" s="695"/>
      <c r="TXK19" s="695"/>
      <c r="TXL19" s="695"/>
      <c r="TXM19" s="695"/>
      <c r="TXN19" s="695"/>
      <c r="TXO19" s="695"/>
      <c r="TXP19" s="695"/>
      <c r="TXQ19" s="695"/>
      <c r="TXR19" s="695"/>
      <c r="TXS19" s="695"/>
      <c r="TXT19" s="695"/>
      <c r="TXU19" s="695"/>
      <c r="TXV19" s="695"/>
      <c r="TXW19" s="695"/>
      <c r="TXX19" s="695"/>
      <c r="TXY19" s="695"/>
      <c r="TXZ19" s="695"/>
      <c r="TYA19" s="695"/>
      <c r="TYB19" s="695"/>
      <c r="TYC19" s="695"/>
      <c r="TYD19" s="695"/>
      <c r="TYE19" s="695"/>
      <c r="TYF19" s="695"/>
      <c r="TYG19" s="695"/>
      <c r="TYH19" s="695"/>
      <c r="TYI19" s="695"/>
      <c r="TYJ19" s="695"/>
      <c r="TYK19" s="695"/>
      <c r="TYL19" s="695"/>
      <c r="TYM19" s="695"/>
      <c r="TYN19" s="695"/>
      <c r="TYO19" s="695"/>
      <c r="TYP19" s="695"/>
      <c r="TYQ19" s="695"/>
      <c r="TYR19" s="695"/>
      <c r="TYS19" s="695"/>
      <c r="TYT19" s="695"/>
      <c r="TYU19" s="695"/>
      <c r="TYV19" s="695"/>
      <c r="TYW19" s="695"/>
      <c r="TYX19" s="695"/>
      <c r="TYY19" s="695"/>
      <c r="TYZ19" s="695"/>
      <c r="TZA19" s="695"/>
      <c r="TZB19" s="695"/>
      <c r="TZC19" s="695"/>
      <c r="TZD19" s="695"/>
      <c r="TZE19" s="695"/>
      <c r="TZF19" s="695"/>
      <c r="TZG19" s="695"/>
      <c r="TZH19" s="695"/>
      <c r="TZI19" s="695"/>
      <c r="TZJ19" s="695"/>
      <c r="TZK19" s="695"/>
      <c r="TZL19" s="695"/>
      <c r="TZM19" s="695"/>
      <c r="TZN19" s="695"/>
      <c r="TZO19" s="695"/>
      <c r="TZP19" s="695"/>
      <c r="TZQ19" s="695"/>
      <c r="TZR19" s="695"/>
      <c r="TZS19" s="695"/>
      <c r="TZT19" s="695"/>
      <c r="TZU19" s="695"/>
      <c r="TZV19" s="695"/>
      <c r="TZW19" s="695"/>
      <c r="TZX19" s="695"/>
      <c r="TZY19" s="695"/>
      <c r="TZZ19" s="695"/>
      <c r="UAA19" s="695"/>
      <c r="UAB19" s="695"/>
      <c r="UAC19" s="695"/>
      <c r="UAD19" s="695"/>
      <c r="UAE19" s="695"/>
      <c r="UAF19" s="695"/>
      <c r="UAG19" s="695"/>
      <c r="UAH19" s="695"/>
      <c r="UAI19" s="695"/>
      <c r="UAJ19" s="695"/>
      <c r="UAK19" s="695"/>
      <c r="UAL19" s="695"/>
      <c r="UAM19" s="695"/>
      <c r="UAN19" s="695"/>
      <c r="UAO19" s="695"/>
      <c r="UAP19" s="695"/>
      <c r="UAQ19" s="695"/>
      <c r="UAR19" s="695"/>
      <c r="UAS19" s="695"/>
      <c r="UAT19" s="695"/>
      <c r="UAU19" s="695"/>
      <c r="UAV19" s="695"/>
      <c r="UAW19" s="695"/>
      <c r="UAX19" s="695"/>
      <c r="UAY19" s="695"/>
      <c r="UAZ19" s="695"/>
      <c r="UBA19" s="695"/>
      <c r="UBB19" s="695"/>
      <c r="UBC19" s="695"/>
      <c r="UBD19" s="695"/>
      <c r="UBE19" s="695"/>
      <c r="UBF19" s="695"/>
      <c r="UBG19" s="695"/>
      <c r="UBH19" s="695"/>
      <c r="UBI19" s="695"/>
      <c r="UBJ19" s="695"/>
      <c r="UBK19" s="695"/>
      <c r="UBL19" s="695"/>
      <c r="UBM19" s="695"/>
      <c r="UBN19" s="695"/>
      <c r="UBO19" s="695"/>
      <c r="UBP19" s="695"/>
      <c r="UBQ19" s="695"/>
      <c r="UBR19" s="695"/>
      <c r="UBS19" s="695"/>
      <c r="UBT19" s="695"/>
      <c r="UBU19" s="695"/>
      <c r="UBV19" s="695"/>
      <c r="UBW19" s="695"/>
      <c r="UBX19" s="695"/>
      <c r="UBY19" s="695"/>
      <c r="UBZ19" s="695"/>
      <c r="UCA19" s="695"/>
      <c r="UCB19" s="695"/>
      <c r="UCC19" s="695"/>
      <c r="UCD19" s="695"/>
      <c r="UCE19" s="695"/>
      <c r="UCF19" s="695"/>
      <c r="UCG19" s="695"/>
      <c r="UCH19" s="695"/>
      <c r="UCI19" s="695"/>
      <c r="UCJ19" s="695"/>
      <c r="UCK19" s="695"/>
      <c r="UCL19" s="695"/>
      <c r="UCM19" s="695"/>
      <c r="UCN19" s="695"/>
      <c r="UCO19" s="695"/>
      <c r="UCP19" s="695"/>
      <c r="UCQ19" s="695"/>
      <c r="UCR19" s="695"/>
      <c r="UCS19" s="695"/>
      <c r="UCT19" s="695"/>
      <c r="UCU19" s="695"/>
      <c r="UCV19" s="695"/>
      <c r="UCW19" s="695"/>
      <c r="UCX19" s="695"/>
      <c r="UCY19" s="695"/>
      <c r="UCZ19" s="695"/>
      <c r="UDA19" s="695"/>
      <c r="UDB19" s="695"/>
      <c r="UDC19" s="695"/>
      <c r="UDD19" s="695"/>
      <c r="UDE19" s="695"/>
      <c r="UDF19" s="695"/>
      <c r="UDG19" s="695"/>
      <c r="UDH19" s="695"/>
      <c r="UDI19" s="695"/>
      <c r="UDJ19" s="695"/>
      <c r="UDK19" s="695"/>
      <c r="UDL19" s="695"/>
      <c r="UDM19" s="695"/>
      <c r="UDN19" s="695"/>
      <c r="UDO19" s="695"/>
      <c r="UDP19" s="695"/>
      <c r="UDQ19" s="695"/>
      <c r="UDR19" s="695"/>
      <c r="UDS19" s="695"/>
      <c r="UDT19" s="695"/>
      <c r="UDU19" s="695"/>
      <c r="UDV19" s="695"/>
      <c r="UDW19" s="695"/>
      <c r="UDX19" s="695"/>
      <c r="UDY19" s="695"/>
      <c r="UDZ19" s="695"/>
      <c r="UEA19" s="695"/>
      <c r="UEB19" s="695"/>
      <c r="UEC19" s="695"/>
      <c r="UED19" s="695"/>
      <c r="UEE19" s="695"/>
      <c r="UEF19" s="695"/>
      <c r="UEG19" s="695"/>
      <c r="UEH19" s="695"/>
      <c r="UEI19" s="695"/>
      <c r="UEJ19" s="695"/>
      <c r="UEK19" s="695"/>
      <c r="UEL19" s="695"/>
      <c r="UEM19" s="695"/>
      <c r="UEN19" s="695"/>
      <c r="UEO19" s="695"/>
      <c r="UEP19" s="695"/>
      <c r="UEQ19" s="695"/>
      <c r="UER19" s="695"/>
      <c r="UES19" s="695"/>
      <c r="UET19" s="695"/>
      <c r="UEU19" s="695"/>
      <c r="UEV19" s="695"/>
      <c r="UEW19" s="695"/>
      <c r="UEX19" s="695"/>
      <c r="UEY19" s="695"/>
      <c r="UEZ19" s="695"/>
      <c r="UFA19" s="695"/>
      <c r="UFB19" s="695"/>
      <c r="UFC19" s="695"/>
      <c r="UFD19" s="695"/>
      <c r="UFE19" s="695"/>
      <c r="UFF19" s="695"/>
      <c r="UFG19" s="695"/>
      <c r="UFH19" s="695"/>
      <c r="UFI19" s="695"/>
      <c r="UFJ19" s="695"/>
      <c r="UFK19" s="695"/>
      <c r="UFL19" s="695"/>
      <c r="UFM19" s="695"/>
      <c r="UFN19" s="695"/>
      <c r="UFO19" s="695"/>
      <c r="UFP19" s="695"/>
      <c r="UFQ19" s="695"/>
      <c r="UFR19" s="695"/>
      <c r="UFS19" s="695"/>
      <c r="UFT19" s="695"/>
      <c r="UFU19" s="695"/>
      <c r="UFV19" s="695"/>
      <c r="UFW19" s="695"/>
      <c r="UFX19" s="695"/>
      <c r="UFY19" s="695"/>
      <c r="UFZ19" s="695"/>
      <c r="UGA19" s="695"/>
      <c r="UGB19" s="695"/>
      <c r="UGC19" s="695"/>
      <c r="UGD19" s="695"/>
      <c r="UGE19" s="695"/>
      <c r="UGF19" s="695"/>
      <c r="UGG19" s="695"/>
      <c r="UGH19" s="695"/>
      <c r="UGI19" s="695"/>
      <c r="UGJ19" s="695"/>
      <c r="UGK19" s="695"/>
      <c r="UGL19" s="695"/>
      <c r="UGM19" s="695"/>
      <c r="UGN19" s="695"/>
      <c r="UGO19" s="695"/>
      <c r="UGP19" s="695"/>
      <c r="UGQ19" s="695"/>
      <c r="UGR19" s="695"/>
      <c r="UGS19" s="695"/>
      <c r="UGT19" s="695"/>
      <c r="UGU19" s="695"/>
      <c r="UGV19" s="695"/>
      <c r="UGW19" s="695"/>
      <c r="UGX19" s="695"/>
      <c r="UGY19" s="695"/>
      <c r="UGZ19" s="695"/>
      <c r="UHA19" s="695"/>
      <c r="UHB19" s="695"/>
      <c r="UHC19" s="695"/>
      <c r="UHD19" s="695"/>
      <c r="UHE19" s="695"/>
      <c r="UHF19" s="695"/>
      <c r="UHG19" s="695"/>
      <c r="UHH19" s="695"/>
      <c r="UHI19" s="695"/>
      <c r="UHJ19" s="695"/>
      <c r="UHK19" s="695"/>
      <c r="UHL19" s="695"/>
      <c r="UHM19" s="695"/>
      <c r="UHN19" s="695"/>
      <c r="UHO19" s="695"/>
      <c r="UHP19" s="695"/>
      <c r="UHQ19" s="695"/>
      <c r="UHR19" s="695"/>
      <c r="UHS19" s="695"/>
      <c r="UHT19" s="695"/>
      <c r="UHU19" s="695"/>
      <c r="UHV19" s="695"/>
      <c r="UHW19" s="695"/>
      <c r="UHX19" s="695"/>
      <c r="UHY19" s="695"/>
      <c r="UHZ19" s="695"/>
      <c r="UIA19" s="695"/>
      <c r="UIB19" s="695"/>
      <c r="UIC19" s="695"/>
      <c r="UID19" s="695"/>
      <c r="UIE19" s="695"/>
      <c r="UIF19" s="695"/>
      <c r="UIG19" s="695"/>
      <c r="UIH19" s="695"/>
      <c r="UII19" s="695"/>
      <c r="UIJ19" s="695"/>
      <c r="UIK19" s="695"/>
      <c r="UIL19" s="695"/>
      <c r="UIM19" s="695"/>
      <c r="UIN19" s="695"/>
      <c r="UIO19" s="695"/>
      <c r="UIP19" s="695"/>
      <c r="UIQ19" s="695"/>
      <c r="UIR19" s="695"/>
      <c r="UIS19" s="695"/>
      <c r="UIT19" s="695"/>
      <c r="UIU19" s="695"/>
      <c r="UIV19" s="695"/>
      <c r="UIW19" s="695"/>
      <c r="UIX19" s="695"/>
      <c r="UIY19" s="695"/>
      <c r="UIZ19" s="695"/>
      <c r="UJA19" s="695"/>
      <c r="UJB19" s="695"/>
      <c r="UJC19" s="695"/>
      <c r="UJD19" s="695"/>
      <c r="UJE19" s="695"/>
      <c r="UJF19" s="695"/>
      <c r="UJG19" s="695"/>
      <c r="UJH19" s="695"/>
      <c r="UJI19" s="695"/>
      <c r="UJJ19" s="695"/>
      <c r="UJK19" s="695"/>
      <c r="UJL19" s="695"/>
      <c r="UJM19" s="695"/>
      <c r="UJN19" s="695"/>
      <c r="UJO19" s="695"/>
      <c r="UJP19" s="695"/>
      <c r="UJQ19" s="695"/>
      <c r="UJR19" s="695"/>
      <c r="UJS19" s="695"/>
      <c r="UJT19" s="695"/>
      <c r="UJU19" s="695"/>
      <c r="UJV19" s="695"/>
      <c r="UJW19" s="695"/>
      <c r="UJX19" s="695"/>
      <c r="UJY19" s="695"/>
      <c r="UJZ19" s="695"/>
      <c r="UKA19" s="695"/>
      <c r="UKB19" s="695"/>
      <c r="UKC19" s="695"/>
      <c r="UKD19" s="695"/>
      <c r="UKE19" s="695"/>
      <c r="UKF19" s="695"/>
      <c r="UKG19" s="695"/>
      <c r="UKH19" s="695"/>
      <c r="UKI19" s="695"/>
      <c r="UKJ19" s="695"/>
      <c r="UKK19" s="695"/>
      <c r="UKL19" s="695"/>
      <c r="UKM19" s="695"/>
      <c r="UKN19" s="695"/>
      <c r="UKO19" s="695"/>
      <c r="UKP19" s="695"/>
      <c r="UKQ19" s="695"/>
      <c r="UKR19" s="695"/>
      <c r="UKS19" s="695"/>
      <c r="UKT19" s="695"/>
      <c r="UKU19" s="695"/>
      <c r="UKV19" s="695"/>
      <c r="UKW19" s="695"/>
      <c r="UKX19" s="695"/>
      <c r="UKY19" s="695"/>
      <c r="UKZ19" s="695"/>
      <c r="ULA19" s="695"/>
      <c r="ULB19" s="695"/>
      <c r="ULC19" s="695"/>
      <c r="ULD19" s="695"/>
      <c r="ULE19" s="695"/>
      <c r="ULF19" s="695"/>
      <c r="ULG19" s="695"/>
      <c r="ULH19" s="695"/>
      <c r="ULI19" s="695"/>
      <c r="ULJ19" s="695"/>
      <c r="ULK19" s="695"/>
      <c r="ULL19" s="695"/>
      <c r="ULM19" s="695"/>
      <c r="ULN19" s="695"/>
      <c r="ULO19" s="695"/>
      <c r="ULP19" s="695"/>
      <c r="ULQ19" s="695"/>
      <c r="ULR19" s="695"/>
      <c r="ULS19" s="695"/>
      <c r="ULT19" s="695"/>
      <c r="ULU19" s="695"/>
      <c r="ULV19" s="695"/>
      <c r="ULW19" s="695"/>
      <c r="ULX19" s="695"/>
      <c r="ULY19" s="695"/>
      <c r="ULZ19" s="695"/>
      <c r="UMA19" s="695"/>
      <c r="UMB19" s="695"/>
      <c r="UMC19" s="695"/>
      <c r="UMD19" s="695"/>
      <c r="UME19" s="695"/>
      <c r="UMF19" s="695"/>
      <c r="UMG19" s="695"/>
      <c r="UMH19" s="695"/>
      <c r="UMI19" s="695"/>
      <c r="UMJ19" s="695"/>
      <c r="UMK19" s="695"/>
      <c r="UML19" s="695"/>
      <c r="UMM19" s="695"/>
      <c r="UMN19" s="695"/>
      <c r="UMO19" s="695"/>
      <c r="UMP19" s="695"/>
      <c r="UMQ19" s="695"/>
      <c r="UMR19" s="695"/>
      <c r="UMS19" s="695"/>
      <c r="UMT19" s="695"/>
      <c r="UMU19" s="695"/>
      <c r="UMV19" s="695"/>
      <c r="UMW19" s="695"/>
      <c r="UMX19" s="695"/>
      <c r="UMY19" s="695"/>
      <c r="UMZ19" s="695"/>
      <c r="UNA19" s="695"/>
      <c r="UNB19" s="695"/>
      <c r="UNC19" s="695"/>
      <c r="UND19" s="695"/>
      <c r="UNE19" s="695"/>
      <c r="UNF19" s="695"/>
      <c r="UNG19" s="695"/>
      <c r="UNH19" s="695"/>
      <c r="UNI19" s="695"/>
      <c r="UNJ19" s="695"/>
      <c r="UNK19" s="695"/>
      <c r="UNL19" s="695"/>
      <c r="UNM19" s="695"/>
      <c r="UNN19" s="695"/>
      <c r="UNO19" s="695"/>
      <c r="UNP19" s="695"/>
      <c r="UNQ19" s="695"/>
      <c r="UNR19" s="695"/>
      <c r="UNS19" s="695"/>
      <c r="UNT19" s="695"/>
      <c r="UNU19" s="695"/>
      <c r="UNV19" s="695"/>
      <c r="UNW19" s="695"/>
      <c r="UNX19" s="695"/>
      <c r="UNY19" s="695"/>
      <c r="UNZ19" s="695"/>
      <c r="UOA19" s="695"/>
      <c r="UOB19" s="695"/>
      <c r="UOC19" s="695"/>
      <c r="UOD19" s="695"/>
      <c r="UOE19" s="695"/>
      <c r="UOF19" s="695"/>
      <c r="UOG19" s="695"/>
      <c r="UOH19" s="695"/>
      <c r="UOI19" s="695"/>
      <c r="UOJ19" s="695"/>
      <c r="UOK19" s="695"/>
      <c r="UOL19" s="695"/>
      <c r="UOM19" s="695"/>
      <c r="UON19" s="695"/>
      <c r="UOO19" s="695"/>
      <c r="UOP19" s="695"/>
      <c r="UOQ19" s="695"/>
      <c r="UOR19" s="695"/>
      <c r="UOS19" s="695"/>
      <c r="UOT19" s="695"/>
      <c r="UOU19" s="695"/>
      <c r="UOV19" s="695"/>
      <c r="UOW19" s="695"/>
      <c r="UOX19" s="695"/>
      <c r="UOY19" s="695"/>
      <c r="UOZ19" s="695"/>
      <c r="UPA19" s="695"/>
      <c r="UPB19" s="695"/>
      <c r="UPC19" s="695"/>
      <c r="UPD19" s="695"/>
      <c r="UPE19" s="695"/>
      <c r="UPF19" s="695"/>
      <c r="UPG19" s="695"/>
      <c r="UPH19" s="695"/>
      <c r="UPI19" s="695"/>
      <c r="UPJ19" s="695"/>
      <c r="UPK19" s="695"/>
      <c r="UPL19" s="695"/>
      <c r="UPM19" s="695"/>
      <c r="UPN19" s="695"/>
      <c r="UPO19" s="695"/>
      <c r="UPP19" s="695"/>
      <c r="UPQ19" s="695"/>
      <c r="UPR19" s="695"/>
      <c r="UPS19" s="695"/>
      <c r="UPT19" s="695"/>
      <c r="UPU19" s="695"/>
      <c r="UPV19" s="695"/>
      <c r="UPW19" s="695"/>
      <c r="UPX19" s="695"/>
      <c r="UPY19" s="695"/>
      <c r="UPZ19" s="695"/>
      <c r="UQA19" s="695"/>
      <c r="UQB19" s="695"/>
      <c r="UQC19" s="695"/>
      <c r="UQD19" s="695"/>
      <c r="UQE19" s="695"/>
      <c r="UQF19" s="695"/>
      <c r="UQG19" s="695"/>
      <c r="UQH19" s="695"/>
      <c r="UQI19" s="695"/>
      <c r="UQJ19" s="695"/>
      <c r="UQK19" s="695"/>
      <c r="UQL19" s="695"/>
      <c r="UQM19" s="695"/>
      <c r="UQN19" s="695"/>
      <c r="UQO19" s="695"/>
      <c r="UQP19" s="695"/>
      <c r="UQQ19" s="695"/>
      <c r="UQR19" s="695"/>
      <c r="UQS19" s="695"/>
      <c r="UQT19" s="695"/>
      <c r="UQU19" s="695"/>
      <c r="UQV19" s="695"/>
      <c r="UQW19" s="695"/>
      <c r="UQX19" s="695"/>
      <c r="UQY19" s="695"/>
      <c r="UQZ19" s="695"/>
      <c r="URA19" s="695"/>
      <c r="URB19" s="695"/>
      <c r="URC19" s="695"/>
      <c r="URD19" s="695"/>
      <c r="URE19" s="695"/>
      <c r="URF19" s="695"/>
      <c r="URG19" s="695"/>
      <c r="URH19" s="695"/>
      <c r="URI19" s="695"/>
      <c r="URJ19" s="695"/>
      <c r="URK19" s="695"/>
      <c r="URL19" s="695"/>
      <c r="URM19" s="695"/>
      <c r="URN19" s="695"/>
      <c r="URO19" s="695"/>
      <c r="URP19" s="695"/>
      <c r="URQ19" s="695"/>
      <c r="URR19" s="695"/>
      <c r="URS19" s="695"/>
      <c r="URT19" s="695"/>
      <c r="URU19" s="695"/>
      <c r="URV19" s="695"/>
      <c r="URW19" s="695"/>
      <c r="URX19" s="695"/>
      <c r="URY19" s="695"/>
      <c r="URZ19" s="695"/>
      <c r="USA19" s="695"/>
      <c r="USB19" s="695"/>
      <c r="USC19" s="695"/>
      <c r="USD19" s="695"/>
      <c r="USE19" s="695"/>
      <c r="USF19" s="695"/>
      <c r="USG19" s="695"/>
      <c r="USH19" s="695"/>
      <c r="USI19" s="695"/>
      <c r="USJ19" s="695"/>
      <c r="USK19" s="695"/>
      <c r="USL19" s="695"/>
      <c r="USM19" s="695"/>
      <c r="USN19" s="695"/>
      <c r="USO19" s="695"/>
      <c r="USP19" s="695"/>
      <c r="USQ19" s="695"/>
      <c r="USR19" s="695"/>
      <c r="USS19" s="695"/>
      <c r="UST19" s="695"/>
      <c r="USU19" s="695"/>
      <c r="USV19" s="695"/>
      <c r="USW19" s="695"/>
      <c r="USX19" s="695"/>
      <c r="USY19" s="695"/>
      <c r="USZ19" s="695"/>
      <c r="UTA19" s="695"/>
      <c r="UTB19" s="695"/>
      <c r="UTC19" s="695"/>
      <c r="UTD19" s="695"/>
      <c r="UTE19" s="695"/>
      <c r="UTF19" s="695"/>
      <c r="UTG19" s="695"/>
      <c r="UTH19" s="695"/>
      <c r="UTI19" s="695"/>
      <c r="UTJ19" s="695"/>
      <c r="UTK19" s="695"/>
      <c r="UTL19" s="695"/>
      <c r="UTM19" s="695"/>
      <c r="UTN19" s="695"/>
      <c r="UTO19" s="695"/>
      <c r="UTP19" s="695"/>
      <c r="UTQ19" s="695"/>
      <c r="UTR19" s="695"/>
      <c r="UTS19" s="695"/>
      <c r="UTT19" s="695"/>
      <c r="UTU19" s="695"/>
      <c r="UTV19" s="695"/>
      <c r="UTW19" s="695"/>
      <c r="UTX19" s="695"/>
      <c r="UTY19" s="695"/>
      <c r="UTZ19" s="695"/>
      <c r="UUA19" s="695"/>
      <c r="UUB19" s="695"/>
      <c r="UUC19" s="695"/>
      <c r="UUD19" s="695"/>
      <c r="UUE19" s="695"/>
      <c r="UUF19" s="695"/>
      <c r="UUG19" s="695"/>
      <c r="UUH19" s="695"/>
      <c r="UUI19" s="695"/>
      <c r="UUJ19" s="695"/>
      <c r="UUK19" s="695"/>
      <c r="UUL19" s="695"/>
      <c r="UUM19" s="695"/>
      <c r="UUN19" s="695"/>
      <c r="UUO19" s="695"/>
      <c r="UUP19" s="695"/>
      <c r="UUQ19" s="695"/>
      <c r="UUR19" s="695"/>
      <c r="UUS19" s="695"/>
      <c r="UUT19" s="695"/>
      <c r="UUU19" s="695"/>
      <c r="UUV19" s="695"/>
      <c r="UUW19" s="695"/>
      <c r="UUX19" s="695"/>
      <c r="UUY19" s="695"/>
      <c r="UUZ19" s="695"/>
      <c r="UVA19" s="695"/>
      <c r="UVB19" s="695"/>
      <c r="UVC19" s="695"/>
      <c r="UVD19" s="695"/>
      <c r="UVE19" s="695"/>
      <c r="UVF19" s="695"/>
      <c r="UVG19" s="695"/>
      <c r="UVH19" s="695"/>
      <c r="UVI19" s="695"/>
      <c r="UVJ19" s="695"/>
      <c r="UVK19" s="695"/>
      <c r="UVL19" s="695"/>
      <c r="UVM19" s="695"/>
      <c r="UVN19" s="695"/>
      <c r="UVO19" s="695"/>
      <c r="UVP19" s="695"/>
      <c r="UVQ19" s="695"/>
      <c r="UVR19" s="695"/>
      <c r="UVS19" s="695"/>
      <c r="UVT19" s="695"/>
      <c r="UVU19" s="695"/>
      <c r="UVV19" s="695"/>
      <c r="UVW19" s="695"/>
      <c r="UVX19" s="695"/>
      <c r="UVY19" s="695"/>
      <c r="UVZ19" s="695"/>
      <c r="UWA19" s="695"/>
      <c r="UWB19" s="695"/>
      <c r="UWC19" s="695"/>
      <c r="UWD19" s="695"/>
      <c r="UWE19" s="695"/>
      <c r="UWF19" s="695"/>
      <c r="UWG19" s="695"/>
      <c r="UWH19" s="695"/>
      <c r="UWI19" s="695"/>
      <c r="UWJ19" s="695"/>
      <c r="UWK19" s="695"/>
      <c r="UWL19" s="695"/>
      <c r="UWM19" s="695"/>
      <c r="UWN19" s="695"/>
      <c r="UWO19" s="695"/>
      <c r="UWP19" s="695"/>
      <c r="UWQ19" s="695"/>
      <c r="UWR19" s="695"/>
      <c r="UWS19" s="695"/>
      <c r="UWT19" s="695"/>
      <c r="UWU19" s="695"/>
      <c r="UWV19" s="695"/>
      <c r="UWW19" s="695"/>
      <c r="UWX19" s="695"/>
      <c r="UWY19" s="695"/>
      <c r="UWZ19" s="695"/>
      <c r="UXA19" s="695"/>
      <c r="UXB19" s="695"/>
      <c r="UXC19" s="695"/>
      <c r="UXD19" s="695"/>
      <c r="UXE19" s="695"/>
      <c r="UXF19" s="695"/>
      <c r="UXG19" s="695"/>
      <c r="UXH19" s="695"/>
      <c r="UXI19" s="695"/>
      <c r="UXJ19" s="695"/>
      <c r="UXK19" s="695"/>
      <c r="UXL19" s="695"/>
      <c r="UXM19" s="695"/>
      <c r="UXN19" s="695"/>
      <c r="UXO19" s="695"/>
      <c r="UXP19" s="695"/>
      <c r="UXQ19" s="695"/>
      <c r="UXR19" s="695"/>
      <c r="UXS19" s="695"/>
      <c r="UXT19" s="695"/>
      <c r="UXU19" s="695"/>
      <c r="UXV19" s="695"/>
      <c r="UXW19" s="695"/>
      <c r="UXX19" s="695"/>
      <c r="UXY19" s="695"/>
      <c r="UXZ19" s="695"/>
      <c r="UYA19" s="695"/>
      <c r="UYB19" s="695"/>
      <c r="UYC19" s="695"/>
      <c r="UYD19" s="695"/>
      <c r="UYE19" s="695"/>
      <c r="UYF19" s="695"/>
      <c r="UYG19" s="695"/>
      <c r="UYH19" s="695"/>
      <c r="UYI19" s="695"/>
      <c r="UYJ19" s="695"/>
      <c r="UYK19" s="695"/>
      <c r="UYL19" s="695"/>
      <c r="UYM19" s="695"/>
      <c r="UYN19" s="695"/>
      <c r="UYO19" s="695"/>
      <c r="UYP19" s="695"/>
      <c r="UYQ19" s="695"/>
      <c r="UYR19" s="695"/>
      <c r="UYS19" s="695"/>
      <c r="UYT19" s="695"/>
      <c r="UYU19" s="695"/>
      <c r="UYV19" s="695"/>
      <c r="UYW19" s="695"/>
      <c r="UYX19" s="695"/>
      <c r="UYY19" s="695"/>
      <c r="UYZ19" s="695"/>
      <c r="UZA19" s="695"/>
      <c r="UZB19" s="695"/>
      <c r="UZC19" s="695"/>
      <c r="UZD19" s="695"/>
      <c r="UZE19" s="695"/>
      <c r="UZF19" s="695"/>
      <c r="UZG19" s="695"/>
      <c r="UZH19" s="695"/>
      <c r="UZI19" s="695"/>
      <c r="UZJ19" s="695"/>
      <c r="UZK19" s="695"/>
      <c r="UZL19" s="695"/>
      <c r="UZM19" s="695"/>
      <c r="UZN19" s="695"/>
      <c r="UZO19" s="695"/>
      <c r="UZP19" s="695"/>
      <c r="UZQ19" s="695"/>
      <c r="UZR19" s="695"/>
      <c r="UZS19" s="695"/>
      <c r="UZT19" s="695"/>
      <c r="UZU19" s="695"/>
      <c r="UZV19" s="695"/>
      <c r="UZW19" s="695"/>
      <c r="UZX19" s="695"/>
      <c r="UZY19" s="695"/>
      <c r="UZZ19" s="695"/>
      <c r="VAA19" s="695"/>
      <c r="VAB19" s="695"/>
      <c r="VAC19" s="695"/>
      <c r="VAD19" s="695"/>
      <c r="VAE19" s="695"/>
      <c r="VAF19" s="695"/>
      <c r="VAG19" s="695"/>
      <c r="VAH19" s="695"/>
      <c r="VAI19" s="695"/>
      <c r="VAJ19" s="695"/>
      <c r="VAK19" s="695"/>
      <c r="VAL19" s="695"/>
      <c r="VAM19" s="695"/>
      <c r="VAN19" s="695"/>
      <c r="VAO19" s="695"/>
      <c r="VAP19" s="695"/>
      <c r="VAQ19" s="695"/>
      <c r="VAR19" s="695"/>
      <c r="VAS19" s="695"/>
      <c r="VAT19" s="695"/>
      <c r="VAU19" s="695"/>
      <c r="VAV19" s="695"/>
      <c r="VAW19" s="695"/>
      <c r="VAX19" s="695"/>
      <c r="VAY19" s="695"/>
      <c r="VAZ19" s="695"/>
      <c r="VBA19" s="695"/>
      <c r="VBB19" s="695"/>
      <c r="VBC19" s="695"/>
      <c r="VBD19" s="695"/>
      <c r="VBE19" s="695"/>
      <c r="VBF19" s="695"/>
      <c r="VBG19" s="695"/>
      <c r="VBH19" s="695"/>
      <c r="VBI19" s="695"/>
      <c r="VBJ19" s="695"/>
      <c r="VBK19" s="695"/>
      <c r="VBL19" s="695"/>
      <c r="VBM19" s="695"/>
      <c r="VBN19" s="695"/>
      <c r="VBO19" s="695"/>
      <c r="VBP19" s="695"/>
      <c r="VBQ19" s="695"/>
      <c r="VBR19" s="695"/>
      <c r="VBS19" s="695"/>
      <c r="VBT19" s="695"/>
      <c r="VBU19" s="695"/>
      <c r="VBV19" s="695"/>
      <c r="VBW19" s="695"/>
      <c r="VBX19" s="695"/>
      <c r="VBY19" s="695"/>
      <c r="VBZ19" s="695"/>
      <c r="VCA19" s="695"/>
      <c r="VCB19" s="695"/>
      <c r="VCC19" s="695"/>
      <c r="VCD19" s="695"/>
      <c r="VCE19" s="695"/>
      <c r="VCF19" s="695"/>
      <c r="VCG19" s="695"/>
      <c r="VCH19" s="695"/>
      <c r="VCI19" s="695"/>
      <c r="VCJ19" s="695"/>
      <c r="VCK19" s="695"/>
      <c r="VCL19" s="695"/>
      <c r="VCM19" s="695"/>
      <c r="VCN19" s="695"/>
      <c r="VCO19" s="695"/>
      <c r="VCP19" s="695"/>
      <c r="VCQ19" s="695"/>
      <c r="VCR19" s="695"/>
      <c r="VCS19" s="695"/>
      <c r="VCT19" s="695"/>
      <c r="VCU19" s="695"/>
      <c r="VCV19" s="695"/>
      <c r="VCW19" s="695"/>
      <c r="VCX19" s="695"/>
      <c r="VCY19" s="695"/>
      <c r="VCZ19" s="695"/>
      <c r="VDA19" s="695"/>
      <c r="VDB19" s="695"/>
      <c r="VDC19" s="695"/>
      <c r="VDD19" s="695"/>
      <c r="VDE19" s="695"/>
      <c r="VDF19" s="695"/>
      <c r="VDG19" s="695"/>
      <c r="VDH19" s="695"/>
      <c r="VDI19" s="695"/>
      <c r="VDJ19" s="695"/>
      <c r="VDK19" s="695"/>
      <c r="VDL19" s="695"/>
      <c r="VDM19" s="695"/>
      <c r="VDN19" s="695"/>
      <c r="VDO19" s="695"/>
      <c r="VDP19" s="695"/>
      <c r="VDQ19" s="695"/>
      <c r="VDR19" s="695"/>
      <c r="VDS19" s="695"/>
      <c r="VDT19" s="695"/>
      <c r="VDU19" s="695"/>
      <c r="VDV19" s="695"/>
      <c r="VDW19" s="695"/>
      <c r="VDX19" s="695"/>
      <c r="VDY19" s="695"/>
      <c r="VDZ19" s="695"/>
      <c r="VEA19" s="695"/>
      <c r="VEB19" s="695"/>
      <c r="VEC19" s="695"/>
      <c r="VED19" s="695"/>
      <c r="VEE19" s="695"/>
      <c r="VEF19" s="695"/>
      <c r="VEG19" s="695"/>
      <c r="VEH19" s="695"/>
      <c r="VEI19" s="695"/>
      <c r="VEJ19" s="695"/>
      <c r="VEK19" s="695"/>
      <c r="VEL19" s="695"/>
      <c r="VEM19" s="695"/>
      <c r="VEN19" s="695"/>
      <c r="VEO19" s="695"/>
      <c r="VEP19" s="695"/>
      <c r="VEQ19" s="695"/>
      <c r="VER19" s="695"/>
      <c r="VES19" s="695"/>
      <c r="VET19" s="695"/>
      <c r="VEU19" s="695"/>
      <c r="VEV19" s="695"/>
      <c r="VEW19" s="695"/>
      <c r="VEX19" s="695"/>
      <c r="VEY19" s="695"/>
      <c r="VEZ19" s="695"/>
      <c r="VFA19" s="695"/>
      <c r="VFB19" s="695"/>
      <c r="VFC19" s="695"/>
      <c r="VFD19" s="695"/>
      <c r="VFE19" s="695"/>
      <c r="VFF19" s="695"/>
      <c r="VFG19" s="695"/>
      <c r="VFH19" s="695"/>
      <c r="VFI19" s="695"/>
      <c r="VFJ19" s="695"/>
      <c r="VFK19" s="695"/>
      <c r="VFL19" s="695"/>
      <c r="VFM19" s="695"/>
      <c r="VFN19" s="695"/>
      <c r="VFO19" s="695"/>
      <c r="VFP19" s="695"/>
      <c r="VFQ19" s="695"/>
      <c r="VFR19" s="695"/>
      <c r="VFS19" s="695"/>
      <c r="VFT19" s="695"/>
      <c r="VFU19" s="695"/>
      <c r="VFV19" s="695"/>
      <c r="VFW19" s="695"/>
      <c r="VFX19" s="695"/>
      <c r="VFY19" s="695"/>
      <c r="VFZ19" s="695"/>
      <c r="VGA19" s="695"/>
      <c r="VGB19" s="695"/>
      <c r="VGC19" s="695"/>
      <c r="VGD19" s="695"/>
      <c r="VGE19" s="695"/>
      <c r="VGF19" s="695"/>
      <c r="VGG19" s="695"/>
      <c r="VGH19" s="695"/>
      <c r="VGI19" s="695"/>
      <c r="VGJ19" s="695"/>
      <c r="VGK19" s="695"/>
      <c r="VGL19" s="695"/>
      <c r="VGM19" s="695"/>
      <c r="VGN19" s="695"/>
      <c r="VGO19" s="695"/>
      <c r="VGP19" s="695"/>
      <c r="VGQ19" s="695"/>
      <c r="VGR19" s="695"/>
      <c r="VGS19" s="695"/>
      <c r="VGT19" s="695"/>
      <c r="VGU19" s="695"/>
      <c r="VGV19" s="695"/>
      <c r="VGW19" s="695"/>
      <c r="VGX19" s="695"/>
      <c r="VGY19" s="695"/>
      <c r="VGZ19" s="695"/>
      <c r="VHA19" s="695"/>
      <c r="VHB19" s="695"/>
      <c r="VHC19" s="695"/>
      <c r="VHD19" s="695"/>
      <c r="VHE19" s="695"/>
      <c r="VHF19" s="695"/>
      <c r="VHG19" s="695"/>
      <c r="VHH19" s="695"/>
      <c r="VHI19" s="695"/>
      <c r="VHJ19" s="695"/>
      <c r="VHK19" s="695"/>
      <c r="VHL19" s="695"/>
      <c r="VHM19" s="695"/>
      <c r="VHN19" s="695"/>
      <c r="VHO19" s="695"/>
      <c r="VHP19" s="695"/>
      <c r="VHQ19" s="695"/>
      <c r="VHR19" s="695"/>
      <c r="VHS19" s="695"/>
      <c r="VHT19" s="695"/>
      <c r="VHU19" s="695"/>
      <c r="VHV19" s="695"/>
      <c r="VHW19" s="695"/>
      <c r="VHX19" s="695"/>
      <c r="VHY19" s="695"/>
      <c r="VHZ19" s="695"/>
      <c r="VIA19" s="695"/>
      <c r="VIB19" s="695"/>
      <c r="VIC19" s="695"/>
      <c r="VID19" s="695"/>
      <c r="VIE19" s="695"/>
      <c r="VIF19" s="695"/>
      <c r="VIG19" s="695"/>
      <c r="VIH19" s="695"/>
      <c r="VII19" s="695"/>
      <c r="VIJ19" s="695"/>
      <c r="VIK19" s="695"/>
      <c r="VIL19" s="695"/>
      <c r="VIM19" s="695"/>
      <c r="VIN19" s="695"/>
      <c r="VIO19" s="695"/>
      <c r="VIP19" s="695"/>
      <c r="VIQ19" s="695"/>
      <c r="VIR19" s="695"/>
      <c r="VIS19" s="695"/>
      <c r="VIT19" s="695"/>
      <c r="VIU19" s="695"/>
      <c r="VIV19" s="695"/>
      <c r="VIW19" s="695"/>
      <c r="VIX19" s="695"/>
      <c r="VIY19" s="695"/>
      <c r="VIZ19" s="695"/>
      <c r="VJA19" s="695"/>
      <c r="VJB19" s="695"/>
      <c r="VJC19" s="695"/>
      <c r="VJD19" s="695"/>
      <c r="VJE19" s="695"/>
      <c r="VJF19" s="695"/>
      <c r="VJG19" s="695"/>
      <c r="VJH19" s="695"/>
      <c r="VJI19" s="695"/>
      <c r="VJJ19" s="695"/>
      <c r="VJK19" s="695"/>
      <c r="VJL19" s="695"/>
      <c r="VJM19" s="695"/>
      <c r="VJN19" s="695"/>
      <c r="VJO19" s="695"/>
      <c r="VJP19" s="695"/>
      <c r="VJQ19" s="695"/>
      <c r="VJR19" s="695"/>
      <c r="VJS19" s="695"/>
      <c r="VJT19" s="695"/>
      <c r="VJU19" s="695"/>
      <c r="VJV19" s="695"/>
      <c r="VJW19" s="695"/>
      <c r="VJX19" s="695"/>
      <c r="VJY19" s="695"/>
      <c r="VJZ19" s="695"/>
      <c r="VKA19" s="695"/>
      <c r="VKB19" s="695"/>
      <c r="VKC19" s="695"/>
      <c r="VKD19" s="695"/>
      <c r="VKE19" s="695"/>
      <c r="VKF19" s="695"/>
      <c r="VKG19" s="695"/>
      <c r="VKH19" s="695"/>
      <c r="VKI19" s="695"/>
      <c r="VKJ19" s="695"/>
      <c r="VKK19" s="695"/>
      <c r="VKL19" s="695"/>
      <c r="VKM19" s="695"/>
      <c r="VKN19" s="695"/>
      <c r="VKO19" s="695"/>
      <c r="VKP19" s="695"/>
      <c r="VKQ19" s="695"/>
      <c r="VKR19" s="695"/>
      <c r="VKS19" s="695"/>
      <c r="VKT19" s="695"/>
      <c r="VKU19" s="695"/>
      <c r="VKV19" s="695"/>
      <c r="VKW19" s="695"/>
      <c r="VKX19" s="695"/>
      <c r="VKY19" s="695"/>
      <c r="VKZ19" s="695"/>
      <c r="VLA19" s="695"/>
      <c r="VLB19" s="695"/>
      <c r="VLC19" s="695"/>
      <c r="VLD19" s="695"/>
      <c r="VLE19" s="695"/>
      <c r="VLF19" s="695"/>
      <c r="VLG19" s="695"/>
      <c r="VLH19" s="695"/>
      <c r="VLI19" s="695"/>
      <c r="VLJ19" s="695"/>
      <c r="VLK19" s="695"/>
      <c r="VLL19" s="695"/>
      <c r="VLM19" s="695"/>
      <c r="VLN19" s="695"/>
      <c r="VLO19" s="695"/>
      <c r="VLP19" s="695"/>
      <c r="VLQ19" s="695"/>
      <c r="VLR19" s="695"/>
      <c r="VLS19" s="695"/>
      <c r="VLT19" s="695"/>
      <c r="VLU19" s="695"/>
      <c r="VLV19" s="695"/>
      <c r="VLW19" s="695"/>
      <c r="VLX19" s="695"/>
      <c r="VLY19" s="695"/>
      <c r="VLZ19" s="695"/>
      <c r="VMA19" s="695"/>
      <c r="VMB19" s="695"/>
      <c r="VMC19" s="695"/>
      <c r="VMD19" s="695"/>
      <c r="VME19" s="695"/>
      <c r="VMF19" s="695"/>
      <c r="VMG19" s="695"/>
      <c r="VMH19" s="695"/>
      <c r="VMI19" s="695"/>
      <c r="VMJ19" s="695"/>
      <c r="VMK19" s="695"/>
      <c r="VML19" s="695"/>
      <c r="VMM19" s="695"/>
      <c r="VMN19" s="695"/>
      <c r="VMO19" s="695"/>
      <c r="VMP19" s="695"/>
      <c r="VMQ19" s="695"/>
      <c r="VMR19" s="695"/>
      <c r="VMS19" s="695"/>
      <c r="VMT19" s="695"/>
      <c r="VMU19" s="695"/>
      <c r="VMV19" s="695"/>
      <c r="VMW19" s="695"/>
      <c r="VMX19" s="695"/>
      <c r="VMY19" s="695"/>
      <c r="VMZ19" s="695"/>
      <c r="VNA19" s="695"/>
      <c r="VNB19" s="695"/>
      <c r="VNC19" s="695"/>
      <c r="VND19" s="695"/>
      <c r="VNE19" s="695"/>
      <c r="VNF19" s="695"/>
      <c r="VNG19" s="695"/>
      <c r="VNH19" s="695"/>
      <c r="VNI19" s="695"/>
      <c r="VNJ19" s="695"/>
      <c r="VNK19" s="695"/>
      <c r="VNL19" s="695"/>
      <c r="VNM19" s="695"/>
      <c r="VNN19" s="695"/>
      <c r="VNO19" s="695"/>
      <c r="VNP19" s="695"/>
      <c r="VNQ19" s="695"/>
      <c r="VNR19" s="695"/>
      <c r="VNS19" s="695"/>
      <c r="VNT19" s="695"/>
      <c r="VNU19" s="695"/>
      <c r="VNV19" s="695"/>
      <c r="VNW19" s="695"/>
      <c r="VNX19" s="695"/>
      <c r="VNY19" s="695"/>
      <c r="VNZ19" s="695"/>
      <c r="VOA19" s="695"/>
      <c r="VOB19" s="695"/>
      <c r="VOC19" s="695"/>
      <c r="VOD19" s="695"/>
      <c r="VOE19" s="695"/>
      <c r="VOF19" s="695"/>
      <c r="VOG19" s="695"/>
      <c r="VOH19" s="695"/>
      <c r="VOI19" s="695"/>
      <c r="VOJ19" s="695"/>
      <c r="VOK19" s="695"/>
      <c r="VOL19" s="695"/>
      <c r="VOM19" s="695"/>
      <c r="VON19" s="695"/>
      <c r="VOO19" s="695"/>
      <c r="VOP19" s="695"/>
      <c r="VOQ19" s="695"/>
      <c r="VOR19" s="695"/>
      <c r="VOS19" s="695"/>
      <c r="VOT19" s="695"/>
      <c r="VOU19" s="695"/>
      <c r="VOV19" s="695"/>
      <c r="VOW19" s="695"/>
      <c r="VOX19" s="695"/>
      <c r="VOY19" s="695"/>
      <c r="VOZ19" s="695"/>
      <c r="VPA19" s="695"/>
      <c r="VPB19" s="695"/>
      <c r="VPC19" s="695"/>
      <c r="VPD19" s="695"/>
      <c r="VPE19" s="695"/>
      <c r="VPF19" s="695"/>
      <c r="VPG19" s="695"/>
      <c r="VPH19" s="695"/>
      <c r="VPI19" s="695"/>
      <c r="VPJ19" s="695"/>
      <c r="VPK19" s="695"/>
      <c r="VPL19" s="695"/>
      <c r="VPM19" s="695"/>
      <c r="VPN19" s="695"/>
      <c r="VPO19" s="695"/>
      <c r="VPP19" s="695"/>
      <c r="VPQ19" s="695"/>
      <c r="VPR19" s="695"/>
      <c r="VPS19" s="695"/>
      <c r="VPT19" s="695"/>
      <c r="VPU19" s="695"/>
      <c r="VPV19" s="695"/>
      <c r="VPW19" s="695"/>
      <c r="VPX19" s="695"/>
      <c r="VPY19" s="695"/>
      <c r="VPZ19" s="695"/>
      <c r="VQA19" s="695"/>
      <c r="VQB19" s="695"/>
      <c r="VQC19" s="695"/>
      <c r="VQD19" s="695"/>
      <c r="VQE19" s="695"/>
      <c r="VQF19" s="695"/>
      <c r="VQG19" s="695"/>
      <c r="VQH19" s="695"/>
      <c r="VQI19" s="695"/>
      <c r="VQJ19" s="695"/>
      <c r="VQK19" s="695"/>
      <c r="VQL19" s="695"/>
      <c r="VQM19" s="695"/>
      <c r="VQN19" s="695"/>
      <c r="VQO19" s="695"/>
      <c r="VQP19" s="695"/>
      <c r="VQQ19" s="695"/>
      <c r="VQR19" s="695"/>
      <c r="VQS19" s="695"/>
      <c r="VQT19" s="695"/>
      <c r="VQU19" s="695"/>
      <c r="VQV19" s="695"/>
      <c r="VQW19" s="695"/>
      <c r="VQX19" s="695"/>
      <c r="VQY19" s="695"/>
      <c r="VQZ19" s="695"/>
      <c r="VRA19" s="695"/>
      <c r="VRB19" s="695"/>
      <c r="VRC19" s="695"/>
      <c r="VRD19" s="695"/>
      <c r="VRE19" s="695"/>
      <c r="VRF19" s="695"/>
      <c r="VRG19" s="695"/>
      <c r="VRH19" s="695"/>
      <c r="VRI19" s="695"/>
      <c r="VRJ19" s="695"/>
      <c r="VRK19" s="695"/>
      <c r="VRL19" s="695"/>
      <c r="VRM19" s="695"/>
      <c r="VRN19" s="695"/>
      <c r="VRO19" s="695"/>
      <c r="VRP19" s="695"/>
      <c r="VRQ19" s="695"/>
      <c r="VRR19" s="695"/>
      <c r="VRS19" s="695"/>
      <c r="VRT19" s="695"/>
      <c r="VRU19" s="695"/>
      <c r="VRV19" s="695"/>
      <c r="VRW19" s="695"/>
      <c r="VRX19" s="695"/>
      <c r="VRY19" s="695"/>
      <c r="VRZ19" s="695"/>
      <c r="VSA19" s="695"/>
      <c r="VSB19" s="695"/>
      <c r="VSC19" s="695"/>
      <c r="VSD19" s="695"/>
      <c r="VSE19" s="695"/>
      <c r="VSF19" s="695"/>
      <c r="VSG19" s="695"/>
      <c r="VSH19" s="695"/>
      <c r="VSI19" s="695"/>
      <c r="VSJ19" s="695"/>
      <c r="VSK19" s="695"/>
      <c r="VSL19" s="695"/>
      <c r="VSM19" s="695"/>
      <c r="VSN19" s="695"/>
      <c r="VSO19" s="695"/>
      <c r="VSP19" s="695"/>
      <c r="VSQ19" s="695"/>
      <c r="VSR19" s="695"/>
      <c r="VSS19" s="695"/>
      <c r="VST19" s="695"/>
      <c r="VSU19" s="695"/>
      <c r="VSV19" s="695"/>
      <c r="VSW19" s="695"/>
      <c r="VSX19" s="695"/>
      <c r="VSY19" s="695"/>
      <c r="VSZ19" s="695"/>
      <c r="VTA19" s="695"/>
      <c r="VTB19" s="695"/>
      <c r="VTC19" s="695"/>
      <c r="VTD19" s="695"/>
      <c r="VTE19" s="695"/>
      <c r="VTF19" s="695"/>
      <c r="VTG19" s="695"/>
      <c r="VTH19" s="695"/>
      <c r="VTI19" s="695"/>
      <c r="VTJ19" s="695"/>
      <c r="VTK19" s="695"/>
      <c r="VTL19" s="695"/>
      <c r="VTM19" s="695"/>
      <c r="VTN19" s="695"/>
      <c r="VTO19" s="695"/>
      <c r="VTP19" s="695"/>
      <c r="VTQ19" s="695"/>
      <c r="VTR19" s="695"/>
      <c r="VTS19" s="695"/>
      <c r="VTT19" s="695"/>
      <c r="VTU19" s="695"/>
      <c r="VTV19" s="695"/>
      <c r="VTW19" s="695"/>
      <c r="VTX19" s="695"/>
      <c r="VTY19" s="695"/>
      <c r="VTZ19" s="695"/>
      <c r="VUA19" s="695"/>
      <c r="VUB19" s="695"/>
      <c r="VUC19" s="695"/>
      <c r="VUD19" s="695"/>
      <c r="VUE19" s="695"/>
      <c r="VUF19" s="695"/>
      <c r="VUG19" s="695"/>
      <c r="VUH19" s="695"/>
      <c r="VUI19" s="695"/>
      <c r="VUJ19" s="695"/>
      <c r="VUK19" s="695"/>
      <c r="VUL19" s="695"/>
      <c r="VUM19" s="695"/>
      <c r="VUN19" s="695"/>
      <c r="VUO19" s="695"/>
      <c r="VUP19" s="695"/>
      <c r="VUQ19" s="695"/>
      <c r="VUR19" s="695"/>
      <c r="VUS19" s="695"/>
      <c r="VUT19" s="695"/>
      <c r="VUU19" s="695"/>
      <c r="VUV19" s="695"/>
      <c r="VUW19" s="695"/>
      <c r="VUX19" s="695"/>
      <c r="VUY19" s="695"/>
      <c r="VUZ19" s="695"/>
      <c r="VVA19" s="695"/>
      <c r="VVB19" s="695"/>
      <c r="VVC19" s="695"/>
      <c r="VVD19" s="695"/>
      <c r="VVE19" s="695"/>
      <c r="VVF19" s="695"/>
      <c r="VVG19" s="695"/>
      <c r="VVH19" s="695"/>
      <c r="VVI19" s="695"/>
      <c r="VVJ19" s="695"/>
      <c r="VVK19" s="695"/>
      <c r="VVL19" s="695"/>
      <c r="VVM19" s="695"/>
      <c r="VVN19" s="695"/>
      <c r="VVO19" s="695"/>
      <c r="VVP19" s="695"/>
      <c r="VVQ19" s="695"/>
      <c r="VVR19" s="695"/>
      <c r="VVS19" s="695"/>
      <c r="VVT19" s="695"/>
      <c r="VVU19" s="695"/>
      <c r="VVV19" s="695"/>
      <c r="VVW19" s="695"/>
      <c r="VVX19" s="695"/>
      <c r="VVY19" s="695"/>
      <c r="VVZ19" s="695"/>
      <c r="VWA19" s="695"/>
      <c r="VWB19" s="695"/>
      <c r="VWC19" s="695"/>
      <c r="VWD19" s="695"/>
      <c r="VWE19" s="695"/>
      <c r="VWF19" s="695"/>
      <c r="VWG19" s="695"/>
      <c r="VWH19" s="695"/>
      <c r="VWI19" s="695"/>
      <c r="VWJ19" s="695"/>
      <c r="VWK19" s="695"/>
      <c r="VWL19" s="695"/>
      <c r="VWM19" s="695"/>
      <c r="VWN19" s="695"/>
      <c r="VWO19" s="695"/>
      <c r="VWP19" s="695"/>
      <c r="VWQ19" s="695"/>
      <c r="VWR19" s="695"/>
      <c r="VWS19" s="695"/>
      <c r="VWT19" s="695"/>
      <c r="VWU19" s="695"/>
      <c r="VWV19" s="695"/>
      <c r="VWW19" s="695"/>
      <c r="VWX19" s="695"/>
      <c r="VWY19" s="695"/>
      <c r="VWZ19" s="695"/>
      <c r="VXA19" s="695"/>
      <c r="VXB19" s="695"/>
      <c r="VXC19" s="695"/>
      <c r="VXD19" s="695"/>
      <c r="VXE19" s="695"/>
      <c r="VXF19" s="695"/>
      <c r="VXG19" s="695"/>
      <c r="VXH19" s="695"/>
      <c r="VXI19" s="695"/>
      <c r="VXJ19" s="695"/>
      <c r="VXK19" s="695"/>
      <c r="VXL19" s="695"/>
      <c r="VXM19" s="695"/>
      <c r="VXN19" s="695"/>
      <c r="VXO19" s="695"/>
      <c r="VXP19" s="695"/>
      <c r="VXQ19" s="695"/>
      <c r="VXR19" s="695"/>
      <c r="VXS19" s="695"/>
      <c r="VXT19" s="695"/>
      <c r="VXU19" s="695"/>
      <c r="VXV19" s="695"/>
      <c r="VXW19" s="695"/>
      <c r="VXX19" s="695"/>
      <c r="VXY19" s="695"/>
      <c r="VXZ19" s="695"/>
      <c r="VYA19" s="695"/>
      <c r="VYB19" s="695"/>
      <c r="VYC19" s="695"/>
      <c r="VYD19" s="695"/>
      <c r="VYE19" s="695"/>
      <c r="VYF19" s="695"/>
      <c r="VYG19" s="695"/>
      <c r="VYH19" s="695"/>
      <c r="VYI19" s="695"/>
      <c r="VYJ19" s="695"/>
      <c r="VYK19" s="695"/>
      <c r="VYL19" s="695"/>
      <c r="VYM19" s="695"/>
      <c r="VYN19" s="695"/>
      <c r="VYO19" s="695"/>
      <c r="VYP19" s="695"/>
      <c r="VYQ19" s="695"/>
      <c r="VYR19" s="695"/>
      <c r="VYS19" s="695"/>
      <c r="VYT19" s="695"/>
      <c r="VYU19" s="695"/>
      <c r="VYV19" s="695"/>
      <c r="VYW19" s="695"/>
      <c r="VYX19" s="695"/>
      <c r="VYY19" s="695"/>
      <c r="VYZ19" s="695"/>
      <c r="VZA19" s="695"/>
      <c r="VZB19" s="695"/>
      <c r="VZC19" s="695"/>
      <c r="VZD19" s="695"/>
      <c r="VZE19" s="695"/>
      <c r="VZF19" s="695"/>
      <c r="VZG19" s="695"/>
      <c r="VZH19" s="695"/>
      <c r="VZI19" s="695"/>
      <c r="VZJ19" s="695"/>
      <c r="VZK19" s="695"/>
      <c r="VZL19" s="695"/>
      <c r="VZM19" s="695"/>
      <c r="VZN19" s="695"/>
      <c r="VZO19" s="695"/>
      <c r="VZP19" s="695"/>
      <c r="VZQ19" s="695"/>
      <c r="VZR19" s="695"/>
      <c r="VZS19" s="695"/>
      <c r="VZT19" s="695"/>
      <c r="VZU19" s="695"/>
      <c r="VZV19" s="695"/>
      <c r="VZW19" s="695"/>
      <c r="VZX19" s="695"/>
      <c r="VZY19" s="695"/>
      <c r="VZZ19" s="695"/>
      <c r="WAA19" s="695"/>
      <c r="WAB19" s="695"/>
      <c r="WAC19" s="695"/>
      <c r="WAD19" s="695"/>
      <c r="WAE19" s="695"/>
      <c r="WAF19" s="695"/>
      <c r="WAG19" s="695"/>
      <c r="WAH19" s="695"/>
      <c r="WAI19" s="695"/>
      <c r="WAJ19" s="695"/>
      <c r="WAK19" s="695"/>
      <c r="WAL19" s="695"/>
      <c r="WAM19" s="695"/>
      <c r="WAN19" s="695"/>
      <c r="WAO19" s="695"/>
      <c r="WAP19" s="695"/>
      <c r="WAQ19" s="695"/>
      <c r="WAR19" s="695"/>
      <c r="WAS19" s="695"/>
      <c r="WAT19" s="695"/>
      <c r="WAU19" s="695"/>
      <c r="WAV19" s="695"/>
      <c r="WAW19" s="695"/>
      <c r="WAX19" s="695"/>
      <c r="WAY19" s="695"/>
      <c r="WAZ19" s="695"/>
      <c r="WBA19" s="695"/>
      <c r="WBB19" s="695"/>
      <c r="WBC19" s="695"/>
      <c r="WBD19" s="695"/>
      <c r="WBE19" s="695"/>
      <c r="WBF19" s="695"/>
      <c r="WBG19" s="695"/>
      <c r="WBH19" s="695"/>
      <c r="WBI19" s="695"/>
      <c r="WBJ19" s="695"/>
      <c r="WBK19" s="695"/>
      <c r="WBL19" s="695"/>
      <c r="WBM19" s="695"/>
      <c r="WBN19" s="695"/>
      <c r="WBO19" s="695"/>
      <c r="WBP19" s="695"/>
      <c r="WBQ19" s="695"/>
      <c r="WBR19" s="695"/>
      <c r="WBS19" s="695"/>
      <c r="WBT19" s="695"/>
      <c r="WBU19" s="695"/>
      <c r="WBV19" s="695"/>
      <c r="WBW19" s="695"/>
      <c r="WBX19" s="695"/>
      <c r="WBY19" s="695"/>
      <c r="WBZ19" s="695"/>
      <c r="WCA19" s="695"/>
      <c r="WCB19" s="695"/>
      <c r="WCC19" s="695"/>
      <c r="WCD19" s="695"/>
      <c r="WCE19" s="695"/>
      <c r="WCF19" s="695"/>
      <c r="WCG19" s="695"/>
      <c r="WCH19" s="695"/>
      <c r="WCI19" s="695"/>
      <c r="WCJ19" s="695"/>
      <c r="WCK19" s="695"/>
      <c r="WCL19" s="695"/>
      <c r="WCM19" s="695"/>
      <c r="WCN19" s="695"/>
      <c r="WCO19" s="695"/>
      <c r="WCP19" s="695"/>
      <c r="WCQ19" s="695"/>
      <c r="WCR19" s="695"/>
      <c r="WCS19" s="695"/>
      <c r="WCT19" s="695"/>
      <c r="WCU19" s="695"/>
      <c r="WCV19" s="695"/>
      <c r="WCW19" s="695"/>
      <c r="WCX19" s="695"/>
      <c r="WCY19" s="695"/>
      <c r="WCZ19" s="695"/>
      <c r="WDA19" s="695"/>
      <c r="WDB19" s="695"/>
      <c r="WDC19" s="695"/>
      <c r="WDD19" s="695"/>
      <c r="WDE19" s="695"/>
      <c r="WDF19" s="695"/>
      <c r="WDG19" s="695"/>
      <c r="WDH19" s="695"/>
      <c r="WDI19" s="695"/>
      <c r="WDJ19" s="695"/>
      <c r="WDK19" s="695"/>
      <c r="WDL19" s="695"/>
      <c r="WDM19" s="695"/>
      <c r="WDN19" s="695"/>
      <c r="WDO19" s="695"/>
      <c r="WDP19" s="695"/>
      <c r="WDQ19" s="695"/>
      <c r="WDR19" s="695"/>
      <c r="WDS19" s="695"/>
      <c r="WDT19" s="695"/>
      <c r="WDU19" s="695"/>
      <c r="WDV19" s="695"/>
      <c r="WDW19" s="695"/>
      <c r="WDX19" s="695"/>
      <c r="WDY19" s="695"/>
      <c r="WDZ19" s="695"/>
      <c r="WEA19" s="695"/>
      <c r="WEB19" s="695"/>
      <c r="WEC19" s="695"/>
      <c r="WED19" s="695"/>
      <c r="WEE19" s="695"/>
      <c r="WEF19" s="695"/>
      <c r="WEG19" s="695"/>
      <c r="WEH19" s="695"/>
      <c r="WEI19" s="695"/>
      <c r="WEJ19" s="695"/>
      <c r="WEK19" s="695"/>
      <c r="WEL19" s="695"/>
      <c r="WEM19" s="695"/>
      <c r="WEN19" s="695"/>
      <c r="WEO19" s="695"/>
      <c r="WEP19" s="695"/>
      <c r="WEQ19" s="695"/>
      <c r="WER19" s="695"/>
      <c r="WES19" s="695"/>
      <c r="WET19" s="695"/>
      <c r="WEU19" s="695"/>
      <c r="WEV19" s="695"/>
      <c r="WEW19" s="695"/>
      <c r="WEX19" s="695"/>
      <c r="WEY19" s="695"/>
      <c r="WEZ19" s="695"/>
      <c r="WFA19" s="695"/>
      <c r="WFB19" s="695"/>
      <c r="WFC19" s="695"/>
      <c r="WFD19" s="695"/>
      <c r="WFE19" s="695"/>
      <c r="WFF19" s="695"/>
      <c r="WFG19" s="695"/>
      <c r="WFH19" s="695"/>
      <c r="WFI19" s="695"/>
      <c r="WFJ19" s="695"/>
      <c r="WFK19" s="695"/>
      <c r="WFL19" s="695"/>
      <c r="WFM19" s="695"/>
      <c r="WFN19" s="695"/>
      <c r="WFO19" s="695"/>
      <c r="WFP19" s="695"/>
      <c r="WFQ19" s="695"/>
      <c r="WFR19" s="695"/>
      <c r="WFS19" s="695"/>
      <c r="WFT19" s="695"/>
      <c r="WFU19" s="695"/>
      <c r="WFV19" s="695"/>
      <c r="WFW19" s="695"/>
      <c r="WFX19" s="695"/>
      <c r="WFY19" s="695"/>
      <c r="WFZ19" s="695"/>
      <c r="WGA19" s="695"/>
      <c r="WGB19" s="695"/>
      <c r="WGC19" s="695"/>
      <c r="WGD19" s="695"/>
      <c r="WGE19" s="695"/>
      <c r="WGF19" s="695"/>
      <c r="WGG19" s="695"/>
      <c r="WGH19" s="695"/>
      <c r="WGI19" s="695"/>
      <c r="WGJ19" s="695"/>
      <c r="WGK19" s="695"/>
      <c r="WGL19" s="695"/>
      <c r="WGM19" s="695"/>
      <c r="WGN19" s="695"/>
      <c r="WGO19" s="695"/>
      <c r="WGP19" s="695"/>
      <c r="WGQ19" s="695"/>
      <c r="WGR19" s="695"/>
      <c r="WGS19" s="695"/>
      <c r="WGT19" s="695"/>
      <c r="WGU19" s="695"/>
      <c r="WGV19" s="695"/>
      <c r="WGW19" s="695"/>
      <c r="WGX19" s="695"/>
      <c r="WGY19" s="695"/>
      <c r="WGZ19" s="695"/>
      <c r="WHA19" s="695"/>
      <c r="WHB19" s="695"/>
      <c r="WHC19" s="695"/>
      <c r="WHD19" s="695"/>
      <c r="WHE19" s="695"/>
      <c r="WHF19" s="695"/>
      <c r="WHG19" s="695"/>
      <c r="WHH19" s="695"/>
      <c r="WHI19" s="695"/>
      <c r="WHJ19" s="695"/>
      <c r="WHK19" s="695"/>
      <c r="WHL19" s="695"/>
      <c r="WHM19" s="695"/>
      <c r="WHN19" s="695"/>
      <c r="WHO19" s="695"/>
      <c r="WHP19" s="695"/>
      <c r="WHQ19" s="695"/>
      <c r="WHR19" s="695"/>
      <c r="WHS19" s="695"/>
      <c r="WHT19" s="695"/>
      <c r="WHU19" s="695"/>
      <c r="WHV19" s="695"/>
      <c r="WHW19" s="695"/>
      <c r="WHX19" s="695"/>
      <c r="WHY19" s="695"/>
      <c r="WHZ19" s="695"/>
      <c r="WIA19" s="695"/>
      <c r="WIB19" s="695"/>
      <c r="WIC19" s="695"/>
      <c r="WID19" s="695"/>
      <c r="WIE19" s="695"/>
      <c r="WIF19" s="695"/>
      <c r="WIG19" s="695"/>
      <c r="WIH19" s="695"/>
      <c r="WII19" s="695"/>
      <c r="WIJ19" s="695"/>
      <c r="WIK19" s="695"/>
      <c r="WIL19" s="695"/>
      <c r="WIM19" s="695"/>
      <c r="WIN19" s="695"/>
      <c r="WIO19" s="695"/>
      <c r="WIP19" s="695"/>
      <c r="WIQ19" s="695"/>
      <c r="WIR19" s="695"/>
      <c r="WIS19" s="695"/>
      <c r="WIT19" s="695"/>
      <c r="WIU19" s="695"/>
      <c r="WIV19" s="695"/>
      <c r="WIW19" s="695"/>
      <c r="WIX19" s="695"/>
      <c r="WIY19" s="695"/>
      <c r="WIZ19" s="695"/>
      <c r="WJA19" s="695"/>
      <c r="WJB19" s="695"/>
      <c r="WJC19" s="695"/>
      <c r="WJD19" s="695"/>
      <c r="WJE19" s="695"/>
      <c r="WJF19" s="695"/>
      <c r="WJG19" s="695"/>
      <c r="WJH19" s="695"/>
      <c r="WJI19" s="695"/>
      <c r="WJJ19" s="695"/>
      <c r="WJK19" s="695"/>
      <c r="WJL19" s="695"/>
      <c r="WJM19" s="695"/>
      <c r="WJN19" s="695"/>
      <c r="WJO19" s="695"/>
      <c r="WJP19" s="695"/>
      <c r="WJQ19" s="695"/>
      <c r="WJR19" s="695"/>
      <c r="WJS19" s="695"/>
      <c r="WJT19" s="695"/>
      <c r="WJU19" s="695"/>
      <c r="WJV19" s="695"/>
      <c r="WJW19" s="695"/>
      <c r="WJX19" s="695"/>
      <c r="WJY19" s="695"/>
      <c r="WJZ19" s="695"/>
      <c r="WKA19" s="695"/>
      <c r="WKB19" s="695"/>
      <c r="WKC19" s="695"/>
      <c r="WKD19" s="695"/>
      <c r="WKE19" s="695"/>
      <c r="WKF19" s="695"/>
      <c r="WKG19" s="695"/>
      <c r="WKH19" s="695"/>
      <c r="WKI19" s="695"/>
      <c r="WKJ19" s="695"/>
      <c r="WKK19" s="695"/>
      <c r="WKL19" s="695"/>
      <c r="WKM19" s="695"/>
      <c r="WKN19" s="695"/>
      <c r="WKO19" s="695"/>
      <c r="WKP19" s="695"/>
      <c r="WKQ19" s="695"/>
      <c r="WKR19" s="695"/>
      <c r="WKS19" s="695"/>
      <c r="WKT19" s="695"/>
      <c r="WKU19" s="695"/>
      <c r="WKV19" s="695"/>
      <c r="WKW19" s="695"/>
      <c r="WKX19" s="695"/>
      <c r="WKY19" s="695"/>
      <c r="WKZ19" s="695"/>
      <c r="WLA19" s="695"/>
      <c r="WLB19" s="695"/>
      <c r="WLC19" s="695"/>
      <c r="WLD19" s="695"/>
      <c r="WLE19" s="695"/>
      <c r="WLF19" s="695"/>
      <c r="WLG19" s="695"/>
      <c r="WLH19" s="695"/>
      <c r="WLI19" s="695"/>
      <c r="WLJ19" s="695"/>
      <c r="WLK19" s="695"/>
      <c r="WLL19" s="695"/>
      <c r="WLM19" s="695"/>
      <c r="WLN19" s="695"/>
      <c r="WLO19" s="695"/>
      <c r="WLP19" s="695"/>
      <c r="WLQ19" s="695"/>
      <c r="WLR19" s="695"/>
      <c r="WLS19" s="695"/>
      <c r="WLT19" s="695"/>
      <c r="WLU19" s="695"/>
      <c r="WLV19" s="695"/>
      <c r="WLW19" s="695"/>
      <c r="WLX19" s="695"/>
      <c r="WLY19" s="695"/>
      <c r="WLZ19" s="695"/>
      <c r="WMA19" s="695"/>
      <c r="WMB19" s="695"/>
      <c r="WMC19" s="695"/>
      <c r="WMD19" s="695"/>
      <c r="WME19" s="695"/>
      <c r="WMF19" s="695"/>
      <c r="WMG19" s="695"/>
      <c r="WMH19" s="695"/>
      <c r="WMI19" s="695"/>
      <c r="WMJ19" s="695"/>
      <c r="WMK19" s="695"/>
      <c r="WML19" s="695"/>
      <c r="WMM19" s="695"/>
      <c r="WMN19" s="695"/>
      <c r="WMO19" s="695"/>
      <c r="WMP19" s="695"/>
      <c r="WMQ19" s="695"/>
      <c r="WMR19" s="695"/>
      <c r="WMS19" s="695"/>
      <c r="WMT19" s="695"/>
      <c r="WMU19" s="695"/>
      <c r="WMV19" s="695"/>
      <c r="WMW19" s="695"/>
      <c r="WMX19" s="695"/>
      <c r="WMY19" s="695"/>
      <c r="WMZ19" s="695"/>
      <c r="WNA19" s="695"/>
      <c r="WNB19" s="695"/>
      <c r="WNC19" s="695"/>
      <c r="WND19" s="695"/>
      <c r="WNE19" s="695"/>
      <c r="WNF19" s="695"/>
      <c r="WNG19" s="695"/>
      <c r="WNH19" s="695"/>
      <c r="WNI19" s="695"/>
      <c r="WNJ19" s="695"/>
      <c r="WNK19" s="695"/>
      <c r="WNL19" s="695"/>
      <c r="WNM19" s="695"/>
      <c r="WNN19" s="695"/>
      <c r="WNO19" s="695"/>
      <c r="WNP19" s="695"/>
      <c r="WNQ19" s="695"/>
      <c r="WNR19" s="695"/>
      <c r="WNS19" s="695"/>
      <c r="WNT19" s="695"/>
      <c r="WNU19" s="695"/>
      <c r="WNV19" s="695"/>
      <c r="WNW19" s="695"/>
      <c r="WNX19" s="695"/>
      <c r="WNY19" s="695"/>
      <c r="WNZ19" s="695"/>
      <c r="WOA19" s="695"/>
      <c r="WOB19" s="695"/>
      <c r="WOC19" s="695"/>
      <c r="WOD19" s="695"/>
      <c r="WOE19" s="695"/>
      <c r="WOF19" s="695"/>
      <c r="WOG19" s="695"/>
      <c r="WOH19" s="695"/>
      <c r="WOI19" s="695"/>
      <c r="WOJ19" s="695"/>
      <c r="WOK19" s="695"/>
      <c r="WOL19" s="695"/>
      <c r="WOM19" s="695"/>
      <c r="WON19" s="695"/>
      <c r="WOO19" s="695"/>
      <c r="WOP19" s="695"/>
      <c r="WOQ19" s="695"/>
      <c r="WOR19" s="695"/>
      <c r="WOS19" s="695"/>
      <c r="WOT19" s="695"/>
      <c r="WOU19" s="695"/>
      <c r="WOV19" s="695"/>
      <c r="WOW19" s="695"/>
      <c r="WOX19" s="695"/>
      <c r="WOY19" s="695"/>
      <c r="WOZ19" s="695"/>
      <c r="WPA19" s="695"/>
      <c r="WPB19" s="695"/>
      <c r="WPC19" s="695"/>
      <c r="WPD19" s="695"/>
      <c r="WPE19" s="695"/>
      <c r="WPF19" s="695"/>
      <c r="WPG19" s="695"/>
      <c r="WPH19" s="695"/>
      <c r="WPI19" s="695"/>
      <c r="WPJ19" s="695"/>
      <c r="WPK19" s="695"/>
      <c r="WPL19" s="695"/>
      <c r="WPM19" s="695"/>
      <c r="WPN19" s="695"/>
      <c r="WPO19" s="695"/>
      <c r="WPP19" s="695"/>
      <c r="WPQ19" s="695"/>
      <c r="WPR19" s="695"/>
      <c r="WPS19" s="695"/>
      <c r="WPT19" s="695"/>
      <c r="WPU19" s="695"/>
      <c r="WPV19" s="695"/>
      <c r="WPW19" s="695"/>
      <c r="WPX19" s="695"/>
      <c r="WPY19" s="695"/>
      <c r="WPZ19" s="695"/>
      <c r="WQA19" s="695"/>
      <c r="WQB19" s="695"/>
      <c r="WQC19" s="695"/>
      <c r="WQD19" s="695"/>
      <c r="WQE19" s="695"/>
      <c r="WQF19" s="695"/>
      <c r="WQG19" s="695"/>
      <c r="WQH19" s="695"/>
      <c r="WQI19" s="695"/>
      <c r="WQJ19" s="695"/>
      <c r="WQK19" s="695"/>
      <c r="WQL19" s="695"/>
      <c r="WQM19" s="695"/>
      <c r="WQN19" s="695"/>
      <c r="WQO19" s="695"/>
      <c r="WQP19" s="695"/>
      <c r="WQQ19" s="695"/>
      <c r="WQR19" s="695"/>
      <c r="WQS19" s="695"/>
      <c r="WQT19" s="695"/>
      <c r="WQU19" s="695"/>
      <c r="WQV19" s="695"/>
      <c r="WQW19" s="695"/>
      <c r="WQX19" s="695"/>
      <c r="WQY19" s="695"/>
      <c r="WQZ19" s="695"/>
      <c r="WRA19" s="695"/>
      <c r="WRB19" s="695"/>
      <c r="WRC19" s="695"/>
      <c r="WRD19" s="695"/>
      <c r="WRE19" s="695"/>
      <c r="WRF19" s="695"/>
      <c r="WRG19" s="695"/>
      <c r="WRH19" s="695"/>
      <c r="WRI19" s="695"/>
      <c r="WRJ19" s="695"/>
      <c r="WRK19" s="695"/>
      <c r="WRL19" s="695"/>
      <c r="WRM19" s="695"/>
      <c r="WRN19" s="695"/>
      <c r="WRO19" s="695"/>
      <c r="WRP19" s="695"/>
      <c r="WRQ19" s="695"/>
      <c r="WRR19" s="695"/>
      <c r="WRS19" s="695"/>
      <c r="WRT19" s="695"/>
      <c r="WRU19" s="695"/>
      <c r="WRV19" s="695"/>
      <c r="WRW19" s="695"/>
      <c r="WRX19" s="695"/>
      <c r="WRY19" s="695"/>
      <c r="WRZ19" s="695"/>
      <c r="WSA19" s="695"/>
      <c r="WSB19" s="695"/>
      <c r="WSC19" s="695"/>
      <c r="WSD19" s="695"/>
      <c r="WSE19" s="695"/>
      <c r="WSF19" s="695"/>
      <c r="WSG19" s="695"/>
      <c r="WSH19" s="695"/>
      <c r="WSI19" s="695"/>
      <c r="WSJ19" s="695"/>
      <c r="WSK19" s="695"/>
      <c r="WSL19" s="695"/>
      <c r="WSM19" s="695"/>
      <c r="WSN19" s="695"/>
      <c r="WSO19" s="695"/>
      <c r="WSP19" s="695"/>
      <c r="WSQ19" s="695"/>
      <c r="WSR19" s="695"/>
      <c r="WSS19" s="695"/>
      <c r="WST19" s="695"/>
      <c r="WSU19" s="695"/>
      <c r="WSV19" s="695"/>
      <c r="WSW19" s="695"/>
      <c r="WSX19" s="695"/>
      <c r="WSY19" s="695"/>
      <c r="WSZ19" s="695"/>
      <c r="WTA19" s="695"/>
      <c r="WTB19" s="695"/>
      <c r="WTC19" s="695"/>
      <c r="WTD19" s="695"/>
      <c r="WTE19" s="695"/>
      <c r="WTF19" s="695"/>
      <c r="WTG19" s="695"/>
      <c r="WTH19" s="695"/>
      <c r="WTI19" s="695"/>
      <c r="WTJ19" s="695"/>
      <c r="WTK19" s="695"/>
      <c r="WTL19" s="695"/>
      <c r="WTM19" s="695"/>
      <c r="WTN19" s="695"/>
      <c r="WTO19" s="695"/>
      <c r="WTP19" s="695"/>
      <c r="WTQ19" s="695"/>
      <c r="WTR19" s="695"/>
      <c r="WTS19" s="695"/>
      <c r="WTT19" s="695"/>
      <c r="WTU19" s="695"/>
      <c r="WTV19" s="695"/>
      <c r="WTW19" s="695"/>
      <c r="WTX19" s="695"/>
      <c r="WTY19" s="695"/>
      <c r="WTZ19" s="695"/>
      <c r="WUA19" s="695"/>
      <c r="WUB19" s="695"/>
      <c r="WUC19" s="695"/>
      <c r="WUD19" s="695"/>
      <c r="WUE19" s="695"/>
      <c r="WUF19" s="695"/>
      <c r="WUG19" s="695"/>
      <c r="WUH19" s="695"/>
      <c r="WUI19" s="695"/>
      <c r="WUJ19" s="695"/>
      <c r="WUK19" s="695"/>
      <c r="WUL19" s="695"/>
      <c r="WUM19" s="695"/>
      <c r="WUN19" s="695"/>
      <c r="WUO19" s="695"/>
      <c r="WUP19" s="695"/>
      <c r="WUQ19" s="695"/>
      <c r="WUR19" s="695"/>
      <c r="WUS19" s="695"/>
      <c r="WUT19" s="695"/>
      <c r="WUU19" s="695"/>
      <c r="WUV19" s="695"/>
      <c r="WUW19" s="695"/>
      <c r="WUX19" s="695"/>
      <c r="WUY19" s="695"/>
      <c r="WUZ19" s="695"/>
      <c r="WVA19" s="695"/>
      <c r="WVB19" s="695"/>
      <c r="WVC19" s="695"/>
      <c r="WVD19" s="695"/>
      <c r="WVE19" s="695"/>
      <c r="WVF19" s="695"/>
      <c r="WVG19" s="695"/>
      <c r="WVH19" s="695"/>
      <c r="WVI19" s="695"/>
      <c r="WVJ19" s="695"/>
      <c r="WVK19" s="695"/>
      <c r="WVL19" s="695"/>
      <c r="WVM19" s="695"/>
      <c r="WVN19" s="695"/>
      <c r="WVO19" s="695"/>
      <c r="WVP19" s="695"/>
      <c r="WVQ19" s="695"/>
      <c r="WVR19" s="695"/>
      <c r="WVS19" s="695"/>
      <c r="WVT19" s="695"/>
      <c r="WVU19" s="695"/>
      <c r="WVV19" s="695"/>
      <c r="WVW19" s="695"/>
      <c r="WVX19" s="695"/>
      <c r="WVY19" s="695"/>
      <c r="WVZ19" s="695"/>
      <c r="WWA19" s="695"/>
      <c r="WWB19" s="695"/>
      <c r="WWC19" s="695"/>
      <c r="WWD19" s="695"/>
      <c r="WWE19" s="695"/>
      <c r="WWF19" s="695"/>
      <c r="WWG19" s="695"/>
      <c r="WWH19" s="695"/>
      <c r="WWI19" s="695"/>
      <c r="WWJ19" s="695"/>
      <c r="WWK19" s="695"/>
      <c r="WWL19" s="695"/>
      <c r="WWM19" s="695"/>
      <c r="WWN19" s="695"/>
      <c r="WWO19" s="695"/>
      <c r="WWP19" s="695"/>
      <c r="WWQ19" s="695"/>
      <c r="WWR19" s="695"/>
      <c r="WWS19" s="695"/>
      <c r="WWT19" s="695"/>
      <c r="WWU19" s="695"/>
      <c r="WWV19" s="695"/>
      <c r="WWW19" s="695"/>
      <c r="WWX19" s="695"/>
      <c r="WWY19" s="695"/>
      <c r="WWZ19" s="695"/>
      <c r="WXA19" s="695"/>
      <c r="WXB19" s="695"/>
      <c r="WXC19" s="695"/>
      <c r="WXD19" s="695"/>
      <c r="WXE19" s="695"/>
      <c r="WXF19" s="695"/>
      <c r="WXG19" s="695"/>
      <c r="WXH19" s="695"/>
      <c r="WXI19" s="695"/>
      <c r="WXJ19" s="695"/>
      <c r="WXK19" s="695"/>
      <c r="WXL19" s="695"/>
      <c r="WXM19" s="695"/>
      <c r="WXN19" s="695"/>
      <c r="WXO19" s="695"/>
      <c r="WXP19" s="695"/>
      <c r="WXQ19" s="695"/>
      <c r="WXR19" s="695"/>
      <c r="WXS19" s="695"/>
      <c r="WXT19" s="695"/>
      <c r="WXU19" s="695"/>
      <c r="WXV19" s="695"/>
      <c r="WXW19" s="695"/>
      <c r="WXX19" s="695"/>
      <c r="WXY19" s="695"/>
      <c r="WXZ19" s="695"/>
      <c r="WYA19" s="695"/>
      <c r="WYB19" s="695"/>
      <c r="WYC19" s="695"/>
      <c r="WYD19" s="695"/>
      <c r="WYE19" s="695"/>
      <c r="WYF19" s="695"/>
      <c r="WYG19" s="695"/>
      <c r="WYH19" s="695"/>
      <c r="WYI19" s="695"/>
      <c r="WYJ19" s="695"/>
      <c r="WYK19" s="695"/>
      <c r="WYL19" s="695"/>
      <c r="WYM19" s="695"/>
      <c r="WYN19" s="695"/>
      <c r="WYO19" s="695"/>
      <c r="WYP19" s="695"/>
      <c r="WYQ19" s="695"/>
      <c r="WYR19" s="695"/>
      <c r="WYS19" s="695"/>
      <c r="WYT19" s="695"/>
      <c r="WYU19" s="695"/>
      <c r="WYV19" s="695"/>
      <c r="WYW19" s="695"/>
      <c r="WYX19" s="695"/>
      <c r="WYY19" s="695"/>
      <c r="WYZ19" s="695"/>
      <c r="WZA19" s="695"/>
      <c r="WZB19" s="695"/>
      <c r="WZC19" s="695"/>
      <c r="WZD19" s="695"/>
      <c r="WZE19" s="695"/>
      <c r="WZF19" s="695"/>
      <c r="WZG19" s="695"/>
      <c r="WZH19" s="695"/>
      <c r="WZI19" s="695"/>
      <c r="WZJ19" s="695"/>
      <c r="WZK19" s="695"/>
      <c r="WZL19" s="695"/>
      <c r="WZM19" s="695"/>
      <c r="WZN19" s="695"/>
      <c r="WZO19" s="695"/>
      <c r="WZP19" s="695"/>
      <c r="WZQ19" s="695"/>
      <c r="WZR19" s="695"/>
      <c r="WZS19" s="695"/>
      <c r="WZT19" s="695"/>
      <c r="WZU19" s="695"/>
      <c r="WZV19" s="695"/>
      <c r="WZW19" s="695"/>
      <c r="WZX19" s="695"/>
      <c r="WZY19" s="695"/>
      <c r="WZZ19" s="695"/>
      <c r="XAA19" s="695"/>
      <c r="XAB19" s="695"/>
      <c r="XAC19" s="695"/>
      <c r="XAD19" s="695"/>
      <c r="XAE19" s="695"/>
      <c r="XAF19" s="695"/>
      <c r="XAG19" s="695"/>
      <c r="XAH19" s="695"/>
      <c r="XAI19" s="695"/>
      <c r="XAJ19" s="695"/>
      <c r="XAK19" s="695"/>
      <c r="XAL19" s="695"/>
      <c r="XAM19" s="695"/>
      <c r="XAN19" s="695"/>
      <c r="XAO19" s="695"/>
      <c r="XAP19" s="695"/>
      <c r="XAQ19" s="695"/>
      <c r="XAR19" s="695"/>
      <c r="XAS19" s="695"/>
      <c r="XAT19" s="695"/>
      <c r="XAU19" s="695"/>
      <c r="XAV19" s="695"/>
      <c r="XAW19" s="695"/>
      <c r="XAX19" s="695"/>
      <c r="XAY19" s="695"/>
      <c r="XAZ19" s="695"/>
      <c r="XBA19" s="695"/>
      <c r="XBB19" s="695"/>
      <c r="XBC19" s="695"/>
      <c r="XBD19" s="695"/>
      <c r="XBE19" s="695"/>
      <c r="XBF19" s="695"/>
      <c r="XBG19" s="695"/>
      <c r="XBH19" s="695"/>
      <c r="XBI19" s="695"/>
      <c r="XBJ19" s="695"/>
      <c r="XBK19" s="695"/>
      <c r="XBL19" s="695"/>
      <c r="XBM19" s="695"/>
      <c r="XBN19" s="695"/>
      <c r="XBO19" s="695"/>
      <c r="XBP19" s="695"/>
      <c r="XBQ19" s="695"/>
      <c r="XBR19" s="695"/>
      <c r="XBS19" s="695"/>
      <c r="XBT19" s="695"/>
      <c r="XBU19" s="695"/>
      <c r="XBV19" s="695"/>
      <c r="XBW19" s="695"/>
      <c r="XBX19" s="695"/>
      <c r="XBY19" s="695"/>
      <c r="XBZ19" s="695"/>
      <c r="XCA19" s="695"/>
      <c r="XCB19" s="695"/>
      <c r="XCC19" s="695"/>
      <c r="XCD19" s="695"/>
      <c r="XCE19" s="695"/>
      <c r="XCF19" s="695"/>
      <c r="XCG19" s="695"/>
      <c r="XCH19" s="695"/>
      <c r="XCI19" s="695"/>
      <c r="XCJ19" s="695"/>
      <c r="XCK19" s="695"/>
      <c r="XCL19" s="695"/>
      <c r="XCM19" s="695"/>
      <c r="XCN19" s="695"/>
      <c r="XCO19" s="695"/>
      <c r="XCP19" s="695"/>
      <c r="XCQ19" s="695"/>
      <c r="XCR19" s="695"/>
      <c r="XCS19" s="695"/>
      <c r="XCT19" s="695"/>
      <c r="XCU19" s="695"/>
      <c r="XCV19" s="695"/>
      <c r="XCW19" s="695"/>
      <c r="XCX19" s="695"/>
      <c r="XCY19" s="695"/>
      <c r="XCZ19" s="695"/>
      <c r="XDA19" s="695"/>
      <c r="XDB19" s="695"/>
      <c r="XDC19" s="695"/>
      <c r="XDD19" s="695"/>
      <c r="XDE19" s="695"/>
      <c r="XDF19" s="695"/>
      <c r="XDG19" s="695"/>
      <c r="XDH19" s="695"/>
      <c r="XDI19" s="695"/>
      <c r="XDJ19" s="695"/>
      <c r="XDK19" s="695"/>
      <c r="XDL19" s="695"/>
      <c r="XDM19" s="695"/>
      <c r="XDN19" s="695"/>
      <c r="XDO19" s="695"/>
      <c r="XDP19" s="695"/>
      <c r="XDQ19" s="695"/>
      <c r="XDR19" s="695"/>
      <c r="XDS19" s="695"/>
      <c r="XDT19" s="695"/>
      <c r="XDU19" s="695"/>
      <c r="XDV19" s="695"/>
      <c r="XDW19" s="695"/>
      <c r="XDX19" s="695"/>
      <c r="XDY19" s="695"/>
      <c r="XDZ19" s="695"/>
      <c r="XEA19" s="695"/>
      <c r="XEB19" s="695"/>
      <c r="XEC19" s="695"/>
      <c r="XED19" s="695"/>
      <c r="XEE19" s="695"/>
      <c r="XEF19" s="695"/>
      <c r="XEG19" s="695"/>
      <c r="XEH19" s="695"/>
      <c r="XEI19" s="695"/>
      <c r="XEJ19" s="695"/>
      <c r="XEK19" s="695"/>
      <c r="XEL19" s="695"/>
      <c r="XEM19" s="695"/>
      <c r="XEN19" s="695"/>
      <c r="XEO19" s="695"/>
      <c r="XEP19" s="695"/>
      <c r="XEQ19" s="695"/>
      <c r="XER19" s="695"/>
      <c r="XES19" s="695"/>
      <c r="XET19" s="695"/>
      <c r="XEU19" s="695"/>
      <c r="XEV19" s="695"/>
      <c r="XEW19" s="695"/>
      <c r="XEX19" s="695"/>
      <c r="XEY19" s="695"/>
      <c r="XEZ19" s="695"/>
      <c r="XFA19" s="695"/>
      <c r="XFB19" s="695"/>
    </row>
    <row r="20" spans="1:16382" ht="15.75" thickBot="1">
      <c r="A20" s="704" t="s">
        <v>646</v>
      </c>
      <c r="B20" s="705">
        <v>145.11000000000001</v>
      </c>
      <c r="C20" s="706">
        <v>8.4700000000000006</v>
      </c>
      <c r="D20" s="705">
        <v>150.79</v>
      </c>
      <c r="E20" s="705">
        <v>3.92</v>
      </c>
      <c r="F20" s="707">
        <v>156.58575939999599</v>
      </c>
      <c r="G20" s="707">
        <v>3.84</v>
      </c>
      <c r="H20" s="707">
        <f>AVERAGE(H8:H19)</f>
        <v>161.66147000000001</v>
      </c>
      <c r="I20" s="707">
        <f>AVERAGE(I8:I19)</f>
        <v>3.3523529888888888</v>
      </c>
      <c r="J20" s="708"/>
      <c r="K20" s="708"/>
      <c r="L20" s="708"/>
      <c r="M20" s="708"/>
      <c r="N20" s="708"/>
      <c r="O20" s="708"/>
      <c r="P20" s="708"/>
      <c r="Q20" s="708"/>
      <c r="R20" s="708"/>
      <c r="S20" s="708"/>
      <c r="T20" s="708"/>
      <c r="U20" s="708"/>
      <c r="V20" s="708"/>
      <c r="W20" s="708"/>
      <c r="X20" s="708"/>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c r="AU20" s="708"/>
      <c r="AV20" s="708"/>
      <c r="AW20" s="708"/>
      <c r="AX20" s="708"/>
      <c r="AY20" s="708"/>
      <c r="AZ20" s="708"/>
      <c r="BA20" s="708"/>
      <c r="BB20" s="708"/>
      <c r="BC20" s="708"/>
      <c r="BD20" s="708"/>
      <c r="BE20" s="708"/>
      <c r="BF20" s="708"/>
      <c r="BG20" s="708"/>
      <c r="BH20" s="708"/>
      <c r="BI20" s="708"/>
      <c r="BJ20" s="708"/>
      <c r="BK20" s="708"/>
      <c r="BL20" s="708"/>
      <c r="BM20" s="708"/>
      <c r="BN20" s="708"/>
      <c r="BO20" s="708"/>
      <c r="BP20" s="708"/>
      <c r="BQ20" s="708"/>
      <c r="BR20" s="708"/>
      <c r="BS20" s="708"/>
      <c r="BT20" s="708"/>
      <c r="BU20" s="708"/>
      <c r="BV20" s="708"/>
      <c r="BW20" s="708"/>
      <c r="BX20" s="708"/>
      <c r="BY20" s="708"/>
      <c r="BZ20" s="708"/>
      <c r="CA20" s="708"/>
      <c r="CB20" s="708"/>
      <c r="CC20" s="708"/>
      <c r="CD20" s="708"/>
      <c r="CE20" s="708"/>
      <c r="CF20" s="708"/>
      <c r="CG20" s="708"/>
      <c r="CH20" s="708"/>
      <c r="CI20" s="708"/>
      <c r="CJ20" s="708"/>
      <c r="CK20" s="708"/>
      <c r="CL20" s="708"/>
      <c r="CM20" s="708"/>
      <c r="CN20" s="708"/>
      <c r="CO20" s="708"/>
      <c r="CP20" s="708"/>
      <c r="CQ20" s="708"/>
      <c r="CR20" s="708"/>
      <c r="CS20" s="708"/>
      <c r="CT20" s="708"/>
      <c r="CU20" s="708"/>
      <c r="CV20" s="708"/>
      <c r="CW20" s="708"/>
      <c r="CX20" s="708"/>
      <c r="CY20" s="708"/>
      <c r="CZ20" s="708"/>
      <c r="DA20" s="708"/>
      <c r="DB20" s="708"/>
      <c r="DC20" s="708"/>
      <c r="DD20" s="708"/>
      <c r="DE20" s="708"/>
      <c r="DF20" s="708"/>
      <c r="DG20" s="708"/>
      <c r="DH20" s="708"/>
      <c r="DI20" s="708"/>
      <c r="DJ20" s="708"/>
      <c r="DK20" s="708"/>
      <c r="DL20" s="708"/>
      <c r="DM20" s="708"/>
      <c r="DN20" s="708"/>
      <c r="DO20" s="708"/>
      <c r="DP20" s="708"/>
      <c r="DQ20" s="708"/>
      <c r="DR20" s="708"/>
      <c r="DS20" s="708"/>
      <c r="DT20" s="708"/>
      <c r="DU20" s="708"/>
      <c r="DV20" s="708"/>
      <c r="DW20" s="708"/>
      <c r="DX20" s="708"/>
      <c r="DY20" s="708"/>
      <c r="DZ20" s="708"/>
      <c r="EA20" s="708"/>
      <c r="EB20" s="708"/>
      <c r="EC20" s="708"/>
      <c r="ED20" s="708"/>
      <c r="EE20" s="708"/>
      <c r="EF20" s="708"/>
      <c r="EG20" s="708"/>
      <c r="EH20" s="708"/>
      <c r="EI20" s="708"/>
      <c r="EJ20" s="708"/>
      <c r="EK20" s="708"/>
      <c r="EL20" s="708"/>
      <c r="EM20" s="708"/>
      <c r="EN20" s="708"/>
      <c r="EO20" s="708"/>
      <c r="EP20" s="708"/>
      <c r="EQ20" s="708"/>
      <c r="ER20" s="708"/>
      <c r="ES20" s="708"/>
      <c r="ET20" s="708"/>
      <c r="EU20" s="708"/>
      <c r="EV20" s="708"/>
      <c r="EW20" s="708"/>
      <c r="EX20" s="708"/>
      <c r="EY20" s="708"/>
      <c r="EZ20" s="708"/>
      <c r="FA20" s="708"/>
      <c r="FB20" s="708"/>
      <c r="FC20" s="708"/>
      <c r="FD20" s="708"/>
      <c r="FE20" s="708"/>
      <c r="FF20" s="708"/>
      <c r="FG20" s="708"/>
      <c r="FH20" s="708"/>
      <c r="FI20" s="708"/>
      <c r="FJ20" s="708"/>
      <c r="FK20" s="708"/>
      <c r="FL20" s="708"/>
      <c r="FM20" s="708"/>
      <c r="FN20" s="708"/>
      <c r="FO20" s="708"/>
      <c r="FP20" s="708"/>
      <c r="FQ20" s="708"/>
      <c r="FR20" s="708"/>
      <c r="FS20" s="708"/>
      <c r="FT20" s="708"/>
      <c r="FU20" s="708"/>
      <c r="FV20" s="708"/>
      <c r="FW20" s="708"/>
      <c r="FX20" s="708"/>
      <c r="FY20" s="708"/>
      <c r="FZ20" s="708"/>
      <c r="GA20" s="708"/>
      <c r="GB20" s="708"/>
      <c r="GC20" s="708"/>
      <c r="GD20" s="708"/>
      <c r="GE20" s="708"/>
      <c r="GF20" s="708"/>
      <c r="GG20" s="708"/>
      <c r="GH20" s="708"/>
      <c r="GI20" s="708"/>
      <c r="GJ20" s="708"/>
      <c r="GK20" s="708"/>
      <c r="GL20" s="708"/>
      <c r="GM20" s="708"/>
      <c r="GN20" s="708"/>
      <c r="GO20" s="708"/>
      <c r="GP20" s="708"/>
      <c r="GQ20" s="708"/>
      <c r="GR20" s="708"/>
      <c r="GS20" s="708"/>
      <c r="GT20" s="708"/>
      <c r="GU20" s="708"/>
      <c r="GV20" s="708"/>
      <c r="GW20" s="708"/>
      <c r="GX20" s="708"/>
      <c r="GY20" s="708"/>
      <c r="GZ20" s="708"/>
      <c r="HA20" s="708"/>
      <c r="HB20" s="708"/>
      <c r="HC20" s="708"/>
      <c r="HD20" s="708"/>
      <c r="HE20" s="708"/>
      <c r="HF20" s="708"/>
      <c r="HG20" s="708"/>
      <c r="HH20" s="708"/>
      <c r="HI20" s="708"/>
      <c r="HJ20" s="708"/>
      <c r="HK20" s="708"/>
      <c r="HL20" s="708"/>
      <c r="HM20" s="708"/>
      <c r="HN20" s="708"/>
      <c r="HO20" s="708"/>
      <c r="HP20" s="708"/>
      <c r="HQ20" s="708"/>
      <c r="HR20" s="708"/>
      <c r="HS20" s="708"/>
      <c r="HT20" s="708"/>
      <c r="HU20" s="708"/>
      <c r="HV20" s="708"/>
      <c r="HW20" s="708"/>
      <c r="HX20" s="708"/>
      <c r="HY20" s="708"/>
      <c r="HZ20" s="708"/>
      <c r="IA20" s="708"/>
      <c r="IB20" s="708"/>
      <c r="IC20" s="708"/>
      <c r="ID20" s="708"/>
      <c r="IE20" s="708"/>
      <c r="IF20" s="708"/>
      <c r="IG20" s="708"/>
      <c r="IH20" s="708"/>
      <c r="II20" s="708"/>
      <c r="IJ20" s="708"/>
      <c r="IK20" s="708"/>
      <c r="IL20" s="708"/>
      <c r="IM20" s="708"/>
      <c r="IN20" s="708"/>
      <c r="IO20" s="708"/>
      <c r="IP20" s="708"/>
      <c r="IQ20" s="708"/>
      <c r="IR20" s="708"/>
      <c r="IS20" s="708"/>
      <c r="IT20" s="708"/>
      <c r="IU20" s="708"/>
      <c r="IV20" s="708"/>
      <c r="IW20" s="708"/>
      <c r="IX20" s="708"/>
      <c r="IY20" s="708"/>
      <c r="IZ20" s="708"/>
      <c r="JA20" s="708"/>
      <c r="JB20" s="708"/>
      <c r="JC20" s="708"/>
      <c r="JD20" s="708"/>
      <c r="JE20" s="708"/>
      <c r="JF20" s="708"/>
      <c r="JG20" s="708"/>
      <c r="JH20" s="708"/>
      <c r="JI20" s="708"/>
      <c r="JJ20" s="708"/>
      <c r="JK20" s="708"/>
      <c r="JL20" s="708"/>
      <c r="JM20" s="708"/>
      <c r="JN20" s="708"/>
      <c r="JO20" s="708"/>
      <c r="JP20" s="708"/>
      <c r="JQ20" s="708"/>
      <c r="JR20" s="708"/>
      <c r="JS20" s="708"/>
      <c r="JT20" s="708"/>
      <c r="JU20" s="708"/>
      <c r="JV20" s="708"/>
      <c r="JW20" s="708"/>
      <c r="JX20" s="708"/>
      <c r="JY20" s="708"/>
      <c r="JZ20" s="708"/>
      <c r="KA20" s="708"/>
      <c r="KB20" s="708"/>
      <c r="KC20" s="708"/>
      <c r="KD20" s="708"/>
      <c r="KE20" s="708"/>
      <c r="KF20" s="708"/>
      <c r="KG20" s="708"/>
      <c r="KH20" s="708"/>
      <c r="KI20" s="708"/>
      <c r="KJ20" s="708"/>
      <c r="KK20" s="708"/>
      <c r="KL20" s="708"/>
      <c r="KM20" s="708"/>
      <c r="KN20" s="708"/>
      <c r="KO20" s="708"/>
      <c r="KP20" s="708"/>
      <c r="KQ20" s="708"/>
      <c r="KR20" s="708"/>
      <c r="KS20" s="708"/>
      <c r="KT20" s="708"/>
      <c r="KU20" s="708"/>
      <c r="KV20" s="708"/>
      <c r="KW20" s="708"/>
      <c r="KX20" s="708"/>
      <c r="KY20" s="708"/>
      <c r="KZ20" s="708"/>
      <c r="LA20" s="708"/>
      <c r="LB20" s="708"/>
      <c r="LC20" s="708"/>
      <c r="LD20" s="708"/>
      <c r="LE20" s="708"/>
      <c r="LF20" s="708"/>
      <c r="LG20" s="708"/>
      <c r="LH20" s="708"/>
      <c r="LI20" s="708"/>
      <c r="LJ20" s="708"/>
      <c r="LK20" s="708"/>
      <c r="LL20" s="708"/>
      <c r="LM20" s="708"/>
      <c r="LN20" s="708"/>
      <c r="LO20" s="708"/>
      <c r="LP20" s="708"/>
      <c r="LQ20" s="708"/>
      <c r="LR20" s="708"/>
      <c r="LS20" s="708"/>
      <c r="LT20" s="708"/>
      <c r="LU20" s="708"/>
      <c r="LV20" s="708"/>
      <c r="LW20" s="708"/>
      <c r="LX20" s="708"/>
      <c r="LY20" s="708"/>
      <c r="LZ20" s="708"/>
      <c r="MA20" s="708"/>
      <c r="MB20" s="708"/>
      <c r="MC20" s="708"/>
      <c r="MD20" s="708"/>
      <c r="ME20" s="708"/>
      <c r="MF20" s="708"/>
      <c r="MG20" s="708"/>
      <c r="MH20" s="708"/>
      <c r="MI20" s="708"/>
      <c r="MJ20" s="708"/>
      <c r="MK20" s="708"/>
      <c r="ML20" s="708"/>
      <c r="MM20" s="708"/>
      <c r="MN20" s="708"/>
      <c r="MO20" s="708"/>
      <c r="MP20" s="708"/>
      <c r="MQ20" s="708"/>
      <c r="MR20" s="708"/>
      <c r="MS20" s="708"/>
      <c r="MT20" s="708"/>
      <c r="MU20" s="708"/>
      <c r="MV20" s="708"/>
      <c r="MW20" s="708"/>
      <c r="MX20" s="708"/>
      <c r="MY20" s="708"/>
      <c r="MZ20" s="708"/>
      <c r="NA20" s="708"/>
      <c r="NB20" s="708"/>
      <c r="NC20" s="708"/>
      <c r="ND20" s="708"/>
      <c r="NE20" s="708"/>
      <c r="NF20" s="708"/>
      <c r="NG20" s="708"/>
      <c r="NH20" s="708"/>
      <c r="NI20" s="708"/>
      <c r="NJ20" s="708"/>
      <c r="NK20" s="708"/>
      <c r="NL20" s="708"/>
      <c r="NM20" s="708"/>
      <c r="NN20" s="708"/>
      <c r="NO20" s="708"/>
      <c r="NP20" s="708"/>
      <c r="NQ20" s="708"/>
      <c r="NR20" s="708"/>
      <c r="NS20" s="708"/>
      <c r="NT20" s="708"/>
      <c r="NU20" s="708"/>
      <c r="NV20" s="708"/>
      <c r="NW20" s="708"/>
      <c r="NX20" s="708"/>
      <c r="NY20" s="708"/>
      <c r="NZ20" s="708"/>
      <c r="OA20" s="708"/>
      <c r="OB20" s="708"/>
      <c r="OC20" s="708"/>
      <c r="OD20" s="708"/>
      <c r="OE20" s="708"/>
      <c r="OF20" s="708"/>
      <c r="OG20" s="708"/>
      <c r="OH20" s="708"/>
      <c r="OI20" s="708"/>
      <c r="OJ20" s="708"/>
      <c r="OK20" s="708"/>
      <c r="OL20" s="708"/>
      <c r="OM20" s="708"/>
      <c r="ON20" s="708"/>
      <c r="OO20" s="708"/>
      <c r="OP20" s="708"/>
      <c r="OQ20" s="708"/>
      <c r="OR20" s="708"/>
      <c r="OS20" s="708"/>
      <c r="OT20" s="708"/>
      <c r="OU20" s="708"/>
      <c r="OV20" s="708"/>
      <c r="OW20" s="708"/>
      <c r="OX20" s="708"/>
      <c r="OY20" s="708"/>
      <c r="OZ20" s="708"/>
      <c r="PA20" s="708"/>
      <c r="PB20" s="708"/>
      <c r="PC20" s="708"/>
      <c r="PD20" s="708"/>
      <c r="PE20" s="708"/>
      <c r="PF20" s="708"/>
      <c r="PG20" s="708"/>
      <c r="PH20" s="708"/>
      <c r="PI20" s="708"/>
      <c r="PJ20" s="708"/>
      <c r="PK20" s="708"/>
      <c r="PL20" s="708"/>
      <c r="PM20" s="708"/>
      <c r="PN20" s="708"/>
      <c r="PO20" s="708"/>
      <c r="PP20" s="708"/>
      <c r="PQ20" s="708"/>
      <c r="PR20" s="708"/>
      <c r="PS20" s="708"/>
      <c r="PT20" s="708"/>
      <c r="PU20" s="708"/>
      <c r="PV20" s="708"/>
      <c r="PW20" s="708"/>
      <c r="PX20" s="708"/>
      <c r="PY20" s="708"/>
      <c r="PZ20" s="708"/>
      <c r="QA20" s="708"/>
      <c r="QB20" s="708"/>
      <c r="QC20" s="708"/>
      <c r="QD20" s="708"/>
      <c r="QE20" s="708"/>
      <c r="QF20" s="708"/>
      <c r="QG20" s="708"/>
      <c r="QH20" s="708"/>
      <c r="QI20" s="708"/>
      <c r="QJ20" s="708"/>
      <c r="QK20" s="708"/>
      <c r="QL20" s="708"/>
      <c r="QM20" s="708"/>
      <c r="QN20" s="708"/>
      <c r="QO20" s="708"/>
      <c r="QP20" s="708"/>
      <c r="QQ20" s="708"/>
      <c r="QR20" s="708"/>
      <c r="QS20" s="708"/>
      <c r="QT20" s="708"/>
      <c r="QU20" s="708"/>
      <c r="QV20" s="708"/>
      <c r="QW20" s="708"/>
      <c r="QX20" s="708"/>
      <c r="QY20" s="708"/>
      <c r="QZ20" s="708"/>
      <c r="RA20" s="708"/>
      <c r="RB20" s="708"/>
      <c r="RC20" s="708"/>
      <c r="RD20" s="708"/>
      <c r="RE20" s="708"/>
      <c r="RF20" s="708"/>
      <c r="RG20" s="708"/>
      <c r="RH20" s="708"/>
      <c r="RI20" s="708"/>
      <c r="RJ20" s="708"/>
      <c r="RK20" s="708"/>
      <c r="RL20" s="708"/>
      <c r="RM20" s="708"/>
      <c r="RN20" s="708"/>
      <c r="RO20" s="708"/>
      <c r="RP20" s="708"/>
      <c r="RQ20" s="708"/>
      <c r="RR20" s="708"/>
      <c r="RS20" s="708"/>
      <c r="RT20" s="708"/>
      <c r="RU20" s="708"/>
      <c r="RV20" s="708"/>
      <c r="RW20" s="708"/>
      <c r="RX20" s="708"/>
      <c r="RY20" s="708"/>
      <c r="RZ20" s="708"/>
      <c r="SA20" s="708"/>
      <c r="SB20" s="708"/>
      <c r="SC20" s="708"/>
      <c r="SD20" s="708"/>
      <c r="SE20" s="708"/>
      <c r="SF20" s="708"/>
      <c r="SG20" s="708"/>
      <c r="SH20" s="708"/>
      <c r="SI20" s="708"/>
      <c r="SJ20" s="708"/>
      <c r="SK20" s="708"/>
      <c r="SL20" s="708"/>
      <c r="SM20" s="708"/>
      <c r="SN20" s="708"/>
      <c r="SO20" s="708"/>
      <c r="SP20" s="708"/>
      <c r="SQ20" s="708"/>
      <c r="SR20" s="708"/>
      <c r="SS20" s="708"/>
      <c r="ST20" s="708"/>
      <c r="SU20" s="708"/>
      <c r="SV20" s="708"/>
      <c r="SW20" s="708"/>
      <c r="SX20" s="708"/>
      <c r="SY20" s="708"/>
      <c r="SZ20" s="708"/>
      <c r="TA20" s="708"/>
      <c r="TB20" s="708"/>
      <c r="TC20" s="708"/>
      <c r="TD20" s="708"/>
      <c r="TE20" s="708"/>
      <c r="TF20" s="708"/>
      <c r="TG20" s="708"/>
      <c r="TH20" s="708"/>
      <c r="TI20" s="708"/>
      <c r="TJ20" s="708"/>
      <c r="TK20" s="708"/>
      <c r="TL20" s="708"/>
      <c r="TM20" s="708"/>
      <c r="TN20" s="708"/>
      <c r="TO20" s="708"/>
      <c r="TP20" s="708"/>
      <c r="TQ20" s="708"/>
      <c r="TR20" s="708"/>
      <c r="TS20" s="708"/>
      <c r="TT20" s="708"/>
      <c r="TU20" s="708"/>
      <c r="TV20" s="708"/>
      <c r="TW20" s="708"/>
      <c r="TX20" s="708"/>
      <c r="TY20" s="708"/>
      <c r="TZ20" s="708"/>
      <c r="UA20" s="708"/>
      <c r="UB20" s="708"/>
      <c r="UC20" s="708"/>
      <c r="UD20" s="708"/>
      <c r="UE20" s="708"/>
      <c r="UF20" s="708"/>
      <c r="UG20" s="708"/>
      <c r="UH20" s="708"/>
      <c r="UI20" s="708"/>
      <c r="UJ20" s="708"/>
      <c r="UK20" s="708"/>
      <c r="UL20" s="708"/>
      <c r="UM20" s="708"/>
      <c r="UN20" s="708"/>
      <c r="UO20" s="708"/>
      <c r="UP20" s="708"/>
      <c r="UQ20" s="708"/>
      <c r="UR20" s="708"/>
      <c r="US20" s="708"/>
      <c r="UT20" s="708"/>
      <c r="UU20" s="708"/>
      <c r="UV20" s="708"/>
      <c r="UW20" s="708"/>
      <c r="UX20" s="708"/>
      <c r="UY20" s="708"/>
      <c r="UZ20" s="708"/>
      <c r="VA20" s="708"/>
      <c r="VB20" s="708"/>
      <c r="VC20" s="708"/>
      <c r="VD20" s="708"/>
      <c r="VE20" s="708"/>
      <c r="VF20" s="708"/>
      <c r="VG20" s="708"/>
      <c r="VH20" s="708"/>
      <c r="VI20" s="708"/>
      <c r="VJ20" s="708"/>
      <c r="VK20" s="708"/>
      <c r="VL20" s="708"/>
      <c r="VM20" s="708"/>
      <c r="VN20" s="708"/>
      <c r="VO20" s="708"/>
      <c r="VP20" s="708"/>
      <c r="VQ20" s="708"/>
      <c r="VR20" s="708"/>
      <c r="VS20" s="708"/>
      <c r="VT20" s="708"/>
      <c r="VU20" s="708"/>
      <c r="VV20" s="708"/>
      <c r="VW20" s="708"/>
      <c r="VX20" s="708"/>
      <c r="VY20" s="708"/>
      <c r="VZ20" s="708"/>
      <c r="WA20" s="708"/>
      <c r="WB20" s="708"/>
      <c r="WC20" s="708"/>
      <c r="WD20" s="708"/>
      <c r="WE20" s="708"/>
      <c r="WF20" s="708"/>
      <c r="WG20" s="708"/>
      <c r="WH20" s="708"/>
      <c r="WI20" s="708"/>
      <c r="WJ20" s="708"/>
      <c r="WK20" s="708"/>
      <c r="WL20" s="708"/>
      <c r="WM20" s="708"/>
      <c r="WN20" s="708"/>
      <c r="WO20" s="708"/>
      <c r="WP20" s="708"/>
      <c r="WQ20" s="708"/>
      <c r="WR20" s="708"/>
      <c r="WS20" s="708"/>
      <c r="WT20" s="708"/>
      <c r="WU20" s="708"/>
      <c r="WV20" s="708"/>
      <c r="WW20" s="708"/>
      <c r="WX20" s="708"/>
      <c r="WY20" s="708"/>
      <c r="WZ20" s="708"/>
      <c r="XA20" s="708"/>
      <c r="XB20" s="708"/>
      <c r="XC20" s="708"/>
      <c r="XD20" s="708"/>
      <c r="XE20" s="708"/>
      <c r="XF20" s="708"/>
      <c r="XG20" s="708"/>
      <c r="XH20" s="708"/>
      <c r="XI20" s="708"/>
      <c r="XJ20" s="708"/>
      <c r="XK20" s="708"/>
      <c r="XL20" s="708"/>
      <c r="XM20" s="708"/>
      <c r="XN20" s="708"/>
      <c r="XO20" s="708"/>
      <c r="XP20" s="708"/>
      <c r="XQ20" s="708"/>
      <c r="XR20" s="708"/>
      <c r="XS20" s="708"/>
      <c r="XT20" s="708"/>
      <c r="XU20" s="708"/>
      <c r="XV20" s="708"/>
      <c r="XW20" s="708"/>
      <c r="XX20" s="708"/>
      <c r="XY20" s="708"/>
      <c r="XZ20" s="708"/>
      <c r="YA20" s="708"/>
      <c r="YB20" s="708"/>
      <c r="YC20" s="708"/>
      <c r="YD20" s="708"/>
      <c r="YE20" s="708"/>
      <c r="YF20" s="708"/>
      <c r="YG20" s="708"/>
      <c r="YH20" s="708"/>
      <c r="YI20" s="708"/>
      <c r="YJ20" s="708"/>
      <c r="YK20" s="708"/>
      <c r="YL20" s="708"/>
      <c r="YM20" s="708"/>
      <c r="YN20" s="708"/>
      <c r="YO20" s="708"/>
      <c r="YP20" s="708"/>
      <c r="YQ20" s="708"/>
      <c r="YR20" s="708"/>
      <c r="YS20" s="708"/>
      <c r="YT20" s="708"/>
      <c r="YU20" s="708"/>
      <c r="YV20" s="708"/>
      <c r="YW20" s="708"/>
      <c r="YX20" s="708"/>
      <c r="YY20" s="708"/>
      <c r="YZ20" s="708"/>
      <c r="ZA20" s="708"/>
      <c r="ZB20" s="708"/>
      <c r="ZC20" s="708"/>
      <c r="ZD20" s="708"/>
      <c r="ZE20" s="708"/>
      <c r="ZF20" s="708"/>
      <c r="ZG20" s="708"/>
      <c r="ZH20" s="708"/>
      <c r="ZI20" s="708"/>
      <c r="ZJ20" s="708"/>
      <c r="ZK20" s="708"/>
      <c r="ZL20" s="708"/>
      <c r="ZM20" s="708"/>
      <c r="ZN20" s="708"/>
      <c r="ZO20" s="708"/>
      <c r="ZP20" s="708"/>
      <c r="ZQ20" s="708"/>
      <c r="ZR20" s="708"/>
      <c r="ZS20" s="708"/>
      <c r="ZT20" s="708"/>
      <c r="ZU20" s="708"/>
      <c r="ZV20" s="708"/>
      <c r="ZW20" s="708"/>
      <c r="ZX20" s="708"/>
      <c r="ZY20" s="708"/>
      <c r="ZZ20" s="708"/>
      <c r="AAA20" s="708"/>
      <c r="AAB20" s="708"/>
      <c r="AAC20" s="708"/>
      <c r="AAD20" s="708"/>
      <c r="AAE20" s="708"/>
      <c r="AAF20" s="708"/>
      <c r="AAG20" s="708"/>
      <c r="AAH20" s="708"/>
      <c r="AAI20" s="708"/>
      <c r="AAJ20" s="708"/>
      <c r="AAK20" s="708"/>
      <c r="AAL20" s="708"/>
      <c r="AAM20" s="708"/>
      <c r="AAN20" s="708"/>
      <c r="AAO20" s="708"/>
      <c r="AAP20" s="708"/>
      <c r="AAQ20" s="708"/>
      <c r="AAR20" s="708"/>
      <c r="AAS20" s="708"/>
      <c r="AAT20" s="708"/>
      <c r="AAU20" s="708"/>
      <c r="AAV20" s="708"/>
      <c r="AAW20" s="708"/>
      <c r="AAX20" s="708"/>
      <c r="AAY20" s="708"/>
      <c r="AAZ20" s="708"/>
      <c r="ABA20" s="708"/>
      <c r="ABB20" s="708"/>
      <c r="ABC20" s="708"/>
      <c r="ABD20" s="708"/>
      <c r="ABE20" s="708"/>
      <c r="ABF20" s="708"/>
      <c r="ABG20" s="708"/>
      <c r="ABH20" s="708"/>
      <c r="ABI20" s="708"/>
      <c r="ABJ20" s="708"/>
      <c r="ABK20" s="708"/>
      <c r="ABL20" s="708"/>
      <c r="ABM20" s="708"/>
      <c r="ABN20" s="708"/>
      <c r="ABO20" s="708"/>
      <c r="ABP20" s="708"/>
      <c r="ABQ20" s="708"/>
      <c r="ABR20" s="708"/>
      <c r="ABS20" s="708"/>
      <c r="ABT20" s="708"/>
      <c r="ABU20" s="708"/>
      <c r="ABV20" s="708"/>
      <c r="ABW20" s="708"/>
      <c r="ABX20" s="708"/>
      <c r="ABY20" s="708"/>
      <c r="ABZ20" s="708"/>
      <c r="ACA20" s="708"/>
      <c r="ACB20" s="708"/>
      <c r="ACC20" s="708"/>
      <c r="ACD20" s="708"/>
      <c r="ACE20" s="708"/>
      <c r="ACF20" s="708"/>
      <c r="ACG20" s="708"/>
      <c r="ACH20" s="708"/>
      <c r="ACI20" s="708"/>
      <c r="ACJ20" s="708"/>
      <c r="ACK20" s="708"/>
      <c r="ACL20" s="708"/>
      <c r="ACM20" s="708"/>
      <c r="ACN20" s="708"/>
      <c r="ACO20" s="708"/>
      <c r="ACP20" s="708"/>
      <c r="ACQ20" s="708"/>
      <c r="ACR20" s="708"/>
      <c r="ACS20" s="708"/>
      <c r="ACT20" s="708"/>
      <c r="ACU20" s="708"/>
      <c r="ACV20" s="708"/>
      <c r="ACW20" s="708"/>
      <c r="ACX20" s="708"/>
      <c r="ACY20" s="708"/>
      <c r="ACZ20" s="708"/>
      <c r="ADA20" s="708"/>
      <c r="ADB20" s="708"/>
      <c r="ADC20" s="708"/>
      <c r="ADD20" s="708"/>
      <c r="ADE20" s="708"/>
      <c r="ADF20" s="708"/>
      <c r="ADG20" s="708"/>
      <c r="ADH20" s="708"/>
      <c r="ADI20" s="708"/>
      <c r="ADJ20" s="708"/>
      <c r="ADK20" s="708"/>
      <c r="ADL20" s="708"/>
      <c r="ADM20" s="708"/>
      <c r="ADN20" s="708"/>
      <c r="ADO20" s="708"/>
      <c r="ADP20" s="708"/>
      <c r="ADQ20" s="708"/>
      <c r="ADR20" s="708"/>
      <c r="ADS20" s="708"/>
      <c r="ADT20" s="708"/>
      <c r="ADU20" s="708"/>
      <c r="ADV20" s="708"/>
      <c r="ADW20" s="708"/>
      <c r="ADX20" s="708"/>
      <c r="ADY20" s="708"/>
      <c r="ADZ20" s="708"/>
      <c r="AEA20" s="708"/>
      <c r="AEB20" s="708"/>
      <c r="AEC20" s="708"/>
      <c r="AED20" s="708"/>
      <c r="AEE20" s="708"/>
      <c r="AEF20" s="708"/>
      <c r="AEG20" s="708"/>
      <c r="AEH20" s="708"/>
      <c r="AEI20" s="708"/>
      <c r="AEJ20" s="708"/>
      <c r="AEK20" s="708"/>
      <c r="AEL20" s="708"/>
      <c r="AEM20" s="708"/>
      <c r="AEN20" s="708"/>
      <c r="AEO20" s="708"/>
      <c r="AEP20" s="708"/>
      <c r="AEQ20" s="708"/>
      <c r="AER20" s="708"/>
      <c r="AES20" s="708"/>
      <c r="AET20" s="708"/>
      <c r="AEU20" s="708"/>
      <c r="AEV20" s="708"/>
      <c r="AEW20" s="708"/>
      <c r="AEX20" s="708"/>
      <c r="AEY20" s="708"/>
      <c r="AEZ20" s="708"/>
      <c r="AFA20" s="708"/>
      <c r="AFB20" s="708"/>
      <c r="AFC20" s="708"/>
      <c r="AFD20" s="708"/>
      <c r="AFE20" s="708"/>
      <c r="AFF20" s="708"/>
      <c r="AFG20" s="708"/>
      <c r="AFH20" s="708"/>
      <c r="AFI20" s="708"/>
      <c r="AFJ20" s="708"/>
      <c r="AFK20" s="708"/>
      <c r="AFL20" s="708"/>
      <c r="AFM20" s="708"/>
      <c r="AFN20" s="708"/>
      <c r="AFO20" s="708"/>
      <c r="AFP20" s="708"/>
      <c r="AFQ20" s="708"/>
      <c r="AFR20" s="708"/>
      <c r="AFS20" s="708"/>
      <c r="AFT20" s="708"/>
      <c r="AFU20" s="708"/>
      <c r="AFV20" s="708"/>
      <c r="AFW20" s="708"/>
      <c r="AFX20" s="708"/>
      <c r="AFY20" s="708"/>
      <c r="AFZ20" s="708"/>
      <c r="AGA20" s="708"/>
      <c r="AGB20" s="708"/>
      <c r="AGC20" s="708"/>
      <c r="AGD20" s="708"/>
      <c r="AGE20" s="708"/>
      <c r="AGF20" s="708"/>
      <c r="AGG20" s="708"/>
      <c r="AGH20" s="708"/>
      <c r="AGI20" s="708"/>
      <c r="AGJ20" s="708"/>
      <c r="AGK20" s="708"/>
      <c r="AGL20" s="708"/>
      <c r="AGM20" s="708"/>
      <c r="AGN20" s="708"/>
      <c r="AGO20" s="708"/>
      <c r="AGP20" s="708"/>
      <c r="AGQ20" s="708"/>
      <c r="AGR20" s="708"/>
      <c r="AGS20" s="708"/>
      <c r="AGT20" s="708"/>
      <c r="AGU20" s="708"/>
      <c r="AGV20" s="708"/>
      <c r="AGW20" s="708"/>
      <c r="AGX20" s="708"/>
      <c r="AGY20" s="708"/>
      <c r="AGZ20" s="708"/>
      <c r="AHA20" s="708"/>
      <c r="AHB20" s="708"/>
      <c r="AHC20" s="708"/>
      <c r="AHD20" s="708"/>
      <c r="AHE20" s="708"/>
      <c r="AHF20" s="708"/>
      <c r="AHG20" s="708"/>
      <c r="AHH20" s="708"/>
      <c r="AHI20" s="708"/>
      <c r="AHJ20" s="708"/>
      <c r="AHK20" s="708"/>
      <c r="AHL20" s="708"/>
      <c r="AHM20" s="708"/>
      <c r="AHN20" s="708"/>
      <c r="AHO20" s="708"/>
      <c r="AHP20" s="708"/>
      <c r="AHQ20" s="708"/>
      <c r="AHR20" s="708"/>
      <c r="AHS20" s="708"/>
      <c r="AHT20" s="708"/>
      <c r="AHU20" s="708"/>
      <c r="AHV20" s="708"/>
      <c r="AHW20" s="708"/>
      <c r="AHX20" s="708"/>
      <c r="AHY20" s="708"/>
      <c r="AHZ20" s="708"/>
      <c r="AIA20" s="708"/>
      <c r="AIB20" s="708"/>
      <c r="AIC20" s="708"/>
      <c r="AID20" s="708"/>
      <c r="AIE20" s="708"/>
      <c r="AIF20" s="708"/>
      <c r="AIG20" s="708"/>
      <c r="AIH20" s="708"/>
      <c r="AII20" s="708"/>
      <c r="AIJ20" s="708"/>
      <c r="AIK20" s="708"/>
      <c r="AIL20" s="708"/>
      <c r="AIM20" s="708"/>
      <c r="AIN20" s="708"/>
      <c r="AIO20" s="708"/>
      <c r="AIP20" s="708"/>
      <c r="AIQ20" s="708"/>
      <c r="AIR20" s="708"/>
      <c r="AIS20" s="708"/>
      <c r="AIT20" s="708"/>
      <c r="AIU20" s="708"/>
      <c r="AIV20" s="708"/>
      <c r="AIW20" s="708"/>
      <c r="AIX20" s="708"/>
      <c r="AIY20" s="708"/>
      <c r="AIZ20" s="708"/>
      <c r="AJA20" s="708"/>
      <c r="AJB20" s="708"/>
      <c r="AJC20" s="708"/>
      <c r="AJD20" s="708"/>
      <c r="AJE20" s="708"/>
      <c r="AJF20" s="708"/>
      <c r="AJG20" s="708"/>
      <c r="AJH20" s="708"/>
      <c r="AJI20" s="708"/>
      <c r="AJJ20" s="708"/>
      <c r="AJK20" s="708"/>
      <c r="AJL20" s="708"/>
      <c r="AJM20" s="708"/>
      <c r="AJN20" s="708"/>
      <c r="AJO20" s="708"/>
      <c r="AJP20" s="708"/>
      <c r="AJQ20" s="708"/>
      <c r="AJR20" s="708"/>
      <c r="AJS20" s="708"/>
      <c r="AJT20" s="708"/>
      <c r="AJU20" s="708"/>
      <c r="AJV20" s="708"/>
      <c r="AJW20" s="708"/>
      <c r="AJX20" s="708"/>
      <c r="AJY20" s="708"/>
      <c r="AJZ20" s="708"/>
      <c r="AKA20" s="708"/>
      <c r="AKB20" s="708"/>
      <c r="AKC20" s="708"/>
      <c r="AKD20" s="708"/>
      <c r="AKE20" s="708"/>
      <c r="AKF20" s="708"/>
      <c r="AKG20" s="708"/>
      <c r="AKH20" s="708"/>
      <c r="AKI20" s="708"/>
      <c r="AKJ20" s="708"/>
      <c r="AKK20" s="708"/>
      <c r="AKL20" s="708"/>
      <c r="AKM20" s="708"/>
      <c r="AKN20" s="708"/>
      <c r="AKO20" s="708"/>
      <c r="AKP20" s="708"/>
      <c r="AKQ20" s="708"/>
      <c r="AKR20" s="708"/>
      <c r="AKS20" s="708"/>
      <c r="AKT20" s="708"/>
      <c r="AKU20" s="708"/>
      <c r="AKV20" s="708"/>
      <c r="AKW20" s="708"/>
      <c r="AKX20" s="708"/>
      <c r="AKY20" s="708"/>
      <c r="AKZ20" s="708"/>
      <c r="ALA20" s="708"/>
      <c r="ALB20" s="708"/>
      <c r="ALC20" s="708"/>
      <c r="ALD20" s="708"/>
      <c r="ALE20" s="708"/>
      <c r="ALF20" s="708"/>
      <c r="ALG20" s="708"/>
      <c r="ALH20" s="708"/>
      <c r="ALI20" s="708"/>
      <c r="ALJ20" s="708"/>
      <c r="ALK20" s="708"/>
      <c r="ALL20" s="708"/>
      <c r="ALM20" s="708"/>
      <c r="ALN20" s="708"/>
      <c r="ALO20" s="708"/>
      <c r="ALP20" s="708"/>
      <c r="ALQ20" s="708"/>
      <c r="ALR20" s="708"/>
      <c r="ALS20" s="708"/>
      <c r="ALT20" s="708"/>
      <c r="ALU20" s="708"/>
      <c r="ALV20" s="708"/>
      <c r="ALW20" s="708"/>
      <c r="ALX20" s="708"/>
      <c r="ALY20" s="708"/>
      <c r="ALZ20" s="708"/>
      <c r="AMA20" s="708"/>
      <c r="AMB20" s="708"/>
      <c r="AMC20" s="708"/>
      <c r="AMD20" s="708"/>
      <c r="AME20" s="708"/>
      <c r="AMF20" s="708"/>
      <c r="AMG20" s="708"/>
      <c r="AMH20" s="708"/>
      <c r="AMI20" s="708"/>
      <c r="AMJ20" s="708"/>
      <c r="AMK20" s="708"/>
      <c r="AML20" s="708"/>
      <c r="AMM20" s="708"/>
      <c r="AMN20" s="708"/>
      <c r="AMO20" s="708"/>
      <c r="AMP20" s="708"/>
      <c r="AMQ20" s="708"/>
      <c r="AMR20" s="708"/>
      <c r="AMS20" s="708"/>
      <c r="AMT20" s="708"/>
      <c r="AMU20" s="708"/>
      <c r="AMV20" s="708"/>
      <c r="AMW20" s="708"/>
      <c r="AMX20" s="708"/>
      <c r="AMY20" s="708"/>
      <c r="AMZ20" s="708"/>
      <c r="ANA20" s="708"/>
      <c r="ANB20" s="708"/>
      <c r="ANC20" s="708"/>
      <c r="AND20" s="708"/>
      <c r="ANE20" s="708"/>
      <c r="ANF20" s="708"/>
      <c r="ANG20" s="708"/>
      <c r="ANH20" s="708"/>
      <c r="ANI20" s="708"/>
      <c r="ANJ20" s="708"/>
      <c r="ANK20" s="708"/>
      <c r="ANL20" s="708"/>
      <c r="ANM20" s="708"/>
      <c r="ANN20" s="708"/>
      <c r="ANO20" s="708"/>
      <c r="ANP20" s="708"/>
      <c r="ANQ20" s="708"/>
      <c r="ANR20" s="708"/>
      <c r="ANS20" s="708"/>
      <c r="ANT20" s="708"/>
      <c r="ANU20" s="708"/>
      <c r="ANV20" s="708"/>
      <c r="ANW20" s="708"/>
      <c r="ANX20" s="708"/>
      <c r="ANY20" s="708"/>
      <c r="ANZ20" s="708"/>
      <c r="AOA20" s="708"/>
      <c r="AOB20" s="708"/>
      <c r="AOC20" s="708"/>
      <c r="AOD20" s="708"/>
      <c r="AOE20" s="708"/>
      <c r="AOF20" s="708"/>
      <c r="AOG20" s="708"/>
      <c r="AOH20" s="708"/>
      <c r="AOI20" s="708"/>
      <c r="AOJ20" s="708"/>
      <c r="AOK20" s="708"/>
      <c r="AOL20" s="708"/>
      <c r="AOM20" s="708"/>
      <c r="AON20" s="708"/>
      <c r="AOO20" s="708"/>
      <c r="AOP20" s="708"/>
      <c r="AOQ20" s="708"/>
      <c r="AOR20" s="708"/>
      <c r="AOS20" s="708"/>
      <c r="AOT20" s="708"/>
      <c r="AOU20" s="708"/>
      <c r="AOV20" s="708"/>
      <c r="AOW20" s="708"/>
      <c r="AOX20" s="708"/>
      <c r="AOY20" s="708"/>
      <c r="AOZ20" s="708"/>
      <c r="APA20" s="708"/>
      <c r="APB20" s="708"/>
      <c r="APC20" s="708"/>
      <c r="APD20" s="708"/>
      <c r="APE20" s="708"/>
      <c r="APF20" s="708"/>
      <c r="APG20" s="708"/>
      <c r="APH20" s="708"/>
      <c r="API20" s="708"/>
      <c r="APJ20" s="708"/>
      <c r="APK20" s="708"/>
      <c r="APL20" s="708"/>
      <c r="APM20" s="708"/>
      <c r="APN20" s="708"/>
      <c r="APO20" s="708"/>
      <c r="APP20" s="708"/>
      <c r="APQ20" s="708"/>
      <c r="APR20" s="708"/>
      <c r="APS20" s="708"/>
      <c r="APT20" s="708"/>
      <c r="APU20" s="708"/>
      <c r="APV20" s="708"/>
      <c r="APW20" s="708"/>
      <c r="APX20" s="708"/>
      <c r="APY20" s="708"/>
      <c r="APZ20" s="708"/>
      <c r="AQA20" s="708"/>
      <c r="AQB20" s="708"/>
      <c r="AQC20" s="708"/>
      <c r="AQD20" s="708"/>
      <c r="AQE20" s="708"/>
      <c r="AQF20" s="708"/>
      <c r="AQG20" s="708"/>
      <c r="AQH20" s="708"/>
      <c r="AQI20" s="708"/>
      <c r="AQJ20" s="708"/>
      <c r="AQK20" s="708"/>
      <c r="AQL20" s="708"/>
      <c r="AQM20" s="708"/>
      <c r="AQN20" s="708"/>
      <c r="AQO20" s="708"/>
      <c r="AQP20" s="708"/>
      <c r="AQQ20" s="708"/>
      <c r="AQR20" s="708"/>
      <c r="AQS20" s="708"/>
      <c r="AQT20" s="708"/>
      <c r="AQU20" s="708"/>
      <c r="AQV20" s="708"/>
      <c r="AQW20" s="708"/>
      <c r="AQX20" s="708"/>
      <c r="AQY20" s="708"/>
      <c r="AQZ20" s="708"/>
      <c r="ARA20" s="708"/>
      <c r="ARB20" s="708"/>
      <c r="ARC20" s="708"/>
      <c r="ARD20" s="708"/>
      <c r="ARE20" s="708"/>
      <c r="ARF20" s="708"/>
      <c r="ARG20" s="708"/>
      <c r="ARH20" s="708"/>
      <c r="ARI20" s="708"/>
      <c r="ARJ20" s="708"/>
      <c r="ARK20" s="708"/>
      <c r="ARL20" s="708"/>
      <c r="ARM20" s="708"/>
      <c r="ARN20" s="708"/>
      <c r="ARO20" s="708"/>
      <c r="ARP20" s="708"/>
      <c r="ARQ20" s="708"/>
      <c r="ARR20" s="708"/>
      <c r="ARS20" s="708"/>
      <c r="ART20" s="708"/>
      <c r="ARU20" s="708"/>
      <c r="ARV20" s="708"/>
      <c r="ARW20" s="708"/>
      <c r="ARX20" s="708"/>
      <c r="ARY20" s="708"/>
      <c r="ARZ20" s="708"/>
      <c r="ASA20" s="708"/>
      <c r="ASB20" s="708"/>
      <c r="ASC20" s="708"/>
      <c r="ASD20" s="708"/>
      <c r="ASE20" s="708"/>
      <c r="ASF20" s="708"/>
      <c r="ASG20" s="708"/>
      <c r="ASH20" s="708"/>
      <c r="ASI20" s="708"/>
      <c r="ASJ20" s="708"/>
      <c r="ASK20" s="708"/>
      <c r="ASL20" s="708"/>
      <c r="ASM20" s="708"/>
      <c r="ASN20" s="708"/>
      <c r="ASO20" s="708"/>
      <c r="ASP20" s="708"/>
      <c r="ASQ20" s="708"/>
      <c r="ASR20" s="708"/>
      <c r="ASS20" s="708"/>
      <c r="AST20" s="708"/>
      <c r="ASU20" s="708"/>
      <c r="ASV20" s="708"/>
      <c r="ASW20" s="708"/>
      <c r="ASX20" s="708"/>
      <c r="ASY20" s="708"/>
      <c r="ASZ20" s="708"/>
      <c r="ATA20" s="708"/>
      <c r="ATB20" s="708"/>
      <c r="ATC20" s="708"/>
      <c r="ATD20" s="708"/>
      <c r="ATE20" s="708"/>
      <c r="ATF20" s="708"/>
      <c r="ATG20" s="708"/>
      <c r="ATH20" s="708"/>
      <c r="ATI20" s="708"/>
      <c r="ATJ20" s="708"/>
      <c r="ATK20" s="708"/>
      <c r="ATL20" s="708"/>
      <c r="ATM20" s="708"/>
      <c r="ATN20" s="708"/>
      <c r="ATO20" s="708"/>
      <c r="ATP20" s="708"/>
      <c r="ATQ20" s="708"/>
      <c r="ATR20" s="708"/>
      <c r="ATS20" s="708"/>
      <c r="ATT20" s="708"/>
      <c r="ATU20" s="708"/>
      <c r="ATV20" s="708"/>
      <c r="ATW20" s="708"/>
      <c r="ATX20" s="708"/>
      <c r="ATY20" s="708"/>
      <c r="ATZ20" s="708"/>
      <c r="AUA20" s="708"/>
      <c r="AUB20" s="708"/>
      <c r="AUC20" s="708"/>
      <c r="AUD20" s="708"/>
      <c r="AUE20" s="708"/>
      <c r="AUF20" s="708"/>
      <c r="AUG20" s="708"/>
      <c r="AUH20" s="708"/>
      <c r="AUI20" s="708"/>
      <c r="AUJ20" s="708"/>
      <c r="AUK20" s="708"/>
      <c r="AUL20" s="708"/>
      <c r="AUM20" s="708"/>
      <c r="AUN20" s="708"/>
      <c r="AUO20" s="708"/>
      <c r="AUP20" s="708"/>
      <c r="AUQ20" s="708"/>
      <c r="AUR20" s="708"/>
      <c r="AUS20" s="708"/>
      <c r="AUT20" s="708"/>
      <c r="AUU20" s="708"/>
      <c r="AUV20" s="708"/>
      <c r="AUW20" s="708"/>
      <c r="AUX20" s="708"/>
      <c r="AUY20" s="708"/>
      <c r="AUZ20" s="708"/>
      <c r="AVA20" s="708"/>
      <c r="AVB20" s="708"/>
      <c r="AVC20" s="708"/>
      <c r="AVD20" s="708"/>
      <c r="AVE20" s="708"/>
      <c r="AVF20" s="708"/>
      <c r="AVG20" s="708"/>
      <c r="AVH20" s="708"/>
      <c r="AVI20" s="708"/>
      <c r="AVJ20" s="708"/>
      <c r="AVK20" s="708"/>
      <c r="AVL20" s="708"/>
      <c r="AVM20" s="708"/>
      <c r="AVN20" s="708"/>
      <c r="AVO20" s="708"/>
      <c r="AVP20" s="708"/>
      <c r="AVQ20" s="708"/>
      <c r="AVR20" s="708"/>
      <c r="AVS20" s="708"/>
      <c r="AVT20" s="708"/>
      <c r="AVU20" s="708"/>
      <c r="AVV20" s="708"/>
      <c r="AVW20" s="708"/>
      <c r="AVX20" s="708"/>
      <c r="AVY20" s="708"/>
      <c r="AVZ20" s="708"/>
      <c r="AWA20" s="708"/>
      <c r="AWB20" s="708"/>
      <c r="AWC20" s="708"/>
      <c r="AWD20" s="708"/>
      <c r="AWE20" s="708"/>
      <c r="AWF20" s="708"/>
      <c r="AWG20" s="708"/>
      <c r="AWH20" s="708"/>
      <c r="AWI20" s="708"/>
      <c r="AWJ20" s="708"/>
      <c r="AWK20" s="708"/>
      <c r="AWL20" s="708"/>
      <c r="AWM20" s="708"/>
      <c r="AWN20" s="708"/>
      <c r="AWO20" s="708"/>
      <c r="AWP20" s="708"/>
      <c r="AWQ20" s="708"/>
      <c r="AWR20" s="708"/>
      <c r="AWS20" s="708"/>
      <c r="AWT20" s="708"/>
      <c r="AWU20" s="708"/>
      <c r="AWV20" s="708"/>
      <c r="AWW20" s="708"/>
      <c r="AWX20" s="708"/>
      <c r="AWY20" s="708"/>
      <c r="AWZ20" s="708"/>
      <c r="AXA20" s="708"/>
      <c r="AXB20" s="708"/>
      <c r="AXC20" s="708"/>
      <c r="AXD20" s="708"/>
      <c r="AXE20" s="708"/>
      <c r="AXF20" s="708"/>
      <c r="AXG20" s="708"/>
      <c r="AXH20" s="708"/>
      <c r="AXI20" s="708"/>
      <c r="AXJ20" s="708"/>
      <c r="AXK20" s="708"/>
      <c r="AXL20" s="708"/>
      <c r="AXM20" s="708"/>
      <c r="AXN20" s="708"/>
      <c r="AXO20" s="708"/>
      <c r="AXP20" s="708"/>
      <c r="AXQ20" s="708"/>
      <c r="AXR20" s="708"/>
      <c r="AXS20" s="708"/>
      <c r="AXT20" s="708"/>
      <c r="AXU20" s="708"/>
      <c r="AXV20" s="708"/>
      <c r="AXW20" s="708"/>
      <c r="AXX20" s="708"/>
      <c r="AXY20" s="708"/>
      <c r="AXZ20" s="708"/>
      <c r="AYA20" s="708"/>
      <c r="AYB20" s="708"/>
      <c r="AYC20" s="708"/>
      <c r="AYD20" s="708"/>
      <c r="AYE20" s="708"/>
      <c r="AYF20" s="708"/>
      <c r="AYG20" s="708"/>
      <c r="AYH20" s="708"/>
      <c r="AYI20" s="708"/>
      <c r="AYJ20" s="708"/>
      <c r="AYK20" s="708"/>
      <c r="AYL20" s="708"/>
      <c r="AYM20" s="708"/>
      <c r="AYN20" s="708"/>
      <c r="AYO20" s="708"/>
      <c r="AYP20" s="708"/>
      <c r="AYQ20" s="708"/>
      <c r="AYR20" s="708"/>
      <c r="AYS20" s="708"/>
      <c r="AYT20" s="708"/>
      <c r="AYU20" s="708"/>
      <c r="AYV20" s="708"/>
      <c r="AYW20" s="708"/>
      <c r="AYX20" s="708"/>
      <c r="AYY20" s="708"/>
      <c r="AYZ20" s="708"/>
      <c r="AZA20" s="708"/>
      <c r="AZB20" s="708"/>
      <c r="AZC20" s="708"/>
      <c r="AZD20" s="708"/>
      <c r="AZE20" s="708"/>
      <c r="AZF20" s="708"/>
      <c r="AZG20" s="708"/>
      <c r="AZH20" s="708"/>
      <c r="AZI20" s="708"/>
      <c r="AZJ20" s="708"/>
      <c r="AZK20" s="708"/>
      <c r="AZL20" s="708"/>
      <c r="AZM20" s="708"/>
      <c r="AZN20" s="708"/>
      <c r="AZO20" s="708"/>
      <c r="AZP20" s="708"/>
      <c r="AZQ20" s="708"/>
      <c r="AZR20" s="708"/>
      <c r="AZS20" s="708"/>
      <c r="AZT20" s="708"/>
      <c r="AZU20" s="708"/>
      <c r="AZV20" s="708"/>
      <c r="AZW20" s="708"/>
      <c r="AZX20" s="708"/>
      <c r="AZY20" s="708"/>
      <c r="AZZ20" s="708"/>
      <c r="BAA20" s="708"/>
      <c r="BAB20" s="708"/>
      <c r="BAC20" s="708"/>
      <c r="BAD20" s="708"/>
      <c r="BAE20" s="708"/>
      <c r="BAF20" s="708"/>
      <c r="BAG20" s="708"/>
      <c r="BAH20" s="708"/>
      <c r="BAI20" s="708"/>
      <c r="BAJ20" s="708"/>
      <c r="BAK20" s="708"/>
      <c r="BAL20" s="708"/>
      <c r="BAM20" s="708"/>
      <c r="BAN20" s="708"/>
      <c r="BAO20" s="708"/>
      <c r="BAP20" s="708"/>
      <c r="BAQ20" s="708"/>
      <c r="BAR20" s="708"/>
      <c r="BAS20" s="708"/>
      <c r="BAT20" s="708"/>
      <c r="BAU20" s="708"/>
      <c r="BAV20" s="708"/>
      <c r="BAW20" s="708"/>
      <c r="BAX20" s="708"/>
      <c r="BAY20" s="708"/>
      <c r="BAZ20" s="708"/>
      <c r="BBA20" s="708"/>
      <c r="BBB20" s="708"/>
      <c r="BBC20" s="708"/>
      <c r="BBD20" s="708"/>
      <c r="BBE20" s="708"/>
      <c r="BBF20" s="708"/>
      <c r="BBG20" s="708"/>
      <c r="BBH20" s="708"/>
      <c r="BBI20" s="708"/>
      <c r="BBJ20" s="708"/>
      <c r="BBK20" s="708"/>
      <c r="BBL20" s="708"/>
      <c r="BBM20" s="708"/>
      <c r="BBN20" s="708"/>
      <c r="BBO20" s="708"/>
      <c r="BBP20" s="708"/>
      <c r="BBQ20" s="708"/>
      <c r="BBR20" s="708"/>
      <c r="BBS20" s="708"/>
      <c r="BBT20" s="708"/>
      <c r="BBU20" s="708"/>
      <c r="BBV20" s="708"/>
      <c r="BBW20" s="708"/>
      <c r="BBX20" s="708"/>
      <c r="BBY20" s="708"/>
      <c r="BBZ20" s="708"/>
      <c r="BCA20" s="708"/>
      <c r="BCB20" s="708"/>
      <c r="BCC20" s="708"/>
      <c r="BCD20" s="708"/>
      <c r="BCE20" s="708"/>
      <c r="BCF20" s="708"/>
      <c r="BCG20" s="708"/>
      <c r="BCH20" s="708"/>
      <c r="BCI20" s="708"/>
      <c r="BCJ20" s="708"/>
      <c r="BCK20" s="708"/>
      <c r="BCL20" s="708"/>
      <c r="BCM20" s="708"/>
      <c r="BCN20" s="708"/>
      <c r="BCO20" s="708"/>
      <c r="BCP20" s="708"/>
      <c r="BCQ20" s="708"/>
      <c r="BCR20" s="708"/>
      <c r="BCS20" s="708"/>
      <c r="BCT20" s="708"/>
      <c r="BCU20" s="708"/>
      <c r="BCV20" s="708"/>
      <c r="BCW20" s="708"/>
      <c r="BCX20" s="708"/>
      <c r="BCY20" s="708"/>
      <c r="BCZ20" s="708"/>
      <c r="BDA20" s="708"/>
      <c r="BDB20" s="708"/>
      <c r="BDC20" s="708"/>
      <c r="BDD20" s="708"/>
      <c r="BDE20" s="708"/>
      <c r="BDF20" s="708"/>
      <c r="BDG20" s="708"/>
      <c r="BDH20" s="708"/>
      <c r="BDI20" s="708"/>
      <c r="BDJ20" s="708"/>
      <c r="BDK20" s="708"/>
      <c r="BDL20" s="708"/>
      <c r="BDM20" s="708"/>
      <c r="BDN20" s="708"/>
      <c r="BDO20" s="708"/>
      <c r="BDP20" s="708"/>
      <c r="BDQ20" s="708"/>
      <c r="BDR20" s="708"/>
      <c r="BDS20" s="708"/>
      <c r="BDT20" s="708"/>
      <c r="BDU20" s="708"/>
      <c r="BDV20" s="708"/>
      <c r="BDW20" s="708"/>
      <c r="BDX20" s="708"/>
      <c r="BDY20" s="708"/>
      <c r="BDZ20" s="708"/>
      <c r="BEA20" s="708"/>
      <c r="BEB20" s="708"/>
      <c r="BEC20" s="708"/>
      <c r="BED20" s="708"/>
      <c r="BEE20" s="708"/>
      <c r="BEF20" s="708"/>
      <c r="BEG20" s="708"/>
      <c r="BEH20" s="708"/>
      <c r="BEI20" s="708"/>
      <c r="BEJ20" s="708"/>
      <c r="BEK20" s="708"/>
      <c r="BEL20" s="708"/>
      <c r="BEM20" s="708"/>
      <c r="BEN20" s="708"/>
      <c r="BEO20" s="708"/>
      <c r="BEP20" s="708"/>
      <c r="BEQ20" s="708"/>
      <c r="BER20" s="708"/>
      <c r="BES20" s="708"/>
      <c r="BET20" s="708"/>
      <c r="BEU20" s="708"/>
      <c r="BEV20" s="708"/>
      <c r="BEW20" s="708"/>
      <c r="BEX20" s="708"/>
      <c r="BEY20" s="708"/>
      <c r="BEZ20" s="708"/>
      <c r="BFA20" s="708"/>
      <c r="BFB20" s="708"/>
      <c r="BFC20" s="708"/>
      <c r="BFD20" s="708"/>
      <c r="BFE20" s="708"/>
      <c r="BFF20" s="708"/>
      <c r="BFG20" s="708"/>
      <c r="BFH20" s="708"/>
      <c r="BFI20" s="708"/>
      <c r="BFJ20" s="708"/>
      <c r="BFK20" s="708"/>
      <c r="BFL20" s="708"/>
      <c r="BFM20" s="708"/>
      <c r="BFN20" s="708"/>
      <c r="BFO20" s="708"/>
      <c r="BFP20" s="708"/>
      <c r="BFQ20" s="708"/>
      <c r="BFR20" s="708"/>
      <c r="BFS20" s="708"/>
      <c r="BFT20" s="708"/>
      <c r="BFU20" s="708"/>
      <c r="BFV20" s="708"/>
      <c r="BFW20" s="708"/>
      <c r="BFX20" s="708"/>
      <c r="BFY20" s="708"/>
      <c r="BFZ20" s="708"/>
      <c r="BGA20" s="708"/>
      <c r="BGB20" s="708"/>
      <c r="BGC20" s="708"/>
      <c r="BGD20" s="708"/>
      <c r="BGE20" s="708"/>
      <c r="BGF20" s="708"/>
      <c r="BGG20" s="708"/>
      <c r="BGH20" s="708"/>
      <c r="BGI20" s="708"/>
      <c r="BGJ20" s="708"/>
      <c r="BGK20" s="708"/>
      <c r="BGL20" s="708"/>
      <c r="BGM20" s="708"/>
      <c r="BGN20" s="708"/>
      <c r="BGO20" s="708"/>
      <c r="BGP20" s="708"/>
      <c r="BGQ20" s="708"/>
      <c r="BGR20" s="708"/>
      <c r="BGS20" s="708"/>
      <c r="BGT20" s="708"/>
      <c r="BGU20" s="708"/>
      <c r="BGV20" s="708"/>
      <c r="BGW20" s="708"/>
      <c r="BGX20" s="708"/>
      <c r="BGY20" s="708"/>
      <c r="BGZ20" s="708"/>
      <c r="BHA20" s="708"/>
      <c r="BHB20" s="708"/>
      <c r="BHC20" s="708"/>
      <c r="BHD20" s="708"/>
      <c r="BHE20" s="708"/>
      <c r="BHF20" s="708"/>
      <c r="BHG20" s="708"/>
      <c r="BHH20" s="708"/>
      <c r="BHI20" s="708"/>
      <c r="BHJ20" s="708"/>
      <c r="BHK20" s="708"/>
      <c r="BHL20" s="708"/>
      <c r="BHM20" s="708"/>
      <c r="BHN20" s="708"/>
      <c r="BHO20" s="708"/>
      <c r="BHP20" s="708"/>
      <c r="BHQ20" s="708"/>
      <c r="BHR20" s="708"/>
      <c r="BHS20" s="708"/>
      <c r="BHT20" s="708"/>
      <c r="BHU20" s="708"/>
      <c r="BHV20" s="708"/>
      <c r="BHW20" s="708"/>
      <c r="BHX20" s="708"/>
      <c r="BHY20" s="708"/>
      <c r="BHZ20" s="708"/>
      <c r="BIA20" s="708"/>
      <c r="BIB20" s="708"/>
      <c r="BIC20" s="708"/>
      <c r="BID20" s="708"/>
      <c r="BIE20" s="708"/>
      <c r="BIF20" s="708"/>
      <c r="BIG20" s="708"/>
      <c r="BIH20" s="708"/>
      <c r="BII20" s="708"/>
      <c r="BIJ20" s="708"/>
      <c r="BIK20" s="708"/>
      <c r="BIL20" s="708"/>
      <c r="BIM20" s="708"/>
      <c r="BIN20" s="708"/>
      <c r="BIO20" s="708"/>
      <c r="BIP20" s="708"/>
      <c r="BIQ20" s="708"/>
      <c r="BIR20" s="708"/>
      <c r="BIS20" s="708"/>
      <c r="BIT20" s="708"/>
      <c r="BIU20" s="708"/>
      <c r="BIV20" s="708"/>
      <c r="BIW20" s="708"/>
      <c r="BIX20" s="708"/>
      <c r="BIY20" s="708"/>
      <c r="BIZ20" s="708"/>
      <c r="BJA20" s="708"/>
      <c r="BJB20" s="708"/>
      <c r="BJC20" s="708"/>
      <c r="BJD20" s="708"/>
      <c r="BJE20" s="708"/>
      <c r="BJF20" s="708"/>
      <c r="BJG20" s="708"/>
      <c r="BJH20" s="708"/>
      <c r="BJI20" s="708"/>
      <c r="BJJ20" s="708"/>
      <c r="BJK20" s="708"/>
      <c r="BJL20" s="708"/>
      <c r="BJM20" s="708"/>
      <c r="BJN20" s="708"/>
      <c r="BJO20" s="708"/>
      <c r="BJP20" s="708"/>
      <c r="BJQ20" s="708"/>
      <c r="BJR20" s="708"/>
      <c r="BJS20" s="708"/>
      <c r="BJT20" s="708"/>
      <c r="BJU20" s="708"/>
      <c r="BJV20" s="708"/>
      <c r="BJW20" s="708"/>
      <c r="BJX20" s="708"/>
      <c r="BJY20" s="708"/>
      <c r="BJZ20" s="708"/>
      <c r="BKA20" s="708"/>
      <c r="BKB20" s="708"/>
      <c r="BKC20" s="708"/>
      <c r="BKD20" s="708"/>
      <c r="BKE20" s="708"/>
      <c r="BKF20" s="708"/>
      <c r="BKG20" s="708"/>
      <c r="BKH20" s="708"/>
      <c r="BKI20" s="708"/>
      <c r="BKJ20" s="708"/>
      <c r="BKK20" s="708"/>
      <c r="BKL20" s="708"/>
      <c r="BKM20" s="708"/>
      <c r="BKN20" s="708"/>
      <c r="BKO20" s="708"/>
      <c r="BKP20" s="708"/>
      <c r="BKQ20" s="708"/>
      <c r="BKR20" s="708"/>
      <c r="BKS20" s="708"/>
      <c r="BKT20" s="708"/>
      <c r="BKU20" s="708"/>
      <c r="BKV20" s="708"/>
      <c r="BKW20" s="708"/>
      <c r="BKX20" s="708"/>
      <c r="BKY20" s="708"/>
      <c r="BKZ20" s="708"/>
      <c r="BLA20" s="708"/>
      <c r="BLB20" s="708"/>
      <c r="BLC20" s="708"/>
      <c r="BLD20" s="708"/>
      <c r="BLE20" s="708"/>
      <c r="BLF20" s="708"/>
      <c r="BLG20" s="708"/>
      <c r="BLH20" s="708"/>
      <c r="BLI20" s="708"/>
      <c r="BLJ20" s="708"/>
      <c r="BLK20" s="708"/>
      <c r="BLL20" s="708"/>
      <c r="BLM20" s="708"/>
      <c r="BLN20" s="708"/>
      <c r="BLO20" s="708"/>
      <c r="BLP20" s="708"/>
      <c r="BLQ20" s="708"/>
      <c r="BLR20" s="708"/>
      <c r="BLS20" s="708"/>
      <c r="BLT20" s="708"/>
      <c r="BLU20" s="708"/>
      <c r="BLV20" s="708"/>
      <c r="BLW20" s="708"/>
      <c r="BLX20" s="708"/>
      <c r="BLY20" s="708"/>
      <c r="BLZ20" s="708"/>
      <c r="BMA20" s="708"/>
      <c r="BMB20" s="708"/>
      <c r="BMC20" s="708"/>
      <c r="BMD20" s="708"/>
      <c r="BME20" s="708"/>
      <c r="BMF20" s="708"/>
      <c r="BMG20" s="708"/>
      <c r="BMH20" s="708"/>
      <c r="BMI20" s="708"/>
      <c r="BMJ20" s="708"/>
      <c r="BMK20" s="708"/>
      <c r="BML20" s="708"/>
      <c r="BMM20" s="708"/>
      <c r="BMN20" s="708"/>
      <c r="BMO20" s="708"/>
      <c r="BMP20" s="708"/>
      <c r="BMQ20" s="708"/>
      <c r="BMR20" s="708"/>
      <c r="BMS20" s="708"/>
      <c r="BMT20" s="708"/>
      <c r="BMU20" s="708"/>
      <c r="BMV20" s="708"/>
      <c r="BMW20" s="708"/>
      <c r="BMX20" s="708"/>
      <c r="BMY20" s="708"/>
      <c r="BMZ20" s="708"/>
      <c r="BNA20" s="708"/>
      <c r="BNB20" s="708"/>
      <c r="BNC20" s="708"/>
      <c r="BND20" s="708"/>
      <c r="BNE20" s="708"/>
      <c r="BNF20" s="708"/>
      <c r="BNG20" s="708"/>
      <c r="BNH20" s="708"/>
      <c r="BNI20" s="708"/>
      <c r="BNJ20" s="708"/>
      <c r="BNK20" s="708"/>
      <c r="BNL20" s="708"/>
      <c r="BNM20" s="708"/>
      <c r="BNN20" s="708"/>
      <c r="BNO20" s="708"/>
      <c r="BNP20" s="708"/>
      <c r="BNQ20" s="708"/>
      <c r="BNR20" s="708"/>
      <c r="BNS20" s="708"/>
      <c r="BNT20" s="708"/>
      <c r="BNU20" s="708"/>
      <c r="BNV20" s="708"/>
      <c r="BNW20" s="708"/>
      <c r="BNX20" s="708"/>
      <c r="BNY20" s="708"/>
      <c r="BNZ20" s="708"/>
      <c r="BOA20" s="708"/>
      <c r="BOB20" s="708"/>
      <c r="BOC20" s="708"/>
      <c r="BOD20" s="708"/>
      <c r="BOE20" s="708"/>
      <c r="BOF20" s="708"/>
      <c r="BOG20" s="708"/>
      <c r="BOH20" s="708"/>
      <c r="BOI20" s="708"/>
      <c r="BOJ20" s="708"/>
      <c r="BOK20" s="708"/>
      <c r="BOL20" s="708"/>
      <c r="BOM20" s="708"/>
      <c r="BON20" s="708"/>
      <c r="BOO20" s="708"/>
      <c r="BOP20" s="708"/>
      <c r="BOQ20" s="708"/>
      <c r="BOR20" s="708"/>
      <c r="BOS20" s="708"/>
      <c r="BOT20" s="708"/>
      <c r="BOU20" s="708"/>
      <c r="BOV20" s="708"/>
      <c r="BOW20" s="708"/>
      <c r="BOX20" s="708"/>
      <c r="BOY20" s="708"/>
      <c r="BOZ20" s="708"/>
      <c r="BPA20" s="708"/>
      <c r="BPB20" s="708"/>
      <c r="BPC20" s="708"/>
      <c r="BPD20" s="708"/>
      <c r="BPE20" s="708"/>
      <c r="BPF20" s="708"/>
      <c r="BPG20" s="708"/>
      <c r="BPH20" s="708"/>
      <c r="BPI20" s="708"/>
      <c r="BPJ20" s="708"/>
      <c r="BPK20" s="708"/>
      <c r="BPL20" s="708"/>
      <c r="BPM20" s="708"/>
      <c r="BPN20" s="708"/>
      <c r="BPO20" s="708"/>
      <c r="BPP20" s="708"/>
      <c r="BPQ20" s="708"/>
      <c r="BPR20" s="708"/>
      <c r="BPS20" s="708"/>
      <c r="BPT20" s="708"/>
      <c r="BPU20" s="708"/>
      <c r="BPV20" s="708"/>
      <c r="BPW20" s="708"/>
      <c r="BPX20" s="708"/>
      <c r="BPY20" s="708"/>
      <c r="BPZ20" s="708"/>
      <c r="BQA20" s="708"/>
      <c r="BQB20" s="708"/>
      <c r="BQC20" s="708"/>
      <c r="BQD20" s="708"/>
      <c r="BQE20" s="708"/>
      <c r="BQF20" s="708"/>
      <c r="BQG20" s="708"/>
      <c r="BQH20" s="708"/>
      <c r="BQI20" s="708"/>
      <c r="BQJ20" s="708"/>
      <c r="BQK20" s="708"/>
      <c r="BQL20" s="708"/>
      <c r="BQM20" s="708"/>
      <c r="BQN20" s="708"/>
      <c r="BQO20" s="708"/>
      <c r="BQP20" s="708"/>
      <c r="BQQ20" s="708"/>
      <c r="BQR20" s="708"/>
      <c r="BQS20" s="708"/>
      <c r="BQT20" s="708"/>
      <c r="BQU20" s="708"/>
      <c r="BQV20" s="708"/>
      <c r="BQW20" s="708"/>
      <c r="BQX20" s="708"/>
      <c r="BQY20" s="708"/>
      <c r="BQZ20" s="708"/>
      <c r="BRA20" s="708"/>
      <c r="BRB20" s="708"/>
      <c r="BRC20" s="708"/>
      <c r="BRD20" s="708"/>
      <c r="BRE20" s="708"/>
      <c r="BRF20" s="708"/>
      <c r="BRG20" s="708"/>
      <c r="BRH20" s="708"/>
      <c r="BRI20" s="708"/>
      <c r="BRJ20" s="708"/>
      <c r="BRK20" s="708"/>
      <c r="BRL20" s="708"/>
      <c r="BRM20" s="708"/>
      <c r="BRN20" s="708"/>
      <c r="BRO20" s="708"/>
      <c r="BRP20" s="708"/>
      <c r="BRQ20" s="708"/>
      <c r="BRR20" s="708"/>
      <c r="BRS20" s="708"/>
      <c r="BRT20" s="708"/>
      <c r="BRU20" s="708"/>
      <c r="BRV20" s="708"/>
      <c r="BRW20" s="708"/>
      <c r="BRX20" s="708"/>
      <c r="BRY20" s="708"/>
      <c r="BRZ20" s="708"/>
      <c r="BSA20" s="708"/>
      <c r="BSB20" s="708"/>
      <c r="BSC20" s="708"/>
      <c r="BSD20" s="708"/>
      <c r="BSE20" s="708"/>
      <c r="BSF20" s="708"/>
      <c r="BSG20" s="708"/>
      <c r="BSH20" s="708"/>
      <c r="BSI20" s="708"/>
      <c r="BSJ20" s="708"/>
      <c r="BSK20" s="708"/>
      <c r="BSL20" s="708"/>
      <c r="BSM20" s="708"/>
      <c r="BSN20" s="708"/>
      <c r="BSO20" s="708"/>
      <c r="BSP20" s="708"/>
      <c r="BSQ20" s="708"/>
      <c r="BSR20" s="708"/>
      <c r="BSS20" s="708"/>
      <c r="BST20" s="708"/>
      <c r="BSU20" s="708"/>
      <c r="BSV20" s="708"/>
      <c r="BSW20" s="708"/>
      <c r="BSX20" s="708"/>
      <c r="BSY20" s="708"/>
      <c r="BSZ20" s="708"/>
      <c r="BTA20" s="708"/>
      <c r="BTB20" s="708"/>
      <c r="BTC20" s="708"/>
      <c r="BTD20" s="708"/>
      <c r="BTE20" s="708"/>
      <c r="BTF20" s="708"/>
      <c r="BTG20" s="708"/>
      <c r="BTH20" s="708"/>
      <c r="BTI20" s="708"/>
      <c r="BTJ20" s="708"/>
      <c r="BTK20" s="708"/>
      <c r="BTL20" s="708"/>
      <c r="BTM20" s="708"/>
      <c r="BTN20" s="708"/>
      <c r="BTO20" s="708"/>
      <c r="BTP20" s="708"/>
      <c r="BTQ20" s="708"/>
      <c r="BTR20" s="708"/>
      <c r="BTS20" s="708"/>
      <c r="BTT20" s="708"/>
      <c r="BTU20" s="708"/>
      <c r="BTV20" s="708"/>
      <c r="BTW20" s="708"/>
      <c r="BTX20" s="708"/>
      <c r="BTY20" s="708"/>
      <c r="BTZ20" s="708"/>
      <c r="BUA20" s="708"/>
      <c r="BUB20" s="708"/>
      <c r="BUC20" s="708"/>
      <c r="BUD20" s="708"/>
      <c r="BUE20" s="708"/>
      <c r="BUF20" s="708"/>
      <c r="BUG20" s="708"/>
      <c r="BUH20" s="708"/>
      <c r="BUI20" s="708"/>
      <c r="BUJ20" s="708"/>
      <c r="BUK20" s="708"/>
      <c r="BUL20" s="708"/>
      <c r="BUM20" s="708"/>
      <c r="BUN20" s="708"/>
      <c r="BUO20" s="708"/>
      <c r="BUP20" s="708"/>
      <c r="BUQ20" s="708"/>
      <c r="BUR20" s="708"/>
      <c r="BUS20" s="708"/>
      <c r="BUT20" s="708"/>
      <c r="BUU20" s="708"/>
      <c r="BUV20" s="708"/>
      <c r="BUW20" s="708"/>
      <c r="BUX20" s="708"/>
      <c r="BUY20" s="708"/>
      <c r="BUZ20" s="708"/>
      <c r="BVA20" s="708"/>
      <c r="BVB20" s="708"/>
      <c r="BVC20" s="708"/>
      <c r="BVD20" s="708"/>
      <c r="BVE20" s="708"/>
      <c r="BVF20" s="708"/>
      <c r="BVG20" s="708"/>
      <c r="BVH20" s="708"/>
      <c r="BVI20" s="708"/>
      <c r="BVJ20" s="708"/>
      <c r="BVK20" s="708"/>
      <c r="BVL20" s="708"/>
      <c r="BVM20" s="708"/>
      <c r="BVN20" s="708"/>
      <c r="BVO20" s="708"/>
      <c r="BVP20" s="708"/>
      <c r="BVQ20" s="708"/>
      <c r="BVR20" s="708"/>
      <c r="BVS20" s="708"/>
      <c r="BVT20" s="708"/>
      <c r="BVU20" s="708"/>
      <c r="BVV20" s="708"/>
      <c r="BVW20" s="708"/>
      <c r="BVX20" s="708"/>
      <c r="BVY20" s="708"/>
      <c r="BVZ20" s="708"/>
      <c r="BWA20" s="708"/>
      <c r="BWB20" s="708"/>
      <c r="BWC20" s="708"/>
      <c r="BWD20" s="708"/>
      <c r="BWE20" s="708"/>
      <c r="BWF20" s="708"/>
      <c r="BWG20" s="708"/>
      <c r="BWH20" s="708"/>
      <c r="BWI20" s="708"/>
      <c r="BWJ20" s="708"/>
      <c r="BWK20" s="708"/>
      <c r="BWL20" s="708"/>
      <c r="BWM20" s="708"/>
      <c r="BWN20" s="708"/>
      <c r="BWO20" s="708"/>
      <c r="BWP20" s="708"/>
      <c r="BWQ20" s="708"/>
      <c r="BWR20" s="708"/>
      <c r="BWS20" s="708"/>
      <c r="BWT20" s="708"/>
      <c r="BWU20" s="708"/>
      <c r="BWV20" s="708"/>
      <c r="BWW20" s="708"/>
      <c r="BWX20" s="708"/>
      <c r="BWY20" s="708"/>
      <c r="BWZ20" s="708"/>
      <c r="BXA20" s="708"/>
      <c r="BXB20" s="708"/>
      <c r="BXC20" s="708"/>
      <c r="BXD20" s="708"/>
      <c r="BXE20" s="708"/>
      <c r="BXF20" s="708"/>
      <c r="BXG20" s="708"/>
      <c r="BXH20" s="708"/>
      <c r="BXI20" s="708"/>
      <c r="BXJ20" s="708"/>
      <c r="BXK20" s="708"/>
      <c r="BXL20" s="708"/>
      <c r="BXM20" s="708"/>
      <c r="BXN20" s="708"/>
      <c r="BXO20" s="708"/>
      <c r="BXP20" s="708"/>
      <c r="BXQ20" s="708"/>
      <c r="BXR20" s="708"/>
      <c r="BXS20" s="708"/>
      <c r="BXT20" s="708"/>
      <c r="BXU20" s="708"/>
      <c r="BXV20" s="708"/>
      <c r="BXW20" s="708"/>
      <c r="BXX20" s="708"/>
      <c r="BXY20" s="708"/>
      <c r="BXZ20" s="708"/>
      <c r="BYA20" s="708"/>
      <c r="BYB20" s="708"/>
      <c r="BYC20" s="708"/>
      <c r="BYD20" s="708"/>
      <c r="BYE20" s="708"/>
      <c r="BYF20" s="708"/>
      <c r="BYG20" s="708"/>
      <c r="BYH20" s="708"/>
      <c r="BYI20" s="708"/>
      <c r="BYJ20" s="708"/>
      <c r="BYK20" s="708"/>
      <c r="BYL20" s="708"/>
      <c r="BYM20" s="708"/>
      <c r="BYN20" s="708"/>
      <c r="BYO20" s="708"/>
      <c r="BYP20" s="708"/>
      <c r="BYQ20" s="708"/>
      <c r="BYR20" s="708"/>
      <c r="BYS20" s="708"/>
      <c r="BYT20" s="708"/>
      <c r="BYU20" s="708"/>
      <c r="BYV20" s="708"/>
      <c r="BYW20" s="708"/>
      <c r="BYX20" s="708"/>
      <c r="BYY20" s="708"/>
      <c r="BYZ20" s="708"/>
      <c r="BZA20" s="708"/>
      <c r="BZB20" s="708"/>
      <c r="BZC20" s="708"/>
      <c r="BZD20" s="708"/>
      <c r="BZE20" s="708"/>
      <c r="BZF20" s="708"/>
      <c r="BZG20" s="708"/>
      <c r="BZH20" s="708"/>
      <c r="BZI20" s="708"/>
      <c r="BZJ20" s="708"/>
      <c r="BZK20" s="708"/>
      <c r="BZL20" s="708"/>
      <c r="BZM20" s="708"/>
      <c r="BZN20" s="708"/>
      <c r="BZO20" s="708"/>
      <c r="BZP20" s="708"/>
      <c r="BZQ20" s="708"/>
      <c r="BZR20" s="708"/>
      <c r="BZS20" s="708"/>
      <c r="BZT20" s="708"/>
      <c r="BZU20" s="708"/>
      <c r="BZV20" s="708"/>
      <c r="BZW20" s="708"/>
      <c r="BZX20" s="708"/>
      <c r="BZY20" s="708"/>
      <c r="BZZ20" s="708"/>
      <c r="CAA20" s="708"/>
      <c r="CAB20" s="708"/>
      <c r="CAC20" s="708"/>
      <c r="CAD20" s="708"/>
      <c r="CAE20" s="708"/>
      <c r="CAF20" s="708"/>
      <c r="CAG20" s="708"/>
      <c r="CAH20" s="708"/>
      <c r="CAI20" s="708"/>
      <c r="CAJ20" s="708"/>
      <c r="CAK20" s="708"/>
      <c r="CAL20" s="708"/>
      <c r="CAM20" s="708"/>
      <c r="CAN20" s="708"/>
      <c r="CAO20" s="708"/>
      <c r="CAP20" s="708"/>
      <c r="CAQ20" s="708"/>
      <c r="CAR20" s="708"/>
      <c r="CAS20" s="708"/>
      <c r="CAT20" s="708"/>
      <c r="CAU20" s="708"/>
      <c r="CAV20" s="708"/>
      <c r="CAW20" s="708"/>
      <c r="CAX20" s="708"/>
      <c r="CAY20" s="708"/>
      <c r="CAZ20" s="708"/>
      <c r="CBA20" s="708"/>
      <c r="CBB20" s="708"/>
      <c r="CBC20" s="708"/>
      <c r="CBD20" s="708"/>
      <c r="CBE20" s="708"/>
      <c r="CBF20" s="708"/>
      <c r="CBG20" s="708"/>
      <c r="CBH20" s="708"/>
      <c r="CBI20" s="708"/>
      <c r="CBJ20" s="708"/>
      <c r="CBK20" s="708"/>
      <c r="CBL20" s="708"/>
      <c r="CBM20" s="708"/>
      <c r="CBN20" s="708"/>
      <c r="CBO20" s="708"/>
      <c r="CBP20" s="708"/>
      <c r="CBQ20" s="708"/>
      <c r="CBR20" s="708"/>
      <c r="CBS20" s="708"/>
      <c r="CBT20" s="708"/>
      <c r="CBU20" s="708"/>
      <c r="CBV20" s="708"/>
      <c r="CBW20" s="708"/>
      <c r="CBX20" s="708"/>
      <c r="CBY20" s="708"/>
      <c r="CBZ20" s="708"/>
      <c r="CCA20" s="708"/>
      <c r="CCB20" s="708"/>
      <c r="CCC20" s="708"/>
      <c r="CCD20" s="708"/>
      <c r="CCE20" s="708"/>
      <c r="CCF20" s="708"/>
      <c r="CCG20" s="708"/>
      <c r="CCH20" s="708"/>
      <c r="CCI20" s="708"/>
      <c r="CCJ20" s="708"/>
      <c r="CCK20" s="708"/>
      <c r="CCL20" s="708"/>
      <c r="CCM20" s="708"/>
      <c r="CCN20" s="708"/>
      <c r="CCO20" s="708"/>
      <c r="CCP20" s="708"/>
      <c r="CCQ20" s="708"/>
      <c r="CCR20" s="708"/>
      <c r="CCS20" s="708"/>
      <c r="CCT20" s="708"/>
      <c r="CCU20" s="708"/>
      <c r="CCV20" s="708"/>
      <c r="CCW20" s="708"/>
      <c r="CCX20" s="708"/>
      <c r="CCY20" s="708"/>
      <c r="CCZ20" s="708"/>
      <c r="CDA20" s="708"/>
      <c r="CDB20" s="708"/>
      <c r="CDC20" s="708"/>
      <c r="CDD20" s="708"/>
      <c r="CDE20" s="708"/>
      <c r="CDF20" s="708"/>
      <c r="CDG20" s="708"/>
      <c r="CDH20" s="708"/>
      <c r="CDI20" s="708"/>
      <c r="CDJ20" s="708"/>
      <c r="CDK20" s="708"/>
      <c r="CDL20" s="708"/>
      <c r="CDM20" s="708"/>
      <c r="CDN20" s="708"/>
      <c r="CDO20" s="708"/>
      <c r="CDP20" s="708"/>
      <c r="CDQ20" s="708"/>
      <c r="CDR20" s="708"/>
      <c r="CDS20" s="708"/>
      <c r="CDT20" s="708"/>
      <c r="CDU20" s="708"/>
      <c r="CDV20" s="708"/>
      <c r="CDW20" s="708"/>
      <c r="CDX20" s="708"/>
      <c r="CDY20" s="708"/>
      <c r="CDZ20" s="708"/>
      <c r="CEA20" s="708"/>
      <c r="CEB20" s="708"/>
      <c r="CEC20" s="708"/>
      <c r="CED20" s="708"/>
      <c r="CEE20" s="708"/>
      <c r="CEF20" s="708"/>
      <c r="CEG20" s="708"/>
      <c r="CEH20" s="708"/>
      <c r="CEI20" s="708"/>
      <c r="CEJ20" s="708"/>
      <c r="CEK20" s="708"/>
      <c r="CEL20" s="708"/>
      <c r="CEM20" s="708"/>
      <c r="CEN20" s="708"/>
      <c r="CEO20" s="708"/>
      <c r="CEP20" s="708"/>
      <c r="CEQ20" s="708"/>
      <c r="CER20" s="708"/>
      <c r="CES20" s="708"/>
      <c r="CET20" s="708"/>
      <c r="CEU20" s="708"/>
      <c r="CEV20" s="708"/>
      <c r="CEW20" s="708"/>
      <c r="CEX20" s="708"/>
      <c r="CEY20" s="708"/>
      <c r="CEZ20" s="708"/>
      <c r="CFA20" s="708"/>
      <c r="CFB20" s="708"/>
      <c r="CFC20" s="708"/>
      <c r="CFD20" s="708"/>
      <c r="CFE20" s="708"/>
      <c r="CFF20" s="708"/>
      <c r="CFG20" s="708"/>
      <c r="CFH20" s="708"/>
      <c r="CFI20" s="708"/>
      <c r="CFJ20" s="708"/>
      <c r="CFK20" s="708"/>
      <c r="CFL20" s="708"/>
      <c r="CFM20" s="708"/>
      <c r="CFN20" s="708"/>
      <c r="CFO20" s="708"/>
      <c r="CFP20" s="708"/>
      <c r="CFQ20" s="708"/>
      <c r="CFR20" s="708"/>
      <c r="CFS20" s="708"/>
      <c r="CFT20" s="708"/>
      <c r="CFU20" s="708"/>
      <c r="CFV20" s="708"/>
      <c r="CFW20" s="708"/>
      <c r="CFX20" s="708"/>
      <c r="CFY20" s="708"/>
      <c r="CFZ20" s="708"/>
      <c r="CGA20" s="708"/>
      <c r="CGB20" s="708"/>
      <c r="CGC20" s="708"/>
      <c r="CGD20" s="708"/>
      <c r="CGE20" s="708"/>
      <c r="CGF20" s="708"/>
      <c r="CGG20" s="708"/>
      <c r="CGH20" s="708"/>
      <c r="CGI20" s="708"/>
      <c r="CGJ20" s="708"/>
      <c r="CGK20" s="708"/>
      <c r="CGL20" s="708"/>
      <c r="CGM20" s="708"/>
      <c r="CGN20" s="708"/>
      <c r="CGO20" s="708"/>
      <c r="CGP20" s="708"/>
      <c r="CGQ20" s="708"/>
      <c r="CGR20" s="708"/>
      <c r="CGS20" s="708"/>
      <c r="CGT20" s="708"/>
      <c r="CGU20" s="708"/>
      <c r="CGV20" s="708"/>
      <c r="CGW20" s="708"/>
      <c r="CGX20" s="708"/>
      <c r="CGY20" s="708"/>
      <c r="CGZ20" s="708"/>
      <c r="CHA20" s="708"/>
      <c r="CHB20" s="708"/>
      <c r="CHC20" s="708"/>
      <c r="CHD20" s="708"/>
      <c r="CHE20" s="708"/>
      <c r="CHF20" s="708"/>
      <c r="CHG20" s="708"/>
      <c r="CHH20" s="708"/>
      <c r="CHI20" s="708"/>
      <c r="CHJ20" s="708"/>
      <c r="CHK20" s="708"/>
      <c r="CHL20" s="708"/>
      <c r="CHM20" s="708"/>
      <c r="CHN20" s="708"/>
      <c r="CHO20" s="708"/>
      <c r="CHP20" s="708"/>
      <c r="CHQ20" s="708"/>
      <c r="CHR20" s="708"/>
      <c r="CHS20" s="708"/>
      <c r="CHT20" s="708"/>
      <c r="CHU20" s="708"/>
      <c r="CHV20" s="708"/>
      <c r="CHW20" s="708"/>
      <c r="CHX20" s="708"/>
      <c r="CHY20" s="708"/>
      <c r="CHZ20" s="708"/>
      <c r="CIA20" s="708"/>
      <c r="CIB20" s="708"/>
      <c r="CIC20" s="708"/>
      <c r="CID20" s="708"/>
      <c r="CIE20" s="708"/>
      <c r="CIF20" s="708"/>
      <c r="CIG20" s="708"/>
      <c r="CIH20" s="708"/>
      <c r="CII20" s="708"/>
      <c r="CIJ20" s="708"/>
      <c r="CIK20" s="708"/>
      <c r="CIL20" s="708"/>
      <c r="CIM20" s="708"/>
      <c r="CIN20" s="708"/>
      <c r="CIO20" s="708"/>
      <c r="CIP20" s="708"/>
      <c r="CIQ20" s="708"/>
      <c r="CIR20" s="708"/>
      <c r="CIS20" s="708"/>
      <c r="CIT20" s="708"/>
      <c r="CIU20" s="708"/>
      <c r="CIV20" s="708"/>
      <c r="CIW20" s="708"/>
      <c r="CIX20" s="708"/>
      <c r="CIY20" s="708"/>
      <c r="CIZ20" s="708"/>
      <c r="CJA20" s="708"/>
      <c r="CJB20" s="708"/>
      <c r="CJC20" s="708"/>
      <c r="CJD20" s="708"/>
      <c r="CJE20" s="708"/>
      <c r="CJF20" s="708"/>
      <c r="CJG20" s="708"/>
      <c r="CJH20" s="708"/>
      <c r="CJI20" s="708"/>
      <c r="CJJ20" s="708"/>
      <c r="CJK20" s="708"/>
      <c r="CJL20" s="708"/>
      <c r="CJM20" s="708"/>
      <c r="CJN20" s="708"/>
      <c r="CJO20" s="708"/>
      <c r="CJP20" s="708"/>
      <c r="CJQ20" s="708"/>
      <c r="CJR20" s="708"/>
      <c r="CJS20" s="708"/>
      <c r="CJT20" s="708"/>
      <c r="CJU20" s="708"/>
      <c r="CJV20" s="708"/>
      <c r="CJW20" s="708"/>
      <c r="CJX20" s="708"/>
      <c r="CJY20" s="708"/>
      <c r="CJZ20" s="708"/>
      <c r="CKA20" s="708"/>
      <c r="CKB20" s="708"/>
      <c r="CKC20" s="708"/>
      <c r="CKD20" s="708"/>
      <c r="CKE20" s="708"/>
      <c r="CKF20" s="708"/>
      <c r="CKG20" s="708"/>
      <c r="CKH20" s="708"/>
      <c r="CKI20" s="708"/>
      <c r="CKJ20" s="708"/>
      <c r="CKK20" s="708"/>
      <c r="CKL20" s="708"/>
      <c r="CKM20" s="708"/>
      <c r="CKN20" s="708"/>
      <c r="CKO20" s="708"/>
      <c r="CKP20" s="708"/>
      <c r="CKQ20" s="708"/>
      <c r="CKR20" s="708"/>
      <c r="CKS20" s="708"/>
      <c r="CKT20" s="708"/>
      <c r="CKU20" s="708"/>
      <c r="CKV20" s="708"/>
      <c r="CKW20" s="708"/>
      <c r="CKX20" s="708"/>
      <c r="CKY20" s="708"/>
      <c r="CKZ20" s="708"/>
      <c r="CLA20" s="708"/>
      <c r="CLB20" s="708"/>
      <c r="CLC20" s="708"/>
      <c r="CLD20" s="708"/>
      <c r="CLE20" s="708"/>
      <c r="CLF20" s="708"/>
      <c r="CLG20" s="708"/>
      <c r="CLH20" s="708"/>
      <c r="CLI20" s="708"/>
      <c r="CLJ20" s="708"/>
      <c r="CLK20" s="708"/>
      <c r="CLL20" s="708"/>
      <c r="CLM20" s="708"/>
      <c r="CLN20" s="708"/>
      <c r="CLO20" s="708"/>
      <c r="CLP20" s="708"/>
      <c r="CLQ20" s="708"/>
      <c r="CLR20" s="708"/>
      <c r="CLS20" s="708"/>
      <c r="CLT20" s="708"/>
      <c r="CLU20" s="708"/>
      <c r="CLV20" s="708"/>
      <c r="CLW20" s="708"/>
      <c r="CLX20" s="708"/>
      <c r="CLY20" s="708"/>
      <c r="CLZ20" s="708"/>
      <c r="CMA20" s="708"/>
      <c r="CMB20" s="708"/>
      <c r="CMC20" s="708"/>
      <c r="CMD20" s="708"/>
      <c r="CME20" s="708"/>
      <c r="CMF20" s="708"/>
      <c r="CMG20" s="708"/>
      <c r="CMH20" s="708"/>
      <c r="CMI20" s="708"/>
      <c r="CMJ20" s="708"/>
      <c r="CMK20" s="708"/>
      <c r="CML20" s="708"/>
      <c r="CMM20" s="708"/>
      <c r="CMN20" s="708"/>
      <c r="CMO20" s="708"/>
      <c r="CMP20" s="708"/>
      <c r="CMQ20" s="708"/>
      <c r="CMR20" s="708"/>
      <c r="CMS20" s="708"/>
      <c r="CMT20" s="708"/>
      <c r="CMU20" s="708"/>
      <c r="CMV20" s="708"/>
      <c r="CMW20" s="708"/>
      <c r="CMX20" s="708"/>
      <c r="CMY20" s="708"/>
      <c r="CMZ20" s="708"/>
      <c r="CNA20" s="708"/>
      <c r="CNB20" s="708"/>
      <c r="CNC20" s="708"/>
      <c r="CND20" s="708"/>
      <c r="CNE20" s="708"/>
      <c r="CNF20" s="708"/>
      <c r="CNG20" s="708"/>
      <c r="CNH20" s="708"/>
      <c r="CNI20" s="708"/>
      <c r="CNJ20" s="708"/>
      <c r="CNK20" s="708"/>
      <c r="CNL20" s="708"/>
      <c r="CNM20" s="708"/>
      <c r="CNN20" s="708"/>
      <c r="CNO20" s="708"/>
      <c r="CNP20" s="708"/>
      <c r="CNQ20" s="708"/>
      <c r="CNR20" s="708"/>
      <c r="CNS20" s="708"/>
      <c r="CNT20" s="708"/>
      <c r="CNU20" s="708"/>
      <c r="CNV20" s="708"/>
      <c r="CNW20" s="708"/>
      <c r="CNX20" s="708"/>
      <c r="CNY20" s="708"/>
      <c r="CNZ20" s="708"/>
      <c r="COA20" s="708"/>
      <c r="COB20" s="708"/>
      <c r="COC20" s="708"/>
      <c r="COD20" s="708"/>
      <c r="COE20" s="708"/>
      <c r="COF20" s="708"/>
      <c r="COG20" s="708"/>
      <c r="COH20" s="708"/>
      <c r="COI20" s="708"/>
      <c r="COJ20" s="708"/>
      <c r="COK20" s="708"/>
      <c r="COL20" s="708"/>
      <c r="COM20" s="708"/>
      <c r="CON20" s="708"/>
      <c r="COO20" s="708"/>
      <c r="COP20" s="708"/>
      <c r="COQ20" s="708"/>
      <c r="COR20" s="708"/>
      <c r="COS20" s="708"/>
      <c r="COT20" s="708"/>
      <c r="COU20" s="708"/>
      <c r="COV20" s="708"/>
      <c r="COW20" s="708"/>
      <c r="COX20" s="708"/>
      <c r="COY20" s="708"/>
      <c r="COZ20" s="708"/>
      <c r="CPA20" s="708"/>
      <c r="CPB20" s="708"/>
      <c r="CPC20" s="708"/>
      <c r="CPD20" s="708"/>
      <c r="CPE20" s="708"/>
      <c r="CPF20" s="708"/>
      <c r="CPG20" s="708"/>
      <c r="CPH20" s="708"/>
      <c r="CPI20" s="708"/>
      <c r="CPJ20" s="708"/>
      <c r="CPK20" s="708"/>
      <c r="CPL20" s="708"/>
      <c r="CPM20" s="708"/>
      <c r="CPN20" s="708"/>
      <c r="CPO20" s="708"/>
      <c r="CPP20" s="708"/>
      <c r="CPQ20" s="708"/>
      <c r="CPR20" s="708"/>
      <c r="CPS20" s="708"/>
      <c r="CPT20" s="708"/>
      <c r="CPU20" s="708"/>
      <c r="CPV20" s="708"/>
      <c r="CPW20" s="708"/>
      <c r="CPX20" s="708"/>
      <c r="CPY20" s="708"/>
      <c r="CPZ20" s="708"/>
      <c r="CQA20" s="708"/>
      <c r="CQB20" s="708"/>
      <c r="CQC20" s="708"/>
      <c r="CQD20" s="708"/>
      <c r="CQE20" s="708"/>
      <c r="CQF20" s="708"/>
      <c r="CQG20" s="708"/>
      <c r="CQH20" s="708"/>
      <c r="CQI20" s="708"/>
      <c r="CQJ20" s="708"/>
      <c r="CQK20" s="708"/>
      <c r="CQL20" s="708"/>
      <c r="CQM20" s="708"/>
      <c r="CQN20" s="708"/>
      <c r="CQO20" s="708"/>
      <c r="CQP20" s="708"/>
      <c r="CQQ20" s="708"/>
      <c r="CQR20" s="708"/>
      <c r="CQS20" s="708"/>
      <c r="CQT20" s="708"/>
      <c r="CQU20" s="708"/>
      <c r="CQV20" s="708"/>
      <c r="CQW20" s="708"/>
      <c r="CQX20" s="708"/>
      <c r="CQY20" s="708"/>
      <c r="CQZ20" s="708"/>
      <c r="CRA20" s="708"/>
      <c r="CRB20" s="708"/>
      <c r="CRC20" s="708"/>
      <c r="CRD20" s="708"/>
      <c r="CRE20" s="708"/>
      <c r="CRF20" s="708"/>
      <c r="CRG20" s="708"/>
      <c r="CRH20" s="708"/>
      <c r="CRI20" s="708"/>
      <c r="CRJ20" s="708"/>
      <c r="CRK20" s="708"/>
      <c r="CRL20" s="708"/>
      <c r="CRM20" s="708"/>
      <c r="CRN20" s="708"/>
      <c r="CRO20" s="708"/>
      <c r="CRP20" s="708"/>
      <c r="CRQ20" s="708"/>
      <c r="CRR20" s="708"/>
      <c r="CRS20" s="708"/>
      <c r="CRT20" s="708"/>
      <c r="CRU20" s="708"/>
      <c r="CRV20" s="708"/>
      <c r="CRW20" s="708"/>
      <c r="CRX20" s="708"/>
      <c r="CRY20" s="708"/>
      <c r="CRZ20" s="708"/>
      <c r="CSA20" s="708"/>
      <c r="CSB20" s="708"/>
      <c r="CSC20" s="708"/>
      <c r="CSD20" s="708"/>
      <c r="CSE20" s="708"/>
      <c r="CSF20" s="708"/>
      <c r="CSG20" s="708"/>
      <c r="CSH20" s="708"/>
      <c r="CSI20" s="708"/>
      <c r="CSJ20" s="708"/>
      <c r="CSK20" s="708"/>
      <c r="CSL20" s="708"/>
      <c r="CSM20" s="708"/>
      <c r="CSN20" s="708"/>
      <c r="CSO20" s="708"/>
      <c r="CSP20" s="708"/>
      <c r="CSQ20" s="708"/>
      <c r="CSR20" s="708"/>
      <c r="CSS20" s="708"/>
      <c r="CST20" s="708"/>
      <c r="CSU20" s="708"/>
      <c r="CSV20" s="708"/>
      <c r="CSW20" s="708"/>
      <c r="CSX20" s="708"/>
      <c r="CSY20" s="708"/>
      <c r="CSZ20" s="708"/>
      <c r="CTA20" s="708"/>
      <c r="CTB20" s="708"/>
      <c r="CTC20" s="708"/>
      <c r="CTD20" s="708"/>
      <c r="CTE20" s="708"/>
      <c r="CTF20" s="708"/>
      <c r="CTG20" s="708"/>
      <c r="CTH20" s="708"/>
      <c r="CTI20" s="708"/>
      <c r="CTJ20" s="708"/>
      <c r="CTK20" s="708"/>
      <c r="CTL20" s="708"/>
      <c r="CTM20" s="708"/>
      <c r="CTN20" s="708"/>
      <c r="CTO20" s="708"/>
      <c r="CTP20" s="708"/>
      <c r="CTQ20" s="708"/>
      <c r="CTR20" s="708"/>
      <c r="CTS20" s="708"/>
      <c r="CTT20" s="708"/>
      <c r="CTU20" s="708"/>
      <c r="CTV20" s="708"/>
      <c r="CTW20" s="708"/>
      <c r="CTX20" s="708"/>
      <c r="CTY20" s="708"/>
      <c r="CTZ20" s="708"/>
      <c r="CUA20" s="708"/>
      <c r="CUB20" s="708"/>
      <c r="CUC20" s="708"/>
      <c r="CUD20" s="708"/>
      <c r="CUE20" s="708"/>
      <c r="CUF20" s="708"/>
      <c r="CUG20" s="708"/>
      <c r="CUH20" s="708"/>
      <c r="CUI20" s="708"/>
      <c r="CUJ20" s="708"/>
      <c r="CUK20" s="708"/>
      <c r="CUL20" s="708"/>
      <c r="CUM20" s="708"/>
      <c r="CUN20" s="708"/>
      <c r="CUO20" s="708"/>
      <c r="CUP20" s="708"/>
      <c r="CUQ20" s="708"/>
      <c r="CUR20" s="708"/>
      <c r="CUS20" s="708"/>
      <c r="CUT20" s="708"/>
      <c r="CUU20" s="708"/>
      <c r="CUV20" s="708"/>
      <c r="CUW20" s="708"/>
      <c r="CUX20" s="708"/>
      <c r="CUY20" s="708"/>
      <c r="CUZ20" s="708"/>
      <c r="CVA20" s="708"/>
      <c r="CVB20" s="708"/>
      <c r="CVC20" s="708"/>
      <c r="CVD20" s="708"/>
      <c r="CVE20" s="708"/>
      <c r="CVF20" s="708"/>
      <c r="CVG20" s="708"/>
      <c r="CVH20" s="708"/>
      <c r="CVI20" s="708"/>
      <c r="CVJ20" s="708"/>
      <c r="CVK20" s="708"/>
      <c r="CVL20" s="708"/>
      <c r="CVM20" s="708"/>
      <c r="CVN20" s="708"/>
      <c r="CVO20" s="708"/>
      <c r="CVP20" s="708"/>
      <c r="CVQ20" s="708"/>
      <c r="CVR20" s="708"/>
      <c r="CVS20" s="708"/>
      <c r="CVT20" s="708"/>
      <c r="CVU20" s="708"/>
      <c r="CVV20" s="708"/>
      <c r="CVW20" s="708"/>
      <c r="CVX20" s="708"/>
      <c r="CVY20" s="708"/>
      <c r="CVZ20" s="708"/>
      <c r="CWA20" s="708"/>
      <c r="CWB20" s="708"/>
      <c r="CWC20" s="708"/>
      <c r="CWD20" s="708"/>
      <c r="CWE20" s="708"/>
      <c r="CWF20" s="708"/>
      <c r="CWG20" s="708"/>
      <c r="CWH20" s="708"/>
      <c r="CWI20" s="708"/>
      <c r="CWJ20" s="708"/>
      <c r="CWK20" s="708"/>
      <c r="CWL20" s="708"/>
      <c r="CWM20" s="708"/>
      <c r="CWN20" s="708"/>
      <c r="CWO20" s="708"/>
      <c r="CWP20" s="708"/>
      <c r="CWQ20" s="708"/>
      <c r="CWR20" s="708"/>
      <c r="CWS20" s="708"/>
      <c r="CWT20" s="708"/>
      <c r="CWU20" s="708"/>
      <c r="CWV20" s="708"/>
      <c r="CWW20" s="708"/>
      <c r="CWX20" s="708"/>
      <c r="CWY20" s="708"/>
      <c r="CWZ20" s="708"/>
      <c r="CXA20" s="708"/>
      <c r="CXB20" s="708"/>
      <c r="CXC20" s="708"/>
      <c r="CXD20" s="708"/>
      <c r="CXE20" s="708"/>
      <c r="CXF20" s="708"/>
      <c r="CXG20" s="708"/>
      <c r="CXH20" s="708"/>
      <c r="CXI20" s="708"/>
      <c r="CXJ20" s="708"/>
      <c r="CXK20" s="708"/>
      <c r="CXL20" s="708"/>
      <c r="CXM20" s="708"/>
      <c r="CXN20" s="708"/>
      <c r="CXO20" s="708"/>
      <c r="CXP20" s="708"/>
      <c r="CXQ20" s="708"/>
      <c r="CXR20" s="708"/>
      <c r="CXS20" s="708"/>
      <c r="CXT20" s="708"/>
      <c r="CXU20" s="708"/>
      <c r="CXV20" s="708"/>
      <c r="CXW20" s="708"/>
      <c r="CXX20" s="708"/>
      <c r="CXY20" s="708"/>
      <c r="CXZ20" s="708"/>
      <c r="CYA20" s="708"/>
      <c r="CYB20" s="708"/>
      <c r="CYC20" s="708"/>
      <c r="CYD20" s="708"/>
      <c r="CYE20" s="708"/>
      <c r="CYF20" s="708"/>
      <c r="CYG20" s="708"/>
      <c r="CYH20" s="708"/>
      <c r="CYI20" s="708"/>
      <c r="CYJ20" s="708"/>
      <c r="CYK20" s="708"/>
      <c r="CYL20" s="708"/>
      <c r="CYM20" s="708"/>
      <c r="CYN20" s="708"/>
      <c r="CYO20" s="708"/>
      <c r="CYP20" s="708"/>
      <c r="CYQ20" s="708"/>
      <c r="CYR20" s="708"/>
      <c r="CYS20" s="708"/>
      <c r="CYT20" s="708"/>
      <c r="CYU20" s="708"/>
      <c r="CYV20" s="708"/>
      <c r="CYW20" s="708"/>
      <c r="CYX20" s="708"/>
      <c r="CYY20" s="708"/>
      <c r="CYZ20" s="708"/>
      <c r="CZA20" s="708"/>
      <c r="CZB20" s="708"/>
      <c r="CZC20" s="708"/>
      <c r="CZD20" s="708"/>
      <c r="CZE20" s="708"/>
      <c r="CZF20" s="708"/>
      <c r="CZG20" s="708"/>
      <c r="CZH20" s="708"/>
      <c r="CZI20" s="708"/>
      <c r="CZJ20" s="708"/>
      <c r="CZK20" s="708"/>
      <c r="CZL20" s="708"/>
      <c r="CZM20" s="708"/>
      <c r="CZN20" s="708"/>
      <c r="CZO20" s="708"/>
      <c r="CZP20" s="708"/>
      <c r="CZQ20" s="708"/>
      <c r="CZR20" s="708"/>
      <c r="CZS20" s="708"/>
      <c r="CZT20" s="708"/>
      <c r="CZU20" s="708"/>
      <c r="CZV20" s="708"/>
      <c r="CZW20" s="708"/>
      <c r="CZX20" s="708"/>
      <c r="CZY20" s="708"/>
      <c r="CZZ20" s="708"/>
      <c r="DAA20" s="708"/>
      <c r="DAB20" s="708"/>
      <c r="DAC20" s="708"/>
      <c r="DAD20" s="708"/>
      <c r="DAE20" s="708"/>
      <c r="DAF20" s="708"/>
      <c r="DAG20" s="708"/>
      <c r="DAH20" s="708"/>
      <c r="DAI20" s="708"/>
      <c r="DAJ20" s="708"/>
      <c r="DAK20" s="708"/>
      <c r="DAL20" s="708"/>
      <c r="DAM20" s="708"/>
      <c r="DAN20" s="708"/>
      <c r="DAO20" s="708"/>
      <c r="DAP20" s="708"/>
      <c r="DAQ20" s="708"/>
      <c r="DAR20" s="708"/>
      <c r="DAS20" s="708"/>
      <c r="DAT20" s="708"/>
      <c r="DAU20" s="708"/>
      <c r="DAV20" s="708"/>
      <c r="DAW20" s="708"/>
      <c r="DAX20" s="708"/>
      <c r="DAY20" s="708"/>
      <c r="DAZ20" s="708"/>
      <c r="DBA20" s="708"/>
      <c r="DBB20" s="708"/>
      <c r="DBC20" s="708"/>
      <c r="DBD20" s="708"/>
      <c r="DBE20" s="708"/>
      <c r="DBF20" s="708"/>
      <c r="DBG20" s="708"/>
      <c r="DBH20" s="708"/>
      <c r="DBI20" s="708"/>
      <c r="DBJ20" s="708"/>
      <c r="DBK20" s="708"/>
      <c r="DBL20" s="708"/>
      <c r="DBM20" s="708"/>
      <c r="DBN20" s="708"/>
      <c r="DBO20" s="708"/>
      <c r="DBP20" s="708"/>
      <c r="DBQ20" s="708"/>
      <c r="DBR20" s="708"/>
      <c r="DBS20" s="708"/>
      <c r="DBT20" s="708"/>
      <c r="DBU20" s="708"/>
      <c r="DBV20" s="708"/>
      <c r="DBW20" s="708"/>
      <c r="DBX20" s="708"/>
      <c r="DBY20" s="708"/>
      <c r="DBZ20" s="708"/>
      <c r="DCA20" s="708"/>
      <c r="DCB20" s="708"/>
      <c r="DCC20" s="708"/>
      <c r="DCD20" s="708"/>
      <c r="DCE20" s="708"/>
      <c r="DCF20" s="708"/>
      <c r="DCG20" s="708"/>
      <c r="DCH20" s="708"/>
      <c r="DCI20" s="708"/>
      <c r="DCJ20" s="708"/>
      <c r="DCK20" s="708"/>
      <c r="DCL20" s="708"/>
      <c r="DCM20" s="708"/>
      <c r="DCN20" s="708"/>
      <c r="DCO20" s="708"/>
      <c r="DCP20" s="708"/>
      <c r="DCQ20" s="708"/>
      <c r="DCR20" s="708"/>
      <c r="DCS20" s="708"/>
      <c r="DCT20" s="708"/>
      <c r="DCU20" s="708"/>
      <c r="DCV20" s="708"/>
      <c r="DCW20" s="708"/>
      <c r="DCX20" s="708"/>
      <c r="DCY20" s="708"/>
      <c r="DCZ20" s="708"/>
      <c r="DDA20" s="708"/>
      <c r="DDB20" s="708"/>
      <c r="DDC20" s="708"/>
      <c r="DDD20" s="708"/>
      <c r="DDE20" s="708"/>
      <c r="DDF20" s="708"/>
      <c r="DDG20" s="708"/>
      <c r="DDH20" s="708"/>
      <c r="DDI20" s="708"/>
      <c r="DDJ20" s="708"/>
      <c r="DDK20" s="708"/>
      <c r="DDL20" s="708"/>
      <c r="DDM20" s="708"/>
      <c r="DDN20" s="708"/>
      <c r="DDO20" s="708"/>
      <c r="DDP20" s="708"/>
      <c r="DDQ20" s="708"/>
      <c r="DDR20" s="708"/>
      <c r="DDS20" s="708"/>
      <c r="DDT20" s="708"/>
      <c r="DDU20" s="708"/>
      <c r="DDV20" s="708"/>
      <c r="DDW20" s="708"/>
      <c r="DDX20" s="708"/>
      <c r="DDY20" s="708"/>
      <c r="DDZ20" s="708"/>
      <c r="DEA20" s="708"/>
      <c r="DEB20" s="708"/>
      <c r="DEC20" s="708"/>
      <c r="DED20" s="708"/>
      <c r="DEE20" s="708"/>
      <c r="DEF20" s="708"/>
      <c r="DEG20" s="708"/>
      <c r="DEH20" s="708"/>
      <c r="DEI20" s="708"/>
      <c r="DEJ20" s="708"/>
      <c r="DEK20" s="708"/>
      <c r="DEL20" s="708"/>
      <c r="DEM20" s="708"/>
      <c r="DEN20" s="708"/>
      <c r="DEO20" s="708"/>
      <c r="DEP20" s="708"/>
      <c r="DEQ20" s="708"/>
      <c r="DER20" s="708"/>
      <c r="DES20" s="708"/>
      <c r="DET20" s="708"/>
      <c r="DEU20" s="708"/>
      <c r="DEV20" s="708"/>
      <c r="DEW20" s="708"/>
      <c r="DEX20" s="708"/>
      <c r="DEY20" s="708"/>
      <c r="DEZ20" s="708"/>
      <c r="DFA20" s="708"/>
      <c r="DFB20" s="708"/>
      <c r="DFC20" s="708"/>
      <c r="DFD20" s="708"/>
      <c r="DFE20" s="708"/>
      <c r="DFF20" s="708"/>
      <c r="DFG20" s="708"/>
      <c r="DFH20" s="708"/>
      <c r="DFI20" s="708"/>
      <c r="DFJ20" s="708"/>
      <c r="DFK20" s="708"/>
      <c r="DFL20" s="708"/>
      <c r="DFM20" s="708"/>
      <c r="DFN20" s="708"/>
      <c r="DFO20" s="708"/>
      <c r="DFP20" s="708"/>
      <c r="DFQ20" s="708"/>
      <c r="DFR20" s="708"/>
      <c r="DFS20" s="708"/>
      <c r="DFT20" s="708"/>
      <c r="DFU20" s="708"/>
      <c r="DFV20" s="708"/>
      <c r="DFW20" s="708"/>
      <c r="DFX20" s="708"/>
      <c r="DFY20" s="708"/>
      <c r="DFZ20" s="708"/>
      <c r="DGA20" s="708"/>
      <c r="DGB20" s="708"/>
      <c r="DGC20" s="708"/>
      <c r="DGD20" s="708"/>
      <c r="DGE20" s="708"/>
      <c r="DGF20" s="708"/>
      <c r="DGG20" s="708"/>
      <c r="DGH20" s="708"/>
      <c r="DGI20" s="708"/>
      <c r="DGJ20" s="708"/>
      <c r="DGK20" s="708"/>
      <c r="DGL20" s="708"/>
      <c r="DGM20" s="708"/>
      <c r="DGN20" s="708"/>
      <c r="DGO20" s="708"/>
      <c r="DGP20" s="708"/>
      <c r="DGQ20" s="708"/>
      <c r="DGR20" s="708"/>
      <c r="DGS20" s="708"/>
      <c r="DGT20" s="708"/>
      <c r="DGU20" s="708"/>
      <c r="DGV20" s="708"/>
      <c r="DGW20" s="708"/>
      <c r="DGX20" s="708"/>
      <c r="DGY20" s="708"/>
      <c r="DGZ20" s="708"/>
      <c r="DHA20" s="708"/>
      <c r="DHB20" s="708"/>
      <c r="DHC20" s="708"/>
      <c r="DHD20" s="708"/>
      <c r="DHE20" s="708"/>
      <c r="DHF20" s="708"/>
      <c r="DHG20" s="708"/>
      <c r="DHH20" s="708"/>
      <c r="DHI20" s="708"/>
      <c r="DHJ20" s="708"/>
      <c r="DHK20" s="708"/>
      <c r="DHL20" s="708"/>
      <c r="DHM20" s="708"/>
      <c r="DHN20" s="708"/>
      <c r="DHO20" s="708"/>
      <c r="DHP20" s="708"/>
      <c r="DHQ20" s="708"/>
      <c r="DHR20" s="708"/>
      <c r="DHS20" s="708"/>
      <c r="DHT20" s="708"/>
      <c r="DHU20" s="708"/>
      <c r="DHV20" s="708"/>
      <c r="DHW20" s="708"/>
      <c r="DHX20" s="708"/>
      <c r="DHY20" s="708"/>
      <c r="DHZ20" s="708"/>
      <c r="DIA20" s="708"/>
      <c r="DIB20" s="708"/>
      <c r="DIC20" s="708"/>
      <c r="DID20" s="708"/>
      <c r="DIE20" s="708"/>
      <c r="DIF20" s="708"/>
      <c r="DIG20" s="708"/>
      <c r="DIH20" s="708"/>
      <c r="DII20" s="708"/>
      <c r="DIJ20" s="708"/>
      <c r="DIK20" s="708"/>
      <c r="DIL20" s="708"/>
      <c r="DIM20" s="708"/>
      <c r="DIN20" s="708"/>
      <c r="DIO20" s="708"/>
      <c r="DIP20" s="708"/>
      <c r="DIQ20" s="708"/>
      <c r="DIR20" s="708"/>
      <c r="DIS20" s="708"/>
      <c r="DIT20" s="708"/>
      <c r="DIU20" s="708"/>
      <c r="DIV20" s="708"/>
      <c r="DIW20" s="708"/>
      <c r="DIX20" s="708"/>
      <c r="DIY20" s="708"/>
      <c r="DIZ20" s="708"/>
      <c r="DJA20" s="708"/>
      <c r="DJB20" s="708"/>
      <c r="DJC20" s="708"/>
      <c r="DJD20" s="708"/>
      <c r="DJE20" s="708"/>
      <c r="DJF20" s="708"/>
      <c r="DJG20" s="708"/>
      <c r="DJH20" s="708"/>
      <c r="DJI20" s="708"/>
      <c r="DJJ20" s="708"/>
      <c r="DJK20" s="708"/>
      <c r="DJL20" s="708"/>
      <c r="DJM20" s="708"/>
      <c r="DJN20" s="708"/>
      <c r="DJO20" s="708"/>
      <c r="DJP20" s="708"/>
      <c r="DJQ20" s="708"/>
      <c r="DJR20" s="708"/>
      <c r="DJS20" s="708"/>
      <c r="DJT20" s="708"/>
      <c r="DJU20" s="708"/>
      <c r="DJV20" s="708"/>
      <c r="DJW20" s="708"/>
      <c r="DJX20" s="708"/>
      <c r="DJY20" s="708"/>
      <c r="DJZ20" s="708"/>
      <c r="DKA20" s="708"/>
      <c r="DKB20" s="708"/>
      <c r="DKC20" s="708"/>
      <c r="DKD20" s="708"/>
      <c r="DKE20" s="708"/>
      <c r="DKF20" s="708"/>
      <c r="DKG20" s="708"/>
      <c r="DKH20" s="708"/>
      <c r="DKI20" s="708"/>
      <c r="DKJ20" s="708"/>
      <c r="DKK20" s="708"/>
      <c r="DKL20" s="708"/>
      <c r="DKM20" s="708"/>
      <c r="DKN20" s="708"/>
      <c r="DKO20" s="708"/>
      <c r="DKP20" s="708"/>
      <c r="DKQ20" s="708"/>
      <c r="DKR20" s="708"/>
      <c r="DKS20" s="708"/>
      <c r="DKT20" s="708"/>
      <c r="DKU20" s="708"/>
      <c r="DKV20" s="708"/>
      <c r="DKW20" s="708"/>
      <c r="DKX20" s="708"/>
      <c r="DKY20" s="708"/>
      <c r="DKZ20" s="708"/>
      <c r="DLA20" s="708"/>
      <c r="DLB20" s="708"/>
      <c r="DLC20" s="708"/>
      <c r="DLD20" s="708"/>
      <c r="DLE20" s="708"/>
      <c r="DLF20" s="708"/>
      <c r="DLG20" s="708"/>
      <c r="DLH20" s="708"/>
      <c r="DLI20" s="708"/>
      <c r="DLJ20" s="708"/>
      <c r="DLK20" s="708"/>
      <c r="DLL20" s="708"/>
      <c r="DLM20" s="708"/>
      <c r="DLN20" s="708"/>
      <c r="DLO20" s="708"/>
      <c r="DLP20" s="708"/>
      <c r="DLQ20" s="708"/>
      <c r="DLR20" s="708"/>
      <c r="DLS20" s="708"/>
      <c r="DLT20" s="708"/>
      <c r="DLU20" s="708"/>
      <c r="DLV20" s="708"/>
      <c r="DLW20" s="708"/>
      <c r="DLX20" s="708"/>
      <c r="DLY20" s="708"/>
      <c r="DLZ20" s="708"/>
      <c r="DMA20" s="708"/>
      <c r="DMB20" s="708"/>
      <c r="DMC20" s="708"/>
      <c r="DMD20" s="708"/>
      <c r="DME20" s="708"/>
      <c r="DMF20" s="708"/>
      <c r="DMG20" s="708"/>
      <c r="DMH20" s="708"/>
      <c r="DMI20" s="708"/>
      <c r="DMJ20" s="708"/>
      <c r="DMK20" s="708"/>
      <c r="DML20" s="708"/>
      <c r="DMM20" s="708"/>
      <c r="DMN20" s="708"/>
      <c r="DMO20" s="708"/>
      <c r="DMP20" s="708"/>
      <c r="DMQ20" s="708"/>
      <c r="DMR20" s="708"/>
      <c r="DMS20" s="708"/>
      <c r="DMT20" s="708"/>
      <c r="DMU20" s="708"/>
      <c r="DMV20" s="708"/>
      <c r="DMW20" s="708"/>
      <c r="DMX20" s="708"/>
      <c r="DMY20" s="708"/>
      <c r="DMZ20" s="708"/>
      <c r="DNA20" s="708"/>
      <c r="DNB20" s="708"/>
      <c r="DNC20" s="708"/>
      <c r="DND20" s="708"/>
      <c r="DNE20" s="708"/>
      <c r="DNF20" s="708"/>
      <c r="DNG20" s="708"/>
      <c r="DNH20" s="708"/>
      <c r="DNI20" s="708"/>
      <c r="DNJ20" s="708"/>
      <c r="DNK20" s="708"/>
      <c r="DNL20" s="708"/>
      <c r="DNM20" s="708"/>
      <c r="DNN20" s="708"/>
      <c r="DNO20" s="708"/>
      <c r="DNP20" s="708"/>
      <c r="DNQ20" s="708"/>
      <c r="DNR20" s="708"/>
      <c r="DNS20" s="708"/>
      <c r="DNT20" s="708"/>
      <c r="DNU20" s="708"/>
      <c r="DNV20" s="708"/>
      <c r="DNW20" s="708"/>
      <c r="DNX20" s="708"/>
      <c r="DNY20" s="708"/>
      <c r="DNZ20" s="708"/>
      <c r="DOA20" s="708"/>
      <c r="DOB20" s="708"/>
      <c r="DOC20" s="708"/>
      <c r="DOD20" s="708"/>
      <c r="DOE20" s="708"/>
      <c r="DOF20" s="708"/>
      <c r="DOG20" s="708"/>
      <c r="DOH20" s="708"/>
      <c r="DOI20" s="708"/>
      <c r="DOJ20" s="708"/>
      <c r="DOK20" s="708"/>
      <c r="DOL20" s="708"/>
      <c r="DOM20" s="708"/>
      <c r="DON20" s="708"/>
      <c r="DOO20" s="708"/>
      <c r="DOP20" s="708"/>
      <c r="DOQ20" s="708"/>
      <c r="DOR20" s="708"/>
      <c r="DOS20" s="708"/>
      <c r="DOT20" s="708"/>
      <c r="DOU20" s="708"/>
      <c r="DOV20" s="708"/>
      <c r="DOW20" s="708"/>
      <c r="DOX20" s="708"/>
      <c r="DOY20" s="708"/>
      <c r="DOZ20" s="708"/>
      <c r="DPA20" s="708"/>
      <c r="DPB20" s="708"/>
      <c r="DPC20" s="708"/>
      <c r="DPD20" s="708"/>
      <c r="DPE20" s="708"/>
      <c r="DPF20" s="708"/>
      <c r="DPG20" s="708"/>
      <c r="DPH20" s="708"/>
      <c r="DPI20" s="708"/>
      <c r="DPJ20" s="708"/>
      <c r="DPK20" s="708"/>
      <c r="DPL20" s="708"/>
      <c r="DPM20" s="708"/>
      <c r="DPN20" s="708"/>
      <c r="DPO20" s="708"/>
      <c r="DPP20" s="708"/>
      <c r="DPQ20" s="708"/>
      <c r="DPR20" s="708"/>
      <c r="DPS20" s="708"/>
      <c r="DPT20" s="708"/>
      <c r="DPU20" s="708"/>
      <c r="DPV20" s="708"/>
      <c r="DPW20" s="708"/>
      <c r="DPX20" s="708"/>
      <c r="DPY20" s="708"/>
      <c r="DPZ20" s="708"/>
      <c r="DQA20" s="708"/>
      <c r="DQB20" s="708"/>
      <c r="DQC20" s="708"/>
      <c r="DQD20" s="708"/>
      <c r="DQE20" s="708"/>
      <c r="DQF20" s="708"/>
      <c r="DQG20" s="708"/>
      <c r="DQH20" s="708"/>
      <c r="DQI20" s="708"/>
      <c r="DQJ20" s="708"/>
      <c r="DQK20" s="708"/>
      <c r="DQL20" s="708"/>
      <c r="DQM20" s="708"/>
      <c r="DQN20" s="708"/>
      <c r="DQO20" s="708"/>
      <c r="DQP20" s="708"/>
      <c r="DQQ20" s="708"/>
      <c r="DQR20" s="708"/>
      <c r="DQS20" s="708"/>
      <c r="DQT20" s="708"/>
      <c r="DQU20" s="708"/>
      <c r="DQV20" s="708"/>
      <c r="DQW20" s="708"/>
      <c r="DQX20" s="708"/>
      <c r="DQY20" s="708"/>
      <c r="DQZ20" s="708"/>
      <c r="DRA20" s="708"/>
      <c r="DRB20" s="708"/>
      <c r="DRC20" s="708"/>
      <c r="DRD20" s="708"/>
      <c r="DRE20" s="708"/>
      <c r="DRF20" s="708"/>
      <c r="DRG20" s="708"/>
      <c r="DRH20" s="708"/>
      <c r="DRI20" s="708"/>
      <c r="DRJ20" s="708"/>
      <c r="DRK20" s="708"/>
      <c r="DRL20" s="708"/>
      <c r="DRM20" s="708"/>
      <c r="DRN20" s="708"/>
      <c r="DRO20" s="708"/>
      <c r="DRP20" s="708"/>
      <c r="DRQ20" s="708"/>
      <c r="DRR20" s="708"/>
      <c r="DRS20" s="708"/>
      <c r="DRT20" s="708"/>
      <c r="DRU20" s="708"/>
      <c r="DRV20" s="708"/>
      <c r="DRW20" s="708"/>
      <c r="DRX20" s="708"/>
      <c r="DRY20" s="708"/>
      <c r="DRZ20" s="708"/>
      <c r="DSA20" s="708"/>
      <c r="DSB20" s="708"/>
      <c r="DSC20" s="708"/>
      <c r="DSD20" s="708"/>
      <c r="DSE20" s="708"/>
      <c r="DSF20" s="708"/>
      <c r="DSG20" s="708"/>
      <c r="DSH20" s="708"/>
      <c r="DSI20" s="708"/>
      <c r="DSJ20" s="708"/>
      <c r="DSK20" s="708"/>
      <c r="DSL20" s="708"/>
      <c r="DSM20" s="708"/>
      <c r="DSN20" s="708"/>
      <c r="DSO20" s="708"/>
      <c r="DSP20" s="708"/>
      <c r="DSQ20" s="708"/>
      <c r="DSR20" s="708"/>
      <c r="DSS20" s="708"/>
      <c r="DST20" s="708"/>
      <c r="DSU20" s="708"/>
      <c r="DSV20" s="708"/>
      <c r="DSW20" s="708"/>
      <c r="DSX20" s="708"/>
      <c r="DSY20" s="708"/>
      <c r="DSZ20" s="708"/>
      <c r="DTA20" s="708"/>
      <c r="DTB20" s="708"/>
      <c r="DTC20" s="708"/>
      <c r="DTD20" s="708"/>
      <c r="DTE20" s="708"/>
      <c r="DTF20" s="708"/>
      <c r="DTG20" s="708"/>
      <c r="DTH20" s="708"/>
      <c r="DTI20" s="708"/>
      <c r="DTJ20" s="708"/>
      <c r="DTK20" s="708"/>
      <c r="DTL20" s="708"/>
      <c r="DTM20" s="708"/>
      <c r="DTN20" s="708"/>
      <c r="DTO20" s="708"/>
      <c r="DTP20" s="708"/>
      <c r="DTQ20" s="708"/>
      <c r="DTR20" s="708"/>
      <c r="DTS20" s="708"/>
      <c r="DTT20" s="708"/>
      <c r="DTU20" s="708"/>
      <c r="DTV20" s="708"/>
      <c r="DTW20" s="708"/>
      <c r="DTX20" s="708"/>
      <c r="DTY20" s="708"/>
      <c r="DTZ20" s="708"/>
      <c r="DUA20" s="708"/>
      <c r="DUB20" s="708"/>
      <c r="DUC20" s="708"/>
      <c r="DUD20" s="708"/>
      <c r="DUE20" s="708"/>
      <c r="DUF20" s="708"/>
      <c r="DUG20" s="708"/>
      <c r="DUH20" s="708"/>
      <c r="DUI20" s="708"/>
      <c r="DUJ20" s="708"/>
      <c r="DUK20" s="708"/>
      <c r="DUL20" s="708"/>
      <c r="DUM20" s="708"/>
      <c r="DUN20" s="708"/>
      <c r="DUO20" s="708"/>
      <c r="DUP20" s="708"/>
      <c r="DUQ20" s="708"/>
      <c r="DUR20" s="708"/>
      <c r="DUS20" s="708"/>
      <c r="DUT20" s="708"/>
      <c r="DUU20" s="708"/>
      <c r="DUV20" s="708"/>
      <c r="DUW20" s="708"/>
      <c r="DUX20" s="708"/>
      <c r="DUY20" s="708"/>
      <c r="DUZ20" s="708"/>
      <c r="DVA20" s="708"/>
      <c r="DVB20" s="708"/>
      <c r="DVC20" s="708"/>
      <c r="DVD20" s="708"/>
      <c r="DVE20" s="708"/>
      <c r="DVF20" s="708"/>
      <c r="DVG20" s="708"/>
      <c r="DVH20" s="708"/>
      <c r="DVI20" s="708"/>
      <c r="DVJ20" s="708"/>
      <c r="DVK20" s="708"/>
      <c r="DVL20" s="708"/>
      <c r="DVM20" s="708"/>
      <c r="DVN20" s="708"/>
      <c r="DVO20" s="708"/>
      <c r="DVP20" s="708"/>
      <c r="DVQ20" s="708"/>
      <c r="DVR20" s="708"/>
      <c r="DVS20" s="708"/>
      <c r="DVT20" s="708"/>
      <c r="DVU20" s="708"/>
      <c r="DVV20" s="708"/>
      <c r="DVW20" s="708"/>
      <c r="DVX20" s="708"/>
      <c r="DVY20" s="708"/>
      <c r="DVZ20" s="708"/>
      <c r="DWA20" s="708"/>
      <c r="DWB20" s="708"/>
      <c r="DWC20" s="708"/>
      <c r="DWD20" s="708"/>
      <c r="DWE20" s="708"/>
      <c r="DWF20" s="708"/>
      <c r="DWG20" s="708"/>
      <c r="DWH20" s="708"/>
      <c r="DWI20" s="708"/>
      <c r="DWJ20" s="708"/>
      <c r="DWK20" s="708"/>
      <c r="DWL20" s="708"/>
      <c r="DWM20" s="708"/>
      <c r="DWN20" s="708"/>
      <c r="DWO20" s="708"/>
      <c r="DWP20" s="708"/>
      <c r="DWQ20" s="708"/>
      <c r="DWR20" s="708"/>
      <c r="DWS20" s="708"/>
      <c r="DWT20" s="708"/>
      <c r="DWU20" s="708"/>
      <c r="DWV20" s="708"/>
      <c r="DWW20" s="708"/>
      <c r="DWX20" s="708"/>
      <c r="DWY20" s="708"/>
      <c r="DWZ20" s="708"/>
      <c r="DXA20" s="708"/>
      <c r="DXB20" s="708"/>
      <c r="DXC20" s="708"/>
      <c r="DXD20" s="708"/>
      <c r="DXE20" s="708"/>
      <c r="DXF20" s="708"/>
      <c r="DXG20" s="708"/>
      <c r="DXH20" s="708"/>
      <c r="DXI20" s="708"/>
      <c r="DXJ20" s="708"/>
      <c r="DXK20" s="708"/>
      <c r="DXL20" s="708"/>
      <c r="DXM20" s="708"/>
      <c r="DXN20" s="708"/>
      <c r="DXO20" s="708"/>
      <c r="DXP20" s="708"/>
      <c r="DXQ20" s="708"/>
      <c r="DXR20" s="708"/>
      <c r="DXS20" s="708"/>
      <c r="DXT20" s="708"/>
      <c r="DXU20" s="708"/>
      <c r="DXV20" s="708"/>
      <c r="DXW20" s="708"/>
      <c r="DXX20" s="708"/>
      <c r="DXY20" s="708"/>
      <c r="DXZ20" s="708"/>
      <c r="DYA20" s="708"/>
      <c r="DYB20" s="708"/>
      <c r="DYC20" s="708"/>
      <c r="DYD20" s="708"/>
      <c r="DYE20" s="708"/>
      <c r="DYF20" s="708"/>
      <c r="DYG20" s="708"/>
      <c r="DYH20" s="708"/>
      <c r="DYI20" s="708"/>
      <c r="DYJ20" s="708"/>
      <c r="DYK20" s="708"/>
      <c r="DYL20" s="708"/>
      <c r="DYM20" s="708"/>
      <c r="DYN20" s="708"/>
      <c r="DYO20" s="708"/>
      <c r="DYP20" s="708"/>
      <c r="DYQ20" s="708"/>
      <c r="DYR20" s="708"/>
      <c r="DYS20" s="708"/>
      <c r="DYT20" s="708"/>
      <c r="DYU20" s="708"/>
      <c r="DYV20" s="708"/>
      <c r="DYW20" s="708"/>
      <c r="DYX20" s="708"/>
      <c r="DYY20" s="708"/>
      <c r="DYZ20" s="708"/>
      <c r="DZA20" s="708"/>
      <c r="DZB20" s="708"/>
      <c r="DZC20" s="708"/>
      <c r="DZD20" s="708"/>
      <c r="DZE20" s="708"/>
      <c r="DZF20" s="708"/>
      <c r="DZG20" s="708"/>
      <c r="DZH20" s="708"/>
      <c r="DZI20" s="708"/>
      <c r="DZJ20" s="708"/>
      <c r="DZK20" s="708"/>
      <c r="DZL20" s="708"/>
      <c r="DZM20" s="708"/>
      <c r="DZN20" s="708"/>
      <c r="DZO20" s="708"/>
      <c r="DZP20" s="708"/>
      <c r="DZQ20" s="708"/>
      <c r="DZR20" s="708"/>
      <c r="DZS20" s="708"/>
      <c r="DZT20" s="708"/>
      <c r="DZU20" s="708"/>
      <c r="DZV20" s="708"/>
      <c r="DZW20" s="708"/>
      <c r="DZX20" s="708"/>
      <c r="DZY20" s="708"/>
      <c r="DZZ20" s="708"/>
      <c r="EAA20" s="708"/>
      <c r="EAB20" s="708"/>
      <c r="EAC20" s="708"/>
      <c r="EAD20" s="708"/>
      <c r="EAE20" s="708"/>
      <c r="EAF20" s="708"/>
      <c r="EAG20" s="708"/>
      <c r="EAH20" s="708"/>
      <c r="EAI20" s="708"/>
      <c r="EAJ20" s="708"/>
      <c r="EAK20" s="708"/>
      <c r="EAL20" s="708"/>
      <c r="EAM20" s="708"/>
      <c r="EAN20" s="708"/>
      <c r="EAO20" s="708"/>
      <c r="EAP20" s="708"/>
      <c r="EAQ20" s="708"/>
      <c r="EAR20" s="708"/>
      <c r="EAS20" s="708"/>
      <c r="EAT20" s="708"/>
      <c r="EAU20" s="708"/>
      <c r="EAV20" s="708"/>
      <c r="EAW20" s="708"/>
      <c r="EAX20" s="708"/>
      <c r="EAY20" s="708"/>
      <c r="EAZ20" s="708"/>
      <c r="EBA20" s="708"/>
      <c r="EBB20" s="708"/>
      <c r="EBC20" s="708"/>
      <c r="EBD20" s="708"/>
      <c r="EBE20" s="708"/>
      <c r="EBF20" s="708"/>
      <c r="EBG20" s="708"/>
      <c r="EBH20" s="708"/>
      <c r="EBI20" s="708"/>
      <c r="EBJ20" s="708"/>
      <c r="EBK20" s="708"/>
      <c r="EBL20" s="708"/>
      <c r="EBM20" s="708"/>
      <c r="EBN20" s="708"/>
      <c r="EBO20" s="708"/>
      <c r="EBP20" s="708"/>
      <c r="EBQ20" s="708"/>
      <c r="EBR20" s="708"/>
      <c r="EBS20" s="708"/>
      <c r="EBT20" s="708"/>
      <c r="EBU20" s="708"/>
      <c r="EBV20" s="708"/>
      <c r="EBW20" s="708"/>
      <c r="EBX20" s="708"/>
      <c r="EBY20" s="708"/>
      <c r="EBZ20" s="708"/>
      <c r="ECA20" s="708"/>
      <c r="ECB20" s="708"/>
      <c r="ECC20" s="708"/>
      <c r="ECD20" s="708"/>
      <c r="ECE20" s="708"/>
      <c r="ECF20" s="708"/>
      <c r="ECG20" s="708"/>
      <c r="ECH20" s="708"/>
      <c r="ECI20" s="708"/>
      <c r="ECJ20" s="708"/>
      <c r="ECK20" s="708"/>
      <c r="ECL20" s="708"/>
      <c r="ECM20" s="708"/>
      <c r="ECN20" s="708"/>
      <c r="ECO20" s="708"/>
      <c r="ECP20" s="708"/>
      <c r="ECQ20" s="708"/>
      <c r="ECR20" s="708"/>
      <c r="ECS20" s="708"/>
      <c r="ECT20" s="708"/>
      <c r="ECU20" s="708"/>
      <c r="ECV20" s="708"/>
      <c r="ECW20" s="708"/>
      <c r="ECX20" s="708"/>
      <c r="ECY20" s="708"/>
      <c r="ECZ20" s="708"/>
      <c r="EDA20" s="708"/>
      <c r="EDB20" s="708"/>
      <c r="EDC20" s="708"/>
      <c r="EDD20" s="708"/>
      <c r="EDE20" s="708"/>
      <c r="EDF20" s="708"/>
      <c r="EDG20" s="708"/>
      <c r="EDH20" s="708"/>
      <c r="EDI20" s="708"/>
      <c r="EDJ20" s="708"/>
      <c r="EDK20" s="708"/>
      <c r="EDL20" s="708"/>
      <c r="EDM20" s="708"/>
      <c r="EDN20" s="708"/>
      <c r="EDO20" s="708"/>
      <c r="EDP20" s="708"/>
      <c r="EDQ20" s="708"/>
      <c r="EDR20" s="708"/>
      <c r="EDS20" s="708"/>
      <c r="EDT20" s="708"/>
      <c r="EDU20" s="708"/>
      <c r="EDV20" s="708"/>
      <c r="EDW20" s="708"/>
      <c r="EDX20" s="708"/>
      <c r="EDY20" s="708"/>
      <c r="EDZ20" s="708"/>
      <c r="EEA20" s="708"/>
      <c r="EEB20" s="708"/>
      <c r="EEC20" s="708"/>
      <c r="EED20" s="708"/>
      <c r="EEE20" s="708"/>
      <c r="EEF20" s="708"/>
      <c r="EEG20" s="708"/>
      <c r="EEH20" s="708"/>
      <c r="EEI20" s="708"/>
      <c r="EEJ20" s="708"/>
      <c r="EEK20" s="708"/>
      <c r="EEL20" s="708"/>
      <c r="EEM20" s="708"/>
      <c r="EEN20" s="708"/>
      <c r="EEO20" s="708"/>
      <c r="EEP20" s="708"/>
      <c r="EEQ20" s="708"/>
      <c r="EER20" s="708"/>
      <c r="EES20" s="708"/>
      <c r="EET20" s="708"/>
      <c r="EEU20" s="708"/>
      <c r="EEV20" s="708"/>
      <c r="EEW20" s="708"/>
      <c r="EEX20" s="708"/>
      <c r="EEY20" s="708"/>
      <c r="EEZ20" s="708"/>
      <c r="EFA20" s="708"/>
      <c r="EFB20" s="708"/>
      <c r="EFC20" s="708"/>
      <c r="EFD20" s="708"/>
      <c r="EFE20" s="708"/>
      <c r="EFF20" s="708"/>
      <c r="EFG20" s="708"/>
      <c r="EFH20" s="708"/>
      <c r="EFI20" s="708"/>
      <c r="EFJ20" s="708"/>
      <c r="EFK20" s="708"/>
      <c r="EFL20" s="708"/>
      <c r="EFM20" s="708"/>
      <c r="EFN20" s="708"/>
      <c r="EFO20" s="708"/>
      <c r="EFP20" s="708"/>
      <c r="EFQ20" s="708"/>
      <c r="EFR20" s="708"/>
      <c r="EFS20" s="708"/>
      <c r="EFT20" s="708"/>
      <c r="EFU20" s="708"/>
      <c r="EFV20" s="708"/>
      <c r="EFW20" s="708"/>
      <c r="EFX20" s="708"/>
      <c r="EFY20" s="708"/>
      <c r="EFZ20" s="708"/>
      <c r="EGA20" s="708"/>
      <c r="EGB20" s="708"/>
      <c r="EGC20" s="708"/>
      <c r="EGD20" s="708"/>
      <c r="EGE20" s="708"/>
      <c r="EGF20" s="708"/>
      <c r="EGG20" s="708"/>
      <c r="EGH20" s="708"/>
      <c r="EGI20" s="708"/>
      <c r="EGJ20" s="708"/>
      <c r="EGK20" s="708"/>
      <c r="EGL20" s="708"/>
      <c r="EGM20" s="708"/>
      <c r="EGN20" s="708"/>
      <c r="EGO20" s="708"/>
      <c r="EGP20" s="708"/>
      <c r="EGQ20" s="708"/>
      <c r="EGR20" s="708"/>
      <c r="EGS20" s="708"/>
      <c r="EGT20" s="708"/>
      <c r="EGU20" s="708"/>
      <c r="EGV20" s="708"/>
      <c r="EGW20" s="708"/>
      <c r="EGX20" s="708"/>
      <c r="EGY20" s="708"/>
      <c r="EGZ20" s="708"/>
      <c r="EHA20" s="708"/>
      <c r="EHB20" s="708"/>
      <c r="EHC20" s="708"/>
      <c r="EHD20" s="708"/>
      <c r="EHE20" s="708"/>
      <c r="EHF20" s="708"/>
      <c r="EHG20" s="708"/>
      <c r="EHH20" s="708"/>
      <c r="EHI20" s="708"/>
      <c r="EHJ20" s="708"/>
      <c r="EHK20" s="708"/>
      <c r="EHL20" s="708"/>
      <c r="EHM20" s="708"/>
      <c r="EHN20" s="708"/>
      <c r="EHO20" s="708"/>
      <c r="EHP20" s="708"/>
      <c r="EHQ20" s="708"/>
      <c r="EHR20" s="708"/>
      <c r="EHS20" s="708"/>
      <c r="EHT20" s="708"/>
      <c r="EHU20" s="708"/>
      <c r="EHV20" s="708"/>
      <c r="EHW20" s="708"/>
      <c r="EHX20" s="708"/>
      <c r="EHY20" s="708"/>
      <c r="EHZ20" s="708"/>
      <c r="EIA20" s="708"/>
      <c r="EIB20" s="708"/>
      <c r="EIC20" s="708"/>
      <c r="EID20" s="708"/>
      <c r="EIE20" s="708"/>
      <c r="EIF20" s="708"/>
      <c r="EIG20" s="708"/>
      <c r="EIH20" s="708"/>
      <c r="EII20" s="708"/>
      <c r="EIJ20" s="708"/>
      <c r="EIK20" s="708"/>
      <c r="EIL20" s="708"/>
      <c r="EIM20" s="708"/>
      <c r="EIN20" s="708"/>
      <c r="EIO20" s="708"/>
      <c r="EIP20" s="708"/>
      <c r="EIQ20" s="708"/>
      <c r="EIR20" s="708"/>
      <c r="EIS20" s="708"/>
      <c r="EIT20" s="708"/>
      <c r="EIU20" s="708"/>
      <c r="EIV20" s="708"/>
      <c r="EIW20" s="708"/>
      <c r="EIX20" s="708"/>
      <c r="EIY20" s="708"/>
      <c r="EIZ20" s="708"/>
      <c r="EJA20" s="708"/>
      <c r="EJB20" s="708"/>
      <c r="EJC20" s="708"/>
      <c r="EJD20" s="708"/>
      <c r="EJE20" s="708"/>
      <c r="EJF20" s="708"/>
      <c r="EJG20" s="708"/>
      <c r="EJH20" s="708"/>
      <c r="EJI20" s="708"/>
      <c r="EJJ20" s="708"/>
      <c r="EJK20" s="708"/>
      <c r="EJL20" s="708"/>
      <c r="EJM20" s="708"/>
      <c r="EJN20" s="708"/>
      <c r="EJO20" s="708"/>
      <c r="EJP20" s="708"/>
      <c r="EJQ20" s="708"/>
      <c r="EJR20" s="708"/>
      <c r="EJS20" s="708"/>
      <c r="EJT20" s="708"/>
      <c r="EJU20" s="708"/>
      <c r="EJV20" s="708"/>
      <c r="EJW20" s="708"/>
      <c r="EJX20" s="708"/>
      <c r="EJY20" s="708"/>
      <c r="EJZ20" s="708"/>
      <c r="EKA20" s="708"/>
      <c r="EKB20" s="708"/>
      <c r="EKC20" s="708"/>
      <c r="EKD20" s="708"/>
      <c r="EKE20" s="708"/>
      <c r="EKF20" s="708"/>
      <c r="EKG20" s="708"/>
      <c r="EKH20" s="708"/>
      <c r="EKI20" s="708"/>
      <c r="EKJ20" s="708"/>
      <c r="EKK20" s="708"/>
      <c r="EKL20" s="708"/>
      <c r="EKM20" s="708"/>
      <c r="EKN20" s="708"/>
      <c r="EKO20" s="708"/>
      <c r="EKP20" s="708"/>
      <c r="EKQ20" s="708"/>
      <c r="EKR20" s="708"/>
      <c r="EKS20" s="708"/>
      <c r="EKT20" s="708"/>
      <c r="EKU20" s="708"/>
      <c r="EKV20" s="708"/>
      <c r="EKW20" s="708"/>
      <c r="EKX20" s="708"/>
      <c r="EKY20" s="708"/>
      <c r="EKZ20" s="708"/>
      <c r="ELA20" s="708"/>
      <c r="ELB20" s="708"/>
      <c r="ELC20" s="708"/>
      <c r="ELD20" s="708"/>
      <c r="ELE20" s="708"/>
      <c r="ELF20" s="708"/>
      <c r="ELG20" s="708"/>
      <c r="ELH20" s="708"/>
      <c r="ELI20" s="708"/>
      <c r="ELJ20" s="708"/>
      <c r="ELK20" s="708"/>
      <c r="ELL20" s="708"/>
      <c r="ELM20" s="708"/>
      <c r="ELN20" s="708"/>
      <c r="ELO20" s="708"/>
      <c r="ELP20" s="708"/>
      <c r="ELQ20" s="708"/>
      <c r="ELR20" s="708"/>
      <c r="ELS20" s="708"/>
      <c r="ELT20" s="708"/>
      <c r="ELU20" s="708"/>
      <c r="ELV20" s="708"/>
      <c r="ELW20" s="708"/>
      <c r="ELX20" s="708"/>
      <c r="ELY20" s="708"/>
      <c r="ELZ20" s="708"/>
      <c r="EMA20" s="708"/>
      <c r="EMB20" s="708"/>
      <c r="EMC20" s="708"/>
      <c r="EMD20" s="708"/>
      <c r="EME20" s="708"/>
      <c r="EMF20" s="708"/>
      <c r="EMG20" s="708"/>
      <c r="EMH20" s="708"/>
      <c r="EMI20" s="708"/>
      <c r="EMJ20" s="708"/>
      <c r="EMK20" s="708"/>
      <c r="EML20" s="708"/>
      <c r="EMM20" s="708"/>
      <c r="EMN20" s="708"/>
      <c r="EMO20" s="708"/>
      <c r="EMP20" s="708"/>
      <c r="EMQ20" s="708"/>
      <c r="EMR20" s="708"/>
      <c r="EMS20" s="708"/>
      <c r="EMT20" s="708"/>
      <c r="EMU20" s="708"/>
      <c r="EMV20" s="708"/>
      <c r="EMW20" s="708"/>
      <c r="EMX20" s="708"/>
      <c r="EMY20" s="708"/>
      <c r="EMZ20" s="708"/>
      <c r="ENA20" s="708"/>
      <c r="ENB20" s="708"/>
      <c r="ENC20" s="708"/>
      <c r="END20" s="708"/>
      <c r="ENE20" s="708"/>
      <c r="ENF20" s="708"/>
      <c r="ENG20" s="708"/>
      <c r="ENH20" s="708"/>
      <c r="ENI20" s="708"/>
      <c r="ENJ20" s="708"/>
      <c r="ENK20" s="708"/>
      <c r="ENL20" s="708"/>
      <c r="ENM20" s="708"/>
      <c r="ENN20" s="708"/>
      <c r="ENO20" s="708"/>
      <c r="ENP20" s="708"/>
      <c r="ENQ20" s="708"/>
      <c r="ENR20" s="708"/>
      <c r="ENS20" s="708"/>
      <c r="ENT20" s="708"/>
      <c r="ENU20" s="708"/>
      <c r="ENV20" s="708"/>
      <c r="ENW20" s="708"/>
      <c r="ENX20" s="708"/>
      <c r="ENY20" s="708"/>
      <c r="ENZ20" s="708"/>
      <c r="EOA20" s="708"/>
      <c r="EOB20" s="708"/>
      <c r="EOC20" s="708"/>
      <c r="EOD20" s="708"/>
      <c r="EOE20" s="708"/>
      <c r="EOF20" s="708"/>
      <c r="EOG20" s="708"/>
      <c r="EOH20" s="708"/>
      <c r="EOI20" s="708"/>
      <c r="EOJ20" s="708"/>
      <c r="EOK20" s="708"/>
      <c r="EOL20" s="708"/>
      <c r="EOM20" s="708"/>
      <c r="EON20" s="708"/>
      <c r="EOO20" s="708"/>
      <c r="EOP20" s="708"/>
      <c r="EOQ20" s="708"/>
      <c r="EOR20" s="708"/>
      <c r="EOS20" s="708"/>
      <c r="EOT20" s="708"/>
      <c r="EOU20" s="708"/>
      <c r="EOV20" s="708"/>
      <c r="EOW20" s="708"/>
      <c r="EOX20" s="708"/>
      <c r="EOY20" s="708"/>
      <c r="EOZ20" s="708"/>
      <c r="EPA20" s="708"/>
      <c r="EPB20" s="708"/>
      <c r="EPC20" s="708"/>
      <c r="EPD20" s="708"/>
      <c r="EPE20" s="708"/>
      <c r="EPF20" s="708"/>
      <c r="EPG20" s="708"/>
      <c r="EPH20" s="708"/>
      <c r="EPI20" s="708"/>
      <c r="EPJ20" s="708"/>
      <c r="EPK20" s="708"/>
      <c r="EPL20" s="708"/>
      <c r="EPM20" s="708"/>
      <c r="EPN20" s="708"/>
      <c r="EPO20" s="708"/>
      <c r="EPP20" s="708"/>
      <c r="EPQ20" s="708"/>
      <c r="EPR20" s="708"/>
      <c r="EPS20" s="708"/>
      <c r="EPT20" s="708"/>
      <c r="EPU20" s="708"/>
      <c r="EPV20" s="708"/>
      <c r="EPW20" s="708"/>
      <c r="EPX20" s="708"/>
      <c r="EPY20" s="708"/>
      <c r="EPZ20" s="708"/>
      <c r="EQA20" s="708"/>
      <c r="EQB20" s="708"/>
      <c r="EQC20" s="708"/>
      <c r="EQD20" s="708"/>
      <c r="EQE20" s="708"/>
      <c r="EQF20" s="708"/>
      <c r="EQG20" s="708"/>
      <c r="EQH20" s="708"/>
      <c r="EQI20" s="708"/>
      <c r="EQJ20" s="708"/>
      <c r="EQK20" s="708"/>
      <c r="EQL20" s="708"/>
      <c r="EQM20" s="708"/>
      <c r="EQN20" s="708"/>
      <c r="EQO20" s="708"/>
      <c r="EQP20" s="708"/>
      <c r="EQQ20" s="708"/>
      <c r="EQR20" s="708"/>
      <c r="EQS20" s="708"/>
      <c r="EQT20" s="708"/>
      <c r="EQU20" s="708"/>
      <c r="EQV20" s="708"/>
      <c r="EQW20" s="708"/>
      <c r="EQX20" s="708"/>
      <c r="EQY20" s="708"/>
      <c r="EQZ20" s="708"/>
      <c r="ERA20" s="708"/>
      <c r="ERB20" s="708"/>
      <c r="ERC20" s="708"/>
      <c r="ERD20" s="708"/>
      <c r="ERE20" s="708"/>
      <c r="ERF20" s="708"/>
      <c r="ERG20" s="708"/>
      <c r="ERH20" s="708"/>
      <c r="ERI20" s="708"/>
      <c r="ERJ20" s="708"/>
      <c r="ERK20" s="708"/>
      <c r="ERL20" s="708"/>
      <c r="ERM20" s="708"/>
      <c r="ERN20" s="708"/>
      <c r="ERO20" s="708"/>
      <c r="ERP20" s="708"/>
      <c r="ERQ20" s="708"/>
      <c r="ERR20" s="708"/>
      <c r="ERS20" s="708"/>
      <c r="ERT20" s="708"/>
      <c r="ERU20" s="708"/>
      <c r="ERV20" s="708"/>
      <c r="ERW20" s="708"/>
      <c r="ERX20" s="708"/>
      <c r="ERY20" s="708"/>
      <c r="ERZ20" s="708"/>
      <c r="ESA20" s="708"/>
      <c r="ESB20" s="708"/>
      <c r="ESC20" s="708"/>
      <c r="ESD20" s="708"/>
      <c r="ESE20" s="708"/>
      <c r="ESF20" s="708"/>
      <c r="ESG20" s="708"/>
      <c r="ESH20" s="708"/>
      <c r="ESI20" s="708"/>
      <c r="ESJ20" s="708"/>
      <c r="ESK20" s="708"/>
      <c r="ESL20" s="708"/>
      <c r="ESM20" s="708"/>
      <c r="ESN20" s="708"/>
      <c r="ESO20" s="708"/>
      <c r="ESP20" s="708"/>
      <c r="ESQ20" s="708"/>
      <c r="ESR20" s="708"/>
      <c r="ESS20" s="708"/>
      <c r="EST20" s="708"/>
      <c r="ESU20" s="708"/>
      <c r="ESV20" s="708"/>
      <c r="ESW20" s="708"/>
      <c r="ESX20" s="708"/>
      <c r="ESY20" s="708"/>
      <c r="ESZ20" s="708"/>
      <c r="ETA20" s="708"/>
      <c r="ETB20" s="708"/>
      <c r="ETC20" s="708"/>
      <c r="ETD20" s="708"/>
      <c r="ETE20" s="708"/>
      <c r="ETF20" s="708"/>
      <c r="ETG20" s="708"/>
      <c r="ETH20" s="708"/>
      <c r="ETI20" s="708"/>
      <c r="ETJ20" s="708"/>
      <c r="ETK20" s="708"/>
      <c r="ETL20" s="708"/>
      <c r="ETM20" s="708"/>
      <c r="ETN20" s="708"/>
      <c r="ETO20" s="708"/>
      <c r="ETP20" s="708"/>
      <c r="ETQ20" s="708"/>
      <c r="ETR20" s="708"/>
      <c r="ETS20" s="708"/>
      <c r="ETT20" s="708"/>
      <c r="ETU20" s="708"/>
      <c r="ETV20" s="708"/>
      <c r="ETW20" s="708"/>
      <c r="ETX20" s="708"/>
      <c r="ETY20" s="708"/>
      <c r="ETZ20" s="708"/>
      <c r="EUA20" s="708"/>
      <c r="EUB20" s="708"/>
      <c r="EUC20" s="708"/>
      <c r="EUD20" s="708"/>
      <c r="EUE20" s="708"/>
      <c r="EUF20" s="708"/>
      <c r="EUG20" s="708"/>
      <c r="EUH20" s="708"/>
      <c r="EUI20" s="708"/>
      <c r="EUJ20" s="708"/>
      <c r="EUK20" s="708"/>
      <c r="EUL20" s="708"/>
      <c r="EUM20" s="708"/>
      <c r="EUN20" s="708"/>
      <c r="EUO20" s="708"/>
      <c r="EUP20" s="708"/>
      <c r="EUQ20" s="708"/>
      <c r="EUR20" s="708"/>
      <c r="EUS20" s="708"/>
      <c r="EUT20" s="708"/>
      <c r="EUU20" s="708"/>
      <c r="EUV20" s="708"/>
      <c r="EUW20" s="708"/>
      <c r="EUX20" s="708"/>
      <c r="EUY20" s="708"/>
      <c r="EUZ20" s="708"/>
      <c r="EVA20" s="708"/>
      <c r="EVB20" s="708"/>
      <c r="EVC20" s="708"/>
      <c r="EVD20" s="708"/>
      <c r="EVE20" s="708"/>
      <c r="EVF20" s="708"/>
      <c r="EVG20" s="708"/>
      <c r="EVH20" s="708"/>
      <c r="EVI20" s="708"/>
      <c r="EVJ20" s="708"/>
      <c r="EVK20" s="708"/>
      <c r="EVL20" s="708"/>
      <c r="EVM20" s="708"/>
      <c r="EVN20" s="708"/>
      <c r="EVO20" s="708"/>
      <c r="EVP20" s="708"/>
      <c r="EVQ20" s="708"/>
      <c r="EVR20" s="708"/>
      <c r="EVS20" s="708"/>
      <c r="EVT20" s="708"/>
      <c r="EVU20" s="708"/>
      <c r="EVV20" s="708"/>
      <c r="EVW20" s="708"/>
      <c r="EVX20" s="708"/>
      <c r="EVY20" s="708"/>
      <c r="EVZ20" s="708"/>
      <c r="EWA20" s="708"/>
      <c r="EWB20" s="708"/>
      <c r="EWC20" s="708"/>
      <c r="EWD20" s="708"/>
      <c r="EWE20" s="708"/>
      <c r="EWF20" s="708"/>
      <c r="EWG20" s="708"/>
      <c r="EWH20" s="708"/>
      <c r="EWI20" s="708"/>
      <c r="EWJ20" s="708"/>
      <c r="EWK20" s="708"/>
      <c r="EWL20" s="708"/>
      <c r="EWM20" s="708"/>
      <c r="EWN20" s="708"/>
      <c r="EWO20" s="708"/>
      <c r="EWP20" s="708"/>
      <c r="EWQ20" s="708"/>
      <c r="EWR20" s="708"/>
      <c r="EWS20" s="708"/>
      <c r="EWT20" s="708"/>
      <c r="EWU20" s="708"/>
      <c r="EWV20" s="708"/>
      <c r="EWW20" s="708"/>
      <c r="EWX20" s="708"/>
      <c r="EWY20" s="708"/>
      <c r="EWZ20" s="708"/>
      <c r="EXA20" s="708"/>
      <c r="EXB20" s="708"/>
      <c r="EXC20" s="708"/>
      <c r="EXD20" s="708"/>
      <c r="EXE20" s="708"/>
      <c r="EXF20" s="708"/>
      <c r="EXG20" s="708"/>
      <c r="EXH20" s="708"/>
      <c r="EXI20" s="708"/>
      <c r="EXJ20" s="708"/>
      <c r="EXK20" s="708"/>
      <c r="EXL20" s="708"/>
      <c r="EXM20" s="708"/>
      <c r="EXN20" s="708"/>
      <c r="EXO20" s="708"/>
      <c r="EXP20" s="708"/>
      <c r="EXQ20" s="708"/>
      <c r="EXR20" s="708"/>
      <c r="EXS20" s="708"/>
      <c r="EXT20" s="708"/>
      <c r="EXU20" s="708"/>
      <c r="EXV20" s="708"/>
      <c r="EXW20" s="708"/>
      <c r="EXX20" s="708"/>
      <c r="EXY20" s="708"/>
      <c r="EXZ20" s="708"/>
      <c r="EYA20" s="708"/>
      <c r="EYB20" s="708"/>
      <c r="EYC20" s="708"/>
      <c r="EYD20" s="708"/>
      <c r="EYE20" s="708"/>
      <c r="EYF20" s="708"/>
      <c r="EYG20" s="708"/>
      <c r="EYH20" s="708"/>
      <c r="EYI20" s="708"/>
      <c r="EYJ20" s="708"/>
      <c r="EYK20" s="708"/>
      <c r="EYL20" s="708"/>
      <c r="EYM20" s="708"/>
      <c r="EYN20" s="708"/>
      <c r="EYO20" s="708"/>
      <c r="EYP20" s="708"/>
      <c r="EYQ20" s="708"/>
      <c r="EYR20" s="708"/>
      <c r="EYS20" s="708"/>
      <c r="EYT20" s="708"/>
      <c r="EYU20" s="708"/>
      <c r="EYV20" s="708"/>
      <c r="EYW20" s="708"/>
      <c r="EYX20" s="708"/>
      <c r="EYY20" s="708"/>
      <c r="EYZ20" s="708"/>
      <c r="EZA20" s="708"/>
      <c r="EZB20" s="708"/>
      <c r="EZC20" s="708"/>
      <c r="EZD20" s="708"/>
      <c r="EZE20" s="708"/>
      <c r="EZF20" s="708"/>
      <c r="EZG20" s="708"/>
      <c r="EZH20" s="708"/>
      <c r="EZI20" s="708"/>
      <c r="EZJ20" s="708"/>
      <c r="EZK20" s="708"/>
      <c r="EZL20" s="708"/>
      <c r="EZM20" s="708"/>
      <c r="EZN20" s="708"/>
      <c r="EZO20" s="708"/>
      <c r="EZP20" s="708"/>
      <c r="EZQ20" s="708"/>
      <c r="EZR20" s="708"/>
      <c r="EZS20" s="708"/>
      <c r="EZT20" s="708"/>
      <c r="EZU20" s="708"/>
      <c r="EZV20" s="708"/>
      <c r="EZW20" s="708"/>
      <c r="EZX20" s="708"/>
      <c r="EZY20" s="708"/>
      <c r="EZZ20" s="708"/>
      <c r="FAA20" s="708"/>
      <c r="FAB20" s="708"/>
      <c r="FAC20" s="708"/>
      <c r="FAD20" s="708"/>
      <c r="FAE20" s="708"/>
      <c r="FAF20" s="708"/>
      <c r="FAG20" s="708"/>
      <c r="FAH20" s="708"/>
      <c r="FAI20" s="708"/>
      <c r="FAJ20" s="708"/>
      <c r="FAK20" s="708"/>
      <c r="FAL20" s="708"/>
      <c r="FAM20" s="708"/>
      <c r="FAN20" s="708"/>
      <c r="FAO20" s="708"/>
      <c r="FAP20" s="708"/>
      <c r="FAQ20" s="708"/>
      <c r="FAR20" s="708"/>
      <c r="FAS20" s="708"/>
      <c r="FAT20" s="708"/>
      <c r="FAU20" s="708"/>
      <c r="FAV20" s="708"/>
      <c r="FAW20" s="708"/>
      <c r="FAX20" s="708"/>
      <c r="FAY20" s="708"/>
      <c r="FAZ20" s="708"/>
      <c r="FBA20" s="708"/>
      <c r="FBB20" s="708"/>
      <c r="FBC20" s="708"/>
      <c r="FBD20" s="708"/>
      <c r="FBE20" s="708"/>
      <c r="FBF20" s="708"/>
      <c r="FBG20" s="708"/>
      <c r="FBH20" s="708"/>
      <c r="FBI20" s="708"/>
      <c r="FBJ20" s="708"/>
      <c r="FBK20" s="708"/>
      <c r="FBL20" s="708"/>
      <c r="FBM20" s="708"/>
      <c r="FBN20" s="708"/>
      <c r="FBO20" s="708"/>
      <c r="FBP20" s="708"/>
      <c r="FBQ20" s="708"/>
      <c r="FBR20" s="708"/>
      <c r="FBS20" s="708"/>
      <c r="FBT20" s="708"/>
      <c r="FBU20" s="708"/>
      <c r="FBV20" s="708"/>
      <c r="FBW20" s="708"/>
      <c r="FBX20" s="708"/>
      <c r="FBY20" s="708"/>
      <c r="FBZ20" s="708"/>
      <c r="FCA20" s="708"/>
      <c r="FCB20" s="708"/>
      <c r="FCC20" s="708"/>
      <c r="FCD20" s="708"/>
      <c r="FCE20" s="708"/>
      <c r="FCF20" s="708"/>
      <c r="FCG20" s="708"/>
      <c r="FCH20" s="708"/>
      <c r="FCI20" s="708"/>
      <c r="FCJ20" s="708"/>
      <c r="FCK20" s="708"/>
      <c r="FCL20" s="708"/>
      <c r="FCM20" s="708"/>
      <c r="FCN20" s="708"/>
      <c r="FCO20" s="708"/>
      <c r="FCP20" s="708"/>
      <c r="FCQ20" s="708"/>
      <c r="FCR20" s="708"/>
      <c r="FCS20" s="708"/>
      <c r="FCT20" s="708"/>
      <c r="FCU20" s="708"/>
      <c r="FCV20" s="708"/>
      <c r="FCW20" s="708"/>
      <c r="FCX20" s="708"/>
      <c r="FCY20" s="708"/>
      <c r="FCZ20" s="708"/>
      <c r="FDA20" s="708"/>
      <c r="FDB20" s="708"/>
      <c r="FDC20" s="708"/>
      <c r="FDD20" s="708"/>
      <c r="FDE20" s="708"/>
      <c r="FDF20" s="708"/>
      <c r="FDG20" s="708"/>
      <c r="FDH20" s="708"/>
      <c r="FDI20" s="708"/>
      <c r="FDJ20" s="708"/>
      <c r="FDK20" s="708"/>
      <c r="FDL20" s="708"/>
      <c r="FDM20" s="708"/>
      <c r="FDN20" s="708"/>
      <c r="FDO20" s="708"/>
      <c r="FDP20" s="708"/>
      <c r="FDQ20" s="708"/>
      <c r="FDR20" s="708"/>
      <c r="FDS20" s="708"/>
      <c r="FDT20" s="708"/>
      <c r="FDU20" s="708"/>
      <c r="FDV20" s="708"/>
      <c r="FDW20" s="708"/>
      <c r="FDX20" s="708"/>
      <c r="FDY20" s="708"/>
      <c r="FDZ20" s="708"/>
      <c r="FEA20" s="708"/>
      <c r="FEB20" s="708"/>
      <c r="FEC20" s="708"/>
      <c r="FED20" s="708"/>
      <c r="FEE20" s="708"/>
      <c r="FEF20" s="708"/>
      <c r="FEG20" s="708"/>
      <c r="FEH20" s="708"/>
      <c r="FEI20" s="708"/>
      <c r="FEJ20" s="708"/>
      <c r="FEK20" s="708"/>
      <c r="FEL20" s="708"/>
      <c r="FEM20" s="708"/>
      <c r="FEN20" s="708"/>
      <c r="FEO20" s="708"/>
      <c r="FEP20" s="708"/>
      <c r="FEQ20" s="708"/>
      <c r="FER20" s="708"/>
      <c r="FES20" s="708"/>
      <c r="FET20" s="708"/>
      <c r="FEU20" s="708"/>
      <c r="FEV20" s="708"/>
      <c r="FEW20" s="708"/>
      <c r="FEX20" s="708"/>
      <c r="FEY20" s="708"/>
      <c r="FEZ20" s="708"/>
      <c r="FFA20" s="708"/>
      <c r="FFB20" s="708"/>
      <c r="FFC20" s="708"/>
      <c r="FFD20" s="708"/>
      <c r="FFE20" s="708"/>
      <c r="FFF20" s="708"/>
      <c r="FFG20" s="708"/>
      <c r="FFH20" s="708"/>
      <c r="FFI20" s="708"/>
      <c r="FFJ20" s="708"/>
      <c r="FFK20" s="708"/>
      <c r="FFL20" s="708"/>
      <c r="FFM20" s="708"/>
      <c r="FFN20" s="708"/>
      <c r="FFO20" s="708"/>
      <c r="FFP20" s="708"/>
      <c r="FFQ20" s="708"/>
      <c r="FFR20" s="708"/>
      <c r="FFS20" s="708"/>
      <c r="FFT20" s="708"/>
      <c r="FFU20" s="708"/>
      <c r="FFV20" s="708"/>
      <c r="FFW20" s="708"/>
      <c r="FFX20" s="708"/>
      <c r="FFY20" s="708"/>
      <c r="FFZ20" s="708"/>
      <c r="FGA20" s="708"/>
      <c r="FGB20" s="708"/>
      <c r="FGC20" s="708"/>
      <c r="FGD20" s="708"/>
      <c r="FGE20" s="708"/>
      <c r="FGF20" s="708"/>
      <c r="FGG20" s="708"/>
      <c r="FGH20" s="708"/>
      <c r="FGI20" s="708"/>
      <c r="FGJ20" s="708"/>
      <c r="FGK20" s="708"/>
      <c r="FGL20" s="708"/>
      <c r="FGM20" s="708"/>
      <c r="FGN20" s="708"/>
      <c r="FGO20" s="708"/>
      <c r="FGP20" s="708"/>
      <c r="FGQ20" s="708"/>
      <c r="FGR20" s="708"/>
      <c r="FGS20" s="708"/>
      <c r="FGT20" s="708"/>
      <c r="FGU20" s="708"/>
      <c r="FGV20" s="708"/>
      <c r="FGW20" s="708"/>
      <c r="FGX20" s="708"/>
      <c r="FGY20" s="708"/>
      <c r="FGZ20" s="708"/>
      <c r="FHA20" s="708"/>
      <c r="FHB20" s="708"/>
      <c r="FHC20" s="708"/>
      <c r="FHD20" s="708"/>
      <c r="FHE20" s="708"/>
      <c r="FHF20" s="708"/>
      <c r="FHG20" s="708"/>
      <c r="FHH20" s="708"/>
      <c r="FHI20" s="708"/>
      <c r="FHJ20" s="708"/>
      <c r="FHK20" s="708"/>
      <c r="FHL20" s="708"/>
      <c r="FHM20" s="708"/>
      <c r="FHN20" s="708"/>
      <c r="FHO20" s="708"/>
      <c r="FHP20" s="708"/>
      <c r="FHQ20" s="708"/>
      <c r="FHR20" s="708"/>
      <c r="FHS20" s="708"/>
      <c r="FHT20" s="708"/>
      <c r="FHU20" s="708"/>
      <c r="FHV20" s="708"/>
      <c r="FHW20" s="708"/>
      <c r="FHX20" s="708"/>
      <c r="FHY20" s="708"/>
      <c r="FHZ20" s="708"/>
      <c r="FIA20" s="708"/>
      <c r="FIB20" s="708"/>
      <c r="FIC20" s="708"/>
      <c r="FID20" s="708"/>
      <c r="FIE20" s="708"/>
      <c r="FIF20" s="708"/>
      <c r="FIG20" s="708"/>
      <c r="FIH20" s="708"/>
      <c r="FII20" s="708"/>
      <c r="FIJ20" s="708"/>
      <c r="FIK20" s="708"/>
      <c r="FIL20" s="708"/>
      <c r="FIM20" s="708"/>
      <c r="FIN20" s="708"/>
      <c r="FIO20" s="708"/>
      <c r="FIP20" s="708"/>
      <c r="FIQ20" s="708"/>
      <c r="FIR20" s="708"/>
      <c r="FIS20" s="708"/>
      <c r="FIT20" s="708"/>
      <c r="FIU20" s="708"/>
      <c r="FIV20" s="708"/>
      <c r="FIW20" s="708"/>
      <c r="FIX20" s="708"/>
      <c r="FIY20" s="708"/>
      <c r="FIZ20" s="708"/>
      <c r="FJA20" s="708"/>
      <c r="FJB20" s="708"/>
      <c r="FJC20" s="708"/>
      <c r="FJD20" s="708"/>
      <c r="FJE20" s="708"/>
      <c r="FJF20" s="708"/>
      <c r="FJG20" s="708"/>
      <c r="FJH20" s="708"/>
      <c r="FJI20" s="708"/>
      <c r="FJJ20" s="708"/>
      <c r="FJK20" s="708"/>
      <c r="FJL20" s="708"/>
      <c r="FJM20" s="708"/>
      <c r="FJN20" s="708"/>
      <c r="FJO20" s="708"/>
      <c r="FJP20" s="708"/>
      <c r="FJQ20" s="708"/>
      <c r="FJR20" s="708"/>
      <c r="FJS20" s="708"/>
      <c r="FJT20" s="708"/>
      <c r="FJU20" s="708"/>
      <c r="FJV20" s="708"/>
      <c r="FJW20" s="708"/>
      <c r="FJX20" s="708"/>
      <c r="FJY20" s="708"/>
      <c r="FJZ20" s="708"/>
      <c r="FKA20" s="708"/>
      <c r="FKB20" s="708"/>
      <c r="FKC20" s="708"/>
      <c r="FKD20" s="708"/>
      <c r="FKE20" s="708"/>
      <c r="FKF20" s="708"/>
      <c r="FKG20" s="708"/>
      <c r="FKH20" s="708"/>
      <c r="FKI20" s="708"/>
      <c r="FKJ20" s="708"/>
      <c r="FKK20" s="708"/>
      <c r="FKL20" s="708"/>
      <c r="FKM20" s="708"/>
      <c r="FKN20" s="708"/>
      <c r="FKO20" s="708"/>
      <c r="FKP20" s="708"/>
      <c r="FKQ20" s="708"/>
      <c r="FKR20" s="708"/>
      <c r="FKS20" s="708"/>
      <c r="FKT20" s="708"/>
      <c r="FKU20" s="708"/>
      <c r="FKV20" s="708"/>
      <c r="FKW20" s="708"/>
      <c r="FKX20" s="708"/>
      <c r="FKY20" s="708"/>
      <c r="FKZ20" s="708"/>
      <c r="FLA20" s="708"/>
      <c r="FLB20" s="708"/>
      <c r="FLC20" s="708"/>
      <c r="FLD20" s="708"/>
      <c r="FLE20" s="708"/>
      <c r="FLF20" s="708"/>
      <c r="FLG20" s="708"/>
      <c r="FLH20" s="708"/>
      <c r="FLI20" s="708"/>
      <c r="FLJ20" s="708"/>
      <c r="FLK20" s="708"/>
      <c r="FLL20" s="708"/>
      <c r="FLM20" s="708"/>
      <c r="FLN20" s="708"/>
      <c r="FLO20" s="708"/>
      <c r="FLP20" s="708"/>
      <c r="FLQ20" s="708"/>
      <c r="FLR20" s="708"/>
      <c r="FLS20" s="708"/>
      <c r="FLT20" s="708"/>
      <c r="FLU20" s="708"/>
      <c r="FLV20" s="708"/>
      <c r="FLW20" s="708"/>
      <c r="FLX20" s="708"/>
      <c r="FLY20" s="708"/>
      <c r="FLZ20" s="708"/>
      <c r="FMA20" s="708"/>
      <c r="FMB20" s="708"/>
      <c r="FMC20" s="708"/>
      <c r="FMD20" s="708"/>
      <c r="FME20" s="708"/>
      <c r="FMF20" s="708"/>
      <c r="FMG20" s="708"/>
      <c r="FMH20" s="708"/>
      <c r="FMI20" s="708"/>
      <c r="FMJ20" s="708"/>
      <c r="FMK20" s="708"/>
      <c r="FML20" s="708"/>
      <c r="FMM20" s="708"/>
      <c r="FMN20" s="708"/>
      <c r="FMO20" s="708"/>
      <c r="FMP20" s="708"/>
      <c r="FMQ20" s="708"/>
      <c r="FMR20" s="708"/>
      <c r="FMS20" s="708"/>
      <c r="FMT20" s="708"/>
      <c r="FMU20" s="708"/>
      <c r="FMV20" s="708"/>
      <c r="FMW20" s="708"/>
      <c r="FMX20" s="708"/>
      <c r="FMY20" s="708"/>
      <c r="FMZ20" s="708"/>
      <c r="FNA20" s="708"/>
      <c r="FNB20" s="708"/>
      <c r="FNC20" s="708"/>
      <c r="FND20" s="708"/>
      <c r="FNE20" s="708"/>
      <c r="FNF20" s="708"/>
      <c r="FNG20" s="708"/>
      <c r="FNH20" s="708"/>
      <c r="FNI20" s="708"/>
      <c r="FNJ20" s="708"/>
      <c r="FNK20" s="708"/>
      <c r="FNL20" s="708"/>
      <c r="FNM20" s="708"/>
      <c r="FNN20" s="708"/>
      <c r="FNO20" s="708"/>
      <c r="FNP20" s="708"/>
      <c r="FNQ20" s="708"/>
      <c r="FNR20" s="708"/>
      <c r="FNS20" s="708"/>
      <c r="FNT20" s="708"/>
      <c r="FNU20" s="708"/>
      <c r="FNV20" s="708"/>
      <c r="FNW20" s="708"/>
      <c r="FNX20" s="708"/>
      <c r="FNY20" s="708"/>
      <c r="FNZ20" s="708"/>
      <c r="FOA20" s="708"/>
      <c r="FOB20" s="708"/>
      <c r="FOC20" s="708"/>
      <c r="FOD20" s="708"/>
      <c r="FOE20" s="708"/>
      <c r="FOF20" s="708"/>
      <c r="FOG20" s="708"/>
      <c r="FOH20" s="708"/>
      <c r="FOI20" s="708"/>
      <c r="FOJ20" s="708"/>
      <c r="FOK20" s="708"/>
      <c r="FOL20" s="708"/>
      <c r="FOM20" s="708"/>
      <c r="FON20" s="708"/>
      <c r="FOO20" s="708"/>
      <c r="FOP20" s="708"/>
      <c r="FOQ20" s="708"/>
      <c r="FOR20" s="708"/>
      <c r="FOS20" s="708"/>
      <c r="FOT20" s="708"/>
      <c r="FOU20" s="708"/>
      <c r="FOV20" s="708"/>
      <c r="FOW20" s="708"/>
      <c r="FOX20" s="708"/>
      <c r="FOY20" s="708"/>
      <c r="FOZ20" s="708"/>
      <c r="FPA20" s="708"/>
      <c r="FPB20" s="708"/>
      <c r="FPC20" s="708"/>
      <c r="FPD20" s="708"/>
      <c r="FPE20" s="708"/>
      <c r="FPF20" s="708"/>
      <c r="FPG20" s="708"/>
      <c r="FPH20" s="708"/>
      <c r="FPI20" s="708"/>
      <c r="FPJ20" s="708"/>
      <c r="FPK20" s="708"/>
      <c r="FPL20" s="708"/>
      <c r="FPM20" s="708"/>
      <c r="FPN20" s="708"/>
      <c r="FPO20" s="708"/>
      <c r="FPP20" s="708"/>
      <c r="FPQ20" s="708"/>
      <c r="FPR20" s="708"/>
      <c r="FPS20" s="708"/>
      <c r="FPT20" s="708"/>
      <c r="FPU20" s="708"/>
      <c r="FPV20" s="708"/>
      <c r="FPW20" s="708"/>
      <c r="FPX20" s="708"/>
      <c r="FPY20" s="708"/>
      <c r="FPZ20" s="708"/>
      <c r="FQA20" s="708"/>
      <c r="FQB20" s="708"/>
      <c r="FQC20" s="708"/>
      <c r="FQD20" s="708"/>
      <c r="FQE20" s="708"/>
      <c r="FQF20" s="708"/>
      <c r="FQG20" s="708"/>
      <c r="FQH20" s="708"/>
      <c r="FQI20" s="708"/>
      <c r="FQJ20" s="708"/>
      <c r="FQK20" s="708"/>
      <c r="FQL20" s="708"/>
      <c r="FQM20" s="708"/>
      <c r="FQN20" s="708"/>
      <c r="FQO20" s="708"/>
      <c r="FQP20" s="708"/>
      <c r="FQQ20" s="708"/>
      <c r="FQR20" s="708"/>
      <c r="FQS20" s="708"/>
      <c r="FQT20" s="708"/>
      <c r="FQU20" s="708"/>
      <c r="FQV20" s="708"/>
      <c r="FQW20" s="708"/>
      <c r="FQX20" s="708"/>
      <c r="FQY20" s="708"/>
      <c r="FQZ20" s="708"/>
      <c r="FRA20" s="708"/>
      <c r="FRB20" s="708"/>
      <c r="FRC20" s="708"/>
      <c r="FRD20" s="708"/>
      <c r="FRE20" s="708"/>
      <c r="FRF20" s="708"/>
      <c r="FRG20" s="708"/>
      <c r="FRH20" s="708"/>
      <c r="FRI20" s="708"/>
      <c r="FRJ20" s="708"/>
      <c r="FRK20" s="708"/>
      <c r="FRL20" s="708"/>
      <c r="FRM20" s="708"/>
      <c r="FRN20" s="708"/>
      <c r="FRO20" s="708"/>
      <c r="FRP20" s="708"/>
      <c r="FRQ20" s="708"/>
      <c r="FRR20" s="708"/>
      <c r="FRS20" s="708"/>
      <c r="FRT20" s="708"/>
      <c r="FRU20" s="708"/>
      <c r="FRV20" s="708"/>
      <c r="FRW20" s="708"/>
      <c r="FRX20" s="708"/>
      <c r="FRY20" s="708"/>
      <c r="FRZ20" s="708"/>
      <c r="FSA20" s="708"/>
      <c r="FSB20" s="708"/>
      <c r="FSC20" s="708"/>
      <c r="FSD20" s="708"/>
      <c r="FSE20" s="708"/>
      <c r="FSF20" s="708"/>
      <c r="FSG20" s="708"/>
      <c r="FSH20" s="708"/>
      <c r="FSI20" s="708"/>
      <c r="FSJ20" s="708"/>
      <c r="FSK20" s="708"/>
      <c r="FSL20" s="708"/>
      <c r="FSM20" s="708"/>
      <c r="FSN20" s="708"/>
      <c r="FSO20" s="708"/>
      <c r="FSP20" s="708"/>
      <c r="FSQ20" s="708"/>
      <c r="FSR20" s="708"/>
      <c r="FSS20" s="708"/>
      <c r="FST20" s="708"/>
      <c r="FSU20" s="708"/>
      <c r="FSV20" s="708"/>
      <c r="FSW20" s="708"/>
      <c r="FSX20" s="708"/>
      <c r="FSY20" s="708"/>
      <c r="FSZ20" s="708"/>
      <c r="FTA20" s="708"/>
      <c r="FTB20" s="708"/>
      <c r="FTC20" s="708"/>
      <c r="FTD20" s="708"/>
      <c r="FTE20" s="708"/>
      <c r="FTF20" s="708"/>
      <c r="FTG20" s="708"/>
      <c r="FTH20" s="708"/>
      <c r="FTI20" s="708"/>
      <c r="FTJ20" s="708"/>
      <c r="FTK20" s="708"/>
      <c r="FTL20" s="708"/>
      <c r="FTM20" s="708"/>
      <c r="FTN20" s="708"/>
      <c r="FTO20" s="708"/>
      <c r="FTP20" s="708"/>
      <c r="FTQ20" s="708"/>
      <c r="FTR20" s="708"/>
      <c r="FTS20" s="708"/>
      <c r="FTT20" s="708"/>
      <c r="FTU20" s="708"/>
      <c r="FTV20" s="708"/>
      <c r="FTW20" s="708"/>
      <c r="FTX20" s="708"/>
      <c r="FTY20" s="708"/>
      <c r="FTZ20" s="708"/>
      <c r="FUA20" s="708"/>
      <c r="FUB20" s="708"/>
      <c r="FUC20" s="708"/>
      <c r="FUD20" s="708"/>
      <c r="FUE20" s="708"/>
      <c r="FUF20" s="708"/>
      <c r="FUG20" s="708"/>
      <c r="FUH20" s="708"/>
      <c r="FUI20" s="708"/>
      <c r="FUJ20" s="708"/>
      <c r="FUK20" s="708"/>
      <c r="FUL20" s="708"/>
      <c r="FUM20" s="708"/>
      <c r="FUN20" s="708"/>
      <c r="FUO20" s="708"/>
      <c r="FUP20" s="708"/>
      <c r="FUQ20" s="708"/>
      <c r="FUR20" s="708"/>
      <c r="FUS20" s="708"/>
      <c r="FUT20" s="708"/>
      <c r="FUU20" s="708"/>
      <c r="FUV20" s="708"/>
      <c r="FUW20" s="708"/>
      <c r="FUX20" s="708"/>
      <c r="FUY20" s="708"/>
      <c r="FUZ20" s="708"/>
      <c r="FVA20" s="708"/>
      <c r="FVB20" s="708"/>
      <c r="FVC20" s="708"/>
      <c r="FVD20" s="708"/>
      <c r="FVE20" s="708"/>
      <c r="FVF20" s="708"/>
      <c r="FVG20" s="708"/>
      <c r="FVH20" s="708"/>
      <c r="FVI20" s="708"/>
      <c r="FVJ20" s="708"/>
      <c r="FVK20" s="708"/>
      <c r="FVL20" s="708"/>
      <c r="FVM20" s="708"/>
      <c r="FVN20" s="708"/>
      <c r="FVO20" s="708"/>
      <c r="FVP20" s="708"/>
      <c r="FVQ20" s="708"/>
      <c r="FVR20" s="708"/>
      <c r="FVS20" s="708"/>
      <c r="FVT20" s="708"/>
      <c r="FVU20" s="708"/>
      <c r="FVV20" s="708"/>
      <c r="FVW20" s="708"/>
      <c r="FVX20" s="708"/>
      <c r="FVY20" s="708"/>
      <c r="FVZ20" s="708"/>
      <c r="FWA20" s="708"/>
      <c r="FWB20" s="708"/>
      <c r="FWC20" s="708"/>
      <c r="FWD20" s="708"/>
      <c r="FWE20" s="708"/>
      <c r="FWF20" s="708"/>
      <c r="FWG20" s="708"/>
      <c r="FWH20" s="708"/>
      <c r="FWI20" s="708"/>
      <c r="FWJ20" s="708"/>
      <c r="FWK20" s="708"/>
      <c r="FWL20" s="708"/>
      <c r="FWM20" s="708"/>
      <c r="FWN20" s="708"/>
      <c r="FWO20" s="708"/>
      <c r="FWP20" s="708"/>
      <c r="FWQ20" s="708"/>
      <c r="FWR20" s="708"/>
      <c r="FWS20" s="708"/>
      <c r="FWT20" s="708"/>
      <c r="FWU20" s="708"/>
      <c r="FWV20" s="708"/>
      <c r="FWW20" s="708"/>
      <c r="FWX20" s="708"/>
      <c r="FWY20" s="708"/>
      <c r="FWZ20" s="708"/>
      <c r="FXA20" s="708"/>
      <c r="FXB20" s="708"/>
      <c r="FXC20" s="708"/>
      <c r="FXD20" s="708"/>
      <c r="FXE20" s="708"/>
      <c r="FXF20" s="708"/>
      <c r="FXG20" s="708"/>
      <c r="FXH20" s="708"/>
      <c r="FXI20" s="708"/>
      <c r="FXJ20" s="708"/>
      <c r="FXK20" s="708"/>
      <c r="FXL20" s="708"/>
      <c r="FXM20" s="708"/>
      <c r="FXN20" s="708"/>
      <c r="FXO20" s="708"/>
      <c r="FXP20" s="708"/>
      <c r="FXQ20" s="708"/>
      <c r="FXR20" s="708"/>
      <c r="FXS20" s="708"/>
      <c r="FXT20" s="708"/>
      <c r="FXU20" s="708"/>
      <c r="FXV20" s="708"/>
      <c r="FXW20" s="708"/>
      <c r="FXX20" s="708"/>
      <c r="FXY20" s="708"/>
      <c r="FXZ20" s="708"/>
      <c r="FYA20" s="708"/>
      <c r="FYB20" s="708"/>
      <c r="FYC20" s="708"/>
      <c r="FYD20" s="708"/>
      <c r="FYE20" s="708"/>
      <c r="FYF20" s="708"/>
      <c r="FYG20" s="708"/>
      <c r="FYH20" s="708"/>
      <c r="FYI20" s="708"/>
      <c r="FYJ20" s="708"/>
      <c r="FYK20" s="708"/>
      <c r="FYL20" s="708"/>
      <c r="FYM20" s="708"/>
      <c r="FYN20" s="708"/>
      <c r="FYO20" s="708"/>
      <c r="FYP20" s="708"/>
      <c r="FYQ20" s="708"/>
      <c r="FYR20" s="708"/>
      <c r="FYS20" s="708"/>
      <c r="FYT20" s="708"/>
      <c r="FYU20" s="708"/>
      <c r="FYV20" s="708"/>
      <c r="FYW20" s="708"/>
      <c r="FYX20" s="708"/>
      <c r="FYY20" s="708"/>
      <c r="FYZ20" s="708"/>
      <c r="FZA20" s="708"/>
      <c r="FZB20" s="708"/>
      <c r="FZC20" s="708"/>
      <c r="FZD20" s="708"/>
      <c r="FZE20" s="708"/>
      <c r="FZF20" s="708"/>
      <c r="FZG20" s="708"/>
      <c r="FZH20" s="708"/>
      <c r="FZI20" s="708"/>
      <c r="FZJ20" s="708"/>
      <c r="FZK20" s="708"/>
      <c r="FZL20" s="708"/>
      <c r="FZM20" s="708"/>
      <c r="FZN20" s="708"/>
      <c r="FZO20" s="708"/>
      <c r="FZP20" s="708"/>
      <c r="FZQ20" s="708"/>
      <c r="FZR20" s="708"/>
      <c r="FZS20" s="708"/>
      <c r="FZT20" s="708"/>
      <c r="FZU20" s="708"/>
      <c r="FZV20" s="708"/>
      <c r="FZW20" s="708"/>
      <c r="FZX20" s="708"/>
      <c r="FZY20" s="708"/>
      <c r="FZZ20" s="708"/>
      <c r="GAA20" s="708"/>
      <c r="GAB20" s="708"/>
      <c r="GAC20" s="708"/>
      <c r="GAD20" s="708"/>
      <c r="GAE20" s="708"/>
      <c r="GAF20" s="708"/>
      <c r="GAG20" s="708"/>
      <c r="GAH20" s="708"/>
      <c r="GAI20" s="708"/>
      <c r="GAJ20" s="708"/>
      <c r="GAK20" s="708"/>
      <c r="GAL20" s="708"/>
      <c r="GAM20" s="708"/>
      <c r="GAN20" s="708"/>
      <c r="GAO20" s="708"/>
      <c r="GAP20" s="708"/>
      <c r="GAQ20" s="708"/>
      <c r="GAR20" s="708"/>
      <c r="GAS20" s="708"/>
      <c r="GAT20" s="708"/>
      <c r="GAU20" s="708"/>
      <c r="GAV20" s="708"/>
      <c r="GAW20" s="708"/>
      <c r="GAX20" s="708"/>
      <c r="GAY20" s="708"/>
      <c r="GAZ20" s="708"/>
      <c r="GBA20" s="708"/>
      <c r="GBB20" s="708"/>
      <c r="GBC20" s="708"/>
      <c r="GBD20" s="708"/>
      <c r="GBE20" s="708"/>
      <c r="GBF20" s="708"/>
      <c r="GBG20" s="708"/>
      <c r="GBH20" s="708"/>
      <c r="GBI20" s="708"/>
      <c r="GBJ20" s="708"/>
      <c r="GBK20" s="708"/>
      <c r="GBL20" s="708"/>
      <c r="GBM20" s="708"/>
      <c r="GBN20" s="708"/>
      <c r="GBO20" s="708"/>
      <c r="GBP20" s="708"/>
      <c r="GBQ20" s="708"/>
      <c r="GBR20" s="708"/>
      <c r="GBS20" s="708"/>
      <c r="GBT20" s="708"/>
      <c r="GBU20" s="708"/>
      <c r="GBV20" s="708"/>
      <c r="GBW20" s="708"/>
      <c r="GBX20" s="708"/>
      <c r="GBY20" s="708"/>
      <c r="GBZ20" s="708"/>
      <c r="GCA20" s="708"/>
      <c r="GCB20" s="708"/>
      <c r="GCC20" s="708"/>
      <c r="GCD20" s="708"/>
      <c r="GCE20" s="708"/>
      <c r="GCF20" s="708"/>
      <c r="GCG20" s="708"/>
      <c r="GCH20" s="708"/>
      <c r="GCI20" s="708"/>
      <c r="GCJ20" s="708"/>
      <c r="GCK20" s="708"/>
      <c r="GCL20" s="708"/>
      <c r="GCM20" s="708"/>
      <c r="GCN20" s="708"/>
      <c r="GCO20" s="708"/>
      <c r="GCP20" s="708"/>
      <c r="GCQ20" s="708"/>
      <c r="GCR20" s="708"/>
      <c r="GCS20" s="708"/>
      <c r="GCT20" s="708"/>
      <c r="GCU20" s="708"/>
      <c r="GCV20" s="708"/>
      <c r="GCW20" s="708"/>
      <c r="GCX20" s="708"/>
      <c r="GCY20" s="708"/>
      <c r="GCZ20" s="708"/>
      <c r="GDA20" s="708"/>
      <c r="GDB20" s="708"/>
      <c r="GDC20" s="708"/>
      <c r="GDD20" s="708"/>
      <c r="GDE20" s="708"/>
      <c r="GDF20" s="708"/>
      <c r="GDG20" s="708"/>
      <c r="GDH20" s="708"/>
      <c r="GDI20" s="708"/>
      <c r="GDJ20" s="708"/>
      <c r="GDK20" s="708"/>
      <c r="GDL20" s="708"/>
      <c r="GDM20" s="708"/>
      <c r="GDN20" s="708"/>
      <c r="GDO20" s="708"/>
      <c r="GDP20" s="708"/>
      <c r="GDQ20" s="708"/>
      <c r="GDR20" s="708"/>
      <c r="GDS20" s="708"/>
      <c r="GDT20" s="708"/>
      <c r="GDU20" s="708"/>
      <c r="GDV20" s="708"/>
      <c r="GDW20" s="708"/>
      <c r="GDX20" s="708"/>
      <c r="GDY20" s="708"/>
      <c r="GDZ20" s="708"/>
      <c r="GEA20" s="708"/>
      <c r="GEB20" s="708"/>
      <c r="GEC20" s="708"/>
      <c r="GED20" s="708"/>
      <c r="GEE20" s="708"/>
      <c r="GEF20" s="708"/>
      <c r="GEG20" s="708"/>
      <c r="GEH20" s="708"/>
      <c r="GEI20" s="708"/>
      <c r="GEJ20" s="708"/>
      <c r="GEK20" s="708"/>
      <c r="GEL20" s="708"/>
      <c r="GEM20" s="708"/>
      <c r="GEN20" s="708"/>
      <c r="GEO20" s="708"/>
      <c r="GEP20" s="708"/>
      <c r="GEQ20" s="708"/>
      <c r="GER20" s="708"/>
      <c r="GES20" s="708"/>
      <c r="GET20" s="708"/>
      <c r="GEU20" s="708"/>
      <c r="GEV20" s="708"/>
      <c r="GEW20" s="708"/>
      <c r="GEX20" s="708"/>
      <c r="GEY20" s="708"/>
      <c r="GEZ20" s="708"/>
      <c r="GFA20" s="708"/>
      <c r="GFB20" s="708"/>
      <c r="GFC20" s="708"/>
      <c r="GFD20" s="708"/>
      <c r="GFE20" s="708"/>
      <c r="GFF20" s="708"/>
      <c r="GFG20" s="708"/>
      <c r="GFH20" s="708"/>
      <c r="GFI20" s="708"/>
      <c r="GFJ20" s="708"/>
      <c r="GFK20" s="708"/>
      <c r="GFL20" s="708"/>
      <c r="GFM20" s="708"/>
      <c r="GFN20" s="708"/>
      <c r="GFO20" s="708"/>
      <c r="GFP20" s="708"/>
      <c r="GFQ20" s="708"/>
      <c r="GFR20" s="708"/>
      <c r="GFS20" s="708"/>
      <c r="GFT20" s="708"/>
      <c r="GFU20" s="708"/>
      <c r="GFV20" s="708"/>
      <c r="GFW20" s="708"/>
      <c r="GFX20" s="708"/>
      <c r="GFY20" s="708"/>
      <c r="GFZ20" s="708"/>
      <c r="GGA20" s="708"/>
      <c r="GGB20" s="708"/>
      <c r="GGC20" s="708"/>
      <c r="GGD20" s="708"/>
      <c r="GGE20" s="708"/>
      <c r="GGF20" s="708"/>
      <c r="GGG20" s="708"/>
      <c r="GGH20" s="708"/>
      <c r="GGI20" s="708"/>
      <c r="GGJ20" s="708"/>
      <c r="GGK20" s="708"/>
      <c r="GGL20" s="708"/>
      <c r="GGM20" s="708"/>
      <c r="GGN20" s="708"/>
      <c r="GGO20" s="708"/>
      <c r="GGP20" s="708"/>
      <c r="GGQ20" s="708"/>
      <c r="GGR20" s="708"/>
      <c r="GGS20" s="708"/>
      <c r="GGT20" s="708"/>
      <c r="GGU20" s="708"/>
      <c r="GGV20" s="708"/>
      <c r="GGW20" s="708"/>
      <c r="GGX20" s="708"/>
      <c r="GGY20" s="708"/>
      <c r="GGZ20" s="708"/>
      <c r="GHA20" s="708"/>
      <c r="GHB20" s="708"/>
      <c r="GHC20" s="708"/>
      <c r="GHD20" s="708"/>
      <c r="GHE20" s="708"/>
      <c r="GHF20" s="708"/>
      <c r="GHG20" s="708"/>
      <c r="GHH20" s="708"/>
      <c r="GHI20" s="708"/>
      <c r="GHJ20" s="708"/>
      <c r="GHK20" s="708"/>
      <c r="GHL20" s="708"/>
      <c r="GHM20" s="708"/>
      <c r="GHN20" s="708"/>
      <c r="GHO20" s="708"/>
      <c r="GHP20" s="708"/>
      <c r="GHQ20" s="708"/>
      <c r="GHR20" s="708"/>
      <c r="GHS20" s="708"/>
      <c r="GHT20" s="708"/>
      <c r="GHU20" s="708"/>
      <c r="GHV20" s="708"/>
      <c r="GHW20" s="708"/>
      <c r="GHX20" s="708"/>
      <c r="GHY20" s="708"/>
      <c r="GHZ20" s="708"/>
      <c r="GIA20" s="708"/>
      <c r="GIB20" s="708"/>
      <c r="GIC20" s="708"/>
      <c r="GID20" s="708"/>
      <c r="GIE20" s="708"/>
      <c r="GIF20" s="708"/>
      <c r="GIG20" s="708"/>
      <c r="GIH20" s="708"/>
      <c r="GII20" s="708"/>
      <c r="GIJ20" s="708"/>
      <c r="GIK20" s="708"/>
      <c r="GIL20" s="708"/>
      <c r="GIM20" s="708"/>
      <c r="GIN20" s="708"/>
      <c r="GIO20" s="708"/>
      <c r="GIP20" s="708"/>
      <c r="GIQ20" s="708"/>
      <c r="GIR20" s="708"/>
      <c r="GIS20" s="708"/>
      <c r="GIT20" s="708"/>
      <c r="GIU20" s="708"/>
      <c r="GIV20" s="708"/>
      <c r="GIW20" s="708"/>
      <c r="GIX20" s="708"/>
      <c r="GIY20" s="708"/>
      <c r="GIZ20" s="708"/>
      <c r="GJA20" s="708"/>
      <c r="GJB20" s="708"/>
      <c r="GJC20" s="708"/>
      <c r="GJD20" s="708"/>
      <c r="GJE20" s="708"/>
      <c r="GJF20" s="708"/>
      <c r="GJG20" s="708"/>
      <c r="GJH20" s="708"/>
      <c r="GJI20" s="708"/>
      <c r="GJJ20" s="708"/>
      <c r="GJK20" s="708"/>
      <c r="GJL20" s="708"/>
      <c r="GJM20" s="708"/>
      <c r="GJN20" s="708"/>
      <c r="GJO20" s="708"/>
      <c r="GJP20" s="708"/>
      <c r="GJQ20" s="708"/>
      <c r="GJR20" s="708"/>
      <c r="GJS20" s="708"/>
      <c r="GJT20" s="708"/>
      <c r="GJU20" s="708"/>
      <c r="GJV20" s="708"/>
      <c r="GJW20" s="708"/>
      <c r="GJX20" s="708"/>
      <c r="GJY20" s="708"/>
      <c r="GJZ20" s="708"/>
      <c r="GKA20" s="708"/>
      <c r="GKB20" s="708"/>
      <c r="GKC20" s="708"/>
      <c r="GKD20" s="708"/>
      <c r="GKE20" s="708"/>
      <c r="GKF20" s="708"/>
      <c r="GKG20" s="708"/>
      <c r="GKH20" s="708"/>
      <c r="GKI20" s="708"/>
      <c r="GKJ20" s="708"/>
      <c r="GKK20" s="708"/>
      <c r="GKL20" s="708"/>
      <c r="GKM20" s="708"/>
      <c r="GKN20" s="708"/>
      <c r="GKO20" s="708"/>
      <c r="GKP20" s="708"/>
      <c r="GKQ20" s="708"/>
      <c r="GKR20" s="708"/>
      <c r="GKS20" s="708"/>
      <c r="GKT20" s="708"/>
      <c r="GKU20" s="708"/>
      <c r="GKV20" s="708"/>
      <c r="GKW20" s="708"/>
      <c r="GKX20" s="708"/>
      <c r="GKY20" s="708"/>
      <c r="GKZ20" s="708"/>
      <c r="GLA20" s="708"/>
      <c r="GLB20" s="708"/>
      <c r="GLC20" s="708"/>
      <c r="GLD20" s="708"/>
      <c r="GLE20" s="708"/>
      <c r="GLF20" s="708"/>
      <c r="GLG20" s="708"/>
      <c r="GLH20" s="708"/>
      <c r="GLI20" s="708"/>
      <c r="GLJ20" s="708"/>
      <c r="GLK20" s="708"/>
      <c r="GLL20" s="708"/>
      <c r="GLM20" s="708"/>
      <c r="GLN20" s="708"/>
      <c r="GLO20" s="708"/>
      <c r="GLP20" s="708"/>
      <c r="GLQ20" s="708"/>
      <c r="GLR20" s="708"/>
      <c r="GLS20" s="708"/>
      <c r="GLT20" s="708"/>
      <c r="GLU20" s="708"/>
      <c r="GLV20" s="708"/>
      <c r="GLW20" s="708"/>
      <c r="GLX20" s="708"/>
      <c r="GLY20" s="708"/>
      <c r="GLZ20" s="708"/>
      <c r="GMA20" s="708"/>
      <c r="GMB20" s="708"/>
      <c r="GMC20" s="708"/>
      <c r="GMD20" s="708"/>
      <c r="GME20" s="708"/>
      <c r="GMF20" s="708"/>
      <c r="GMG20" s="708"/>
      <c r="GMH20" s="708"/>
      <c r="GMI20" s="708"/>
      <c r="GMJ20" s="708"/>
      <c r="GMK20" s="708"/>
      <c r="GML20" s="708"/>
      <c r="GMM20" s="708"/>
      <c r="GMN20" s="708"/>
      <c r="GMO20" s="708"/>
      <c r="GMP20" s="708"/>
      <c r="GMQ20" s="708"/>
      <c r="GMR20" s="708"/>
      <c r="GMS20" s="708"/>
      <c r="GMT20" s="708"/>
      <c r="GMU20" s="708"/>
      <c r="GMV20" s="708"/>
      <c r="GMW20" s="708"/>
      <c r="GMX20" s="708"/>
      <c r="GMY20" s="708"/>
      <c r="GMZ20" s="708"/>
      <c r="GNA20" s="708"/>
      <c r="GNB20" s="708"/>
      <c r="GNC20" s="708"/>
      <c r="GND20" s="708"/>
      <c r="GNE20" s="708"/>
      <c r="GNF20" s="708"/>
      <c r="GNG20" s="708"/>
      <c r="GNH20" s="708"/>
      <c r="GNI20" s="708"/>
      <c r="GNJ20" s="708"/>
      <c r="GNK20" s="708"/>
      <c r="GNL20" s="708"/>
      <c r="GNM20" s="708"/>
      <c r="GNN20" s="708"/>
      <c r="GNO20" s="708"/>
      <c r="GNP20" s="708"/>
      <c r="GNQ20" s="708"/>
      <c r="GNR20" s="708"/>
      <c r="GNS20" s="708"/>
      <c r="GNT20" s="708"/>
      <c r="GNU20" s="708"/>
      <c r="GNV20" s="708"/>
      <c r="GNW20" s="708"/>
      <c r="GNX20" s="708"/>
      <c r="GNY20" s="708"/>
      <c r="GNZ20" s="708"/>
      <c r="GOA20" s="708"/>
      <c r="GOB20" s="708"/>
      <c r="GOC20" s="708"/>
      <c r="GOD20" s="708"/>
      <c r="GOE20" s="708"/>
      <c r="GOF20" s="708"/>
      <c r="GOG20" s="708"/>
      <c r="GOH20" s="708"/>
      <c r="GOI20" s="708"/>
      <c r="GOJ20" s="708"/>
      <c r="GOK20" s="708"/>
      <c r="GOL20" s="708"/>
      <c r="GOM20" s="708"/>
      <c r="GON20" s="708"/>
      <c r="GOO20" s="708"/>
      <c r="GOP20" s="708"/>
      <c r="GOQ20" s="708"/>
      <c r="GOR20" s="708"/>
      <c r="GOS20" s="708"/>
      <c r="GOT20" s="708"/>
      <c r="GOU20" s="708"/>
      <c r="GOV20" s="708"/>
      <c r="GOW20" s="708"/>
      <c r="GOX20" s="708"/>
      <c r="GOY20" s="708"/>
      <c r="GOZ20" s="708"/>
      <c r="GPA20" s="708"/>
      <c r="GPB20" s="708"/>
      <c r="GPC20" s="708"/>
      <c r="GPD20" s="708"/>
      <c r="GPE20" s="708"/>
      <c r="GPF20" s="708"/>
      <c r="GPG20" s="708"/>
      <c r="GPH20" s="708"/>
      <c r="GPI20" s="708"/>
      <c r="GPJ20" s="708"/>
      <c r="GPK20" s="708"/>
      <c r="GPL20" s="708"/>
      <c r="GPM20" s="708"/>
      <c r="GPN20" s="708"/>
      <c r="GPO20" s="708"/>
      <c r="GPP20" s="708"/>
      <c r="GPQ20" s="708"/>
      <c r="GPR20" s="708"/>
      <c r="GPS20" s="708"/>
      <c r="GPT20" s="708"/>
      <c r="GPU20" s="708"/>
      <c r="GPV20" s="708"/>
      <c r="GPW20" s="708"/>
      <c r="GPX20" s="708"/>
      <c r="GPY20" s="708"/>
      <c r="GPZ20" s="708"/>
      <c r="GQA20" s="708"/>
      <c r="GQB20" s="708"/>
      <c r="GQC20" s="708"/>
      <c r="GQD20" s="708"/>
      <c r="GQE20" s="708"/>
      <c r="GQF20" s="708"/>
      <c r="GQG20" s="708"/>
      <c r="GQH20" s="708"/>
      <c r="GQI20" s="708"/>
      <c r="GQJ20" s="708"/>
      <c r="GQK20" s="708"/>
      <c r="GQL20" s="708"/>
      <c r="GQM20" s="708"/>
      <c r="GQN20" s="708"/>
      <c r="GQO20" s="708"/>
      <c r="GQP20" s="708"/>
      <c r="GQQ20" s="708"/>
      <c r="GQR20" s="708"/>
      <c r="GQS20" s="708"/>
      <c r="GQT20" s="708"/>
      <c r="GQU20" s="708"/>
      <c r="GQV20" s="708"/>
      <c r="GQW20" s="708"/>
      <c r="GQX20" s="708"/>
      <c r="GQY20" s="708"/>
      <c r="GQZ20" s="708"/>
      <c r="GRA20" s="708"/>
      <c r="GRB20" s="708"/>
      <c r="GRC20" s="708"/>
      <c r="GRD20" s="708"/>
      <c r="GRE20" s="708"/>
      <c r="GRF20" s="708"/>
      <c r="GRG20" s="708"/>
      <c r="GRH20" s="708"/>
      <c r="GRI20" s="708"/>
      <c r="GRJ20" s="708"/>
      <c r="GRK20" s="708"/>
      <c r="GRL20" s="708"/>
      <c r="GRM20" s="708"/>
      <c r="GRN20" s="708"/>
      <c r="GRO20" s="708"/>
      <c r="GRP20" s="708"/>
      <c r="GRQ20" s="708"/>
      <c r="GRR20" s="708"/>
      <c r="GRS20" s="708"/>
      <c r="GRT20" s="708"/>
      <c r="GRU20" s="708"/>
      <c r="GRV20" s="708"/>
      <c r="GRW20" s="708"/>
      <c r="GRX20" s="708"/>
      <c r="GRY20" s="708"/>
      <c r="GRZ20" s="708"/>
      <c r="GSA20" s="708"/>
      <c r="GSB20" s="708"/>
      <c r="GSC20" s="708"/>
      <c r="GSD20" s="708"/>
      <c r="GSE20" s="708"/>
      <c r="GSF20" s="708"/>
      <c r="GSG20" s="708"/>
      <c r="GSH20" s="708"/>
      <c r="GSI20" s="708"/>
      <c r="GSJ20" s="708"/>
      <c r="GSK20" s="708"/>
      <c r="GSL20" s="708"/>
      <c r="GSM20" s="708"/>
      <c r="GSN20" s="708"/>
      <c r="GSO20" s="708"/>
      <c r="GSP20" s="708"/>
      <c r="GSQ20" s="708"/>
      <c r="GSR20" s="708"/>
      <c r="GSS20" s="708"/>
      <c r="GST20" s="708"/>
      <c r="GSU20" s="708"/>
      <c r="GSV20" s="708"/>
      <c r="GSW20" s="708"/>
      <c r="GSX20" s="708"/>
      <c r="GSY20" s="708"/>
      <c r="GSZ20" s="708"/>
      <c r="GTA20" s="708"/>
      <c r="GTB20" s="708"/>
      <c r="GTC20" s="708"/>
      <c r="GTD20" s="708"/>
      <c r="GTE20" s="708"/>
      <c r="GTF20" s="708"/>
      <c r="GTG20" s="708"/>
      <c r="GTH20" s="708"/>
      <c r="GTI20" s="708"/>
      <c r="GTJ20" s="708"/>
      <c r="GTK20" s="708"/>
      <c r="GTL20" s="708"/>
      <c r="GTM20" s="708"/>
      <c r="GTN20" s="708"/>
      <c r="GTO20" s="708"/>
      <c r="GTP20" s="708"/>
      <c r="GTQ20" s="708"/>
      <c r="GTR20" s="708"/>
      <c r="GTS20" s="708"/>
      <c r="GTT20" s="708"/>
      <c r="GTU20" s="708"/>
      <c r="GTV20" s="708"/>
      <c r="GTW20" s="708"/>
      <c r="GTX20" s="708"/>
      <c r="GTY20" s="708"/>
      <c r="GTZ20" s="708"/>
      <c r="GUA20" s="708"/>
      <c r="GUB20" s="708"/>
      <c r="GUC20" s="708"/>
      <c r="GUD20" s="708"/>
      <c r="GUE20" s="708"/>
      <c r="GUF20" s="708"/>
      <c r="GUG20" s="708"/>
      <c r="GUH20" s="708"/>
      <c r="GUI20" s="708"/>
      <c r="GUJ20" s="708"/>
      <c r="GUK20" s="708"/>
      <c r="GUL20" s="708"/>
      <c r="GUM20" s="708"/>
      <c r="GUN20" s="708"/>
      <c r="GUO20" s="708"/>
      <c r="GUP20" s="708"/>
      <c r="GUQ20" s="708"/>
      <c r="GUR20" s="708"/>
      <c r="GUS20" s="708"/>
      <c r="GUT20" s="708"/>
      <c r="GUU20" s="708"/>
      <c r="GUV20" s="708"/>
      <c r="GUW20" s="708"/>
      <c r="GUX20" s="708"/>
      <c r="GUY20" s="708"/>
      <c r="GUZ20" s="708"/>
      <c r="GVA20" s="708"/>
      <c r="GVB20" s="708"/>
      <c r="GVC20" s="708"/>
      <c r="GVD20" s="708"/>
      <c r="GVE20" s="708"/>
      <c r="GVF20" s="708"/>
      <c r="GVG20" s="708"/>
      <c r="GVH20" s="708"/>
      <c r="GVI20" s="708"/>
      <c r="GVJ20" s="708"/>
      <c r="GVK20" s="708"/>
      <c r="GVL20" s="708"/>
      <c r="GVM20" s="708"/>
      <c r="GVN20" s="708"/>
      <c r="GVO20" s="708"/>
      <c r="GVP20" s="708"/>
      <c r="GVQ20" s="708"/>
      <c r="GVR20" s="708"/>
      <c r="GVS20" s="708"/>
      <c r="GVT20" s="708"/>
      <c r="GVU20" s="708"/>
      <c r="GVV20" s="708"/>
      <c r="GVW20" s="708"/>
      <c r="GVX20" s="708"/>
      <c r="GVY20" s="708"/>
      <c r="GVZ20" s="708"/>
      <c r="GWA20" s="708"/>
      <c r="GWB20" s="708"/>
      <c r="GWC20" s="708"/>
      <c r="GWD20" s="708"/>
      <c r="GWE20" s="708"/>
      <c r="GWF20" s="708"/>
      <c r="GWG20" s="708"/>
      <c r="GWH20" s="708"/>
      <c r="GWI20" s="708"/>
      <c r="GWJ20" s="708"/>
      <c r="GWK20" s="708"/>
      <c r="GWL20" s="708"/>
      <c r="GWM20" s="708"/>
      <c r="GWN20" s="708"/>
      <c r="GWO20" s="708"/>
      <c r="GWP20" s="708"/>
      <c r="GWQ20" s="708"/>
      <c r="GWR20" s="708"/>
      <c r="GWS20" s="708"/>
      <c r="GWT20" s="708"/>
      <c r="GWU20" s="708"/>
      <c r="GWV20" s="708"/>
      <c r="GWW20" s="708"/>
      <c r="GWX20" s="708"/>
      <c r="GWY20" s="708"/>
      <c r="GWZ20" s="708"/>
      <c r="GXA20" s="708"/>
      <c r="GXB20" s="708"/>
      <c r="GXC20" s="708"/>
      <c r="GXD20" s="708"/>
      <c r="GXE20" s="708"/>
      <c r="GXF20" s="708"/>
      <c r="GXG20" s="708"/>
      <c r="GXH20" s="708"/>
      <c r="GXI20" s="708"/>
      <c r="GXJ20" s="708"/>
      <c r="GXK20" s="708"/>
      <c r="GXL20" s="708"/>
      <c r="GXM20" s="708"/>
      <c r="GXN20" s="708"/>
      <c r="GXO20" s="708"/>
      <c r="GXP20" s="708"/>
      <c r="GXQ20" s="708"/>
      <c r="GXR20" s="708"/>
      <c r="GXS20" s="708"/>
      <c r="GXT20" s="708"/>
      <c r="GXU20" s="708"/>
      <c r="GXV20" s="708"/>
      <c r="GXW20" s="708"/>
      <c r="GXX20" s="708"/>
      <c r="GXY20" s="708"/>
      <c r="GXZ20" s="708"/>
      <c r="GYA20" s="708"/>
      <c r="GYB20" s="708"/>
      <c r="GYC20" s="708"/>
      <c r="GYD20" s="708"/>
      <c r="GYE20" s="708"/>
      <c r="GYF20" s="708"/>
      <c r="GYG20" s="708"/>
      <c r="GYH20" s="708"/>
      <c r="GYI20" s="708"/>
      <c r="GYJ20" s="708"/>
      <c r="GYK20" s="708"/>
      <c r="GYL20" s="708"/>
      <c r="GYM20" s="708"/>
      <c r="GYN20" s="708"/>
      <c r="GYO20" s="708"/>
      <c r="GYP20" s="708"/>
      <c r="GYQ20" s="708"/>
      <c r="GYR20" s="708"/>
      <c r="GYS20" s="708"/>
      <c r="GYT20" s="708"/>
      <c r="GYU20" s="708"/>
      <c r="GYV20" s="708"/>
      <c r="GYW20" s="708"/>
      <c r="GYX20" s="708"/>
      <c r="GYY20" s="708"/>
      <c r="GYZ20" s="708"/>
      <c r="GZA20" s="708"/>
      <c r="GZB20" s="708"/>
      <c r="GZC20" s="708"/>
      <c r="GZD20" s="708"/>
      <c r="GZE20" s="708"/>
      <c r="GZF20" s="708"/>
      <c r="GZG20" s="708"/>
      <c r="GZH20" s="708"/>
      <c r="GZI20" s="708"/>
      <c r="GZJ20" s="708"/>
      <c r="GZK20" s="708"/>
      <c r="GZL20" s="708"/>
      <c r="GZM20" s="708"/>
      <c r="GZN20" s="708"/>
      <c r="GZO20" s="708"/>
      <c r="GZP20" s="708"/>
      <c r="GZQ20" s="708"/>
      <c r="GZR20" s="708"/>
      <c r="GZS20" s="708"/>
      <c r="GZT20" s="708"/>
      <c r="GZU20" s="708"/>
      <c r="GZV20" s="708"/>
      <c r="GZW20" s="708"/>
      <c r="GZX20" s="708"/>
      <c r="GZY20" s="708"/>
      <c r="GZZ20" s="708"/>
      <c r="HAA20" s="708"/>
      <c r="HAB20" s="708"/>
      <c r="HAC20" s="708"/>
      <c r="HAD20" s="708"/>
      <c r="HAE20" s="708"/>
      <c r="HAF20" s="708"/>
      <c r="HAG20" s="708"/>
      <c r="HAH20" s="708"/>
      <c r="HAI20" s="708"/>
      <c r="HAJ20" s="708"/>
      <c r="HAK20" s="708"/>
      <c r="HAL20" s="708"/>
      <c r="HAM20" s="708"/>
      <c r="HAN20" s="708"/>
      <c r="HAO20" s="708"/>
      <c r="HAP20" s="708"/>
      <c r="HAQ20" s="708"/>
      <c r="HAR20" s="708"/>
      <c r="HAS20" s="708"/>
      <c r="HAT20" s="708"/>
      <c r="HAU20" s="708"/>
      <c r="HAV20" s="708"/>
      <c r="HAW20" s="708"/>
      <c r="HAX20" s="708"/>
      <c r="HAY20" s="708"/>
      <c r="HAZ20" s="708"/>
      <c r="HBA20" s="708"/>
      <c r="HBB20" s="708"/>
      <c r="HBC20" s="708"/>
      <c r="HBD20" s="708"/>
      <c r="HBE20" s="708"/>
      <c r="HBF20" s="708"/>
      <c r="HBG20" s="708"/>
      <c r="HBH20" s="708"/>
      <c r="HBI20" s="708"/>
      <c r="HBJ20" s="708"/>
      <c r="HBK20" s="708"/>
      <c r="HBL20" s="708"/>
      <c r="HBM20" s="708"/>
      <c r="HBN20" s="708"/>
      <c r="HBO20" s="708"/>
      <c r="HBP20" s="708"/>
      <c r="HBQ20" s="708"/>
      <c r="HBR20" s="708"/>
      <c r="HBS20" s="708"/>
      <c r="HBT20" s="708"/>
      <c r="HBU20" s="708"/>
      <c r="HBV20" s="708"/>
      <c r="HBW20" s="708"/>
      <c r="HBX20" s="708"/>
      <c r="HBY20" s="708"/>
      <c r="HBZ20" s="708"/>
      <c r="HCA20" s="708"/>
      <c r="HCB20" s="708"/>
      <c r="HCC20" s="708"/>
      <c r="HCD20" s="708"/>
      <c r="HCE20" s="708"/>
      <c r="HCF20" s="708"/>
      <c r="HCG20" s="708"/>
      <c r="HCH20" s="708"/>
      <c r="HCI20" s="708"/>
      <c r="HCJ20" s="708"/>
      <c r="HCK20" s="708"/>
      <c r="HCL20" s="708"/>
      <c r="HCM20" s="708"/>
      <c r="HCN20" s="708"/>
      <c r="HCO20" s="708"/>
      <c r="HCP20" s="708"/>
      <c r="HCQ20" s="708"/>
      <c r="HCR20" s="708"/>
      <c r="HCS20" s="708"/>
      <c r="HCT20" s="708"/>
      <c r="HCU20" s="708"/>
      <c r="HCV20" s="708"/>
      <c r="HCW20" s="708"/>
      <c r="HCX20" s="708"/>
      <c r="HCY20" s="708"/>
      <c r="HCZ20" s="708"/>
      <c r="HDA20" s="708"/>
      <c r="HDB20" s="708"/>
      <c r="HDC20" s="708"/>
      <c r="HDD20" s="708"/>
      <c r="HDE20" s="708"/>
      <c r="HDF20" s="708"/>
      <c r="HDG20" s="708"/>
      <c r="HDH20" s="708"/>
      <c r="HDI20" s="708"/>
      <c r="HDJ20" s="708"/>
      <c r="HDK20" s="708"/>
      <c r="HDL20" s="708"/>
      <c r="HDM20" s="708"/>
      <c r="HDN20" s="708"/>
      <c r="HDO20" s="708"/>
      <c r="HDP20" s="708"/>
      <c r="HDQ20" s="708"/>
      <c r="HDR20" s="708"/>
      <c r="HDS20" s="708"/>
      <c r="HDT20" s="708"/>
      <c r="HDU20" s="708"/>
      <c r="HDV20" s="708"/>
      <c r="HDW20" s="708"/>
      <c r="HDX20" s="708"/>
      <c r="HDY20" s="708"/>
      <c r="HDZ20" s="708"/>
      <c r="HEA20" s="708"/>
      <c r="HEB20" s="708"/>
      <c r="HEC20" s="708"/>
      <c r="HED20" s="708"/>
      <c r="HEE20" s="708"/>
      <c r="HEF20" s="708"/>
      <c r="HEG20" s="708"/>
      <c r="HEH20" s="708"/>
      <c r="HEI20" s="708"/>
      <c r="HEJ20" s="708"/>
      <c r="HEK20" s="708"/>
      <c r="HEL20" s="708"/>
      <c r="HEM20" s="708"/>
      <c r="HEN20" s="708"/>
      <c r="HEO20" s="708"/>
      <c r="HEP20" s="708"/>
      <c r="HEQ20" s="708"/>
      <c r="HER20" s="708"/>
      <c r="HES20" s="708"/>
      <c r="HET20" s="708"/>
      <c r="HEU20" s="708"/>
      <c r="HEV20" s="708"/>
      <c r="HEW20" s="708"/>
      <c r="HEX20" s="708"/>
      <c r="HEY20" s="708"/>
      <c r="HEZ20" s="708"/>
      <c r="HFA20" s="708"/>
      <c r="HFB20" s="708"/>
      <c r="HFC20" s="708"/>
      <c r="HFD20" s="708"/>
      <c r="HFE20" s="708"/>
      <c r="HFF20" s="708"/>
      <c r="HFG20" s="708"/>
      <c r="HFH20" s="708"/>
      <c r="HFI20" s="708"/>
      <c r="HFJ20" s="708"/>
      <c r="HFK20" s="708"/>
      <c r="HFL20" s="708"/>
      <c r="HFM20" s="708"/>
      <c r="HFN20" s="708"/>
      <c r="HFO20" s="708"/>
      <c r="HFP20" s="708"/>
      <c r="HFQ20" s="708"/>
      <c r="HFR20" s="708"/>
      <c r="HFS20" s="708"/>
      <c r="HFT20" s="708"/>
      <c r="HFU20" s="708"/>
      <c r="HFV20" s="708"/>
      <c r="HFW20" s="708"/>
      <c r="HFX20" s="708"/>
      <c r="HFY20" s="708"/>
      <c r="HFZ20" s="708"/>
      <c r="HGA20" s="708"/>
      <c r="HGB20" s="708"/>
      <c r="HGC20" s="708"/>
      <c r="HGD20" s="708"/>
      <c r="HGE20" s="708"/>
      <c r="HGF20" s="708"/>
      <c r="HGG20" s="708"/>
      <c r="HGH20" s="708"/>
      <c r="HGI20" s="708"/>
      <c r="HGJ20" s="708"/>
      <c r="HGK20" s="708"/>
      <c r="HGL20" s="708"/>
      <c r="HGM20" s="708"/>
      <c r="HGN20" s="708"/>
      <c r="HGO20" s="708"/>
      <c r="HGP20" s="708"/>
      <c r="HGQ20" s="708"/>
      <c r="HGR20" s="708"/>
      <c r="HGS20" s="708"/>
      <c r="HGT20" s="708"/>
      <c r="HGU20" s="708"/>
      <c r="HGV20" s="708"/>
      <c r="HGW20" s="708"/>
      <c r="HGX20" s="708"/>
      <c r="HGY20" s="708"/>
      <c r="HGZ20" s="708"/>
      <c r="HHA20" s="708"/>
      <c r="HHB20" s="708"/>
      <c r="HHC20" s="708"/>
      <c r="HHD20" s="708"/>
      <c r="HHE20" s="708"/>
      <c r="HHF20" s="708"/>
      <c r="HHG20" s="708"/>
      <c r="HHH20" s="708"/>
      <c r="HHI20" s="708"/>
      <c r="HHJ20" s="708"/>
      <c r="HHK20" s="708"/>
      <c r="HHL20" s="708"/>
      <c r="HHM20" s="708"/>
      <c r="HHN20" s="708"/>
      <c r="HHO20" s="708"/>
      <c r="HHP20" s="708"/>
      <c r="HHQ20" s="708"/>
      <c r="HHR20" s="708"/>
      <c r="HHS20" s="708"/>
      <c r="HHT20" s="708"/>
      <c r="HHU20" s="708"/>
      <c r="HHV20" s="708"/>
      <c r="HHW20" s="708"/>
      <c r="HHX20" s="708"/>
      <c r="HHY20" s="708"/>
      <c r="HHZ20" s="708"/>
      <c r="HIA20" s="708"/>
      <c r="HIB20" s="708"/>
      <c r="HIC20" s="708"/>
      <c r="HID20" s="708"/>
      <c r="HIE20" s="708"/>
      <c r="HIF20" s="708"/>
      <c r="HIG20" s="708"/>
      <c r="HIH20" s="708"/>
      <c r="HII20" s="708"/>
      <c r="HIJ20" s="708"/>
      <c r="HIK20" s="708"/>
      <c r="HIL20" s="708"/>
      <c r="HIM20" s="708"/>
      <c r="HIN20" s="708"/>
      <c r="HIO20" s="708"/>
      <c r="HIP20" s="708"/>
      <c r="HIQ20" s="708"/>
      <c r="HIR20" s="708"/>
      <c r="HIS20" s="708"/>
      <c r="HIT20" s="708"/>
      <c r="HIU20" s="708"/>
      <c r="HIV20" s="708"/>
      <c r="HIW20" s="708"/>
      <c r="HIX20" s="708"/>
      <c r="HIY20" s="708"/>
      <c r="HIZ20" s="708"/>
      <c r="HJA20" s="708"/>
      <c r="HJB20" s="708"/>
      <c r="HJC20" s="708"/>
      <c r="HJD20" s="708"/>
      <c r="HJE20" s="708"/>
      <c r="HJF20" s="708"/>
      <c r="HJG20" s="708"/>
      <c r="HJH20" s="708"/>
      <c r="HJI20" s="708"/>
      <c r="HJJ20" s="708"/>
      <c r="HJK20" s="708"/>
      <c r="HJL20" s="708"/>
      <c r="HJM20" s="708"/>
      <c r="HJN20" s="708"/>
      <c r="HJO20" s="708"/>
      <c r="HJP20" s="708"/>
      <c r="HJQ20" s="708"/>
      <c r="HJR20" s="708"/>
      <c r="HJS20" s="708"/>
      <c r="HJT20" s="708"/>
      <c r="HJU20" s="708"/>
      <c r="HJV20" s="708"/>
      <c r="HJW20" s="708"/>
      <c r="HJX20" s="708"/>
      <c r="HJY20" s="708"/>
      <c r="HJZ20" s="708"/>
      <c r="HKA20" s="708"/>
      <c r="HKB20" s="708"/>
      <c r="HKC20" s="708"/>
      <c r="HKD20" s="708"/>
      <c r="HKE20" s="708"/>
      <c r="HKF20" s="708"/>
      <c r="HKG20" s="708"/>
      <c r="HKH20" s="708"/>
      <c r="HKI20" s="708"/>
      <c r="HKJ20" s="708"/>
      <c r="HKK20" s="708"/>
      <c r="HKL20" s="708"/>
      <c r="HKM20" s="708"/>
      <c r="HKN20" s="708"/>
      <c r="HKO20" s="708"/>
      <c r="HKP20" s="708"/>
      <c r="HKQ20" s="708"/>
      <c r="HKR20" s="708"/>
      <c r="HKS20" s="708"/>
      <c r="HKT20" s="708"/>
      <c r="HKU20" s="708"/>
      <c r="HKV20" s="708"/>
      <c r="HKW20" s="708"/>
      <c r="HKX20" s="708"/>
      <c r="HKY20" s="708"/>
      <c r="HKZ20" s="708"/>
      <c r="HLA20" s="708"/>
      <c r="HLB20" s="708"/>
      <c r="HLC20" s="708"/>
      <c r="HLD20" s="708"/>
      <c r="HLE20" s="708"/>
      <c r="HLF20" s="708"/>
      <c r="HLG20" s="708"/>
      <c r="HLH20" s="708"/>
      <c r="HLI20" s="708"/>
      <c r="HLJ20" s="708"/>
      <c r="HLK20" s="708"/>
      <c r="HLL20" s="708"/>
      <c r="HLM20" s="708"/>
      <c r="HLN20" s="708"/>
      <c r="HLO20" s="708"/>
      <c r="HLP20" s="708"/>
      <c r="HLQ20" s="708"/>
      <c r="HLR20" s="708"/>
      <c r="HLS20" s="708"/>
      <c r="HLT20" s="708"/>
      <c r="HLU20" s="708"/>
      <c r="HLV20" s="708"/>
      <c r="HLW20" s="708"/>
      <c r="HLX20" s="708"/>
      <c r="HLY20" s="708"/>
      <c r="HLZ20" s="708"/>
      <c r="HMA20" s="708"/>
      <c r="HMB20" s="708"/>
      <c r="HMC20" s="708"/>
      <c r="HMD20" s="708"/>
      <c r="HME20" s="708"/>
      <c r="HMF20" s="708"/>
      <c r="HMG20" s="708"/>
      <c r="HMH20" s="708"/>
      <c r="HMI20" s="708"/>
      <c r="HMJ20" s="708"/>
      <c r="HMK20" s="708"/>
      <c r="HML20" s="708"/>
      <c r="HMM20" s="708"/>
      <c r="HMN20" s="708"/>
      <c r="HMO20" s="708"/>
      <c r="HMP20" s="708"/>
      <c r="HMQ20" s="708"/>
      <c r="HMR20" s="708"/>
      <c r="HMS20" s="708"/>
      <c r="HMT20" s="708"/>
      <c r="HMU20" s="708"/>
      <c r="HMV20" s="708"/>
      <c r="HMW20" s="708"/>
      <c r="HMX20" s="708"/>
      <c r="HMY20" s="708"/>
      <c r="HMZ20" s="708"/>
      <c r="HNA20" s="708"/>
      <c r="HNB20" s="708"/>
      <c r="HNC20" s="708"/>
      <c r="HND20" s="708"/>
      <c r="HNE20" s="708"/>
      <c r="HNF20" s="708"/>
      <c r="HNG20" s="708"/>
      <c r="HNH20" s="708"/>
      <c r="HNI20" s="708"/>
      <c r="HNJ20" s="708"/>
      <c r="HNK20" s="708"/>
      <c r="HNL20" s="708"/>
      <c r="HNM20" s="708"/>
      <c r="HNN20" s="708"/>
      <c r="HNO20" s="708"/>
      <c r="HNP20" s="708"/>
      <c r="HNQ20" s="708"/>
      <c r="HNR20" s="708"/>
      <c r="HNS20" s="708"/>
      <c r="HNT20" s="708"/>
      <c r="HNU20" s="708"/>
      <c r="HNV20" s="708"/>
      <c r="HNW20" s="708"/>
      <c r="HNX20" s="708"/>
      <c r="HNY20" s="708"/>
      <c r="HNZ20" s="708"/>
      <c r="HOA20" s="708"/>
      <c r="HOB20" s="708"/>
      <c r="HOC20" s="708"/>
      <c r="HOD20" s="708"/>
      <c r="HOE20" s="708"/>
      <c r="HOF20" s="708"/>
      <c r="HOG20" s="708"/>
      <c r="HOH20" s="708"/>
      <c r="HOI20" s="708"/>
      <c r="HOJ20" s="708"/>
      <c r="HOK20" s="708"/>
      <c r="HOL20" s="708"/>
      <c r="HOM20" s="708"/>
      <c r="HON20" s="708"/>
      <c r="HOO20" s="708"/>
      <c r="HOP20" s="708"/>
      <c r="HOQ20" s="708"/>
      <c r="HOR20" s="708"/>
      <c r="HOS20" s="708"/>
      <c r="HOT20" s="708"/>
      <c r="HOU20" s="708"/>
      <c r="HOV20" s="708"/>
      <c r="HOW20" s="708"/>
      <c r="HOX20" s="708"/>
      <c r="HOY20" s="708"/>
      <c r="HOZ20" s="708"/>
      <c r="HPA20" s="708"/>
      <c r="HPB20" s="708"/>
      <c r="HPC20" s="708"/>
      <c r="HPD20" s="708"/>
      <c r="HPE20" s="708"/>
      <c r="HPF20" s="708"/>
      <c r="HPG20" s="708"/>
      <c r="HPH20" s="708"/>
      <c r="HPI20" s="708"/>
      <c r="HPJ20" s="708"/>
      <c r="HPK20" s="708"/>
      <c r="HPL20" s="708"/>
      <c r="HPM20" s="708"/>
      <c r="HPN20" s="708"/>
      <c r="HPO20" s="708"/>
      <c r="HPP20" s="708"/>
      <c r="HPQ20" s="708"/>
      <c r="HPR20" s="708"/>
      <c r="HPS20" s="708"/>
      <c r="HPT20" s="708"/>
      <c r="HPU20" s="708"/>
      <c r="HPV20" s="708"/>
      <c r="HPW20" s="708"/>
      <c r="HPX20" s="708"/>
      <c r="HPY20" s="708"/>
      <c r="HPZ20" s="708"/>
      <c r="HQA20" s="708"/>
      <c r="HQB20" s="708"/>
      <c r="HQC20" s="708"/>
      <c r="HQD20" s="708"/>
      <c r="HQE20" s="708"/>
      <c r="HQF20" s="708"/>
      <c r="HQG20" s="708"/>
      <c r="HQH20" s="708"/>
      <c r="HQI20" s="708"/>
      <c r="HQJ20" s="708"/>
      <c r="HQK20" s="708"/>
      <c r="HQL20" s="708"/>
      <c r="HQM20" s="708"/>
      <c r="HQN20" s="708"/>
      <c r="HQO20" s="708"/>
      <c r="HQP20" s="708"/>
      <c r="HQQ20" s="708"/>
      <c r="HQR20" s="708"/>
      <c r="HQS20" s="708"/>
      <c r="HQT20" s="708"/>
      <c r="HQU20" s="708"/>
      <c r="HQV20" s="708"/>
      <c r="HQW20" s="708"/>
      <c r="HQX20" s="708"/>
      <c r="HQY20" s="708"/>
      <c r="HQZ20" s="708"/>
      <c r="HRA20" s="708"/>
      <c r="HRB20" s="708"/>
      <c r="HRC20" s="708"/>
      <c r="HRD20" s="708"/>
      <c r="HRE20" s="708"/>
      <c r="HRF20" s="708"/>
      <c r="HRG20" s="708"/>
      <c r="HRH20" s="708"/>
      <c r="HRI20" s="708"/>
      <c r="HRJ20" s="708"/>
      <c r="HRK20" s="708"/>
      <c r="HRL20" s="708"/>
      <c r="HRM20" s="708"/>
      <c r="HRN20" s="708"/>
      <c r="HRO20" s="708"/>
      <c r="HRP20" s="708"/>
      <c r="HRQ20" s="708"/>
      <c r="HRR20" s="708"/>
      <c r="HRS20" s="708"/>
      <c r="HRT20" s="708"/>
      <c r="HRU20" s="708"/>
      <c r="HRV20" s="708"/>
      <c r="HRW20" s="708"/>
      <c r="HRX20" s="708"/>
      <c r="HRY20" s="708"/>
      <c r="HRZ20" s="708"/>
      <c r="HSA20" s="708"/>
      <c r="HSB20" s="708"/>
      <c r="HSC20" s="708"/>
      <c r="HSD20" s="708"/>
      <c r="HSE20" s="708"/>
      <c r="HSF20" s="708"/>
      <c r="HSG20" s="708"/>
      <c r="HSH20" s="708"/>
      <c r="HSI20" s="708"/>
      <c r="HSJ20" s="708"/>
      <c r="HSK20" s="708"/>
      <c r="HSL20" s="708"/>
      <c r="HSM20" s="708"/>
      <c r="HSN20" s="708"/>
      <c r="HSO20" s="708"/>
      <c r="HSP20" s="708"/>
      <c r="HSQ20" s="708"/>
      <c r="HSR20" s="708"/>
      <c r="HSS20" s="708"/>
      <c r="HST20" s="708"/>
      <c r="HSU20" s="708"/>
      <c r="HSV20" s="708"/>
      <c r="HSW20" s="708"/>
      <c r="HSX20" s="708"/>
      <c r="HSY20" s="708"/>
      <c r="HSZ20" s="708"/>
      <c r="HTA20" s="708"/>
      <c r="HTB20" s="708"/>
      <c r="HTC20" s="708"/>
      <c r="HTD20" s="708"/>
      <c r="HTE20" s="708"/>
      <c r="HTF20" s="708"/>
      <c r="HTG20" s="708"/>
      <c r="HTH20" s="708"/>
      <c r="HTI20" s="708"/>
      <c r="HTJ20" s="708"/>
      <c r="HTK20" s="708"/>
      <c r="HTL20" s="708"/>
      <c r="HTM20" s="708"/>
      <c r="HTN20" s="708"/>
      <c r="HTO20" s="708"/>
      <c r="HTP20" s="708"/>
      <c r="HTQ20" s="708"/>
      <c r="HTR20" s="708"/>
      <c r="HTS20" s="708"/>
      <c r="HTT20" s="708"/>
      <c r="HTU20" s="708"/>
      <c r="HTV20" s="708"/>
      <c r="HTW20" s="708"/>
      <c r="HTX20" s="708"/>
      <c r="HTY20" s="708"/>
      <c r="HTZ20" s="708"/>
      <c r="HUA20" s="708"/>
      <c r="HUB20" s="708"/>
      <c r="HUC20" s="708"/>
      <c r="HUD20" s="708"/>
      <c r="HUE20" s="708"/>
      <c r="HUF20" s="708"/>
      <c r="HUG20" s="708"/>
      <c r="HUH20" s="708"/>
      <c r="HUI20" s="708"/>
      <c r="HUJ20" s="708"/>
      <c r="HUK20" s="708"/>
      <c r="HUL20" s="708"/>
      <c r="HUM20" s="708"/>
      <c r="HUN20" s="708"/>
      <c r="HUO20" s="708"/>
      <c r="HUP20" s="708"/>
      <c r="HUQ20" s="708"/>
      <c r="HUR20" s="708"/>
      <c r="HUS20" s="708"/>
      <c r="HUT20" s="708"/>
      <c r="HUU20" s="708"/>
      <c r="HUV20" s="708"/>
      <c r="HUW20" s="708"/>
      <c r="HUX20" s="708"/>
      <c r="HUY20" s="708"/>
      <c r="HUZ20" s="708"/>
      <c r="HVA20" s="708"/>
      <c r="HVB20" s="708"/>
      <c r="HVC20" s="708"/>
      <c r="HVD20" s="708"/>
      <c r="HVE20" s="708"/>
      <c r="HVF20" s="708"/>
      <c r="HVG20" s="708"/>
      <c r="HVH20" s="708"/>
      <c r="HVI20" s="708"/>
      <c r="HVJ20" s="708"/>
      <c r="HVK20" s="708"/>
      <c r="HVL20" s="708"/>
      <c r="HVM20" s="708"/>
      <c r="HVN20" s="708"/>
      <c r="HVO20" s="708"/>
      <c r="HVP20" s="708"/>
      <c r="HVQ20" s="708"/>
      <c r="HVR20" s="708"/>
      <c r="HVS20" s="708"/>
      <c r="HVT20" s="708"/>
      <c r="HVU20" s="708"/>
      <c r="HVV20" s="708"/>
      <c r="HVW20" s="708"/>
      <c r="HVX20" s="708"/>
      <c r="HVY20" s="708"/>
      <c r="HVZ20" s="708"/>
      <c r="HWA20" s="708"/>
      <c r="HWB20" s="708"/>
      <c r="HWC20" s="708"/>
      <c r="HWD20" s="708"/>
      <c r="HWE20" s="708"/>
      <c r="HWF20" s="708"/>
      <c r="HWG20" s="708"/>
      <c r="HWH20" s="708"/>
      <c r="HWI20" s="708"/>
      <c r="HWJ20" s="708"/>
      <c r="HWK20" s="708"/>
      <c r="HWL20" s="708"/>
      <c r="HWM20" s="708"/>
      <c r="HWN20" s="708"/>
      <c r="HWO20" s="708"/>
      <c r="HWP20" s="708"/>
      <c r="HWQ20" s="708"/>
      <c r="HWR20" s="708"/>
      <c r="HWS20" s="708"/>
      <c r="HWT20" s="708"/>
      <c r="HWU20" s="708"/>
      <c r="HWV20" s="708"/>
      <c r="HWW20" s="708"/>
      <c r="HWX20" s="708"/>
      <c r="HWY20" s="708"/>
      <c r="HWZ20" s="708"/>
      <c r="HXA20" s="708"/>
      <c r="HXB20" s="708"/>
      <c r="HXC20" s="708"/>
      <c r="HXD20" s="708"/>
      <c r="HXE20" s="708"/>
      <c r="HXF20" s="708"/>
      <c r="HXG20" s="708"/>
      <c r="HXH20" s="708"/>
      <c r="HXI20" s="708"/>
      <c r="HXJ20" s="708"/>
      <c r="HXK20" s="708"/>
      <c r="HXL20" s="708"/>
      <c r="HXM20" s="708"/>
      <c r="HXN20" s="708"/>
      <c r="HXO20" s="708"/>
      <c r="HXP20" s="708"/>
      <c r="HXQ20" s="708"/>
      <c r="HXR20" s="708"/>
      <c r="HXS20" s="708"/>
      <c r="HXT20" s="708"/>
      <c r="HXU20" s="708"/>
      <c r="HXV20" s="708"/>
      <c r="HXW20" s="708"/>
      <c r="HXX20" s="708"/>
      <c r="HXY20" s="708"/>
      <c r="HXZ20" s="708"/>
      <c r="HYA20" s="708"/>
      <c r="HYB20" s="708"/>
      <c r="HYC20" s="708"/>
      <c r="HYD20" s="708"/>
      <c r="HYE20" s="708"/>
      <c r="HYF20" s="708"/>
      <c r="HYG20" s="708"/>
      <c r="HYH20" s="708"/>
      <c r="HYI20" s="708"/>
      <c r="HYJ20" s="708"/>
      <c r="HYK20" s="708"/>
      <c r="HYL20" s="708"/>
      <c r="HYM20" s="708"/>
      <c r="HYN20" s="708"/>
      <c r="HYO20" s="708"/>
      <c r="HYP20" s="708"/>
      <c r="HYQ20" s="708"/>
      <c r="HYR20" s="708"/>
      <c r="HYS20" s="708"/>
      <c r="HYT20" s="708"/>
      <c r="HYU20" s="708"/>
      <c r="HYV20" s="708"/>
      <c r="HYW20" s="708"/>
      <c r="HYX20" s="708"/>
      <c r="HYY20" s="708"/>
      <c r="HYZ20" s="708"/>
      <c r="HZA20" s="708"/>
      <c r="HZB20" s="708"/>
      <c r="HZC20" s="708"/>
      <c r="HZD20" s="708"/>
      <c r="HZE20" s="708"/>
      <c r="HZF20" s="708"/>
      <c r="HZG20" s="708"/>
      <c r="HZH20" s="708"/>
      <c r="HZI20" s="708"/>
      <c r="HZJ20" s="708"/>
      <c r="HZK20" s="708"/>
      <c r="HZL20" s="708"/>
      <c r="HZM20" s="708"/>
      <c r="HZN20" s="708"/>
      <c r="HZO20" s="708"/>
      <c r="HZP20" s="708"/>
      <c r="HZQ20" s="708"/>
      <c r="HZR20" s="708"/>
      <c r="HZS20" s="708"/>
      <c r="HZT20" s="708"/>
      <c r="HZU20" s="708"/>
      <c r="HZV20" s="708"/>
      <c r="HZW20" s="708"/>
      <c r="HZX20" s="708"/>
      <c r="HZY20" s="708"/>
      <c r="HZZ20" s="708"/>
      <c r="IAA20" s="708"/>
      <c r="IAB20" s="708"/>
      <c r="IAC20" s="708"/>
      <c r="IAD20" s="708"/>
      <c r="IAE20" s="708"/>
      <c r="IAF20" s="708"/>
      <c r="IAG20" s="708"/>
      <c r="IAH20" s="708"/>
      <c r="IAI20" s="708"/>
      <c r="IAJ20" s="708"/>
      <c r="IAK20" s="708"/>
      <c r="IAL20" s="708"/>
      <c r="IAM20" s="708"/>
      <c r="IAN20" s="708"/>
      <c r="IAO20" s="708"/>
      <c r="IAP20" s="708"/>
      <c r="IAQ20" s="708"/>
      <c r="IAR20" s="708"/>
      <c r="IAS20" s="708"/>
      <c r="IAT20" s="708"/>
      <c r="IAU20" s="708"/>
      <c r="IAV20" s="708"/>
      <c r="IAW20" s="708"/>
      <c r="IAX20" s="708"/>
      <c r="IAY20" s="708"/>
      <c r="IAZ20" s="708"/>
      <c r="IBA20" s="708"/>
      <c r="IBB20" s="708"/>
      <c r="IBC20" s="708"/>
      <c r="IBD20" s="708"/>
      <c r="IBE20" s="708"/>
      <c r="IBF20" s="708"/>
      <c r="IBG20" s="708"/>
      <c r="IBH20" s="708"/>
      <c r="IBI20" s="708"/>
      <c r="IBJ20" s="708"/>
      <c r="IBK20" s="708"/>
      <c r="IBL20" s="708"/>
      <c r="IBM20" s="708"/>
      <c r="IBN20" s="708"/>
      <c r="IBO20" s="708"/>
      <c r="IBP20" s="708"/>
      <c r="IBQ20" s="708"/>
      <c r="IBR20" s="708"/>
      <c r="IBS20" s="708"/>
      <c r="IBT20" s="708"/>
      <c r="IBU20" s="708"/>
      <c r="IBV20" s="708"/>
      <c r="IBW20" s="708"/>
      <c r="IBX20" s="708"/>
      <c r="IBY20" s="708"/>
      <c r="IBZ20" s="708"/>
      <c r="ICA20" s="708"/>
      <c r="ICB20" s="708"/>
      <c r="ICC20" s="708"/>
      <c r="ICD20" s="708"/>
      <c r="ICE20" s="708"/>
      <c r="ICF20" s="708"/>
      <c r="ICG20" s="708"/>
      <c r="ICH20" s="708"/>
      <c r="ICI20" s="708"/>
      <c r="ICJ20" s="708"/>
      <c r="ICK20" s="708"/>
      <c r="ICL20" s="708"/>
      <c r="ICM20" s="708"/>
      <c r="ICN20" s="708"/>
      <c r="ICO20" s="708"/>
      <c r="ICP20" s="708"/>
      <c r="ICQ20" s="708"/>
      <c r="ICR20" s="708"/>
      <c r="ICS20" s="708"/>
      <c r="ICT20" s="708"/>
      <c r="ICU20" s="708"/>
      <c r="ICV20" s="708"/>
      <c r="ICW20" s="708"/>
      <c r="ICX20" s="708"/>
      <c r="ICY20" s="708"/>
      <c r="ICZ20" s="708"/>
      <c r="IDA20" s="708"/>
      <c r="IDB20" s="708"/>
      <c r="IDC20" s="708"/>
      <c r="IDD20" s="708"/>
      <c r="IDE20" s="708"/>
      <c r="IDF20" s="708"/>
      <c r="IDG20" s="708"/>
      <c r="IDH20" s="708"/>
      <c r="IDI20" s="708"/>
      <c r="IDJ20" s="708"/>
      <c r="IDK20" s="708"/>
      <c r="IDL20" s="708"/>
      <c r="IDM20" s="708"/>
      <c r="IDN20" s="708"/>
      <c r="IDO20" s="708"/>
      <c r="IDP20" s="708"/>
      <c r="IDQ20" s="708"/>
      <c r="IDR20" s="708"/>
      <c r="IDS20" s="708"/>
      <c r="IDT20" s="708"/>
      <c r="IDU20" s="708"/>
      <c r="IDV20" s="708"/>
      <c r="IDW20" s="708"/>
      <c r="IDX20" s="708"/>
      <c r="IDY20" s="708"/>
      <c r="IDZ20" s="708"/>
      <c r="IEA20" s="708"/>
      <c r="IEB20" s="708"/>
      <c r="IEC20" s="708"/>
      <c r="IED20" s="708"/>
      <c r="IEE20" s="708"/>
      <c r="IEF20" s="708"/>
      <c r="IEG20" s="708"/>
      <c r="IEH20" s="708"/>
      <c r="IEI20" s="708"/>
      <c r="IEJ20" s="708"/>
      <c r="IEK20" s="708"/>
      <c r="IEL20" s="708"/>
      <c r="IEM20" s="708"/>
      <c r="IEN20" s="708"/>
      <c r="IEO20" s="708"/>
      <c r="IEP20" s="708"/>
      <c r="IEQ20" s="708"/>
      <c r="IER20" s="708"/>
      <c r="IES20" s="708"/>
      <c r="IET20" s="708"/>
      <c r="IEU20" s="708"/>
      <c r="IEV20" s="708"/>
      <c r="IEW20" s="708"/>
      <c r="IEX20" s="708"/>
      <c r="IEY20" s="708"/>
      <c r="IEZ20" s="708"/>
      <c r="IFA20" s="708"/>
      <c r="IFB20" s="708"/>
      <c r="IFC20" s="708"/>
      <c r="IFD20" s="708"/>
      <c r="IFE20" s="708"/>
      <c r="IFF20" s="708"/>
      <c r="IFG20" s="708"/>
      <c r="IFH20" s="708"/>
      <c r="IFI20" s="708"/>
      <c r="IFJ20" s="708"/>
      <c r="IFK20" s="708"/>
      <c r="IFL20" s="708"/>
      <c r="IFM20" s="708"/>
      <c r="IFN20" s="708"/>
      <c r="IFO20" s="708"/>
      <c r="IFP20" s="708"/>
      <c r="IFQ20" s="708"/>
      <c r="IFR20" s="708"/>
      <c r="IFS20" s="708"/>
      <c r="IFT20" s="708"/>
      <c r="IFU20" s="708"/>
      <c r="IFV20" s="708"/>
      <c r="IFW20" s="708"/>
      <c r="IFX20" s="708"/>
      <c r="IFY20" s="708"/>
      <c r="IFZ20" s="708"/>
      <c r="IGA20" s="708"/>
      <c r="IGB20" s="708"/>
      <c r="IGC20" s="708"/>
      <c r="IGD20" s="708"/>
      <c r="IGE20" s="708"/>
      <c r="IGF20" s="708"/>
      <c r="IGG20" s="708"/>
      <c r="IGH20" s="708"/>
      <c r="IGI20" s="708"/>
      <c r="IGJ20" s="708"/>
      <c r="IGK20" s="708"/>
      <c r="IGL20" s="708"/>
      <c r="IGM20" s="708"/>
      <c r="IGN20" s="708"/>
      <c r="IGO20" s="708"/>
      <c r="IGP20" s="708"/>
      <c r="IGQ20" s="708"/>
      <c r="IGR20" s="708"/>
      <c r="IGS20" s="708"/>
      <c r="IGT20" s="708"/>
      <c r="IGU20" s="708"/>
      <c r="IGV20" s="708"/>
      <c r="IGW20" s="708"/>
      <c r="IGX20" s="708"/>
      <c r="IGY20" s="708"/>
      <c r="IGZ20" s="708"/>
      <c r="IHA20" s="708"/>
      <c r="IHB20" s="708"/>
      <c r="IHC20" s="708"/>
      <c r="IHD20" s="708"/>
      <c r="IHE20" s="708"/>
      <c r="IHF20" s="708"/>
      <c r="IHG20" s="708"/>
      <c r="IHH20" s="708"/>
      <c r="IHI20" s="708"/>
      <c r="IHJ20" s="708"/>
      <c r="IHK20" s="708"/>
      <c r="IHL20" s="708"/>
      <c r="IHM20" s="708"/>
      <c r="IHN20" s="708"/>
      <c r="IHO20" s="708"/>
      <c r="IHP20" s="708"/>
      <c r="IHQ20" s="708"/>
      <c r="IHR20" s="708"/>
      <c r="IHS20" s="708"/>
      <c r="IHT20" s="708"/>
      <c r="IHU20" s="708"/>
      <c r="IHV20" s="708"/>
      <c r="IHW20" s="708"/>
      <c r="IHX20" s="708"/>
      <c r="IHY20" s="708"/>
      <c r="IHZ20" s="708"/>
      <c r="IIA20" s="708"/>
      <c r="IIB20" s="708"/>
      <c r="IIC20" s="708"/>
      <c r="IID20" s="708"/>
      <c r="IIE20" s="708"/>
      <c r="IIF20" s="708"/>
      <c r="IIG20" s="708"/>
      <c r="IIH20" s="708"/>
      <c r="III20" s="708"/>
      <c r="IIJ20" s="708"/>
      <c r="IIK20" s="708"/>
      <c r="IIL20" s="708"/>
      <c r="IIM20" s="708"/>
      <c r="IIN20" s="708"/>
      <c r="IIO20" s="708"/>
      <c r="IIP20" s="708"/>
      <c r="IIQ20" s="708"/>
      <c r="IIR20" s="708"/>
      <c r="IIS20" s="708"/>
      <c r="IIT20" s="708"/>
      <c r="IIU20" s="708"/>
      <c r="IIV20" s="708"/>
      <c r="IIW20" s="708"/>
      <c r="IIX20" s="708"/>
      <c r="IIY20" s="708"/>
      <c r="IIZ20" s="708"/>
      <c r="IJA20" s="708"/>
      <c r="IJB20" s="708"/>
      <c r="IJC20" s="708"/>
      <c r="IJD20" s="708"/>
      <c r="IJE20" s="708"/>
      <c r="IJF20" s="708"/>
      <c r="IJG20" s="708"/>
      <c r="IJH20" s="708"/>
      <c r="IJI20" s="708"/>
      <c r="IJJ20" s="708"/>
      <c r="IJK20" s="708"/>
      <c r="IJL20" s="708"/>
      <c r="IJM20" s="708"/>
      <c r="IJN20" s="708"/>
      <c r="IJO20" s="708"/>
      <c r="IJP20" s="708"/>
      <c r="IJQ20" s="708"/>
      <c r="IJR20" s="708"/>
      <c r="IJS20" s="708"/>
      <c r="IJT20" s="708"/>
      <c r="IJU20" s="708"/>
      <c r="IJV20" s="708"/>
      <c r="IJW20" s="708"/>
      <c r="IJX20" s="708"/>
      <c r="IJY20" s="708"/>
      <c r="IJZ20" s="708"/>
      <c r="IKA20" s="708"/>
      <c r="IKB20" s="708"/>
      <c r="IKC20" s="708"/>
      <c r="IKD20" s="708"/>
      <c r="IKE20" s="708"/>
      <c r="IKF20" s="708"/>
      <c r="IKG20" s="708"/>
      <c r="IKH20" s="708"/>
      <c r="IKI20" s="708"/>
      <c r="IKJ20" s="708"/>
      <c r="IKK20" s="708"/>
      <c r="IKL20" s="708"/>
      <c r="IKM20" s="708"/>
      <c r="IKN20" s="708"/>
      <c r="IKO20" s="708"/>
      <c r="IKP20" s="708"/>
      <c r="IKQ20" s="708"/>
      <c r="IKR20" s="708"/>
      <c r="IKS20" s="708"/>
      <c r="IKT20" s="708"/>
      <c r="IKU20" s="708"/>
      <c r="IKV20" s="708"/>
      <c r="IKW20" s="708"/>
      <c r="IKX20" s="708"/>
      <c r="IKY20" s="708"/>
      <c r="IKZ20" s="708"/>
      <c r="ILA20" s="708"/>
      <c r="ILB20" s="708"/>
      <c r="ILC20" s="708"/>
      <c r="ILD20" s="708"/>
      <c r="ILE20" s="708"/>
      <c r="ILF20" s="708"/>
      <c r="ILG20" s="708"/>
      <c r="ILH20" s="708"/>
      <c r="ILI20" s="708"/>
      <c r="ILJ20" s="708"/>
      <c r="ILK20" s="708"/>
      <c r="ILL20" s="708"/>
      <c r="ILM20" s="708"/>
      <c r="ILN20" s="708"/>
      <c r="ILO20" s="708"/>
      <c r="ILP20" s="708"/>
      <c r="ILQ20" s="708"/>
      <c r="ILR20" s="708"/>
      <c r="ILS20" s="708"/>
      <c r="ILT20" s="708"/>
      <c r="ILU20" s="708"/>
      <c r="ILV20" s="708"/>
      <c r="ILW20" s="708"/>
      <c r="ILX20" s="708"/>
      <c r="ILY20" s="708"/>
      <c r="ILZ20" s="708"/>
      <c r="IMA20" s="708"/>
      <c r="IMB20" s="708"/>
      <c r="IMC20" s="708"/>
      <c r="IMD20" s="708"/>
      <c r="IME20" s="708"/>
      <c r="IMF20" s="708"/>
      <c r="IMG20" s="708"/>
      <c r="IMH20" s="708"/>
      <c r="IMI20" s="708"/>
      <c r="IMJ20" s="708"/>
      <c r="IMK20" s="708"/>
      <c r="IML20" s="708"/>
      <c r="IMM20" s="708"/>
      <c r="IMN20" s="708"/>
      <c r="IMO20" s="708"/>
      <c r="IMP20" s="708"/>
      <c r="IMQ20" s="708"/>
      <c r="IMR20" s="708"/>
      <c r="IMS20" s="708"/>
      <c r="IMT20" s="708"/>
      <c r="IMU20" s="708"/>
      <c r="IMV20" s="708"/>
      <c r="IMW20" s="708"/>
      <c r="IMX20" s="708"/>
      <c r="IMY20" s="708"/>
      <c r="IMZ20" s="708"/>
      <c r="INA20" s="708"/>
      <c r="INB20" s="708"/>
      <c r="INC20" s="708"/>
      <c r="IND20" s="708"/>
      <c r="INE20" s="708"/>
      <c r="INF20" s="708"/>
      <c r="ING20" s="708"/>
      <c r="INH20" s="708"/>
      <c r="INI20" s="708"/>
      <c r="INJ20" s="708"/>
      <c r="INK20" s="708"/>
      <c r="INL20" s="708"/>
      <c r="INM20" s="708"/>
      <c r="INN20" s="708"/>
      <c r="INO20" s="708"/>
      <c r="INP20" s="708"/>
      <c r="INQ20" s="708"/>
      <c r="INR20" s="708"/>
      <c r="INS20" s="708"/>
      <c r="INT20" s="708"/>
      <c r="INU20" s="708"/>
      <c r="INV20" s="708"/>
      <c r="INW20" s="708"/>
      <c r="INX20" s="708"/>
      <c r="INY20" s="708"/>
      <c r="INZ20" s="708"/>
      <c r="IOA20" s="708"/>
      <c r="IOB20" s="708"/>
      <c r="IOC20" s="708"/>
      <c r="IOD20" s="708"/>
      <c r="IOE20" s="708"/>
      <c r="IOF20" s="708"/>
      <c r="IOG20" s="708"/>
      <c r="IOH20" s="708"/>
      <c r="IOI20" s="708"/>
      <c r="IOJ20" s="708"/>
      <c r="IOK20" s="708"/>
      <c r="IOL20" s="708"/>
      <c r="IOM20" s="708"/>
      <c r="ION20" s="708"/>
      <c r="IOO20" s="708"/>
      <c r="IOP20" s="708"/>
      <c r="IOQ20" s="708"/>
      <c r="IOR20" s="708"/>
      <c r="IOS20" s="708"/>
      <c r="IOT20" s="708"/>
      <c r="IOU20" s="708"/>
      <c r="IOV20" s="708"/>
      <c r="IOW20" s="708"/>
      <c r="IOX20" s="708"/>
      <c r="IOY20" s="708"/>
      <c r="IOZ20" s="708"/>
      <c r="IPA20" s="708"/>
      <c r="IPB20" s="708"/>
      <c r="IPC20" s="708"/>
      <c r="IPD20" s="708"/>
      <c r="IPE20" s="708"/>
      <c r="IPF20" s="708"/>
      <c r="IPG20" s="708"/>
      <c r="IPH20" s="708"/>
      <c r="IPI20" s="708"/>
      <c r="IPJ20" s="708"/>
      <c r="IPK20" s="708"/>
      <c r="IPL20" s="708"/>
      <c r="IPM20" s="708"/>
      <c r="IPN20" s="708"/>
      <c r="IPO20" s="708"/>
      <c r="IPP20" s="708"/>
      <c r="IPQ20" s="708"/>
      <c r="IPR20" s="708"/>
      <c r="IPS20" s="708"/>
      <c r="IPT20" s="708"/>
      <c r="IPU20" s="708"/>
      <c r="IPV20" s="708"/>
      <c r="IPW20" s="708"/>
      <c r="IPX20" s="708"/>
      <c r="IPY20" s="708"/>
      <c r="IPZ20" s="708"/>
      <c r="IQA20" s="708"/>
      <c r="IQB20" s="708"/>
      <c r="IQC20" s="708"/>
      <c r="IQD20" s="708"/>
      <c r="IQE20" s="708"/>
      <c r="IQF20" s="708"/>
      <c r="IQG20" s="708"/>
      <c r="IQH20" s="708"/>
      <c r="IQI20" s="708"/>
      <c r="IQJ20" s="708"/>
      <c r="IQK20" s="708"/>
      <c r="IQL20" s="708"/>
      <c r="IQM20" s="708"/>
      <c r="IQN20" s="708"/>
      <c r="IQO20" s="708"/>
      <c r="IQP20" s="708"/>
      <c r="IQQ20" s="708"/>
      <c r="IQR20" s="708"/>
      <c r="IQS20" s="708"/>
      <c r="IQT20" s="708"/>
      <c r="IQU20" s="708"/>
      <c r="IQV20" s="708"/>
      <c r="IQW20" s="708"/>
      <c r="IQX20" s="708"/>
      <c r="IQY20" s="708"/>
      <c r="IQZ20" s="708"/>
      <c r="IRA20" s="708"/>
      <c r="IRB20" s="708"/>
      <c r="IRC20" s="708"/>
      <c r="IRD20" s="708"/>
      <c r="IRE20" s="708"/>
      <c r="IRF20" s="708"/>
      <c r="IRG20" s="708"/>
      <c r="IRH20" s="708"/>
      <c r="IRI20" s="708"/>
      <c r="IRJ20" s="708"/>
      <c r="IRK20" s="708"/>
      <c r="IRL20" s="708"/>
      <c r="IRM20" s="708"/>
      <c r="IRN20" s="708"/>
      <c r="IRO20" s="708"/>
      <c r="IRP20" s="708"/>
      <c r="IRQ20" s="708"/>
      <c r="IRR20" s="708"/>
      <c r="IRS20" s="708"/>
      <c r="IRT20" s="708"/>
      <c r="IRU20" s="708"/>
      <c r="IRV20" s="708"/>
      <c r="IRW20" s="708"/>
      <c r="IRX20" s="708"/>
      <c r="IRY20" s="708"/>
      <c r="IRZ20" s="708"/>
      <c r="ISA20" s="708"/>
      <c r="ISB20" s="708"/>
      <c r="ISC20" s="708"/>
      <c r="ISD20" s="708"/>
      <c r="ISE20" s="708"/>
      <c r="ISF20" s="708"/>
      <c r="ISG20" s="708"/>
      <c r="ISH20" s="708"/>
      <c r="ISI20" s="708"/>
      <c r="ISJ20" s="708"/>
      <c r="ISK20" s="708"/>
      <c r="ISL20" s="708"/>
      <c r="ISM20" s="708"/>
      <c r="ISN20" s="708"/>
      <c r="ISO20" s="708"/>
      <c r="ISP20" s="708"/>
      <c r="ISQ20" s="708"/>
      <c r="ISR20" s="708"/>
      <c r="ISS20" s="708"/>
      <c r="IST20" s="708"/>
      <c r="ISU20" s="708"/>
      <c r="ISV20" s="708"/>
      <c r="ISW20" s="708"/>
      <c r="ISX20" s="708"/>
      <c r="ISY20" s="708"/>
      <c r="ISZ20" s="708"/>
      <c r="ITA20" s="708"/>
      <c r="ITB20" s="708"/>
      <c r="ITC20" s="708"/>
      <c r="ITD20" s="708"/>
      <c r="ITE20" s="708"/>
      <c r="ITF20" s="708"/>
      <c r="ITG20" s="708"/>
      <c r="ITH20" s="708"/>
      <c r="ITI20" s="708"/>
      <c r="ITJ20" s="708"/>
      <c r="ITK20" s="708"/>
      <c r="ITL20" s="708"/>
      <c r="ITM20" s="708"/>
      <c r="ITN20" s="708"/>
      <c r="ITO20" s="708"/>
      <c r="ITP20" s="708"/>
      <c r="ITQ20" s="708"/>
      <c r="ITR20" s="708"/>
      <c r="ITS20" s="708"/>
      <c r="ITT20" s="708"/>
      <c r="ITU20" s="708"/>
      <c r="ITV20" s="708"/>
      <c r="ITW20" s="708"/>
      <c r="ITX20" s="708"/>
      <c r="ITY20" s="708"/>
      <c r="ITZ20" s="708"/>
      <c r="IUA20" s="708"/>
      <c r="IUB20" s="708"/>
      <c r="IUC20" s="708"/>
      <c r="IUD20" s="708"/>
      <c r="IUE20" s="708"/>
      <c r="IUF20" s="708"/>
      <c r="IUG20" s="708"/>
      <c r="IUH20" s="708"/>
      <c r="IUI20" s="708"/>
      <c r="IUJ20" s="708"/>
      <c r="IUK20" s="708"/>
      <c r="IUL20" s="708"/>
      <c r="IUM20" s="708"/>
      <c r="IUN20" s="708"/>
      <c r="IUO20" s="708"/>
      <c r="IUP20" s="708"/>
      <c r="IUQ20" s="708"/>
      <c r="IUR20" s="708"/>
      <c r="IUS20" s="708"/>
      <c r="IUT20" s="708"/>
      <c r="IUU20" s="708"/>
      <c r="IUV20" s="708"/>
      <c r="IUW20" s="708"/>
      <c r="IUX20" s="708"/>
      <c r="IUY20" s="708"/>
      <c r="IUZ20" s="708"/>
      <c r="IVA20" s="708"/>
      <c r="IVB20" s="708"/>
      <c r="IVC20" s="708"/>
      <c r="IVD20" s="708"/>
      <c r="IVE20" s="708"/>
      <c r="IVF20" s="708"/>
      <c r="IVG20" s="708"/>
      <c r="IVH20" s="708"/>
      <c r="IVI20" s="708"/>
      <c r="IVJ20" s="708"/>
      <c r="IVK20" s="708"/>
      <c r="IVL20" s="708"/>
      <c r="IVM20" s="708"/>
      <c r="IVN20" s="708"/>
      <c r="IVO20" s="708"/>
      <c r="IVP20" s="708"/>
      <c r="IVQ20" s="708"/>
      <c r="IVR20" s="708"/>
      <c r="IVS20" s="708"/>
      <c r="IVT20" s="708"/>
      <c r="IVU20" s="708"/>
      <c r="IVV20" s="708"/>
      <c r="IVW20" s="708"/>
      <c r="IVX20" s="708"/>
      <c r="IVY20" s="708"/>
      <c r="IVZ20" s="708"/>
      <c r="IWA20" s="708"/>
      <c r="IWB20" s="708"/>
      <c r="IWC20" s="708"/>
      <c r="IWD20" s="708"/>
      <c r="IWE20" s="708"/>
      <c r="IWF20" s="708"/>
      <c r="IWG20" s="708"/>
      <c r="IWH20" s="708"/>
      <c r="IWI20" s="708"/>
      <c r="IWJ20" s="708"/>
      <c r="IWK20" s="708"/>
      <c r="IWL20" s="708"/>
      <c r="IWM20" s="708"/>
      <c r="IWN20" s="708"/>
      <c r="IWO20" s="708"/>
      <c r="IWP20" s="708"/>
      <c r="IWQ20" s="708"/>
      <c r="IWR20" s="708"/>
      <c r="IWS20" s="708"/>
      <c r="IWT20" s="708"/>
      <c r="IWU20" s="708"/>
      <c r="IWV20" s="708"/>
      <c r="IWW20" s="708"/>
      <c r="IWX20" s="708"/>
      <c r="IWY20" s="708"/>
      <c r="IWZ20" s="708"/>
      <c r="IXA20" s="708"/>
      <c r="IXB20" s="708"/>
      <c r="IXC20" s="708"/>
      <c r="IXD20" s="708"/>
      <c r="IXE20" s="708"/>
      <c r="IXF20" s="708"/>
      <c r="IXG20" s="708"/>
      <c r="IXH20" s="708"/>
      <c r="IXI20" s="708"/>
      <c r="IXJ20" s="708"/>
      <c r="IXK20" s="708"/>
      <c r="IXL20" s="708"/>
      <c r="IXM20" s="708"/>
      <c r="IXN20" s="708"/>
      <c r="IXO20" s="708"/>
      <c r="IXP20" s="708"/>
      <c r="IXQ20" s="708"/>
      <c r="IXR20" s="708"/>
      <c r="IXS20" s="708"/>
      <c r="IXT20" s="708"/>
      <c r="IXU20" s="708"/>
      <c r="IXV20" s="708"/>
      <c r="IXW20" s="708"/>
      <c r="IXX20" s="708"/>
      <c r="IXY20" s="708"/>
      <c r="IXZ20" s="708"/>
      <c r="IYA20" s="708"/>
      <c r="IYB20" s="708"/>
      <c r="IYC20" s="708"/>
      <c r="IYD20" s="708"/>
      <c r="IYE20" s="708"/>
      <c r="IYF20" s="708"/>
      <c r="IYG20" s="708"/>
      <c r="IYH20" s="708"/>
      <c r="IYI20" s="708"/>
      <c r="IYJ20" s="708"/>
      <c r="IYK20" s="708"/>
      <c r="IYL20" s="708"/>
      <c r="IYM20" s="708"/>
      <c r="IYN20" s="708"/>
      <c r="IYO20" s="708"/>
      <c r="IYP20" s="708"/>
      <c r="IYQ20" s="708"/>
      <c r="IYR20" s="708"/>
      <c r="IYS20" s="708"/>
      <c r="IYT20" s="708"/>
      <c r="IYU20" s="708"/>
      <c r="IYV20" s="708"/>
      <c r="IYW20" s="708"/>
      <c r="IYX20" s="708"/>
      <c r="IYY20" s="708"/>
      <c r="IYZ20" s="708"/>
      <c r="IZA20" s="708"/>
      <c r="IZB20" s="708"/>
      <c r="IZC20" s="708"/>
      <c r="IZD20" s="708"/>
      <c r="IZE20" s="708"/>
      <c r="IZF20" s="708"/>
      <c r="IZG20" s="708"/>
      <c r="IZH20" s="708"/>
      <c r="IZI20" s="708"/>
      <c r="IZJ20" s="708"/>
      <c r="IZK20" s="708"/>
      <c r="IZL20" s="708"/>
      <c r="IZM20" s="708"/>
      <c r="IZN20" s="708"/>
      <c r="IZO20" s="708"/>
      <c r="IZP20" s="708"/>
      <c r="IZQ20" s="708"/>
      <c r="IZR20" s="708"/>
      <c r="IZS20" s="708"/>
      <c r="IZT20" s="708"/>
      <c r="IZU20" s="708"/>
      <c r="IZV20" s="708"/>
      <c r="IZW20" s="708"/>
      <c r="IZX20" s="708"/>
      <c r="IZY20" s="708"/>
      <c r="IZZ20" s="708"/>
      <c r="JAA20" s="708"/>
      <c r="JAB20" s="708"/>
      <c r="JAC20" s="708"/>
      <c r="JAD20" s="708"/>
      <c r="JAE20" s="708"/>
      <c r="JAF20" s="708"/>
      <c r="JAG20" s="708"/>
      <c r="JAH20" s="708"/>
      <c r="JAI20" s="708"/>
      <c r="JAJ20" s="708"/>
      <c r="JAK20" s="708"/>
      <c r="JAL20" s="708"/>
      <c r="JAM20" s="708"/>
      <c r="JAN20" s="708"/>
      <c r="JAO20" s="708"/>
      <c r="JAP20" s="708"/>
      <c r="JAQ20" s="708"/>
      <c r="JAR20" s="708"/>
      <c r="JAS20" s="708"/>
      <c r="JAT20" s="708"/>
      <c r="JAU20" s="708"/>
      <c r="JAV20" s="708"/>
      <c r="JAW20" s="708"/>
      <c r="JAX20" s="708"/>
      <c r="JAY20" s="708"/>
      <c r="JAZ20" s="708"/>
      <c r="JBA20" s="708"/>
      <c r="JBB20" s="708"/>
      <c r="JBC20" s="708"/>
      <c r="JBD20" s="708"/>
      <c r="JBE20" s="708"/>
      <c r="JBF20" s="708"/>
      <c r="JBG20" s="708"/>
      <c r="JBH20" s="708"/>
      <c r="JBI20" s="708"/>
      <c r="JBJ20" s="708"/>
      <c r="JBK20" s="708"/>
      <c r="JBL20" s="708"/>
      <c r="JBM20" s="708"/>
      <c r="JBN20" s="708"/>
      <c r="JBO20" s="708"/>
      <c r="JBP20" s="708"/>
      <c r="JBQ20" s="708"/>
      <c r="JBR20" s="708"/>
      <c r="JBS20" s="708"/>
      <c r="JBT20" s="708"/>
      <c r="JBU20" s="708"/>
      <c r="JBV20" s="708"/>
      <c r="JBW20" s="708"/>
      <c r="JBX20" s="708"/>
      <c r="JBY20" s="708"/>
      <c r="JBZ20" s="708"/>
      <c r="JCA20" s="708"/>
      <c r="JCB20" s="708"/>
      <c r="JCC20" s="708"/>
      <c r="JCD20" s="708"/>
      <c r="JCE20" s="708"/>
      <c r="JCF20" s="708"/>
      <c r="JCG20" s="708"/>
      <c r="JCH20" s="708"/>
      <c r="JCI20" s="708"/>
      <c r="JCJ20" s="708"/>
      <c r="JCK20" s="708"/>
      <c r="JCL20" s="708"/>
      <c r="JCM20" s="708"/>
      <c r="JCN20" s="708"/>
      <c r="JCO20" s="708"/>
      <c r="JCP20" s="708"/>
      <c r="JCQ20" s="708"/>
      <c r="JCR20" s="708"/>
      <c r="JCS20" s="708"/>
      <c r="JCT20" s="708"/>
      <c r="JCU20" s="708"/>
      <c r="JCV20" s="708"/>
      <c r="JCW20" s="708"/>
      <c r="JCX20" s="708"/>
      <c r="JCY20" s="708"/>
      <c r="JCZ20" s="708"/>
      <c r="JDA20" s="708"/>
      <c r="JDB20" s="708"/>
      <c r="JDC20" s="708"/>
      <c r="JDD20" s="708"/>
      <c r="JDE20" s="708"/>
      <c r="JDF20" s="708"/>
      <c r="JDG20" s="708"/>
      <c r="JDH20" s="708"/>
      <c r="JDI20" s="708"/>
      <c r="JDJ20" s="708"/>
      <c r="JDK20" s="708"/>
      <c r="JDL20" s="708"/>
      <c r="JDM20" s="708"/>
      <c r="JDN20" s="708"/>
      <c r="JDO20" s="708"/>
      <c r="JDP20" s="708"/>
      <c r="JDQ20" s="708"/>
      <c r="JDR20" s="708"/>
      <c r="JDS20" s="708"/>
      <c r="JDT20" s="708"/>
      <c r="JDU20" s="708"/>
      <c r="JDV20" s="708"/>
      <c r="JDW20" s="708"/>
      <c r="JDX20" s="708"/>
      <c r="JDY20" s="708"/>
      <c r="JDZ20" s="708"/>
      <c r="JEA20" s="708"/>
      <c r="JEB20" s="708"/>
      <c r="JEC20" s="708"/>
      <c r="JED20" s="708"/>
      <c r="JEE20" s="708"/>
      <c r="JEF20" s="708"/>
      <c r="JEG20" s="708"/>
      <c r="JEH20" s="708"/>
      <c r="JEI20" s="708"/>
      <c r="JEJ20" s="708"/>
      <c r="JEK20" s="708"/>
      <c r="JEL20" s="708"/>
      <c r="JEM20" s="708"/>
      <c r="JEN20" s="708"/>
      <c r="JEO20" s="708"/>
      <c r="JEP20" s="708"/>
      <c r="JEQ20" s="708"/>
      <c r="JER20" s="708"/>
      <c r="JES20" s="708"/>
      <c r="JET20" s="708"/>
      <c r="JEU20" s="708"/>
      <c r="JEV20" s="708"/>
      <c r="JEW20" s="708"/>
      <c r="JEX20" s="708"/>
      <c r="JEY20" s="708"/>
      <c r="JEZ20" s="708"/>
      <c r="JFA20" s="708"/>
      <c r="JFB20" s="708"/>
      <c r="JFC20" s="708"/>
      <c r="JFD20" s="708"/>
      <c r="JFE20" s="708"/>
      <c r="JFF20" s="708"/>
      <c r="JFG20" s="708"/>
      <c r="JFH20" s="708"/>
      <c r="JFI20" s="708"/>
      <c r="JFJ20" s="708"/>
      <c r="JFK20" s="708"/>
      <c r="JFL20" s="708"/>
      <c r="JFM20" s="708"/>
      <c r="JFN20" s="708"/>
      <c r="JFO20" s="708"/>
      <c r="JFP20" s="708"/>
      <c r="JFQ20" s="708"/>
      <c r="JFR20" s="708"/>
      <c r="JFS20" s="708"/>
      <c r="JFT20" s="708"/>
      <c r="JFU20" s="708"/>
      <c r="JFV20" s="708"/>
      <c r="JFW20" s="708"/>
      <c r="JFX20" s="708"/>
      <c r="JFY20" s="708"/>
      <c r="JFZ20" s="708"/>
      <c r="JGA20" s="708"/>
      <c r="JGB20" s="708"/>
      <c r="JGC20" s="708"/>
      <c r="JGD20" s="708"/>
      <c r="JGE20" s="708"/>
      <c r="JGF20" s="708"/>
      <c r="JGG20" s="708"/>
      <c r="JGH20" s="708"/>
      <c r="JGI20" s="708"/>
      <c r="JGJ20" s="708"/>
      <c r="JGK20" s="708"/>
      <c r="JGL20" s="708"/>
      <c r="JGM20" s="708"/>
      <c r="JGN20" s="708"/>
      <c r="JGO20" s="708"/>
      <c r="JGP20" s="708"/>
      <c r="JGQ20" s="708"/>
      <c r="JGR20" s="708"/>
      <c r="JGS20" s="708"/>
      <c r="JGT20" s="708"/>
      <c r="JGU20" s="708"/>
      <c r="JGV20" s="708"/>
      <c r="JGW20" s="708"/>
      <c r="JGX20" s="708"/>
      <c r="JGY20" s="708"/>
      <c r="JGZ20" s="708"/>
      <c r="JHA20" s="708"/>
      <c r="JHB20" s="708"/>
      <c r="JHC20" s="708"/>
      <c r="JHD20" s="708"/>
      <c r="JHE20" s="708"/>
      <c r="JHF20" s="708"/>
      <c r="JHG20" s="708"/>
      <c r="JHH20" s="708"/>
      <c r="JHI20" s="708"/>
      <c r="JHJ20" s="708"/>
      <c r="JHK20" s="708"/>
      <c r="JHL20" s="708"/>
      <c r="JHM20" s="708"/>
      <c r="JHN20" s="708"/>
      <c r="JHO20" s="708"/>
      <c r="JHP20" s="708"/>
      <c r="JHQ20" s="708"/>
      <c r="JHR20" s="708"/>
      <c r="JHS20" s="708"/>
      <c r="JHT20" s="708"/>
      <c r="JHU20" s="708"/>
      <c r="JHV20" s="708"/>
      <c r="JHW20" s="708"/>
      <c r="JHX20" s="708"/>
      <c r="JHY20" s="708"/>
      <c r="JHZ20" s="708"/>
      <c r="JIA20" s="708"/>
      <c r="JIB20" s="708"/>
      <c r="JIC20" s="708"/>
      <c r="JID20" s="708"/>
      <c r="JIE20" s="708"/>
      <c r="JIF20" s="708"/>
      <c r="JIG20" s="708"/>
      <c r="JIH20" s="708"/>
      <c r="JII20" s="708"/>
      <c r="JIJ20" s="708"/>
      <c r="JIK20" s="708"/>
      <c r="JIL20" s="708"/>
      <c r="JIM20" s="708"/>
      <c r="JIN20" s="708"/>
      <c r="JIO20" s="708"/>
      <c r="JIP20" s="708"/>
      <c r="JIQ20" s="708"/>
      <c r="JIR20" s="708"/>
      <c r="JIS20" s="708"/>
      <c r="JIT20" s="708"/>
      <c r="JIU20" s="708"/>
      <c r="JIV20" s="708"/>
      <c r="JIW20" s="708"/>
      <c r="JIX20" s="708"/>
      <c r="JIY20" s="708"/>
      <c r="JIZ20" s="708"/>
      <c r="JJA20" s="708"/>
      <c r="JJB20" s="708"/>
      <c r="JJC20" s="708"/>
      <c r="JJD20" s="708"/>
      <c r="JJE20" s="708"/>
      <c r="JJF20" s="708"/>
      <c r="JJG20" s="708"/>
      <c r="JJH20" s="708"/>
      <c r="JJI20" s="708"/>
      <c r="JJJ20" s="708"/>
      <c r="JJK20" s="708"/>
      <c r="JJL20" s="708"/>
      <c r="JJM20" s="708"/>
      <c r="JJN20" s="708"/>
      <c r="JJO20" s="708"/>
      <c r="JJP20" s="708"/>
      <c r="JJQ20" s="708"/>
      <c r="JJR20" s="708"/>
      <c r="JJS20" s="708"/>
      <c r="JJT20" s="708"/>
      <c r="JJU20" s="708"/>
      <c r="JJV20" s="708"/>
      <c r="JJW20" s="708"/>
      <c r="JJX20" s="708"/>
      <c r="JJY20" s="708"/>
      <c r="JJZ20" s="708"/>
      <c r="JKA20" s="708"/>
      <c r="JKB20" s="708"/>
      <c r="JKC20" s="708"/>
      <c r="JKD20" s="708"/>
      <c r="JKE20" s="708"/>
      <c r="JKF20" s="708"/>
      <c r="JKG20" s="708"/>
      <c r="JKH20" s="708"/>
      <c r="JKI20" s="708"/>
      <c r="JKJ20" s="708"/>
      <c r="JKK20" s="708"/>
      <c r="JKL20" s="708"/>
      <c r="JKM20" s="708"/>
      <c r="JKN20" s="708"/>
      <c r="JKO20" s="708"/>
      <c r="JKP20" s="708"/>
      <c r="JKQ20" s="708"/>
      <c r="JKR20" s="708"/>
      <c r="JKS20" s="708"/>
      <c r="JKT20" s="708"/>
      <c r="JKU20" s="708"/>
      <c r="JKV20" s="708"/>
      <c r="JKW20" s="708"/>
      <c r="JKX20" s="708"/>
      <c r="JKY20" s="708"/>
      <c r="JKZ20" s="708"/>
      <c r="JLA20" s="708"/>
      <c r="JLB20" s="708"/>
      <c r="JLC20" s="708"/>
      <c r="JLD20" s="708"/>
      <c r="JLE20" s="708"/>
      <c r="JLF20" s="708"/>
      <c r="JLG20" s="708"/>
      <c r="JLH20" s="708"/>
      <c r="JLI20" s="708"/>
      <c r="JLJ20" s="708"/>
      <c r="JLK20" s="708"/>
      <c r="JLL20" s="708"/>
      <c r="JLM20" s="708"/>
      <c r="JLN20" s="708"/>
      <c r="JLO20" s="708"/>
      <c r="JLP20" s="708"/>
      <c r="JLQ20" s="708"/>
      <c r="JLR20" s="708"/>
      <c r="JLS20" s="708"/>
      <c r="JLT20" s="708"/>
      <c r="JLU20" s="708"/>
      <c r="JLV20" s="708"/>
      <c r="JLW20" s="708"/>
      <c r="JLX20" s="708"/>
      <c r="JLY20" s="708"/>
      <c r="JLZ20" s="708"/>
      <c r="JMA20" s="708"/>
      <c r="JMB20" s="708"/>
      <c r="JMC20" s="708"/>
      <c r="JMD20" s="708"/>
      <c r="JME20" s="708"/>
      <c r="JMF20" s="708"/>
      <c r="JMG20" s="708"/>
      <c r="JMH20" s="708"/>
      <c r="JMI20" s="708"/>
      <c r="JMJ20" s="708"/>
      <c r="JMK20" s="708"/>
      <c r="JML20" s="708"/>
      <c r="JMM20" s="708"/>
      <c r="JMN20" s="708"/>
      <c r="JMO20" s="708"/>
      <c r="JMP20" s="708"/>
      <c r="JMQ20" s="708"/>
      <c r="JMR20" s="708"/>
      <c r="JMS20" s="708"/>
      <c r="JMT20" s="708"/>
      <c r="JMU20" s="708"/>
      <c r="JMV20" s="708"/>
      <c r="JMW20" s="708"/>
      <c r="JMX20" s="708"/>
      <c r="JMY20" s="708"/>
      <c r="JMZ20" s="708"/>
      <c r="JNA20" s="708"/>
      <c r="JNB20" s="708"/>
      <c r="JNC20" s="708"/>
      <c r="JND20" s="708"/>
      <c r="JNE20" s="708"/>
      <c r="JNF20" s="708"/>
      <c r="JNG20" s="708"/>
      <c r="JNH20" s="708"/>
      <c r="JNI20" s="708"/>
      <c r="JNJ20" s="708"/>
      <c r="JNK20" s="708"/>
      <c r="JNL20" s="708"/>
      <c r="JNM20" s="708"/>
      <c r="JNN20" s="708"/>
      <c r="JNO20" s="708"/>
      <c r="JNP20" s="708"/>
      <c r="JNQ20" s="708"/>
      <c r="JNR20" s="708"/>
      <c r="JNS20" s="708"/>
      <c r="JNT20" s="708"/>
      <c r="JNU20" s="708"/>
      <c r="JNV20" s="708"/>
      <c r="JNW20" s="708"/>
      <c r="JNX20" s="708"/>
      <c r="JNY20" s="708"/>
      <c r="JNZ20" s="708"/>
      <c r="JOA20" s="708"/>
      <c r="JOB20" s="708"/>
      <c r="JOC20" s="708"/>
      <c r="JOD20" s="708"/>
      <c r="JOE20" s="708"/>
      <c r="JOF20" s="708"/>
      <c r="JOG20" s="708"/>
      <c r="JOH20" s="708"/>
      <c r="JOI20" s="708"/>
      <c r="JOJ20" s="708"/>
      <c r="JOK20" s="708"/>
      <c r="JOL20" s="708"/>
      <c r="JOM20" s="708"/>
      <c r="JON20" s="708"/>
      <c r="JOO20" s="708"/>
      <c r="JOP20" s="708"/>
      <c r="JOQ20" s="708"/>
      <c r="JOR20" s="708"/>
      <c r="JOS20" s="708"/>
      <c r="JOT20" s="708"/>
      <c r="JOU20" s="708"/>
      <c r="JOV20" s="708"/>
      <c r="JOW20" s="708"/>
      <c r="JOX20" s="708"/>
      <c r="JOY20" s="708"/>
      <c r="JOZ20" s="708"/>
      <c r="JPA20" s="708"/>
      <c r="JPB20" s="708"/>
      <c r="JPC20" s="708"/>
      <c r="JPD20" s="708"/>
      <c r="JPE20" s="708"/>
      <c r="JPF20" s="708"/>
      <c r="JPG20" s="708"/>
      <c r="JPH20" s="708"/>
      <c r="JPI20" s="708"/>
      <c r="JPJ20" s="708"/>
      <c r="JPK20" s="708"/>
      <c r="JPL20" s="708"/>
      <c r="JPM20" s="708"/>
      <c r="JPN20" s="708"/>
      <c r="JPO20" s="708"/>
      <c r="JPP20" s="708"/>
      <c r="JPQ20" s="708"/>
      <c r="JPR20" s="708"/>
      <c r="JPS20" s="708"/>
      <c r="JPT20" s="708"/>
      <c r="JPU20" s="708"/>
      <c r="JPV20" s="708"/>
      <c r="JPW20" s="708"/>
      <c r="JPX20" s="708"/>
      <c r="JPY20" s="708"/>
      <c r="JPZ20" s="708"/>
      <c r="JQA20" s="708"/>
      <c r="JQB20" s="708"/>
      <c r="JQC20" s="708"/>
      <c r="JQD20" s="708"/>
      <c r="JQE20" s="708"/>
      <c r="JQF20" s="708"/>
      <c r="JQG20" s="708"/>
      <c r="JQH20" s="708"/>
      <c r="JQI20" s="708"/>
      <c r="JQJ20" s="708"/>
      <c r="JQK20" s="708"/>
      <c r="JQL20" s="708"/>
      <c r="JQM20" s="708"/>
      <c r="JQN20" s="708"/>
      <c r="JQO20" s="708"/>
      <c r="JQP20" s="708"/>
      <c r="JQQ20" s="708"/>
      <c r="JQR20" s="708"/>
      <c r="JQS20" s="708"/>
      <c r="JQT20" s="708"/>
      <c r="JQU20" s="708"/>
      <c r="JQV20" s="708"/>
      <c r="JQW20" s="708"/>
      <c r="JQX20" s="708"/>
      <c r="JQY20" s="708"/>
      <c r="JQZ20" s="708"/>
      <c r="JRA20" s="708"/>
      <c r="JRB20" s="708"/>
      <c r="JRC20" s="708"/>
      <c r="JRD20" s="708"/>
      <c r="JRE20" s="708"/>
      <c r="JRF20" s="708"/>
      <c r="JRG20" s="708"/>
      <c r="JRH20" s="708"/>
      <c r="JRI20" s="708"/>
      <c r="JRJ20" s="708"/>
      <c r="JRK20" s="708"/>
      <c r="JRL20" s="708"/>
      <c r="JRM20" s="708"/>
      <c r="JRN20" s="708"/>
      <c r="JRO20" s="708"/>
      <c r="JRP20" s="708"/>
      <c r="JRQ20" s="708"/>
      <c r="JRR20" s="708"/>
      <c r="JRS20" s="708"/>
      <c r="JRT20" s="708"/>
      <c r="JRU20" s="708"/>
      <c r="JRV20" s="708"/>
      <c r="JRW20" s="708"/>
      <c r="JRX20" s="708"/>
      <c r="JRY20" s="708"/>
      <c r="JRZ20" s="708"/>
      <c r="JSA20" s="708"/>
      <c r="JSB20" s="708"/>
      <c r="JSC20" s="708"/>
      <c r="JSD20" s="708"/>
      <c r="JSE20" s="708"/>
      <c r="JSF20" s="708"/>
      <c r="JSG20" s="708"/>
      <c r="JSH20" s="708"/>
      <c r="JSI20" s="708"/>
      <c r="JSJ20" s="708"/>
      <c r="JSK20" s="708"/>
      <c r="JSL20" s="708"/>
      <c r="JSM20" s="708"/>
      <c r="JSN20" s="708"/>
      <c r="JSO20" s="708"/>
      <c r="JSP20" s="708"/>
      <c r="JSQ20" s="708"/>
      <c r="JSR20" s="708"/>
      <c r="JSS20" s="708"/>
      <c r="JST20" s="708"/>
      <c r="JSU20" s="708"/>
      <c r="JSV20" s="708"/>
      <c r="JSW20" s="708"/>
      <c r="JSX20" s="708"/>
      <c r="JSY20" s="708"/>
      <c r="JSZ20" s="708"/>
      <c r="JTA20" s="708"/>
      <c r="JTB20" s="708"/>
      <c r="JTC20" s="708"/>
      <c r="JTD20" s="708"/>
      <c r="JTE20" s="708"/>
      <c r="JTF20" s="708"/>
      <c r="JTG20" s="708"/>
      <c r="JTH20" s="708"/>
      <c r="JTI20" s="708"/>
      <c r="JTJ20" s="708"/>
      <c r="JTK20" s="708"/>
      <c r="JTL20" s="708"/>
      <c r="JTM20" s="708"/>
      <c r="JTN20" s="708"/>
      <c r="JTO20" s="708"/>
      <c r="JTP20" s="708"/>
      <c r="JTQ20" s="708"/>
      <c r="JTR20" s="708"/>
      <c r="JTS20" s="708"/>
      <c r="JTT20" s="708"/>
      <c r="JTU20" s="708"/>
      <c r="JTV20" s="708"/>
      <c r="JTW20" s="708"/>
      <c r="JTX20" s="708"/>
      <c r="JTY20" s="708"/>
      <c r="JTZ20" s="708"/>
      <c r="JUA20" s="708"/>
      <c r="JUB20" s="708"/>
      <c r="JUC20" s="708"/>
      <c r="JUD20" s="708"/>
      <c r="JUE20" s="708"/>
      <c r="JUF20" s="708"/>
      <c r="JUG20" s="708"/>
      <c r="JUH20" s="708"/>
      <c r="JUI20" s="708"/>
      <c r="JUJ20" s="708"/>
      <c r="JUK20" s="708"/>
      <c r="JUL20" s="708"/>
      <c r="JUM20" s="708"/>
      <c r="JUN20" s="708"/>
      <c r="JUO20" s="708"/>
      <c r="JUP20" s="708"/>
      <c r="JUQ20" s="708"/>
      <c r="JUR20" s="708"/>
      <c r="JUS20" s="708"/>
      <c r="JUT20" s="708"/>
      <c r="JUU20" s="708"/>
      <c r="JUV20" s="708"/>
      <c r="JUW20" s="708"/>
      <c r="JUX20" s="708"/>
      <c r="JUY20" s="708"/>
      <c r="JUZ20" s="708"/>
      <c r="JVA20" s="708"/>
      <c r="JVB20" s="708"/>
      <c r="JVC20" s="708"/>
      <c r="JVD20" s="708"/>
      <c r="JVE20" s="708"/>
      <c r="JVF20" s="708"/>
      <c r="JVG20" s="708"/>
      <c r="JVH20" s="708"/>
      <c r="JVI20" s="708"/>
      <c r="JVJ20" s="708"/>
      <c r="JVK20" s="708"/>
      <c r="JVL20" s="708"/>
      <c r="JVM20" s="708"/>
      <c r="JVN20" s="708"/>
      <c r="JVO20" s="708"/>
      <c r="JVP20" s="708"/>
      <c r="JVQ20" s="708"/>
      <c r="JVR20" s="708"/>
      <c r="JVS20" s="708"/>
      <c r="JVT20" s="708"/>
      <c r="JVU20" s="708"/>
      <c r="JVV20" s="708"/>
      <c r="JVW20" s="708"/>
      <c r="JVX20" s="708"/>
      <c r="JVY20" s="708"/>
      <c r="JVZ20" s="708"/>
      <c r="JWA20" s="708"/>
      <c r="JWB20" s="708"/>
      <c r="JWC20" s="708"/>
      <c r="JWD20" s="708"/>
      <c r="JWE20" s="708"/>
      <c r="JWF20" s="708"/>
      <c r="JWG20" s="708"/>
      <c r="JWH20" s="708"/>
      <c r="JWI20" s="708"/>
      <c r="JWJ20" s="708"/>
      <c r="JWK20" s="708"/>
      <c r="JWL20" s="708"/>
      <c r="JWM20" s="708"/>
      <c r="JWN20" s="708"/>
      <c r="JWO20" s="708"/>
      <c r="JWP20" s="708"/>
      <c r="JWQ20" s="708"/>
      <c r="JWR20" s="708"/>
      <c r="JWS20" s="708"/>
      <c r="JWT20" s="708"/>
      <c r="JWU20" s="708"/>
      <c r="JWV20" s="708"/>
      <c r="JWW20" s="708"/>
      <c r="JWX20" s="708"/>
      <c r="JWY20" s="708"/>
      <c r="JWZ20" s="708"/>
      <c r="JXA20" s="708"/>
      <c r="JXB20" s="708"/>
      <c r="JXC20" s="708"/>
      <c r="JXD20" s="708"/>
      <c r="JXE20" s="708"/>
      <c r="JXF20" s="708"/>
      <c r="JXG20" s="708"/>
      <c r="JXH20" s="708"/>
      <c r="JXI20" s="708"/>
      <c r="JXJ20" s="708"/>
      <c r="JXK20" s="708"/>
      <c r="JXL20" s="708"/>
      <c r="JXM20" s="708"/>
      <c r="JXN20" s="708"/>
      <c r="JXO20" s="708"/>
      <c r="JXP20" s="708"/>
      <c r="JXQ20" s="708"/>
      <c r="JXR20" s="708"/>
      <c r="JXS20" s="708"/>
      <c r="JXT20" s="708"/>
      <c r="JXU20" s="708"/>
      <c r="JXV20" s="708"/>
      <c r="JXW20" s="708"/>
      <c r="JXX20" s="708"/>
      <c r="JXY20" s="708"/>
      <c r="JXZ20" s="708"/>
      <c r="JYA20" s="708"/>
      <c r="JYB20" s="708"/>
      <c r="JYC20" s="708"/>
      <c r="JYD20" s="708"/>
      <c r="JYE20" s="708"/>
      <c r="JYF20" s="708"/>
      <c r="JYG20" s="708"/>
      <c r="JYH20" s="708"/>
      <c r="JYI20" s="708"/>
      <c r="JYJ20" s="708"/>
      <c r="JYK20" s="708"/>
      <c r="JYL20" s="708"/>
      <c r="JYM20" s="708"/>
      <c r="JYN20" s="708"/>
      <c r="JYO20" s="708"/>
      <c r="JYP20" s="708"/>
      <c r="JYQ20" s="708"/>
      <c r="JYR20" s="708"/>
      <c r="JYS20" s="708"/>
      <c r="JYT20" s="708"/>
      <c r="JYU20" s="708"/>
      <c r="JYV20" s="708"/>
      <c r="JYW20" s="708"/>
      <c r="JYX20" s="708"/>
      <c r="JYY20" s="708"/>
      <c r="JYZ20" s="708"/>
      <c r="JZA20" s="708"/>
      <c r="JZB20" s="708"/>
      <c r="JZC20" s="708"/>
      <c r="JZD20" s="708"/>
      <c r="JZE20" s="708"/>
      <c r="JZF20" s="708"/>
      <c r="JZG20" s="708"/>
      <c r="JZH20" s="708"/>
      <c r="JZI20" s="708"/>
      <c r="JZJ20" s="708"/>
      <c r="JZK20" s="708"/>
      <c r="JZL20" s="708"/>
      <c r="JZM20" s="708"/>
      <c r="JZN20" s="708"/>
      <c r="JZO20" s="708"/>
      <c r="JZP20" s="708"/>
      <c r="JZQ20" s="708"/>
      <c r="JZR20" s="708"/>
      <c r="JZS20" s="708"/>
      <c r="JZT20" s="708"/>
      <c r="JZU20" s="708"/>
      <c r="JZV20" s="708"/>
      <c r="JZW20" s="708"/>
      <c r="JZX20" s="708"/>
      <c r="JZY20" s="708"/>
      <c r="JZZ20" s="708"/>
      <c r="KAA20" s="708"/>
      <c r="KAB20" s="708"/>
      <c r="KAC20" s="708"/>
      <c r="KAD20" s="708"/>
      <c r="KAE20" s="708"/>
      <c r="KAF20" s="708"/>
      <c r="KAG20" s="708"/>
      <c r="KAH20" s="708"/>
      <c r="KAI20" s="708"/>
      <c r="KAJ20" s="708"/>
      <c r="KAK20" s="708"/>
      <c r="KAL20" s="708"/>
      <c r="KAM20" s="708"/>
      <c r="KAN20" s="708"/>
      <c r="KAO20" s="708"/>
      <c r="KAP20" s="708"/>
      <c r="KAQ20" s="708"/>
      <c r="KAR20" s="708"/>
      <c r="KAS20" s="708"/>
      <c r="KAT20" s="708"/>
      <c r="KAU20" s="708"/>
      <c r="KAV20" s="708"/>
      <c r="KAW20" s="708"/>
      <c r="KAX20" s="708"/>
      <c r="KAY20" s="708"/>
      <c r="KAZ20" s="708"/>
      <c r="KBA20" s="708"/>
      <c r="KBB20" s="708"/>
      <c r="KBC20" s="708"/>
      <c r="KBD20" s="708"/>
      <c r="KBE20" s="708"/>
      <c r="KBF20" s="708"/>
      <c r="KBG20" s="708"/>
      <c r="KBH20" s="708"/>
      <c r="KBI20" s="708"/>
      <c r="KBJ20" s="708"/>
      <c r="KBK20" s="708"/>
      <c r="KBL20" s="708"/>
      <c r="KBM20" s="708"/>
      <c r="KBN20" s="708"/>
      <c r="KBO20" s="708"/>
      <c r="KBP20" s="708"/>
      <c r="KBQ20" s="708"/>
      <c r="KBR20" s="708"/>
      <c r="KBS20" s="708"/>
      <c r="KBT20" s="708"/>
      <c r="KBU20" s="708"/>
      <c r="KBV20" s="708"/>
      <c r="KBW20" s="708"/>
      <c r="KBX20" s="708"/>
      <c r="KBY20" s="708"/>
      <c r="KBZ20" s="708"/>
      <c r="KCA20" s="708"/>
      <c r="KCB20" s="708"/>
      <c r="KCC20" s="708"/>
      <c r="KCD20" s="708"/>
      <c r="KCE20" s="708"/>
      <c r="KCF20" s="708"/>
      <c r="KCG20" s="708"/>
      <c r="KCH20" s="708"/>
      <c r="KCI20" s="708"/>
      <c r="KCJ20" s="708"/>
      <c r="KCK20" s="708"/>
      <c r="KCL20" s="708"/>
      <c r="KCM20" s="708"/>
      <c r="KCN20" s="708"/>
      <c r="KCO20" s="708"/>
      <c r="KCP20" s="708"/>
      <c r="KCQ20" s="708"/>
      <c r="KCR20" s="708"/>
      <c r="KCS20" s="708"/>
      <c r="KCT20" s="708"/>
      <c r="KCU20" s="708"/>
      <c r="KCV20" s="708"/>
      <c r="KCW20" s="708"/>
      <c r="KCX20" s="708"/>
      <c r="KCY20" s="708"/>
      <c r="KCZ20" s="708"/>
      <c r="KDA20" s="708"/>
      <c r="KDB20" s="708"/>
      <c r="KDC20" s="708"/>
      <c r="KDD20" s="708"/>
      <c r="KDE20" s="708"/>
      <c r="KDF20" s="708"/>
      <c r="KDG20" s="708"/>
      <c r="KDH20" s="708"/>
      <c r="KDI20" s="708"/>
      <c r="KDJ20" s="708"/>
      <c r="KDK20" s="708"/>
      <c r="KDL20" s="708"/>
      <c r="KDM20" s="708"/>
      <c r="KDN20" s="708"/>
      <c r="KDO20" s="708"/>
      <c r="KDP20" s="708"/>
      <c r="KDQ20" s="708"/>
      <c r="KDR20" s="708"/>
      <c r="KDS20" s="708"/>
      <c r="KDT20" s="708"/>
      <c r="KDU20" s="708"/>
      <c r="KDV20" s="708"/>
      <c r="KDW20" s="708"/>
      <c r="KDX20" s="708"/>
      <c r="KDY20" s="708"/>
      <c r="KDZ20" s="708"/>
      <c r="KEA20" s="708"/>
      <c r="KEB20" s="708"/>
      <c r="KEC20" s="708"/>
      <c r="KED20" s="708"/>
      <c r="KEE20" s="708"/>
      <c r="KEF20" s="708"/>
      <c r="KEG20" s="708"/>
      <c r="KEH20" s="708"/>
      <c r="KEI20" s="708"/>
      <c r="KEJ20" s="708"/>
      <c r="KEK20" s="708"/>
      <c r="KEL20" s="708"/>
      <c r="KEM20" s="708"/>
      <c r="KEN20" s="708"/>
      <c r="KEO20" s="708"/>
      <c r="KEP20" s="708"/>
      <c r="KEQ20" s="708"/>
      <c r="KER20" s="708"/>
      <c r="KES20" s="708"/>
      <c r="KET20" s="708"/>
      <c r="KEU20" s="708"/>
      <c r="KEV20" s="708"/>
      <c r="KEW20" s="708"/>
      <c r="KEX20" s="708"/>
      <c r="KEY20" s="708"/>
      <c r="KEZ20" s="708"/>
      <c r="KFA20" s="708"/>
      <c r="KFB20" s="708"/>
      <c r="KFC20" s="708"/>
      <c r="KFD20" s="708"/>
      <c r="KFE20" s="708"/>
      <c r="KFF20" s="708"/>
      <c r="KFG20" s="708"/>
      <c r="KFH20" s="708"/>
      <c r="KFI20" s="708"/>
      <c r="KFJ20" s="708"/>
      <c r="KFK20" s="708"/>
      <c r="KFL20" s="708"/>
      <c r="KFM20" s="708"/>
      <c r="KFN20" s="708"/>
      <c r="KFO20" s="708"/>
      <c r="KFP20" s="708"/>
      <c r="KFQ20" s="708"/>
      <c r="KFR20" s="708"/>
      <c r="KFS20" s="708"/>
      <c r="KFT20" s="708"/>
      <c r="KFU20" s="708"/>
      <c r="KFV20" s="708"/>
      <c r="KFW20" s="708"/>
      <c r="KFX20" s="708"/>
      <c r="KFY20" s="708"/>
      <c r="KFZ20" s="708"/>
      <c r="KGA20" s="708"/>
      <c r="KGB20" s="708"/>
      <c r="KGC20" s="708"/>
      <c r="KGD20" s="708"/>
      <c r="KGE20" s="708"/>
      <c r="KGF20" s="708"/>
      <c r="KGG20" s="708"/>
      <c r="KGH20" s="708"/>
      <c r="KGI20" s="708"/>
      <c r="KGJ20" s="708"/>
      <c r="KGK20" s="708"/>
      <c r="KGL20" s="708"/>
      <c r="KGM20" s="708"/>
      <c r="KGN20" s="708"/>
      <c r="KGO20" s="708"/>
      <c r="KGP20" s="708"/>
      <c r="KGQ20" s="708"/>
      <c r="KGR20" s="708"/>
      <c r="KGS20" s="708"/>
      <c r="KGT20" s="708"/>
      <c r="KGU20" s="708"/>
      <c r="KGV20" s="708"/>
      <c r="KGW20" s="708"/>
      <c r="KGX20" s="708"/>
      <c r="KGY20" s="708"/>
      <c r="KGZ20" s="708"/>
      <c r="KHA20" s="708"/>
      <c r="KHB20" s="708"/>
      <c r="KHC20" s="708"/>
      <c r="KHD20" s="708"/>
      <c r="KHE20" s="708"/>
      <c r="KHF20" s="708"/>
      <c r="KHG20" s="708"/>
      <c r="KHH20" s="708"/>
      <c r="KHI20" s="708"/>
      <c r="KHJ20" s="708"/>
      <c r="KHK20" s="708"/>
      <c r="KHL20" s="708"/>
      <c r="KHM20" s="708"/>
      <c r="KHN20" s="708"/>
      <c r="KHO20" s="708"/>
      <c r="KHP20" s="708"/>
      <c r="KHQ20" s="708"/>
      <c r="KHR20" s="708"/>
      <c r="KHS20" s="708"/>
      <c r="KHT20" s="708"/>
      <c r="KHU20" s="708"/>
      <c r="KHV20" s="708"/>
      <c r="KHW20" s="708"/>
      <c r="KHX20" s="708"/>
      <c r="KHY20" s="708"/>
      <c r="KHZ20" s="708"/>
      <c r="KIA20" s="708"/>
      <c r="KIB20" s="708"/>
      <c r="KIC20" s="708"/>
      <c r="KID20" s="708"/>
      <c r="KIE20" s="708"/>
      <c r="KIF20" s="708"/>
      <c r="KIG20" s="708"/>
      <c r="KIH20" s="708"/>
      <c r="KII20" s="708"/>
      <c r="KIJ20" s="708"/>
      <c r="KIK20" s="708"/>
      <c r="KIL20" s="708"/>
      <c r="KIM20" s="708"/>
      <c r="KIN20" s="708"/>
      <c r="KIO20" s="708"/>
      <c r="KIP20" s="708"/>
      <c r="KIQ20" s="708"/>
      <c r="KIR20" s="708"/>
      <c r="KIS20" s="708"/>
      <c r="KIT20" s="708"/>
      <c r="KIU20" s="708"/>
      <c r="KIV20" s="708"/>
      <c r="KIW20" s="708"/>
      <c r="KIX20" s="708"/>
      <c r="KIY20" s="708"/>
      <c r="KIZ20" s="708"/>
      <c r="KJA20" s="708"/>
      <c r="KJB20" s="708"/>
      <c r="KJC20" s="708"/>
      <c r="KJD20" s="708"/>
      <c r="KJE20" s="708"/>
      <c r="KJF20" s="708"/>
      <c r="KJG20" s="708"/>
      <c r="KJH20" s="708"/>
      <c r="KJI20" s="708"/>
      <c r="KJJ20" s="708"/>
      <c r="KJK20" s="708"/>
      <c r="KJL20" s="708"/>
      <c r="KJM20" s="708"/>
      <c r="KJN20" s="708"/>
      <c r="KJO20" s="708"/>
      <c r="KJP20" s="708"/>
      <c r="KJQ20" s="708"/>
      <c r="KJR20" s="708"/>
      <c r="KJS20" s="708"/>
      <c r="KJT20" s="708"/>
      <c r="KJU20" s="708"/>
      <c r="KJV20" s="708"/>
      <c r="KJW20" s="708"/>
      <c r="KJX20" s="708"/>
      <c r="KJY20" s="708"/>
      <c r="KJZ20" s="708"/>
      <c r="KKA20" s="708"/>
      <c r="KKB20" s="708"/>
      <c r="KKC20" s="708"/>
      <c r="KKD20" s="708"/>
      <c r="KKE20" s="708"/>
      <c r="KKF20" s="708"/>
      <c r="KKG20" s="708"/>
      <c r="KKH20" s="708"/>
      <c r="KKI20" s="708"/>
      <c r="KKJ20" s="708"/>
      <c r="KKK20" s="708"/>
      <c r="KKL20" s="708"/>
      <c r="KKM20" s="708"/>
      <c r="KKN20" s="708"/>
      <c r="KKO20" s="708"/>
      <c r="KKP20" s="708"/>
      <c r="KKQ20" s="708"/>
      <c r="KKR20" s="708"/>
      <c r="KKS20" s="708"/>
      <c r="KKT20" s="708"/>
      <c r="KKU20" s="708"/>
      <c r="KKV20" s="708"/>
      <c r="KKW20" s="708"/>
      <c r="KKX20" s="708"/>
      <c r="KKY20" s="708"/>
      <c r="KKZ20" s="708"/>
      <c r="KLA20" s="708"/>
      <c r="KLB20" s="708"/>
      <c r="KLC20" s="708"/>
      <c r="KLD20" s="708"/>
      <c r="KLE20" s="708"/>
      <c r="KLF20" s="708"/>
      <c r="KLG20" s="708"/>
      <c r="KLH20" s="708"/>
      <c r="KLI20" s="708"/>
      <c r="KLJ20" s="708"/>
      <c r="KLK20" s="708"/>
      <c r="KLL20" s="708"/>
      <c r="KLM20" s="708"/>
      <c r="KLN20" s="708"/>
      <c r="KLO20" s="708"/>
      <c r="KLP20" s="708"/>
      <c r="KLQ20" s="708"/>
      <c r="KLR20" s="708"/>
      <c r="KLS20" s="708"/>
      <c r="KLT20" s="708"/>
      <c r="KLU20" s="708"/>
      <c r="KLV20" s="708"/>
      <c r="KLW20" s="708"/>
      <c r="KLX20" s="708"/>
      <c r="KLY20" s="708"/>
      <c r="KLZ20" s="708"/>
      <c r="KMA20" s="708"/>
      <c r="KMB20" s="708"/>
      <c r="KMC20" s="708"/>
      <c r="KMD20" s="708"/>
      <c r="KME20" s="708"/>
      <c r="KMF20" s="708"/>
      <c r="KMG20" s="708"/>
      <c r="KMH20" s="708"/>
      <c r="KMI20" s="708"/>
      <c r="KMJ20" s="708"/>
      <c r="KMK20" s="708"/>
      <c r="KML20" s="708"/>
      <c r="KMM20" s="708"/>
      <c r="KMN20" s="708"/>
      <c r="KMO20" s="708"/>
      <c r="KMP20" s="708"/>
      <c r="KMQ20" s="708"/>
      <c r="KMR20" s="708"/>
      <c r="KMS20" s="708"/>
      <c r="KMT20" s="708"/>
      <c r="KMU20" s="708"/>
      <c r="KMV20" s="708"/>
      <c r="KMW20" s="708"/>
      <c r="KMX20" s="708"/>
      <c r="KMY20" s="708"/>
      <c r="KMZ20" s="708"/>
      <c r="KNA20" s="708"/>
      <c r="KNB20" s="708"/>
      <c r="KNC20" s="708"/>
      <c r="KND20" s="708"/>
      <c r="KNE20" s="708"/>
      <c r="KNF20" s="708"/>
      <c r="KNG20" s="708"/>
      <c r="KNH20" s="708"/>
      <c r="KNI20" s="708"/>
      <c r="KNJ20" s="708"/>
      <c r="KNK20" s="708"/>
      <c r="KNL20" s="708"/>
      <c r="KNM20" s="708"/>
      <c r="KNN20" s="708"/>
      <c r="KNO20" s="708"/>
      <c r="KNP20" s="708"/>
      <c r="KNQ20" s="708"/>
      <c r="KNR20" s="708"/>
      <c r="KNS20" s="708"/>
      <c r="KNT20" s="708"/>
      <c r="KNU20" s="708"/>
      <c r="KNV20" s="708"/>
      <c r="KNW20" s="708"/>
      <c r="KNX20" s="708"/>
      <c r="KNY20" s="708"/>
      <c r="KNZ20" s="708"/>
      <c r="KOA20" s="708"/>
      <c r="KOB20" s="708"/>
      <c r="KOC20" s="708"/>
      <c r="KOD20" s="708"/>
      <c r="KOE20" s="708"/>
      <c r="KOF20" s="708"/>
      <c r="KOG20" s="708"/>
      <c r="KOH20" s="708"/>
      <c r="KOI20" s="708"/>
      <c r="KOJ20" s="708"/>
      <c r="KOK20" s="708"/>
      <c r="KOL20" s="708"/>
      <c r="KOM20" s="708"/>
      <c r="KON20" s="708"/>
      <c r="KOO20" s="708"/>
      <c r="KOP20" s="708"/>
      <c r="KOQ20" s="708"/>
      <c r="KOR20" s="708"/>
      <c r="KOS20" s="708"/>
      <c r="KOT20" s="708"/>
      <c r="KOU20" s="708"/>
      <c r="KOV20" s="708"/>
      <c r="KOW20" s="708"/>
      <c r="KOX20" s="708"/>
      <c r="KOY20" s="708"/>
      <c r="KOZ20" s="708"/>
      <c r="KPA20" s="708"/>
      <c r="KPB20" s="708"/>
      <c r="KPC20" s="708"/>
      <c r="KPD20" s="708"/>
      <c r="KPE20" s="708"/>
      <c r="KPF20" s="708"/>
      <c r="KPG20" s="708"/>
      <c r="KPH20" s="708"/>
      <c r="KPI20" s="708"/>
      <c r="KPJ20" s="708"/>
      <c r="KPK20" s="708"/>
      <c r="KPL20" s="708"/>
      <c r="KPM20" s="708"/>
      <c r="KPN20" s="708"/>
      <c r="KPO20" s="708"/>
      <c r="KPP20" s="708"/>
      <c r="KPQ20" s="708"/>
      <c r="KPR20" s="708"/>
      <c r="KPS20" s="708"/>
      <c r="KPT20" s="708"/>
      <c r="KPU20" s="708"/>
      <c r="KPV20" s="708"/>
      <c r="KPW20" s="708"/>
      <c r="KPX20" s="708"/>
      <c r="KPY20" s="708"/>
      <c r="KPZ20" s="708"/>
      <c r="KQA20" s="708"/>
      <c r="KQB20" s="708"/>
      <c r="KQC20" s="708"/>
      <c r="KQD20" s="708"/>
      <c r="KQE20" s="708"/>
      <c r="KQF20" s="708"/>
      <c r="KQG20" s="708"/>
      <c r="KQH20" s="708"/>
      <c r="KQI20" s="708"/>
      <c r="KQJ20" s="708"/>
      <c r="KQK20" s="708"/>
      <c r="KQL20" s="708"/>
      <c r="KQM20" s="708"/>
      <c r="KQN20" s="708"/>
      <c r="KQO20" s="708"/>
      <c r="KQP20" s="708"/>
      <c r="KQQ20" s="708"/>
      <c r="KQR20" s="708"/>
      <c r="KQS20" s="708"/>
      <c r="KQT20" s="708"/>
      <c r="KQU20" s="708"/>
      <c r="KQV20" s="708"/>
      <c r="KQW20" s="708"/>
      <c r="KQX20" s="708"/>
      <c r="KQY20" s="708"/>
      <c r="KQZ20" s="708"/>
      <c r="KRA20" s="708"/>
      <c r="KRB20" s="708"/>
      <c r="KRC20" s="708"/>
      <c r="KRD20" s="708"/>
      <c r="KRE20" s="708"/>
      <c r="KRF20" s="708"/>
      <c r="KRG20" s="708"/>
      <c r="KRH20" s="708"/>
      <c r="KRI20" s="708"/>
      <c r="KRJ20" s="708"/>
      <c r="KRK20" s="708"/>
      <c r="KRL20" s="708"/>
      <c r="KRM20" s="708"/>
      <c r="KRN20" s="708"/>
      <c r="KRO20" s="708"/>
      <c r="KRP20" s="708"/>
      <c r="KRQ20" s="708"/>
      <c r="KRR20" s="708"/>
      <c r="KRS20" s="708"/>
      <c r="KRT20" s="708"/>
      <c r="KRU20" s="708"/>
      <c r="KRV20" s="708"/>
      <c r="KRW20" s="708"/>
      <c r="KRX20" s="708"/>
      <c r="KRY20" s="708"/>
      <c r="KRZ20" s="708"/>
      <c r="KSA20" s="708"/>
      <c r="KSB20" s="708"/>
      <c r="KSC20" s="708"/>
      <c r="KSD20" s="708"/>
      <c r="KSE20" s="708"/>
      <c r="KSF20" s="708"/>
      <c r="KSG20" s="708"/>
      <c r="KSH20" s="708"/>
      <c r="KSI20" s="708"/>
      <c r="KSJ20" s="708"/>
      <c r="KSK20" s="708"/>
      <c r="KSL20" s="708"/>
      <c r="KSM20" s="708"/>
      <c r="KSN20" s="708"/>
      <c r="KSO20" s="708"/>
      <c r="KSP20" s="708"/>
      <c r="KSQ20" s="708"/>
      <c r="KSR20" s="708"/>
      <c r="KSS20" s="708"/>
      <c r="KST20" s="708"/>
      <c r="KSU20" s="708"/>
      <c r="KSV20" s="708"/>
      <c r="KSW20" s="708"/>
      <c r="KSX20" s="708"/>
      <c r="KSY20" s="708"/>
      <c r="KSZ20" s="708"/>
      <c r="KTA20" s="708"/>
      <c r="KTB20" s="708"/>
      <c r="KTC20" s="708"/>
      <c r="KTD20" s="708"/>
      <c r="KTE20" s="708"/>
      <c r="KTF20" s="708"/>
      <c r="KTG20" s="708"/>
      <c r="KTH20" s="708"/>
      <c r="KTI20" s="708"/>
      <c r="KTJ20" s="708"/>
      <c r="KTK20" s="708"/>
      <c r="KTL20" s="708"/>
      <c r="KTM20" s="708"/>
      <c r="KTN20" s="708"/>
      <c r="KTO20" s="708"/>
      <c r="KTP20" s="708"/>
      <c r="KTQ20" s="708"/>
      <c r="KTR20" s="708"/>
      <c r="KTS20" s="708"/>
      <c r="KTT20" s="708"/>
      <c r="KTU20" s="708"/>
      <c r="KTV20" s="708"/>
      <c r="KTW20" s="708"/>
      <c r="KTX20" s="708"/>
      <c r="KTY20" s="708"/>
      <c r="KTZ20" s="708"/>
      <c r="KUA20" s="708"/>
      <c r="KUB20" s="708"/>
      <c r="KUC20" s="708"/>
      <c r="KUD20" s="708"/>
      <c r="KUE20" s="708"/>
      <c r="KUF20" s="708"/>
      <c r="KUG20" s="708"/>
      <c r="KUH20" s="708"/>
      <c r="KUI20" s="708"/>
      <c r="KUJ20" s="708"/>
      <c r="KUK20" s="708"/>
      <c r="KUL20" s="708"/>
      <c r="KUM20" s="708"/>
      <c r="KUN20" s="708"/>
      <c r="KUO20" s="708"/>
      <c r="KUP20" s="708"/>
      <c r="KUQ20" s="708"/>
      <c r="KUR20" s="708"/>
      <c r="KUS20" s="708"/>
      <c r="KUT20" s="708"/>
      <c r="KUU20" s="708"/>
      <c r="KUV20" s="708"/>
      <c r="KUW20" s="708"/>
      <c r="KUX20" s="708"/>
      <c r="KUY20" s="708"/>
      <c r="KUZ20" s="708"/>
      <c r="KVA20" s="708"/>
      <c r="KVB20" s="708"/>
      <c r="KVC20" s="708"/>
      <c r="KVD20" s="708"/>
      <c r="KVE20" s="708"/>
      <c r="KVF20" s="708"/>
      <c r="KVG20" s="708"/>
      <c r="KVH20" s="708"/>
      <c r="KVI20" s="708"/>
      <c r="KVJ20" s="708"/>
      <c r="KVK20" s="708"/>
      <c r="KVL20" s="708"/>
      <c r="KVM20" s="708"/>
      <c r="KVN20" s="708"/>
      <c r="KVO20" s="708"/>
      <c r="KVP20" s="708"/>
      <c r="KVQ20" s="708"/>
      <c r="KVR20" s="708"/>
      <c r="KVS20" s="708"/>
      <c r="KVT20" s="708"/>
      <c r="KVU20" s="708"/>
      <c r="KVV20" s="708"/>
      <c r="KVW20" s="708"/>
      <c r="KVX20" s="708"/>
      <c r="KVY20" s="708"/>
      <c r="KVZ20" s="708"/>
      <c r="KWA20" s="708"/>
      <c r="KWB20" s="708"/>
      <c r="KWC20" s="708"/>
      <c r="KWD20" s="708"/>
      <c r="KWE20" s="708"/>
      <c r="KWF20" s="708"/>
      <c r="KWG20" s="708"/>
      <c r="KWH20" s="708"/>
      <c r="KWI20" s="708"/>
      <c r="KWJ20" s="708"/>
      <c r="KWK20" s="708"/>
      <c r="KWL20" s="708"/>
      <c r="KWM20" s="708"/>
      <c r="KWN20" s="708"/>
      <c r="KWO20" s="708"/>
      <c r="KWP20" s="708"/>
      <c r="KWQ20" s="708"/>
      <c r="KWR20" s="708"/>
      <c r="KWS20" s="708"/>
      <c r="KWT20" s="708"/>
      <c r="KWU20" s="708"/>
      <c r="KWV20" s="708"/>
      <c r="KWW20" s="708"/>
      <c r="KWX20" s="708"/>
      <c r="KWY20" s="708"/>
      <c r="KWZ20" s="708"/>
      <c r="KXA20" s="708"/>
      <c r="KXB20" s="708"/>
      <c r="KXC20" s="708"/>
      <c r="KXD20" s="708"/>
      <c r="KXE20" s="708"/>
      <c r="KXF20" s="708"/>
      <c r="KXG20" s="708"/>
      <c r="KXH20" s="708"/>
      <c r="KXI20" s="708"/>
      <c r="KXJ20" s="708"/>
      <c r="KXK20" s="708"/>
      <c r="KXL20" s="708"/>
      <c r="KXM20" s="708"/>
      <c r="KXN20" s="708"/>
      <c r="KXO20" s="708"/>
      <c r="KXP20" s="708"/>
      <c r="KXQ20" s="708"/>
      <c r="KXR20" s="708"/>
      <c r="KXS20" s="708"/>
      <c r="KXT20" s="708"/>
      <c r="KXU20" s="708"/>
      <c r="KXV20" s="708"/>
      <c r="KXW20" s="708"/>
      <c r="KXX20" s="708"/>
      <c r="KXY20" s="708"/>
      <c r="KXZ20" s="708"/>
      <c r="KYA20" s="708"/>
      <c r="KYB20" s="708"/>
      <c r="KYC20" s="708"/>
      <c r="KYD20" s="708"/>
      <c r="KYE20" s="708"/>
      <c r="KYF20" s="708"/>
      <c r="KYG20" s="708"/>
      <c r="KYH20" s="708"/>
      <c r="KYI20" s="708"/>
      <c r="KYJ20" s="708"/>
      <c r="KYK20" s="708"/>
      <c r="KYL20" s="708"/>
      <c r="KYM20" s="708"/>
      <c r="KYN20" s="708"/>
      <c r="KYO20" s="708"/>
      <c r="KYP20" s="708"/>
      <c r="KYQ20" s="708"/>
      <c r="KYR20" s="708"/>
      <c r="KYS20" s="708"/>
      <c r="KYT20" s="708"/>
      <c r="KYU20" s="708"/>
      <c r="KYV20" s="708"/>
      <c r="KYW20" s="708"/>
      <c r="KYX20" s="708"/>
      <c r="KYY20" s="708"/>
      <c r="KYZ20" s="708"/>
      <c r="KZA20" s="708"/>
      <c r="KZB20" s="708"/>
      <c r="KZC20" s="708"/>
      <c r="KZD20" s="708"/>
      <c r="KZE20" s="708"/>
      <c r="KZF20" s="708"/>
      <c r="KZG20" s="708"/>
      <c r="KZH20" s="708"/>
      <c r="KZI20" s="708"/>
      <c r="KZJ20" s="708"/>
      <c r="KZK20" s="708"/>
      <c r="KZL20" s="708"/>
      <c r="KZM20" s="708"/>
      <c r="KZN20" s="708"/>
      <c r="KZO20" s="708"/>
      <c r="KZP20" s="708"/>
      <c r="KZQ20" s="708"/>
      <c r="KZR20" s="708"/>
      <c r="KZS20" s="708"/>
      <c r="KZT20" s="708"/>
      <c r="KZU20" s="708"/>
      <c r="KZV20" s="708"/>
      <c r="KZW20" s="708"/>
      <c r="KZX20" s="708"/>
      <c r="KZY20" s="708"/>
      <c r="KZZ20" s="708"/>
      <c r="LAA20" s="708"/>
      <c r="LAB20" s="708"/>
      <c r="LAC20" s="708"/>
      <c r="LAD20" s="708"/>
      <c r="LAE20" s="708"/>
      <c r="LAF20" s="708"/>
      <c r="LAG20" s="708"/>
      <c r="LAH20" s="708"/>
      <c r="LAI20" s="708"/>
      <c r="LAJ20" s="708"/>
      <c r="LAK20" s="708"/>
      <c r="LAL20" s="708"/>
      <c r="LAM20" s="708"/>
      <c r="LAN20" s="708"/>
      <c r="LAO20" s="708"/>
      <c r="LAP20" s="708"/>
      <c r="LAQ20" s="708"/>
      <c r="LAR20" s="708"/>
      <c r="LAS20" s="708"/>
      <c r="LAT20" s="708"/>
      <c r="LAU20" s="708"/>
      <c r="LAV20" s="708"/>
      <c r="LAW20" s="708"/>
      <c r="LAX20" s="708"/>
      <c r="LAY20" s="708"/>
      <c r="LAZ20" s="708"/>
      <c r="LBA20" s="708"/>
      <c r="LBB20" s="708"/>
      <c r="LBC20" s="708"/>
      <c r="LBD20" s="708"/>
      <c r="LBE20" s="708"/>
      <c r="LBF20" s="708"/>
      <c r="LBG20" s="708"/>
      <c r="LBH20" s="708"/>
      <c r="LBI20" s="708"/>
      <c r="LBJ20" s="708"/>
      <c r="LBK20" s="708"/>
      <c r="LBL20" s="708"/>
      <c r="LBM20" s="708"/>
      <c r="LBN20" s="708"/>
      <c r="LBO20" s="708"/>
      <c r="LBP20" s="708"/>
      <c r="LBQ20" s="708"/>
      <c r="LBR20" s="708"/>
      <c r="LBS20" s="708"/>
      <c r="LBT20" s="708"/>
      <c r="LBU20" s="708"/>
      <c r="LBV20" s="708"/>
      <c r="LBW20" s="708"/>
      <c r="LBX20" s="708"/>
      <c r="LBY20" s="708"/>
      <c r="LBZ20" s="708"/>
      <c r="LCA20" s="708"/>
      <c r="LCB20" s="708"/>
      <c r="LCC20" s="708"/>
      <c r="LCD20" s="708"/>
      <c r="LCE20" s="708"/>
      <c r="LCF20" s="708"/>
      <c r="LCG20" s="708"/>
      <c r="LCH20" s="708"/>
      <c r="LCI20" s="708"/>
      <c r="LCJ20" s="708"/>
      <c r="LCK20" s="708"/>
      <c r="LCL20" s="708"/>
      <c r="LCM20" s="708"/>
      <c r="LCN20" s="708"/>
      <c r="LCO20" s="708"/>
      <c r="LCP20" s="708"/>
      <c r="LCQ20" s="708"/>
      <c r="LCR20" s="708"/>
      <c r="LCS20" s="708"/>
      <c r="LCT20" s="708"/>
      <c r="LCU20" s="708"/>
      <c r="LCV20" s="708"/>
      <c r="LCW20" s="708"/>
      <c r="LCX20" s="708"/>
      <c r="LCY20" s="708"/>
      <c r="LCZ20" s="708"/>
      <c r="LDA20" s="708"/>
      <c r="LDB20" s="708"/>
      <c r="LDC20" s="708"/>
      <c r="LDD20" s="708"/>
      <c r="LDE20" s="708"/>
      <c r="LDF20" s="708"/>
      <c r="LDG20" s="708"/>
      <c r="LDH20" s="708"/>
      <c r="LDI20" s="708"/>
      <c r="LDJ20" s="708"/>
      <c r="LDK20" s="708"/>
      <c r="LDL20" s="708"/>
      <c r="LDM20" s="708"/>
      <c r="LDN20" s="708"/>
      <c r="LDO20" s="708"/>
      <c r="LDP20" s="708"/>
      <c r="LDQ20" s="708"/>
      <c r="LDR20" s="708"/>
      <c r="LDS20" s="708"/>
      <c r="LDT20" s="708"/>
      <c r="LDU20" s="708"/>
      <c r="LDV20" s="708"/>
      <c r="LDW20" s="708"/>
      <c r="LDX20" s="708"/>
      <c r="LDY20" s="708"/>
      <c r="LDZ20" s="708"/>
      <c r="LEA20" s="708"/>
      <c r="LEB20" s="708"/>
      <c r="LEC20" s="708"/>
      <c r="LED20" s="708"/>
      <c r="LEE20" s="708"/>
      <c r="LEF20" s="708"/>
      <c r="LEG20" s="708"/>
      <c r="LEH20" s="708"/>
      <c r="LEI20" s="708"/>
      <c r="LEJ20" s="708"/>
      <c r="LEK20" s="708"/>
      <c r="LEL20" s="708"/>
      <c r="LEM20" s="708"/>
      <c r="LEN20" s="708"/>
      <c r="LEO20" s="708"/>
      <c r="LEP20" s="708"/>
      <c r="LEQ20" s="708"/>
      <c r="LER20" s="708"/>
      <c r="LES20" s="708"/>
      <c r="LET20" s="708"/>
      <c r="LEU20" s="708"/>
      <c r="LEV20" s="708"/>
      <c r="LEW20" s="708"/>
      <c r="LEX20" s="708"/>
      <c r="LEY20" s="708"/>
      <c r="LEZ20" s="708"/>
      <c r="LFA20" s="708"/>
      <c r="LFB20" s="708"/>
      <c r="LFC20" s="708"/>
      <c r="LFD20" s="708"/>
      <c r="LFE20" s="708"/>
      <c r="LFF20" s="708"/>
      <c r="LFG20" s="708"/>
      <c r="LFH20" s="708"/>
      <c r="LFI20" s="708"/>
      <c r="LFJ20" s="708"/>
      <c r="LFK20" s="708"/>
      <c r="LFL20" s="708"/>
      <c r="LFM20" s="708"/>
      <c r="LFN20" s="708"/>
      <c r="LFO20" s="708"/>
      <c r="LFP20" s="708"/>
      <c r="LFQ20" s="708"/>
      <c r="LFR20" s="708"/>
      <c r="LFS20" s="708"/>
      <c r="LFT20" s="708"/>
      <c r="LFU20" s="708"/>
      <c r="LFV20" s="708"/>
      <c r="LFW20" s="708"/>
      <c r="LFX20" s="708"/>
      <c r="LFY20" s="708"/>
      <c r="LFZ20" s="708"/>
      <c r="LGA20" s="708"/>
      <c r="LGB20" s="708"/>
      <c r="LGC20" s="708"/>
      <c r="LGD20" s="708"/>
      <c r="LGE20" s="708"/>
      <c r="LGF20" s="708"/>
      <c r="LGG20" s="708"/>
      <c r="LGH20" s="708"/>
      <c r="LGI20" s="708"/>
      <c r="LGJ20" s="708"/>
      <c r="LGK20" s="708"/>
      <c r="LGL20" s="708"/>
      <c r="LGM20" s="708"/>
      <c r="LGN20" s="708"/>
      <c r="LGO20" s="708"/>
      <c r="LGP20" s="708"/>
      <c r="LGQ20" s="708"/>
      <c r="LGR20" s="708"/>
      <c r="LGS20" s="708"/>
      <c r="LGT20" s="708"/>
      <c r="LGU20" s="708"/>
      <c r="LGV20" s="708"/>
      <c r="LGW20" s="708"/>
      <c r="LGX20" s="708"/>
      <c r="LGY20" s="708"/>
      <c r="LGZ20" s="708"/>
      <c r="LHA20" s="708"/>
      <c r="LHB20" s="708"/>
      <c r="LHC20" s="708"/>
      <c r="LHD20" s="708"/>
      <c r="LHE20" s="708"/>
      <c r="LHF20" s="708"/>
      <c r="LHG20" s="708"/>
      <c r="LHH20" s="708"/>
      <c r="LHI20" s="708"/>
      <c r="LHJ20" s="708"/>
      <c r="LHK20" s="708"/>
      <c r="LHL20" s="708"/>
      <c r="LHM20" s="708"/>
      <c r="LHN20" s="708"/>
      <c r="LHO20" s="708"/>
      <c r="LHP20" s="708"/>
      <c r="LHQ20" s="708"/>
      <c r="LHR20" s="708"/>
      <c r="LHS20" s="708"/>
      <c r="LHT20" s="708"/>
      <c r="LHU20" s="708"/>
      <c r="LHV20" s="708"/>
      <c r="LHW20" s="708"/>
      <c r="LHX20" s="708"/>
      <c r="LHY20" s="708"/>
      <c r="LHZ20" s="708"/>
      <c r="LIA20" s="708"/>
      <c r="LIB20" s="708"/>
      <c r="LIC20" s="708"/>
      <c r="LID20" s="708"/>
      <c r="LIE20" s="708"/>
      <c r="LIF20" s="708"/>
      <c r="LIG20" s="708"/>
      <c r="LIH20" s="708"/>
      <c r="LII20" s="708"/>
      <c r="LIJ20" s="708"/>
      <c r="LIK20" s="708"/>
      <c r="LIL20" s="708"/>
      <c r="LIM20" s="708"/>
      <c r="LIN20" s="708"/>
      <c r="LIO20" s="708"/>
      <c r="LIP20" s="708"/>
      <c r="LIQ20" s="708"/>
      <c r="LIR20" s="708"/>
      <c r="LIS20" s="708"/>
      <c r="LIT20" s="708"/>
      <c r="LIU20" s="708"/>
      <c r="LIV20" s="708"/>
      <c r="LIW20" s="708"/>
      <c r="LIX20" s="708"/>
      <c r="LIY20" s="708"/>
      <c r="LIZ20" s="708"/>
      <c r="LJA20" s="708"/>
      <c r="LJB20" s="708"/>
      <c r="LJC20" s="708"/>
      <c r="LJD20" s="708"/>
      <c r="LJE20" s="708"/>
      <c r="LJF20" s="708"/>
      <c r="LJG20" s="708"/>
      <c r="LJH20" s="708"/>
      <c r="LJI20" s="708"/>
      <c r="LJJ20" s="708"/>
      <c r="LJK20" s="708"/>
      <c r="LJL20" s="708"/>
      <c r="LJM20" s="708"/>
      <c r="LJN20" s="708"/>
      <c r="LJO20" s="708"/>
      <c r="LJP20" s="708"/>
      <c r="LJQ20" s="708"/>
      <c r="LJR20" s="708"/>
      <c r="LJS20" s="708"/>
      <c r="LJT20" s="708"/>
      <c r="LJU20" s="708"/>
      <c r="LJV20" s="708"/>
      <c r="LJW20" s="708"/>
      <c r="LJX20" s="708"/>
      <c r="LJY20" s="708"/>
      <c r="LJZ20" s="708"/>
      <c r="LKA20" s="708"/>
      <c r="LKB20" s="708"/>
      <c r="LKC20" s="708"/>
      <c r="LKD20" s="708"/>
      <c r="LKE20" s="708"/>
      <c r="LKF20" s="708"/>
      <c r="LKG20" s="708"/>
      <c r="LKH20" s="708"/>
      <c r="LKI20" s="708"/>
      <c r="LKJ20" s="708"/>
      <c r="LKK20" s="708"/>
      <c r="LKL20" s="708"/>
      <c r="LKM20" s="708"/>
      <c r="LKN20" s="708"/>
      <c r="LKO20" s="708"/>
      <c r="LKP20" s="708"/>
      <c r="LKQ20" s="708"/>
      <c r="LKR20" s="708"/>
      <c r="LKS20" s="708"/>
      <c r="LKT20" s="708"/>
      <c r="LKU20" s="708"/>
      <c r="LKV20" s="708"/>
      <c r="LKW20" s="708"/>
      <c r="LKX20" s="708"/>
      <c r="LKY20" s="708"/>
      <c r="LKZ20" s="708"/>
      <c r="LLA20" s="708"/>
      <c r="LLB20" s="708"/>
      <c r="LLC20" s="708"/>
      <c r="LLD20" s="708"/>
      <c r="LLE20" s="708"/>
      <c r="LLF20" s="708"/>
      <c r="LLG20" s="708"/>
      <c r="LLH20" s="708"/>
      <c r="LLI20" s="708"/>
      <c r="LLJ20" s="708"/>
      <c r="LLK20" s="708"/>
      <c r="LLL20" s="708"/>
      <c r="LLM20" s="708"/>
      <c r="LLN20" s="708"/>
      <c r="LLO20" s="708"/>
      <c r="LLP20" s="708"/>
      <c r="LLQ20" s="708"/>
      <c r="LLR20" s="708"/>
      <c r="LLS20" s="708"/>
      <c r="LLT20" s="708"/>
      <c r="LLU20" s="708"/>
      <c r="LLV20" s="708"/>
      <c r="LLW20" s="708"/>
      <c r="LLX20" s="708"/>
      <c r="LLY20" s="708"/>
      <c r="LLZ20" s="708"/>
      <c r="LMA20" s="708"/>
      <c r="LMB20" s="708"/>
      <c r="LMC20" s="708"/>
      <c r="LMD20" s="708"/>
      <c r="LME20" s="708"/>
      <c r="LMF20" s="708"/>
      <c r="LMG20" s="708"/>
      <c r="LMH20" s="708"/>
      <c r="LMI20" s="708"/>
      <c r="LMJ20" s="708"/>
      <c r="LMK20" s="708"/>
      <c r="LML20" s="708"/>
      <c r="LMM20" s="708"/>
      <c r="LMN20" s="708"/>
      <c r="LMO20" s="708"/>
      <c r="LMP20" s="708"/>
      <c r="LMQ20" s="708"/>
      <c r="LMR20" s="708"/>
      <c r="LMS20" s="708"/>
      <c r="LMT20" s="708"/>
      <c r="LMU20" s="708"/>
      <c r="LMV20" s="708"/>
      <c r="LMW20" s="708"/>
      <c r="LMX20" s="708"/>
      <c r="LMY20" s="708"/>
      <c r="LMZ20" s="708"/>
      <c r="LNA20" s="708"/>
      <c r="LNB20" s="708"/>
      <c r="LNC20" s="708"/>
      <c r="LND20" s="708"/>
      <c r="LNE20" s="708"/>
      <c r="LNF20" s="708"/>
      <c r="LNG20" s="708"/>
      <c r="LNH20" s="708"/>
      <c r="LNI20" s="708"/>
      <c r="LNJ20" s="708"/>
      <c r="LNK20" s="708"/>
      <c r="LNL20" s="708"/>
      <c r="LNM20" s="708"/>
      <c r="LNN20" s="708"/>
      <c r="LNO20" s="708"/>
      <c r="LNP20" s="708"/>
      <c r="LNQ20" s="708"/>
      <c r="LNR20" s="708"/>
      <c r="LNS20" s="708"/>
      <c r="LNT20" s="708"/>
      <c r="LNU20" s="708"/>
      <c r="LNV20" s="708"/>
      <c r="LNW20" s="708"/>
      <c r="LNX20" s="708"/>
      <c r="LNY20" s="708"/>
      <c r="LNZ20" s="708"/>
      <c r="LOA20" s="708"/>
      <c r="LOB20" s="708"/>
      <c r="LOC20" s="708"/>
      <c r="LOD20" s="708"/>
      <c r="LOE20" s="708"/>
      <c r="LOF20" s="708"/>
      <c r="LOG20" s="708"/>
      <c r="LOH20" s="708"/>
      <c r="LOI20" s="708"/>
      <c r="LOJ20" s="708"/>
      <c r="LOK20" s="708"/>
      <c r="LOL20" s="708"/>
      <c r="LOM20" s="708"/>
      <c r="LON20" s="708"/>
      <c r="LOO20" s="708"/>
      <c r="LOP20" s="708"/>
      <c r="LOQ20" s="708"/>
      <c r="LOR20" s="708"/>
      <c r="LOS20" s="708"/>
      <c r="LOT20" s="708"/>
      <c r="LOU20" s="708"/>
      <c r="LOV20" s="708"/>
      <c r="LOW20" s="708"/>
      <c r="LOX20" s="708"/>
      <c r="LOY20" s="708"/>
      <c r="LOZ20" s="708"/>
      <c r="LPA20" s="708"/>
      <c r="LPB20" s="708"/>
      <c r="LPC20" s="708"/>
      <c r="LPD20" s="708"/>
      <c r="LPE20" s="708"/>
      <c r="LPF20" s="708"/>
      <c r="LPG20" s="708"/>
      <c r="LPH20" s="708"/>
      <c r="LPI20" s="708"/>
      <c r="LPJ20" s="708"/>
      <c r="LPK20" s="708"/>
      <c r="LPL20" s="708"/>
      <c r="LPM20" s="708"/>
      <c r="LPN20" s="708"/>
      <c r="LPO20" s="708"/>
      <c r="LPP20" s="708"/>
      <c r="LPQ20" s="708"/>
      <c r="LPR20" s="708"/>
      <c r="LPS20" s="708"/>
      <c r="LPT20" s="708"/>
      <c r="LPU20" s="708"/>
      <c r="LPV20" s="708"/>
      <c r="LPW20" s="708"/>
      <c r="LPX20" s="708"/>
      <c r="LPY20" s="708"/>
      <c r="LPZ20" s="708"/>
      <c r="LQA20" s="708"/>
      <c r="LQB20" s="708"/>
      <c r="LQC20" s="708"/>
      <c r="LQD20" s="708"/>
      <c r="LQE20" s="708"/>
      <c r="LQF20" s="708"/>
      <c r="LQG20" s="708"/>
      <c r="LQH20" s="708"/>
      <c r="LQI20" s="708"/>
      <c r="LQJ20" s="708"/>
      <c r="LQK20" s="708"/>
      <c r="LQL20" s="708"/>
      <c r="LQM20" s="708"/>
      <c r="LQN20" s="708"/>
      <c r="LQO20" s="708"/>
      <c r="LQP20" s="708"/>
      <c r="LQQ20" s="708"/>
      <c r="LQR20" s="708"/>
      <c r="LQS20" s="708"/>
      <c r="LQT20" s="708"/>
      <c r="LQU20" s="708"/>
      <c r="LQV20" s="708"/>
      <c r="LQW20" s="708"/>
      <c r="LQX20" s="708"/>
      <c r="LQY20" s="708"/>
      <c r="LQZ20" s="708"/>
      <c r="LRA20" s="708"/>
      <c r="LRB20" s="708"/>
      <c r="LRC20" s="708"/>
      <c r="LRD20" s="708"/>
      <c r="LRE20" s="708"/>
      <c r="LRF20" s="708"/>
      <c r="LRG20" s="708"/>
      <c r="LRH20" s="708"/>
      <c r="LRI20" s="708"/>
      <c r="LRJ20" s="708"/>
      <c r="LRK20" s="708"/>
      <c r="LRL20" s="708"/>
      <c r="LRM20" s="708"/>
      <c r="LRN20" s="708"/>
      <c r="LRO20" s="708"/>
      <c r="LRP20" s="708"/>
      <c r="LRQ20" s="708"/>
      <c r="LRR20" s="708"/>
      <c r="LRS20" s="708"/>
      <c r="LRT20" s="708"/>
      <c r="LRU20" s="708"/>
      <c r="LRV20" s="708"/>
      <c r="LRW20" s="708"/>
      <c r="LRX20" s="708"/>
      <c r="LRY20" s="708"/>
      <c r="LRZ20" s="708"/>
      <c r="LSA20" s="708"/>
      <c r="LSB20" s="708"/>
      <c r="LSC20" s="708"/>
      <c r="LSD20" s="708"/>
      <c r="LSE20" s="708"/>
      <c r="LSF20" s="708"/>
      <c r="LSG20" s="708"/>
      <c r="LSH20" s="708"/>
      <c r="LSI20" s="708"/>
      <c r="LSJ20" s="708"/>
      <c r="LSK20" s="708"/>
      <c r="LSL20" s="708"/>
      <c r="LSM20" s="708"/>
      <c r="LSN20" s="708"/>
      <c r="LSO20" s="708"/>
      <c r="LSP20" s="708"/>
      <c r="LSQ20" s="708"/>
      <c r="LSR20" s="708"/>
      <c r="LSS20" s="708"/>
      <c r="LST20" s="708"/>
      <c r="LSU20" s="708"/>
      <c r="LSV20" s="708"/>
      <c r="LSW20" s="708"/>
      <c r="LSX20" s="708"/>
      <c r="LSY20" s="708"/>
      <c r="LSZ20" s="708"/>
      <c r="LTA20" s="708"/>
      <c r="LTB20" s="708"/>
      <c r="LTC20" s="708"/>
      <c r="LTD20" s="708"/>
      <c r="LTE20" s="708"/>
      <c r="LTF20" s="708"/>
      <c r="LTG20" s="708"/>
      <c r="LTH20" s="708"/>
      <c r="LTI20" s="708"/>
      <c r="LTJ20" s="708"/>
      <c r="LTK20" s="708"/>
      <c r="LTL20" s="708"/>
      <c r="LTM20" s="708"/>
      <c r="LTN20" s="708"/>
      <c r="LTO20" s="708"/>
      <c r="LTP20" s="708"/>
      <c r="LTQ20" s="708"/>
      <c r="LTR20" s="708"/>
      <c r="LTS20" s="708"/>
      <c r="LTT20" s="708"/>
      <c r="LTU20" s="708"/>
      <c r="LTV20" s="708"/>
      <c r="LTW20" s="708"/>
      <c r="LTX20" s="708"/>
      <c r="LTY20" s="708"/>
      <c r="LTZ20" s="708"/>
      <c r="LUA20" s="708"/>
      <c r="LUB20" s="708"/>
      <c r="LUC20" s="708"/>
      <c r="LUD20" s="708"/>
      <c r="LUE20" s="708"/>
      <c r="LUF20" s="708"/>
      <c r="LUG20" s="708"/>
      <c r="LUH20" s="708"/>
      <c r="LUI20" s="708"/>
      <c r="LUJ20" s="708"/>
      <c r="LUK20" s="708"/>
      <c r="LUL20" s="708"/>
      <c r="LUM20" s="708"/>
      <c r="LUN20" s="708"/>
      <c r="LUO20" s="708"/>
      <c r="LUP20" s="708"/>
      <c r="LUQ20" s="708"/>
      <c r="LUR20" s="708"/>
      <c r="LUS20" s="708"/>
      <c r="LUT20" s="708"/>
      <c r="LUU20" s="708"/>
      <c r="LUV20" s="708"/>
      <c r="LUW20" s="708"/>
      <c r="LUX20" s="708"/>
      <c r="LUY20" s="708"/>
      <c r="LUZ20" s="708"/>
      <c r="LVA20" s="708"/>
      <c r="LVB20" s="708"/>
      <c r="LVC20" s="708"/>
      <c r="LVD20" s="708"/>
      <c r="LVE20" s="708"/>
      <c r="LVF20" s="708"/>
      <c r="LVG20" s="708"/>
      <c r="LVH20" s="708"/>
      <c r="LVI20" s="708"/>
      <c r="LVJ20" s="708"/>
      <c r="LVK20" s="708"/>
      <c r="LVL20" s="708"/>
      <c r="LVM20" s="708"/>
      <c r="LVN20" s="708"/>
      <c r="LVO20" s="708"/>
      <c r="LVP20" s="708"/>
      <c r="LVQ20" s="708"/>
      <c r="LVR20" s="708"/>
      <c r="LVS20" s="708"/>
      <c r="LVT20" s="708"/>
      <c r="LVU20" s="708"/>
      <c r="LVV20" s="708"/>
      <c r="LVW20" s="708"/>
      <c r="LVX20" s="708"/>
      <c r="LVY20" s="708"/>
      <c r="LVZ20" s="708"/>
      <c r="LWA20" s="708"/>
      <c r="LWB20" s="708"/>
      <c r="LWC20" s="708"/>
      <c r="LWD20" s="708"/>
      <c r="LWE20" s="708"/>
      <c r="LWF20" s="708"/>
      <c r="LWG20" s="708"/>
      <c r="LWH20" s="708"/>
      <c r="LWI20" s="708"/>
      <c r="LWJ20" s="708"/>
      <c r="LWK20" s="708"/>
      <c r="LWL20" s="708"/>
      <c r="LWM20" s="708"/>
      <c r="LWN20" s="708"/>
      <c r="LWO20" s="708"/>
      <c r="LWP20" s="708"/>
      <c r="LWQ20" s="708"/>
      <c r="LWR20" s="708"/>
      <c r="LWS20" s="708"/>
      <c r="LWT20" s="708"/>
      <c r="LWU20" s="708"/>
      <c r="LWV20" s="708"/>
      <c r="LWW20" s="708"/>
      <c r="LWX20" s="708"/>
      <c r="LWY20" s="708"/>
      <c r="LWZ20" s="708"/>
      <c r="LXA20" s="708"/>
      <c r="LXB20" s="708"/>
      <c r="LXC20" s="708"/>
      <c r="LXD20" s="708"/>
      <c r="LXE20" s="708"/>
      <c r="LXF20" s="708"/>
      <c r="LXG20" s="708"/>
      <c r="LXH20" s="708"/>
      <c r="LXI20" s="708"/>
      <c r="LXJ20" s="708"/>
      <c r="LXK20" s="708"/>
      <c r="LXL20" s="708"/>
      <c r="LXM20" s="708"/>
      <c r="LXN20" s="708"/>
      <c r="LXO20" s="708"/>
      <c r="LXP20" s="708"/>
      <c r="LXQ20" s="708"/>
      <c r="LXR20" s="708"/>
      <c r="LXS20" s="708"/>
      <c r="LXT20" s="708"/>
      <c r="LXU20" s="708"/>
      <c r="LXV20" s="708"/>
      <c r="LXW20" s="708"/>
      <c r="LXX20" s="708"/>
      <c r="LXY20" s="708"/>
      <c r="LXZ20" s="708"/>
      <c r="LYA20" s="708"/>
      <c r="LYB20" s="708"/>
      <c r="LYC20" s="708"/>
      <c r="LYD20" s="708"/>
      <c r="LYE20" s="708"/>
      <c r="LYF20" s="708"/>
      <c r="LYG20" s="708"/>
      <c r="LYH20" s="708"/>
      <c r="LYI20" s="708"/>
      <c r="LYJ20" s="708"/>
      <c r="LYK20" s="708"/>
      <c r="LYL20" s="708"/>
      <c r="LYM20" s="708"/>
      <c r="LYN20" s="708"/>
      <c r="LYO20" s="708"/>
      <c r="LYP20" s="708"/>
      <c r="LYQ20" s="708"/>
      <c r="LYR20" s="708"/>
      <c r="LYS20" s="708"/>
      <c r="LYT20" s="708"/>
      <c r="LYU20" s="708"/>
      <c r="LYV20" s="708"/>
      <c r="LYW20" s="708"/>
      <c r="LYX20" s="708"/>
      <c r="LYY20" s="708"/>
      <c r="LYZ20" s="708"/>
      <c r="LZA20" s="708"/>
      <c r="LZB20" s="708"/>
      <c r="LZC20" s="708"/>
      <c r="LZD20" s="708"/>
      <c r="LZE20" s="708"/>
      <c r="LZF20" s="708"/>
      <c r="LZG20" s="708"/>
      <c r="LZH20" s="708"/>
      <c r="LZI20" s="708"/>
      <c r="LZJ20" s="708"/>
      <c r="LZK20" s="708"/>
      <c r="LZL20" s="708"/>
      <c r="LZM20" s="708"/>
      <c r="LZN20" s="708"/>
      <c r="LZO20" s="708"/>
      <c r="LZP20" s="708"/>
      <c r="LZQ20" s="708"/>
      <c r="LZR20" s="708"/>
      <c r="LZS20" s="708"/>
      <c r="LZT20" s="708"/>
      <c r="LZU20" s="708"/>
      <c r="LZV20" s="708"/>
      <c r="LZW20" s="708"/>
      <c r="LZX20" s="708"/>
      <c r="LZY20" s="708"/>
      <c r="LZZ20" s="708"/>
      <c r="MAA20" s="708"/>
      <c r="MAB20" s="708"/>
      <c r="MAC20" s="708"/>
      <c r="MAD20" s="708"/>
      <c r="MAE20" s="708"/>
      <c r="MAF20" s="708"/>
      <c r="MAG20" s="708"/>
      <c r="MAH20" s="708"/>
      <c r="MAI20" s="708"/>
      <c r="MAJ20" s="708"/>
      <c r="MAK20" s="708"/>
      <c r="MAL20" s="708"/>
      <c r="MAM20" s="708"/>
      <c r="MAN20" s="708"/>
      <c r="MAO20" s="708"/>
      <c r="MAP20" s="708"/>
      <c r="MAQ20" s="708"/>
      <c r="MAR20" s="708"/>
      <c r="MAS20" s="708"/>
      <c r="MAT20" s="708"/>
      <c r="MAU20" s="708"/>
      <c r="MAV20" s="708"/>
      <c r="MAW20" s="708"/>
      <c r="MAX20" s="708"/>
      <c r="MAY20" s="708"/>
      <c r="MAZ20" s="708"/>
      <c r="MBA20" s="708"/>
      <c r="MBB20" s="708"/>
      <c r="MBC20" s="708"/>
      <c r="MBD20" s="708"/>
      <c r="MBE20" s="708"/>
      <c r="MBF20" s="708"/>
      <c r="MBG20" s="708"/>
      <c r="MBH20" s="708"/>
      <c r="MBI20" s="708"/>
      <c r="MBJ20" s="708"/>
      <c r="MBK20" s="708"/>
      <c r="MBL20" s="708"/>
      <c r="MBM20" s="708"/>
      <c r="MBN20" s="708"/>
      <c r="MBO20" s="708"/>
      <c r="MBP20" s="708"/>
      <c r="MBQ20" s="708"/>
      <c r="MBR20" s="708"/>
      <c r="MBS20" s="708"/>
      <c r="MBT20" s="708"/>
      <c r="MBU20" s="708"/>
      <c r="MBV20" s="708"/>
      <c r="MBW20" s="708"/>
      <c r="MBX20" s="708"/>
      <c r="MBY20" s="708"/>
      <c r="MBZ20" s="708"/>
      <c r="MCA20" s="708"/>
      <c r="MCB20" s="708"/>
      <c r="MCC20" s="708"/>
      <c r="MCD20" s="708"/>
      <c r="MCE20" s="708"/>
      <c r="MCF20" s="708"/>
      <c r="MCG20" s="708"/>
      <c r="MCH20" s="708"/>
      <c r="MCI20" s="708"/>
      <c r="MCJ20" s="708"/>
      <c r="MCK20" s="708"/>
      <c r="MCL20" s="708"/>
      <c r="MCM20" s="708"/>
      <c r="MCN20" s="708"/>
      <c r="MCO20" s="708"/>
      <c r="MCP20" s="708"/>
      <c r="MCQ20" s="708"/>
      <c r="MCR20" s="708"/>
      <c r="MCS20" s="708"/>
      <c r="MCT20" s="708"/>
      <c r="MCU20" s="708"/>
      <c r="MCV20" s="708"/>
      <c r="MCW20" s="708"/>
      <c r="MCX20" s="708"/>
      <c r="MCY20" s="708"/>
      <c r="MCZ20" s="708"/>
      <c r="MDA20" s="708"/>
      <c r="MDB20" s="708"/>
      <c r="MDC20" s="708"/>
      <c r="MDD20" s="708"/>
      <c r="MDE20" s="708"/>
      <c r="MDF20" s="708"/>
      <c r="MDG20" s="708"/>
      <c r="MDH20" s="708"/>
      <c r="MDI20" s="708"/>
      <c r="MDJ20" s="708"/>
      <c r="MDK20" s="708"/>
      <c r="MDL20" s="708"/>
      <c r="MDM20" s="708"/>
      <c r="MDN20" s="708"/>
      <c r="MDO20" s="708"/>
      <c r="MDP20" s="708"/>
      <c r="MDQ20" s="708"/>
      <c r="MDR20" s="708"/>
      <c r="MDS20" s="708"/>
      <c r="MDT20" s="708"/>
      <c r="MDU20" s="708"/>
      <c r="MDV20" s="708"/>
      <c r="MDW20" s="708"/>
      <c r="MDX20" s="708"/>
      <c r="MDY20" s="708"/>
      <c r="MDZ20" s="708"/>
      <c r="MEA20" s="708"/>
      <c r="MEB20" s="708"/>
      <c r="MEC20" s="708"/>
      <c r="MED20" s="708"/>
      <c r="MEE20" s="708"/>
      <c r="MEF20" s="708"/>
      <c r="MEG20" s="708"/>
      <c r="MEH20" s="708"/>
      <c r="MEI20" s="708"/>
      <c r="MEJ20" s="708"/>
      <c r="MEK20" s="708"/>
      <c r="MEL20" s="708"/>
      <c r="MEM20" s="708"/>
      <c r="MEN20" s="708"/>
      <c r="MEO20" s="708"/>
      <c r="MEP20" s="708"/>
      <c r="MEQ20" s="708"/>
      <c r="MER20" s="708"/>
      <c r="MES20" s="708"/>
      <c r="MET20" s="708"/>
      <c r="MEU20" s="708"/>
      <c r="MEV20" s="708"/>
      <c r="MEW20" s="708"/>
      <c r="MEX20" s="708"/>
      <c r="MEY20" s="708"/>
      <c r="MEZ20" s="708"/>
      <c r="MFA20" s="708"/>
      <c r="MFB20" s="708"/>
      <c r="MFC20" s="708"/>
      <c r="MFD20" s="708"/>
      <c r="MFE20" s="708"/>
      <c r="MFF20" s="708"/>
      <c r="MFG20" s="708"/>
      <c r="MFH20" s="708"/>
      <c r="MFI20" s="708"/>
      <c r="MFJ20" s="708"/>
      <c r="MFK20" s="708"/>
      <c r="MFL20" s="708"/>
      <c r="MFM20" s="708"/>
      <c r="MFN20" s="708"/>
      <c r="MFO20" s="708"/>
      <c r="MFP20" s="708"/>
      <c r="MFQ20" s="708"/>
      <c r="MFR20" s="708"/>
      <c r="MFS20" s="708"/>
      <c r="MFT20" s="708"/>
      <c r="MFU20" s="708"/>
      <c r="MFV20" s="708"/>
      <c r="MFW20" s="708"/>
      <c r="MFX20" s="708"/>
      <c r="MFY20" s="708"/>
      <c r="MFZ20" s="708"/>
      <c r="MGA20" s="708"/>
      <c r="MGB20" s="708"/>
      <c r="MGC20" s="708"/>
      <c r="MGD20" s="708"/>
      <c r="MGE20" s="708"/>
      <c r="MGF20" s="708"/>
      <c r="MGG20" s="708"/>
      <c r="MGH20" s="708"/>
      <c r="MGI20" s="708"/>
      <c r="MGJ20" s="708"/>
      <c r="MGK20" s="708"/>
      <c r="MGL20" s="708"/>
      <c r="MGM20" s="708"/>
      <c r="MGN20" s="708"/>
      <c r="MGO20" s="708"/>
      <c r="MGP20" s="708"/>
      <c r="MGQ20" s="708"/>
      <c r="MGR20" s="708"/>
      <c r="MGS20" s="708"/>
      <c r="MGT20" s="708"/>
      <c r="MGU20" s="708"/>
      <c r="MGV20" s="708"/>
      <c r="MGW20" s="708"/>
      <c r="MGX20" s="708"/>
      <c r="MGY20" s="708"/>
      <c r="MGZ20" s="708"/>
      <c r="MHA20" s="708"/>
      <c r="MHB20" s="708"/>
      <c r="MHC20" s="708"/>
      <c r="MHD20" s="708"/>
      <c r="MHE20" s="708"/>
      <c r="MHF20" s="708"/>
      <c r="MHG20" s="708"/>
      <c r="MHH20" s="708"/>
      <c r="MHI20" s="708"/>
      <c r="MHJ20" s="708"/>
      <c r="MHK20" s="708"/>
      <c r="MHL20" s="708"/>
      <c r="MHM20" s="708"/>
      <c r="MHN20" s="708"/>
      <c r="MHO20" s="708"/>
      <c r="MHP20" s="708"/>
      <c r="MHQ20" s="708"/>
      <c r="MHR20" s="708"/>
      <c r="MHS20" s="708"/>
      <c r="MHT20" s="708"/>
      <c r="MHU20" s="708"/>
      <c r="MHV20" s="708"/>
      <c r="MHW20" s="708"/>
      <c r="MHX20" s="708"/>
      <c r="MHY20" s="708"/>
      <c r="MHZ20" s="708"/>
      <c r="MIA20" s="708"/>
      <c r="MIB20" s="708"/>
      <c r="MIC20" s="708"/>
      <c r="MID20" s="708"/>
      <c r="MIE20" s="708"/>
      <c r="MIF20" s="708"/>
      <c r="MIG20" s="708"/>
      <c r="MIH20" s="708"/>
      <c r="MII20" s="708"/>
      <c r="MIJ20" s="708"/>
      <c r="MIK20" s="708"/>
      <c r="MIL20" s="708"/>
      <c r="MIM20" s="708"/>
      <c r="MIN20" s="708"/>
      <c r="MIO20" s="708"/>
      <c r="MIP20" s="708"/>
      <c r="MIQ20" s="708"/>
      <c r="MIR20" s="708"/>
      <c r="MIS20" s="708"/>
      <c r="MIT20" s="708"/>
      <c r="MIU20" s="708"/>
      <c r="MIV20" s="708"/>
      <c r="MIW20" s="708"/>
      <c r="MIX20" s="708"/>
      <c r="MIY20" s="708"/>
      <c r="MIZ20" s="708"/>
      <c r="MJA20" s="708"/>
      <c r="MJB20" s="708"/>
      <c r="MJC20" s="708"/>
      <c r="MJD20" s="708"/>
      <c r="MJE20" s="708"/>
      <c r="MJF20" s="708"/>
      <c r="MJG20" s="708"/>
      <c r="MJH20" s="708"/>
      <c r="MJI20" s="708"/>
      <c r="MJJ20" s="708"/>
      <c r="MJK20" s="708"/>
      <c r="MJL20" s="708"/>
      <c r="MJM20" s="708"/>
      <c r="MJN20" s="708"/>
      <c r="MJO20" s="708"/>
      <c r="MJP20" s="708"/>
      <c r="MJQ20" s="708"/>
      <c r="MJR20" s="708"/>
      <c r="MJS20" s="708"/>
      <c r="MJT20" s="708"/>
      <c r="MJU20" s="708"/>
      <c r="MJV20" s="708"/>
      <c r="MJW20" s="708"/>
      <c r="MJX20" s="708"/>
      <c r="MJY20" s="708"/>
      <c r="MJZ20" s="708"/>
      <c r="MKA20" s="708"/>
      <c r="MKB20" s="708"/>
      <c r="MKC20" s="708"/>
      <c r="MKD20" s="708"/>
      <c r="MKE20" s="708"/>
      <c r="MKF20" s="708"/>
      <c r="MKG20" s="708"/>
      <c r="MKH20" s="708"/>
      <c r="MKI20" s="708"/>
      <c r="MKJ20" s="708"/>
      <c r="MKK20" s="708"/>
      <c r="MKL20" s="708"/>
      <c r="MKM20" s="708"/>
      <c r="MKN20" s="708"/>
      <c r="MKO20" s="708"/>
      <c r="MKP20" s="708"/>
      <c r="MKQ20" s="708"/>
      <c r="MKR20" s="708"/>
      <c r="MKS20" s="708"/>
      <c r="MKT20" s="708"/>
      <c r="MKU20" s="708"/>
      <c r="MKV20" s="708"/>
      <c r="MKW20" s="708"/>
      <c r="MKX20" s="708"/>
      <c r="MKY20" s="708"/>
      <c r="MKZ20" s="708"/>
      <c r="MLA20" s="708"/>
      <c r="MLB20" s="708"/>
      <c r="MLC20" s="708"/>
      <c r="MLD20" s="708"/>
      <c r="MLE20" s="708"/>
      <c r="MLF20" s="708"/>
      <c r="MLG20" s="708"/>
      <c r="MLH20" s="708"/>
      <c r="MLI20" s="708"/>
      <c r="MLJ20" s="708"/>
      <c r="MLK20" s="708"/>
      <c r="MLL20" s="708"/>
      <c r="MLM20" s="708"/>
      <c r="MLN20" s="708"/>
      <c r="MLO20" s="708"/>
      <c r="MLP20" s="708"/>
      <c r="MLQ20" s="708"/>
      <c r="MLR20" s="708"/>
      <c r="MLS20" s="708"/>
      <c r="MLT20" s="708"/>
      <c r="MLU20" s="708"/>
      <c r="MLV20" s="708"/>
      <c r="MLW20" s="708"/>
      <c r="MLX20" s="708"/>
      <c r="MLY20" s="708"/>
      <c r="MLZ20" s="708"/>
      <c r="MMA20" s="708"/>
      <c r="MMB20" s="708"/>
      <c r="MMC20" s="708"/>
      <c r="MMD20" s="708"/>
      <c r="MME20" s="708"/>
      <c r="MMF20" s="708"/>
      <c r="MMG20" s="708"/>
      <c r="MMH20" s="708"/>
      <c r="MMI20" s="708"/>
      <c r="MMJ20" s="708"/>
      <c r="MMK20" s="708"/>
      <c r="MML20" s="708"/>
      <c r="MMM20" s="708"/>
      <c r="MMN20" s="708"/>
      <c r="MMO20" s="708"/>
      <c r="MMP20" s="708"/>
      <c r="MMQ20" s="708"/>
      <c r="MMR20" s="708"/>
      <c r="MMS20" s="708"/>
      <c r="MMT20" s="708"/>
      <c r="MMU20" s="708"/>
      <c r="MMV20" s="708"/>
      <c r="MMW20" s="708"/>
      <c r="MMX20" s="708"/>
      <c r="MMY20" s="708"/>
      <c r="MMZ20" s="708"/>
      <c r="MNA20" s="708"/>
      <c r="MNB20" s="708"/>
      <c r="MNC20" s="708"/>
      <c r="MND20" s="708"/>
      <c r="MNE20" s="708"/>
      <c r="MNF20" s="708"/>
      <c r="MNG20" s="708"/>
      <c r="MNH20" s="708"/>
      <c r="MNI20" s="708"/>
      <c r="MNJ20" s="708"/>
      <c r="MNK20" s="708"/>
      <c r="MNL20" s="708"/>
      <c r="MNM20" s="708"/>
      <c r="MNN20" s="708"/>
      <c r="MNO20" s="708"/>
      <c r="MNP20" s="708"/>
      <c r="MNQ20" s="708"/>
      <c r="MNR20" s="708"/>
      <c r="MNS20" s="708"/>
      <c r="MNT20" s="708"/>
      <c r="MNU20" s="708"/>
      <c r="MNV20" s="708"/>
      <c r="MNW20" s="708"/>
      <c r="MNX20" s="708"/>
      <c r="MNY20" s="708"/>
      <c r="MNZ20" s="708"/>
      <c r="MOA20" s="708"/>
      <c r="MOB20" s="708"/>
      <c r="MOC20" s="708"/>
      <c r="MOD20" s="708"/>
      <c r="MOE20" s="708"/>
      <c r="MOF20" s="708"/>
      <c r="MOG20" s="708"/>
      <c r="MOH20" s="708"/>
      <c r="MOI20" s="708"/>
      <c r="MOJ20" s="708"/>
      <c r="MOK20" s="708"/>
      <c r="MOL20" s="708"/>
      <c r="MOM20" s="708"/>
      <c r="MON20" s="708"/>
      <c r="MOO20" s="708"/>
      <c r="MOP20" s="708"/>
      <c r="MOQ20" s="708"/>
      <c r="MOR20" s="708"/>
      <c r="MOS20" s="708"/>
      <c r="MOT20" s="708"/>
      <c r="MOU20" s="708"/>
      <c r="MOV20" s="708"/>
      <c r="MOW20" s="708"/>
      <c r="MOX20" s="708"/>
      <c r="MOY20" s="708"/>
      <c r="MOZ20" s="708"/>
      <c r="MPA20" s="708"/>
      <c r="MPB20" s="708"/>
      <c r="MPC20" s="708"/>
      <c r="MPD20" s="708"/>
      <c r="MPE20" s="708"/>
      <c r="MPF20" s="708"/>
      <c r="MPG20" s="708"/>
      <c r="MPH20" s="708"/>
      <c r="MPI20" s="708"/>
      <c r="MPJ20" s="708"/>
      <c r="MPK20" s="708"/>
      <c r="MPL20" s="708"/>
      <c r="MPM20" s="708"/>
      <c r="MPN20" s="708"/>
      <c r="MPO20" s="708"/>
      <c r="MPP20" s="708"/>
      <c r="MPQ20" s="708"/>
      <c r="MPR20" s="708"/>
      <c r="MPS20" s="708"/>
      <c r="MPT20" s="708"/>
      <c r="MPU20" s="708"/>
      <c r="MPV20" s="708"/>
      <c r="MPW20" s="708"/>
      <c r="MPX20" s="708"/>
      <c r="MPY20" s="708"/>
      <c r="MPZ20" s="708"/>
      <c r="MQA20" s="708"/>
      <c r="MQB20" s="708"/>
      <c r="MQC20" s="708"/>
      <c r="MQD20" s="708"/>
      <c r="MQE20" s="708"/>
      <c r="MQF20" s="708"/>
      <c r="MQG20" s="708"/>
      <c r="MQH20" s="708"/>
      <c r="MQI20" s="708"/>
      <c r="MQJ20" s="708"/>
      <c r="MQK20" s="708"/>
      <c r="MQL20" s="708"/>
      <c r="MQM20" s="708"/>
      <c r="MQN20" s="708"/>
      <c r="MQO20" s="708"/>
      <c r="MQP20" s="708"/>
      <c r="MQQ20" s="708"/>
      <c r="MQR20" s="708"/>
      <c r="MQS20" s="708"/>
      <c r="MQT20" s="708"/>
      <c r="MQU20" s="708"/>
      <c r="MQV20" s="708"/>
      <c r="MQW20" s="708"/>
      <c r="MQX20" s="708"/>
      <c r="MQY20" s="708"/>
      <c r="MQZ20" s="708"/>
      <c r="MRA20" s="708"/>
      <c r="MRB20" s="708"/>
      <c r="MRC20" s="708"/>
      <c r="MRD20" s="708"/>
      <c r="MRE20" s="708"/>
      <c r="MRF20" s="708"/>
      <c r="MRG20" s="708"/>
      <c r="MRH20" s="708"/>
      <c r="MRI20" s="708"/>
      <c r="MRJ20" s="708"/>
      <c r="MRK20" s="708"/>
      <c r="MRL20" s="708"/>
      <c r="MRM20" s="708"/>
      <c r="MRN20" s="708"/>
      <c r="MRO20" s="708"/>
      <c r="MRP20" s="708"/>
      <c r="MRQ20" s="708"/>
      <c r="MRR20" s="708"/>
      <c r="MRS20" s="708"/>
      <c r="MRT20" s="708"/>
      <c r="MRU20" s="708"/>
      <c r="MRV20" s="708"/>
      <c r="MRW20" s="708"/>
      <c r="MRX20" s="708"/>
      <c r="MRY20" s="708"/>
      <c r="MRZ20" s="708"/>
      <c r="MSA20" s="708"/>
      <c r="MSB20" s="708"/>
      <c r="MSC20" s="708"/>
      <c r="MSD20" s="708"/>
      <c r="MSE20" s="708"/>
      <c r="MSF20" s="708"/>
      <c r="MSG20" s="708"/>
      <c r="MSH20" s="708"/>
      <c r="MSI20" s="708"/>
      <c r="MSJ20" s="708"/>
      <c r="MSK20" s="708"/>
      <c r="MSL20" s="708"/>
      <c r="MSM20" s="708"/>
      <c r="MSN20" s="708"/>
      <c r="MSO20" s="708"/>
      <c r="MSP20" s="708"/>
      <c r="MSQ20" s="708"/>
      <c r="MSR20" s="708"/>
      <c r="MSS20" s="708"/>
      <c r="MST20" s="708"/>
      <c r="MSU20" s="708"/>
      <c r="MSV20" s="708"/>
      <c r="MSW20" s="708"/>
      <c r="MSX20" s="708"/>
      <c r="MSY20" s="708"/>
      <c r="MSZ20" s="708"/>
      <c r="MTA20" s="708"/>
      <c r="MTB20" s="708"/>
      <c r="MTC20" s="708"/>
      <c r="MTD20" s="708"/>
      <c r="MTE20" s="708"/>
      <c r="MTF20" s="708"/>
      <c r="MTG20" s="708"/>
      <c r="MTH20" s="708"/>
      <c r="MTI20" s="708"/>
      <c r="MTJ20" s="708"/>
      <c r="MTK20" s="708"/>
      <c r="MTL20" s="708"/>
      <c r="MTM20" s="708"/>
      <c r="MTN20" s="708"/>
      <c r="MTO20" s="708"/>
      <c r="MTP20" s="708"/>
      <c r="MTQ20" s="708"/>
      <c r="MTR20" s="708"/>
      <c r="MTS20" s="708"/>
      <c r="MTT20" s="708"/>
      <c r="MTU20" s="708"/>
      <c r="MTV20" s="708"/>
      <c r="MTW20" s="708"/>
      <c r="MTX20" s="708"/>
      <c r="MTY20" s="708"/>
      <c r="MTZ20" s="708"/>
      <c r="MUA20" s="708"/>
      <c r="MUB20" s="708"/>
      <c r="MUC20" s="708"/>
      <c r="MUD20" s="708"/>
      <c r="MUE20" s="708"/>
      <c r="MUF20" s="708"/>
      <c r="MUG20" s="708"/>
      <c r="MUH20" s="708"/>
      <c r="MUI20" s="708"/>
      <c r="MUJ20" s="708"/>
      <c r="MUK20" s="708"/>
      <c r="MUL20" s="708"/>
      <c r="MUM20" s="708"/>
      <c r="MUN20" s="708"/>
      <c r="MUO20" s="708"/>
      <c r="MUP20" s="708"/>
      <c r="MUQ20" s="708"/>
      <c r="MUR20" s="708"/>
      <c r="MUS20" s="708"/>
      <c r="MUT20" s="708"/>
      <c r="MUU20" s="708"/>
      <c r="MUV20" s="708"/>
      <c r="MUW20" s="708"/>
      <c r="MUX20" s="708"/>
      <c r="MUY20" s="708"/>
      <c r="MUZ20" s="708"/>
      <c r="MVA20" s="708"/>
      <c r="MVB20" s="708"/>
      <c r="MVC20" s="708"/>
      <c r="MVD20" s="708"/>
      <c r="MVE20" s="708"/>
      <c r="MVF20" s="708"/>
      <c r="MVG20" s="708"/>
      <c r="MVH20" s="708"/>
      <c r="MVI20" s="708"/>
      <c r="MVJ20" s="708"/>
      <c r="MVK20" s="708"/>
      <c r="MVL20" s="708"/>
      <c r="MVM20" s="708"/>
      <c r="MVN20" s="708"/>
      <c r="MVO20" s="708"/>
      <c r="MVP20" s="708"/>
      <c r="MVQ20" s="708"/>
      <c r="MVR20" s="708"/>
      <c r="MVS20" s="708"/>
      <c r="MVT20" s="708"/>
      <c r="MVU20" s="708"/>
      <c r="MVV20" s="708"/>
      <c r="MVW20" s="708"/>
      <c r="MVX20" s="708"/>
      <c r="MVY20" s="708"/>
      <c r="MVZ20" s="708"/>
      <c r="MWA20" s="708"/>
      <c r="MWB20" s="708"/>
      <c r="MWC20" s="708"/>
      <c r="MWD20" s="708"/>
      <c r="MWE20" s="708"/>
      <c r="MWF20" s="708"/>
      <c r="MWG20" s="708"/>
      <c r="MWH20" s="708"/>
      <c r="MWI20" s="708"/>
      <c r="MWJ20" s="708"/>
      <c r="MWK20" s="708"/>
      <c r="MWL20" s="708"/>
      <c r="MWM20" s="708"/>
      <c r="MWN20" s="708"/>
      <c r="MWO20" s="708"/>
      <c r="MWP20" s="708"/>
      <c r="MWQ20" s="708"/>
      <c r="MWR20" s="708"/>
      <c r="MWS20" s="708"/>
      <c r="MWT20" s="708"/>
      <c r="MWU20" s="708"/>
      <c r="MWV20" s="708"/>
      <c r="MWW20" s="708"/>
      <c r="MWX20" s="708"/>
      <c r="MWY20" s="708"/>
      <c r="MWZ20" s="708"/>
      <c r="MXA20" s="708"/>
      <c r="MXB20" s="708"/>
      <c r="MXC20" s="708"/>
      <c r="MXD20" s="708"/>
      <c r="MXE20" s="708"/>
      <c r="MXF20" s="708"/>
      <c r="MXG20" s="708"/>
      <c r="MXH20" s="708"/>
      <c r="MXI20" s="708"/>
      <c r="MXJ20" s="708"/>
      <c r="MXK20" s="708"/>
      <c r="MXL20" s="708"/>
      <c r="MXM20" s="708"/>
      <c r="MXN20" s="708"/>
      <c r="MXO20" s="708"/>
      <c r="MXP20" s="708"/>
      <c r="MXQ20" s="708"/>
      <c r="MXR20" s="708"/>
      <c r="MXS20" s="708"/>
      <c r="MXT20" s="708"/>
      <c r="MXU20" s="708"/>
      <c r="MXV20" s="708"/>
      <c r="MXW20" s="708"/>
      <c r="MXX20" s="708"/>
      <c r="MXY20" s="708"/>
      <c r="MXZ20" s="708"/>
      <c r="MYA20" s="708"/>
      <c r="MYB20" s="708"/>
      <c r="MYC20" s="708"/>
      <c r="MYD20" s="708"/>
      <c r="MYE20" s="708"/>
      <c r="MYF20" s="708"/>
      <c r="MYG20" s="708"/>
      <c r="MYH20" s="708"/>
      <c r="MYI20" s="708"/>
      <c r="MYJ20" s="708"/>
      <c r="MYK20" s="708"/>
      <c r="MYL20" s="708"/>
      <c r="MYM20" s="708"/>
      <c r="MYN20" s="708"/>
      <c r="MYO20" s="708"/>
      <c r="MYP20" s="708"/>
      <c r="MYQ20" s="708"/>
      <c r="MYR20" s="708"/>
      <c r="MYS20" s="708"/>
      <c r="MYT20" s="708"/>
      <c r="MYU20" s="708"/>
      <c r="MYV20" s="708"/>
      <c r="MYW20" s="708"/>
      <c r="MYX20" s="708"/>
      <c r="MYY20" s="708"/>
      <c r="MYZ20" s="708"/>
      <c r="MZA20" s="708"/>
      <c r="MZB20" s="708"/>
      <c r="MZC20" s="708"/>
      <c r="MZD20" s="708"/>
      <c r="MZE20" s="708"/>
      <c r="MZF20" s="708"/>
      <c r="MZG20" s="708"/>
      <c r="MZH20" s="708"/>
      <c r="MZI20" s="708"/>
      <c r="MZJ20" s="708"/>
      <c r="MZK20" s="708"/>
      <c r="MZL20" s="708"/>
      <c r="MZM20" s="708"/>
      <c r="MZN20" s="708"/>
      <c r="MZO20" s="708"/>
      <c r="MZP20" s="708"/>
      <c r="MZQ20" s="708"/>
      <c r="MZR20" s="708"/>
      <c r="MZS20" s="708"/>
      <c r="MZT20" s="708"/>
      <c r="MZU20" s="708"/>
      <c r="MZV20" s="708"/>
      <c r="MZW20" s="708"/>
      <c r="MZX20" s="708"/>
      <c r="MZY20" s="708"/>
      <c r="MZZ20" s="708"/>
      <c r="NAA20" s="708"/>
      <c r="NAB20" s="708"/>
      <c r="NAC20" s="708"/>
      <c r="NAD20" s="708"/>
      <c r="NAE20" s="708"/>
      <c r="NAF20" s="708"/>
      <c r="NAG20" s="708"/>
      <c r="NAH20" s="708"/>
      <c r="NAI20" s="708"/>
      <c r="NAJ20" s="708"/>
      <c r="NAK20" s="708"/>
      <c r="NAL20" s="708"/>
      <c r="NAM20" s="708"/>
      <c r="NAN20" s="708"/>
      <c r="NAO20" s="708"/>
      <c r="NAP20" s="708"/>
      <c r="NAQ20" s="708"/>
      <c r="NAR20" s="708"/>
      <c r="NAS20" s="708"/>
      <c r="NAT20" s="708"/>
      <c r="NAU20" s="708"/>
      <c r="NAV20" s="708"/>
      <c r="NAW20" s="708"/>
      <c r="NAX20" s="708"/>
      <c r="NAY20" s="708"/>
      <c r="NAZ20" s="708"/>
      <c r="NBA20" s="708"/>
      <c r="NBB20" s="708"/>
      <c r="NBC20" s="708"/>
      <c r="NBD20" s="708"/>
      <c r="NBE20" s="708"/>
      <c r="NBF20" s="708"/>
      <c r="NBG20" s="708"/>
      <c r="NBH20" s="708"/>
      <c r="NBI20" s="708"/>
      <c r="NBJ20" s="708"/>
      <c r="NBK20" s="708"/>
      <c r="NBL20" s="708"/>
      <c r="NBM20" s="708"/>
      <c r="NBN20" s="708"/>
      <c r="NBO20" s="708"/>
      <c r="NBP20" s="708"/>
      <c r="NBQ20" s="708"/>
      <c r="NBR20" s="708"/>
      <c r="NBS20" s="708"/>
      <c r="NBT20" s="708"/>
      <c r="NBU20" s="708"/>
      <c r="NBV20" s="708"/>
      <c r="NBW20" s="708"/>
      <c r="NBX20" s="708"/>
      <c r="NBY20" s="708"/>
      <c r="NBZ20" s="708"/>
      <c r="NCA20" s="708"/>
      <c r="NCB20" s="708"/>
      <c r="NCC20" s="708"/>
      <c r="NCD20" s="708"/>
      <c r="NCE20" s="708"/>
      <c r="NCF20" s="708"/>
      <c r="NCG20" s="708"/>
      <c r="NCH20" s="708"/>
      <c r="NCI20" s="708"/>
      <c r="NCJ20" s="708"/>
      <c r="NCK20" s="708"/>
      <c r="NCL20" s="708"/>
      <c r="NCM20" s="708"/>
      <c r="NCN20" s="708"/>
      <c r="NCO20" s="708"/>
      <c r="NCP20" s="708"/>
      <c r="NCQ20" s="708"/>
      <c r="NCR20" s="708"/>
      <c r="NCS20" s="708"/>
      <c r="NCT20" s="708"/>
      <c r="NCU20" s="708"/>
      <c r="NCV20" s="708"/>
      <c r="NCW20" s="708"/>
      <c r="NCX20" s="708"/>
      <c r="NCY20" s="708"/>
      <c r="NCZ20" s="708"/>
      <c r="NDA20" s="708"/>
      <c r="NDB20" s="708"/>
      <c r="NDC20" s="708"/>
      <c r="NDD20" s="708"/>
      <c r="NDE20" s="708"/>
      <c r="NDF20" s="708"/>
      <c r="NDG20" s="708"/>
      <c r="NDH20" s="708"/>
      <c r="NDI20" s="708"/>
      <c r="NDJ20" s="708"/>
      <c r="NDK20" s="708"/>
      <c r="NDL20" s="708"/>
      <c r="NDM20" s="708"/>
      <c r="NDN20" s="708"/>
      <c r="NDO20" s="708"/>
      <c r="NDP20" s="708"/>
      <c r="NDQ20" s="708"/>
      <c r="NDR20" s="708"/>
      <c r="NDS20" s="708"/>
      <c r="NDT20" s="708"/>
      <c r="NDU20" s="708"/>
      <c r="NDV20" s="708"/>
      <c r="NDW20" s="708"/>
      <c r="NDX20" s="708"/>
      <c r="NDY20" s="708"/>
      <c r="NDZ20" s="708"/>
      <c r="NEA20" s="708"/>
      <c r="NEB20" s="708"/>
      <c r="NEC20" s="708"/>
      <c r="NED20" s="708"/>
      <c r="NEE20" s="708"/>
      <c r="NEF20" s="708"/>
      <c r="NEG20" s="708"/>
      <c r="NEH20" s="708"/>
      <c r="NEI20" s="708"/>
      <c r="NEJ20" s="708"/>
      <c r="NEK20" s="708"/>
      <c r="NEL20" s="708"/>
      <c r="NEM20" s="708"/>
      <c r="NEN20" s="708"/>
      <c r="NEO20" s="708"/>
      <c r="NEP20" s="708"/>
      <c r="NEQ20" s="708"/>
      <c r="NER20" s="708"/>
      <c r="NES20" s="708"/>
      <c r="NET20" s="708"/>
      <c r="NEU20" s="708"/>
      <c r="NEV20" s="708"/>
      <c r="NEW20" s="708"/>
      <c r="NEX20" s="708"/>
      <c r="NEY20" s="708"/>
      <c r="NEZ20" s="708"/>
      <c r="NFA20" s="708"/>
      <c r="NFB20" s="708"/>
      <c r="NFC20" s="708"/>
      <c r="NFD20" s="708"/>
      <c r="NFE20" s="708"/>
      <c r="NFF20" s="708"/>
      <c r="NFG20" s="708"/>
      <c r="NFH20" s="708"/>
      <c r="NFI20" s="708"/>
      <c r="NFJ20" s="708"/>
      <c r="NFK20" s="708"/>
      <c r="NFL20" s="708"/>
      <c r="NFM20" s="708"/>
      <c r="NFN20" s="708"/>
      <c r="NFO20" s="708"/>
      <c r="NFP20" s="708"/>
      <c r="NFQ20" s="708"/>
      <c r="NFR20" s="708"/>
      <c r="NFS20" s="708"/>
      <c r="NFT20" s="708"/>
      <c r="NFU20" s="708"/>
      <c r="NFV20" s="708"/>
      <c r="NFW20" s="708"/>
      <c r="NFX20" s="708"/>
      <c r="NFY20" s="708"/>
      <c r="NFZ20" s="708"/>
      <c r="NGA20" s="708"/>
      <c r="NGB20" s="708"/>
      <c r="NGC20" s="708"/>
      <c r="NGD20" s="708"/>
      <c r="NGE20" s="708"/>
      <c r="NGF20" s="708"/>
      <c r="NGG20" s="708"/>
      <c r="NGH20" s="708"/>
      <c r="NGI20" s="708"/>
      <c r="NGJ20" s="708"/>
      <c r="NGK20" s="708"/>
      <c r="NGL20" s="708"/>
      <c r="NGM20" s="708"/>
      <c r="NGN20" s="708"/>
      <c r="NGO20" s="708"/>
      <c r="NGP20" s="708"/>
      <c r="NGQ20" s="708"/>
      <c r="NGR20" s="708"/>
      <c r="NGS20" s="708"/>
      <c r="NGT20" s="708"/>
      <c r="NGU20" s="708"/>
      <c r="NGV20" s="708"/>
      <c r="NGW20" s="708"/>
      <c r="NGX20" s="708"/>
      <c r="NGY20" s="708"/>
      <c r="NGZ20" s="708"/>
      <c r="NHA20" s="708"/>
      <c r="NHB20" s="708"/>
      <c r="NHC20" s="708"/>
      <c r="NHD20" s="708"/>
      <c r="NHE20" s="708"/>
      <c r="NHF20" s="708"/>
      <c r="NHG20" s="708"/>
      <c r="NHH20" s="708"/>
      <c r="NHI20" s="708"/>
      <c r="NHJ20" s="708"/>
      <c r="NHK20" s="708"/>
      <c r="NHL20" s="708"/>
      <c r="NHM20" s="708"/>
      <c r="NHN20" s="708"/>
      <c r="NHO20" s="708"/>
      <c r="NHP20" s="708"/>
      <c r="NHQ20" s="708"/>
      <c r="NHR20" s="708"/>
      <c r="NHS20" s="708"/>
      <c r="NHT20" s="708"/>
      <c r="NHU20" s="708"/>
      <c r="NHV20" s="708"/>
      <c r="NHW20" s="708"/>
      <c r="NHX20" s="708"/>
      <c r="NHY20" s="708"/>
      <c r="NHZ20" s="708"/>
      <c r="NIA20" s="708"/>
      <c r="NIB20" s="708"/>
      <c r="NIC20" s="708"/>
      <c r="NID20" s="708"/>
      <c r="NIE20" s="708"/>
      <c r="NIF20" s="708"/>
      <c r="NIG20" s="708"/>
      <c r="NIH20" s="708"/>
      <c r="NII20" s="708"/>
      <c r="NIJ20" s="708"/>
      <c r="NIK20" s="708"/>
      <c r="NIL20" s="708"/>
      <c r="NIM20" s="708"/>
      <c r="NIN20" s="708"/>
      <c r="NIO20" s="708"/>
      <c r="NIP20" s="708"/>
      <c r="NIQ20" s="708"/>
      <c r="NIR20" s="708"/>
      <c r="NIS20" s="708"/>
      <c r="NIT20" s="708"/>
      <c r="NIU20" s="708"/>
      <c r="NIV20" s="708"/>
      <c r="NIW20" s="708"/>
      <c r="NIX20" s="708"/>
      <c r="NIY20" s="708"/>
      <c r="NIZ20" s="708"/>
      <c r="NJA20" s="708"/>
      <c r="NJB20" s="708"/>
      <c r="NJC20" s="708"/>
      <c r="NJD20" s="708"/>
      <c r="NJE20" s="708"/>
      <c r="NJF20" s="708"/>
      <c r="NJG20" s="708"/>
      <c r="NJH20" s="708"/>
      <c r="NJI20" s="708"/>
      <c r="NJJ20" s="708"/>
      <c r="NJK20" s="708"/>
      <c r="NJL20" s="708"/>
      <c r="NJM20" s="708"/>
      <c r="NJN20" s="708"/>
      <c r="NJO20" s="708"/>
      <c r="NJP20" s="708"/>
      <c r="NJQ20" s="708"/>
      <c r="NJR20" s="708"/>
      <c r="NJS20" s="708"/>
      <c r="NJT20" s="708"/>
      <c r="NJU20" s="708"/>
      <c r="NJV20" s="708"/>
      <c r="NJW20" s="708"/>
      <c r="NJX20" s="708"/>
      <c r="NJY20" s="708"/>
      <c r="NJZ20" s="708"/>
      <c r="NKA20" s="708"/>
      <c r="NKB20" s="708"/>
      <c r="NKC20" s="708"/>
      <c r="NKD20" s="708"/>
      <c r="NKE20" s="708"/>
      <c r="NKF20" s="708"/>
      <c r="NKG20" s="708"/>
      <c r="NKH20" s="708"/>
      <c r="NKI20" s="708"/>
      <c r="NKJ20" s="708"/>
      <c r="NKK20" s="708"/>
      <c r="NKL20" s="708"/>
      <c r="NKM20" s="708"/>
      <c r="NKN20" s="708"/>
      <c r="NKO20" s="708"/>
      <c r="NKP20" s="708"/>
      <c r="NKQ20" s="708"/>
      <c r="NKR20" s="708"/>
      <c r="NKS20" s="708"/>
      <c r="NKT20" s="708"/>
      <c r="NKU20" s="708"/>
      <c r="NKV20" s="708"/>
      <c r="NKW20" s="708"/>
      <c r="NKX20" s="708"/>
      <c r="NKY20" s="708"/>
      <c r="NKZ20" s="708"/>
      <c r="NLA20" s="708"/>
      <c r="NLB20" s="708"/>
      <c r="NLC20" s="708"/>
      <c r="NLD20" s="708"/>
      <c r="NLE20" s="708"/>
      <c r="NLF20" s="708"/>
      <c r="NLG20" s="708"/>
      <c r="NLH20" s="708"/>
      <c r="NLI20" s="708"/>
      <c r="NLJ20" s="708"/>
      <c r="NLK20" s="708"/>
      <c r="NLL20" s="708"/>
      <c r="NLM20" s="708"/>
      <c r="NLN20" s="708"/>
      <c r="NLO20" s="708"/>
      <c r="NLP20" s="708"/>
      <c r="NLQ20" s="708"/>
      <c r="NLR20" s="708"/>
      <c r="NLS20" s="708"/>
      <c r="NLT20" s="708"/>
      <c r="NLU20" s="708"/>
      <c r="NLV20" s="708"/>
      <c r="NLW20" s="708"/>
      <c r="NLX20" s="708"/>
      <c r="NLY20" s="708"/>
      <c r="NLZ20" s="708"/>
      <c r="NMA20" s="708"/>
      <c r="NMB20" s="708"/>
      <c r="NMC20" s="708"/>
      <c r="NMD20" s="708"/>
      <c r="NME20" s="708"/>
      <c r="NMF20" s="708"/>
      <c r="NMG20" s="708"/>
      <c r="NMH20" s="708"/>
      <c r="NMI20" s="708"/>
      <c r="NMJ20" s="708"/>
      <c r="NMK20" s="708"/>
      <c r="NML20" s="708"/>
      <c r="NMM20" s="708"/>
      <c r="NMN20" s="708"/>
      <c r="NMO20" s="708"/>
      <c r="NMP20" s="708"/>
      <c r="NMQ20" s="708"/>
      <c r="NMR20" s="708"/>
      <c r="NMS20" s="708"/>
      <c r="NMT20" s="708"/>
      <c r="NMU20" s="708"/>
      <c r="NMV20" s="708"/>
      <c r="NMW20" s="708"/>
      <c r="NMX20" s="708"/>
      <c r="NMY20" s="708"/>
      <c r="NMZ20" s="708"/>
      <c r="NNA20" s="708"/>
      <c r="NNB20" s="708"/>
      <c r="NNC20" s="708"/>
      <c r="NND20" s="708"/>
      <c r="NNE20" s="708"/>
      <c r="NNF20" s="708"/>
      <c r="NNG20" s="708"/>
      <c r="NNH20" s="708"/>
      <c r="NNI20" s="708"/>
      <c r="NNJ20" s="708"/>
      <c r="NNK20" s="708"/>
      <c r="NNL20" s="708"/>
      <c r="NNM20" s="708"/>
      <c r="NNN20" s="708"/>
      <c r="NNO20" s="708"/>
      <c r="NNP20" s="708"/>
      <c r="NNQ20" s="708"/>
      <c r="NNR20" s="708"/>
      <c r="NNS20" s="708"/>
      <c r="NNT20" s="708"/>
      <c r="NNU20" s="708"/>
      <c r="NNV20" s="708"/>
      <c r="NNW20" s="708"/>
      <c r="NNX20" s="708"/>
      <c r="NNY20" s="708"/>
      <c r="NNZ20" s="708"/>
      <c r="NOA20" s="708"/>
      <c r="NOB20" s="708"/>
      <c r="NOC20" s="708"/>
      <c r="NOD20" s="708"/>
      <c r="NOE20" s="708"/>
      <c r="NOF20" s="708"/>
      <c r="NOG20" s="708"/>
      <c r="NOH20" s="708"/>
      <c r="NOI20" s="708"/>
      <c r="NOJ20" s="708"/>
      <c r="NOK20" s="708"/>
      <c r="NOL20" s="708"/>
      <c r="NOM20" s="708"/>
      <c r="NON20" s="708"/>
      <c r="NOO20" s="708"/>
      <c r="NOP20" s="708"/>
      <c r="NOQ20" s="708"/>
      <c r="NOR20" s="708"/>
      <c r="NOS20" s="708"/>
      <c r="NOT20" s="708"/>
      <c r="NOU20" s="708"/>
      <c r="NOV20" s="708"/>
      <c r="NOW20" s="708"/>
      <c r="NOX20" s="708"/>
      <c r="NOY20" s="708"/>
      <c r="NOZ20" s="708"/>
      <c r="NPA20" s="708"/>
      <c r="NPB20" s="708"/>
      <c r="NPC20" s="708"/>
      <c r="NPD20" s="708"/>
      <c r="NPE20" s="708"/>
      <c r="NPF20" s="708"/>
      <c r="NPG20" s="708"/>
      <c r="NPH20" s="708"/>
      <c r="NPI20" s="708"/>
      <c r="NPJ20" s="708"/>
      <c r="NPK20" s="708"/>
      <c r="NPL20" s="708"/>
      <c r="NPM20" s="708"/>
      <c r="NPN20" s="708"/>
      <c r="NPO20" s="708"/>
      <c r="NPP20" s="708"/>
      <c r="NPQ20" s="708"/>
      <c r="NPR20" s="708"/>
      <c r="NPS20" s="708"/>
      <c r="NPT20" s="708"/>
      <c r="NPU20" s="708"/>
      <c r="NPV20" s="708"/>
      <c r="NPW20" s="708"/>
      <c r="NPX20" s="708"/>
      <c r="NPY20" s="708"/>
      <c r="NPZ20" s="708"/>
      <c r="NQA20" s="708"/>
      <c r="NQB20" s="708"/>
      <c r="NQC20" s="708"/>
      <c r="NQD20" s="708"/>
      <c r="NQE20" s="708"/>
      <c r="NQF20" s="708"/>
      <c r="NQG20" s="708"/>
      <c r="NQH20" s="708"/>
      <c r="NQI20" s="708"/>
      <c r="NQJ20" s="708"/>
      <c r="NQK20" s="708"/>
      <c r="NQL20" s="708"/>
      <c r="NQM20" s="708"/>
      <c r="NQN20" s="708"/>
      <c r="NQO20" s="708"/>
      <c r="NQP20" s="708"/>
      <c r="NQQ20" s="708"/>
      <c r="NQR20" s="708"/>
      <c r="NQS20" s="708"/>
      <c r="NQT20" s="708"/>
      <c r="NQU20" s="708"/>
      <c r="NQV20" s="708"/>
      <c r="NQW20" s="708"/>
      <c r="NQX20" s="708"/>
      <c r="NQY20" s="708"/>
      <c r="NQZ20" s="708"/>
      <c r="NRA20" s="708"/>
      <c r="NRB20" s="708"/>
      <c r="NRC20" s="708"/>
      <c r="NRD20" s="708"/>
      <c r="NRE20" s="708"/>
      <c r="NRF20" s="708"/>
      <c r="NRG20" s="708"/>
      <c r="NRH20" s="708"/>
      <c r="NRI20" s="708"/>
      <c r="NRJ20" s="708"/>
      <c r="NRK20" s="708"/>
      <c r="NRL20" s="708"/>
      <c r="NRM20" s="708"/>
      <c r="NRN20" s="708"/>
      <c r="NRO20" s="708"/>
      <c r="NRP20" s="708"/>
      <c r="NRQ20" s="708"/>
      <c r="NRR20" s="708"/>
      <c r="NRS20" s="708"/>
      <c r="NRT20" s="708"/>
      <c r="NRU20" s="708"/>
      <c r="NRV20" s="708"/>
      <c r="NRW20" s="708"/>
      <c r="NRX20" s="708"/>
      <c r="NRY20" s="708"/>
      <c r="NRZ20" s="708"/>
      <c r="NSA20" s="708"/>
      <c r="NSB20" s="708"/>
      <c r="NSC20" s="708"/>
      <c r="NSD20" s="708"/>
      <c r="NSE20" s="708"/>
      <c r="NSF20" s="708"/>
      <c r="NSG20" s="708"/>
      <c r="NSH20" s="708"/>
      <c r="NSI20" s="708"/>
      <c r="NSJ20" s="708"/>
      <c r="NSK20" s="708"/>
      <c r="NSL20" s="708"/>
      <c r="NSM20" s="708"/>
      <c r="NSN20" s="708"/>
      <c r="NSO20" s="708"/>
      <c r="NSP20" s="708"/>
      <c r="NSQ20" s="708"/>
      <c r="NSR20" s="708"/>
      <c r="NSS20" s="708"/>
      <c r="NST20" s="708"/>
      <c r="NSU20" s="708"/>
      <c r="NSV20" s="708"/>
      <c r="NSW20" s="708"/>
      <c r="NSX20" s="708"/>
      <c r="NSY20" s="708"/>
      <c r="NSZ20" s="708"/>
      <c r="NTA20" s="708"/>
      <c r="NTB20" s="708"/>
      <c r="NTC20" s="708"/>
      <c r="NTD20" s="708"/>
      <c r="NTE20" s="708"/>
      <c r="NTF20" s="708"/>
      <c r="NTG20" s="708"/>
      <c r="NTH20" s="708"/>
      <c r="NTI20" s="708"/>
      <c r="NTJ20" s="708"/>
      <c r="NTK20" s="708"/>
      <c r="NTL20" s="708"/>
      <c r="NTM20" s="708"/>
      <c r="NTN20" s="708"/>
      <c r="NTO20" s="708"/>
      <c r="NTP20" s="708"/>
      <c r="NTQ20" s="708"/>
      <c r="NTR20" s="708"/>
      <c r="NTS20" s="708"/>
      <c r="NTT20" s="708"/>
      <c r="NTU20" s="708"/>
      <c r="NTV20" s="708"/>
      <c r="NTW20" s="708"/>
      <c r="NTX20" s="708"/>
      <c r="NTY20" s="708"/>
      <c r="NTZ20" s="708"/>
      <c r="NUA20" s="708"/>
      <c r="NUB20" s="708"/>
      <c r="NUC20" s="708"/>
      <c r="NUD20" s="708"/>
      <c r="NUE20" s="708"/>
      <c r="NUF20" s="708"/>
      <c r="NUG20" s="708"/>
      <c r="NUH20" s="708"/>
      <c r="NUI20" s="708"/>
      <c r="NUJ20" s="708"/>
      <c r="NUK20" s="708"/>
      <c r="NUL20" s="708"/>
      <c r="NUM20" s="708"/>
      <c r="NUN20" s="708"/>
      <c r="NUO20" s="708"/>
      <c r="NUP20" s="708"/>
      <c r="NUQ20" s="708"/>
      <c r="NUR20" s="708"/>
      <c r="NUS20" s="708"/>
      <c r="NUT20" s="708"/>
      <c r="NUU20" s="708"/>
      <c r="NUV20" s="708"/>
      <c r="NUW20" s="708"/>
      <c r="NUX20" s="708"/>
      <c r="NUY20" s="708"/>
      <c r="NUZ20" s="708"/>
      <c r="NVA20" s="708"/>
      <c r="NVB20" s="708"/>
      <c r="NVC20" s="708"/>
      <c r="NVD20" s="708"/>
      <c r="NVE20" s="708"/>
      <c r="NVF20" s="708"/>
      <c r="NVG20" s="708"/>
      <c r="NVH20" s="708"/>
      <c r="NVI20" s="708"/>
      <c r="NVJ20" s="708"/>
      <c r="NVK20" s="708"/>
      <c r="NVL20" s="708"/>
      <c r="NVM20" s="708"/>
      <c r="NVN20" s="708"/>
      <c r="NVO20" s="708"/>
      <c r="NVP20" s="708"/>
      <c r="NVQ20" s="708"/>
      <c r="NVR20" s="708"/>
      <c r="NVS20" s="708"/>
      <c r="NVT20" s="708"/>
      <c r="NVU20" s="708"/>
      <c r="NVV20" s="708"/>
      <c r="NVW20" s="708"/>
      <c r="NVX20" s="708"/>
      <c r="NVY20" s="708"/>
      <c r="NVZ20" s="708"/>
      <c r="NWA20" s="708"/>
      <c r="NWB20" s="708"/>
      <c r="NWC20" s="708"/>
      <c r="NWD20" s="708"/>
      <c r="NWE20" s="708"/>
      <c r="NWF20" s="708"/>
      <c r="NWG20" s="708"/>
      <c r="NWH20" s="708"/>
      <c r="NWI20" s="708"/>
      <c r="NWJ20" s="708"/>
      <c r="NWK20" s="708"/>
      <c r="NWL20" s="708"/>
      <c r="NWM20" s="708"/>
      <c r="NWN20" s="708"/>
      <c r="NWO20" s="708"/>
      <c r="NWP20" s="708"/>
      <c r="NWQ20" s="708"/>
      <c r="NWR20" s="708"/>
      <c r="NWS20" s="708"/>
      <c r="NWT20" s="708"/>
      <c r="NWU20" s="708"/>
      <c r="NWV20" s="708"/>
      <c r="NWW20" s="708"/>
      <c r="NWX20" s="708"/>
      <c r="NWY20" s="708"/>
      <c r="NWZ20" s="708"/>
      <c r="NXA20" s="708"/>
      <c r="NXB20" s="708"/>
      <c r="NXC20" s="708"/>
      <c r="NXD20" s="708"/>
      <c r="NXE20" s="708"/>
      <c r="NXF20" s="708"/>
      <c r="NXG20" s="708"/>
      <c r="NXH20" s="708"/>
      <c r="NXI20" s="708"/>
      <c r="NXJ20" s="708"/>
      <c r="NXK20" s="708"/>
      <c r="NXL20" s="708"/>
      <c r="NXM20" s="708"/>
      <c r="NXN20" s="708"/>
      <c r="NXO20" s="708"/>
      <c r="NXP20" s="708"/>
      <c r="NXQ20" s="708"/>
      <c r="NXR20" s="708"/>
      <c r="NXS20" s="708"/>
      <c r="NXT20" s="708"/>
      <c r="NXU20" s="708"/>
      <c r="NXV20" s="708"/>
      <c r="NXW20" s="708"/>
      <c r="NXX20" s="708"/>
      <c r="NXY20" s="708"/>
      <c r="NXZ20" s="708"/>
      <c r="NYA20" s="708"/>
      <c r="NYB20" s="708"/>
      <c r="NYC20" s="708"/>
      <c r="NYD20" s="708"/>
      <c r="NYE20" s="708"/>
      <c r="NYF20" s="708"/>
      <c r="NYG20" s="708"/>
      <c r="NYH20" s="708"/>
      <c r="NYI20" s="708"/>
      <c r="NYJ20" s="708"/>
      <c r="NYK20" s="708"/>
      <c r="NYL20" s="708"/>
      <c r="NYM20" s="708"/>
      <c r="NYN20" s="708"/>
      <c r="NYO20" s="708"/>
      <c r="NYP20" s="708"/>
      <c r="NYQ20" s="708"/>
      <c r="NYR20" s="708"/>
      <c r="NYS20" s="708"/>
      <c r="NYT20" s="708"/>
      <c r="NYU20" s="708"/>
      <c r="NYV20" s="708"/>
      <c r="NYW20" s="708"/>
      <c r="NYX20" s="708"/>
      <c r="NYY20" s="708"/>
      <c r="NYZ20" s="708"/>
      <c r="NZA20" s="708"/>
      <c r="NZB20" s="708"/>
      <c r="NZC20" s="708"/>
      <c r="NZD20" s="708"/>
      <c r="NZE20" s="708"/>
      <c r="NZF20" s="708"/>
      <c r="NZG20" s="708"/>
      <c r="NZH20" s="708"/>
      <c r="NZI20" s="708"/>
      <c r="NZJ20" s="708"/>
      <c r="NZK20" s="708"/>
      <c r="NZL20" s="708"/>
      <c r="NZM20" s="708"/>
      <c r="NZN20" s="708"/>
      <c r="NZO20" s="708"/>
      <c r="NZP20" s="708"/>
      <c r="NZQ20" s="708"/>
      <c r="NZR20" s="708"/>
      <c r="NZS20" s="708"/>
      <c r="NZT20" s="708"/>
      <c r="NZU20" s="708"/>
      <c r="NZV20" s="708"/>
      <c r="NZW20" s="708"/>
      <c r="NZX20" s="708"/>
      <c r="NZY20" s="708"/>
      <c r="NZZ20" s="708"/>
      <c r="OAA20" s="708"/>
      <c r="OAB20" s="708"/>
      <c r="OAC20" s="708"/>
      <c r="OAD20" s="708"/>
      <c r="OAE20" s="708"/>
      <c r="OAF20" s="708"/>
      <c r="OAG20" s="708"/>
      <c r="OAH20" s="708"/>
      <c r="OAI20" s="708"/>
      <c r="OAJ20" s="708"/>
      <c r="OAK20" s="708"/>
      <c r="OAL20" s="708"/>
      <c r="OAM20" s="708"/>
      <c r="OAN20" s="708"/>
      <c r="OAO20" s="708"/>
      <c r="OAP20" s="708"/>
      <c r="OAQ20" s="708"/>
      <c r="OAR20" s="708"/>
      <c r="OAS20" s="708"/>
      <c r="OAT20" s="708"/>
      <c r="OAU20" s="708"/>
      <c r="OAV20" s="708"/>
      <c r="OAW20" s="708"/>
      <c r="OAX20" s="708"/>
      <c r="OAY20" s="708"/>
      <c r="OAZ20" s="708"/>
      <c r="OBA20" s="708"/>
      <c r="OBB20" s="708"/>
      <c r="OBC20" s="708"/>
      <c r="OBD20" s="708"/>
      <c r="OBE20" s="708"/>
      <c r="OBF20" s="708"/>
      <c r="OBG20" s="708"/>
      <c r="OBH20" s="708"/>
      <c r="OBI20" s="708"/>
      <c r="OBJ20" s="708"/>
      <c r="OBK20" s="708"/>
      <c r="OBL20" s="708"/>
      <c r="OBM20" s="708"/>
      <c r="OBN20" s="708"/>
      <c r="OBO20" s="708"/>
      <c r="OBP20" s="708"/>
      <c r="OBQ20" s="708"/>
      <c r="OBR20" s="708"/>
      <c r="OBS20" s="708"/>
      <c r="OBT20" s="708"/>
      <c r="OBU20" s="708"/>
      <c r="OBV20" s="708"/>
      <c r="OBW20" s="708"/>
      <c r="OBX20" s="708"/>
      <c r="OBY20" s="708"/>
      <c r="OBZ20" s="708"/>
      <c r="OCA20" s="708"/>
      <c r="OCB20" s="708"/>
      <c r="OCC20" s="708"/>
      <c r="OCD20" s="708"/>
      <c r="OCE20" s="708"/>
      <c r="OCF20" s="708"/>
      <c r="OCG20" s="708"/>
      <c r="OCH20" s="708"/>
      <c r="OCI20" s="708"/>
      <c r="OCJ20" s="708"/>
      <c r="OCK20" s="708"/>
      <c r="OCL20" s="708"/>
      <c r="OCM20" s="708"/>
      <c r="OCN20" s="708"/>
      <c r="OCO20" s="708"/>
      <c r="OCP20" s="708"/>
      <c r="OCQ20" s="708"/>
      <c r="OCR20" s="708"/>
      <c r="OCS20" s="708"/>
      <c r="OCT20" s="708"/>
      <c r="OCU20" s="708"/>
      <c r="OCV20" s="708"/>
      <c r="OCW20" s="708"/>
      <c r="OCX20" s="708"/>
      <c r="OCY20" s="708"/>
      <c r="OCZ20" s="708"/>
      <c r="ODA20" s="708"/>
      <c r="ODB20" s="708"/>
      <c r="ODC20" s="708"/>
      <c r="ODD20" s="708"/>
      <c r="ODE20" s="708"/>
      <c r="ODF20" s="708"/>
      <c r="ODG20" s="708"/>
      <c r="ODH20" s="708"/>
      <c r="ODI20" s="708"/>
      <c r="ODJ20" s="708"/>
      <c r="ODK20" s="708"/>
      <c r="ODL20" s="708"/>
      <c r="ODM20" s="708"/>
      <c r="ODN20" s="708"/>
      <c r="ODO20" s="708"/>
      <c r="ODP20" s="708"/>
      <c r="ODQ20" s="708"/>
      <c r="ODR20" s="708"/>
      <c r="ODS20" s="708"/>
      <c r="ODT20" s="708"/>
      <c r="ODU20" s="708"/>
      <c r="ODV20" s="708"/>
      <c r="ODW20" s="708"/>
      <c r="ODX20" s="708"/>
      <c r="ODY20" s="708"/>
      <c r="ODZ20" s="708"/>
      <c r="OEA20" s="708"/>
      <c r="OEB20" s="708"/>
      <c r="OEC20" s="708"/>
      <c r="OED20" s="708"/>
      <c r="OEE20" s="708"/>
      <c r="OEF20" s="708"/>
      <c r="OEG20" s="708"/>
      <c r="OEH20" s="708"/>
      <c r="OEI20" s="708"/>
      <c r="OEJ20" s="708"/>
      <c r="OEK20" s="708"/>
      <c r="OEL20" s="708"/>
      <c r="OEM20" s="708"/>
      <c r="OEN20" s="708"/>
      <c r="OEO20" s="708"/>
      <c r="OEP20" s="708"/>
      <c r="OEQ20" s="708"/>
      <c r="OER20" s="708"/>
      <c r="OES20" s="708"/>
      <c r="OET20" s="708"/>
      <c r="OEU20" s="708"/>
      <c r="OEV20" s="708"/>
      <c r="OEW20" s="708"/>
      <c r="OEX20" s="708"/>
      <c r="OEY20" s="708"/>
      <c r="OEZ20" s="708"/>
      <c r="OFA20" s="708"/>
      <c r="OFB20" s="708"/>
      <c r="OFC20" s="708"/>
      <c r="OFD20" s="708"/>
      <c r="OFE20" s="708"/>
      <c r="OFF20" s="708"/>
      <c r="OFG20" s="708"/>
      <c r="OFH20" s="708"/>
      <c r="OFI20" s="708"/>
      <c r="OFJ20" s="708"/>
      <c r="OFK20" s="708"/>
      <c r="OFL20" s="708"/>
      <c r="OFM20" s="708"/>
      <c r="OFN20" s="708"/>
      <c r="OFO20" s="708"/>
      <c r="OFP20" s="708"/>
      <c r="OFQ20" s="708"/>
      <c r="OFR20" s="708"/>
      <c r="OFS20" s="708"/>
      <c r="OFT20" s="708"/>
      <c r="OFU20" s="708"/>
      <c r="OFV20" s="708"/>
      <c r="OFW20" s="708"/>
      <c r="OFX20" s="708"/>
      <c r="OFY20" s="708"/>
      <c r="OFZ20" s="708"/>
      <c r="OGA20" s="708"/>
      <c r="OGB20" s="708"/>
      <c r="OGC20" s="708"/>
      <c r="OGD20" s="708"/>
      <c r="OGE20" s="708"/>
      <c r="OGF20" s="708"/>
      <c r="OGG20" s="708"/>
      <c r="OGH20" s="708"/>
      <c r="OGI20" s="708"/>
      <c r="OGJ20" s="708"/>
      <c r="OGK20" s="708"/>
      <c r="OGL20" s="708"/>
      <c r="OGM20" s="708"/>
      <c r="OGN20" s="708"/>
      <c r="OGO20" s="708"/>
      <c r="OGP20" s="708"/>
      <c r="OGQ20" s="708"/>
      <c r="OGR20" s="708"/>
      <c r="OGS20" s="708"/>
      <c r="OGT20" s="708"/>
      <c r="OGU20" s="708"/>
      <c r="OGV20" s="708"/>
      <c r="OGW20" s="708"/>
      <c r="OGX20" s="708"/>
      <c r="OGY20" s="708"/>
      <c r="OGZ20" s="708"/>
      <c r="OHA20" s="708"/>
      <c r="OHB20" s="708"/>
      <c r="OHC20" s="708"/>
      <c r="OHD20" s="708"/>
      <c r="OHE20" s="708"/>
      <c r="OHF20" s="708"/>
      <c r="OHG20" s="708"/>
      <c r="OHH20" s="708"/>
      <c r="OHI20" s="708"/>
      <c r="OHJ20" s="708"/>
      <c r="OHK20" s="708"/>
      <c r="OHL20" s="708"/>
      <c r="OHM20" s="708"/>
      <c r="OHN20" s="708"/>
      <c r="OHO20" s="708"/>
      <c r="OHP20" s="708"/>
      <c r="OHQ20" s="708"/>
      <c r="OHR20" s="708"/>
      <c r="OHS20" s="708"/>
      <c r="OHT20" s="708"/>
      <c r="OHU20" s="708"/>
      <c r="OHV20" s="708"/>
      <c r="OHW20" s="708"/>
      <c r="OHX20" s="708"/>
      <c r="OHY20" s="708"/>
      <c r="OHZ20" s="708"/>
      <c r="OIA20" s="708"/>
      <c r="OIB20" s="708"/>
      <c r="OIC20" s="708"/>
      <c r="OID20" s="708"/>
      <c r="OIE20" s="708"/>
      <c r="OIF20" s="708"/>
      <c r="OIG20" s="708"/>
      <c r="OIH20" s="708"/>
      <c r="OII20" s="708"/>
      <c r="OIJ20" s="708"/>
      <c r="OIK20" s="708"/>
      <c r="OIL20" s="708"/>
      <c r="OIM20" s="708"/>
      <c r="OIN20" s="708"/>
      <c r="OIO20" s="708"/>
      <c r="OIP20" s="708"/>
      <c r="OIQ20" s="708"/>
      <c r="OIR20" s="708"/>
      <c r="OIS20" s="708"/>
      <c r="OIT20" s="708"/>
      <c r="OIU20" s="708"/>
      <c r="OIV20" s="708"/>
      <c r="OIW20" s="708"/>
      <c r="OIX20" s="708"/>
      <c r="OIY20" s="708"/>
      <c r="OIZ20" s="708"/>
      <c r="OJA20" s="708"/>
      <c r="OJB20" s="708"/>
      <c r="OJC20" s="708"/>
      <c r="OJD20" s="708"/>
      <c r="OJE20" s="708"/>
      <c r="OJF20" s="708"/>
      <c r="OJG20" s="708"/>
      <c r="OJH20" s="708"/>
      <c r="OJI20" s="708"/>
      <c r="OJJ20" s="708"/>
      <c r="OJK20" s="708"/>
      <c r="OJL20" s="708"/>
      <c r="OJM20" s="708"/>
      <c r="OJN20" s="708"/>
      <c r="OJO20" s="708"/>
      <c r="OJP20" s="708"/>
      <c r="OJQ20" s="708"/>
      <c r="OJR20" s="708"/>
      <c r="OJS20" s="708"/>
      <c r="OJT20" s="708"/>
      <c r="OJU20" s="708"/>
      <c r="OJV20" s="708"/>
      <c r="OJW20" s="708"/>
      <c r="OJX20" s="708"/>
      <c r="OJY20" s="708"/>
      <c r="OJZ20" s="708"/>
      <c r="OKA20" s="708"/>
      <c r="OKB20" s="708"/>
      <c r="OKC20" s="708"/>
      <c r="OKD20" s="708"/>
      <c r="OKE20" s="708"/>
      <c r="OKF20" s="708"/>
      <c r="OKG20" s="708"/>
      <c r="OKH20" s="708"/>
      <c r="OKI20" s="708"/>
      <c r="OKJ20" s="708"/>
      <c r="OKK20" s="708"/>
      <c r="OKL20" s="708"/>
      <c r="OKM20" s="708"/>
      <c r="OKN20" s="708"/>
      <c r="OKO20" s="708"/>
      <c r="OKP20" s="708"/>
      <c r="OKQ20" s="708"/>
      <c r="OKR20" s="708"/>
      <c r="OKS20" s="708"/>
      <c r="OKT20" s="708"/>
      <c r="OKU20" s="708"/>
      <c r="OKV20" s="708"/>
      <c r="OKW20" s="708"/>
      <c r="OKX20" s="708"/>
      <c r="OKY20" s="708"/>
      <c r="OKZ20" s="708"/>
      <c r="OLA20" s="708"/>
      <c r="OLB20" s="708"/>
      <c r="OLC20" s="708"/>
      <c r="OLD20" s="708"/>
      <c r="OLE20" s="708"/>
      <c r="OLF20" s="708"/>
      <c r="OLG20" s="708"/>
      <c r="OLH20" s="708"/>
      <c r="OLI20" s="708"/>
      <c r="OLJ20" s="708"/>
      <c r="OLK20" s="708"/>
      <c r="OLL20" s="708"/>
      <c r="OLM20" s="708"/>
      <c r="OLN20" s="708"/>
      <c r="OLO20" s="708"/>
      <c r="OLP20" s="708"/>
      <c r="OLQ20" s="708"/>
      <c r="OLR20" s="708"/>
      <c r="OLS20" s="708"/>
      <c r="OLT20" s="708"/>
      <c r="OLU20" s="708"/>
      <c r="OLV20" s="708"/>
      <c r="OLW20" s="708"/>
      <c r="OLX20" s="708"/>
      <c r="OLY20" s="708"/>
      <c r="OLZ20" s="708"/>
      <c r="OMA20" s="708"/>
      <c r="OMB20" s="708"/>
      <c r="OMC20" s="708"/>
      <c r="OMD20" s="708"/>
      <c r="OME20" s="708"/>
      <c r="OMF20" s="708"/>
      <c r="OMG20" s="708"/>
      <c r="OMH20" s="708"/>
      <c r="OMI20" s="708"/>
      <c r="OMJ20" s="708"/>
      <c r="OMK20" s="708"/>
      <c r="OML20" s="708"/>
      <c r="OMM20" s="708"/>
      <c r="OMN20" s="708"/>
      <c r="OMO20" s="708"/>
      <c r="OMP20" s="708"/>
      <c r="OMQ20" s="708"/>
      <c r="OMR20" s="708"/>
      <c r="OMS20" s="708"/>
      <c r="OMT20" s="708"/>
      <c r="OMU20" s="708"/>
      <c r="OMV20" s="708"/>
      <c r="OMW20" s="708"/>
      <c r="OMX20" s="708"/>
      <c r="OMY20" s="708"/>
      <c r="OMZ20" s="708"/>
      <c r="ONA20" s="708"/>
      <c r="ONB20" s="708"/>
      <c r="ONC20" s="708"/>
      <c r="OND20" s="708"/>
      <c r="ONE20" s="708"/>
      <c r="ONF20" s="708"/>
      <c r="ONG20" s="708"/>
      <c r="ONH20" s="708"/>
      <c r="ONI20" s="708"/>
      <c r="ONJ20" s="708"/>
      <c r="ONK20" s="708"/>
      <c r="ONL20" s="708"/>
      <c r="ONM20" s="708"/>
      <c r="ONN20" s="708"/>
      <c r="ONO20" s="708"/>
      <c r="ONP20" s="708"/>
      <c r="ONQ20" s="708"/>
      <c r="ONR20" s="708"/>
      <c r="ONS20" s="708"/>
      <c r="ONT20" s="708"/>
      <c r="ONU20" s="708"/>
      <c r="ONV20" s="708"/>
      <c r="ONW20" s="708"/>
      <c r="ONX20" s="708"/>
      <c r="ONY20" s="708"/>
      <c r="ONZ20" s="708"/>
      <c r="OOA20" s="708"/>
      <c r="OOB20" s="708"/>
      <c r="OOC20" s="708"/>
      <c r="OOD20" s="708"/>
      <c r="OOE20" s="708"/>
      <c r="OOF20" s="708"/>
      <c r="OOG20" s="708"/>
      <c r="OOH20" s="708"/>
      <c r="OOI20" s="708"/>
      <c r="OOJ20" s="708"/>
      <c r="OOK20" s="708"/>
      <c r="OOL20" s="708"/>
      <c r="OOM20" s="708"/>
      <c r="OON20" s="708"/>
      <c r="OOO20" s="708"/>
      <c r="OOP20" s="708"/>
      <c r="OOQ20" s="708"/>
      <c r="OOR20" s="708"/>
      <c r="OOS20" s="708"/>
      <c r="OOT20" s="708"/>
      <c r="OOU20" s="708"/>
      <c r="OOV20" s="708"/>
      <c r="OOW20" s="708"/>
      <c r="OOX20" s="708"/>
      <c r="OOY20" s="708"/>
      <c r="OOZ20" s="708"/>
      <c r="OPA20" s="708"/>
      <c r="OPB20" s="708"/>
      <c r="OPC20" s="708"/>
      <c r="OPD20" s="708"/>
      <c r="OPE20" s="708"/>
      <c r="OPF20" s="708"/>
      <c r="OPG20" s="708"/>
      <c r="OPH20" s="708"/>
      <c r="OPI20" s="708"/>
      <c r="OPJ20" s="708"/>
      <c r="OPK20" s="708"/>
      <c r="OPL20" s="708"/>
      <c r="OPM20" s="708"/>
      <c r="OPN20" s="708"/>
      <c r="OPO20" s="708"/>
      <c r="OPP20" s="708"/>
      <c r="OPQ20" s="708"/>
      <c r="OPR20" s="708"/>
      <c r="OPS20" s="708"/>
      <c r="OPT20" s="708"/>
      <c r="OPU20" s="708"/>
      <c r="OPV20" s="708"/>
      <c r="OPW20" s="708"/>
      <c r="OPX20" s="708"/>
      <c r="OPY20" s="708"/>
      <c r="OPZ20" s="708"/>
      <c r="OQA20" s="708"/>
      <c r="OQB20" s="708"/>
      <c r="OQC20" s="708"/>
      <c r="OQD20" s="708"/>
      <c r="OQE20" s="708"/>
      <c r="OQF20" s="708"/>
      <c r="OQG20" s="708"/>
      <c r="OQH20" s="708"/>
      <c r="OQI20" s="708"/>
      <c r="OQJ20" s="708"/>
      <c r="OQK20" s="708"/>
      <c r="OQL20" s="708"/>
      <c r="OQM20" s="708"/>
      <c r="OQN20" s="708"/>
      <c r="OQO20" s="708"/>
      <c r="OQP20" s="708"/>
      <c r="OQQ20" s="708"/>
      <c r="OQR20" s="708"/>
      <c r="OQS20" s="708"/>
      <c r="OQT20" s="708"/>
      <c r="OQU20" s="708"/>
      <c r="OQV20" s="708"/>
      <c r="OQW20" s="708"/>
      <c r="OQX20" s="708"/>
      <c r="OQY20" s="708"/>
      <c r="OQZ20" s="708"/>
      <c r="ORA20" s="708"/>
      <c r="ORB20" s="708"/>
      <c r="ORC20" s="708"/>
      <c r="ORD20" s="708"/>
      <c r="ORE20" s="708"/>
      <c r="ORF20" s="708"/>
      <c r="ORG20" s="708"/>
      <c r="ORH20" s="708"/>
      <c r="ORI20" s="708"/>
      <c r="ORJ20" s="708"/>
      <c r="ORK20" s="708"/>
      <c r="ORL20" s="708"/>
      <c r="ORM20" s="708"/>
      <c r="ORN20" s="708"/>
      <c r="ORO20" s="708"/>
      <c r="ORP20" s="708"/>
      <c r="ORQ20" s="708"/>
      <c r="ORR20" s="708"/>
      <c r="ORS20" s="708"/>
      <c r="ORT20" s="708"/>
      <c r="ORU20" s="708"/>
      <c r="ORV20" s="708"/>
      <c r="ORW20" s="708"/>
      <c r="ORX20" s="708"/>
      <c r="ORY20" s="708"/>
      <c r="ORZ20" s="708"/>
      <c r="OSA20" s="708"/>
      <c r="OSB20" s="708"/>
      <c r="OSC20" s="708"/>
      <c r="OSD20" s="708"/>
      <c r="OSE20" s="708"/>
      <c r="OSF20" s="708"/>
      <c r="OSG20" s="708"/>
      <c r="OSH20" s="708"/>
      <c r="OSI20" s="708"/>
      <c r="OSJ20" s="708"/>
      <c r="OSK20" s="708"/>
      <c r="OSL20" s="708"/>
      <c r="OSM20" s="708"/>
      <c r="OSN20" s="708"/>
      <c r="OSO20" s="708"/>
      <c r="OSP20" s="708"/>
      <c r="OSQ20" s="708"/>
      <c r="OSR20" s="708"/>
      <c r="OSS20" s="708"/>
      <c r="OST20" s="708"/>
      <c r="OSU20" s="708"/>
      <c r="OSV20" s="708"/>
      <c r="OSW20" s="708"/>
      <c r="OSX20" s="708"/>
      <c r="OSY20" s="708"/>
      <c r="OSZ20" s="708"/>
      <c r="OTA20" s="708"/>
      <c r="OTB20" s="708"/>
      <c r="OTC20" s="708"/>
      <c r="OTD20" s="708"/>
      <c r="OTE20" s="708"/>
      <c r="OTF20" s="708"/>
      <c r="OTG20" s="708"/>
      <c r="OTH20" s="708"/>
      <c r="OTI20" s="708"/>
      <c r="OTJ20" s="708"/>
      <c r="OTK20" s="708"/>
      <c r="OTL20" s="708"/>
      <c r="OTM20" s="708"/>
      <c r="OTN20" s="708"/>
      <c r="OTO20" s="708"/>
      <c r="OTP20" s="708"/>
      <c r="OTQ20" s="708"/>
      <c r="OTR20" s="708"/>
      <c r="OTS20" s="708"/>
      <c r="OTT20" s="708"/>
      <c r="OTU20" s="708"/>
      <c r="OTV20" s="708"/>
      <c r="OTW20" s="708"/>
      <c r="OTX20" s="708"/>
      <c r="OTY20" s="708"/>
      <c r="OTZ20" s="708"/>
      <c r="OUA20" s="708"/>
      <c r="OUB20" s="708"/>
      <c r="OUC20" s="708"/>
      <c r="OUD20" s="708"/>
      <c r="OUE20" s="708"/>
      <c r="OUF20" s="708"/>
      <c r="OUG20" s="708"/>
      <c r="OUH20" s="708"/>
      <c r="OUI20" s="708"/>
      <c r="OUJ20" s="708"/>
      <c r="OUK20" s="708"/>
      <c r="OUL20" s="708"/>
      <c r="OUM20" s="708"/>
      <c r="OUN20" s="708"/>
      <c r="OUO20" s="708"/>
      <c r="OUP20" s="708"/>
      <c r="OUQ20" s="708"/>
      <c r="OUR20" s="708"/>
      <c r="OUS20" s="708"/>
      <c r="OUT20" s="708"/>
      <c r="OUU20" s="708"/>
      <c r="OUV20" s="708"/>
      <c r="OUW20" s="708"/>
      <c r="OUX20" s="708"/>
      <c r="OUY20" s="708"/>
      <c r="OUZ20" s="708"/>
      <c r="OVA20" s="708"/>
      <c r="OVB20" s="708"/>
      <c r="OVC20" s="708"/>
      <c r="OVD20" s="708"/>
      <c r="OVE20" s="708"/>
      <c r="OVF20" s="708"/>
      <c r="OVG20" s="708"/>
      <c r="OVH20" s="708"/>
      <c r="OVI20" s="708"/>
      <c r="OVJ20" s="708"/>
      <c r="OVK20" s="708"/>
      <c r="OVL20" s="708"/>
      <c r="OVM20" s="708"/>
      <c r="OVN20" s="708"/>
      <c r="OVO20" s="708"/>
      <c r="OVP20" s="708"/>
      <c r="OVQ20" s="708"/>
      <c r="OVR20" s="708"/>
      <c r="OVS20" s="708"/>
      <c r="OVT20" s="708"/>
      <c r="OVU20" s="708"/>
      <c r="OVV20" s="708"/>
      <c r="OVW20" s="708"/>
      <c r="OVX20" s="708"/>
      <c r="OVY20" s="708"/>
      <c r="OVZ20" s="708"/>
      <c r="OWA20" s="708"/>
      <c r="OWB20" s="708"/>
      <c r="OWC20" s="708"/>
      <c r="OWD20" s="708"/>
      <c r="OWE20" s="708"/>
      <c r="OWF20" s="708"/>
      <c r="OWG20" s="708"/>
      <c r="OWH20" s="708"/>
      <c r="OWI20" s="708"/>
      <c r="OWJ20" s="708"/>
      <c r="OWK20" s="708"/>
      <c r="OWL20" s="708"/>
      <c r="OWM20" s="708"/>
      <c r="OWN20" s="708"/>
      <c r="OWO20" s="708"/>
      <c r="OWP20" s="708"/>
      <c r="OWQ20" s="708"/>
      <c r="OWR20" s="708"/>
      <c r="OWS20" s="708"/>
      <c r="OWT20" s="708"/>
      <c r="OWU20" s="708"/>
      <c r="OWV20" s="708"/>
      <c r="OWW20" s="708"/>
      <c r="OWX20" s="708"/>
      <c r="OWY20" s="708"/>
      <c r="OWZ20" s="708"/>
      <c r="OXA20" s="708"/>
      <c r="OXB20" s="708"/>
      <c r="OXC20" s="708"/>
      <c r="OXD20" s="708"/>
      <c r="OXE20" s="708"/>
      <c r="OXF20" s="708"/>
      <c r="OXG20" s="708"/>
      <c r="OXH20" s="708"/>
      <c r="OXI20" s="708"/>
      <c r="OXJ20" s="708"/>
      <c r="OXK20" s="708"/>
      <c r="OXL20" s="708"/>
      <c r="OXM20" s="708"/>
      <c r="OXN20" s="708"/>
      <c r="OXO20" s="708"/>
      <c r="OXP20" s="708"/>
      <c r="OXQ20" s="708"/>
      <c r="OXR20" s="708"/>
      <c r="OXS20" s="708"/>
      <c r="OXT20" s="708"/>
      <c r="OXU20" s="708"/>
      <c r="OXV20" s="708"/>
      <c r="OXW20" s="708"/>
      <c r="OXX20" s="708"/>
      <c r="OXY20" s="708"/>
      <c r="OXZ20" s="708"/>
      <c r="OYA20" s="708"/>
      <c r="OYB20" s="708"/>
      <c r="OYC20" s="708"/>
      <c r="OYD20" s="708"/>
      <c r="OYE20" s="708"/>
      <c r="OYF20" s="708"/>
      <c r="OYG20" s="708"/>
      <c r="OYH20" s="708"/>
      <c r="OYI20" s="708"/>
      <c r="OYJ20" s="708"/>
      <c r="OYK20" s="708"/>
      <c r="OYL20" s="708"/>
      <c r="OYM20" s="708"/>
      <c r="OYN20" s="708"/>
      <c r="OYO20" s="708"/>
      <c r="OYP20" s="708"/>
      <c r="OYQ20" s="708"/>
      <c r="OYR20" s="708"/>
      <c r="OYS20" s="708"/>
      <c r="OYT20" s="708"/>
      <c r="OYU20" s="708"/>
      <c r="OYV20" s="708"/>
      <c r="OYW20" s="708"/>
      <c r="OYX20" s="708"/>
      <c r="OYY20" s="708"/>
      <c r="OYZ20" s="708"/>
      <c r="OZA20" s="708"/>
      <c r="OZB20" s="708"/>
      <c r="OZC20" s="708"/>
      <c r="OZD20" s="708"/>
      <c r="OZE20" s="708"/>
      <c r="OZF20" s="708"/>
      <c r="OZG20" s="708"/>
      <c r="OZH20" s="708"/>
      <c r="OZI20" s="708"/>
      <c r="OZJ20" s="708"/>
      <c r="OZK20" s="708"/>
      <c r="OZL20" s="708"/>
      <c r="OZM20" s="708"/>
      <c r="OZN20" s="708"/>
      <c r="OZO20" s="708"/>
      <c r="OZP20" s="708"/>
      <c r="OZQ20" s="708"/>
      <c r="OZR20" s="708"/>
      <c r="OZS20" s="708"/>
      <c r="OZT20" s="708"/>
      <c r="OZU20" s="708"/>
      <c r="OZV20" s="708"/>
      <c r="OZW20" s="708"/>
      <c r="OZX20" s="708"/>
      <c r="OZY20" s="708"/>
      <c r="OZZ20" s="708"/>
      <c r="PAA20" s="708"/>
      <c r="PAB20" s="708"/>
      <c r="PAC20" s="708"/>
      <c r="PAD20" s="708"/>
      <c r="PAE20" s="708"/>
      <c r="PAF20" s="708"/>
      <c r="PAG20" s="708"/>
      <c r="PAH20" s="708"/>
      <c r="PAI20" s="708"/>
      <c r="PAJ20" s="708"/>
      <c r="PAK20" s="708"/>
      <c r="PAL20" s="708"/>
      <c r="PAM20" s="708"/>
      <c r="PAN20" s="708"/>
      <c r="PAO20" s="708"/>
      <c r="PAP20" s="708"/>
      <c r="PAQ20" s="708"/>
      <c r="PAR20" s="708"/>
      <c r="PAS20" s="708"/>
      <c r="PAT20" s="708"/>
      <c r="PAU20" s="708"/>
      <c r="PAV20" s="708"/>
      <c r="PAW20" s="708"/>
      <c r="PAX20" s="708"/>
      <c r="PAY20" s="708"/>
      <c r="PAZ20" s="708"/>
      <c r="PBA20" s="708"/>
      <c r="PBB20" s="708"/>
      <c r="PBC20" s="708"/>
      <c r="PBD20" s="708"/>
      <c r="PBE20" s="708"/>
      <c r="PBF20" s="708"/>
      <c r="PBG20" s="708"/>
      <c r="PBH20" s="708"/>
      <c r="PBI20" s="708"/>
      <c r="PBJ20" s="708"/>
      <c r="PBK20" s="708"/>
      <c r="PBL20" s="708"/>
      <c r="PBM20" s="708"/>
      <c r="PBN20" s="708"/>
      <c r="PBO20" s="708"/>
      <c r="PBP20" s="708"/>
      <c r="PBQ20" s="708"/>
      <c r="PBR20" s="708"/>
      <c r="PBS20" s="708"/>
      <c r="PBT20" s="708"/>
      <c r="PBU20" s="708"/>
      <c r="PBV20" s="708"/>
      <c r="PBW20" s="708"/>
      <c r="PBX20" s="708"/>
      <c r="PBY20" s="708"/>
      <c r="PBZ20" s="708"/>
      <c r="PCA20" s="708"/>
      <c r="PCB20" s="708"/>
      <c r="PCC20" s="708"/>
      <c r="PCD20" s="708"/>
      <c r="PCE20" s="708"/>
      <c r="PCF20" s="708"/>
      <c r="PCG20" s="708"/>
      <c r="PCH20" s="708"/>
      <c r="PCI20" s="708"/>
      <c r="PCJ20" s="708"/>
      <c r="PCK20" s="708"/>
      <c r="PCL20" s="708"/>
      <c r="PCM20" s="708"/>
      <c r="PCN20" s="708"/>
      <c r="PCO20" s="708"/>
      <c r="PCP20" s="708"/>
      <c r="PCQ20" s="708"/>
      <c r="PCR20" s="708"/>
      <c r="PCS20" s="708"/>
      <c r="PCT20" s="708"/>
      <c r="PCU20" s="708"/>
      <c r="PCV20" s="708"/>
      <c r="PCW20" s="708"/>
      <c r="PCX20" s="708"/>
      <c r="PCY20" s="708"/>
      <c r="PCZ20" s="708"/>
      <c r="PDA20" s="708"/>
      <c r="PDB20" s="708"/>
      <c r="PDC20" s="708"/>
      <c r="PDD20" s="708"/>
      <c r="PDE20" s="708"/>
      <c r="PDF20" s="708"/>
      <c r="PDG20" s="708"/>
      <c r="PDH20" s="708"/>
      <c r="PDI20" s="708"/>
      <c r="PDJ20" s="708"/>
      <c r="PDK20" s="708"/>
      <c r="PDL20" s="708"/>
      <c r="PDM20" s="708"/>
      <c r="PDN20" s="708"/>
      <c r="PDO20" s="708"/>
      <c r="PDP20" s="708"/>
      <c r="PDQ20" s="708"/>
      <c r="PDR20" s="708"/>
      <c r="PDS20" s="708"/>
      <c r="PDT20" s="708"/>
      <c r="PDU20" s="708"/>
      <c r="PDV20" s="708"/>
      <c r="PDW20" s="708"/>
      <c r="PDX20" s="708"/>
      <c r="PDY20" s="708"/>
      <c r="PDZ20" s="708"/>
      <c r="PEA20" s="708"/>
      <c r="PEB20" s="708"/>
      <c r="PEC20" s="708"/>
      <c r="PED20" s="708"/>
      <c r="PEE20" s="708"/>
      <c r="PEF20" s="708"/>
      <c r="PEG20" s="708"/>
      <c r="PEH20" s="708"/>
      <c r="PEI20" s="708"/>
      <c r="PEJ20" s="708"/>
      <c r="PEK20" s="708"/>
      <c r="PEL20" s="708"/>
      <c r="PEM20" s="708"/>
      <c r="PEN20" s="708"/>
      <c r="PEO20" s="708"/>
      <c r="PEP20" s="708"/>
      <c r="PEQ20" s="708"/>
      <c r="PER20" s="708"/>
      <c r="PES20" s="708"/>
      <c r="PET20" s="708"/>
      <c r="PEU20" s="708"/>
      <c r="PEV20" s="708"/>
      <c r="PEW20" s="708"/>
      <c r="PEX20" s="708"/>
      <c r="PEY20" s="708"/>
      <c r="PEZ20" s="708"/>
      <c r="PFA20" s="708"/>
      <c r="PFB20" s="708"/>
      <c r="PFC20" s="708"/>
      <c r="PFD20" s="708"/>
      <c r="PFE20" s="708"/>
      <c r="PFF20" s="708"/>
      <c r="PFG20" s="708"/>
      <c r="PFH20" s="708"/>
      <c r="PFI20" s="708"/>
      <c r="PFJ20" s="708"/>
      <c r="PFK20" s="708"/>
      <c r="PFL20" s="708"/>
      <c r="PFM20" s="708"/>
      <c r="PFN20" s="708"/>
      <c r="PFO20" s="708"/>
      <c r="PFP20" s="708"/>
      <c r="PFQ20" s="708"/>
      <c r="PFR20" s="708"/>
      <c r="PFS20" s="708"/>
      <c r="PFT20" s="708"/>
      <c r="PFU20" s="708"/>
      <c r="PFV20" s="708"/>
      <c r="PFW20" s="708"/>
      <c r="PFX20" s="708"/>
      <c r="PFY20" s="708"/>
      <c r="PFZ20" s="708"/>
      <c r="PGA20" s="708"/>
      <c r="PGB20" s="708"/>
      <c r="PGC20" s="708"/>
      <c r="PGD20" s="708"/>
      <c r="PGE20" s="708"/>
      <c r="PGF20" s="708"/>
      <c r="PGG20" s="708"/>
      <c r="PGH20" s="708"/>
      <c r="PGI20" s="708"/>
      <c r="PGJ20" s="708"/>
      <c r="PGK20" s="708"/>
      <c r="PGL20" s="708"/>
      <c r="PGM20" s="708"/>
      <c r="PGN20" s="708"/>
      <c r="PGO20" s="708"/>
      <c r="PGP20" s="708"/>
      <c r="PGQ20" s="708"/>
      <c r="PGR20" s="708"/>
      <c r="PGS20" s="708"/>
      <c r="PGT20" s="708"/>
      <c r="PGU20" s="708"/>
      <c r="PGV20" s="708"/>
      <c r="PGW20" s="708"/>
      <c r="PGX20" s="708"/>
      <c r="PGY20" s="708"/>
      <c r="PGZ20" s="708"/>
      <c r="PHA20" s="708"/>
      <c r="PHB20" s="708"/>
      <c r="PHC20" s="708"/>
      <c r="PHD20" s="708"/>
      <c r="PHE20" s="708"/>
      <c r="PHF20" s="708"/>
      <c r="PHG20" s="708"/>
      <c r="PHH20" s="708"/>
      <c r="PHI20" s="708"/>
      <c r="PHJ20" s="708"/>
      <c r="PHK20" s="708"/>
      <c r="PHL20" s="708"/>
      <c r="PHM20" s="708"/>
      <c r="PHN20" s="708"/>
      <c r="PHO20" s="708"/>
      <c r="PHP20" s="708"/>
      <c r="PHQ20" s="708"/>
      <c r="PHR20" s="708"/>
      <c r="PHS20" s="708"/>
      <c r="PHT20" s="708"/>
      <c r="PHU20" s="708"/>
      <c r="PHV20" s="708"/>
      <c r="PHW20" s="708"/>
      <c r="PHX20" s="708"/>
      <c r="PHY20" s="708"/>
      <c r="PHZ20" s="708"/>
      <c r="PIA20" s="708"/>
      <c r="PIB20" s="708"/>
      <c r="PIC20" s="708"/>
      <c r="PID20" s="708"/>
      <c r="PIE20" s="708"/>
      <c r="PIF20" s="708"/>
      <c r="PIG20" s="708"/>
      <c r="PIH20" s="708"/>
      <c r="PII20" s="708"/>
      <c r="PIJ20" s="708"/>
      <c r="PIK20" s="708"/>
      <c r="PIL20" s="708"/>
      <c r="PIM20" s="708"/>
      <c r="PIN20" s="708"/>
      <c r="PIO20" s="708"/>
      <c r="PIP20" s="708"/>
      <c r="PIQ20" s="708"/>
      <c r="PIR20" s="708"/>
      <c r="PIS20" s="708"/>
      <c r="PIT20" s="708"/>
      <c r="PIU20" s="708"/>
      <c r="PIV20" s="708"/>
      <c r="PIW20" s="708"/>
      <c r="PIX20" s="708"/>
      <c r="PIY20" s="708"/>
      <c r="PIZ20" s="708"/>
      <c r="PJA20" s="708"/>
      <c r="PJB20" s="708"/>
      <c r="PJC20" s="708"/>
      <c r="PJD20" s="708"/>
      <c r="PJE20" s="708"/>
      <c r="PJF20" s="708"/>
      <c r="PJG20" s="708"/>
      <c r="PJH20" s="708"/>
      <c r="PJI20" s="708"/>
      <c r="PJJ20" s="708"/>
      <c r="PJK20" s="708"/>
      <c r="PJL20" s="708"/>
      <c r="PJM20" s="708"/>
      <c r="PJN20" s="708"/>
      <c r="PJO20" s="708"/>
      <c r="PJP20" s="708"/>
      <c r="PJQ20" s="708"/>
      <c r="PJR20" s="708"/>
      <c r="PJS20" s="708"/>
      <c r="PJT20" s="708"/>
      <c r="PJU20" s="708"/>
      <c r="PJV20" s="708"/>
      <c r="PJW20" s="708"/>
      <c r="PJX20" s="708"/>
      <c r="PJY20" s="708"/>
      <c r="PJZ20" s="708"/>
      <c r="PKA20" s="708"/>
      <c r="PKB20" s="708"/>
      <c r="PKC20" s="708"/>
      <c r="PKD20" s="708"/>
      <c r="PKE20" s="708"/>
      <c r="PKF20" s="708"/>
      <c r="PKG20" s="708"/>
      <c r="PKH20" s="708"/>
      <c r="PKI20" s="708"/>
      <c r="PKJ20" s="708"/>
      <c r="PKK20" s="708"/>
      <c r="PKL20" s="708"/>
      <c r="PKM20" s="708"/>
      <c r="PKN20" s="708"/>
      <c r="PKO20" s="708"/>
      <c r="PKP20" s="708"/>
      <c r="PKQ20" s="708"/>
      <c r="PKR20" s="708"/>
      <c r="PKS20" s="708"/>
      <c r="PKT20" s="708"/>
      <c r="PKU20" s="708"/>
      <c r="PKV20" s="708"/>
      <c r="PKW20" s="708"/>
      <c r="PKX20" s="708"/>
      <c r="PKY20" s="708"/>
      <c r="PKZ20" s="708"/>
      <c r="PLA20" s="708"/>
      <c r="PLB20" s="708"/>
      <c r="PLC20" s="708"/>
      <c r="PLD20" s="708"/>
      <c r="PLE20" s="708"/>
      <c r="PLF20" s="708"/>
      <c r="PLG20" s="708"/>
      <c r="PLH20" s="708"/>
      <c r="PLI20" s="708"/>
      <c r="PLJ20" s="708"/>
      <c r="PLK20" s="708"/>
      <c r="PLL20" s="708"/>
      <c r="PLM20" s="708"/>
      <c r="PLN20" s="708"/>
      <c r="PLO20" s="708"/>
      <c r="PLP20" s="708"/>
      <c r="PLQ20" s="708"/>
      <c r="PLR20" s="708"/>
      <c r="PLS20" s="708"/>
      <c r="PLT20" s="708"/>
      <c r="PLU20" s="708"/>
      <c r="PLV20" s="708"/>
      <c r="PLW20" s="708"/>
      <c r="PLX20" s="708"/>
      <c r="PLY20" s="708"/>
      <c r="PLZ20" s="708"/>
      <c r="PMA20" s="708"/>
      <c r="PMB20" s="708"/>
      <c r="PMC20" s="708"/>
      <c r="PMD20" s="708"/>
      <c r="PME20" s="708"/>
      <c r="PMF20" s="708"/>
      <c r="PMG20" s="708"/>
      <c r="PMH20" s="708"/>
      <c r="PMI20" s="708"/>
      <c r="PMJ20" s="708"/>
      <c r="PMK20" s="708"/>
      <c r="PML20" s="708"/>
      <c r="PMM20" s="708"/>
      <c r="PMN20" s="708"/>
      <c r="PMO20" s="708"/>
      <c r="PMP20" s="708"/>
      <c r="PMQ20" s="708"/>
      <c r="PMR20" s="708"/>
      <c r="PMS20" s="708"/>
      <c r="PMT20" s="708"/>
      <c r="PMU20" s="708"/>
      <c r="PMV20" s="708"/>
      <c r="PMW20" s="708"/>
      <c r="PMX20" s="708"/>
      <c r="PMY20" s="708"/>
      <c r="PMZ20" s="708"/>
      <c r="PNA20" s="708"/>
      <c r="PNB20" s="708"/>
      <c r="PNC20" s="708"/>
      <c r="PND20" s="708"/>
      <c r="PNE20" s="708"/>
      <c r="PNF20" s="708"/>
      <c r="PNG20" s="708"/>
      <c r="PNH20" s="708"/>
      <c r="PNI20" s="708"/>
      <c r="PNJ20" s="708"/>
      <c r="PNK20" s="708"/>
      <c r="PNL20" s="708"/>
      <c r="PNM20" s="708"/>
      <c r="PNN20" s="708"/>
      <c r="PNO20" s="708"/>
      <c r="PNP20" s="708"/>
      <c r="PNQ20" s="708"/>
      <c r="PNR20" s="708"/>
      <c r="PNS20" s="708"/>
      <c r="PNT20" s="708"/>
      <c r="PNU20" s="708"/>
      <c r="PNV20" s="708"/>
      <c r="PNW20" s="708"/>
      <c r="PNX20" s="708"/>
      <c r="PNY20" s="708"/>
      <c r="PNZ20" s="708"/>
      <c r="POA20" s="708"/>
      <c r="POB20" s="708"/>
      <c r="POC20" s="708"/>
      <c r="POD20" s="708"/>
      <c r="POE20" s="708"/>
      <c r="POF20" s="708"/>
      <c r="POG20" s="708"/>
      <c r="POH20" s="708"/>
      <c r="POI20" s="708"/>
      <c r="POJ20" s="708"/>
      <c r="POK20" s="708"/>
      <c r="POL20" s="708"/>
      <c r="POM20" s="708"/>
      <c r="PON20" s="708"/>
      <c r="POO20" s="708"/>
      <c r="POP20" s="708"/>
      <c r="POQ20" s="708"/>
      <c r="POR20" s="708"/>
      <c r="POS20" s="708"/>
      <c r="POT20" s="708"/>
      <c r="POU20" s="708"/>
      <c r="POV20" s="708"/>
      <c r="POW20" s="708"/>
      <c r="POX20" s="708"/>
      <c r="POY20" s="708"/>
      <c r="POZ20" s="708"/>
      <c r="PPA20" s="708"/>
      <c r="PPB20" s="708"/>
      <c r="PPC20" s="708"/>
      <c r="PPD20" s="708"/>
      <c r="PPE20" s="708"/>
      <c r="PPF20" s="708"/>
      <c r="PPG20" s="708"/>
      <c r="PPH20" s="708"/>
      <c r="PPI20" s="708"/>
      <c r="PPJ20" s="708"/>
      <c r="PPK20" s="708"/>
      <c r="PPL20" s="708"/>
      <c r="PPM20" s="708"/>
      <c r="PPN20" s="708"/>
      <c r="PPO20" s="708"/>
      <c r="PPP20" s="708"/>
      <c r="PPQ20" s="708"/>
      <c r="PPR20" s="708"/>
      <c r="PPS20" s="708"/>
      <c r="PPT20" s="708"/>
      <c r="PPU20" s="708"/>
      <c r="PPV20" s="708"/>
      <c r="PPW20" s="708"/>
      <c r="PPX20" s="708"/>
      <c r="PPY20" s="708"/>
      <c r="PPZ20" s="708"/>
      <c r="PQA20" s="708"/>
      <c r="PQB20" s="708"/>
      <c r="PQC20" s="708"/>
      <c r="PQD20" s="708"/>
      <c r="PQE20" s="708"/>
      <c r="PQF20" s="708"/>
      <c r="PQG20" s="708"/>
      <c r="PQH20" s="708"/>
      <c r="PQI20" s="708"/>
      <c r="PQJ20" s="708"/>
      <c r="PQK20" s="708"/>
      <c r="PQL20" s="708"/>
      <c r="PQM20" s="708"/>
      <c r="PQN20" s="708"/>
      <c r="PQO20" s="708"/>
      <c r="PQP20" s="708"/>
      <c r="PQQ20" s="708"/>
      <c r="PQR20" s="708"/>
      <c r="PQS20" s="708"/>
      <c r="PQT20" s="708"/>
      <c r="PQU20" s="708"/>
      <c r="PQV20" s="708"/>
      <c r="PQW20" s="708"/>
      <c r="PQX20" s="708"/>
      <c r="PQY20" s="708"/>
      <c r="PQZ20" s="708"/>
      <c r="PRA20" s="708"/>
      <c r="PRB20" s="708"/>
      <c r="PRC20" s="708"/>
      <c r="PRD20" s="708"/>
      <c r="PRE20" s="708"/>
      <c r="PRF20" s="708"/>
      <c r="PRG20" s="708"/>
      <c r="PRH20" s="708"/>
      <c r="PRI20" s="708"/>
      <c r="PRJ20" s="708"/>
      <c r="PRK20" s="708"/>
      <c r="PRL20" s="708"/>
      <c r="PRM20" s="708"/>
      <c r="PRN20" s="708"/>
      <c r="PRO20" s="708"/>
      <c r="PRP20" s="708"/>
      <c r="PRQ20" s="708"/>
      <c r="PRR20" s="708"/>
      <c r="PRS20" s="708"/>
      <c r="PRT20" s="708"/>
      <c r="PRU20" s="708"/>
      <c r="PRV20" s="708"/>
      <c r="PRW20" s="708"/>
      <c r="PRX20" s="708"/>
      <c r="PRY20" s="708"/>
      <c r="PRZ20" s="708"/>
      <c r="PSA20" s="708"/>
      <c r="PSB20" s="708"/>
      <c r="PSC20" s="708"/>
      <c r="PSD20" s="708"/>
      <c r="PSE20" s="708"/>
      <c r="PSF20" s="708"/>
      <c r="PSG20" s="708"/>
      <c r="PSH20" s="708"/>
      <c r="PSI20" s="708"/>
      <c r="PSJ20" s="708"/>
      <c r="PSK20" s="708"/>
      <c r="PSL20" s="708"/>
      <c r="PSM20" s="708"/>
      <c r="PSN20" s="708"/>
      <c r="PSO20" s="708"/>
      <c r="PSP20" s="708"/>
      <c r="PSQ20" s="708"/>
      <c r="PSR20" s="708"/>
      <c r="PSS20" s="708"/>
      <c r="PST20" s="708"/>
      <c r="PSU20" s="708"/>
      <c r="PSV20" s="708"/>
      <c r="PSW20" s="708"/>
      <c r="PSX20" s="708"/>
      <c r="PSY20" s="708"/>
      <c r="PSZ20" s="708"/>
      <c r="PTA20" s="708"/>
      <c r="PTB20" s="708"/>
      <c r="PTC20" s="708"/>
      <c r="PTD20" s="708"/>
      <c r="PTE20" s="708"/>
      <c r="PTF20" s="708"/>
      <c r="PTG20" s="708"/>
      <c r="PTH20" s="708"/>
      <c r="PTI20" s="708"/>
      <c r="PTJ20" s="708"/>
      <c r="PTK20" s="708"/>
      <c r="PTL20" s="708"/>
      <c r="PTM20" s="708"/>
      <c r="PTN20" s="708"/>
      <c r="PTO20" s="708"/>
      <c r="PTP20" s="708"/>
      <c r="PTQ20" s="708"/>
      <c r="PTR20" s="708"/>
      <c r="PTS20" s="708"/>
      <c r="PTT20" s="708"/>
      <c r="PTU20" s="708"/>
      <c r="PTV20" s="708"/>
      <c r="PTW20" s="708"/>
      <c r="PTX20" s="708"/>
      <c r="PTY20" s="708"/>
      <c r="PTZ20" s="708"/>
      <c r="PUA20" s="708"/>
      <c r="PUB20" s="708"/>
      <c r="PUC20" s="708"/>
      <c r="PUD20" s="708"/>
      <c r="PUE20" s="708"/>
      <c r="PUF20" s="708"/>
      <c r="PUG20" s="708"/>
      <c r="PUH20" s="708"/>
      <c r="PUI20" s="708"/>
      <c r="PUJ20" s="708"/>
      <c r="PUK20" s="708"/>
      <c r="PUL20" s="708"/>
      <c r="PUM20" s="708"/>
      <c r="PUN20" s="708"/>
      <c r="PUO20" s="708"/>
      <c r="PUP20" s="708"/>
      <c r="PUQ20" s="708"/>
      <c r="PUR20" s="708"/>
      <c r="PUS20" s="708"/>
      <c r="PUT20" s="708"/>
      <c r="PUU20" s="708"/>
      <c r="PUV20" s="708"/>
      <c r="PUW20" s="708"/>
      <c r="PUX20" s="708"/>
      <c r="PUY20" s="708"/>
      <c r="PUZ20" s="708"/>
      <c r="PVA20" s="708"/>
      <c r="PVB20" s="708"/>
      <c r="PVC20" s="708"/>
      <c r="PVD20" s="708"/>
      <c r="PVE20" s="708"/>
      <c r="PVF20" s="708"/>
      <c r="PVG20" s="708"/>
      <c r="PVH20" s="708"/>
      <c r="PVI20" s="708"/>
      <c r="PVJ20" s="708"/>
      <c r="PVK20" s="708"/>
      <c r="PVL20" s="708"/>
      <c r="PVM20" s="708"/>
      <c r="PVN20" s="708"/>
      <c r="PVO20" s="708"/>
      <c r="PVP20" s="708"/>
      <c r="PVQ20" s="708"/>
      <c r="PVR20" s="708"/>
      <c r="PVS20" s="708"/>
      <c r="PVT20" s="708"/>
      <c r="PVU20" s="708"/>
      <c r="PVV20" s="708"/>
      <c r="PVW20" s="708"/>
      <c r="PVX20" s="708"/>
      <c r="PVY20" s="708"/>
      <c r="PVZ20" s="708"/>
      <c r="PWA20" s="708"/>
      <c r="PWB20" s="708"/>
      <c r="PWC20" s="708"/>
      <c r="PWD20" s="708"/>
      <c r="PWE20" s="708"/>
      <c r="PWF20" s="708"/>
      <c r="PWG20" s="708"/>
      <c r="PWH20" s="708"/>
      <c r="PWI20" s="708"/>
      <c r="PWJ20" s="708"/>
      <c r="PWK20" s="708"/>
      <c r="PWL20" s="708"/>
      <c r="PWM20" s="708"/>
      <c r="PWN20" s="708"/>
      <c r="PWO20" s="708"/>
      <c r="PWP20" s="708"/>
      <c r="PWQ20" s="708"/>
      <c r="PWR20" s="708"/>
      <c r="PWS20" s="708"/>
      <c r="PWT20" s="708"/>
      <c r="PWU20" s="708"/>
      <c r="PWV20" s="708"/>
      <c r="PWW20" s="708"/>
      <c r="PWX20" s="708"/>
      <c r="PWY20" s="708"/>
      <c r="PWZ20" s="708"/>
      <c r="PXA20" s="708"/>
      <c r="PXB20" s="708"/>
      <c r="PXC20" s="708"/>
      <c r="PXD20" s="708"/>
      <c r="PXE20" s="708"/>
      <c r="PXF20" s="708"/>
      <c r="PXG20" s="708"/>
      <c r="PXH20" s="708"/>
      <c r="PXI20" s="708"/>
      <c r="PXJ20" s="708"/>
      <c r="PXK20" s="708"/>
      <c r="PXL20" s="708"/>
      <c r="PXM20" s="708"/>
      <c r="PXN20" s="708"/>
      <c r="PXO20" s="708"/>
      <c r="PXP20" s="708"/>
      <c r="PXQ20" s="708"/>
      <c r="PXR20" s="708"/>
      <c r="PXS20" s="708"/>
      <c r="PXT20" s="708"/>
      <c r="PXU20" s="708"/>
      <c r="PXV20" s="708"/>
      <c r="PXW20" s="708"/>
      <c r="PXX20" s="708"/>
      <c r="PXY20" s="708"/>
      <c r="PXZ20" s="708"/>
      <c r="PYA20" s="708"/>
      <c r="PYB20" s="708"/>
      <c r="PYC20" s="708"/>
      <c r="PYD20" s="708"/>
      <c r="PYE20" s="708"/>
      <c r="PYF20" s="708"/>
      <c r="PYG20" s="708"/>
      <c r="PYH20" s="708"/>
      <c r="PYI20" s="708"/>
      <c r="PYJ20" s="708"/>
      <c r="PYK20" s="708"/>
      <c r="PYL20" s="708"/>
      <c r="PYM20" s="708"/>
      <c r="PYN20" s="708"/>
      <c r="PYO20" s="708"/>
      <c r="PYP20" s="708"/>
      <c r="PYQ20" s="708"/>
      <c r="PYR20" s="708"/>
      <c r="PYS20" s="708"/>
      <c r="PYT20" s="708"/>
      <c r="PYU20" s="708"/>
      <c r="PYV20" s="708"/>
      <c r="PYW20" s="708"/>
      <c r="PYX20" s="708"/>
      <c r="PYY20" s="708"/>
      <c r="PYZ20" s="708"/>
      <c r="PZA20" s="708"/>
      <c r="PZB20" s="708"/>
      <c r="PZC20" s="708"/>
      <c r="PZD20" s="708"/>
      <c r="PZE20" s="708"/>
      <c r="PZF20" s="708"/>
      <c r="PZG20" s="708"/>
      <c r="PZH20" s="708"/>
      <c r="PZI20" s="708"/>
      <c r="PZJ20" s="708"/>
      <c r="PZK20" s="708"/>
      <c r="PZL20" s="708"/>
      <c r="PZM20" s="708"/>
      <c r="PZN20" s="708"/>
      <c r="PZO20" s="708"/>
      <c r="PZP20" s="708"/>
      <c r="PZQ20" s="708"/>
      <c r="PZR20" s="708"/>
      <c r="PZS20" s="708"/>
      <c r="PZT20" s="708"/>
      <c r="PZU20" s="708"/>
      <c r="PZV20" s="708"/>
      <c r="PZW20" s="708"/>
      <c r="PZX20" s="708"/>
      <c r="PZY20" s="708"/>
      <c r="PZZ20" s="708"/>
      <c r="QAA20" s="708"/>
      <c r="QAB20" s="708"/>
      <c r="QAC20" s="708"/>
      <c r="QAD20" s="708"/>
      <c r="QAE20" s="708"/>
      <c r="QAF20" s="708"/>
      <c r="QAG20" s="708"/>
      <c r="QAH20" s="708"/>
      <c r="QAI20" s="708"/>
      <c r="QAJ20" s="708"/>
      <c r="QAK20" s="708"/>
      <c r="QAL20" s="708"/>
      <c r="QAM20" s="708"/>
      <c r="QAN20" s="708"/>
      <c r="QAO20" s="708"/>
      <c r="QAP20" s="708"/>
      <c r="QAQ20" s="708"/>
      <c r="QAR20" s="708"/>
      <c r="QAS20" s="708"/>
      <c r="QAT20" s="708"/>
      <c r="QAU20" s="708"/>
      <c r="QAV20" s="708"/>
      <c r="QAW20" s="708"/>
      <c r="QAX20" s="708"/>
      <c r="QAY20" s="708"/>
      <c r="QAZ20" s="708"/>
      <c r="QBA20" s="708"/>
      <c r="QBB20" s="708"/>
      <c r="QBC20" s="708"/>
      <c r="QBD20" s="708"/>
      <c r="QBE20" s="708"/>
      <c r="QBF20" s="708"/>
      <c r="QBG20" s="708"/>
      <c r="QBH20" s="708"/>
      <c r="QBI20" s="708"/>
      <c r="QBJ20" s="708"/>
      <c r="QBK20" s="708"/>
      <c r="QBL20" s="708"/>
      <c r="QBM20" s="708"/>
      <c r="QBN20" s="708"/>
      <c r="QBO20" s="708"/>
      <c r="QBP20" s="708"/>
      <c r="QBQ20" s="708"/>
      <c r="QBR20" s="708"/>
      <c r="QBS20" s="708"/>
      <c r="QBT20" s="708"/>
      <c r="QBU20" s="708"/>
      <c r="QBV20" s="708"/>
      <c r="QBW20" s="708"/>
      <c r="QBX20" s="708"/>
      <c r="QBY20" s="708"/>
      <c r="QBZ20" s="708"/>
      <c r="QCA20" s="708"/>
      <c r="QCB20" s="708"/>
      <c r="QCC20" s="708"/>
      <c r="QCD20" s="708"/>
      <c r="QCE20" s="708"/>
      <c r="QCF20" s="708"/>
      <c r="QCG20" s="708"/>
      <c r="QCH20" s="708"/>
      <c r="QCI20" s="708"/>
      <c r="QCJ20" s="708"/>
      <c r="QCK20" s="708"/>
      <c r="QCL20" s="708"/>
      <c r="QCM20" s="708"/>
      <c r="QCN20" s="708"/>
      <c r="QCO20" s="708"/>
      <c r="QCP20" s="708"/>
      <c r="QCQ20" s="708"/>
      <c r="QCR20" s="708"/>
      <c r="QCS20" s="708"/>
      <c r="QCT20" s="708"/>
      <c r="QCU20" s="708"/>
      <c r="QCV20" s="708"/>
      <c r="QCW20" s="708"/>
      <c r="QCX20" s="708"/>
      <c r="QCY20" s="708"/>
      <c r="QCZ20" s="708"/>
      <c r="QDA20" s="708"/>
      <c r="QDB20" s="708"/>
      <c r="QDC20" s="708"/>
      <c r="QDD20" s="708"/>
      <c r="QDE20" s="708"/>
      <c r="QDF20" s="708"/>
      <c r="QDG20" s="708"/>
      <c r="QDH20" s="708"/>
      <c r="QDI20" s="708"/>
      <c r="QDJ20" s="708"/>
      <c r="QDK20" s="708"/>
      <c r="QDL20" s="708"/>
      <c r="QDM20" s="708"/>
      <c r="QDN20" s="708"/>
      <c r="QDO20" s="708"/>
      <c r="QDP20" s="708"/>
      <c r="QDQ20" s="708"/>
      <c r="QDR20" s="708"/>
      <c r="QDS20" s="708"/>
      <c r="QDT20" s="708"/>
      <c r="QDU20" s="708"/>
      <c r="QDV20" s="708"/>
      <c r="QDW20" s="708"/>
      <c r="QDX20" s="708"/>
      <c r="QDY20" s="708"/>
      <c r="QDZ20" s="708"/>
      <c r="QEA20" s="708"/>
      <c r="QEB20" s="708"/>
      <c r="QEC20" s="708"/>
      <c r="QED20" s="708"/>
      <c r="QEE20" s="708"/>
      <c r="QEF20" s="708"/>
      <c r="QEG20" s="708"/>
      <c r="QEH20" s="708"/>
      <c r="QEI20" s="708"/>
      <c r="QEJ20" s="708"/>
      <c r="QEK20" s="708"/>
      <c r="QEL20" s="708"/>
      <c r="QEM20" s="708"/>
      <c r="QEN20" s="708"/>
      <c r="QEO20" s="708"/>
      <c r="QEP20" s="708"/>
      <c r="QEQ20" s="708"/>
      <c r="QER20" s="708"/>
      <c r="QES20" s="708"/>
      <c r="QET20" s="708"/>
      <c r="QEU20" s="708"/>
      <c r="QEV20" s="708"/>
      <c r="QEW20" s="708"/>
      <c r="QEX20" s="708"/>
      <c r="QEY20" s="708"/>
      <c r="QEZ20" s="708"/>
      <c r="QFA20" s="708"/>
      <c r="QFB20" s="708"/>
      <c r="QFC20" s="708"/>
      <c r="QFD20" s="708"/>
      <c r="QFE20" s="708"/>
      <c r="QFF20" s="708"/>
      <c r="QFG20" s="708"/>
      <c r="QFH20" s="708"/>
      <c r="QFI20" s="708"/>
      <c r="QFJ20" s="708"/>
      <c r="QFK20" s="708"/>
      <c r="QFL20" s="708"/>
      <c r="QFM20" s="708"/>
      <c r="QFN20" s="708"/>
      <c r="QFO20" s="708"/>
      <c r="QFP20" s="708"/>
      <c r="QFQ20" s="708"/>
      <c r="QFR20" s="708"/>
      <c r="QFS20" s="708"/>
      <c r="QFT20" s="708"/>
      <c r="QFU20" s="708"/>
      <c r="QFV20" s="708"/>
      <c r="QFW20" s="708"/>
      <c r="QFX20" s="708"/>
      <c r="QFY20" s="708"/>
      <c r="QFZ20" s="708"/>
      <c r="QGA20" s="708"/>
      <c r="QGB20" s="708"/>
      <c r="QGC20" s="708"/>
      <c r="QGD20" s="708"/>
      <c r="QGE20" s="708"/>
      <c r="QGF20" s="708"/>
      <c r="QGG20" s="708"/>
      <c r="QGH20" s="708"/>
      <c r="QGI20" s="708"/>
      <c r="QGJ20" s="708"/>
      <c r="QGK20" s="708"/>
      <c r="QGL20" s="708"/>
      <c r="QGM20" s="708"/>
      <c r="QGN20" s="708"/>
      <c r="QGO20" s="708"/>
      <c r="QGP20" s="708"/>
      <c r="QGQ20" s="708"/>
      <c r="QGR20" s="708"/>
      <c r="QGS20" s="708"/>
      <c r="QGT20" s="708"/>
      <c r="QGU20" s="708"/>
      <c r="QGV20" s="708"/>
      <c r="QGW20" s="708"/>
      <c r="QGX20" s="708"/>
      <c r="QGY20" s="708"/>
      <c r="QGZ20" s="708"/>
      <c r="QHA20" s="708"/>
      <c r="QHB20" s="708"/>
      <c r="QHC20" s="708"/>
      <c r="QHD20" s="708"/>
      <c r="QHE20" s="708"/>
      <c r="QHF20" s="708"/>
      <c r="QHG20" s="708"/>
      <c r="QHH20" s="708"/>
      <c r="QHI20" s="708"/>
      <c r="QHJ20" s="708"/>
      <c r="QHK20" s="708"/>
      <c r="QHL20" s="708"/>
      <c r="QHM20" s="708"/>
      <c r="QHN20" s="708"/>
      <c r="QHO20" s="708"/>
      <c r="QHP20" s="708"/>
      <c r="QHQ20" s="708"/>
      <c r="QHR20" s="708"/>
      <c r="QHS20" s="708"/>
      <c r="QHT20" s="708"/>
      <c r="QHU20" s="708"/>
      <c r="QHV20" s="708"/>
      <c r="QHW20" s="708"/>
      <c r="QHX20" s="708"/>
      <c r="QHY20" s="708"/>
      <c r="QHZ20" s="708"/>
      <c r="QIA20" s="708"/>
      <c r="QIB20" s="708"/>
      <c r="QIC20" s="708"/>
      <c r="QID20" s="708"/>
      <c r="QIE20" s="708"/>
      <c r="QIF20" s="708"/>
      <c r="QIG20" s="708"/>
      <c r="QIH20" s="708"/>
      <c r="QII20" s="708"/>
      <c r="QIJ20" s="708"/>
      <c r="QIK20" s="708"/>
      <c r="QIL20" s="708"/>
      <c r="QIM20" s="708"/>
      <c r="QIN20" s="708"/>
      <c r="QIO20" s="708"/>
      <c r="QIP20" s="708"/>
      <c r="QIQ20" s="708"/>
      <c r="QIR20" s="708"/>
      <c r="QIS20" s="708"/>
      <c r="QIT20" s="708"/>
      <c r="QIU20" s="708"/>
      <c r="QIV20" s="708"/>
      <c r="QIW20" s="708"/>
      <c r="QIX20" s="708"/>
      <c r="QIY20" s="708"/>
      <c r="QIZ20" s="708"/>
      <c r="QJA20" s="708"/>
      <c r="QJB20" s="708"/>
      <c r="QJC20" s="708"/>
      <c r="QJD20" s="708"/>
      <c r="QJE20" s="708"/>
      <c r="QJF20" s="708"/>
      <c r="QJG20" s="708"/>
      <c r="QJH20" s="708"/>
      <c r="QJI20" s="708"/>
      <c r="QJJ20" s="708"/>
      <c r="QJK20" s="708"/>
      <c r="QJL20" s="708"/>
      <c r="QJM20" s="708"/>
      <c r="QJN20" s="708"/>
      <c r="QJO20" s="708"/>
      <c r="QJP20" s="708"/>
      <c r="QJQ20" s="708"/>
      <c r="QJR20" s="708"/>
      <c r="QJS20" s="708"/>
      <c r="QJT20" s="708"/>
      <c r="QJU20" s="708"/>
      <c r="QJV20" s="708"/>
      <c r="QJW20" s="708"/>
      <c r="QJX20" s="708"/>
      <c r="QJY20" s="708"/>
      <c r="QJZ20" s="708"/>
      <c r="QKA20" s="708"/>
      <c r="QKB20" s="708"/>
      <c r="QKC20" s="708"/>
      <c r="QKD20" s="708"/>
      <c r="QKE20" s="708"/>
      <c r="QKF20" s="708"/>
      <c r="QKG20" s="708"/>
      <c r="QKH20" s="708"/>
      <c r="QKI20" s="708"/>
      <c r="QKJ20" s="708"/>
      <c r="QKK20" s="708"/>
      <c r="QKL20" s="708"/>
      <c r="QKM20" s="708"/>
      <c r="QKN20" s="708"/>
      <c r="QKO20" s="708"/>
      <c r="QKP20" s="708"/>
      <c r="QKQ20" s="708"/>
      <c r="QKR20" s="708"/>
      <c r="QKS20" s="708"/>
      <c r="QKT20" s="708"/>
      <c r="QKU20" s="708"/>
      <c r="QKV20" s="708"/>
      <c r="QKW20" s="708"/>
      <c r="QKX20" s="708"/>
      <c r="QKY20" s="708"/>
      <c r="QKZ20" s="708"/>
      <c r="QLA20" s="708"/>
      <c r="QLB20" s="708"/>
      <c r="QLC20" s="708"/>
      <c r="QLD20" s="708"/>
      <c r="QLE20" s="708"/>
      <c r="QLF20" s="708"/>
      <c r="QLG20" s="708"/>
      <c r="QLH20" s="708"/>
      <c r="QLI20" s="708"/>
      <c r="QLJ20" s="708"/>
      <c r="QLK20" s="708"/>
      <c r="QLL20" s="708"/>
      <c r="QLM20" s="708"/>
      <c r="QLN20" s="708"/>
      <c r="QLO20" s="708"/>
      <c r="QLP20" s="708"/>
      <c r="QLQ20" s="708"/>
      <c r="QLR20" s="708"/>
      <c r="QLS20" s="708"/>
      <c r="QLT20" s="708"/>
      <c r="QLU20" s="708"/>
      <c r="QLV20" s="708"/>
      <c r="QLW20" s="708"/>
      <c r="QLX20" s="708"/>
      <c r="QLY20" s="708"/>
      <c r="QLZ20" s="708"/>
      <c r="QMA20" s="708"/>
      <c r="QMB20" s="708"/>
      <c r="QMC20" s="708"/>
      <c r="QMD20" s="708"/>
      <c r="QME20" s="708"/>
      <c r="QMF20" s="708"/>
      <c r="QMG20" s="708"/>
      <c r="QMH20" s="708"/>
      <c r="QMI20" s="708"/>
      <c r="QMJ20" s="708"/>
      <c r="QMK20" s="708"/>
      <c r="QML20" s="708"/>
      <c r="QMM20" s="708"/>
      <c r="QMN20" s="708"/>
      <c r="QMO20" s="708"/>
      <c r="QMP20" s="708"/>
      <c r="QMQ20" s="708"/>
      <c r="QMR20" s="708"/>
      <c r="QMS20" s="708"/>
      <c r="QMT20" s="708"/>
      <c r="QMU20" s="708"/>
      <c r="QMV20" s="708"/>
      <c r="QMW20" s="708"/>
      <c r="QMX20" s="708"/>
      <c r="QMY20" s="708"/>
      <c r="QMZ20" s="708"/>
      <c r="QNA20" s="708"/>
      <c r="QNB20" s="708"/>
      <c r="QNC20" s="708"/>
      <c r="QND20" s="708"/>
      <c r="QNE20" s="708"/>
      <c r="QNF20" s="708"/>
      <c r="QNG20" s="708"/>
      <c r="QNH20" s="708"/>
      <c r="QNI20" s="708"/>
      <c r="QNJ20" s="708"/>
      <c r="QNK20" s="708"/>
      <c r="QNL20" s="708"/>
      <c r="QNM20" s="708"/>
      <c r="QNN20" s="708"/>
      <c r="QNO20" s="708"/>
      <c r="QNP20" s="708"/>
      <c r="QNQ20" s="708"/>
      <c r="QNR20" s="708"/>
      <c r="QNS20" s="708"/>
      <c r="QNT20" s="708"/>
      <c r="QNU20" s="708"/>
      <c r="QNV20" s="708"/>
      <c r="QNW20" s="708"/>
      <c r="QNX20" s="708"/>
      <c r="QNY20" s="708"/>
      <c r="QNZ20" s="708"/>
      <c r="QOA20" s="708"/>
      <c r="QOB20" s="708"/>
      <c r="QOC20" s="708"/>
      <c r="QOD20" s="708"/>
      <c r="QOE20" s="708"/>
      <c r="QOF20" s="708"/>
      <c r="QOG20" s="708"/>
      <c r="QOH20" s="708"/>
      <c r="QOI20" s="708"/>
      <c r="QOJ20" s="708"/>
      <c r="QOK20" s="708"/>
      <c r="QOL20" s="708"/>
      <c r="QOM20" s="708"/>
      <c r="QON20" s="708"/>
      <c r="QOO20" s="708"/>
      <c r="QOP20" s="708"/>
      <c r="QOQ20" s="708"/>
      <c r="QOR20" s="708"/>
      <c r="QOS20" s="708"/>
      <c r="QOT20" s="708"/>
      <c r="QOU20" s="708"/>
      <c r="QOV20" s="708"/>
      <c r="QOW20" s="708"/>
      <c r="QOX20" s="708"/>
      <c r="QOY20" s="708"/>
      <c r="QOZ20" s="708"/>
      <c r="QPA20" s="708"/>
      <c r="QPB20" s="708"/>
      <c r="QPC20" s="708"/>
      <c r="QPD20" s="708"/>
      <c r="QPE20" s="708"/>
      <c r="QPF20" s="708"/>
      <c r="QPG20" s="708"/>
      <c r="QPH20" s="708"/>
      <c r="QPI20" s="708"/>
      <c r="QPJ20" s="708"/>
      <c r="QPK20" s="708"/>
      <c r="QPL20" s="708"/>
      <c r="QPM20" s="708"/>
      <c r="QPN20" s="708"/>
      <c r="QPO20" s="708"/>
      <c r="QPP20" s="708"/>
      <c r="QPQ20" s="708"/>
      <c r="QPR20" s="708"/>
      <c r="QPS20" s="708"/>
      <c r="QPT20" s="708"/>
      <c r="QPU20" s="708"/>
      <c r="QPV20" s="708"/>
      <c r="QPW20" s="708"/>
      <c r="QPX20" s="708"/>
      <c r="QPY20" s="708"/>
      <c r="QPZ20" s="708"/>
      <c r="QQA20" s="708"/>
      <c r="QQB20" s="708"/>
      <c r="QQC20" s="708"/>
      <c r="QQD20" s="708"/>
      <c r="QQE20" s="708"/>
      <c r="QQF20" s="708"/>
      <c r="QQG20" s="708"/>
      <c r="QQH20" s="708"/>
      <c r="QQI20" s="708"/>
      <c r="QQJ20" s="708"/>
      <c r="QQK20" s="708"/>
      <c r="QQL20" s="708"/>
      <c r="QQM20" s="708"/>
      <c r="QQN20" s="708"/>
      <c r="QQO20" s="708"/>
      <c r="QQP20" s="708"/>
      <c r="QQQ20" s="708"/>
      <c r="QQR20" s="708"/>
      <c r="QQS20" s="708"/>
      <c r="QQT20" s="708"/>
      <c r="QQU20" s="708"/>
      <c r="QQV20" s="708"/>
      <c r="QQW20" s="708"/>
      <c r="QQX20" s="708"/>
      <c r="QQY20" s="708"/>
      <c r="QQZ20" s="708"/>
      <c r="QRA20" s="708"/>
      <c r="QRB20" s="708"/>
      <c r="QRC20" s="708"/>
      <c r="QRD20" s="708"/>
      <c r="QRE20" s="708"/>
      <c r="QRF20" s="708"/>
      <c r="QRG20" s="708"/>
      <c r="QRH20" s="708"/>
      <c r="QRI20" s="708"/>
      <c r="QRJ20" s="708"/>
      <c r="QRK20" s="708"/>
      <c r="QRL20" s="708"/>
      <c r="QRM20" s="708"/>
      <c r="QRN20" s="708"/>
      <c r="QRO20" s="708"/>
      <c r="QRP20" s="708"/>
      <c r="QRQ20" s="708"/>
      <c r="QRR20" s="708"/>
      <c r="QRS20" s="708"/>
      <c r="QRT20" s="708"/>
      <c r="QRU20" s="708"/>
      <c r="QRV20" s="708"/>
      <c r="QRW20" s="708"/>
      <c r="QRX20" s="708"/>
      <c r="QRY20" s="708"/>
      <c r="QRZ20" s="708"/>
      <c r="QSA20" s="708"/>
      <c r="QSB20" s="708"/>
      <c r="QSC20" s="708"/>
      <c r="QSD20" s="708"/>
      <c r="QSE20" s="708"/>
      <c r="QSF20" s="708"/>
      <c r="QSG20" s="708"/>
      <c r="QSH20" s="708"/>
      <c r="QSI20" s="708"/>
      <c r="QSJ20" s="708"/>
      <c r="QSK20" s="708"/>
      <c r="QSL20" s="708"/>
      <c r="QSM20" s="708"/>
      <c r="QSN20" s="708"/>
      <c r="QSO20" s="708"/>
      <c r="QSP20" s="708"/>
      <c r="QSQ20" s="708"/>
      <c r="QSR20" s="708"/>
      <c r="QSS20" s="708"/>
      <c r="QST20" s="708"/>
      <c r="QSU20" s="708"/>
      <c r="QSV20" s="708"/>
      <c r="QSW20" s="708"/>
      <c r="QSX20" s="708"/>
      <c r="QSY20" s="708"/>
      <c r="QSZ20" s="708"/>
      <c r="QTA20" s="708"/>
      <c r="QTB20" s="708"/>
      <c r="QTC20" s="708"/>
      <c r="QTD20" s="708"/>
      <c r="QTE20" s="708"/>
      <c r="QTF20" s="708"/>
      <c r="QTG20" s="708"/>
      <c r="QTH20" s="708"/>
      <c r="QTI20" s="708"/>
      <c r="QTJ20" s="708"/>
      <c r="QTK20" s="708"/>
      <c r="QTL20" s="708"/>
      <c r="QTM20" s="708"/>
      <c r="QTN20" s="708"/>
      <c r="QTO20" s="708"/>
      <c r="QTP20" s="708"/>
      <c r="QTQ20" s="708"/>
      <c r="QTR20" s="708"/>
      <c r="QTS20" s="708"/>
      <c r="QTT20" s="708"/>
      <c r="QTU20" s="708"/>
      <c r="QTV20" s="708"/>
      <c r="QTW20" s="708"/>
      <c r="QTX20" s="708"/>
      <c r="QTY20" s="708"/>
      <c r="QTZ20" s="708"/>
      <c r="QUA20" s="708"/>
      <c r="QUB20" s="708"/>
      <c r="QUC20" s="708"/>
      <c r="QUD20" s="708"/>
      <c r="QUE20" s="708"/>
      <c r="QUF20" s="708"/>
      <c r="QUG20" s="708"/>
      <c r="QUH20" s="708"/>
      <c r="QUI20" s="708"/>
      <c r="QUJ20" s="708"/>
      <c r="QUK20" s="708"/>
      <c r="QUL20" s="708"/>
      <c r="QUM20" s="708"/>
      <c r="QUN20" s="708"/>
      <c r="QUO20" s="708"/>
      <c r="QUP20" s="708"/>
      <c r="QUQ20" s="708"/>
      <c r="QUR20" s="708"/>
      <c r="QUS20" s="708"/>
      <c r="QUT20" s="708"/>
      <c r="QUU20" s="708"/>
      <c r="QUV20" s="708"/>
      <c r="QUW20" s="708"/>
      <c r="QUX20" s="708"/>
      <c r="QUY20" s="708"/>
      <c r="QUZ20" s="708"/>
      <c r="QVA20" s="708"/>
      <c r="QVB20" s="708"/>
      <c r="QVC20" s="708"/>
      <c r="QVD20" s="708"/>
      <c r="QVE20" s="708"/>
      <c r="QVF20" s="708"/>
      <c r="QVG20" s="708"/>
      <c r="QVH20" s="708"/>
      <c r="QVI20" s="708"/>
      <c r="QVJ20" s="708"/>
      <c r="QVK20" s="708"/>
      <c r="QVL20" s="708"/>
      <c r="QVM20" s="708"/>
      <c r="QVN20" s="708"/>
      <c r="QVO20" s="708"/>
      <c r="QVP20" s="708"/>
      <c r="QVQ20" s="708"/>
      <c r="QVR20" s="708"/>
      <c r="QVS20" s="708"/>
      <c r="QVT20" s="708"/>
      <c r="QVU20" s="708"/>
      <c r="QVV20" s="708"/>
      <c r="QVW20" s="708"/>
      <c r="QVX20" s="708"/>
      <c r="QVY20" s="708"/>
      <c r="QVZ20" s="708"/>
      <c r="QWA20" s="708"/>
      <c r="QWB20" s="708"/>
      <c r="QWC20" s="708"/>
      <c r="QWD20" s="708"/>
      <c r="QWE20" s="708"/>
      <c r="QWF20" s="708"/>
      <c r="QWG20" s="708"/>
      <c r="QWH20" s="708"/>
      <c r="QWI20" s="708"/>
      <c r="QWJ20" s="708"/>
      <c r="QWK20" s="708"/>
      <c r="QWL20" s="708"/>
      <c r="QWM20" s="708"/>
      <c r="QWN20" s="708"/>
      <c r="QWO20" s="708"/>
      <c r="QWP20" s="708"/>
      <c r="QWQ20" s="708"/>
      <c r="QWR20" s="708"/>
      <c r="QWS20" s="708"/>
      <c r="QWT20" s="708"/>
      <c r="QWU20" s="708"/>
      <c r="QWV20" s="708"/>
      <c r="QWW20" s="708"/>
      <c r="QWX20" s="708"/>
      <c r="QWY20" s="708"/>
      <c r="QWZ20" s="708"/>
      <c r="QXA20" s="708"/>
      <c r="QXB20" s="708"/>
      <c r="QXC20" s="708"/>
      <c r="QXD20" s="708"/>
      <c r="QXE20" s="708"/>
      <c r="QXF20" s="708"/>
      <c r="QXG20" s="708"/>
      <c r="QXH20" s="708"/>
      <c r="QXI20" s="708"/>
      <c r="QXJ20" s="708"/>
      <c r="QXK20" s="708"/>
      <c r="QXL20" s="708"/>
      <c r="QXM20" s="708"/>
      <c r="QXN20" s="708"/>
      <c r="QXO20" s="708"/>
      <c r="QXP20" s="708"/>
      <c r="QXQ20" s="708"/>
      <c r="QXR20" s="708"/>
      <c r="QXS20" s="708"/>
      <c r="QXT20" s="708"/>
      <c r="QXU20" s="708"/>
      <c r="QXV20" s="708"/>
      <c r="QXW20" s="708"/>
      <c r="QXX20" s="708"/>
      <c r="QXY20" s="708"/>
      <c r="QXZ20" s="708"/>
      <c r="QYA20" s="708"/>
      <c r="QYB20" s="708"/>
      <c r="QYC20" s="708"/>
      <c r="QYD20" s="708"/>
      <c r="QYE20" s="708"/>
      <c r="QYF20" s="708"/>
      <c r="QYG20" s="708"/>
      <c r="QYH20" s="708"/>
      <c r="QYI20" s="708"/>
      <c r="QYJ20" s="708"/>
      <c r="QYK20" s="708"/>
      <c r="QYL20" s="708"/>
      <c r="QYM20" s="708"/>
      <c r="QYN20" s="708"/>
      <c r="QYO20" s="708"/>
      <c r="QYP20" s="708"/>
      <c r="QYQ20" s="708"/>
      <c r="QYR20" s="708"/>
      <c r="QYS20" s="708"/>
      <c r="QYT20" s="708"/>
      <c r="QYU20" s="708"/>
      <c r="QYV20" s="708"/>
      <c r="QYW20" s="708"/>
      <c r="QYX20" s="708"/>
      <c r="QYY20" s="708"/>
      <c r="QYZ20" s="708"/>
      <c r="QZA20" s="708"/>
      <c r="QZB20" s="708"/>
      <c r="QZC20" s="708"/>
      <c r="QZD20" s="708"/>
      <c r="QZE20" s="708"/>
      <c r="QZF20" s="708"/>
      <c r="QZG20" s="708"/>
      <c r="QZH20" s="708"/>
      <c r="QZI20" s="708"/>
      <c r="QZJ20" s="708"/>
      <c r="QZK20" s="708"/>
      <c r="QZL20" s="708"/>
      <c r="QZM20" s="708"/>
      <c r="QZN20" s="708"/>
      <c r="QZO20" s="708"/>
      <c r="QZP20" s="708"/>
      <c r="QZQ20" s="708"/>
      <c r="QZR20" s="708"/>
      <c r="QZS20" s="708"/>
      <c r="QZT20" s="708"/>
      <c r="QZU20" s="708"/>
      <c r="QZV20" s="708"/>
      <c r="QZW20" s="708"/>
      <c r="QZX20" s="708"/>
      <c r="QZY20" s="708"/>
      <c r="QZZ20" s="708"/>
      <c r="RAA20" s="708"/>
      <c r="RAB20" s="708"/>
      <c r="RAC20" s="708"/>
      <c r="RAD20" s="708"/>
      <c r="RAE20" s="708"/>
      <c r="RAF20" s="708"/>
      <c r="RAG20" s="708"/>
      <c r="RAH20" s="708"/>
      <c r="RAI20" s="708"/>
      <c r="RAJ20" s="708"/>
      <c r="RAK20" s="708"/>
      <c r="RAL20" s="708"/>
      <c r="RAM20" s="708"/>
      <c r="RAN20" s="708"/>
      <c r="RAO20" s="708"/>
      <c r="RAP20" s="708"/>
      <c r="RAQ20" s="708"/>
      <c r="RAR20" s="708"/>
      <c r="RAS20" s="708"/>
      <c r="RAT20" s="708"/>
      <c r="RAU20" s="708"/>
      <c r="RAV20" s="708"/>
      <c r="RAW20" s="708"/>
      <c r="RAX20" s="708"/>
      <c r="RAY20" s="708"/>
      <c r="RAZ20" s="708"/>
      <c r="RBA20" s="708"/>
      <c r="RBB20" s="708"/>
      <c r="RBC20" s="708"/>
      <c r="RBD20" s="708"/>
      <c r="RBE20" s="708"/>
      <c r="RBF20" s="708"/>
      <c r="RBG20" s="708"/>
      <c r="RBH20" s="708"/>
      <c r="RBI20" s="708"/>
      <c r="RBJ20" s="708"/>
      <c r="RBK20" s="708"/>
      <c r="RBL20" s="708"/>
      <c r="RBM20" s="708"/>
      <c r="RBN20" s="708"/>
      <c r="RBO20" s="708"/>
      <c r="RBP20" s="708"/>
      <c r="RBQ20" s="708"/>
      <c r="RBR20" s="708"/>
      <c r="RBS20" s="708"/>
      <c r="RBT20" s="708"/>
      <c r="RBU20" s="708"/>
      <c r="RBV20" s="708"/>
      <c r="RBW20" s="708"/>
      <c r="RBX20" s="708"/>
      <c r="RBY20" s="708"/>
      <c r="RBZ20" s="708"/>
      <c r="RCA20" s="708"/>
      <c r="RCB20" s="708"/>
      <c r="RCC20" s="708"/>
      <c r="RCD20" s="708"/>
      <c r="RCE20" s="708"/>
      <c r="RCF20" s="708"/>
      <c r="RCG20" s="708"/>
      <c r="RCH20" s="708"/>
      <c r="RCI20" s="708"/>
      <c r="RCJ20" s="708"/>
      <c r="RCK20" s="708"/>
      <c r="RCL20" s="708"/>
      <c r="RCM20" s="708"/>
      <c r="RCN20" s="708"/>
      <c r="RCO20" s="708"/>
      <c r="RCP20" s="708"/>
      <c r="RCQ20" s="708"/>
      <c r="RCR20" s="708"/>
      <c r="RCS20" s="708"/>
      <c r="RCT20" s="708"/>
      <c r="RCU20" s="708"/>
      <c r="RCV20" s="708"/>
      <c r="RCW20" s="708"/>
      <c r="RCX20" s="708"/>
      <c r="RCY20" s="708"/>
      <c r="RCZ20" s="708"/>
      <c r="RDA20" s="708"/>
      <c r="RDB20" s="708"/>
      <c r="RDC20" s="708"/>
      <c r="RDD20" s="708"/>
      <c r="RDE20" s="708"/>
      <c r="RDF20" s="708"/>
      <c r="RDG20" s="708"/>
      <c r="RDH20" s="708"/>
      <c r="RDI20" s="708"/>
      <c r="RDJ20" s="708"/>
      <c r="RDK20" s="708"/>
      <c r="RDL20" s="708"/>
      <c r="RDM20" s="708"/>
      <c r="RDN20" s="708"/>
      <c r="RDO20" s="708"/>
      <c r="RDP20" s="708"/>
      <c r="RDQ20" s="708"/>
      <c r="RDR20" s="708"/>
      <c r="RDS20" s="708"/>
      <c r="RDT20" s="708"/>
      <c r="RDU20" s="708"/>
      <c r="RDV20" s="708"/>
      <c r="RDW20" s="708"/>
      <c r="RDX20" s="708"/>
      <c r="RDY20" s="708"/>
      <c r="RDZ20" s="708"/>
      <c r="REA20" s="708"/>
      <c r="REB20" s="708"/>
      <c r="REC20" s="708"/>
      <c r="RED20" s="708"/>
      <c r="REE20" s="708"/>
      <c r="REF20" s="708"/>
      <c r="REG20" s="708"/>
      <c r="REH20" s="708"/>
      <c r="REI20" s="708"/>
      <c r="REJ20" s="708"/>
      <c r="REK20" s="708"/>
      <c r="REL20" s="708"/>
      <c r="REM20" s="708"/>
      <c r="REN20" s="708"/>
      <c r="REO20" s="708"/>
      <c r="REP20" s="708"/>
      <c r="REQ20" s="708"/>
      <c r="RER20" s="708"/>
      <c r="RES20" s="708"/>
      <c r="RET20" s="708"/>
      <c r="REU20" s="708"/>
      <c r="REV20" s="708"/>
      <c r="REW20" s="708"/>
      <c r="REX20" s="708"/>
      <c r="REY20" s="708"/>
      <c r="REZ20" s="708"/>
      <c r="RFA20" s="708"/>
      <c r="RFB20" s="708"/>
      <c r="RFC20" s="708"/>
      <c r="RFD20" s="708"/>
      <c r="RFE20" s="708"/>
      <c r="RFF20" s="708"/>
      <c r="RFG20" s="708"/>
      <c r="RFH20" s="708"/>
      <c r="RFI20" s="708"/>
      <c r="RFJ20" s="708"/>
      <c r="RFK20" s="708"/>
      <c r="RFL20" s="708"/>
      <c r="RFM20" s="708"/>
      <c r="RFN20" s="708"/>
      <c r="RFO20" s="708"/>
      <c r="RFP20" s="708"/>
      <c r="RFQ20" s="708"/>
      <c r="RFR20" s="708"/>
      <c r="RFS20" s="708"/>
      <c r="RFT20" s="708"/>
      <c r="RFU20" s="708"/>
      <c r="RFV20" s="708"/>
      <c r="RFW20" s="708"/>
      <c r="RFX20" s="708"/>
      <c r="RFY20" s="708"/>
      <c r="RFZ20" s="708"/>
      <c r="RGA20" s="708"/>
      <c r="RGB20" s="708"/>
      <c r="RGC20" s="708"/>
      <c r="RGD20" s="708"/>
      <c r="RGE20" s="708"/>
      <c r="RGF20" s="708"/>
      <c r="RGG20" s="708"/>
      <c r="RGH20" s="708"/>
      <c r="RGI20" s="708"/>
      <c r="RGJ20" s="708"/>
      <c r="RGK20" s="708"/>
      <c r="RGL20" s="708"/>
      <c r="RGM20" s="708"/>
      <c r="RGN20" s="708"/>
      <c r="RGO20" s="708"/>
      <c r="RGP20" s="708"/>
      <c r="RGQ20" s="708"/>
      <c r="RGR20" s="708"/>
      <c r="RGS20" s="708"/>
      <c r="RGT20" s="708"/>
      <c r="RGU20" s="708"/>
      <c r="RGV20" s="708"/>
      <c r="RGW20" s="708"/>
      <c r="RGX20" s="708"/>
      <c r="RGY20" s="708"/>
      <c r="RGZ20" s="708"/>
      <c r="RHA20" s="708"/>
      <c r="RHB20" s="708"/>
      <c r="RHC20" s="708"/>
      <c r="RHD20" s="708"/>
      <c r="RHE20" s="708"/>
      <c r="RHF20" s="708"/>
      <c r="RHG20" s="708"/>
      <c r="RHH20" s="708"/>
      <c r="RHI20" s="708"/>
      <c r="RHJ20" s="708"/>
      <c r="RHK20" s="708"/>
      <c r="RHL20" s="708"/>
      <c r="RHM20" s="708"/>
      <c r="RHN20" s="708"/>
      <c r="RHO20" s="708"/>
      <c r="RHP20" s="708"/>
      <c r="RHQ20" s="708"/>
      <c r="RHR20" s="708"/>
      <c r="RHS20" s="708"/>
      <c r="RHT20" s="708"/>
      <c r="RHU20" s="708"/>
      <c r="RHV20" s="708"/>
      <c r="RHW20" s="708"/>
      <c r="RHX20" s="708"/>
      <c r="RHY20" s="708"/>
      <c r="RHZ20" s="708"/>
      <c r="RIA20" s="708"/>
      <c r="RIB20" s="708"/>
      <c r="RIC20" s="708"/>
      <c r="RID20" s="708"/>
      <c r="RIE20" s="708"/>
      <c r="RIF20" s="708"/>
      <c r="RIG20" s="708"/>
      <c r="RIH20" s="708"/>
      <c r="RII20" s="708"/>
      <c r="RIJ20" s="708"/>
      <c r="RIK20" s="708"/>
      <c r="RIL20" s="708"/>
      <c r="RIM20" s="708"/>
      <c r="RIN20" s="708"/>
      <c r="RIO20" s="708"/>
      <c r="RIP20" s="708"/>
      <c r="RIQ20" s="708"/>
      <c r="RIR20" s="708"/>
      <c r="RIS20" s="708"/>
      <c r="RIT20" s="708"/>
      <c r="RIU20" s="708"/>
      <c r="RIV20" s="708"/>
      <c r="RIW20" s="708"/>
      <c r="RIX20" s="708"/>
      <c r="RIY20" s="708"/>
      <c r="RIZ20" s="708"/>
      <c r="RJA20" s="708"/>
      <c r="RJB20" s="708"/>
      <c r="RJC20" s="708"/>
      <c r="RJD20" s="708"/>
      <c r="RJE20" s="708"/>
      <c r="RJF20" s="708"/>
      <c r="RJG20" s="708"/>
      <c r="RJH20" s="708"/>
      <c r="RJI20" s="708"/>
      <c r="RJJ20" s="708"/>
      <c r="RJK20" s="708"/>
      <c r="RJL20" s="708"/>
      <c r="RJM20" s="708"/>
      <c r="RJN20" s="708"/>
      <c r="RJO20" s="708"/>
      <c r="RJP20" s="708"/>
      <c r="RJQ20" s="708"/>
      <c r="RJR20" s="708"/>
      <c r="RJS20" s="708"/>
      <c r="RJT20" s="708"/>
      <c r="RJU20" s="708"/>
      <c r="RJV20" s="708"/>
      <c r="RJW20" s="708"/>
      <c r="RJX20" s="708"/>
      <c r="RJY20" s="708"/>
      <c r="RJZ20" s="708"/>
      <c r="RKA20" s="708"/>
      <c r="RKB20" s="708"/>
      <c r="RKC20" s="708"/>
      <c r="RKD20" s="708"/>
      <c r="RKE20" s="708"/>
      <c r="RKF20" s="708"/>
      <c r="RKG20" s="708"/>
      <c r="RKH20" s="708"/>
      <c r="RKI20" s="708"/>
      <c r="RKJ20" s="708"/>
      <c r="RKK20" s="708"/>
      <c r="RKL20" s="708"/>
      <c r="RKM20" s="708"/>
      <c r="RKN20" s="708"/>
      <c r="RKO20" s="708"/>
      <c r="RKP20" s="708"/>
      <c r="RKQ20" s="708"/>
      <c r="RKR20" s="708"/>
      <c r="RKS20" s="708"/>
      <c r="RKT20" s="708"/>
      <c r="RKU20" s="708"/>
      <c r="RKV20" s="708"/>
      <c r="RKW20" s="708"/>
      <c r="RKX20" s="708"/>
      <c r="RKY20" s="708"/>
      <c r="RKZ20" s="708"/>
      <c r="RLA20" s="708"/>
      <c r="RLB20" s="708"/>
      <c r="RLC20" s="708"/>
      <c r="RLD20" s="708"/>
      <c r="RLE20" s="708"/>
      <c r="RLF20" s="708"/>
      <c r="RLG20" s="708"/>
      <c r="RLH20" s="708"/>
      <c r="RLI20" s="708"/>
      <c r="RLJ20" s="708"/>
      <c r="RLK20" s="708"/>
      <c r="RLL20" s="708"/>
      <c r="RLM20" s="708"/>
      <c r="RLN20" s="708"/>
      <c r="RLO20" s="708"/>
      <c r="RLP20" s="708"/>
      <c r="RLQ20" s="708"/>
      <c r="RLR20" s="708"/>
      <c r="RLS20" s="708"/>
      <c r="RLT20" s="708"/>
      <c r="RLU20" s="708"/>
      <c r="RLV20" s="708"/>
      <c r="RLW20" s="708"/>
      <c r="RLX20" s="708"/>
      <c r="RLY20" s="708"/>
      <c r="RLZ20" s="708"/>
      <c r="RMA20" s="708"/>
      <c r="RMB20" s="708"/>
      <c r="RMC20" s="708"/>
      <c r="RMD20" s="708"/>
      <c r="RME20" s="708"/>
      <c r="RMF20" s="708"/>
      <c r="RMG20" s="708"/>
      <c r="RMH20" s="708"/>
      <c r="RMI20" s="708"/>
      <c r="RMJ20" s="708"/>
      <c r="RMK20" s="708"/>
      <c r="RML20" s="708"/>
      <c r="RMM20" s="708"/>
      <c r="RMN20" s="708"/>
      <c r="RMO20" s="708"/>
      <c r="RMP20" s="708"/>
      <c r="RMQ20" s="708"/>
      <c r="RMR20" s="708"/>
      <c r="RMS20" s="708"/>
      <c r="RMT20" s="708"/>
      <c r="RMU20" s="708"/>
      <c r="RMV20" s="708"/>
      <c r="RMW20" s="708"/>
      <c r="RMX20" s="708"/>
      <c r="RMY20" s="708"/>
      <c r="RMZ20" s="708"/>
      <c r="RNA20" s="708"/>
      <c r="RNB20" s="708"/>
      <c r="RNC20" s="708"/>
      <c r="RND20" s="708"/>
      <c r="RNE20" s="708"/>
      <c r="RNF20" s="708"/>
      <c r="RNG20" s="708"/>
      <c r="RNH20" s="708"/>
      <c r="RNI20" s="708"/>
      <c r="RNJ20" s="708"/>
      <c r="RNK20" s="708"/>
      <c r="RNL20" s="708"/>
      <c r="RNM20" s="708"/>
      <c r="RNN20" s="708"/>
      <c r="RNO20" s="708"/>
      <c r="RNP20" s="708"/>
      <c r="RNQ20" s="708"/>
      <c r="RNR20" s="708"/>
      <c r="RNS20" s="708"/>
      <c r="RNT20" s="708"/>
      <c r="RNU20" s="708"/>
      <c r="RNV20" s="708"/>
      <c r="RNW20" s="708"/>
      <c r="RNX20" s="708"/>
      <c r="RNY20" s="708"/>
      <c r="RNZ20" s="708"/>
      <c r="ROA20" s="708"/>
      <c r="ROB20" s="708"/>
      <c r="ROC20" s="708"/>
      <c r="ROD20" s="708"/>
      <c r="ROE20" s="708"/>
      <c r="ROF20" s="708"/>
      <c r="ROG20" s="708"/>
      <c r="ROH20" s="708"/>
      <c r="ROI20" s="708"/>
      <c r="ROJ20" s="708"/>
      <c r="ROK20" s="708"/>
      <c r="ROL20" s="708"/>
      <c r="ROM20" s="708"/>
      <c r="RON20" s="708"/>
      <c r="ROO20" s="708"/>
      <c r="ROP20" s="708"/>
      <c r="ROQ20" s="708"/>
      <c r="ROR20" s="708"/>
      <c r="ROS20" s="708"/>
      <c r="ROT20" s="708"/>
      <c r="ROU20" s="708"/>
      <c r="ROV20" s="708"/>
      <c r="ROW20" s="708"/>
      <c r="ROX20" s="708"/>
      <c r="ROY20" s="708"/>
      <c r="ROZ20" s="708"/>
      <c r="RPA20" s="708"/>
      <c r="RPB20" s="708"/>
      <c r="RPC20" s="708"/>
      <c r="RPD20" s="708"/>
      <c r="RPE20" s="708"/>
      <c r="RPF20" s="708"/>
      <c r="RPG20" s="708"/>
      <c r="RPH20" s="708"/>
      <c r="RPI20" s="708"/>
      <c r="RPJ20" s="708"/>
      <c r="RPK20" s="708"/>
      <c r="RPL20" s="708"/>
      <c r="RPM20" s="708"/>
      <c r="RPN20" s="708"/>
      <c r="RPO20" s="708"/>
      <c r="RPP20" s="708"/>
      <c r="RPQ20" s="708"/>
      <c r="RPR20" s="708"/>
      <c r="RPS20" s="708"/>
      <c r="RPT20" s="708"/>
      <c r="RPU20" s="708"/>
      <c r="RPV20" s="708"/>
      <c r="RPW20" s="708"/>
      <c r="RPX20" s="708"/>
      <c r="RPY20" s="708"/>
      <c r="RPZ20" s="708"/>
      <c r="RQA20" s="708"/>
      <c r="RQB20" s="708"/>
      <c r="RQC20" s="708"/>
      <c r="RQD20" s="708"/>
      <c r="RQE20" s="708"/>
      <c r="RQF20" s="708"/>
      <c r="RQG20" s="708"/>
      <c r="RQH20" s="708"/>
      <c r="RQI20" s="708"/>
      <c r="RQJ20" s="708"/>
      <c r="RQK20" s="708"/>
      <c r="RQL20" s="708"/>
      <c r="RQM20" s="708"/>
      <c r="RQN20" s="708"/>
      <c r="RQO20" s="708"/>
      <c r="RQP20" s="708"/>
      <c r="RQQ20" s="708"/>
      <c r="RQR20" s="708"/>
      <c r="RQS20" s="708"/>
      <c r="RQT20" s="708"/>
      <c r="RQU20" s="708"/>
      <c r="RQV20" s="708"/>
      <c r="RQW20" s="708"/>
      <c r="RQX20" s="708"/>
      <c r="RQY20" s="708"/>
      <c r="RQZ20" s="708"/>
      <c r="RRA20" s="708"/>
      <c r="RRB20" s="708"/>
      <c r="RRC20" s="708"/>
      <c r="RRD20" s="708"/>
      <c r="RRE20" s="708"/>
      <c r="RRF20" s="708"/>
      <c r="RRG20" s="708"/>
      <c r="RRH20" s="708"/>
      <c r="RRI20" s="708"/>
      <c r="RRJ20" s="708"/>
      <c r="RRK20" s="708"/>
      <c r="RRL20" s="708"/>
      <c r="RRM20" s="708"/>
      <c r="RRN20" s="708"/>
      <c r="RRO20" s="708"/>
      <c r="RRP20" s="708"/>
      <c r="RRQ20" s="708"/>
      <c r="RRR20" s="708"/>
      <c r="RRS20" s="708"/>
      <c r="RRT20" s="708"/>
      <c r="RRU20" s="708"/>
      <c r="RRV20" s="708"/>
      <c r="RRW20" s="708"/>
      <c r="RRX20" s="708"/>
      <c r="RRY20" s="708"/>
      <c r="RRZ20" s="708"/>
      <c r="RSA20" s="708"/>
      <c r="RSB20" s="708"/>
      <c r="RSC20" s="708"/>
      <c r="RSD20" s="708"/>
      <c r="RSE20" s="708"/>
      <c r="RSF20" s="708"/>
      <c r="RSG20" s="708"/>
      <c r="RSH20" s="708"/>
      <c r="RSI20" s="708"/>
      <c r="RSJ20" s="708"/>
      <c r="RSK20" s="708"/>
      <c r="RSL20" s="708"/>
      <c r="RSM20" s="708"/>
      <c r="RSN20" s="708"/>
      <c r="RSO20" s="708"/>
      <c r="RSP20" s="708"/>
      <c r="RSQ20" s="708"/>
      <c r="RSR20" s="708"/>
      <c r="RSS20" s="708"/>
      <c r="RST20" s="708"/>
      <c r="RSU20" s="708"/>
      <c r="RSV20" s="708"/>
      <c r="RSW20" s="708"/>
      <c r="RSX20" s="708"/>
      <c r="RSY20" s="708"/>
      <c r="RSZ20" s="708"/>
      <c r="RTA20" s="708"/>
      <c r="RTB20" s="708"/>
      <c r="RTC20" s="708"/>
      <c r="RTD20" s="708"/>
      <c r="RTE20" s="708"/>
      <c r="RTF20" s="708"/>
      <c r="RTG20" s="708"/>
      <c r="RTH20" s="708"/>
      <c r="RTI20" s="708"/>
      <c r="RTJ20" s="708"/>
      <c r="RTK20" s="708"/>
      <c r="RTL20" s="708"/>
      <c r="RTM20" s="708"/>
      <c r="RTN20" s="708"/>
      <c r="RTO20" s="708"/>
      <c r="RTP20" s="708"/>
      <c r="RTQ20" s="708"/>
      <c r="RTR20" s="708"/>
      <c r="RTS20" s="708"/>
      <c r="RTT20" s="708"/>
      <c r="RTU20" s="708"/>
      <c r="RTV20" s="708"/>
      <c r="RTW20" s="708"/>
      <c r="RTX20" s="708"/>
      <c r="RTY20" s="708"/>
      <c r="RTZ20" s="708"/>
      <c r="RUA20" s="708"/>
      <c r="RUB20" s="708"/>
      <c r="RUC20" s="708"/>
      <c r="RUD20" s="708"/>
      <c r="RUE20" s="708"/>
      <c r="RUF20" s="708"/>
      <c r="RUG20" s="708"/>
      <c r="RUH20" s="708"/>
      <c r="RUI20" s="708"/>
      <c r="RUJ20" s="708"/>
      <c r="RUK20" s="708"/>
      <c r="RUL20" s="708"/>
      <c r="RUM20" s="708"/>
      <c r="RUN20" s="708"/>
      <c r="RUO20" s="708"/>
      <c r="RUP20" s="708"/>
      <c r="RUQ20" s="708"/>
      <c r="RUR20" s="708"/>
      <c r="RUS20" s="708"/>
      <c r="RUT20" s="708"/>
      <c r="RUU20" s="708"/>
      <c r="RUV20" s="708"/>
      <c r="RUW20" s="708"/>
      <c r="RUX20" s="708"/>
      <c r="RUY20" s="708"/>
      <c r="RUZ20" s="708"/>
      <c r="RVA20" s="708"/>
      <c r="RVB20" s="708"/>
      <c r="RVC20" s="708"/>
      <c r="RVD20" s="708"/>
      <c r="RVE20" s="708"/>
      <c r="RVF20" s="708"/>
      <c r="RVG20" s="708"/>
      <c r="RVH20" s="708"/>
      <c r="RVI20" s="708"/>
      <c r="RVJ20" s="708"/>
      <c r="RVK20" s="708"/>
      <c r="RVL20" s="708"/>
      <c r="RVM20" s="708"/>
      <c r="RVN20" s="708"/>
      <c r="RVO20" s="708"/>
      <c r="RVP20" s="708"/>
      <c r="RVQ20" s="708"/>
      <c r="RVR20" s="708"/>
      <c r="RVS20" s="708"/>
      <c r="RVT20" s="708"/>
      <c r="RVU20" s="708"/>
      <c r="RVV20" s="708"/>
      <c r="RVW20" s="708"/>
      <c r="RVX20" s="708"/>
      <c r="RVY20" s="708"/>
      <c r="RVZ20" s="708"/>
      <c r="RWA20" s="708"/>
      <c r="RWB20" s="708"/>
      <c r="RWC20" s="708"/>
      <c r="RWD20" s="708"/>
      <c r="RWE20" s="708"/>
      <c r="RWF20" s="708"/>
      <c r="RWG20" s="708"/>
      <c r="RWH20" s="708"/>
      <c r="RWI20" s="708"/>
      <c r="RWJ20" s="708"/>
      <c r="RWK20" s="708"/>
      <c r="RWL20" s="708"/>
      <c r="RWM20" s="708"/>
      <c r="RWN20" s="708"/>
      <c r="RWO20" s="708"/>
      <c r="RWP20" s="708"/>
      <c r="RWQ20" s="708"/>
      <c r="RWR20" s="708"/>
      <c r="RWS20" s="708"/>
      <c r="RWT20" s="708"/>
      <c r="RWU20" s="708"/>
      <c r="RWV20" s="708"/>
      <c r="RWW20" s="708"/>
      <c r="RWX20" s="708"/>
      <c r="RWY20" s="708"/>
      <c r="RWZ20" s="708"/>
      <c r="RXA20" s="708"/>
      <c r="RXB20" s="708"/>
      <c r="RXC20" s="708"/>
      <c r="RXD20" s="708"/>
      <c r="RXE20" s="708"/>
      <c r="RXF20" s="708"/>
      <c r="RXG20" s="708"/>
      <c r="RXH20" s="708"/>
      <c r="RXI20" s="708"/>
      <c r="RXJ20" s="708"/>
      <c r="RXK20" s="708"/>
      <c r="RXL20" s="708"/>
      <c r="RXM20" s="708"/>
      <c r="RXN20" s="708"/>
      <c r="RXO20" s="708"/>
      <c r="RXP20" s="708"/>
      <c r="RXQ20" s="708"/>
      <c r="RXR20" s="708"/>
      <c r="RXS20" s="708"/>
      <c r="RXT20" s="708"/>
      <c r="RXU20" s="708"/>
      <c r="RXV20" s="708"/>
      <c r="RXW20" s="708"/>
      <c r="RXX20" s="708"/>
      <c r="RXY20" s="708"/>
      <c r="RXZ20" s="708"/>
      <c r="RYA20" s="708"/>
      <c r="RYB20" s="708"/>
      <c r="RYC20" s="708"/>
      <c r="RYD20" s="708"/>
      <c r="RYE20" s="708"/>
      <c r="RYF20" s="708"/>
      <c r="RYG20" s="708"/>
      <c r="RYH20" s="708"/>
      <c r="RYI20" s="708"/>
      <c r="RYJ20" s="708"/>
      <c r="RYK20" s="708"/>
      <c r="RYL20" s="708"/>
      <c r="RYM20" s="708"/>
      <c r="RYN20" s="708"/>
      <c r="RYO20" s="708"/>
      <c r="RYP20" s="708"/>
      <c r="RYQ20" s="708"/>
      <c r="RYR20" s="708"/>
      <c r="RYS20" s="708"/>
      <c r="RYT20" s="708"/>
      <c r="RYU20" s="708"/>
      <c r="RYV20" s="708"/>
      <c r="RYW20" s="708"/>
      <c r="RYX20" s="708"/>
      <c r="RYY20" s="708"/>
      <c r="RYZ20" s="708"/>
      <c r="RZA20" s="708"/>
      <c r="RZB20" s="708"/>
      <c r="RZC20" s="708"/>
      <c r="RZD20" s="708"/>
      <c r="RZE20" s="708"/>
      <c r="RZF20" s="708"/>
      <c r="RZG20" s="708"/>
      <c r="RZH20" s="708"/>
      <c r="RZI20" s="708"/>
      <c r="RZJ20" s="708"/>
      <c r="RZK20" s="708"/>
      <c r="RZL20" s="708"/>
      <c r="RZM20" s="708"/>
      <c r="RZN20" s="708"/>
      <c r="RZO20" s="708"/>
      <c r="RZP20" s="708"/>
      <c r="RZQ20" s="708"/>
      <c r="RZR20" s="708"/>
      <c r="RZS20" s="708"/>
      <c r="RZT20" s="708"/>
      <c r="RZU20" s="708"/>
      <c r="RZV20" s="708"/>
      <c r="RZW20" s="708"/>
      <c r="RZX20" s="708"/>
      <c r="RZY20" s="708"/>
      <c r="RZZ20" s="708"/>
      <c r="SAA20" s="708"/>
      <c r="SAB20" s="708"/>
      <c r="SAC20" s="708"/>
      <c r="SAD20" s="708"/>
      <c r="SAE20" s="708"/>
      <c r="SAF20" s="708"/>
      <c r="SAG20" s="708"/>
      <c r="SAH20" s="708"/>
      <c r="SAI20" s="708"/>
      <c r="SAJ20" s="708"/>
      <c r="SAK20" s="708"/>
      <c r="SAL20" s="708"/>
      <c r="SAM20" s="708"/>
      <c r="SAN20" s="708"/>
      <c r="SAO20" s="708"/>
      <c r="SAP20" s="708"/>
      <c r="SAQ20" s="708"/>
      <c r="SAR20" s="708"/>
      <c r="SAS20" s="708"/>
      <c r="SAT20" s="708"/>
      <c r="SAU20" s="708"/>
      <c r="SAV20" s="708"/>
      <c r="SAW20" s="708"/>
      <c r="SAX20" s="708"/>
      <c r="SAY20" s="708"/>
      <c r="SAZ20" s="708"/>
      <c r="SBA20" s="708"/>
      <c r="SBB20" s="708"/>
      <c r="SBC20" s="708"/>
      <c r="SBD20" s="708"/>
      <c r="SBE20" s="708"/>
      <c r="SBF20" s="708"/>
      <c r="SBG20" s="708"/>
      <c r="SBH20" s="708"/>
      <c r="SBI20" s="708"/>
      <c r="SBJ20" s="708"/>
      <c r="SBK20" s="708"/>
      <c r="SBL20" s="708"/>
      <c r="SBM20" s="708"/>
      <c r="SBN20" s="708"/>
      <c r="SBO20" s="708"/>
      <c r="SBP20" s="708"/>
      <c r="SBQ20" s="708"/>
      <c r="SBR20" s="708"/>
      <c r="SBS20" s="708"/>
      <c r="SBT20" s="708"/>
      <c r="SBU20" s="708"/>
      <c r="SBV20" s="708"/>
      <c r="SBW20" s="708"/>
      <c r="SBX20" s="708"/>
      <c r="SBY20" s="708"/>
      <c r="SBZ20" s="708"/>
      <c r="SCA20" s="708"/>
      <c r="SCB20" s="708"/>
      <c r="SCC20" s="708"/>
      <c r="SCD20" s="708"/>
      <c r="SCE20" s="708"/>
      <c r="SCF20" s="708"/>
      <c r="SCG20" s="708"/>
      <c r="SCH20" s="708"/>
      <c r="SCI20" s="708"/>
      <c r="SCJ20" s="708"/>
      <c r="SCK20" s="708"/>
      <c r="SCL20" s="708"/>
      <c r="SCM20" s="708"/>
      <c r="SCN20" s="708"/>
      <c r="SCO20" s="708"/>
      <c r="SCP20" s="708"/>
      <c r="SCQ20" s="708"/>
      <c r="SCR20" s="708"/>
      <c r="SCS20" s="708"/>
      <c r="SCT20" s="708"/>
      <c r="SCU20" s="708"/>
      <c r="SCV20" s="708"/>
      <c r="SCW20" s="708"/>
      <c r="SCX20" s="708"/>
      <c r="SCY20" s="708"/>
      <c r="SCZ20" s="708"/>
      <c r="SDA20" s="708"/>
      <c r="SDB20" s="708"/>
      <c r="SDC20" s="708"/>
      <c r="SDD20" s="708"/>
      <c r="SDE20" s="708"/>
      <c r="SDF20" s="708"/>
      <c r="SDG20" s="708"/>
      <c r="SDH20" s="708"/>
      <c r="SDI20" s="708"/>
      <c r="SDJ20" s="708"/>
      <c r="SDK20" s="708"/>
      <c r="SDL20" s="708"/>
      <c r="SDM20" s="708"/>
      <c r="SDN20" s="708"/>
      <c r="SDO20" s="708"/>
      <c r="SDP20" s="708"/>
      <c r="SDQ20" s="708"/>
      <c r="SDR20" s="708"/>
      <c r="SDS20" s="708"/>
      <c r="SDT20" s="708"/>
      <c r="SDU20" s="708"/>
      <c r="SDV20" s="708"/>
      <c r="SDW20" s="708"/>
      <c r="SDX20" s="708"/>
      <c r="SDY20" s="708"/>
      <c r="SDZ20" s="708"/>
      <c r="SEA20" s="708"/>
      <c r="SEB20" s="708"/>
      <c r="SEC20" s="708"/>
      <c r="SED20" s="708"/>
      <c r="SEE20" s="708"/>
      <c r="SEF20" s="708"/>
      <c r="SEG20" s="708"/>
      <c r="SEH20" s="708"/>
      <c r="SEI20" s="708"/>
      <c r="SEJ20" s="708"/>
      <c r="SEK20" s="708"/>
      <c r="SEL20" s="708"/>
      <c r="SEM20" s="708"/>
      <c r="SEN20" s="708"/>
      <c r="SEO20" s="708"/>
      <c r="SEP20" s="708"/>
      <c r="SEQ20" s="708"/>
      <c r="SER20" s="708"/>
      <c r="SES20" s="708"/>
      <c r="SET20" s="708"/>
      <c r="SEU20" s="708"/>
      <c r="SEV20" s="708"/>
      <c r="SEW20" s="708"/>
      <c r="SEX20" s="708"/>
      <c r="SEY20" s="708"/>
      <c r="SEZ20" s="708"/>
      <c r="SFA20" s="708"/>
      <c r="SFB20" s="708"/>
      <c r="SFC20" s="708"/>
      <c r="SFD20" s="708"/>
      <c r="SFE20" s="708"/>
      <c r="SFF20" s="708"/>
      <c r="SFG20" s="708"/>
      <c r="SFH20" s="708"/>
      <c r="SFI20" s="708"/>
      <c r="SFJ20" s="708"/>
      <c r="SFK20" s="708"/>
      <c r="SFL20" s="708"/>
      <c r="SFM20" s="708"/>
      <c r="SFN20" s="708"/>
      <c r="SFO20" s="708"/>
      <c r="SFP20" s="708"/>
      <c r="SFQ20" s="708"/>
      <c r="SFR20" s="708"/>
      <c r="SFS20" s="708"/>
      <c r="SFT20" s="708"/>
      <c r="SFU20" s="708"/>
      <c r="SFV20" s="708"/>
      <c r="SFW20" s="708"/>
      <c r="SFX20" s="708"/>
      <c r="SFY20" s="708"/>
      <c r="SFZ20" s="708"/>
      <c r="SGA20" s="708"/>
      <c r="SGB20" s="708"/>
      <c r="SGC20" s="708"/>
      <c r="SGD20" s="708"/>
      <c r="SGE20" s="708"/>
      <c r="SGF20" s="708"/>
      <c r="SGG20" s="708"/>
      <c r="SGH20" s="708"/>
      <c r="SGI20" s="708"/>
      <c r="SGJ20" s="708"/>
      <c r="SGK20" s="708"/>
      <c r="SGL20" s="708"/>
      <c r="SGM20" s="708"/>
      <c r="SGN20" s="708"/>
      <c r="SGO20" s="708"/>
      <c r="SGP20" s="708"/>
      <c r="SGQ20" s="708"/>
      <c r="SGR20" s="708"/>
      <c r="SGS20" s="708"/>
      <c r="SGT20" s="708"/>
      <c r="SGU20" s="708"/>
      <c r="SGV20" s="708"/>
      <c r="SGW20" s="708"/>
      <c r="SGX20" s="708"/>
      <c r="SGY20" s="708"/>
      <c r="SGZ20" s="708"/>
      <c r="SHA20" s="708"/>
      <c r="SHB20" s="708"/>
      <c r="SHC20" s="708"/>
      <c r="SHD20" s="708"/>
      <c r="SHE20" s="708"/>
      <c r="SHF20" s="708"/>
      <c r="SHG20" s="708"/>
      <c r="SHH20" s="708"/>
      <c r="SHI20" s="708"/>
      <c r="SHJ20" s="708"/>
      <c r="SHK20" s="708"/>
      <c r="SHL20" s="708"/>
      <c r="SHM20" s="708"/>
      <c r="SHN20" s="708"/>
      <c r="SHO20" s="708"/>
      <c r="SHP20" s="708"/>
      <c r="SHQ20" s="708"/>
      <c r="SHR20" s="708"/>
      <c r="SHS20" s="708"/>
      <c r="SHT20" s="708"/>
      <c r="SHU20" s="708"/>
      <c r="SHV20" s="708"/>
      <c r="SHW20" s="708"/>
      <c r="SHX20" s="708"/>
      <c r="SHY20" s="708"/>
      <c r="SHZ20" s="708"/>
      <c r="SIA20" s="708"/>
      <c r="SIB20" s="708"/>
      <c r="SIC20" s="708"/>
      <c r="SID20" s="708"/>
      <c r="SIE20" s="708"/>
      <c r="SIF20" s="708"/>
      <c r="SIG20" s="708"/>
      <c r="SIH20" s="708"/>
      <c r="SII20" s="708"/>
      <c r="SIJ20" s="708"/>
      <c r="SIK20" s="708"/>
      <c r="SIL20" s="708"/>
      <c r="SIM20" s="708"/>
      <c r="SIN20" s="708"/>
      <c r="SIO20" s="708"/>
      <c r="SIP20" s="708"/>
      <c r="SIQ20" s="708"/>
      <c r="SIR20" s="708"/>
      <c r="SIS20" s="708"/>
      <c r="SIT20" s="708"/>
      <c r="SIU20" s="708"/>
      <c r="SIV20" s="708"/>
      <c r="SIW20" s="708"/>
      <c r="SIX20" s="708"/>
      <c r="SIY20" s="708"/>
      <c r="SIZ20" s="708"/>
      <c r="SJA20" s="708"/>
      <c r="SJB20" s="708"/>
      <c r="SJC20" s="708"/>
      <c r="SJD20" s="708"/>
      <c r="SJE20" s="708"/>
      <c r="SJF20" s="708"/>
      <c r="SJG20" s="708"/>
      <c r="SJH20" s="708"/>
      <c r="SJI20" s="708"/>
      <c r="SJJ20" s="708"/>
      <c r="SJK20" s="708"/>
      <c r="SJL20" s="708"/>
      <c r="SJM20" s="708"/>
      <c r="SJN20" s="708"/>
      <c r="SJO20" s="708"/>
      <c r="SJP20" s="708"/>
      <c r="SJQ20" s="708"/>
      <c r="SJR20" s="708"/>
      <c r="SJS20" s="708"/>
      <c r="SJT20" s="708"/>
      <c r="SJU20" s="708"/>
      <c r="SJV20" s="708"/>
      <c r="SJW20" s="708"/>
      <c r="SJX20" s="708"/>
      <c r="SJY20" s="708"/>
      <c r="SJZ20" s="708"/>
      <c r="SKA20" s="708"/>
      <c r="SKB20" s="708"/>
      <c r="SKC20" s="708"/>
      <c r="SKD20" s="708"/>
      <c r="SKE20" s="708"/>
      <c r="SKF20" s="708"/>
      <c r="SKG20" s="708"/>
      <c r="SKH20" s="708"/>
      <c r="SKI20" s="708"/>
      <c r="SKJ20" s="708"/>
      <c r="SKK20" s="708"/>
      <c r="SKL20" s="708"/>
      <c r="SKM20" s="708"/>
      <c r="SKN20" s="708"/>
      <c r="SKO20" s="708"/>
      <c r="SKP20" s="708"/>
      <c r="SKQ20" s="708"/>
      <c r="SKR20" s="708"/>
      <c r="SKS20" s="708"/>
      <c r="SKT20" s="708"/>
      <c r="SKU20" s="708"/>
      <c r="SKV20" s="708"/>
      <c r="SKW20" s="708"/>
      <c r="SKX20" s="708"/>
      <c r="SKY20" s="708"/>
      <c r="SKZ20" s="708"/>
      <c r="SLA20" s="708"/>
      <c r="SLB20" s="708"/>
      <c r="SLC20" s="708"/>
      <c r="SLD20" s="708"/>
      <c r="SLE20" s="708"/>
      <c r="SLF20" s="708"/>
      <c r="SLG20" s="708"/>
      <c r="SLH20" s="708"/>
      <c r="SLI20" s="708"/>
      <c r="SLJ20" s="708"/>
      <c r="SLK20" s="708"/>
      <c r="SLL20" s="708"/>
      <c r="SLM20" s="708"/>
      <c r="SLN20" s="708"/>
      <c r="SLO20" s="708"/>
      <c r="SLP20" s="708"/>
      <c r="SLQ20" s="708"/>
      <c r="SLR20" s="708"/>
      <c r="SLS20" s="708"/>
      <c r="SLT20" s="708"/>
      <c r="SLU20" s="708"/>
      <c r="SLV20" s="708"/>
      <c r="SLW20" s="708"/>
      <c r="SLX20" s="708"/>
      <c r="SLY20" s="708"/>
      <c r="SLZ20" s="708"/>
      <c r="SMA20" s="708"/>
      <c r="SMB20" s="708"/>
      <c r="SMC20" s="708"/>
      <c r="SMD20" s="708"/>
      <c r="SME20" s="708"/>
      <c r="SMF20" s="708"/>
      <c r="SMG20" s="708"/>
      <c r="SMH20" s="708"/>
      <c r="SMI20" s="708"/>
      <c r="SMJ20" s="708"/>
      <c r="SMK20" s="708"/>
      <c r="SML20" s="708"/>
      <c r="SMM20" s="708"/>
      <c r="SMN20" s="708"/>
      <c r="SMO20" s="708"/>
      <c r="SMP20" s="708"/>
      <c r="SMQ20" s="708"/>
      <c r="SMR20" s="708"/>
      <c r="SMS20" s="708"/>
      <c r="SMT20" s="708"/>
      <c r="SMU20" s="708"/>
      <c r="SMV20" s="708"/>
      <c r="SMW20" s="708"/>
      <c r="SMX20" s="708"/>
      <c r="SMY20" s="708"/>
      <c r="SMZ20" s="708"/>
      <c r="SNA20" s="708"/>
      <c r="SNB20" s="708"/>
      <c r="SNC20" s="708"/>
      <c r="SND20" s="708"/>
      <c r="SNE20" s="708"/>
      <c r="SNF20" s="708"/>
      <c r="SNG20" s="708"/>
      <c r="SNH20" s="708"/>
      <c r="SNI20" s="708"/>
      <c r="SNJ20" s="708"/>
      <c r="SNK20" s="708"/>
      <c r="SNL20" s="708"/>
      <c r="SNM20" s="708"/>
      <c r="SNN20" s="708"/>
      <c r="SNO20" s="708"/>
      <c r="SNP20" s="708"/>
      <c r="SNQ20" s="708"/>
      <c r="SNR20" s="708"/>
      <c r="SNS20" s="708"/>
      <c r="SNT20" s="708"/>
      <c r="SNU20" s="708"/>
      <c r="SNV20" s="708"/>
      <c r="SNW20" s="708"/>
      <c r="SNX20" s="708"/>
      <c r="SNY20" s="708"/>
      <c r="SNZ20" s="708"/>
      <c r="SOA20" s="708"/>
      <c r="SOB20" s="708"/>
      <c r="SOC20" s="708"/>
      <c r="SOD20" s="708"/>
      <c r="SOE20" s="708"/>
      <c r="SOF20" s="708"/>
      <c r="SOG20" s="708"/>
      <c r="SOH20" s="708"/>
      <c r="SOI20" s="708"/>
      <c r="SOJ20" s="708"/>
      <c r="SOK20" s="708"/>
      <c r="SOL20" s="708"/>
      <c r="SOM20" s="708"/>
      <c r="SON20" s="708"/>
      <c r="SOO20" s="708"/>
      <c r="SOP20" s="708"/>
      <c r="SOQ20" s="708"/>
      <c r="SOR20" s="708"/>
      <c r="SOS20" s="708"/>
      <c r="SOT20" s="708"/>
      <c r="SOU20" s="708"/>
      <c r="SOV20" s="708"/>
      <c r="SOW20" s="708"/>
      <c r="SOX20" s="708"/>
      <c r="SOY20" s="708"/>
      <c r="SOZ20" s="708"/>
      <c r="SPA20" s="708"/>
      <c r="SPB20" s="708"/>
      <c r="SPC20" s="708"/>
      <c r="SPD20" s="708"/>
      <c r="SPE20" s="708"/>
      <c r="SPF20" s="708"/>
      <c r="SPG20" s="708"/>
      <c r="SPH20" s="708"/>
      <c r="SPI20" s="708"/>
      <c r="SPJ20" s="708"/>
      <c r="SPK20" s="708"/>
      <c r="SPL20" s="708"/>
      <c r="SPM20" s="708"/>
      <c r="SPN20" s="708"/>
      <c r="SPO20" s="708"/>
      <c r="SPP20" s="708"/>
      <c r="SPQ20" s="708"/>
      <c r="SPR20" s="708"/>
      <c r="SPS20" s="708"/>
      <c r="SPT20" s="708"/>
      <c r="SPU20" s="708"/>
      <c r="SPV20" s="708"/>
      <c r="SPW20" s="708"/>
      <c r="SPX20" s="708"/>
      <c r="SPY20" s="708"/>
      <c r="SPZ20" s="708"/>
      <c r="SQA20" s="708"/>
      <c r="SQB20" s="708"/>
      <c r="SQC20" s="708"/>
      <c r="SQD20" s="708"/>
      <c r="SQE20" s="708"/>
      <c r="SQF20" s="708"/>
      <c r="SQG20" s="708"/>
      <c r="SQH20" s="708"/>
      <c r="SQI20" s="708"/>
      <c r="SQJ20" s="708"/>
      <c r="SQK20" s="708"/>
      <c r="SQL20" s="708"/>
      <c r="SQM20" s="708"/>
      <c r="SQN20" s="708"/>
      <c r="SQO20" s="708"/>
      <c r="SQP20" s="708"/>
      <c r="SQQ20" s="708"/>
      <c r="SQR20" s="708"/>
      <c r="SQS20" s="708"/>
      <c r="SQT20" s="708"/>
      <c r="SQU20" s="708"/>
      <c r="SQV20" s="708"/>
      <c r="SQW20" s="708"/>
      <c r="SQX20" s="708"/>
      <c r="SQY20" s="708"/>
      <c r="SQZ20" s="708"/>
      <c r="SRA20" s="708"/>
      <c r="SRB20" s="708"/>
      <c r="SRC20" s="708"/>
      <c r="SRD20" s="708"/>
      <c r="SRE20" s="708"/>
      <c r="SRF20" s="708"/>
      <c r="SRG20" s="708"/>
      <c r="SRH20" s="708"/>
      <c r="SRI20" s="708"/>
      <c r="SRJ20" s="708"/>
      <c r="SRK20" s="708"/>
      <c r="SRL20" s="708"/>
      <c r="SRM20" s="708"/>
      <c r="SRN20" s="708"/>
      <c r="SRO20" s="708"/>
      <c r="SRP20" s="708"/>
      <c r="SRQ20" s="708"/>
      <c r="SRR20" s="708"/>
      <c r="SRS20" s="708"/>
      <c r="SRT20" s="708"/>
      <c r="SRU20" s="708"/>
      <c r="SRV20" s="708"/>
      <c r="SRW20" s="708"/>
      <c r="SRX20" s="708"/>
      <c r="SRY20" s="708"/>
      <c r="SRZ20" s="708"/>
      <c r="SSA20" s="708"/>
      <c r="SSB20" s="708"/>
      <c r="SSC20" s="708"/>
      <c r="SSD20" s="708"/>
      <c r="SSE20" s="708"/>
      <c r="SSF20" s="708"/>
      <c r="SSG20" s="708"/>
      <c r="SSH20" s="708"/>
      <c r="SSI20" s="708"/>
      <c r="SSJ20" s="708"/>
      <c r="SSK20" s="708"/>
      <c r="SSL20" s="708"/>
      <c r="SSM20" s="708"/>
      <c r="SSN20" s="708"/>
      <c r="SSO20" s="708"/>
      <c r="SSP20" s="708"/>
      <c r="SSQ20" s="708"/>
      <c r="SSR20" s="708"/>
      <c r="SSS20" s="708"/>
      <c r="SST20" s="708"/>
      <c r="SSU20" s="708"/>
      <c r="SSV20" s="708"/>
      <c r="SSW20" s="708"/>
      <c r="SSX20" s="708"/>
      <c r="SSY20" s="708"/>
      <c r="SSZ20" s="708"/>
      <c r="STA20" s="708"/>
      <c r="STB20" s="708"/>
      <c r="STC20" s="708"/>
      <c r="STD20" s="708"/>
      <c r="STE20" s="708"/>
      <c r="STF20" s="708"/>
      <c r="STG20" s="708"/>
      <c r="STH20" s="708"/>
      <c r="STI20" s="708"/>
      <c r="STJ20" s="708"/>
      <c r="STK20" s="708"/>
      <c r="STL20" s="708"/>
      <c r="STM20" s="708"/>
      <c r="STN20" s="708"/>
      <c r="STO20" s="708"/>
      <c r="STP20" s="708"/>
      <c r="STQ20" s="708"/>
      <c r="STR20" s="708"/>
      <c r="STS20" s="708"/>
      <c r="STT20" s="708"/>
      <c r="STU20" s="708"/>
      <c r="STV20" s="708"/>
      <c r="STW20" s="708"/>
      <c r="STX20" s="708"/>
      <c r="STY20" s="708"/>
      <c r="STZ20" s="708"/>
      <c r="SUA20" s="708"/>
      <c r="SUB20" s="708"/>
      <c r="SUC20" s="708"/>
      <c r="SUD20" s="708"/>
      <c r="SUE20" s="708"/>
      <c r="SUF20" s="708"/>
      <c r="SUG20" s="708"/>
      <c r="SUH20" s="708"/>
      <c r="SUI20" s="708"/>
      <c r="SUJ20" s="708"/>
      <c r="SUK20" s="708"/>
      <c r="SUL20" s="708"/>
      <c r="SUM20" s="708"/>
      <c r="SUN20" s="708"/>
      <c r="SUO20" s="708"/>
      <c r="SUP20" s="708"/>
      <c r="SUQ20" s="708"/>
      <c r="SUR20" s="708"/>
      <c r="SUS20" s="708"/>
      <c r="SUT20" s="708"/>
      <c r="SUU20" s="708"/>
      <c r="SUV20" s="708"/>
      <c r="SUW20" s="708"/>
      <c r="SUX20" s="708"/>
      <c r="SUY20" s="708"/>
      <c r="SUZ20" s="708"/>
      <c r="SVA20" s="708"/>
      <c r="SVB20" s="708"/>
      <c r="SVC20" s="708"/>
      <c r="SVD20" s="708"/>
      <c r="SVE20" s="708"/>
      <c r="SVF20" s="708"/>
      <c r="SVG20" s="708"/>
      <c r="SVH20" s="708"/>
      <c r="SVI20" s="708"/>
      <c r="SVJ20" s="708"/>
      <c r="SVK20" s="708"/>
      <c r="SVL20" s="708"/>
      <c r="SVM20" s="708"/>
      <c r="SVN20" s="708"/>
      <c r="SVO20" s="708"/>
      <c r="SVP20" s="708"/>
      <c r="SVQ20" s="708"/>
      <c r="SVR20" s="708"/>
      <c r="SVS20" s="708"/>
      <c r="SVT20" s="708"/>
      <c r="SVU20" s="708"/>
      <c r="SVV20" s="708"/>
      <c r="SVW20" s="708"/>
      <c r="SVX20" s="708"/>
      <c r="SVY20" s="708"/>
      <c r="SVZ20" s="708"/>
      <c r="SWA20" s="708"/>
      <c r="SWB20" s="708"/>
      <c r="SWC20" s="708"/>
      <c r="SWD20" s="708"/>
      <c r="SWE20" s="708"/>
      <c r="SWF20" s="708"/>
      <c r="SWG20" s="708"/>
      <c r="SWH20" s="708"/>
      <c r="SWI20" s="708"/>
      <c r="SWJ20" s="708"/>
      <c r="SWK20" s="708"/>
      <c r="SWL20" s="708"/>
      <c r="SWM20" s="708"/>
      <c r="SWN20" s="708"/>
      <c r="SWO20" s="708"/>
      <c r="SWP20" s="708"/>
      <c r="SWQ20" s="708"/>
      <c r="SWR20" s="708"/>
      <c r="SWS20" s="708"/>
      <c r="SWT20" s="708"/>
      <c r="SWU20" s="708"/>
      <c r="SWV20" s="708"/>
      <c r="SWW20" s="708"/>
      <c r="SWX20" s="708"/>
      <c r="SWY20" s="708"/>
      <c r="SWZ20" s="708"/>
      <c r="SXA20" s="708"/>
      <c r="SXB20" s="708"/>
      <c r="SXC20" s="708"/>
      <c r="SXD20" s="708"/>
      <c r="SXE20" s="708"/>
      <c r="SXF20" s="708"/>
      <c r="SXG20" s="708"/>
      <c r="SXH20" s="708"/>
      <c r="SXI20" s="708"/>
      <c r="SXJ20" s="708"/>
      <c r="SXK20" s="708"/>
      <c r="SXL20" s="708"/>
      <c r="SXM20" s="708"/>
      <c r="SXN20" s="708"/>
      <c r="SXO20" s="708"/>
      <c r="SXP20" s="708"/>
      <c r="SXQ20" s="708"/>
      <c r="SXR20" s="708"/>
      <c r="SXS20" s="708"/>
      <c r="SXT20" s="708"/>
      <c r="SXU20" s="708"/>
      <c r="SXV20" s="708"/>
      <c r="SXW20" s="708"/>
      <c r="SXX20" s="708"/>
      <c r="SXY20" s="708"/>
      <c r="SXZ20" s="708"/>
      <c r="SYA20" s="708"/>
      <c r="SYB20" s="708"/>
      <c r="SYC20" s="708"/>
      <c r="SYD20" s="708"/>
      <c r="SYE20" s="708"/>
      <c r="SYF20" s="708"/>
      <c r="SYG20" s="708"/>
      <c r="SYH20" s="708"/>
      <c r="SYI20" s="708"/>
      <c r="SYJ20" s="708"/>
      <c r="SYK20" s="708"/>
      <c r="SYL20" s="708"/>
      <c r="SYM20" s="708"/>
      <c r="SYN20" s="708"/>
      <c r="SYO20" s="708"/>
      <c r="SYP20" s="708"/>
      <c r="SYQ20" s="708"/>
      <c r="SYR20" s="708"/>
      <c r="SYS20" s="708"/>
      <c r="SYT20" s="708"/>
      <c r="SYU20" s="708"/>
      <c r="SYV20" s="708"/>
      <c r="SYW20" s="708"/>
      <c r="SYX20" s="708"/>
      <c r="SYY20" s="708"/>
      <c r="SYZ20" s="708"/>
      <c r="SZA20" s="708"/>
      <c r="SZB20" s="708"/>
      <c r="SZC20" s="708"/>
      <c r="SZD20" s="708"/>
      <c r="SZE20" s="708"/>
      <c r="SZF20" s="708"/>
      <c r="SZG20" s="708"/>
      <c r="SZH20" s="708"/>
      <c r="SZI20" s="708"/>
      <c r="SZJ20" s="708"/>
      <c r="SZK20" s="708"/>
      <c r="SZL20" s="708"/>
      <c r="SZM20" s="708"/>
      <c r="SZN20" s="708"/>
      <c r="SZO20" s="708"/>
      <c r="SZP20" s="708"/>
      <c r="SZQ20" s="708"/>
      <c r="SZR20" s="708"/>
      <c r="SZS20" s="708"/>
      <c r="SZT20" s="708"/>
      <c r="SZU20" s="708"/>
      <c r="SZV20" s="708"/>
      <c r="SZW20" s="708"/>
      <c r="SZX20" s="708"/>
      <c r="SZY20" s="708"/>
      <c r="SZZ20" s="708"/>
      <c r="TAA20" s="708"/>
      <c r="TAB20" s="708"/>
      <c r="TAC20" s="708"/>
      <c r="TAD20" s="708"/>
      <c r="TAE20" s="708"/>
      <c r="TAF20" s="708"/>
      <c r="TAG20" s="708"/>
      <c r="TAH20" s="708"/>
      <c r="TAI20" s="708"/>
      <c r="TAJ20" s="708"/>
      <c r="TAK20" s="708"/>
      <c r="TAL20" s="708"/>
      <c r="TAM20" s="708"/>
      <c r="TAN20" s="708"/>
      <c r="TAO20" s="708"/>
      <c r="TAP20" s="708"/>
      <c r="TAQ20" s="708"/>
      <c r="TAR20" s="708"/>
      <c r="TAS20" s="708"/>
      <c r="TAT20" s="708"/>
      <c r="TAU20" s="708"/>
      <c r="TAV20" s="708"/>
      <c r="TAW20" s="708"/>
      <c r="TAX20" s="708"/>
      <c r="TAY20" s="708"/>
      <c r="TAZ20" s="708"/>
      <c r="TBA20" s="708"/>
      <c r="TBB20" s="708"/>
      <c r="TBC20" s="708"/>
      <c r="TBD20" s="708"/>
      <c r="TBE20" s="708"/>
      <c r="TBF20" s="708"/>
      <c r="TBG20" s="708"/>
      <c r="TBH20" s="708"/>
      <c r="TBI20" s="708"/>
      <c r="TBJ20" s="708"/>
      <c r="TBK20" s="708"/>
      <c r="TBL20" s="708"/>
      <c r="TBM20" s="708"/>
      <c r="TBN20" s="708"/>
      <c r="TBO20" s="708"/>
      <c r="TBP20" s="708"/>
      <c r="TBQ20" s="708"/>
      <c r="TBR20" s="708"/>
      <c r="TBS20" s="708"/>
      <c r="TBT20" s="708"/>
      <c r="TBU20" s="708"/>
      <c r="TBV20" s="708"/>
      <c r="TBW20" s="708"/>
      <c r="TBX20" s="708"/>
      <c r="TBY20" s="708"/>
      <c r="TBZ20" s="708"/>
      <c r="TCA20" s="708"/>
      <c r="TCB20" s="708"/>
      <c r="TCC20" s="708"/>
      <c r="TCD20" s="708"/>
      <c r="TCE20" s="708"/>
      <c r="TCF20" s="708"/>
      <c r="TCG20" s="708"/>
      <c r="TCH20" s="708"/>
      <c r="TCI20" s="708"/>
      <c r="TCJ20" s="708"/>
      <c r="TCK20" s="708"/>
      <c r="TCL20" s="708"/>
      <c r="TCM20" s="708"/>
      <c r="TCN20" s="708"/>
      <c r="TCO20" s="708"/>
      <c r="TCP20" s="708"/>
      <c r="TCQ20" s="708"/>
      <c r="TCR20" s="708"/>
      <c r="TCS20" s="708"/>
      <c r="TCT20" s="708"/>
      <c r="TCU20" s="708"/>
      <c r="TCV20" s="708"/>
      <c r="TCW20" s="708"/>
      <c r="TCX20" s="708"/>
      <c r="TCY20" s="708"/>
      <c r="TCZ20" s="708"/>
      <c r="TDA20" s="708"/>
      <c r="TDB20" s="708"/>
      <c r="TDC20" s="708"/>
      <c r="TDD20" s="708"/>
      <c r="TDE20" s="708"/>
      <c r="TDF20" s="708"/>
      <c r="TDG20" s="708"/>
      <c r="TDH20" s="708"/>
      <c r="TDI20" s="708"/>
      <c r="TDJ20" s="708"/>
      <c r="TDK20" s="708"/>
      <c r="TDL20" s="708"/>
      <c r="TDM20" s="708"/>
      <c r="TDN20" s="708"/>
      <c r="TDO20" s="708"/>
      <c r="TDP20" s="708"/>
      <c r="TDQ20" s="708"/>
      <c r="TDR20" s="708"/>
      <c r="TDS20" s="708"/>
      <c r="TDT20" s="708"/>
      <c r="TDU20" s="708"/>
      <c r="TDV20" s="708"/>
      <c r="TDW20" s="708"/>
      <c r="TDX20" s="708"/>
      <c r="TDY20" s="708"/>
      <c r="TDZ20" s="708"/>
      <c r="TEA20" s="708"/>
      <c r="TEB20" s="708"/>
      <c r="TEC20" s="708"/>
      <c r="TED20" s="708"/>
      <c r="TEE20" s="708"/>
      <c r="TEF20" s="708"/>
      <c r="TEG20" s="708"/>
      <c r="TEH20" s="708"/>
      <c r="TEI20" s="708"/>
      <c r="TEJ20" s="708"/>
      <c r="TEK20" s="708"/>
      <c r="TEL20" s="708"/>
      <c r="TEM20" s="708"/>
      <c r="TEN20" s="708"/>
      <c r="TEO20" s="708"/>
      <c r="TEP20" s="708"/>
      <c r="TEQ20" s="708"/>
      <c r="TER20" s="708"/>
      <c r="TES20" s="708"/>
      <c r="TET20" s="708"/>
      <c r="TEU20" s="708"/>
      <c r="TEV20" s="708"/>
      <c r="TEW20" s="708"/>
      <c r="TEX20" s="708"/>
      <c r="TEY20" s="708"/>
      <c r="TEZ20" s="708"/>
      <c r="TFA20" s="708"/>
      <c r="TFB20" s="708"/>
      <c r="TFC20" s="708"/>
      <c r="TFD20" s="708"/>
      <c r="TFE20" s="708"/>
      <c r="TFF20" s="708"/>
      <c r="TFG20" s="708"/>
      <c r="TFH20" s="708"/>
      <c r="TFI20" s="708"/>
      <c r="TFJ20" s="708"/>
      <c r="TFK20" s="708"/>
      <c r="TFL20" s="708"/>
      <c r="TFM20" s="708"/>
      <c r="TFN20" s="708"/>
      <c r="TFO20" s="708"/>
      <c r="TFP20" s="708"/>
      <c r="TFQ20" s="708"/>
      <c r="TFR20" s="708"/>
      <c r="TFS20" s="708"/>
      <c r="TFT20" s="708"/>
      <c r="TFU20" s="708"/>
      <c r="TFV20" s="708"/>
      <c r="TFW20" s="708"/>
      <c r="TFX20" s="708"/>
      <c r="TFY20" s="708"/>
      <c r="TFZ20" s="708"/>
      <c r="TGA20" s="708"/>
      <c r="TGB20" s="708"/>
      <c r="TGC20" s="708"/>
      <c r="TGD20" s="708"/>
      <c r="TGE20" s="708"/>
      <c r="TGF20" s="708"/>
      <c r="TGG20" s="708"/>
      <c r="TGH20" s="708"/>
      <c r="TGI20" s="708"/>
      <c r="TGJ20" s="708"/>
      <c r="TGK20" s="708"/>
      <c r="TGL20" s="708"/>
      <c r="TGM20" s="708"/>
      <c r="TGN20" s="708"/>
      <c r="TGO20" s="708"/>
      <c r="TGP20" s="708"/>
      <c r="TGQ20" s="708"/>
      <c r="TGR20" s="708"/>
      <c r="TGS20" s="708"/>
      <c r="TGT20" s="708"/>
      <c r="TGU20" s="708"/>
      <c r="TGV20" s="708"/>
      <c r="TGW20" s="708"/>
      <c r="TGX20" s="708"/>
      <c r="TGY20" s="708"/>
      <c r="TGZ20" s="708"/>
      <c r="THA20" s="708"/>
      <c r="THB20" s="708"/>
      <c r="THC20" s="708"/>
      <c r="THD20" s="708"/>
      <c r="THE20" s="708"/>
      <c r="THF20" s="708"/>
      <c r="THG20" s="708"/>
      <c r="THH20" s="708"/>
      <c r="THI20" s="708"/>
      <c r="THJ20" s="708"/>
      <c r="THK20" s="708"/>
      <c r="THL20" s="708"/>
      <c r="THM20" s="708"/>
      <c r="THN20" s="708"/>
      <c r="THO20" s="708"/>
      <c r="THP20" s="708"/>
      <c r="THQ20" s="708"/>
      <c r="THR20" s="708"/>
      <c r="THS20" s="708"/>
      <c r="THT20" s="708"/>
      <c r="THU20" s="708"/>
      <c r="THV20" s="708"/>
      <c r="THW20" s="708"/>
      <c r="THX20" s="708"/>
      <c r="THY20" s="708"/>
      <c r="THZ20" s="708"/>
      <c r="TIA20" s="708"/>
      <c r="TIB20" s="708"/>
      <c r="TIC20" s="708"/>
      <c r="TID20" s="708"/>
      <c r="TIE20" s="708"/>
      <c r="TIF20" s="708"/>
      <c r="TIG20" s="708"/>
      <c r="TIH20" s="708"/>
      <c r="TII20" s="708"/>
      <c r="TIJ20" s="708"/>
      <c r="TIK20" s="708"/>
      <c r="TIL20" s="708"/>
      <c r="TIM20" s="708"/>
      <c r="TIN20" s="708"/>
      <c r="TIO20" s="708"/>
      <c r="TIP20" s="708"/>
      <c r="TIQ20" s="708"/>
      <c r="TIR20" s="708"/>
      <c r="TIS20" s="708"/>
      <c r="TIT20" s="708"/>
      <c r="TIU20" s="708"/>
      <c r="TIV20" s="708"/>
      <c r="TIW20" s="708"/>
      <c r="TIX20" s="708"/>
      <c r="TIY20" s="708"/>
      <c r="TIZ20" s="708"/>
      <c r="TJA20" s="708"/>
      <c r="TJB20" s="708"/>
      <c r="TJC20" s="708"/>
      <c r="TJD20" s="708"/>
      <c r="TJE20" s="708"/>
      <c r="TJF20" s="708"/>
      <c r="TJG20" s="708"/>
      <c r="TJH20" s="708"/>
      <c r="TJI20" s="708"/>
      <c r="TJJ20" s="708"/>
      <c r="TJK20" s="708"/>
      <c r="TJL20" s="708"/>
      <c r="TJM20" s="708"/>
      <c r="TJN20" s="708"/>
      <c r="TJO20" s="708"/>
      <c r="TJP20" s="708"/>
      <c r="TJQ20" s="708"/>
      <c r="TJR20" s="708"/>
      <c r="TJS20" s="708"/>
      <c r="TJT20" s="708"/>
      <c r="TJU20" s="708"/>
      <c r="TJV20" s="708"/>
      <c r="TJW20" s="708"/>
      <c r="TJX20" s="708"/>
      <c r="TJY20" s="708"/>
      <c r="TJZ20" s="708"/>
      <c r="TKA20" s="708"/>
      <c r="TKB20" s="708"/>
      <c r="TKC20" s="708"/>
      <c r="TKD20" s="708"/>
      <c r="TKE20" s="708"/>
      <c r="TKF20" s="708"/>
      <c r="TKG20" s="708"/>
      <c r="TKH20" s="708"/>
      <c r="TKI20" s="708"/>
      <c r="TKJ20" s="708"/>
      <c r="TKK20" s="708"/>
      <c r="TKL20" s="708"/>
      <c r="TKM20" s="708"/>
      <c r="TKN20" s="708"/>
      <c r="TKO20" s="708"/>
      <c r="TKP20" s="708"/>
      <c r="TKQ20" s="708"/>
      <c r="TKR20" s="708"/>
      <c r="TKS20" s="708"/>
      <c r="TKT20" s="708"/>
      <c r="TKU20" s="708"/>
      <c r="TKV20" s="708"/>
      <c r="TKW20" s="708"/>
      <c r="TKX20" s="708"/>
      <c r="TKY20" s="708"/>
      <c r="TKZ20" s="708"/>
      <c r="TLA20" s="708"/>
      <c r="TLB20" s="708"/>
      <c r="TLC20" s="708"/>
      <c r="TLD20" s="708"/>
      <c r="TLE20" s="708"/>
      <c r="TLF20" s="708"/>
      <c r="TLG20" s="708"/>
      <c r="TLH20" s="708"/>
      <c r="TLI20" s="708"/>
      <c r="TLJ20" s="708"/>
      <c r="TLK20" s="708"/>
      <c r="TLL20" s="708"/>
      <c r="TLM20" s="708"/>
      <c r="TLN20" s="708"/>
      <c r="TLO20" s="708"/>
      <c r="TLP20" s="708"/>
      <c r="TLQ20" s="708"/>
      <c r="TLR20" s="708"/>
      <c r="TLS20" s="708"/>
      <c r="TLT20" s="708"/>
      <c r="TLU20" s="708"/>
      <c r="TLV20" s="708"/>
      <c r="TLW20" s="708"/>
      <c r="TLX20" s="708"/>
      <c r="TLY20" s="708"/>
      <c r="TLZ20" s="708"/>
      <c r="TMA20" s="708"/>
      <c r="TMB20" s="708"/>
      <c r="TMC20" s="708"/>
      <c r="TMD20" s="708"/>
      <c r="TME20" s="708"/>
      <c r="TMF20" s="708"/>
      <c r="TMG20" s="708"/>
      <c r="TMH20" s="708"/>
      <c r="TMI20" s="708"/>
      <c r="TMJ20" s="708"/>
      <c r="TMK20" s="708"/>
      <c r="TML20" s="708"/>
      <c r="TMM20" s="708"/>
      <c r="TMN20" s="708"/>
      <c r="TMO20" s="708"/>
      <c r="TMP20" s="708"/>
      <c r="TMQ20" s="708"/>
      <c r="TMR20" s="708"/>
      <c r="TMS20" s="708"/>
      <c r="TMT20" s="708"/>
      <c r="TMU20" s="708"/>
      <c r="TMV20" s="708"/>
      <c r="TMW20" s="708"/>
      <c r="TMX20" s="708"/>
      <c r="TMY20" s="708"/>
      <c r="TMZ20" s="708"/>
      <c r="TNA20" s="708"/>
      <c r="TNB20" s="708"/>
      <c r="TNC20" s="708"/>
      <c r="TND20" s="708"/>
      <c r="TNE20" s="708"/>
      <c r="TNF20" s="708"/>
      <c r="TNG20" s="708"/>
      <c r="TNH20" s="708"/>
      <c r="TNI20" s="708"/>
      <c r="TNJ20" s="708"/>
      <c r="TNK20" s="708"/>
      <c r="TNL20" s="708"/>
      <c r="TNM20" s="708"/>
      <c r="TNN20" s="708"/>
      <c r="TNO20" s="708"/>
      <c r="TNP20" s="708"/>
      <c r="TNQ20" s="708"/>
      <c r="TNR20" s="708"/>
      <c r="TNS20" s="708"/>
      <c r="TNT20" s="708"/>
      <c r="TNU20" s="708"/>
      <c r="TNV20" s="708"/>
      <c r="TNW20" s="708"/>
      <c r="TNX20" s="708"/>
      <c r="TNY20" s="708"/>
      <c r="TNZ20" s="708"/>
      <c r="TOA20" s="708"/>
      <c r="TOB20" s="708"/>
      <c r="TOC20" s="708"/>
      <c r="TOD20" s="708"/>
      <c r="TOE20" s="708"/>
      <c r="TOF20" s="708"/>
      <c r="TOG20" s="708"/>
      <c r="TOH20" s="708"/>
      <c r="TOI20" s="708"/>
      <c r="TOJ20" s="708"/>
      <c r="TOK20" s="708"/>
      <c r="TOL20" s="708"/>
      <c r="TOM20" s="708"/>
      <c r="TON20" s="708"/>
      <c r="TOO20" s="708"/>
      <c r="TOP20" s="708"/>
      <c r="TOQ20" s="708"/>
      <c r="TOR20" s="708"/>
      <c r="TOS20" s="708"/>
      <c r="TOT20" s="708"/>
      <c r="TOU20" s="708"/>
      <c r="TOV20" s="708"/>
      <c r="TOW20" s="708"/>
      <c r="TOX20" s="708"/>
      <c r="TOY20" s="708"/>
      <c r="TOZ20" s="708"/>
      <c r="TPA20" s="708"/>
      <c r="TPB20" s="708"/>
      <c r="TPC20" s="708"/>
      <c r="TPD20" s="708"/>
      <c r="TPE20" s="708"/>
      <c r="TPF20" s="708"/>
      <c r="TPG20" s="708"/>
      <c r="TPH20" s="708"/>
      <c r="TPI20" s="708"/>
      <c r="TPJ20" s="708"/>
      <c r="TPK20" s="708"/>
      <c r="TPL20" s="708"/>
      <c r="TPM20" s="708"/>
      <c r="TPN20" s="708"/>
      <c r="TPO20" s="708"/>
      <c r="TPP20" s="708"/>
      <c r="TPQ20" s="708"/>
      <c r="TPR20" s="708"/>
      <c r="TPS20" s="708"/>
      <c r="TPT20" s="708"/>
      <c r="TPU20" s="708"/>
      <c r="TPV20" s="708"/>
      <c r="TPW20" s="708"/>
      <c r="TPX20" s="708"/>
      <c r="TPY20" s="708"/>
      <c r="TPZ20" s="708"/>
      <c r="TQA20" s="708"/>
      <c r="TQB20" s="708"/>
      <c r="TQC20" s="708"/>
      <c r="TQD20" s="708"/>
      <c r="TQE20" s="708"/>
      <c r="TQF20" s="708"/>
      <c r="TQG20" s="708"/>
      <c r="TQH20" s="708"/>
      <c r="TQI20" s="708"/>
      <c r="TQJ20" s="708"/>
      <c r="TQK20" s="708"/>
      <c r="TQL20" s="708"/>
      <c r="TQM20" s="708"/>
      <c r="TQN20" s="708"/>
      <c r="TQO20" s="708"/>
      <c r="TQP20" s="708"/>
      <c r="TQQ20" s="708"/>
      <c r="TQR20" s="708"/>
      <c r="TQS20" s="708"/>
      <c r="TQT20" s="708"/>
      <c r="TQU20" s="708"/>
      <c r="TQV20" s="708"/>
      <c r="TQW20" s="708"/>
      <c r="TQX20" s="708"/>
      <c r="TQY20" s="708"/>
      <c r="TQZ20" s="708"/>
      <c r="TRA20" s="708"/>
      <c r="TRB20" s="708"/>
      <c r="TRC20" s="708"/>
      <c r="TRD20" s="708"/>
      <c r="TRE20" s="708"/>
      <c r="TRF20" s="708"/>
      <c r="TRG20" s="708"/>
      <c r="TRH20" s="708"/>
      <c r="TRI20" s="708"/>
      <c r="TRJ20" s="708"/>
      <c r="TRK20" s="708"/>
      <c r="TRL20" s="708"/>
      <c r="TRM20" s="708"/>
      <c r="TRN20" s="708"/>
      <c r="TRO20" s="708"/>
      <c r="TRP20" s="708"/>
      <c r="TRQ20" s="708"/>
      <c r="TRR20" s="708"/>
      <c r="TRS20" s="708"/>
      <c r="TRT20" s="708"/>
      <c r="TRU20" s="708"/>
      <c r="TRV20" s="708"/>
      <c r="TRW20" s="708"/>
      <c r="TRX20" s="708"/>
      <c r="TRY20" s="708"/>
      <c r="TRZ20" s="708"/>
      <c r="TSA20" s="708"/>
      <c r="TSB20" s="708"/>
      <c r="TSC20" s="708"/>
      <c r="TSD20" s="708"/>
      <c r="TSE20" s="708"/>
      <c r="TSF20" s="708"/>
      <c r="TSG20" s="708"/>
      <c r="TSH20" s="708"/>
      <c r="TSI20" s="708"/>
      <c r="TSJ20" s="708"/>
      <c r="TSK20" s="708"/>
      <c r="TSL20" s="708"/>
      <c r="TSM20" s="708"/>
      <c r="TSN20" s="708"/>
      <c r="TSO20" s="708"/>
      <c r="TSP20" s="708"/>
      <c r="TSQ20" s="708"/>
      <c r="TSR20" s="708"/>
      <c r="TSS20" s="708"/>
      <c r="TST20" s="708"/>
      <c r="TSU20" s="708"/>
      <c r="TSV20" s="708"/>
      <c r="TSW20" s="708"/>
      <c r="TSX20" s="708"/>
      <c r="TSY20" s="708"/>
      <c r="TSZ20" s="708"/>
      <c r="TTA20" s="708"/>
      <c r="TTB20" s="708"/>
      <c r="TTC20" s="708"/>
      <c r="TTD20" s="708"/>
      <c r="TTE20" s="708"/>
      <c r="TTF20" s="708"/>
      <c r="TTG20" s="708"/>
      <c r="TTH20" s="708"/>
      <c r="TTI20" s="708"/>
      <c r="TTJ20" s="708"/>
      <c r="TTK20" s="708"/>
      <c r="TTL20" s="708"/>
      <c r="TTM20" s="708"/>
      <c r="TTN20" s="708"/>
      <c r="TTO20" s="708"/>
      <c r="TTP20" s="708"/>
      <c r="TTQ20" s="708"/>
      <c r="TTR20" s="708"/>
      <c r="TTS20" s="708"/>
      <c r="TTT20" s="708"/>
      <c r="TTU20" s="708"/>
      <c r="TTV20" s="708"/>
      <c r="TTW20" s="708"/>
      <c r="TTX20" s="708"/>
      <c r="TTY20" s="708"/>
      <c r="TTZ20" s="708"/>
      <c r="TUA20" s="708"/>
      <c r="TUB20" s="708"/>
      <c r="TUC20" s="708"/>
      <c r="TUD20" s="708"/>
      <c r="TUE20" s="708"/>
      <c r="TUF20" s="708"/>
      <c r="TUG20" s="708"/>
      <c r="TUH20" s="708"/>
      <c r="TUI20" s="708"/>
      <c r="TUJ20" s="708"/>
      <c r="TUK20" s="708"/>
      <c r="TUL20" s="708"/>
      <c r="TUM20" s="708"/>
      <c r="TUN20" s="708"/>
      <c r="TUO20" s="708"/>
      <c r="TUP20" s="708"/>
      <c r="TUQ20" s="708"/>
      <c r="TUR20" s="708"/>
      <c r="TUS20" s="708"/>
      <c r="TUT20" s="708"/>
      <c r="TUU20" s="708"/>
      <c r="TUV20" s="708"/>
      <c r="TUW20" s="708"/>
      <c r="TUX20" s="708"/>
      <c r="TUY20" s="708"/>
      <c r="TUZ20" s="708"/>
      <c r="TVA20" s="708"/>
      <c r="TVB20" s="708"/>
      <c r="TVC20" s="708"/>
      <c r="TVD20" s="708"/>
      <c r="TVE20" s="708"/>
      <c r="TVF20" s="708"/>
      <c r="TVG20" s="708"/>
      <c r="TVH20" s="708"/>
      <c r="TVI20" s="708"/>
      <c r="TVJ20" s="708"/>
      <c r="TVK20" s="708"/>
      <c r="TVL20" s="708"/>
      <c r="TVM20" s="708"/>
      <c r="TVN20" s="708"/>
      <c r="TVO20" s="708"/>
      <c r="TVP20" s="708"/>
      <c r="TVQ20" s="708"/>
      <c r="TVR20" s="708"/>
      <c r="TVS20" s="708"/>
      <c r="TVT20" s="708"/>
      <c r="TVU20" s="708"/>
      <c r="TVV20" s="708"/>
      <c r="TVW20" s="708"/>
      <c r="TVX20" s="708"/>
      <c r="TVY20" s="708"/>
      <c r="TVZ20" s="708"/>
      <c r="TWA20" s="708"/>
      <c r="TWB20" s="708"/>
      <c r="TWC20" s="708"/>
      <c r="TWD20" s="708"/>
      <c r="TWE20" s="708"/>
      <c r="TWF20" s="708"/>
      <c r="TWG20" s="708"/>
      <c r="TWH20" s="708"/>
      <c r="TWI20" s="708"/>
      <c r="TWJ20" s="708"/>
      <c r="TWK20" s="708"/>
      <c r="TWL20" s="708"/>
      <c r="TWM20" s="708"/>
      <c r="TWN20" s="708"/>
      <c r="TWO20" s="708"/>
      <c r="TWP20" s="708"/>
      <c r="TWQ20" s="708"/>
      <c r="TWR20" s="708"/>
      <c r="TWS20" s="708"/>
      <c r="TWT20" s="708"/>
      <c r="TWU20" s="708"/>
      <c r="TWV20" s="708"/>
      <c r="TWW20" s="708"/>
      <c r="TWX20" s="708"/>
      <c r="TWY20" s="708"/>
      <c r="TWZ20" s="708"/>
      <c r="TXA20" s="708"/>
      <c r="TXB20" s="708"/>
      <c r="TXC20" s="708"/>
      <c r="TXD20" s="708"/>
      <c r="TXE20" s="708"/>
      <c r="TXF20" s="708"/>
      <c r="TXG20" s="708"/>
      <c r="TXH20" s="708"/>
      <c r="TXI20" s="708"/>
      <c r="TXJ20" s="708"/>
      <c r="TXK20" s="708"/>
      <c r="TXL20" s="708"/>
      <c r="TXM20" s="708"/>
      <c r="TXN20" s="708"/>
      <c r="TXO20" s="708"/>
      <c r="TXP20" s="708"/>
      <c r="TXQ20" s="708"/>
      <c r="TXR20" s="708"/>
      <c r="TXS20" s="708"/>
      <c r="TXT20" s="708"/>
      <c r="TXU20" s="708"/>
      <c r="TXV20" s="708"/>
      <c r="TXW20" s="708"/>
      <c r="TXX20" s="708"/>
      <c r="TXY20" s="708"/>
      <c r="TXZ20" s="708"/>
      <c r="TYA20" s="708"/>
      <c r="TYB20" s="708"/>
      <c r="TYC20" s="708"/>
      <c r="TYD20" s="708"/>
      <c r="TYE20" s="708"/>
      <c r="TYF20" s="708"/>
      <c r="TYG20" s="708"/>
      <c r="TYH20" s="708"/>
      <c r="TYI20" s="708"/>
      <c r="TYJ20" s="708"/>
      <c r="TYK20" s="708"/>
      <c r="TYL20" s="708"/>
      <c r="TYM20" s="708"/>
      <c r="TYN20" s="708"/>
      <c r="TYO20" s="708"/>
      <c r="TYP20" s="708"/>
      <c r="TYQ20" s="708"/>
      <c r="TYR20" s="708"/>
      <c r="TYS20" s="708"/>
      <c r="TYT20" s="708"/>
      <c r="TYU20" s="708"/>
      <c r="TYV20" s="708"/>
      <c r="TYW20" s="708"/>
      <c r="TYX20" s="708"/>
      <c r="TYY20" s="708"/>
      <c r="TYZ20" s="708"/>
      <c r="TZA20" s="708"/>
      <c r="TZB20" s="708"/>
      <c r="TZC20" s="708"/>
      <c r="TZD20" s="708"/>
      <c r="TZE20" s="708"/>
      <c r="TZF20" s="708"/>
      <c r="TZG20" s="708"/>
      <c r="TZH20" s="708"/>
      <c r="TZI20" s="708"/>
      <c r="TZJ20" s="708"/>
      <c r="TZK20" s="708"/>
      <c r="TZL20" s="708"/>
      <c r="TZM20" s="708"/>
      <c r="TZN20" s="708"/>
      <c r="TZO20" s="708"/>
      <c r="TZP20" s="708"/>
      <c r="TZQ20" s="708"/>
      <c r="TZR20" s="708"/>
      <c r="TZS20" s="708"/>
      <c r="TZT20" s="708"/>
      <c r="TZU20" s="708"/>
      <c r="TZV20" s="708"/>
      <c r="TZW20" s="708"/>
      <c r="TZX20" s="708"/>
      <c r="TZY20" s="708"/>
      <c r="TZZ20" s="708"/>
      <c r="UAA20" s="708"/>
      <c r="UAB20" s="708"/>
      <c r="UAC20" s="708"/>
      <c r="UAD20" s="708"/>
      <c r="UAE20" s="708"/>
      <c r="UAF20" s="708"/>
      <c r="UAG20" s="708"/>
      <c r="UAH20" s="708"/>
      <c r="UAI20" s="708"/>
      <c r="UAJ20" s="708"/>
      <c r="UAK20" s="708"/>
      <c r="UAL20" s="708"/>
      <c r="UAM20" s="708"/>
      <c r="UAN20" s="708"/>
      <c r="UAO20" s="708"/>
      <c r="UAP20" s="708"/>
      <c r="UAQ20" s="708"/>
      <c r="UAR20" s="708"/>
      <c r="UAS20" s="708"/>
      <c r="UAT20" s="708"/>
      <c r="UAU20" s="708"/>
      <c r="UAV20" s="708"/>
      <c r="UAW20" s="708"/>
      <c r="UAX20" s="708"/>
      <c r="UAY20" s="708"/>
      <c r="UAZ20" s="708"/>
      <c r="UBA20" s="708"/>
      <c r="UBB20" s="708"/>
      <c r="UBC20" s="708"/>
      <c r="UBD20" s="708"/>
      <c r="UBE20" s="708"/>
      <c r="UBF20" s="708"/>
      <c r="UBG20" s="708"/>
      <c r="UBH20" s="708"/>
      <c r="UBI20" s="708"/>
      <c r="UBJ20" s="708"/>
      <c r="UBK20" s="708"/>
      <c r="UBL20" s="708"/>
      <c r="UBM20" s="708"/>
      <c r="UBN20" s="708"/>
      <c r="UBO20" s="708"/>
      <c r="UBP20" s="708"/>
      <c r="UBQ20" s="708"/>
      <c r="UBR20" s="708"/>
      <c r="UBS20" s="708"/>
      <c r="UBT20" s="708"/>
      <c r="UBU20" s="708"/>
      <c r="UBV20" s="708"/>
      <c r="UBW20" s="708"/>
      <c r="UBX20" s="708"/>
      <c r="UBY20" s="708"/>
      <c r="UBZ20" s="708"/>
      <c r="UCA20" s="708"/>
      <c r="UCB20" s="708"/>
      <c r="UCC20" s="708"/>
      <c r="UCD20" s="708"/>
      <c r="UCE20" s="708"/>
      <c r="UCF20" s="708"/>
      <c r="UCG20" s="708"/>
      <c r="UCH20" s="708"/>
      <c r="UCI20" s="708"/>
      <c r="UCJ20" s="708"/>
      <c r="UCK20" s="708"/>
      <c r="UCL20" s="708"/>
      <c r="UCM20" s="708"/>
      <c r="UCN20" s="708"/>
      <c r="UCO20" s="708"/>
      <c r="UCP20" s="708"/>
      <c r="UCQ20" s="708"/>
      <c r="UCR20" s="708"/>
      <c r="UCS20" s="708"/>
      <c r="UCT20" s="708"/>
      <c r="UCU20" s="708"/>
      <c r="UCV20" s="708"/>
      <c r="UCW20" s="708"/>
      <c r="UCX20" s="708"/>
      <c r="UCY20" s="708"/>
      <c r="UCZ20" s="708"/>
      <c r="UDA20" s="708"/>
      <c r="UDB20" s="708"/>
      <c r="UDC20" s="708"/>
      <c r="UDD20" s="708"/>
      <c r="UDE20" s="708"/>
      <c r="UDF20" s="708"/>
      <c r="UDG20" s="708"/>
      <c r="UDH20" s="708"/>
      <c r="UDI20" s="708"/>
      <c r="UDJ20" s="708"/>
      <c r="UDK20" s="708"/>
      <c r="UDL20" s="708"/>
      <c r="UDM20" s="708"/>
      <c r="UDN20" s="708"/>
      <c r="UDO20" s="708"/>
      <c r="UDP20" s="708"/>
      <c r="UDQ20" s="708"/>
      <c r="UDR20" s="708"/>
      <c r="UDS20" s="708"/>
      <c r="UDT20" s="708"/>
      <c r="UDU20" s="708"/>
      <c r="UDV20" s="708"/>
      <c r="UDW20" s="708"/>
      <c r="UDX20" s="708"/>
      <c r="UDY20" s="708"/>
      <c r="UDZ20" s="708"/>
      <c r="UEA20" s="708"/>
      <c r="UEB20" s="708"/>
      <c r="UEC20" s="708"/>
      <c r="UED20" s="708"/>
      <c r="UEE20" s="708"/>
      <c r="UEF20" s="708"/>
      <c r="UEG20" s="708"/>
      <c r="UEH20" s="708"/>
      <c r="UEI20" s="708"/>
      <c r="UEJ20" s="708"/>
      <c r="UEK20" s="708"/>
      <c r="UEL20" s="708"/>
      <c r="UEM20" s="708"/>
      <c r="UEN20" s="708"/>
      <c r="UEO20" s="708"/>
      <c r="UEP20" s="708"/>
      <c r="UEQ20" s="708"/>
      <c r="UER20" s="708"/>
      <c r="UES20" s="708"/>
      <c r="UET20" s="708"/>
      <c r="UEU20" s="708"/>
      <c r="UEV20" s="708"/>
      <c r="UEW20" s="708"/>
      <c r="UEX20" s="708"/>
      <c r="UEY20" s="708"/>
      <c r="UEZ20" s="708"/>
      <c r="UFA20" s="708"/>
      <c r="UFB20" s="708"/>
      <c r="UFC20" s="708"/>
      <c r="UFD20" s="708"/>
      <c r="UFE20" s="708"/>
      <c r="UFF20" s="708"/>
      <c r="UFG20" s="708"/>
      <c r="UFH20" s="708"/>
      <c r="UFI20" s="708"/>
      <c r="UFJ20" s="708"/>
      <c r="UFK20" s="708"/>
      <c r="UFL20" s="708"/>
      <c r="UFM20" s="708"/>
      <c r="UFN20" s="708"/>
      <c r="UFO20" s="708"/>
      <c r="UFP20" s="708"/>
      <c r="UFQ20" s="708"/>
      <c r="UFR20" s="708"/>
      <c r="UFS20" s="708"/>
      <c r="UFT20" s="708"/>
      <c r="UFU20" s="708"/>
      <c r="UFV20" s="708"/>
      <c r="UFW20" s="708"/>
      <c r="UFX20" s="708"/>
      <c r="UFY20" s="708"/>
      <c r="UFZ20" s="708"/>
      <c r="UGA20" s="708"/>
      <c r="UGB20" s="708"/>
      <c r="UGC20" s="708"/>
      <c r="UGD20" s="708"/>
      <c r="UGE20" s="708"/>
      <c r="UGF20" s="708"/>
      <c r="UGG20" s="708"/>
      <c r="UGH20" s="708"/>
      <c r="UGI20" s="708"/>
      <c r="UGJ20" s="708"/>
      <c r="UGK20" s="708"/>
      <c r="UGL20" s="708"/>
      <c r="UGM20" s="708"/>
      <c r="UGN20" s="708"/>
      <c r="UGO20" s="708"/>
      <c r="UGP20" s="708"/>
      <c r="UGQ20" s="708"/>
      <c r="UGR20" s="708"/>
      <c r="UGS20" s="708"/>
      <c r="UGT20" s="708"/>
      <c r="UGU20" s="708"/>
      <c r="UGV20" s="708"/>
      <c r="UGW20" s="708"/>
      <c r="UGX20" s="708"/>
      <c r="UGY20" s="708"/>
      <c r="UGZ20" s="708"/>
      <c r="UHA20" s="708"/>
      <c r="UHB20" s="708"/>
      <c r="UHC20" s="708"/>
      <c r="UHD20" s="708"/>
      <c r="UHE20" s="708"/>
      <c r="UHF20" s="708"/>
      <c r="UHG20" s="708"/>
      <c r="UHH20" s="708"/>
      <c r="UHI20" s="708"/>
      <c r="UHJ20" s="708"/>
      <c r="UHK20" s="708"/>
      <c r="UHL20" s="708"/>
      <c r="UHM20" s="708"/>
      <c r="UHN20" s="708"/>
      <c r="UHO20" s="708"/>
      <c r="UHP20" s="708"/>
      <c r="UHQ20" s="708"/>
      <c r="UHR20" s="708"/>
      <c r="UHS20" s="708"/>
      <c r="UHT20" s="708"/>
      <c r="UHU20" s="708"/>
      <c r="UHV20" s="708"/>
      <c r="UHW20" s="708"/>
      <c r="UHX20" s="708"/>
      <c r="UHY20" s="708"/>
      <c r="UHZ20" s="708"/>
      <c r="UIA20" s="708"/>
      <c r="UIB20" s="708"/>
      <c r="UIC20" s="708"/>
      <c r="UID20" s="708"/>
      <c r="UIE20" s="708"/>
      <c r="UIF20" s="708"/>
      <c r="UIG20" s="708"/>
      <c r="UIH20" s="708"/>
      <c r="UII20" s="708"/>
      <c r="UIJ20" s="708"/>
      <c r="UIK20" s="708"/>
      <c r="UIL20" s="708"/>
      <c r="UIM20" s="708"/>
      <c r="UIN20" s="708"/>
      <c r="UIO20" s="708"/>
      <c r="UIP20" s="708"/>
      <c r="UIQ20" s="708"/>
      <c r="UIR20" s="708"/>
      <c r="UIS20" s="708"/>
      <c r="UIT20" s="708"/>
      <c r="UIU20" s="708"/>
      <c r="UIV20" s="708"/>
      <c r="UIW20" s="708"/>
      <c r="UIX20" s="708"/>
      <c r="UIY20" s="708"/>
      <c r="UIZ20" s="708"/>
      <c r="UJA20" s="708"/>
      <c r="UJB20" s="708"/>
      <c r="UJC20" s="708"/>
      <c r="UJD20" s="708"/>
      <c r="UJE20" s="708"/>
      <c r="UJF20" s="708"/>
      <c r="UJG20" s="708"/>
      <c r="UJH20" s="708"/>
      <c r="UJI20" s="708"/>
      <c r="UJJ20" s="708"/>
      <c r="UJK20" s="708"/>
      <c r="UJL20" s="708"/>
      <c r="UJM20" s="708"/>
      <c r="UJN20" s="708"/>
      <c r="UJO20" s="708"/>
      <c r="UJP20" s="708"/>
      <c r="UJQ20" s="708"/>
      <c r="UJR20" s="708"/>
      <c r="UJS20" s="708"/>
      <c r="UJT20" s="708"/>
      <c r="UJU20" s="708"/>
      <c r="UJV20" s="708"/>
      <c r="UJW20" s="708"/>
      <c r="UJX20" s="708"/>
      <c r="UJY20" s="708"/>
      <c r="UJZ20" s="708"/>
      <c r="UKA20" s="708"/>
      <c r="UKB20" s="708"/>
      <c r="UKC20" s="708"/>
      <c r="UKD20" s="708"/>
      <c r="UKE20" s="708"/>
      <c r="UKF20" s="708"/>
      <c r="UKG20" s="708"/>
      <c r="UKH20" s="708"/>
      <c r="UKI20" s="708"/>
      <c r="UKJ20" s="708"/>
      <c r="UKK20" s="708"/>
      <c r="UKL20" s="708"/>
      <c r="UKM20" s="708"/>
      <c r="UKN20" s="708"/>
      <c r="UKO20" s="708"/>
      <c r="UKP20" s="708"/>
      <c r="UKQ20" s="708"/>
      <c r="UKR20" s="708"/>
      <c r="UKS20" s="708"/>
      <c r="UKT20" s="708"/>
      <c r="UKU20" s="708"/>
      <c r="UKV20" s="708"/>
      <c r="UKW20" s="708"/>
      <c r="UKX20" s="708"/>
      <c r="UKY20" s="708"/>
      <c r="UKZ20" s="708"/>
      <c r="ULA20" s="708"/>
      <c r="ULB20" s="708"/>
      <c r="ULC20" s="708"/>
      <c r="ULD20" s="708"/>
      <c r="ULE20" s="708"/>
      <c r="ULF20" s="708"/>
      <c r="ULG20" s="708"/>
      <c r="ULH20" s="708"/>
      <c r="ULI20" s="708"/>
      <c r="ULJ20" s="708"/>
      <c r="ULK20" s="708"/>
      <c r="ULL20" s="708"/>
      <c r="ULM20" s="708"/>
      <c r="ULN20" s="708"/>
      <c r="ULO20" s="708"/>
      <c r="ULP20" s="708"/>
      <c r="ULQ20" s="708"/>
      <c r="ULR20" s="708"/>
      <c r="ULS20" s="708"/>
      <c r="ULT20" s="708"/>
      <c r="ULU20" s="708"/>
      <c r="ULV20" s="708"/>
      <c r="ULW20" s="708"/>
      <c r="ULX20" s="708"/>
      <c r="ULY20" s="708"/>
      <c r="ULZ20" s="708"/>
      <c r="UMA20" s="708"/>
      <c r="UMB20" s="708"/>
      <c r="UMC20" s="708"/>
      <c r="UMD20" s="708"/>
      <c r="UME20" s="708"/>
      <c r="UMF20" s="708"/>
      <c r="UMG20" s="708"/>
      <c r="UMH20" s="708"/>
      <c r="UMI20" s="708"/>
      <c r="UMJ20" s="708"/>
      <c r="UMK20" s="708"/>
      <c r="UML20" s="708"/>
      <c r="UMM20" s="708"/>
      <c r="UMN20" s="708"/>
      <c r="UMO20" s="708"/>
      <c r="UMP20" s="708"/>
      <c r="UMQ20" s="708"/>
      <c r="UMR20" s="708"/>
      <c r="UMS20" s="708"/>
      <c r="UMT20" s="708"/>
      <c r="UMU20" s="708"/>
      <c r="UMV20" s="708"/>
      <c r="UMW20" s="708"/>
      <c r="UMX20" s="708"/>
      <c r="UMY20" s="708"/>
      <c r="UMZ20" s="708"/>
      <c r="UNA20" s="708"/>
      <c r="UNB20" s="708"/>
      <c r="UNC20" s="708"/>
      <c r="UND20" s="708"/>
      <c r="UNE20" s="708"/>
      <c r="UNF20" s="708"/>
      <c r="UNG20" s="708"/>
      <c r="UNH20" s="708"/>
      <c r="UNI20" s="708"/>
      <c r="UNJ20" s="708"/>
      <c r="UNK20" s="708"/>
      <c r="UNL20" s="708"/>
      <c r="UNM20" s="708"/>
      <c r="UNN20" s="708"/>
      <c r="UNO20" s="708"/>
      <c r="UNP20" s="708"/>
      <c r="UNQ20" s="708"/>
      <c r="UNR20" s="708"/>
      <c r="UNS20" s="708"/>
      <c r="UNT20" s="708"/>
      <c r="UNU20" s="708"/>
      <c r="UNV20" s="708"/>
      <c r="UNW20" s="708"/>
      <c r="UNX20" s="708"/>
      <c r="UNY20" s="708"/>
      <c r="UNZ20" s="708"/>
      <c r="UOA20" s="708"/>
      <c r="UOB20" s="708"/>
      <c r="UOC20" s="708"/>
      <c r="UOD20" s="708"/>
      <c r="UOE20" s="708"/>
      <c r="UOF20" s="708"/>
      <c r="UOG20" s="708"/>
      <c r="UOH20" s="708"/>
      <c r="UOI20" s="708"/>
      <c r="UOJ20" s="708"/>
      <c r="UOK20" s="708"/>
      <c r="UOL20" s="708"/>
      <c r="UOM20" s="708"/>
      <c r="UON20" s="708"/>
      <c r="UOO20" s="708"/>
      <c r="UOP20" s="708"/>
      <c r="UOQ20" s="708"/>
      <c r="UOR20" s="708"/>
      <c r="UOS20" s="708"/>
      <c r="UOT20" s="708"/>
      <c r="UOU20" s="708"/>
      <c r="UOV20" s="708"/>
      <c r="UOW20" s="708"/>
      <c r="UOX20" s="708"/>
      <c r="UOY20" s="708"/>
      <c r="UOZ20" s="708"/>
      <c r="UPA20" s="708"/>
      <c r="UPB20" s="708"/>
      <c r="UPC20" s="708"/>
      <c r="UPD20" s="708"/>
      <c r="UPE20" s="708"/>
      <c r="UPF20" s="708"/>
      <c r="UPG20" s="708"/>
      <c r="UPH20" s="708"/>
      <c r="UPI20" s="708"/>
      <c r="UPJ20" s="708"/>
      <c r="UPK20" s="708"/>
      <c r="UPL20" s="708"/>
      <c r="UPM20" s="708"/>
      <c r="UPN20" s="708"/>
      <c r="UPO20" s="708"/>
      <c r="UPP20" s="708"/>
      <c r="UPQ20" s="708"/>
      <c r="UPR20" s="708"/>
      <c r="UPS20" s="708"/>
      <c r="UPT20" s="708"/>
      <c r="UPU20" s="708"/>
      <c r="UPV20" s="708"/>
      <c r="UPW20" s="708"/>
      <c r="UPX20" s="708"/>
      <c r="UPY20" s="708"/>
      <c r="UPZ20" s="708"/>
      <c r="UQA20" s="708"/>
      <c r="UQB20" s="708"/>
      <c r="UQC20" s="708"/>
      <c r="UQD20" s="708"/>
      <c r="UQE20" s="708"/>
      <c r="UQF20" s="708"/>
      <c r="UQG20" s="708"/>
      <c r="UQH20" s="708"/>
      <c r="UQI20" s="708"/>
      <c r="UQJ20" s="708"/>
      <c r="UQK20" s="708"/>
      <c r="UQL20" s="708"/>
      <c r="UQM20" s="708"/>
      <c r="UQN20" s="708"/>
      <c r="UQO20" s="708"/>
      <c r="UQP20" s="708"/>
      <c r="UQQ20" s="708"/>
      <c r="UQR20" s="708"/>
      <c r="UQS20" s="708"/>
      <c r="UQT20" s="708"/>
      <c r="UQU20" s="708"/>
      <c r="UQV20" s="708"/>
      <c r="UQW20" s="708"/>
      <c r="UQX20" s="708"/>
      <c r="UQY20" s="708"/>
      <c r="UQZ20" s="708"/>
      <c r="URA20" s="708"/>
      <c r="URB20" s="708"/>
      <c r="URC20" s="708"/>
      <c r="URD20" s="708"/>
      <c r="URE20" s="708"/>
      <c r="URF20" s="708"/>
      <c r="URG20" s="708"/>
      <c r="URH20" s="708"/>
      <c r="URI20" s="708"/>
      <c r="URJ20" s="708"/>
      <c r="URK20" s="708"/>
      <c r="URL20" s="708"/>
      <c r="URM20" s="708"/>
      <c r="URN20" s="708"/>
      <c r="URO20" s="708"/>
      <c r="URP20" s="708"/>
      <c r="URQ20" s="708"/>
      <c r="URR20" s="708"/>
      <c r="URS20" s="708"/>
      <c r="URT20" s="708"/>
      <c r="URU20" s="708"/>
      <c r="URV20" s="708"/>
      <c r="URW20" s="708"/>
      <c r="URX20" s="708"/>
      <c r="URY20" s="708"/>
      <c r="URZ20" s="708"/>
      <c r="USA20" s="708"/>
      <c r="USB20" s="708"/>
      <c r="USC20" s="708"/>
      <c r="USD20" s="708"/>
      <c r="USE20" s="708"/>
      <c r="USF20" s="708"/>
      <c r="USG20" s="708"/>
      <c r="USH20" s="708"/>
      <c r="USI20" s="708"/>
      <c r="USJ20" s="708"/>
      <c r="USK20" s="708"/>
      <c r="USL20" s="708"/>
      <c r="USM20" s="708"/>
      <c r="USN20" s="708"/>
      <c r="USO20" s="708"/>
      <c r="USP20" s="708"/>
      <c r="USQ20" s="708"/>
      <c r="USR20" s="708"/>
      <c r="USS20" s="708"/>
      <c r="UST20" s="708"/>
      <c r="USU20" s="708"/>
      <c r="USV20" s="708"/>
      <c r="USW20" s="708"/>
      <c r="USX20" s="708"/>
      <c r="USY20" s="708"/>
      <c r="USZ20" s="708"/>
      <c r="UTA20" s="708"/>
      <c r="UTB20" s="708"/>
      <c r="UTC20" s="708"/>
      <c r="UTD20" s="708"/>
      <c r="UTE20" s="708"/>
      <c r="UTF20" s="708"/>
      <c r="UTG20" s="708"/>
      <c r="UTH20" s="708"/>
      <c r="UTI20" s="708"/>
      <c r="UTJ20" s="708"/>
      <c r="UTK20" s="708"/>
      <c r="UTL20" s="708"/>
      <c r="UTM20" s="708"/>
      <c r="UTN20" s="708"/>
      <c r="UTO20" s="708"/>
      <c r="UTP20" s="708"/>
      <c r="UTQ20" s="708"/>
      <c r="UTR20" s="708"/>
      <c r="UTS20" s="708"/>
      <c r="UTT20" s="708"/>
      <c r="UTU20" s="708"/>
      <c r="UTV20" s="708"/>
      <c r="UTW20" s="708"/>
      <c r="UTX20" s="708"/>
      <c r="UTY20" s="708"/>
      <c r="UTZ20" s="708"/>
      <c r="UUA20" s="708"/>
      <c r="UUB20" s="708"/>
      <c r="UUC20" s="708"/>
      <c r="UUD20" s="708"/>
      <c r="UUE20" s="708"/>
      <c r="UUF20" s="708"/>
      <c r="UUG20" s="708"/>
      <c r="UUH20" s="708"/>
      <c r="UUI20" s="708"/>
      <c r="UUJ20" s="708"/>
      <c r="UUK20" s="708"/>
      <c r="UUL20" s="708"/>
      <c r="UUM20" s="708"/>
      <c r="UUN20" s="708"/>
      <c r="UUO20" s="708"/>
      <c r="UUP20" s="708"/>
      <c r="UUQ20" s="708"/>
      <c r="UUR20" s="708"/>
      <c r="UUS20" s="708"/>
      <c r="UUT20" s="708"/>
      <c r="UUU20" s="708"/>
      <c r="UUV20" s="708"/>
      <c r="UUW20" s="708"/>
      <c r="UUX20" s="708"/>
      <c r="UUY20" s="708"/>
      <c r="UUZ20" s="708"/>
      <c r="UVA20" s="708"/>
      <c r="UVB20" s="708"/>
      <c r="UVC20" s="708"/>
      <c r="UVD20" s="708"/>
      <c r="UVE20" s="708"/>
      <c r="UVF20" s="708"/>
      <c r="UVG20" s="708"/>
      <c r="UVH20" s="708"/>
      <c r="UVI20" s="708"/>
      <c r="UVJ20" s="708"/>
      <c r="UVK20" s="708"/>
      <c r="UVL20" s="708"/>
      <c r="UVM20" s="708"/>
      <c r="UVN20" s="708"/>
      <c r="UVO20" s="708"/>
      <c r="UVP20" s="708"/>
      <c r="UVQ20" s="708"/>
      <c r="UVR20" s="708"/>
      <c r="UVS20" s="708"/>
      <c r="UVT20" s="708"/>
      <c r="UVU20" s="708"/>
      <c r="UVV20" s="708"/>
      <c r="UVW20" s="708"/>
      <c r="UVX20" s="708"/>
      <c r="UVY20" s="708"/>
      <c r="UVZ20" s="708"/>
      <c r="UWA20" s="708"/>
      <c r="UWB20" s="708"/>
      <c r="UWC20" s="708"/>
      <c r="UWD20" s="708"/>
      <c r="UWE20" s="708"/>
      <c r="UWF20" s="708"/>
      <c r="UWG20" s="708"/>
      <c r="UWH20" s="708"/>
      <c r="UWI20" s="708"/>
      <c r="UWJ20" s="708"/>
      <c r="UWK20" s="708"/>
      <c r="UWL20" s="708"/>
      <c r="UWM20" s="708"/>
      <c r="UWN20" s="708"/>
      <c r="UWO20" s="708"/>
      <c r="UWP20" s="708"/>
      <c r="UWQ20" s="708"/>
      <c r="UWR20" s="708"/>
      <c r="UWS20" s="708"/>
      <c r="UWT20" s="708"/>
      <c r="UWU20" s="708"/>
      <c r="UWV20" s="708"/>
      <c r="UWW20" s="708"/>
      <c r="UWX20" s="708"/>
      <c r="UWY20" s="708"/>
      <c r="UWZ20" s="708"/>
      <c r="UXA20" s="708"/>
      <c r="UXB20" s="708"/>
      <c r="UXC20" s="708"/>
      <c r="UXD20" s="708"/>
      <c r="UXE20" s="708"/>
      <c r="UXF20" s="708"/>
      <c r="UXG20" s="708"/>
      <c r="UXH20" s="708"/>
      <c r="UXI20" s="708"/>
      <c r="UXJ20" s="708"/>
      <c r="UXK20" s="708"/>
      <c r="UXL20" s="708"/>
      <c r="UXM20" s="708"/>
      <c r="UXN20" s="708"/>
      <c r="UXO20" s="708"/>
      <c r="UXP20" s="708"/>
      <c r="UXQ20" s="708"/>
      <c r="UXR20" s="708"/>
      <c r="UXS20" s="708"/>
      <c r="UXT20" s="708"/>
      <c r="UXU20" s="708"/>
      <c r="UXV20" s="708"/>
      <c r="UXW20" s="708"/>
      <c r="UXX20" s="708"/>
      <c r="UXY20" s="708"/>
      <c r="UXZ20" s="708"/>
      <c r="UYA20" s="708"/>
      <c r="UYB20" s="708"/>
      <c r="UYC20" s="708"/>
      <c r="UYD20" s="708"/>
      <c r="UYE20" s="708"/>
      <c r="UYF20" s="708"/>
      <c r="UYG20" s="708"/>
      <c r="UYH20" s="708"/>
      <c r="UYI20" s="708"/>
      <c r="UYJ20" s="708"/>
      <c r="UYK20" s="708"/>
      <c r="UYL20" s="708"/>
      <c r="UYM20" s="708"/>
      <c r="UYN20" s="708"/>
      <c r="UYO20" s="708"/>
      <c r="UYP20" s="708"/>
      <c r="UYQ20" s="708"/>
      <c r="UYR20" s="708"/>
      <c r="UYS20" s="708"/>
      <c r="UYT20" s="708"/>
      <c r="UYU20" s="708"/>
      <c r="UYV20" s="708"/>
      <c r="UYW20" s="708"/>
      <c r="UYX20" s="708"/>
      <c r="UYY20" s="708"/>
      <c r="UYZ20" s="708"/>
      <c r="UZA20" s="708"/>
      <c r="UZB20" s="708"/>
      <c r="UZC20" s="708"/>
      <c r="UZD20" s="708"/>
      <c r="UZE20" s="708"/>
      <c r="UZF20" s="708"/>
      <c r="UZG20" s="708"/>
      <c r="UZH20" s="708"/>
      <c r="UZI20" s="708"/>
      <c r="UZJ20" s="708"/>
      <c r="UZK20" s="708"/>
      <c r="UZL20" s="708"/>
      <c r="UZM20" s="708"/>
      <c r="UZN20" s="708"/>
      <c r="UZO20" s="708"/>
      <c r="UZP20" s="708"/>
      <c r="UZQ20" s="708"/>
      <c r="UZR20" s="708"/>
      <c r="UZS20" s="708"/>
      <c r="UZT20" s="708"/>
      <c r="UZU20" s="708"/>
      <c r="UZV20" s="708"/>
      <c r="UZW20" s="708"/>
      <c r="UZX20" s="708"/>
      <c r="UZY20" s="708"/>
      <c r="UZZ20" s="708"/>
      <c r="VAA20" s="708"/>
      <c r="VAB20" s="708"/>
      <c r="VAC20" s="708"/>
      <c r="VAD20" s="708"/>
      <c r="VAE20" s="708"/>
      <c r="VAF20" s="708"/>
      <c r="VAG20" s="708"/>
      <c r="VAH20" s="708"/>
      <c r="VAI20" s="708"/>
      <c r="VAJ20" s="708"/>
      <c r="VAK20" s="708"/>
      <c r="VAL20" s="708"/>
      <c r="VAM20" s="708"/>
      <c r="VAN20" s="708"/>
      <c r="VAO20" s="708"/>
      <c r="VAP20" s="708"/>
      <c r="VAQ20" s="708"/>
      <c r="VAR20" s="708"/>
      <c r="VAS20" s="708"/>
      <c r="VAT20" s="708"/>
      <c r="VAU20" s="708"/>
      <c r="VAV20" s="708"/>
      <c r="VAW20" s="708"/>
      <c r="VAX20" s="708"/>
      <c r="VAY20" s="708"/>
      <c r="VAZ20" s="708"/>
      <c r="VBA20" s="708"/>
      <c r="VBB20" s="708"/>
      <c r="VBC20" s="708"/>
      <c r="VBD20" s="708"/>
      <c r="VBE20" s="708"/>
      <c r="VBF20" s="708"/>
      <c r="VBG20" s="708"/>
      <c r="VBH20" s="708"/>
      <c r="VBI20" s="708"/>
      <c r="VBJ20" s="708"/>
      <c r="VBK20" s="708"/>
      <c r="VBL20" s="708"/>
      <c r="VBM20" s="708"/>
      <c r="VBN20" s="708"/>
      <c r="VBO20" s="708"/>
      <c r="VBP20" s="708"/>
      <c r="VBQ20" s="708"/>
      <c r="VBR20" s="708"/>
      <c r="VBS20" s="708"/>
      <c r="VBT20" s="708"/>
      <c r="VBU20" s="708"/>
      <c r="VBV20" s="708"/>
      <c r="VBW20" s="708"/>
      <c r="VBX20" s="708"/>
      <c r="VBY20" s="708"/>
      <c r="VBZ20" s="708"/>
      <c r="VCA20" s="708"/>
      <c r="VCB20" s="708"/>
      <c r="VCC20" s="708"/>
      <c r="VCD20" s="708"/>
      <c r="VCE20" s="708"/>
      <c r="VCF20" s="708"/>
      <c r="VCG20" s="708"/>
      <c r="VCH20" s="708"/>
      <c r="VCI20" s="708"/>
      <c r="VCJ20" s="708"/>
      <c r="VCK20" s="708"/>
      <c r="VCL20" s="708"/>
      <c r="VCM20" s="708"/>
      <c r="VCN20" s="708"/>
      <c r="VCO20" s="708"/>
      <c r="VCP20" s="708"/>
      <c r="VCQ20" s="708"/>
      <c r="VCR20" s="708"/>
      <c r="VCS20" s="708"/>
      <c r="VCT20" s="708"/>
      <c r="VCU20" s="708"/>
      <c r="VCV20" s="708"/>
      <c r="VCW20" s="708"/>
      <c r="VCX20" s="708"/>
      <c r="VCY20" s="708"/>
      <c r="VCZ20" s="708"/>
      <c r="VDA20" s="708"/>
      <c r="VDB20" s="708"/>
      <c r="VDC20" s="708"/>
      <c r="VDD20" s="708"/>
      <c r="VDE20" s="708"/>
      <c r="VDF20" s="708"/>
      <c r="VDG20" s="708"/>
      <c r="VDH20" s="708"/>
      <c r="VDI20" s="708"/>
      <c r="VDJ20" s="708"/>
      <c r="VDK20" s="708"/>
      <c r="VDL20" s="708"/>
      <c r="VDM20" s="708"/>
      <c r="VDN20" s="708"/>
      <c r="VDO20" s="708"/>
      <c r="VDP20" s="708"/>
      <c r="VDQ20" s="708"/>
      <c r="VDR20" s="708"/>
      <c r="VDS20" s="708"/>
      <c r="VDT20" s="708"/>
      <c r="VDU20" s="708"/>
      <c r="VDV20" s="708"/>
      <c r="VDW20" s="708"/>
      <c r="VDX20" s="708"/>
      <c r="VDY20" s="708"/>
      <c r="VDZ20" s="708"/>
      <c r="VEA20" s="708"/>
      <c r="VEB20" s="708"/>
      <c r="VEC20" s="708"/>
      <c r="VED20" s="708"/>
      <c r="VEE20" s="708"/>
      <c r="VEF20" s="708"/>
      <c r="VEG20" s="708"/>
      <c r="VEH20" s="708"/>
      <c r="VEI20" s="708"/>
      <c r="VEJ20" s="708"/>
      <c r="VEK20" s="708"/>
      <c r="VEL20" s="708"/>
      <c r="VEM20" s="708"/>
      <c r="VEN20" s="708"/>
      <c r="VEO20" s="708"/>
      <c r="VEP20" s="708"/>
      <c r="VEQ20" s="708"/>
      <c r="VER20" s="708"/>
      <c r="VES20" s="708"/>
      <c r="VET20" s="708"/>
      <c r="VEU20" s="708"/>
      <c r="VEV20" s="708"/>
      <c r="VEW20" s="708"/>
      <c r="VEX20" s="708"/>
      <c r="VEY20" s="708"/>
      <c r="VEZ20" s="708"/>
      <c r="VFA20" s="708"/>
      <c r="VFB20" s="708"/>
      <c r="VFC20" s="708"/>
      <c r="VFD20" s="708"/>
      <c r="VFE20" s="708"/>
      <c r="VFF20" s="708"/>
      <c r="VFG20" s="708"/>
      <c r="VFH20" s="708"/>
      <c r="VFI20" s="708"/>
      <c r="VFJ20" s="708"/>
      <c r="VFK20" s="708"/>
      <c r="VFL20" s="708"/>
      <c r="VFM20" s="708"/>
      <c r="VFN20" s="708"/>
      <c r="VFO20" s="708"/>
      <c r="VFP20" s="708"/>
      <c r="VFQ20" s="708"/>
      <c r="VFR20" s="708"/>
      <c r="VFS20" s="708"/>
      <c r="VFT20" s="708"/>
      <c r="VFU20" s="708"/>
      <c r="VFV20" s="708"/>
      <c r="VFW20" s="708"/>
      <c r="VFX20" s="708"/>
      <c r="VFY20" s="708"/>
      <c r="VFZ20" s="708"/>
      <c r="VGA20" s="708"/>
      <c r="VGB20" s="708"/>
      <c r="VGC20" s="708"/>
      <c r="VGD20" s="708"/>
      <c r="VGE20" s="708"/>
      <c r="VGF20" s="708"/>
      <c r="VGG20" s="708"/>
      <c r="VGH20" s="708"/>
      <c r="VGI20" s="708"/>
      <c r="VGJ20" s="708"/>
      <c r="VGK20" s="708"/>
      <c r="VGL20" s="708"/>
      <c r="VGM20" s="708"/>
      <c r="VGN20" s="708"/>
      <c r="VGO20" s="708"/>
      <c r="VGP20" s="708"/>
      <c r="VGQ20" s="708"/>
      <c r="VGR20" s="708"/>
      <c r="VGS20" s="708"/>
      <c r="VGT20" s="708"/>
      <c r="VGU20" s="708"/>
      <c r="VGV20" s="708"/>
      <c r="VGW20" s="708"/>
      <c r="VGX20" s="708"/>
      <c r="VGY20" s="708"/>
      <c r="VGZ20" s="708"/>
      <c r="VHA20" s="708"/>
      <c r="VHB20" s="708"/>
      <c r="VHC20" s="708"/>
      <c r="VHD20" s="708"/>
      <c r="VHE20" s="708"/>
      <c r="VHF20" s="708"/>
      <c r="VHG20" s="708"/>
      <c r="VHH20" s="708"/>
      <c r="VHI20" s="708"/>
      <c r="VHJ20" s="708"/>
      <c r="VHK20" s="708"/>
      <c r="VHL20" s="708"/>
      <c r="VHM20" s="708"/>
      <c r="VHN20" s="708"/>
      <c r="VHO20" s="708"/>
      <c r="VHP20" s="708"/>
      <c r="VHQ20" s="708"/>
      <c r="VHR20" s="708"/>
      <c r="VHS20" s="708"/>
      <c r="VHT20" s="708"/>
      <c r="VHU20" s="708"/>
      <c r="VHV20" s="708"/>
      <c r="VHW20" s="708"/>
      <c r="VHX20" s="708"/>
      <c r="VHY20" s="708"/>
      <c r="VHZ20" s="708"/>
      <c r="VIA20" s="708"/>
      <c r="VIB20" s="708"/>
      <c r="VIC20" s="708"/>
      <c r="VID20" s="708"/>
      <c r="VIE20" s="708"/>
      <c r="VIF20" s="708"/>
      <c r="VIG20" s="708"/>
      <c r="VIH20" s="708"/>
      <c r="VII20" s="708"/>
      <c r="VIJ20" s="708"/>
      <c r="VIK20" s="708"/>
      <c r="VIL20" s="708"/>
      <c r="VIM20" s="708"/>
      <c r="VIN20" s="708"/>
      <c r="VIO20" s="708"/>
      <c r="VIP20" s="708"/>
      <c r="VIQ20" s="708"/>
      <c r="VIR20" s="708"/>
      <c r="VIS20" s="708"/>
      <c r="VIT20" s="708"/>
      <c r="VIU20" s="708"/>
      <c r="VIV20" s="708"/>
      <c r="VIW20" s="708"/>
      <c r="VIX20" s="708"/>
      <c r="VIY20" s="708"/>
      <c r="VIZ20" s="708"/>
      <c r="VJA20" s="708"/>
      <c r="VJB20" s="708"/>
      <c r="VJC20" s="708"/>
      <c r="VJD20" s="708"/>
      <c r="VJE20" s="708"/>
      <c r="VJF20" s="708"/>
      <c r="VJG20" s="708"/>
      <c r="VJH20" s="708"/>
      <c r="VJI20" s="708"/>
      <c r="VJJ20" s="708"/>
      <c r="VJK20" s="708"/>
      <c r="VJL20" s="708"/>
      <c r="VJM20" s="708"/>
      <c r="VJN20" s="708"/>
      <c r="VJO20" s="708"/>
      <c r="VJP20" s="708"/>
      <c r="VJQ20" s="708"/>
      <c r="VJR20" s="708"/>
      <c r="VJS20" s="708"/>
      <c r="VJT20" s="708"/>
      <c r="VJU20" s="708"/>
      <c r="VJV20" s="708"/>
      <c r="VJW20" s="708"/>
      <c r="VJX20" s="708"/>
      <c r="VJY20" s="708"/>
      <c r="VJZ20" s="708"/>
      <c r="VKA20" s="708"/>
      <c r="VKB20" s="708"/>
      <c r="VKC20" s="708"/>
      <c r="VKD20" s="708"/>
      <c r="VKE20" s="708"/>
      <c r="VKF20" s="708"/>
      <c r="VKG20" s="708"/>
      <c r="VKH20" s="708"/>
      <c r="VKI20" s="708"/>
      <c r="VKJ20" s="708"/>
      <c r="VKK20" s="708"/>
      <c r="VKL20" s="708"/>
      <c r="VKM20" s="708"/>
      <c r="VKN20" s="708"/>
      <c r="VKO20" s="708"/>
      <c r="VKP20" s="708"/>
      <c r="VKQ20" s="708"/>
      <c r="VKR20" s="708"/>
      <c r="VKS20" s="708"/>
      <c r="VKT20" s="708"/>
      <c r="VKU20" s="708"/>
      <c r="VKV20" s="708"/>
      <c r="VKW20" s="708"/>
      <c r="VKX20" s="708"/>
      <c r="VKY20" s="708"/>
      <c r="VKZ20" s="708"/>
      <c r="VLA20" s="708"/>
      <c r="VLB20" s="708"/>
      <c r="VLC20" s="708"/>
      <c r="VLD20" s="708"/>
      <c r="VLE20" s="708"/>
      <c r="VLF20" s="708"/>
      <c r="VLG20" s="708"/>
      <c r="VLH20" s="708"/>
      <c r="VLI20" s="708"/>
      <c r="VLJ20" s="708"/>
      <c r="VLK20" s="708"/>
      <c r="VLL20" s="708"/>
      <c r="VLM20" s="708"/>
      <c r="VLN20" s="708"/>
      <c r="VLO20" s="708"/>
      <c r="VLP20" s="708"/>
      <c r="VLQ20" s="708"/>
      <c r="VLR20" s="708"/>
      <c r="VLS20" s="708"/>
      <c r="VLT20" s="708"/>
      <c r="VLU20" s="708"/>
      <c r="VLV20" s="708"/>
      <c r="VLW20" s="708"/>
      <c r="VLX20" s="708"/>
      <c r="VLY20" s="708"/>
      <c r="VLZ20" s="708"/>
      <c r="VMA20" s="708"/>
      <c r="VMB20" s="708"/>
      <c r="VMC20" s="708"/>
      <c r="VMD20" s="708"/>
      <c r="VME20" s="708"/>
      <c r="VMF20" s="708"/>
      <c r="VMG20" s="708"/>
      <c r="VMH20" s="708"/>
      <c r="VMI20" s="708"/>
      <c r="VMJ20" s="708"/>
      <c r="VMK20" s="708"/>
      <c r="VML20" s="708"/>
      <c r="VMM20" s="708"/>
      <c r="VMN20" s="708"/>
      <c r="VMO20" s="708"/>
      <c r="VMP20" s="708"/>
      <c r="VMQ20" s="708"/>
      <c r="VMR20" s="708"/>
      <c r="VMS20" s="708"/>
      <c r="VMT20" s="708"/>
      <c r="VMU20" s="708"/>
      <c r="VMV20" s="708"/>
      <c r="VMW20" s="708"/>
      <c r="VMX20" s="708"/>
      <c r="VMY20" s="708"/>
      <c r="VMZ20" s="708"/>
      <c r="VNA20" s="708"/>
      <c r="VNB20" s="708"/>
      <c r="VNC20" s="708"/>
      <c r="VND20" s="708"/>
      <c r="VNE20" s="708"/>
      <c r="VNF20" s="708"/>
      <c r="VNG20" s="708"/>
      <c r="VNH20" s="708"/>
      <c r="VNI20" s="708"/>
      <c r="VNJ20" s="708"/>
      <c r="VNK20" s="708"/>
      <c r="VNL20" s="708"/>
      <c r="VNM20" s="708"/>
      <c r="VNN20" s="708"/>
      <c r="VNO20" s="708"/>
      <c r="VNP20" s="708"/>
      <c r="VNQ20" s="708"/>
      <c r="VNR20" s="708"/>
      <c r="VNS20" s="708"/>
      <c r="VNT20" s="708"/>
      <c r="VNU20" s="708"/>
      <c r="VNV20" s="708"/>
      <c r="VNW20" s="708"/>
      <c r="VNX20" s="708"/>
      <c r="VNY20" s="708"/>
      <c r="VNZ20" s="708"/>
      <c r="VOA20" s="708"/>
      <c r="VOB20" s="708"/>
      <c r="VOC20" s="708"/>
      <c r="VOD20" s="708"/>
      <c r="VOE20" s="708"/>
      <c r="VOF20" s="708"/>
      <c r="VOG20" s="708"/>
      <c r="VOH20" s="708"/>
      <c r="VOI20" s="708"/>
      <c r="VOJ20" s="708"/>
      <c r="VOK20" s="708"/>
      <c r="VOL20" s="708"/>
      <c r="VOM20" s="708"/>
      <c r="VON20" s="708"/>
      <c r="VOO20" s="708"/>
      <c r="VOP20" s="708"/>
      <c r="VOQ20" s="708"/>
      <c r="VOR20" s="708"/>
      <c r="VOS20" s="708"/>
      <c r="VOT20" s="708"/>
      <c r="VOU20" s="708"/>
      <c r="VOV20" s="708"/>
      <c r="VOW20" s="708"/>
      <c r="VOX20" s="708"/>
      <c r="VOY20" s="708"/>
      <c r="VOZ20" s="708"/>
      <c r="VPA20" s="708"/>
      <c r="VPB20" s="708"/>
      <c r="VPC20" s="708"/>
      <c r="VPD20" s="708"/>
      <c r="VPE20" s="708"/>
      <c r="VPF20" s="708"/>
      <c r="VPG20" s="708"/>
      <c r="VPH20" s="708"/>
      <c r="VPI20" s="708"/>
      <c r="VPJ20" s="708"/>
      <c r="VPK20" s="708"/>
      <c r="VPL20" s="708"/>
      <c r="VPM20" s="708"/>
      <c r="VPN20" s="708"/>
      <c r="VPO20" s="708"/>
      <c r="VPP20" s="708"/>
      <c r="VPQ20" s="708"/>
      <c r="VPR20" s="708"/>
      <c r="VPS20" s="708"/>
      <c r="VPT20" s="708"/>
      <c r="VPU20" s="708"/>
      <c r="VPV20" s="708"/>
      <c r="VPW20" s="708"/>
      <c r="VPX20" s="708"/>
      <c r="VPY20" s="708"/>
      <c r="VPZ20" s="708"/>
      <c r="VQA20" s="708"/>
      <c r="VQB20" s="708"/>
      <c r="VQC20" s="708"/>
      <c r="VQD20" s="708"/>
      <c r="VQE20" s="708"/>
      <c r="VQF20" s="708"/>
      <c r="VQG20" s="708"/>
      <c r="VQH20" s="708"/>
      <c r="VQI20" s="708"/>
      <c r="VQJ20" s="708"/>
      <c r="VQK20" s="708"/>
      <c r="VQL20" s="708"/>
      <c r="VQM20" s="708"/>
      <c r="VQN20" s="708"/>
      <c r="VQO20" s="708"/>
      <c r="VQP20" s="708"/>
      <c r="VQQ20" s="708"/>
      <c r="VQR20" s="708"/>
      <c r="VQS20" s="708"/>
      <c r="VQT20" s="708"/>
      <c r="VQU20" s="708"/>
      <c r="VQV20" s="708"/>
      <c r="VQW20" s="708"/>
      <c r="VQX20" s="708"/>
      <c r="VQY20" s="708"/>
      <c r="VQZ20" s="708"/>
      <c r="VRA20" s="708"/>
      <c r="VRB20" s="708"/>
      <c r="VRC20" s="708"/>
      <c r="VRD20" s="708"/>
      <c r="VRE20" s="708"/>
      <c r="VRF20" s="708"/>
      <c r="VRG20" s="708"/>
      <c r="VRH20" s="708"/>
      <c r="VRI20" s="708"/>
      <c r="VRJ20" s="708"/>
      <c r="VRK20" s="708"/>
      <c r="VRL20" s="708"/>
      <c r="VRM20" s="708"/>
      <c r="VRN20" s="708"/>
      <c r="VRO20" s="708"/>
      <c r="VRP20" s="708"/>
      <c r="VRQ20" s="708"/>
      <c r="VRR20" s="708"/>
      <c r="VRS20" s="708"/>
      <c r="VRT20" s="708"/>
      <c r="VRU20" s="708"/>
      <c r="VRV20" s="708"/>
      <c r="VRW20" s="708"/>
      <c r="VRX20" s="708"/>
      <c r="VRY20" s="708"/>
      <c r="VRZ20" s="708"/>
      <c r="VSA20" s="708"/>
      <c r="VSB20" s="708"/>
      <c r="VSC20" s="708"/>
      <c r="VSD20" s="708"/>
      <c r="VSE20" s="708"/>
      <c r="VSF20" s="708"/>
      <c r="VSG20" s="708"/>
      <c r="VSH20" s="708"/>
      <c r="VSI20" s="708"/>
      <c r="VSJ20" s="708"/>
      <c r="VSK20" s="708"/>
      <c r="VSL20" s="708"/>
      <c r="VSM20" s="708"/>
      <c r="VSN20" s="708"/>
      <c r="VSO20" s="708"/>
      <c r="VSP20" s="708"/>
      <c r="VSQ20" s="708"/>
      <c r="VSR20" s="708"/>
      <c r="VSS20" s="708"/>
      <c r="VST20" s="708"/>
      <c r="VSU20" s="708"/>
      <c r="VSV20" s="708"/>
      <c r="VSW20" s="708"/>
      <c r="VSX20" s="708"/>
      <c r="VSY20" s="708"/>
      <c r="VSZ20" s="708"/>
      <c r="VTA20" s="708"/>
      <c r="VTB20" s="708"/>
      <c r="VTC20" s="708"/>
      <c r="VTD20" s="708"/>
      <c r="VTE20" s="708"/>
      <c r="VTF20" s="708"/>
      <c r="VTG20" s="708"/>
      <c r="VTH20" s="708"/>
      <c r="VTI20" s="708"/>
      <c r="VTJ20" s="708"/>
      <c r="VTK20" s="708"/>
      <c r="VTL20" s="708"/>
      <c r="VTM20" s="708"/>
      <c r="VTN20" s="708"/>
      <c r="VTO20" s="708"/>
      <c r="VTP20" s="708"/>
      <c r="VTQ20" s="708"/>
      <c r="VTR20" s="708"/>
      <c r="VTS20" s="708"/>
      <c r="VTT20" s="708"/>
      <c r="VTU20" s="708"/>
      <c r="VTV20" s="708"/>
      <c r="VTW20" s="708"/>
      <c r="VTX20" s="708"/>
      <c r="VTY20" s="708"/>
      <c r="VTZ20" s="708"/>
      <c r="VUA20" s="708"/>
      <c r="VUB20" s="708"/>
      <c r="VUC20" s="708"/>
      <c r="VUD20" s="708"/>
      <c r="VUE20" s="708"/>
      <c r="VUF20" s="708"/>
      <c r="VUG20" s="708"/>
      <c r="VUH20" s="708"/>
      <c r="VUI20" s="708"/>
      <c r="VUJ20" s="708"/>
      <c r="VUK20" s="708"/>
      <c r="VUL20" s="708"/>
      <c r="VUM20" s="708"/>
      <c r="VUN20" s="708"/>
      <c r="VUO20" s="708"/>
      <c r="VUP20" s="708"/>
      <c r="VUQ20" s="708"/>
      <c r="VUR20" s="708"/>
      <c r="VUS20" s="708"/>
      <c r="VUT20" s="708"/>
      <c r="VUU20" s="708"/>
      <c r="VUV20" s="708"/>
      <c r="VUW20" s="708"/>
      <c r="VUX20" s="708"/>
      <c r="VUY20" s="708"/>
      <c r="VUZ20" s="708"/>
      <c r="VVA20" s="708"/>
      <c r="VVB20" s="708"/>
      <c r="VVC20" s="708"/>
      <c r="VVD20" s="708"/>
      <c r="VVE20" s="708"/>
      <c r="VVF20" s="708"/>
      <c r="VVG20" s="708"/>
      <c r="VVH20" s="708"/>
      <c r="VVI20" s="708"/>
      <c r="VVJ20" s="708"/>
      <c r="VVK20" s="708"/>
      <c r="VVL20" s="708"/>
      <c r="VVM20" s="708"/>
      <c r="VVN20" s="708"/>
      <c r="VVO20" s="708"/>
      <c r="VVP20" s="708"/>
      <c r="VVQ20" s="708"/>
      <c r="VVR20" s="708"/>
      <c r="VVS20" s="708"/>
      <c r="VVT20" s="708"/>
      <c r="VVU20" s="708"/>
      <c r="VVV20" s="708"/>
      <c r="VVW20" s="708"/>
      <c r="VVX20" s="708"/>
      <c r="VVY20" s="708"/>
      <c r="VVZ20" s="708"/>
      <c r="VWA20" s="708"/>
      <c r="VWB20" s="708"/>
      <c r="VWC20" s="708"/>
      <c r="VWD20" s="708"/>
      <c r="VWE20" s="708"/>
      <c r="VWF20" s="708"/>
      <c r="VWG20" s="708"/>
      <c r="VWH20" s="708"/>
      <c r="VWI20" s="708"/>
      <c r="VWJ20" s="708"/>
      <c r="VWK20" s="708"/>
      <c r="VWL20" s="708"/>
      <c r="VWM20" s="708"/>
      <c r="VWN20" s="708"/>
      <c r="VWO20" s="708"/>
      <c r="VWP20" s="708"/>
      <c r="VWQ20" s="708"/>
      <c r="VWR20" s="708"/>
      <c r="VWS20" s="708"/>
      <c r="VWT20" s="708"/>
      <c r="VWU20" s="708"/>
      <c r="VWV20" s="708"/>
      <c r="VWW20" s="708"/>
      <c r="VWX20" s="708"/>
      <c r="VWY20" s="708"/>
      <c r="VWZ20" s="708"/>
      <c r="VXA20" s="708"/>
      <c r="VXB20" s="708"/>
      <c r="VXC20" s="708"/>
      <c r="VXD20" s="708"/>
      <c r="VXE20" s="708"/>
      <c r="VXF20" s="708"/>
      <c r="VXG20" s="708"/>
      <c r="VXH20" s="708"/>
      <c r="VXI20" s="708"/>
      <c r="VXJ20" s="708"/>
      <c r="VXK20" s="708"/>
      <c r="VXL20" s="708"/>
      <c r="VXM20" s="708"/>
      <c r="VXN20" s="708"/>
      <c r="VXO20" s="708"/>
      <c r="VXP20" s="708"/>
      <c r="VXQ20" s="708"/>
      <c r="VXR20" s="708"/>
      <c r="VXS20" s="708"/>
      <c r="VXT20" s="708"/>
      <c r="VXU20" s="708"/>
      <c r="VXV20" s="708"/>
      <c r="VXW20" s="708"/>
      <c r="VXX20" s="708"/>
      <c r="VXY20" s="708"/>
      <c r="VXZ20" s="708"/>
      <c r="VYA20" s="708"/>
      <c r="VYB20" s="708"/>
      <c r="VYC20" s="708"/>
      <c r="VYD20" s="708"/>
      <c r="VYE20" s="708"/>
      <c r="VYF20" s="708"/>
      <c r="VYG20" s="708"/>
      <c r="VYH20" s="708"/>
      <c r="VYI20" s="708"/>
      <c r="VYJ20" s="708"/>
      <c r="VYK20" s="708"/>
      <c r="VYL20" s="708"/>
      <c r="VYM20" s="708"/>
      <c r="VYN20" s="708"/>
      <c r="VYO20" s="708"/>
      <c r="VYP20" s="708"/>
      <c r="VYQ20" s="708"/>
      <c r="VYR20" s="708"/>
      <c r="VYS20" s="708"/>
      <c r="VYT20" s="708"/>
      <c r="VYU20" s="708"/>
      <c r="VYV20" s="708"/>
      <c r="VYW20" s="708"/>
      <c r="VYX20" s="708"/>
      <c r="VYY20" s="708"/>
      <c r="VYZ20" s="708"/>
      <c r="VZA20" s="708"/>
      <c r="VZB20" s="708"/>
      <c r="VZC20" s="708"/>
      <c r="VZD20" s="708"/>
      <c r="VZE20" s="708"/>
      <c r="VZF20" s="708"/>
      <c r="VZG20" s="708"/>
      <c r="VZH20" s="708"/>
      <c r="VZI20" s="708"/>
      <c r="VZJ20" s="708"/>
      <c r="VZK20" s="708"/>
      <c r="VZL20" s="708"/>
      <c r="VZM20" s="708"/>
      <c r="VZN20" s="708"/>
      <c r="VZO20" s="708"/>
      <c r="VZP20" s="708"/>
      <c r="VZQ20" s="708"/>
      <c r="VZR20" s="708"/>
      <c r="VZS20" s="708"/>
      <c r="VZT20" s="708"/>
      <c r="VZU20" s="708"/>
      <c r="VZV20" s="708"/>
      <c r="VZW20" s="708"/>
      <c r="VZX20" s="708"/>
      <c r="VZY20" s="708"/>
      <c r="VZZ20" s="708"/>
      <c r="WAA20" s="708"/>
      <c r="WAB20" s="708"/>
      <c r="WAC20" s="708"/>
      <c r="WAD20" s="708"/>
      <c r="WAE20" s="708"/>
      <c r="WAF20" s="708"/>
      <c r="WAG20" s="708"/>
      <c r="WAH20" s="708"/>
      <c r="WAI20" s="708"/>
      <c r="WAJ20" s="708"/>
      <c r="WAK20" s="708"/>
      <c r="WAL20" s="708"/>
      <c r="WAM20" s="708"/>
      <c r="WAN20" s="708"/>
      <c r="WAO20" s="708"/>
      <c r="WAP20" s="708"/>
      <c r="WAQ20" s="708"/>
      <c r="WAR20" s="708"/>
      <c r="WAS20" s="708"/>
      <c r="WAT20" s="708"/>
      <c r="WAU20" s="708"/>
      <c r="WAV20" s="708"/>
      <c r="WAW20" s="708"/>
      <c r="WAX20" s="708"/>
      <c r="WAY20" s="708"/>
      <c r="WAZ20" s="708"/>
      <c r="WBA20" s="708"/>
      <c r="WBB20" s="708"/>
      <c r="WBC20" s="708"/>
      <c r="WBD20" s="708"/>
      <c r="WBE20" s="708"/>
      <c r="WBF20" s="708"/>
      <c r="WBG20" s="708"/>
      <c r="WBH20" s="708"/>
      <c r="WBI20" s="708"/>
      <c r="WBJ20" s="708"/>
      <c r="WBK20" s="708"/>
      <c r="WBL20" s="708"/>
      <c r="WBM20" s="708"/>
      <c r="WBN20" s="708"/>
      <c r="WBO20" s="708"/>
      <c r="WBP20" s="708"/>
      <c r="WBQ20" s="708"/>
      <c r="WBR20" s="708"/>
      <c r="WBS20" s="708"/>
      <c r="WBT20" s="708"/>
      <c r="WBU20" s="708"/>
      <c r="WBV20" s="708"/>
      <c r="WBW20" s="708"/>
      <c r="WBX20" s="708"/>
      <c r="WBY20" s="708"/>
      <c r="WBZ20" s="708"/>
      <c r="WCA20" s="708"/>
      <c r="WCB20" s="708"/>
      <c r="WCC20" s="708"/>
      <c r="WCD20" s="708"/>
      <c r="WCE20" s="708"/>
      <c r="WCF20" s="708"/>
      <c r="WCG20" s="708"/>
      <c r="WCH20" s="708"/>
      <c r="WCI20" s="708"/>
      <c r="WCJ20" s="708"/>
      <c r="WCK20" s="708"/>
      <c r="WCL20" s="708"/>
      <c r="WCM20" s="708"/>
      <c r="WCN20" s="708"/>
      <c r="WCO20" s="708"/>
      <c r="WCP20" s="708"/>
      <c r="WCQ20" s="708"/>
      <c r="WCR20" s="708"/>
      <c r="WCS20" s="708"/>
      <c r="WCT20" s="708"/>
      <c r="WCU20" s="708"/>
      <c r="WCV20" s="708"/>
      <c r="WCW20" s="708"/>
      <c r="WCX20" s="708"/>
      <c r="WCY20" s="708"/>
      <c r="WCZ20" s="708"/>
      <c r="WDA20" s="708"/>
      <c r="WDB20" s="708"/>
      <c r="WDC20" s="708"/>
      <c r="WDD20" s="708"/>
      <c r="WDE20" s="708"/>
      <c r="WDF20" s="708"/>
      <c r="WDG20" s="708"/>
      <c r="WDH20" s="708"/>
      <c r="WDI20" s="708"/>
      <c r="WDJ20" s="708"/>
      <c r="WDK20" s="708"/>
      <c r="WDL20" s="708"/>
      <c r="WDM20" s="708"/>
      <c r="WDN20" s="708"/>
      <c r="WDO20" s="708"/>
      <c r="WDP20" s="708"/>
      <c r="WDQ20" s="708"/>
      <c r="WDR20" s="708"/>
      <c r="WDS20" s="708"/>
      <c r="WDT20" s="708"/>
      <c r="WDU20" s="708"/>
      <c r="WDV20" s="708"/>
      <c r="WDW20" s="708"/>
      <c r="WDX20" s="708"/>
      <c r="WDY20" s="708"/>
      <c r="WDZ20" s="708"/>
      <c r="WEA20" s="708"/>
      <c r="WEB20" s="708"/>
      <c r="WEC20" s="708"/>
      <c r="WED20" s="708"/>
      <c r="WEE20" s="708"/>
      <c r="WEF20" s="708"/>
      <c r="WEG20" s="708"/>
      <c r="WEH20" s="708"/>
      <c r="WEI20" s="708"/>
      <c r="WEJ20" s="708"/>
      <c r="WEK20" s="708"/>
      <c r="WEL20" s="708"/>
      <c r="WEM20" s="708"/>
      <c r="WEN20" s="708"/>
      <c r="WEO20" s="708"/>
      <c r="WEP20" s="708"/>
      <c r="WEQ20" s="708"/>
      <c r="WER20" s="708"/>
      <c r="WES20" s="708"/>
      <c r="WET20" s="708"/>
      <c r="WEU20" s="708"/>
      <c r="WEV20" s="708"/>
      <c r="WEW20" s="708"/>
      <c r="WEX20" s="708"/>
      <c r="WEY20" s="708"/>
      <c r="WEZ20" s="708"/>
      <c r="WFA20" s="708"/>
      <c r="WFB20" s="708"/>
      <c r="WFC20" s="708"/>
      <c r="WFD20" s="708"/>
      <c r="WFE20" s="708"/>
      <c r="WFF20" s="708"/>
      <c r="WFG20" s="708"/>
      <c r="WFH20" s="708"/>
      <c r="WFI20" s="708"/>
      <c r="WFJ20" s="708"/>
      <c r="WFK20" s="708"/>
      <c r="WFL20" s="708"/>
      <c r="WFM20" s="708"/>
      <c r="WFN20" s="708"/>
      <c r="WFO20" s="708"/>
      <c r="WFP20" s="708"/>
      <c r="WFQ20" s="708"/>
      <c r="WFR20" s="708"/>
      <c r="WFS20" s="708"/>
      <c r="WFT20" s="708"/>
      <c r="WFU20" s="708"/>
      <c r="WFV20" s="708"/>
      <c r="WFW20" s="708"/>
      <c r="WFX20" s="708"/>
      <c r="WFY20" s="708"/>
      <c r="WFZ20" s="708"/>
      <c r="WGA20" s="708"/>
      <c r="WGB20" s="708"/>
      <c r="WGC20" s="708"/>
      <c r="WGD20" s="708"/>
      <c r="WGE20" s="708"/>
      <c r="WGF20" s="708"/>
      <c r="WGG20" s="708"/>
      <c r="WGH20" s="708"/>
      <c r="WGI20" s="708"/>
      <c r="WGJ20" s="708"/>
      <c r="WGK20" s="708"/>
      <c r="WGL20" s="708"/>
      <c r="WGM20" s="708"/>
      <c r="WGN20" s="708"/>
      <c r="WGO20" s="708"/>
      <c r="WGP20" s="708"/>
      <c r="WGQ20" s="708"/>
      <c r="WGR20" s="708"/>
      <c r="WGS20" s="708"/>
      <c r="WGT20" s="708"/>
      <c r="WGU20" s="708"/>
      <c r="WGV20" s="708"/>
      <c r="WGW20" s="708"/>
      <c r="WGX20" s="708"/>
      <c r="WGY20" s="708"/>
      <c r="WGZ20" s="708"/>
      <c r="WHA20" s="708"/>
      <c r="WHB20" s="708"/>
      <c r="WHC20" s="708"/>
      <c r="WHD20" s="708"/>
      <c r="WHE20" s="708"/>
      <c r="WHF20" s="708"/>
      <c r="WHG20" s="708"/>
      <c r="WHH20" s="708"/>
      <c r="WHI20" s="708"/>
      <c r="WHJ20" s="708"/>
      <c r="WHK20" s="708"/>
      <c r="WHL20" s="708"/>
      <c r="WHM20" s="708"/>
      <c r="WHN20" s="708"/>
      <c r="WHO20" s="708"/>
      <c r="WHP20" s="708"/>
      <c r="WHQ20" s="708"/>
      <c r="WHR20" s="708"/>
      <c r="WHS20" s="708"/>
      <c r="WHT20" s="708"/>
      <c r="WHU20" s="708"/>
      <c r="WHV20" s="708"/>
      <c r="WHW20" s="708"/>
      <c r="WHX20" s="708"/>
      <c r="WHY20" s="708"/>
      <c r="WHZ20" s="708"/>
      <c r="WIA20" s="708"/>
      <c r="WIB20" s="708"/>
      <c r="WIC20" s="708"/>
      <c r="WID20" s="708"/>
      <c r="WIE20" s="708"/>
      <c r="WIF20" s="708"/>
      <c r="WIG20" s="708"/>
      <c r="WIH20" s="708"/>
      <c r="WII20" s="708"/>
      <c r="WIJ20" s="708"/>
      <c r="WIK20" s="708"/>
      <c r="WIL20" s="708"/>
      <c r="WIM20" s="708"/>
      <c r="WIN20" s="708"/>
      <c r="WIO20" s="708"/>
      <c r="WIP20" s="708"/>
      <c r="WIQ20" s="708"/>
      <c r="WIR20" s="708"/>
      <c r="WIS20" s="708"/>
      <c r="WIT20" s="708"/>
      <c r="WIU20" s="708"/>
      <c r="WIV20" s="708"/>
      <c r="WIW20" s="708"/>
      <c r="WIX20" s="708"/>
      <c r="WIY20" s="708"/>
      <c r="WIZ20" s="708"/>
      <c r="WJA20" s="708"/>
      <c r="WJB20" s="708"/>
      <c r="WJC20" s="708"/>
      <c r="WJD20" s="708"/>
      <c r="WJE20" s="708"/>
      <c r="WJF20" s="708"/>
      <c r="WJG20" s="708"/>
      <c r="WJH20" s="708"/>
      <c r="WJI20" s="708"/>
      <c r="WJJ20" s="708"/>
      <c r="WJK20" s="708"/>
      <c r="WJL20" s="708"/>
      <c r="WJM20" s="708"/>
      <c r="WJN20" s="708"/>
      <c r="WJO20" s="708"/>
      <c r="WJP20" s="708"/>
      <c r="WJQ20" s="708"/>
      <c r="WJR20" s="708"/>
      <c r="WJS20" s="708"/>
      <c r="WJT20" s="708"/>
      <c r="WJU20" s="708"/>
      <c r="WJV20" s="708"/>
      <c r="WJW20" s="708"/>
      <c r="WJX20" s="708"/>
      <c r="WJY20" s="708"/>
      <c r="WJZ20" s="708"/>
      <c r="WKA20" s="708"/>
      <c r="WKB20" s="708"/>
      <c r="WKC20" s="708"/>
      <c r="WKD20" s="708"/>
      <c r="WKE20" s="708"/>
      <c r="WKF20" s="708"/>
      <c r="WKG20" s="708"/>
      <c r="WKH20" s="708"/>
      <c r="WKI20" s="708"/>
      <c r="WKJ20" s="708"/>
      <c r="WKK20" s="708"/>
      <c r="WKL20" s="708"/>
      <c r="WKM20" s="708"/>
      <c r="WKN20" s="708"/>
      <c r="WKO20" s="708"/>
      <c r="WKP20" s="708"/>
      <c r="WKQ20" s="708"/>
      <c r="WKR20" s="708"/>
      <c r="WKS20" s="708"/>
      <c r="WKT20" s="708"/>
      <c r="WKU20" s="708"/>
      <c r="WKV20" s="708"/>
      <c r="WKW20" s="708"/>
      <c r="WKX20" s="708"/>
      <c r="WKY20" s="708"/>
      <c r="WKZ20" s="708"/>
      <c r="WLA20" s="708"/>
      <c r="WLB20" s="708"/>
      <c r="WLC20" s="708"/>
      <c r="WLD20" s="708"/>
      <c r="WLE20" s="708"/>
      <c r="WLF20" s="708"/>
      <c r="WLG20" s="708"/>
      <c r="WLH20" s="708"/>
      <c r="WLI20" s="708"/>
      <c r="WLJ20" s="708"/>
      <c r="WLK20" s="708"/>
      <c r="WLL20" s="708"/>
      <c r="WLM20" s="708"/>
      <c r="WLN20" s="708"/>
      <c r="WLO20" s="708"/>
      <c r="WLP20" s="708"/>
      <c r="WLQ20" s="708"/>
      <c r="WLR20" s="708"/>
      <c r="WLS20" s="708"/>
      <c r="WLT20" s="708"/>
      <c r="WLU20" s="708"/>
      <c r="WLV20" s="708"/>
      <c r="WLW20" s="708"/>
      <c r="WLX20" s="708"/>
      <c r="WLY20" s="708"/>
      <c r="WLZ20" s="708"/>
      <c r="WMA20" s="708"/>
      <c r="WMB20" s="708"/>
      <c r="WMC20" s="708"/>
      <c r="WMD20" s="708"/>
      <c r="WME20" s="708"/>
      <c r="WMF20" s="708"/>
      <c r="WMG20" s="708"/>
      <c r="WMH20" s="708"/>
      <c r="WMI20" s="708"/>
      <c r="WMJ20" s="708"/>
      <c r="WMK20" s="708"/>
      <c r="WML20" s="708"/>
      <c r="WMM20" s="708"/>
      <c r="WMN20" s="708"/>
      <c r="WMO20" s="708"/>
      <c r="WMP20" s="708"/>
      <c r="WMQ20" s="708"/>
      <c r="WMR20" s="708"/>
      <c r="WMS20" s="708"/>
      <c r="WMT20" s="708"/>
      <c r="WMU20" s="708"/>
      <c r="WMV20" s="708"/>
      <c r="WMW20" s="708"/>
      <c r="WMX20" s="708"/>
      <c r="WMY20" s="708"/>
      <c r="WMZ20" s="708"/>
      <c r="WNA20" s="708"/>
      <c r="WNB20" s="708"/>
      <c r="WNC20" s="708"/>
      <c r="WND20" s="708"/>
      <c r="WNE20" s="708"/>
      <c r="WNF20" s="708"/>
      <c r="WNG20" s="708"/>
      <c r="WNH20" s="708"/>
      <c r="WNI20" s="708"/>
      <c r="WNJ20" s="708"/>
      <c r="WNK20" s="708"/>
      <c r="WNL20" s="708"/>
      <c r="WNM20" s="708"/>
      <c r="WNN20" s="708"/>
      <c r="WNO20" s="708"/>
      <c r="WNP20" s="708"/>
      <c r="WNQ20" s="708"/>
      <c r="WNR20" s="708"/>
      <c r="WNS20" s="708"/>
      <c r="WNT20" s="708"/>
      <c r="WNU20" s="708"/>
      <c r="WNV20" s="708"/>
      <c r="WNW20" s="708"/>
      <c r="WNX20" s="708"/>
      <c r="WNY20" s="708"/>
      <c r="WNZ20" s="708"/>
      <c r="WOA20" s="708"/>
      <c r="WOB20" s="708"/>
      <c r="WOC20" s="708"/>
      <c r="WOD20" s="708"/>
      <c r="WOE20" s="708"/>
      <c r="WOF20" s="708"/>
      <c r="WOG20" s="708"/>
      <c r="WOH20" s="708"/>
      <c r="WOI20" s="708"/>
      <c r="WOJ20" s="708"/>
      <c r="WOK20" s="708"/>
      <c r="WOL20" s="708"/>
      <c r="WOM20" s="708"/>
      <c r="WON20" s="708"/>
      <c r="WOO20" s="708"/>
      <c r="WOP20" s="708"/>
      <c r="WOQ20" s="708"/>
      <c r="WOR20" s="708"/>
      <c r="WOS20" s="708"/>
      <c r="WOT20" s="708"/>
      <c r="WOU20" s="708"/>
      <c r="WOV20" s="708"/>
      <c r="WOW20" s="708"/>
      <c r="WOX20" s="708"/>
      <c r="WOY20" s="708"/>
      <c r="WOZ20" s="708"/>
      <c r="WPA20" s="708"/>
      <c r="WPB20" s="708"/>
      <c r="WPC20" s="708"/>
      <c r="WPD20" s="708"/>
      <c r="WPE20" s="708"/>
      <c r="WPF20" s="708"/>
      <c r="WPG20" s="708"/>
      <c r="WPH20" s="708"/>
      <c r="WPI20" s="708"/>
      <c r="WPJ20" s="708"/>
      <c r="WPK20" s="708"/>
      <c r="WPL20" s="708"/>
      <c r="WPM20" s="708"/>
      <c r="WPN20" s="708"/>
      <c r="WPO20" s="708"/>
      <c r="WPP20" s="708"/>
      <c r="WPQ20" s="708"/>
      <c r="WPR20" s="708"/>
      <c r="WPS20" s="708"/>
      <c r="WPT20" s="708"/>
      <c r="WPU20" s="708"/>
      <c r="WPV20" s="708"/>
      <c r="WPW20" s="708"/>
      <c r="WPX20" s="708"/>
      <c r="WPY20" s="708"/>
      <c r="WPZ20" s="708"/>
      <c r="WQA20" s="708"/>
      <c r="WQB20" s="708"/>
      <c r="WQC20" s="708"/>
      <c r="WQD20" s="708"/>
      <c r="WQE20" s="708"/>
      <c r="WQF20" s="708"/>
      <c r="WQG20" s="708"/>
      <c r="WQH20" s="708"/>
      <c r="WQI20" s="708"/>
      <c r="WQJ20" s="708"/>
      <c r="WQK20" s="708"/>
      <c r="WQL20" s="708"/>
      <c r="WQM20" s="708"/>
      <c r="WQN20" s="708"/>
      <c r="WQO20" s="708"/>
      <c r="WQP20" s="708"/>
      <c r="WQQ20" s="708"/>
      <c r="WQR20" s="708"/>
      <c r="WQS20" s="708"/>
      <c r="WQT20" s="708"/>
      <c r="WQU20" s="708"/>
      <c r="WQV20" s="708"/>
      <c r="WQW20" s="708"/>
      <c r="WQX20" s="708"/>
      <c r="WQY20" s="708"/>
      <c r="WQZ20" s="708"/>
      <c r="WRA20" s="708"/>
      <c r="WRB20" s="708"/>
      <c r="WRC20" s="708"/>
      <c r="WRD20" s="708"/>
      <c r="WRE20" s="708"/>
      <c r="WRF20" s="708"/>
      <c r="WRG20" s="708"/>
      <c r="WRH20" s="708"/>
      <c r="WRI20" s="708"/>
      <c r="WRJ20" s="708"/>
      <c r="WRK20" s="708"/>
      <c r="WRL20" s="708"/>
      <c r="WRM20" s="708"/>
      <c r="WRN20" s="708"/>
      <c r="WRO20" s="708"/>
      <c r="WRP20" s="708"/>
      <c r="WRQ20" s="708"/>
      <c r="WRR20" s="708"/>
      <c r="WRS20" s="708"/>
      <c r="WRT20" s="708"/>
      <c r="WRU20" s="708"/>
      <c r="WRV20" s="708"/>
      <c r="WRW20" s="708"/>
      <c r="WRX20" s="708"/>
      <c r="WRY20" s="708"/>
      <c r="WRZ20" s="708"/>
      <c r="WSA20" s="708"/>
      <c r="WSB20" s="708"/>
      <c r="WSC20" s="708"/>
      <c r="WSD20" s="708"/>
      <c r="WSE20" s="708"/>
      <c r="WSF20" s="708"/>
      <c r="WSG20" s="708"/>
      <c r="WSH20" s="708"/>
      <c r="WSI20" s="708"/>
      <c r="WSJ20" s="708"/>
      <c r="WSK20" s="708"/>
      <c r="WSL20" s="708"/>
      <c r="WSM20" s="708"/>
      <c r="WSN20" s="708"/>
      <c r="WSO20" s="708"/>
      <c r="WSP20" s="708"/>
      <c r="WSQ20" s="708"/>
      <c r="WSR20" s="708"/>
      <c r="WSS20" s="708"/>
      <c r="WST20" s="708"/>
      <c r="WSU20" s="708"/>
      <c r="WSV20" s="708"/>
      <c r="WSW20" s="708"/>
      <c r="WSX20" s="708"/>
      <c r="WSY20" s="708"/>
      <c r="WSZ20" s="708"/>
      <c r="WTA20" s="708"/>
      <c r="WTB20" s="708"/>
      <c r="WTC20" s="708"/>
      <c r="WTD20" s="708"/>
      <c r="WTE20" s="708"/>
      <c r="WTF20" s="708"/>
      <c r="WTG20" s="708"/>
      <c r="WTH20" s="708"/>
      <c r="WTI20" s="708"/>
      <c r="WTJ20" s="708"/>
      <c r="WTK20" s="708"/>
      <c r="WTL20" s="708"/>
      <c r="WTM20" s="708"/>
      <c r="WTN20" s="708"/>
      <c r="WTO20" s="708"/>
      <c r="WTP20" s="708"/>
      <c r="WTQ20" s="708"/>
      <c r="WTR20" s="708"/>
      <c r="WTS20" s="708"/>
      <c r="WTT20" s="708"/>
      <c r="WTU20" s="708"/>
      <c r="WTV20" s="708"/>
      <c r="WTW20" s="708"/>
      <c r="WTX20" s="708"/>
      <c r="WTY20" s="708"/>
      <c r="WTZ20" s="708"/>
      <c r="WUA20" s="708"/>
      <c r="WUB20" s="708"/>
      <c r="WUC20" s="708"/>
      <c r="WUD20" s="708"/>
      <c r="WUE20" s="708"/>
      <c r="WUF20" s="708"/>
      <c r="WUG20" s="708"/>
      <c r="WUH20" s="708"/>
      <c r="WUI20" s="708"/>
      <c r="WUJ20" s="708"/>
      <c r="WUK20" s="708"/>
      <c r="WUL20" s="708"/>
      <c r="WUM20" s="708"/>
      <c r="WUN20" s="708"/>
      <c r="WUO20" s="708"/>
      <c r="WUP20" s="708"/>
      <c r="WUQ20" s="708"/>
      <c r="WUR20" s="708"/>
      <c r="WUS20" s="708"/>
      <c r="WUT20" s="708"/>
      <c r="WUU20" s="708"/>
      <c r="WUV20" s="708"/>
      <c r="WUW20" s="708"/>
      <c r="WUX20" s="708"/>
      <c r="WUY20" s="708"/>
      <c r="WUZ20" s="708"/>
      <c r="WVA20" s="708"/>
      <c r="WVB20" s="708"/>
      <c r="WVC20" s="708"/>
      <c r="WVD20" s="708"/>
      <c r="WVE20" s="708"/>
      <c r="WVF20" s="708"/>
      <c r="WVG20" s="708"/>
      <c r="WVH20" s="708"/>
      <c r="WVI20" s="708"/>
      <c r="WVJ20" s="708"/>
      <c r="WVK20" s="708"/>
      <c r="WVL20" s="708"/>
      <c r="WVM20" s="708"/>
      <c r="WVN20" s="708"/>
      <c r="WVO20" s="708"/>
      <c r="WVP20" s="708"/>
      <c r="WVQ20" s="708"/>
      <c r="WVR20" s="708"/>
      <c r="WVS20" s="708"/>
      <c r="WVT20" s="708"/>
      <c r="WVU20" s="708"/>
      <c r="WVV20" s="708"/>
      <c r="WVW20" s="708"/>
      <c r="WVX20" s="708"/>
      <c r="WVY20" s="708"/>
      <c r="WVZ20" s="708"/>
      <c r="WWA20" s="708"/>
      <c r="WWB20" s="708"/>
      <c r="WWC20" s="708"/>
      <c r="WWD20" s="708"/>
      <c r="WWE20" s="708"/>
      <c r="WWF20" s="708"/>
      <c r="WWG20" s="708"/>
      <c r="WWH20" s="708"/>
      <c r="WWI20" s="708"/>
      <c r="WWJ20" s="708"/>
      <c r="WWK20" s="708"/>
      <c r="WWL20" s="708"/>
      <c r="WWM20" s="708"/>
      <c r="WWN20" s="708"/>
      <c r="WWO20" s="708"/>
      <c r="WWP20" s="708"/>
      <c r="WWQ20" s="708"/>
      <c r="WWR20" s="708"/>
      <c r="WWS20" s="708"/>
      <c r="WWT20" s="708"/>
      <c r="WWU20" s="708"/>
      <c r="WWV20" s="708"/>
      <c r="WWW20" s="708"/>
      <c r="WWX20" s="708"/>
      <c r="WWY20" s="708"/>
      <c r="WWZ20" s="708"/>
      <c r="WXA20" s="708"/>
      <c r="WXB20" s="708"/>
      <c r="WXC20" s="708"/>
      <c r="WXD20" s="708"/>
      <c r="WXE20" s="708"/>
      <c r="WXF20" s="708"/>
      <c r="WXG20" s="708"/>
      <c r="WXH20" s="708"/>
      <c r="WXI20" s="708"/>
      <c r="WXJ20" s="708"/>
      <c r="WXK20" s="708"/>
      <c r="WXL20" s="708"/>
      <c r="WXM20" s="708"/>
      <c r="WXN20" s="708"/>
      <c r="WXO20" s="708"/>
      <c r="WXP20" s="708"/>
      <c r="WXQ20" s="708"/>
      <c r="WXR20" s="708"/>
      <c r="WXS20" s="708"/>
      <c r="WXT20" s="708"/>
      <c r="WXU20" s="708"/>
      <c r="WXV20" s="708"/>
      <c r="WXW20" s="708"/>
      <c r="WXX20" s="708"/>
      <c r="WXY20" s="708"/>
      <c r="WXZ20" s="708"/>
      <c r="WYA20" s="708"/>
      <c r="WYB20" s="708"/>
      <c r="WYC20" s="708"/>
      <c r="WYD20" s="708"/>
      <c r="WYE20" s="708"/>
      <c r="WYF20" s="708"/>
      <c r="WYG20" s="708"/>
      <c r="WYH20" s="708"/>
      <c r="WYI20" s="708"/>
      <c r="WYJ20" s="708"/>
      <c r="WYK20" s="708"/>
      <c r="WYL20" s="708"/>
      <c r="WYM20" s="708"/>
      <c r="WYN20" s="708"/>
      <c r="WYO20" s="708"/>
      <c r="WYP20" s="708"/>
      <c r="WYQ20" s="708"/>
      <c r="WYR20" s="708"/>
      <c r="WYS20" s="708"/>
      <c r="WYT20" s="708"/>
      <c r="WYU20" s="708"/>
      <c r="WYV20" s="708"/>
      <c r="WYW20" s="708"/>
      <c r="WYX20" s="708"/>
      <c r="WYY20" s="708"/>
      <c r="WYZ20" s="708"/>
      <c r="WZA20" s="708"/>
      <c r="WZB20" s="708"/>
      <c r="WZC20" s="708"/>
      <c r="WZD20" s="708"/>
      <c r="WZE20" s="708"/>
      <c r="WZF20" s="708"/>
      <c r="WZG20" s="708"/>
      <c r="WZH20" s="708"/>
      <c r="WZI20" s="708"/>
      <c r="WZJ20" s="708"/>
      <c r="WZK20" s="708"/>
      <c r="WZL20" s="708"/>
      <c r="WZM20" s="708"/>
      <c r="WZN20" s="708"/>
      <c r="WZO20" s="708"/>
      <c r="WZP20" s="708"/>
      <c r="WZQ20" s="708"/>
      <c r="WZR20" s="708"/>
      <c r="WZS20" s="708"/>
      <c r="WZT20" s="708"/>
      <c r="WZU20" s="708"/>
      <c r="WZV20" s="708"/>
      <c r="WZW20" s="708"/>
      <c r="WZX20" s="708"/>
      <c r="WZY20" s="708"/>
      <c r="WZZ20" s="708"/>
      <c r="XAA20" s="708"/>
      <c r="XAB20" s="708"/>
      <c r="XAC20" s="708"/>
      <c r="XAD20" s="708"/>
      <c r="XAE20" s="708"/>
      <c r="XAF20" s="708"/>
      <c r="XAG20" s="708"/>
      <c r="XAH20" s="708"/>
      <c r="XAI20" s="708"/>
      <c r="XAJ20" s="708"/>
      <c r="XAK20" s="708"/>
      <c r="XAL20" s="708"/>
      <c r="XAM20" s="708"/>
      <c r="XAN20" s="708"/>
      <c r="XAO20" s="708"/>
      <c r="XAP20" s="708"/>
      <c r="XAQ20" s="708"/>
      <c r="XAR20" s="708"/>
      <c r="XAS20" s="708"/>
      <c r="XAT20" s="708"/>
      <c r="XAU20" s="708"/>
      <c r="XAV20" s="708"/>
      <c r="XAW20" s="708"/>
      <c r="XAX20" s="708"/>
      <c r="XAY20" s="708"/>
      <c r="XAZ20" s="708"/>
      <c r="XBA20" s="708"/>
      <c r="XBB20" s="708"/>
      <c r="XBC20" s="708"/>
      <c r="XBD20" s="708"/>
      <c r="XBE20" s="708"/>
      <c r="XBF20" s="708"/>
      <c r="XBG20" s="708"/>
      <c r="XBH20" s="708"/>
      <c r="XBI20" s="708"/>
      <c r="XBJ20" s="708"/>
      <c r="XBK20" s="708"/>
      <c r="XBL20" s="708"/>
      <c r="XBM20" s="708"/>
      <c r="XBN20" s="708"/>
      <c r="XBO20" s="708"/>
      <c r="XBP20" s="708"/>
      <c r="XBQ20" s="708"/>
      <c r="XBR20" s="708"/>
      <c r="XBS20" s="708"/>
      <c r="XBT20" s="708"/>
      <c r="XBU20" s="708"/>
      <c r="XBV20" s="708"/>
      <c r="XBW20" s="708"/>
      <c r="XBX20" s="708"/>
      <c r="XBY20" s="708"/>
      <c r="XBZ20" s="708"/>
      <c r="XCA20" s="708"/>
      <c r="XCB20" s="708"/>
      <c r="XCC20" s="708"/>
      <c r="XCD20" s="708"/>
      <c r="XCE20" s="708"/>
      <c r="XCF20" s="708"/>
      <c r="XCG20" s="708"/>
      <c r="XCH20" s="708"/>
      <c r="XCI20" s="708"/>
      <c r="XCJ20" s="708"/>
      <c r="XCK20" s="708"/>
      <c r="XCL20" s="708"/>
      <c r="XCM20" s="708"/>
      <c r="XCN20" s="708"/>
      <c r="XCO20" s="708"/>
      <c r="XCP20" s="708"/>
      <c r="XCQ20" s="708"/>
      <c r="XCR20" s="708"/>
      <c r="XCS20" s="708"/>
      <c r="XCT20" s="708"/>
      <c r="XCU20" s="708"/>
      <c r="XCV20" s="708"/>
      <c r="XCW20" s="708"/>
      <c r="XCX20" s="708"/>
      <c r="XCY20" s="708"/>
      <c r="XCZ20" s="708"/>
      <c r="XDA20" s="708"/>
      <c r="XDB20" s="708"/>
      <c r="XDC20" s="708"/>
      <c r="XDD20" s="708"/>
      <c r="XDE20" s="708"/>
      <c r="XDF20" s="708"/>
      <c r="XDG20" s="708"/>
      <c r="XDH20" s="708"/>
      <c r="XDI20" s="708"/>
      <c r="XDJ20" s="708"/>
      <c r="XDK20" s="708"/>
      <c r="XDL20" s="708"/>
      <c r="XDM20" s="708"/>
      <c r="XDN20" s="708"/>
      <c r="XDO20" s="708"/>
      <c r="XDP20" s="708"/>
      <c r="XDQ20" s="708"/>
      <c r="XDR20" s="708"/>
      <c r="XDS20" s="708"/>
      <c r="XDT20" s="708"/>
      <c r="XDU20" s="708"/>
      <c r="XDV20" s="708"/>
      <c r="XDW20" s="708"/>
      <c r="XDX20" s="708"/>
      <c r="XDY20" s="708"/>
      <c r="XDZ20" s="708"/>
      <c r="XEA20" s="708"/>
      <c r="XEB20" s="708"/>
      <c r="XEC20" s="708"/>
      <c r="XED20" s="708"/>
      <c r="XEE20" s="708"/>
      <c r="XEF20" s="708"/>
      <c r="XEG20" s="708"/>
      <c r="XEH20" s="708"/>
      <c r="XEI20" s="708"/>
      <c r="XEJ20" s="708"/>
      <c r="XEK20" s="708"/>
      <c r="XEL20" s="708"/>
      <c r="XEM20" s="708"/>
      <c r="XEN20" s="708"/>
      <c r="XEO20" s="708"/>
      <c r="XEP20" s="708"/>
      <c r="XEQ20" s="708"/>
      <c r="XER20" s="708"/>
      <c r="XES20" s="708"/>
      <c r="XET20" s="708"/>
      <c r="XEU20" s="708"/>
      <c r="XEV20" s="708"/>
      <c r="XEW20" s="708"/>
      <c r="XEX20" s="708"/>
      <c r="XEY20" s="708"/>
      <c r="XEZ20" s="708"/>
      <c r="XFA20" s="708"/>
      <c r="XFB20" s="708"/>
    </row>
    <row r="21" spans="1:16382" ht="15.75" thickTop="1">
      <c r="C21" s="709"/>
      <c r="D21" s="709"/>
      <c r="E21" s="709"/>
      <c r="F21" s="709"/>
      <c r="G21" s="709"/>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100" zoomScaleSheetLayoutView="100"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64" t="s">
        <v>693</v>
      </c>
      <c r="B1" s="2964"/>
      <c r="C1" s="2964"/>
      <c r="D1" s="2964"/>
      <c r="E1" s="2964"/>
      <c r="F1" s="2964"/>
      <c r="G1" s="2964"/>
      <c r="H1" s="2964"/>
      <c r="I1" s="2964"/>
      <c r="J1" s="2964"/>
      <c r="K1" s="2964"/>
      <c r="L1" s="2964"/>
    </row>
    <row r="2" spans="1:12">
      <c r="A2" s="2964" t="s">
        <v>694</v>
      </c>
      <c r="B2" s="2964"/>
      <c r="C2" s="2964"/>
      <c r="D2" s="2964"/>
      <c r="E2" s="2964"/>
      <c r="F2" s="2964"/>
      <c r="G2" s="2964"/>
      <c r="H2" s="2964"/>
      <c r="I2" s="2964"/>
      <c r="J2" s="2964"/>
      <c r="K2" s="2964"/>
      <c r="L2" s="2964"/>
    </row>
    <row r="3" spans="1:12">
      <c r="A3" s="2995" t="s">
        <v>631</v>
      </c>
      <c r="B3" s="2995"/>
      <c r="C3" s="2995"/>
      <c r="D3" s="2995"/>
      <c r="E3" s="2995"/>
      <c r="F3" s="2995"/>
      <c r="G3" s="2995"/>
      <c r="H3" s="2995"/>
      <c r="I3" s="2995"/>
      <c r="J3" s="2995"/>
      <c r="K3" s="2995"/>
      <c r="L3" s="2995"/>
    </row>
    <row r="4" spans="1:12" ht="15.75" thickBot="1">
      <c r="A4" s="2980" t="s">
        <v>695</v>
      </c>
      <c r="B4" s="2980"/>
      <c r="C4" s="2980"/>
      <c r="D4" s="2980"/>
      <c r="E4" s="2980"/>
      <c r="F4" s="2980"/>
      <c r="G4" s="2980"/>
      <c r="H4" s="2980"/>
      <c r="I4" s="2980"/>
      <c r="J4" s="2980"/>
      <c r="K4" s="2980"/>
      <c r="L4" s="2980"/>
    </row>
    <row r="5" spans="1:12" ht="15.75" customHeight="1" thickTop="1">
      <c r="A5" s="3038" t="s">
        <v>108</v>
      </c>
      <c r="B5" s="2983" t="s">
        <v>696</v>
      </c>
      <c r="C5" s="2983" t="s">
        <v>577</v>
      </c>
      <c r="D5" s="710" t="s">
        <v>149</v>
      </c>
      <c r="E5" s="3042" t="s">
        <v>299</v>
      </c>
      <c r="F5" s="3043"/>
      <c r="G5" s="3042" t="s">
        <v>312</v>
      </c>
      <c r="H5" s="3043"/>
      <c r="I5" s="2983" t="s">
        <v>506</v>
      </c>
      <c r="J5" s="2983"/>
      <c r="K5" s="3043" t="s">
        <v>506</v>
      </c>
      <c r="L5" s="3044"/>
    </row>
    <row r="6" spans="1:12" ht="15.75" customHeight="1">
      <c r="A6" s="3039"/>
      <c r="B6" s="3041"/>
      <c r="C6" s="3041"/>
      <c r="D6" s="414" t="s">
        <v>507</v>
      </c>
      <c r="E6" s="3045" t="s">
        <v>508</v>
      </c>
      <c r="F6" s="2970"/>
      <c r="G6" s="3045" t="s">
        <v>509</v>
      </c>
      <c r="H6" s="2970"/>
      <c r="I6" s="711"/>
      <c r="J6" s="711"/>
      <c r="K6" s="414"/>
      <c r="L6" s="712"/>
    </row>
    <row r="7" spans="1:12">
      <c r="A7" s="3039"/>
      <c r="B7" s="2959"/>
      <c r="C7" s="2959"/>
      <c r="D7" s="415" t="s">
        <v>510</v>
      </c>
      <c r="E7" s="415" t="s">
        <v>697</v>
      </c>
      <c r="F7" s="415" t="s">
        <v>510</v>
      </c>
      <c r="G7" s="415" t="s">
        <v>697</v>
      </c>
      <c r="H7" s="415" t="s">
        <v>510</v>
      </c>
      <c r="I7" s="2959" t="s">
        <v>513</v>
      </c>
      <c r="J7" s="2959" t="s">
        <v>514</v>
      </c>
      <c r="K7" s="2970" t="s">
        <v>515</v>
      </c>
      <c r="L7" s="2991" t="s">
        <v>516</v>
      </c>
    </row>
    <row r="8" spans="1:12" ht="16.5">
      <c r="A8" s="3039"/>
      <c r="B8" s="2959"/>
      <c r="C8" s="2959"/>
      <c r="D8" s="417" t="s">
        <v>517</v>
      </c>
      <c r="E8" s="417" t="s">
        <v>698</v>
      </c>
      <c r="F8" s="417" t="s">
        <v>517</v>
      </c>
      <c r="G8" s="417" t="s">
        <v>699</v>
      </c>
      <c r="H8" s="417" t="s">
        <v>700</v>
      </c>
      <c r="I8" s="2959"/>
      <c r="J8" s="2959"/>
      <c r="K8" s="2970"/>
      <c r="L8" s="2991"/>
    </row>
    <row r="9" spans="1:12">
      <c r="A9" s="3039"/>
      <c r="B9" s="2959"/>
      <c r="C9" s="2959"/>
      <c r="D9" s="417" t="s">
        <v>701</v>
      </c>
      <c r="E9" s="415" t="s">
        <v>702</v>
      </c>
      <c r="F9" s="415" t="s">
        <v>701</v>
      </c>
      <c r="G9" s="415" t="s">
        <v>702</v>
      </c>
      <c r="H9" s="415" t="s">
        <v>701</v>
      </c>
      <c r="I9" s="2959"/>
      <c r="J9" s="2959"/>
      <c r="K9" s="2970"/>
      <c r="L9" s="2991"/>
    </row>
    <row r="10" spans="1:12">
      <c r="A10" s="3039"/>
      <c r="B10" s="2959"/>
      <c r="C10" s="2960"/>
      <c r="D10" s="416">
        <v>1</v>
      </c>
      <c r="E10" s="418">
        <v>2</v>
      </c>
      <c r="F10" s="713">
        <v>3</v>
      </c>
      <c r="G10" s="418">
        <v>4</v>
      </c>
      <c r="H10" s="713">
        <v>5</v>
      </c>
      <c r="I10" s="2959"/>
      <c r="J10" s="2959"/>
      <c r="K10" s="2970"/>
      <c r="L10" s="2991"/>
    </row>
    <row r="11" spans="1:12" ht="28.5">
      <c r="A11" s="3040"/>
      <c r="B11" s="594" t="s">
        <v>703</v>
      </c>
      <c r="C11" s="595">
        <v>100</v>
      </c>
      <c r="D11" s="595">
        <f>SUMPRODUCT(D12:D18,$C$12:$C$18)/100</f>
        <v>100.33229190986965</v>
      </c>
      <c r="E11" s="595">
        <v>102.79278225942272</v>
      </c>
      <c r="F11" s="595">
        <f>SUMPRODUCT(F12:F18,$C$12:$C$18)/100</f>
        <v>102.94228954154175</v>
      </c>
      <c r="G11" s="595">
        <f>SUMPRODUCT(G12:G18,$C$12:$C$18)/100</f>
        <v>108.80289397212125</v>
      </c>
      <c r="H11" s="595">
        <f>SUMPRODUCT(H12:H18,$C$12:$C$18)/100</f>
        <v>109.42840165874333</v>
      </c>
      <c r="I11" s="595">
        <f>F11/D11*100-100</f>
        <v>2.6013535442972966</v>
      </c>
      <c r="J11" s="595">
        <f>F11/E11*100-100</f>
        <v>0.14544531126875881</v>
      </c>
      <c r="K11" s="595">
        <f>H11/F11*100-100</f>
        <v>6.3007265003408861</v>
      </c>
      <c r="L11" s="596">
        <f>H11/G11*100-100</f>
        <v>0.57489986137899507</v>
      </c>
    </row>
    <row r="12" spans="1:12">
      <c r="A12" s="714">
        <v>1</v>
      </c>
      <c r="B12" s="604" t="s">
        <v>704</v>
      </c>
      <c r="C12" s="715">
        <v>15.585547093124354</v>
      </c>
      <c r="D12" s="715">
        <v>100.05023956298828</v>
      </c>
      <c r="E12" s="716">
        <v>101.17813110351562</v>
      </c>
      <c r="F12" s="715">
        <v>101.21340179443359</v>
      </c>
      <c r="G12" s="716">
        <v>108.01705932617187</v>
      </c>
      <c r="H12" s="717">
        <v>109.76195526123047</v>
      </c>
      <c r="I12" s="595">
        <f t="shared" ref="I12:I18" si="0">F12/D12*100-100</f>
        <v>1.162578157259702</v>
      </c>
      <c r="J12" s="595">
        <f t="shared" ref="J12:J18" si="1">F12/E12*100-100</f>
        <v>3.4859994480314072E-2</v>
      </c>
      <c r="K12" s="595">
        <f t="shared" ref="K12:K18" si="2">H12/F12*100-100</f>
        <v>8.4460687174206015</v>
      </c>
      <c r="L12" s="596">
        <f t="shared" ref="L12:L18" si="3">H12/G12*100-100</f>
        <v>1.6153892227242181</v>
      </c>
    </row>
    <row r="13" spans="1:12">
      <c r="A13" s="603">
        <v>2</v>
      </c>
      <c r="B13" s="604" t="s">
        <v>705</v>
      </c>
      <c r="C13" s="605">
        <v>15.985863149623746</v>
      </c>
      <c r="D13" s="605">
        <v>101.29201507568359</v>
      </c>
      <c r="E13" s="718">
        <v>103.23398590087891</v>
      </c>
      <c r="F13" s="605">
        <v>103.36264038085937</v>
      </c>
      <c r="G13" s="718">
        <v>106.95015716552734</v>
      </c>
      <c r="H13" s="717">
        <v>107.24201965332031</v>
      </c>
      <c r="I13" s="595">
        <f t="shared" si="0"/>
        <v>2.0442137552783919</v>
      </c>
      <c r="J13" s="595">
        <f t="shared" si="1"/>
        <v>0.12462415246079672</v>
      </c>
      <c r="K13" s="595">
        <f t="shared" si="2"/>
        <v>3.7531735433292255</v>
      </c>
      <c r="L13" s="596">
        <f t="shared" si="3"/>
        <v>0.27289580074318565</v>
      </c>
    </row>
    <row r="14" spans="1:12">
      <c r="A14" s="603">
        <v>3</v>
      </c>
      <c r="B14" s="604" t="s">
        <v>706</v>
      </c>
      <c r="C14" s="605">
        <v>31.889027822786336</v>
      </c>
      <c r="D14" s="605">
        <v>100.33184051513672</v>
      </c>
      <c r="E14" s="718">
        <v>102.14434814453125</v>
      </c>
      <c r="F14" s="605">
        <v>102.25418090820312</v>
      </c>
      <c r="G14" s="718">
        <v>106.98210906982422</v>
      </c>
      <c r="H14" s="717">
        <v>107.40042877197266</v>
      </c>
      <c r="I14" s="595">
        <f t="shared" si="0"/>
        <v>1.91598238724265</v>
      </c>
      <c r="J14" s="595">
        <f t="shared" si="1"/>
        <v>0.10752701022327926</v>
      </c>
      <c r="K14" s="595">
        <f t="shared" si="2"/>
        <v>5.0327994592118159</v>
      </c>
      <c r="L14" s="596">
        <f t="shared" si="3"/>
        <v>0.39101837287149976</v>
      </c>
    </row>
    <row r="15" spans="1:12">
      <c r="A15" s="714">
        <v>4</v>
      </c>
      <c r="B15" s="604" t="s">
        <v>707</v>
      </c>
      <c r="C15" s="605">
        <v>9.8816774950422577</v>
      </c>
      <c r="D15" s="605">
        <v>99.825309753417969</v>
      </c>
      <c r="E15" s="718">
        <v>102.5098876953125</v>
      </c>
      <c r="F15" s="605">
        <v>103.07273864746094</v>
      </c>
      <c r="G15" s="718">
        <v>112.46089935302734</v>
      </c>
      <c r="H15" s="717">
        <v>113.79364776611328</v>
      </c>
      <c r="I15" s="595">
        <f t="shared" si="0"/>
        <v>3.2531117630033606</v>
      </c>
      <c r="J15" s="595">
        <f t="shared" si="1"/>
        <v>0.54906991393978899</v>
      </c>
      <c r="K15" s="595">
        <f t="shared" si="2"/>
        <v>10.401304223923844</v>
      </c>
      <c r="L15" s="596">
        <f t="shared" si="3"/>
        <v>1.1850771430364375</v>
      </c>
    </row>
    <row r="16" spans="1:12">
      <c r="A16" s="603">
        <v>5</v>
      </c>
      <c r="B16" s="604" t="s">
        <v>708</v>
      </c>
      <c r="C16" s="605">
        <v>15.682755063806756</v>
      </c>
      <c r="D16" s="605">
        <v>100.0140380859375</v>
      </c>
      <c r="E16" s="718">
        <v>103.38743591308594</v>
      </c>
      <c r="F16" s="605">
        <v>103.26410675048828</v>
      </c>
      <c r="G16" s="718">
        <v>112.30979156494141</v>
      </c>
      <c r="H16" s="717">
        <v>112.08152770996094</v>
      </c>
      <c r="I16" s="595">
        <f t="shared" si="0"/>
        <v>3.2496124811580529</v>
      </c>
      <c r="J16" s="595">
        <f t="shared" si="1"/>
        <v>-0.11928834631447671</v>
      </c>
      <c r="K16" s="595">
        <f t="shared" si="2"/>
        <v>8.5387084021147217</v>
      </c>
      <c r="L16" s="596">
        <f t="shared" si="3"/>
        <v>-0.20324483894040668</v>
      </c>
    </row>
    <row r="17" spans="1:12">
      <c r="A17" s="603">
        <v>6</v>
      </c>
      <c r="B17" s="604" t="s">
        <v>709</v>
      </c>
      <c r="C17" s="605">
        <v>4.7110154710124066</v>
      </c>
      <c r="D17" s="605">
        <v>100.69464874267578</v>
      </c>
      <c r="E17" s="718">
        <v>103.39034271240234</v>
      </c>
      <c r="F17" s="605">
        <v>103.84641265869141</v>
      </c>
      <c r="G17" s="718">
        <v>105.46049499511719</v>
      </c>
      <c r="H17" s="717">
        <v>105.04134368896484</v>
      </c>
      <c r="I17" s="595">
        <f t="shared" si="0"/>
        <v>3.1300212626690183</v>
      </c>
      <c r="J17" s="595">
        <f t="shared" si="1"/>
        <v>0.44111464796831967</v>
      </c>
      <c r="K17" s="595">
        <f t="shared" si="2"/>
        <v>1.1506714576658368</v>
      </c>
      <c r="L17" s="596">
        <f t="shared" si="3"/>
        <v>-0.39744864289869497</v>
      </c>
    </row>
    <row r="18" spans="1:12" ht="15.75" thickBot="1">
      <c r="A18" s="719">
        <v>7</v>
      </c>
      <c r="B18" s="608" t="s">
        <v>710</v>
      </c>
      <c r="C18" s="609">
        <v>6.2641139046041312</v>
      </c>
      <c r="D18" s="609">
        <v>99.91119384765625</v>
      </c>
      <c r="E18" s="720">
        <v>107.49331665039062</v>
      </c>
      <c r="F18" s="609">
        <v>107.98270416259766</v>
      </c>
      <c r="G18" s="720">
        <v>112.71875</v>
      </c>
      <c r="H18" s="721">
        <v>114.27280426025391</v>
      </c>
      <c r="I18" s="722">
        <f t="shared" si="0"/>
        <v>8.0786846839692146</v>
      </c>
      <c r="J18" s="722">
        <f t="shared" si="1"/>
        <v>0.45527250200932201</v>
      </c>
      <c r="K18" s="722">
        <f t="shared" si="2"/>
        <v>5.8250996272373214</v>
      </c>
      <c r="L18" s="723">
        <f t="shared" si="3"/>
        <v>1.378700757641397</v>
      </c>
    </row>
    <row r="19" spans="1:12" ht="36.75" thickTop="1">
      <c r="A19" s="466"/>
      <c r="B19" s="464" t="s">
        <v>711</v>
      </c>
      <c r="C19" s="408"/>
      <c r="D19" s="408"/>
      <c r="E19" s="408"/>
      <c r="F19" s="408"/>
      <c r="G19" s="408"/>
      <c r="H19" s="408"/>
      <c r="I19" s="408"/>
      <c r="J19" s="408"/>
      <c r="K19" s="408"/>
      <c r="L19" s="408"/>
    </row>
    <row r="21" spans="1:12">
      <c r="B21" s="724" t="s">
        <v>712</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zoomScaleNormal="100" zoomScaleSheetLayoutView="100" workbookViewId="0">
      <selection activeCell="O31" sqref="O3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08" customFormat="1">
      <c r="A1" s="2964" t="s">
        <v>713</v>
      </c>
      <c r="B1" s="2964"/>
      <c r="C1" s="2964"/>
      <c r="D1" s="2964"/>
      <c r="E1" s="2964"/>
      <c r="F1" s="2964"/>
      <c r="G1" s="2964"/>
      <c r="H1" s="2964"/>
      <c r="I1" s="2964"/>
      <c r="J1" s="2964"/>
      <c r="K1" s="2964"/>
      <c r="L1" s="2964"/>
    </row>
    <row r="2" spans="1:12" s="408" customFormat="1">
      <c r="A2" s="2964" t="s">
        <v>714</v>
      </c>
      <c r="B2" s="2964"/>
      <c r="C2" s="2964"/>
      <c r="D2" s="2964"/>
      <c r="E2" s="2964"/>
      <c r="F2" s="2964"/>
      <c r="G2" s="2964"/>
      <c r="H2" s="2964"/>
      <c r="I2" s="2964"/>
      <c r="J2" s="2964"/>
      <c r="K2" s="2964"/>
      <c r="L2" s="2964"/>
    </row>
    <row r="3" spans="1:12" s="408" customFormat="1">
      <c r="A3" s="2995" t="s">
        <v>631</v>
      </c>
      <c r="B3" s="2995"/>
      <c r="C3" s="2995"/>
      <c r="D3" s="2995"/>
      <c r="E3" s="2995"/>
      <c r="F3" s="2995"/>
      <c r="G3" s="2995"/>
      <c r="H3" s="2995"/>
      <c r="I3" s="2995"/>
      <c r="J3" s="2995"/>
      <c r="K3" s="2995"/>
      <c r="L3" s="2995"/>
    </row>
    <row r="4" spans="1:12" s="408" customFormat="1" ht="15.75" thickBot="1">
      <c r="A4" s="2980" t="s">
        <v>695</v>
      </c>
      <c r="B4" s="2980"/>
      <c r="C4" s="2980"/>
      <c r="D4" s="2980"/>
      <c r="E4" s="2980"/>
      <c r="F4" s="2980"/>
      <c r="G4" s="2980"/>
      <c r="H4" s="2980"/>
      <c r="I4" s="2980"/>
      <c r="J4" s="2980"/>
      <c r="K4" s="2980"/>
      <c r="L4" s="2980"/>
    </row>
    <row r="5" spans="1:12" s="210" customFormat="1" ht="16.5" customHeight="1" thickTop="1">
      <c r="A5" s="3038" t="s">
        <v>108</v>
      </c>
      <c r="B5" s="3042" t="s">
        <v>715</v>
      </c>
      <c r="C5" s="3046" t="s">
        <v>577</v>
      </c>
      <c r="D5" s="725" t="s">
        <v>149</v>
      </c>
      <c r="E5" s="3048" t="s">
        <v>299</v>
      </c>
      <c r="F5" s="3048"/>
      <c r="G5" s="3048" t="s">
        <v>312</v>
      </c>
      <c r="H5" s="3048"/>
      <c r="I5" s="2983" t="s">
        <v>506</v>
      </c>
      <c r="J5" s="2983"/>
      <c r="K5" s="3043" t="s">
        <v>506</v>
      </c>
      <c r="L5" s="3044"/>
    </row>
    <row r="6" spans="1:12" s="210" customFormat="1" ht="16.5" customHeight="1">
      <c r="A6" s="3039"/>
      <c r="B6" s="2955"/>
      <c r="C6" s="3047"/>
      <c r="D6" s="726" t="s">
        <v>507</v>
      </c>
      <c r="E6" s="3049" t="s">
        <v>508</v>
      </c>
      <c r="F6" s="3049"/>
      <c r="G6" s="3049" t="s">
        <v>509</v>
      </c>
      <c r="H6" s="3049"/>
      <c r="I6" s="711"/>
      <c r="J6" s="711"/>
      <c r="K6" s="414"/>
      <c r="L6" s="712"/>
    </row>
    <row r="7" spans="1:12" s="210" customFormat="1">
      <c r="A7" s="3039"/>
      <c r="B7" s="3045"/>
      <c r="C7" s="3047"/>
      <c r="D7" s="415" t="s">
        <v>510</v>
      </c>
      <c r="E7" s="415" t="s">
        <v>697</v>
      </c>
      <c r="F7" s="415" t="s">
        <v>510</v>
      </c>
      <c r="G7" s="415" t="s">
        <v>697</v>
      </c>
      <c r="H7" s="415" t="s">
        <v>510</v>
      </c>
      <c r="I7" s="2959" t="s">
        <v>513</v>
      </c>
      <c r="J7" s="2959" t="s">
        <v>514</v>
      </c>
      <c r="K7" s="2970" t="s">
        <v>515</v>
      </c>
      <c r="L7" s="2991" t="s">
        <v>516</v>
      </c>
    </row>
    <row r="8" spans="1:12" s="210" customFormat="1" ht="16.5">
      <c r="A8" s="3039"/>
      <c r="B8" s="3045"/>
      <c r="C8" s="3047"/>
      <c r="D8" s="417" t="s">
        <v>517</v>
      </c>
      <c r="E8" s="417" t="s">
        <v>698</v>
      </c>
      <c r="F8" s="417" t="s">
        <v>517</v>
      </c>
      <c r="G8" s="417" t="s">
        <v>699</v>
      </c>
      <c r="H8" s="417" t="s">
        <v>700</v>
      </c>
      <c r="I8" s="2959"/>
      <c r="J8" s="2959"/>
      <c r="K8" s="2970"/>
      <c r="L8" s="2991"/>
    </row>
    <row r="9" spans="1:12" s="210" customFormat="1">
      <c r="A9" s="3039"/>
      <c r="B9" s="3045"/>
      <c r="C9" s="3047"/>
      <c r="D9" s="417" t="s">
        <v>701</v>
      </c>
      <c r="E9" s="415" t="s">
        <v>702</v>
      </c>
      <c r="F9" s="415" t="s">
        <v>701</v>
      </c>
      <c r="G9" s="415" t="s">
        <v>702</v>
      </c>
      <c r="H9" s="415" t="s">
        <v>701</v>
      </c>
      <c r="I9" s="2959"/>
      <c r="J9" s="2959"/>
      <c r="K9" s="2970"/>
      <c r="L9" s="2991"/>
    </row>
    <row r="10" spans="1:12" s="210" customFormat="1">
      <c r="A10" s="3039"/>
      <c r="B10" s="3045"/>
      <c r="C10" s="3047"/>
      <c r="D10" s="726">
        <v>1</v>
      </c>
      <c r="E10" s="727">
        <v>2</v>
      </c>
      <c r="F10" s="728">
        <v>3</v>
      </c>
      <c r="G10" s="727">
        <v>4</v>
      </c>
      <c r="H10" s="728">
        <v>5</v>
      </c>
      <c r="I10" s="2959"/>
      <c r="J10" s="2959"/>
      <c r="K10" s="2970"/>
      <c r="L10" s="2991"/>
    </row>
    <row r="11" spans="1:12" s="408" customFormat="1">
      <c r="A11" s="3040"/>
      <c r="B11" s="729" t="s">
        <v>703</v>
      </c>
      <c r="C11" s="730">
        <v>100</v>
      </c>
      <c r="D11" s="595">
        <f>SUMPRODUCT(D12:D22,$C$12:$C$22)/100</f>
        <v>100.33229021412868</v>
      </c>
      <c r="E11" s="595">
        <f>SUMPRODUCT(E12:E22,$C$12:$C$22)/100</f>
        <v>102.79232592386903</v>
      </c>
      <c r="F11" s="595">
        <f>SUMPRODUCT(F12:F22,$C$12:$C$22)/100</f>
        <v>102.94228693240044</v>
      </c>
      <c r="G11" s="731">
        <f>SUMPRODUCT(G12:G22,$C$12:$C$22)/100</f>
        <v>108.80289393938268</v>
      </c>
      <c r="H11" s="732">
        <f>SUMPRODUCT(H12:H22,$C$12:$C$22)/100</f>
        <v>109.42840190388114</v>
      </c>
      <c r="I11" s="595">
        <f>F11/D11*100-100</f>
        <v>2.6013526778881726</v>
      </c>
      <c r="J11" s="595">
        <f>F11/E11*100-100</f>
        <v>0.14588735801393682</v>
      </c>
      <c r="K11" s="733">
        <f>H11/F11*100-100</f>
        <v>6.3007294327354373</v>
      </c>
      <c r="L11" s="596">
        <f>H11/G11*100-100</f>
        <v>0.57490011694628151</v>
      </c>
    </row>
    <row r="12" spans="1:12" s="408" customFormat="1">
      <c r="A12" s="734">
        <v>1</v>
      </c>
      <c r="B12" s="735" t="s">
        <v>716</v>
      </c>
      <c r="C12" s="736">
        <v>19.357309390151492</v>
      </c>
      <c r="D12" s="605">
        <v>100.35854339599609</v>
      </c>
      <c r="E12" s="605">
        <v>104.69963073730469</v>
      </c>
      <c r="F12" s="605">
        <v>105.05319213867187</v>
      </c>
      <c r="G12" s="718">
        <v>110.64442443847656</v>
      </c>
      <c r="H12" s="717">
        <v>110.70184326171875</v>
      </c>
      <c r="I12" s="595">
        <f t="shared" ref="I12:I22" si="0">F12/D12*100-100</f>
        <v>4.6778765253213948</v>
      </c>
      <c r="J12" s="595">
        <f t="shared" ref="J12:J22" si="1">F12/E12*100-100</f>
        <v>0.33769116364344143</v>
      </c>
      <c r="K12" s="733">
        <f t="shared" ref="K12:K22" si="2">H12/F12*100-100</f>
        <v>5.3769438206033442</v>
      </c>
      <c r="L12" s="596">
        <f t="shared" ref="L12:L22" si="3">H12/G12*100-100</f>
        <v>5.1894908879134505E-2</v>
      </c>
    </row>
    <row r="13" spans="1:12" s="601" customFormat="1">
      <c r="A13" s="737">
        <v>2</v>
      </c>
      <c r="B13" s="735" t="s">
        <v>717</v>
      </c>
      <c r="C13" s="736">
        <v>18.174584227569859</v>
      </c>
      <c r="D13" s="605">
        <v>100.27095794677734</v>
      </c>
      <c r="E13" s="605">
        <v>101.89814758300781</v>
      </c>
      <c r="F13" s="605">
        <v>102.07810211181641</v>
      </c>
      <c r="G13" s="718">
        <v>107.60596466064453</v>
      </c>
      <c r="H13" s="717">
        <v>108.99266052246094</v>
      </c>
      <c r="I13" s="595">
        <f t="shared" si="0"/>
        <v>1.8022607961901258</v>
      </c>
      <c r="J13" s="595">
        <f t="shared" si="1"/>
        <v>0.17660235546676972</v>
      </c>
      <c r="K13" s="733">
        <f t="shared" si="2"/>
        <v>6.7737920940872556</v>
      </c>
      <c r="L13" s="596">
        <f t="shared" si="3"/>
        <v>1.2886793647448798</v>
      </c>
    </row>
    <row r="14" spans="1:12" s="601" customFormat="1">
      <c r="A14" s="737">
        <v>3</v>
      </c>
      <c r="B14" s="735" t="s">
        <v>718</v>
      </c>
      <c r="C14" s="736">
        <v>19.014497341816831</v>
      </c>
      <c r="D14" s="605">
        <v>100.30756378173828</v>
      </c>
      <c r="E14" s="605">
        <v>102.17320251464844</v>
      </c>
      <c r="F14" s="605">
        <v>102.10369873046875</v>
      </c>
      <c r="G14" s="718">
        <v>109.28151702880859</v>
      </c>
      <c r="H14" s="717">
        <v>109.22458648681641</v>
      </c>
      <c r="I14" s="595">
        <f t="shared" si="0"/>
        <v>1.7906276266849801</v>
      </c>
      <c r="J14" s="595">
        <f t="shared" si="1"/>
        <v>-6.8025453317588358E-2</v>
      </c>
      <c r="K14" s="733">
        <f t="shared" si="2"/>
        <v>6.9741721846387179</v>
      </c>
      <c r="L14" s="596">
        <f t="shared" si="3"/>
        <v>-5.2095307184643502E-2</v>
      </c>
    </row>
    <row r="15" spans="1:12" s="408" customFormat="1">
      <c r="A15" s="734">
        <v>4</v>
      </c>
      <c r="B15" s="735" t="s">
        <v>719</v>
      </c>
      <c r="C15" s="736">
        <v>15.123218976262432</v>
      </c>
      <c r="D15" s="605">
        <v>100.42354583740234</v>
      </c>
      <c r="E15" s="605">
        <v>102.14850616455078</v>
      </c>
      <c r="F15" s="605">
        <v>102.3583984375</v>
      </c>
      <c r="G15" s="718">
        <v>109.78175354003906</v>
      </c>
      <c r="H15" s="717">
        <v>111.20798492431641</v>
      </c>
      <c r="I15" s="595">
        <f t="shared" si="0"/>
        <v>1.9266921755883857</v>
      </c>
      <c r="J15" s="595">
        <f t="shared" si="1"/>
        <v>0.2054775745923223</v>
      </c>
      <c r="K15" s="733">
        <f t="shared" si="2"/>
        <v>8.645686745694789</v>
      </c>
      <c r="L15" s="596">
        <f t="shared" si="3"/>
        <v>1.2991515787340546</v>
      </c>
    </row>
    <row r="16" spans="1:12" s="408" customFormat="1">
      <c r="A16" s="737">
        <v>5</v>
      </c>
      <c r="B16" s="735" t="s">
        <v>720</v>
      </c>
      <c r="C16" s="736">
        <v>5.3513880603712742</v>
      </c>
      <c r="D16" s="605">
        <v>100.34791564941406</v>
      </c>
      <c r="E16" s="605">
        <v>102.65761566162109</v>
      </c>
      <c r="F16" s="605">
        <v>102.73638153076172</v>
      </c>
      <c r="G16" s="718">
        <v>107.41880798339844</v>
      </c>
      <c r="H16" s="717">
        <v>106.25953674316406</v>
      </c>
      <c r="I16" s="595">
        <f t="shared" si="0"/>
        <v>2.3801848457841999</v>
      </c>
      <c r="J16" s="595">
        <f t="shared" si="1"/>
        <v>7.6726766575461625E-2</v>
      </c>
      <c r="K16" s="733">
        <f t="shared" si="2"/>
        <v>3.4293160416083168</v>
      </c>
      <c r="L16" s="596">
        <f t="shared" si="3"/>
        <v>-1.0792069489483964</v>
      </c>
    </row>
    <row r="17" spans="1:12" s="408" customFormat="1">
      <c r="A17" s="734">
        <v>6</v>
      </c>
      <c r="B17" s="735" t="s">
        <v>721</v>
      </c>
      <c r="C17" s="736">
        <v>4.405493749841761</v>
      </c>
      <c r="D17" s="605">
        <v>100.60221099853516</v>
      </c>
      <c r="E17" s="605">
        <v>102.87428283691406</v>
      </c>
      <c r="F17" s="605">
        <v>102.69086456298828</v>
      </c>
      <c r="G17" s="718">
        <v>109.95079803466797</v>
      </c>
      <c r="H17" s="717">
        <v>110.33323669433594</v>
      </c>
      <c r="I17" s="595">
        <f t="shared" si="0"/>
        <v>2.076150756252801</v>
      </c>
      <c r="J17" s="595">
        <f t="shared" si="1"/>
        <v>-0.17829361125806997</v>
      </c>
      <c r="K17" s="733">
        <f t="shared" si="2"/>
        <v>7.4421148987990051</v>
      </c>
      <c r="L17" s="596">
        <f t="shared" si="3"/>
        <v>0.34782708857410682</v>
      </c>
    </row>
    <row r="18" spans="1:12" s="408" customFormat="1">
      <c r="A18" s="737">
        <v>7</v>
      </c>
      <c r="B18" s="735" t="s">
        <v>722</v>
      </c>
      <c r="C18" s="736">
        <v>1.027169400605086</v>
      </c>
      <c r="D18" s="605">
        <v>100.11589050292969</v>
      </c>
      <c r="E18" s="605">
        <v>104.26580810546875</v>
      </c>
      <c r="F18" s="605">
        <v>104.24137878417969</v>
      </c>
      <c r="G18" s="718">
        <v>107.56818389892578</v>
      </c>
      <c r="H18" s="717">
        <v>107.394287109375</v>
      </c>
      <c r="I18" s="595">
        <f t="shared" si="0"/>
        <v>4.1207127665006169</v>
      </c>
      <c r="J18" s="595">
        <f t="shared" si="1"/>
        <v>-2.3429848895773375E-2</v>
      </c>
      <c r="K18" s="733">
        <f t="shared" si="2"/>
        <v>3.0246226229634345</v>
      </c>
      <c r="L18" s="596">
        <f t="shared" si="3"/>
        <v>-0.16166191828077103</v>
      </c>
    </row>
    <row r="19" spans="1:12" s="408" customFormat="1">
      <c r="A19" s="734">
        <v>8</v>
      </c>
      <c r="B19" s="735" t="s">
        <v>723</v>
      </c>
      <c r="C19" s="736">
        <v>2.0839969243051968</v>
      </c>
      <c r="D19" s="605">
        <v>100.23537445068359</v>
      </c>
      <c r="E19" s="605">
        <v>102.31735229492187</v>
      </c>
      <c r="F19" s="605">
        <v>103.68175506591797</v>
      </c>
      <c r="G19" s="718">
        <v>107.75656890869141</v>
      </c>
      <c r="H19" s="717">
        <v>107.75263977050781</v>
      </c>
      <c r="I19" s="595">
        <f t="shared" si="0"/>
        <v>3.4382877642962484</v>
      </c>
      <c r="J19" s="595">
        <f t="shared" si="1"/>
        <v>1.3335008582545242</v>
      </c>
      <c r="K19" s="733">
        <f t="shared" si="2"/>
        <v>3.9263269627348478</v>
      </c>
      <c r="L19" s="596">
        <f t="shared" si="3"/>
        <v>-3.6463096620309443E-3</v>
      </c>
    </row>
    <row r="20" spans="1:12" s="408" customFormat="1">
      <c r="A20" s="737">
        <v>9</v>
      </c>
      <c r="B20" s="735" t="s">
        <v>724</v>
      </c>
      <c r="C20" s="736">
        <v>2.6435020555234003</v>
      </c>
      <c r="D20" s="605">
        <v>100.00000762939453</v>
      </c>
      <c r="E20" s="605">
        <v>100.00000762939453</v>
      </c>
      <c r="F20" s="605">
        <v>100.00000762939453</v>
      </c>
      <c r="G20" s="718">
        <v>100.00000762939453</v>
      </c>
      <c r="H20" s="717">
        <v>100.00000762939453</v>
      </c>
      <c r="I20" s="595">
        <f t="shared" si="0"/>
        <v>0</v>
      </c>
      <c r="J20" s="595">
        <f t="shared" si="1"/>
        <v>0</v>
      </c>
      <c r="K20" s="733">
        <f t="shared" si="2"/>
        <v>0</v>
      </c>
      <c r="L20" s="596">
        <f t="shared" si="3"/>
        <v>0</v>
      </c>
    </row>
    <row r="21" spans="1:12" s="408" customFormat="1">
      <c r="A21" s="734">
        <v>10</v>
      </c>
      <c r="B21" s="735" t="s">
        <v>563</v>
      </c>
      <c r="C21" s="736">
        <v>9.2985565565381769</v>
      </c>
      <c r="D21" s="605">
        <v>100.25553894042969</v>
      </c>
      <c r="E21" s="605">
        <v>103.15093231201172</v>
      </c>
      <c r="F21" s="605">
        <v>103.146728515625</v>
      </c>
      <c r="G21" s="718">
        <v>107.82699584960937</v>
      </c>
      <c r="H21" s="717">
        <v>109.68133544921875</v>
      </c>
      <c r="I21" s="595">
        <f t="shared" si="0"/>
        <v>2.8838202913788393</v>
      </c>
      <c r="J21" s="595">
        <f t="shared" si="1"/>
        <v>-4.075383801676935E-3</v>
      </c>
      <c r="K21" s="733">
        <f t="shared" si="2"/>
        <v>6.3352536989128794</v>
      </c>
      <c r="L21" s="596">
        <f t="shared" si="3"/>
        <v>1.7197359390367382</v>
      </c>
    </row>
    <row r="22" spans="1:12" s="408" customFormat="1" ht="15.75" thickBot="1">
      <c r="A22" s="738">
        <v>11</v>
      </c>
      <c r="B22" s="739" t="s">
        <v>725</v>
      </c>
      <c r="C22" s="740">
        <v>3.5202833170144778</v>
      </c>
      <c r="D22" s="609">
        <v>100.45732116699219</v>
      </c>
      <c r="E22" s="609">
        <v>104.13401031494141</v>
      </c>
      <c r="F22" s="609">
        <v>104.31472015380859</v>
      </c>
      <c r="G22" s="720">
        <v>108.90110015869141</v>
      </c>
      <c r="H22" s="721">
        <v>109.81381225585937</v>
      </c>
      <c r="I22" s="722">
        <f t="shared" si="0"/>
        <v>3.8398385921561271</v>
      </c>
      <c r="J22" s="722">
        <f t="shared" si="1"/>
        <v>0.1735358489706158</v>
      </c>
      <c r="K22" s="741">
        <f t="shared" si="2"/>
        <v>5.2716357710038864</v>
      </c>
      <c r="L22" s="723">
        <f t="shared" si="3"/>
        <v>0.83811099781175358</v>
      </c>
    </row>
    <row r="23" spans="1:12" s="408" customFormat="1" ht="36.75" thickTop="1">
      <c r="A23" s="466"/>
      <c r="B23" s="464" t="s">
        <v>711</v>
      </c>
    </row>
    <row r="25" spans="1:12">
      <c r="B25" s="724" t="s">
        <v>712</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sqref="A1:L1"/>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9" width="9.42578125" bestFit="1" customWidth="1"/>
    <col min="10" max="12" width="8.7109375" bestFit="1" customWidth="1"/>
  </cols>
  <sheetData>
    <row r="1" spans="1:14" s="408" customFormat="1">
      <c r="A1" s="2964" t="s">
        <v>726</v>
      </c>
      <c r="B1" s="2964"/>
      <c r="C1" s="2964"/>
      <c r="D1" s="2964"/>
      <c r="E1" s="2964"/>
      <c r="F1" s="2964"/>
      <c r="G1" s="2964"/>
      <c r="H1" s="2964"/>
      <c r="I1" s="2964"/>
      <c r="J1" s="2964"/>
      <c r="K1" s="2964"/>
      <c r="L1" s="2964"/>
    </row>
    <row r="2" spans="1:14" s="408" customFormat="1">
      <c r="A2" s="2964" t="s">
        <v>727</v>
      </c>
      <c r="B2" s="2964"/>
      <c r="C2" s="2964"/>
      <c r="D2" s="2964"/>
      <c r="E2" s="2964"/>
      <c r="F2" s="2964"/>
      <c r="G2" s="2964"/>
      <c r="H2" s="2964"/>
      <c r="I2" s="2964"/>
      <c r="J2" s="2964"/>
      <c r="K2" s="2964"/>
      <c r="L2" s="2964"/>
    </row>
    <row r="3" spans="1:14" s="408" customFormat="1">
      <c r="A3" s="2995" t="s">
        <v>631</v>
      </c>
      <c r="B3" s="2995"/>
      <c r="C3" s="2995"/>
      <c r="D3" s="2995"/>
      <c r="E3" s="2995"/>
      <c r="F3" s="2995"/>
      <c r="G3" s="2995"/>
      <c r="H3" s="2995"/>
      <c r="I3" s="2995"/>
      <c r="J3" s="2995"/>
      <c r="K3" s="2995"/>
      <c r="L3" s="2995"/>
    </row>
    <row r="4" spans="1:14" s="408" customFormat="1" ht="15.75" thickBot="1">
      <c r="A4" s="2980" t="s">
        <v>695</v>
      </c>
      <c r="B4" s="2980"/>
      <c r="C4" s="2980"/>
      <c r="D4" s="2980"/>
      <c r="E4" s="2980"/>
      <c r="F4" s="2980"/>
      <c r="G4" s="2980"/>
      <c r="H4" s="2980"/>
      <c r="I4" s="2980"/>
      <c r="J4" s="2980"/>
      <c r="K4" s="2980"/>
      <c r="L4" s="2980"/>
    </row>
    <row r="5" spans="1:14" s="210" customFormat="1" ht="16.5" customHeight="1" thickTop="1">
      <c r="A5" s="3038" t="s">
        <v>108</v>
      </c>
      <c r="B5" s="2983" t="s">
        <v>728</v>
      </c>
      <c r="C5" s="2983" t="s">
        <v>577</v>
      </c>
      <c r="D5" s="725" t="s">
        <v>149</v>
      </c>
      <c r="E5" s="3048" t="s">
        <v>299</v>
      </c>
      <c r="F5" s="3048"/>
      <c r="G5" s="3048" t="s">
        <v>312</v>
      </c>
      <c r="H5" s="3048"/>
      <c r="I5" s="2983" t="s">
        <v>506</v>
      </c>
      <c r="J5" s="2983"/>
      <c r="K5" s="3043" t="s">
        <v>506</v>
      </c>
      <c r="L5" s="3044"/>
    </row>
    <row r="6" spans="1:14" s="210" customFormat="1" ht="16.5" customHeight="1">
      <c r="A6" s="3039"/>
      <c r="B6" s="3041"/>
      <c r="C6" s="3041"/>
      <c r="D6" s="726" t="s">
        <v>507</v>
      </c>
      <c r="E6" s="3049" t="s">
        <v>508</v>
      </c>
      <c r="F6" s="3049"/>
      <c r="G6" s="3049" t="s">
        <v>509</v>
      </c>
      <c r="H6" s="3049"/>
      <c r="I6" s="711"/>
      <c r="J6" s="711"/>
      <c r="K6" s="414"/>
      <c r="L6" s="712"/>
    </row>
    <row r="7" spans="1:14" s="210" customFormat="1">
      <c r="A7" s="3039"/>
      <c r="B7" s="2959"/>
      <c r="C7" s="2959"/>
      <c r="D7" s="415" t="s">
        <v>510</v>
      </c>
      <c r="E7" s="415" t="s">
        <v>697</v>
      </c>
      <c r="F7" s="415" t="s">
        <v>510</v>
      </c>
      <c r="G7" s="415" t="s">
        <v>697</v>
      </c>
      <c r="H7" s="415" t="s">
        <v>510</v>
      </c>
      <c r="I7" s="2959" t="s">
        <v>513</v>
      </c>
      <c r="J7" s="2959" t="s">
        <v>514</v>
      </c>
      <c r="K7" s="2970" t="s">
        <v>515</v>
      </c>
      <c r="L7" s="2991" t="s">
        <v>516</v>
      </c>
    </row>
    <row r="8" spans="1:14" s="210" customFormat="1" ht="16.5">
      <c r="A8" s="3039"/>
      <c r="B8" s="2959"/>
      <c r="C8" s="2959"/>
      <c r="D8" s="417" t="s">
        <v>517</v>
      </c>
      <c r="E8" s="417" t="s">
        <v>698</v>
      </c>
      <c r="F8" s="417" t="s">
        <v>517</v>
      </c>
      <c r="G8" s="417" t="s">
        <v>699</v>
      </c>
      <c r="H8" s="417" t="s">
        <v>700</v>
      </c>
      <c r="I8" s="2959"/>
      <c r="J8" s="2959"/>
      <c r="K8" s="2970"/>
      <c r="L8" s="2991"/>
    </row>
    <row r="9" spans="1:14" s="210" customFormat="1">
      <c r="A9" s="3039"/>
      <c r="B9" s="2959"/>
      <c r="C9" s="2959"/>
      <c r="D9" s="417" t="s">
        <v>701</v>
      </c>
      <c r="E9" s="415" t="s">
        <v>702</v>
      </c>
      <c r="F9" s="415" t="s">
        <v>701</v>
      </c>
      <c r="G9" s="415" t="s">
        <v>702</v>
      </c>
      <c r="H9" s="415" t="s">
        <v>701</v>
      </c>
      <c r="I9" s="2959"/>
      <c r="J9" s="2959"/>
      <c r="K9" s="2970"/>
      <c r="L9" s="2991"/>
    </row>
    <row r="10" spans="1:14" s="210" customFormat="1">
      <c r="A10" s="3039"/>
      <c r="B10" s="2959"/>
      <c r="C10" s="2959"/>
      <c r="D10" s="726">
        <v>1</v>
      </c>
      <c r="E10" s="727">
        <v>2</v>
      </c>
      <c r="F10" s="728">
        <v>3</v>
      </c>
      <c r="G10" s="727">
        <v>4</v>
      </c>
      <c r="H10" s="728">
        <v>5</v>
      </c>
      <c r="I10" s="2959"/>
      <c r="J10" s="2959"/>
      <c r="K10" s="2970"/>
      <c r="L10" s="2991"/>
    </row>
    <row r="11" spans="1:14" s="408" customFormat="1">
      <c r="A11" s="3040"/>
      <c r="B11" s="594" t="s">
        <v>703</v>
      </c>
      <c r="C11" s="742">
        <v>100</v>
      </c>
      <c r="D11" s="595">
        <f>SUMPRODUCT(D12:D21,$C$12:$C$21)/100</f>
        <v>100.33229007638873</v>
      </c>
      <c r="E11" s="595">
        <f>SUMPRODUCT(E12:E21,$C$12:$C$21)/100</f>
        <v>102.792325479502</v>
      </c>
      <c r="F11" s="595">
        <f>SUMPRODUCT(F12:F21,$C$12:$C$21)/100</f>
        <v>102.94228793970565</v>
      </c>
      <c r="G11" s="595">
        <f>SUMPRODUCT(G12:G21,$C$12:$C$21)/100</f>
        <v>108.80289530294742</v>
      </c>
      <c r="H11" s="732">
        <f>SUMPRODUCT(H12:H21,$C$12:$C$21)/100</f>
        <v>109.42840166264983</v>
      </c>
      <c r="I11" s="595">
        <f>F11/D11*100-100</f>
        <v>2.6013538227122979</v>
      </c>
      <c r="J11" s="595">
        <f>F11/E11*100-100</f>
        <v>0.14588877088257846</v>
      </c>
      <c r="K11" s="595">
        <f>H11/F11*100-100</f>
        <v>6.3007281582309105</v>
      </c>
      <c r="L11" s="596">
        <f>H11/G11*100-100</f>
        <v>0.57489863478427594</v>
      </c>
    </row>
    <row r="12" spans="1:14" s="408" customFormat="1">
      <c r="A12" s="714">
        <v>1</v>
      </c>
      <c r="B12" s="743" t="s">
        <v>729</v>
      </c>
      <c r="C12" s="744">
        <v>2.2825514325354583</v>
      </c>
      <c r="D12" s="605">
        <v>100.15160369873047</v>
      </c>
      <c r="E12" s="605">
        <v>102.08119201660156</v>
      </c>
      <c r="F12" s="605">
        <v>102.39495086669922</v>
      </c>
      <c r="G12" s="718">
        <v>106.19319152832031</v>
      </c>
      <c r="H12" s="717">
        <v>106.59651184082031</v>
      </c>
      <c r="I12" s="595">
        <f t="shared" ref="I12:I21" si="0">F12/D12*100-100</f>
        <v>2.2399513189194948</v>
      </c>
      <c r="J12" s="595">
        <f t="shared" ref="J12:J21" si="1">F12/E12*100-100</f>
        <v>0.30736205553579055</v>
      </c>
      <c r="K12" s="595">
        <f t="shared" ref="K12:K21" si="2">H12/F12*100-100</f>
        <v>4.1032892135382895</v>
      </c>
      <c r="L12" s="596">
        <f t="shared" ref="L12:L21" si="3">H12/G12*100-100</f>
        <v>0.3797986544103793</v>
      </c>
      <c r="M12" s="211"/>
      <c r="N12" s="428"/>
    </row>
    <row r="13" spans="1:14" s="601" customFormat="1">
      <c r="A13" s="603">
        <v>2</v>
      </c>
      <c r="B13" s="743" t="s">
        <v>730</v>
      </c>
      <c r="C13" s="744">
        <v>10.037835817069725</v>
      </c>
      <c r="D13" s="605">
        <v>100.20671081542969</v>
      </c>
      <c r="E13" s="605">
        <v>103.27555847167969</v>
      </c>
      <c r="F13" s="605">
        <v>103.2945556640625</v>
      </c>
      <c r="G13" s="718">
        <v>107.65383148193359</v>
      </c>
      <c r="H13" s="717">
        <v>109.0904541015625</v>
      </c>
      <c r="I13" s="595">
        <f t="shared" si="0"/>
        <v>3.0814751063132917</v>
      </c>
      <c r="J13" s="595">
        <f t="shared" si="1"/>
        <v>1.8394664394890015E-2</v>
      </c>
      <c r="K13" s="595">
        <f t="shared" si="2"/>
        <v>5.6110396140814913</v>
      </c>
      <c r="L13" s="596">
        <f t="shared" si="3"/>
        <v>1.3344835012862433</v>
      </c>
      <c r="M13" s="211"/>
      <c r="N13" s="428"/>
    </row>
    <row r="14" spans="1:14" s="601" customFormat="1">
      <c r="A14" s="603">
        <v>3</v>
      </c>
      <c r="B14" s="743" t="s">
        <v>731</v>
      </c>
      <c r="C14" s="744">
        <v>5.4944570747505566</v>
      </c>
      <c r="D14" s="605">
        <v>100.29367828369141</v>
      </c>
      <c r="E14" s="605">
        <v>102.73390197753906</v>
      </c>
      <c r="F14" s="605">
        <v>102.9300537109375</v>
      </c>
      <c r="G14" s="718">
        <v>107.13361358642578</v>
      </c>
      <c r="H14" s="717">
        <v>108.02365875244141</v>
      </c>
      <c r="I14" s="595">
        <f t="shared" si="0"/>
        <v>2.6286556364886877</v>
      </c>
      <c r="J14" s="595">
        <f t="shared" si="1"/>
        <v>0.19093184394118623</v>
      </c>
      <c r="K14" s="595">
        <f t="shared" si="2"/>
        <v>4.9486081643447761</v>
      </c>
      <c r="L14" s="596">
        <f t="shared" si="3"/>
        <v>0.83078049570093526</v>
      </c>
      <c r="M14" s="211"/>
      <c r="N14" s="428"/>
    </row>
    <row r="15" spans="1:14" s="408" customFormat="1">
      <c r="A15" s="714">
        <v>4</v>
      </c>
      <c r="B15" s="743" t="s">
        <v>732</v>
      </c>
      <c r="C15" s="744">
        <v>2.4759124775564514</v>
      </c>
      <c r="D15" s="605">
        <v>100.24158477783203</v>
      </c>
      <c r="E15" s="605">
        <v>103.64710998535156</v>
      </c>
      <c r="F15" s="605">
        <v>104.42710876464844</v>
      </c>
      <c r="G15" s="718">
        <v>110.57435607910156</v>
      </c>
      <c r="H15" s="717">
        <v>110.65190124511719</v>
      </c>
      <c r="I15" s="595">
        <f t="shared" si="0"/>
        <v>4.1754367671789083</v>
      </c>
      <c r="J15" s="595">
        <f t="shared" si="1"/>
        <v>0.75255236678293613</v>
      </c>
      <c r="K15" s="595">
        <f t="shared" si="2"/>
        <v>5.9608970832447454</v>
      </c>
      <c r="L15" s="596">
        <f t="shared" si="3"/>
        <v>7.0129430335683196E-2</v>
      </c>
      <c r="M15" s="211"/>
      <c r="N15" s="428"/>
    </row>
    <row r="16" spans="1:14" s="408" customFormat="1">
      <c r="A16" s="603">
        <v>5</v>
      </c>
      <c r="B16" s="743" t="s">
        <v>733</v>
      </c>
      <c r="C16" s="744">
        <v>19.6053876763532</v>
      </c>
      <c r="D16" s="605">
        <v>100.42372894287109</v>
      </c>
      <c r="E16" s="605">
        <v>102.07232666015625</v>
      </c>
      <c r="F16" s="605">
        <v>102.20950317382812</v>
      </c>
      <c r="G16" s="718">
        <v>109.10444641113281</v>
      </c>
      <c r="H16" s="717">
        <v>110.37567138671875</v>
      </c>
      <c r="I16" s="595">
        <f t="shared" si="0"/>
        <v>1.7782393163003434</v>
      </c>
      <c r="J16" s="595">
        <f t="shared" si="1"/>
        <v>0.13439148313783278</v>
      </c>
      <c r="K16" s="595">
        <f t="shared" si="2"/>
        <v>7.9896369313158431</v>
      </c>
      <c r="L16" s="596">
        <f t="shared" si="3"/>
        <v>1.1651449756645604</v>
      </c>
      <c r="M16" s="211"/>
      <c r="N16" s="428"/>
    </row>
    <row r="17" spans="1:16" s="408" customFormat="1">
      <c r="A17" s="714">
        <v>6</v>
      </c>
      <c r="B17" s="743" t="s">
        <v>734</v>
      </c>
      <c r="C17" s="744">
        <v>12.954188642508779</v>
      </c>
      <c r="D17" s="605">
        <v>100.28353881835937</v>
      </c>
      <c r="E17" s="605">
        <v>105.16650390625</v>
      </c>
      <c r="F17" s="605">
        <v>105.47592926025391</v>
      </c>
      <c r="G17" s="718">
        <v>109.58915710449219</v>
      </c>
      <c r="H17" s="717">
        <v>109.02541351318359</v>
      </c>
      <c r="I17" s="595">
        <f t="shared" si="0"/>
        <v>5.1777096252051393</v>
      </c>
      <c r="J17" s="595">
        <f t="shared" si="1"/>
        <v>0.29422424679985681</v>
      </c>
      <c r="K17" s="595">
        <f t="shared" si="2"/>
        <v>3.3652078515199406</v>
      </c>
      <c r="L17" s="596">
        <f t="shared" si="3"/>
        <v>-0.51441548251992231</v>
      </c>
      <c r="M17" s="211"/>
      <c r="N17" s="428"/>
    </row>
    <row r="18" spans="1:16" s="408" customFormat="1">
      <c r="A18" s="603">
        <v>7</v>
      </c>
      <c r="B18" s="743" t="s">
        <v>735</v>
      </c>
      <c r="C18" s="744">
        <v>25.147371985567439</v>
      </c>
      <c r="D18" s="605">
        <v>100.37568664550781</v>
      </c>
      <c r="E18" s="605">
        <v>101.78665161132812</v>
      </c>
      <c r="F18" s="605">
        <v>101.86315155029297</v>
      </c>
      <c r="G18" s="718">
        <v>109.14623260498047</v>
      </c>
      <c r="H18" s="717">
        <v>110.19526672363281</v>
      </c>
      <c r="I18" s="595">
        <f t="shared" si="0"/>
        <v>1.4818976133516912</v>
      </c>
      <c r="J18" s="595">
        <f t="shared" si="1"/>
        <v>7.5157142664394883E-2</v>
      </c>
      <c r="K18" s="595">
        <f t="shared" si="2"/>
        <v>8.179714692241788</v>
      </c>
      <c r="L18" s="596">
        <f t="shared" si="3"/>
        <v>0.96112719020635495</v>
      </c>
      <c r="M18" s="211"/>
      <c r="N18" s="428"/>
    </row>
    <row r="19" spans="1:16" s="408" customFormat="1">
      <c r="A19" s="714">
        <v>8</v>
      </c>
      <c r="B19" s="743" t="s">
        <v>736</v>
      </c>
      <c r="C19" s="744">
        <v>5.8370050920405019</v>
      </c>
      <c r="D19" s="605">
        <v>100.12897491455078</v>
      </c>
      <c r="E19" s="605">
        <v>102.14689636230469</v>
      </c>
      <c r="F19" s="605">
        <v>102.14174652099609</v>
      </c>
      <c r="G19" s="718">
        <v>106.6514892578125</v>
      </c>
      <c r="H19" s="717">
        <v>105.6607666015625</v>
      </c>
      <c r="I19" s="595">
        <f t="shared" si="0"/>
        <v>2.0101789798237633</v>
      </c>
      <c r="J19" s="595">
        <f t="shared" si="1"/>
        <v>-5.041603310516507E-3</v>
      </c>
      <c r="K19" s="595">
        <f t="shared" si="2"/>
        <v>3.4452319452390014</v>
      </c>
      <c r="L19" s="596">
        <f t="shared" si="3"/>
        <v>-0.92893466668346036</v>
      </c>
      <c r="M19" s="211"/>
      <c r="N19" s="428"/>
    </row>
    <row r="20" spans="1:16" s="408" customFormat="1">
      <c r="A20" s="603">
        <v>9</v>
      </c>
      <c r="B20" s="743" t="s">
        <v>737</v>
      </c>
      <c r="C20" s="744">
        <v>15.738015361547378</v>
      </c>
      <c r="D20" s="605">
        <v>100.40764617919922</v>
      </c>
      <c r="E20" s="605">
        <v>103.3380126953125</v>
      </c>
      <c r="F20" s="605">
        <v>103.49616241455078</v>
      </c>
      <c r="G20" s="718">
        <v>109.683837890625</v>
      </c>
      <c r="H20" s="717">
        <v>109.9322509765625</v>
      </c>
      <c r="I20" s="595">
        <f t="shared" si="0"/>
        <v>3.0759771320995242</v>
      </c>
      <c r="J20" s="595">
        <f t="shared" si="1"/>
        <v>0.15304118505217446</v>
      </c>
      <c r="K20" s="595">
        <f t="shared" si="2"/>
        <v>6.2186736318126918</v>
      </c>
      <c r="L20" s="596">
        <f t="shared" si="3"/>
        <v>0.22648103012699039</v>
      </c>
      <c r="M20" s="211"/>
      <c r="N20" s="428"/>
    </row>
    <row r="21" spans="1:16" s="408" customFormat="1" ht="15.75" thickBot="1">
      <c r="A21" s="719">
        <v>10</v>
      </c>
      <c r="B21" s="745" t="s">
        <v>738</v>
      </c>
      <c r="C21" s="746">
        <v>0.42727444007048898</v>
      </c>
      <c r="D21" s="609">
        <v>100.00000762939453</v>
      </c>
      <c r="E21" s="609">
        <v>100.00000762939453</v>
      </c>
      <c r="F21" s="609">
        <v>100.00000762939453</v>
      </c>
      <c r="G21" s="609">
        <v>100.00000762939453</v>
      </c>
      <c r="H21" s="721">
        <v>100.00000762939453</v>
      </c>
      <c r="I21" s="722">
        <f t="shared" si="0"/>
        <v>0</v>
      </c>
      <c r="J21" s="722">
        <f t="shared" si="1"/>
        <v>0</v>
      </c>
      <c r="K21" s="722">
        <f t="shared" si="2"/>
        <v>0</v>
      </c>
      <c r="L21" s="723">
        <f t="shared" si="3"/>
        <v>0</v>
      </c>
      <c r="M21" s="211"/>
      <c r="N21" s="428"/>
    </row>
    <row r="22" spans="1:16" s="408" customFormat="1" ht="36.75" thickTop="1">
      <c r="A22" s="466"/>
      <c r="B22" s="464" t="s">
        <v>711</v>
      </c>
    </row>
    <row r="23" spans="1:16">
      <c r="B23" s="724" t="s">
        <v>712</v>
      </c>
    </row>
    <row r="25" spans="1:16">
      <c r="P25" t="s">
        <v>36</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Normal="100" zoomScaleSheetLayoutView="100" workbookViewId="0">
      <selection activeCell="K11" sqref="K11:K12"/>
    </sheetView>
  </sheetViews>
  <sheetFormatPr defaultRowHeight="15"/>
  <cols>
    <col min="1" max="1" width="18.85546875" bestFit="1" customWidth="1"/>
    <col min="10" max="10" width="9.5703125" bestFit="1" customWidth="1"/>
  </cols>
  <sheetData>
    <row r="1" spans="1:10" s="210" customFormat="1">
      <c r="A1" s="2994" t="s">
        <v>739</v>
      </c>
      <c r="B1" s="2994"/>
      <c r="C1" s="2994"/>
      <c r="D1" s="2994"/>
      <c r="E1" s="2994"/>
      <c r="F1" s="2994"/>
      <c r="G1" s="2994"/>
      <c r="H1" s="2994"/>
      <c r="I1" s="2994"/>
    </row>
    <row r="2" spans="1:10" s="210" customFormat="1">
      <c r="A2" s="2994" t="s">
        <v>740</v>
      </c>
      <c r="B2" s="2994"/>
      <c r="C2" s="2994"/>
      <c r="D2" s="2994"/>
      <c r="E2" s="2994"/>
      <c r="F2" s="2994"/>
      <c r="G2" s="2994"/>
      <c r="H2" s="2994"/>
      <c r="I2" s="2994"/>
    </row>
    <row r="3" spans="1:10" s="210" customFormat="1">
      <c r="A3" s="2995" t="s">
        <v>631</v>
      </c>
      <c r="B3" s="2995"/>
      <c r="C3" s="2995"/>
      <c r="D3" s="2995"/>
      <c r="E3" s="2995"/>
      <c r="F3" s="2995"/>
      <c r="G3" s="2995"/>
      <c r="H3" s="2995"/>
      <c r="I3" s="2995"/>
    </row>
    <row r="4" spans="1:10" s="210" customFormat="1">
      <c r="A4" s="2996" t="s">
        <v>632</v>
      </c>
      <c r="B4" s="2996"/>
      <c r="C4" s="2996"/>
      <c r="D4" s="2996"/>
      <c r="E4" s="2996"/>
      <c r="F4" s="2996"/>
      <c r="G4" s="2996"/>
      <c r="H4" s="2996"/>
      <c r="I4" s="2996"/>
    </row>
    <row r="5" spans="1:10" s="210" customFormat="1" ht="15.75" thickBot="1">
      <c r="A5" s="2997"/>
      <c r="B5" s="2997"/>
      <c r="C5" s="2997"/>
      <c r="D5" s="2997"/>
      <c r="E5" s="2997"/>
      <c r="F5" s="2997"/>
      <c r="G5" s="2997"/>
      <c r="H5" s="2997"/>
      <c r="I5" s="2997"/>
    </row>
    <row r="6" spans="1:10" s="210" customFormat="1" ht="15.75" thickTop="1">
      <c r="A6" s="2998" t="s">
        <v>741</v>
      </c>
      <c r="B6" s="3035" t="s">
        <v>142</v>
      </c>
      <c r="C6" s="3036"/>
      <c r="D6" s="3035" t="s">
        <v>149</v>
      </c>
      <c r="E6" s="3036"/>
      <c r="F6" s="3034" t="s">
        <v>299</v>
      </c>
      <c r="G6" s="3034"/>
      <c r="H6" s="3036" t="s">
        <v>312</v>
      </c>
      <c r="I6" s="3037"/>
    </row>
    <row r="7" spans="1:10" s="210" customFormat="1" ht="15" customHeight="1">
      <c r="A7" s="2999"/>
      <c r="B7" s="611" t="s">
        <v>633</v>
      </c>
      <c r="C7" s="612" t="s">
        <v>506</v>
      </c>
      <c r="D7" s="611" t="s">
        <v>633</v>
      </c>
      <c r="E7" s="611" t="s">
        <v>506</v>
      </c>
      <c r="F7" s="613" t="s">
        <v>633</v>
      </c>
      <c r="G7" s="611" t="s">
        <v>506</v>
      </c>
      <c r="H7" s="613" t="s">
        <v>633</v>
      </c>
      <c r="I7" s="614" t="s">
        <v>506</v>
      </c>
    </row>
    <row r="8" spans="1:10" s="210" customFormat="1" ht="18">
      <c r="A8" s="696" t="s">
        <v>742</v>
      </c>
      <c r="B8" s="618">
        <v>93.843752567581433</v>
      </c>
      <c r="C8" s="618">
        <v>11.587210512100265</v>
      </c>
      <c r="D8" s="618">
        <v>99.146175103461474</v>
      </c>
      <c r="E8" s="618">
        <f t="shared" ref="E8:E11" si="0">(D8-B8)/B8*100</f>
        <v>5.6502669499085822</v>
      </c>
      <c r="F8" s="618">
        <v>102.43</v>
      </c>
      <c r="G8" s="618">
        <v>3.31</v>
      </c>
      <c r="H8" s="618">
        <v>106.880744934082</v>
      </c>
      <c r="I8" s="625">
        <v>4.3451576042975688</v>
      </c>
    </row>
    <row r="9" spans="1:10" s="210" customFormat="1" ht="18">
      <c r="A9" s="696" t="s">
        <v>743</v>
      </c>
      <c r="B9" s="618">
        <v>94.684206425521069</v>
      </c>
      <c r="C9" s="618">
        <v>10.269301618465137</v>
      </c>
      <c r="D9" s="618">
        <v>99.946569309579431</v>
      </c>
      <c r="E9" s="618">
        <f t="shared" si="0"/>
        <v>5.5578042872416695</v>
      </c>
      <c r="F9" s="619">
        <v>102.79278210445109</v>
      </c>
      <c r="G9" s="618">
        <v>2.8477328554477399</v>
      </c>
      <c r="H9" s="618">
        <v>108.802894592285</v>
      </c>
      <c r="I9" s="625">
        <v>5.8468234488748863</v>
      </c>
      <c r="J9" s="622"/>
    </row>
    <row r="10" spans="1:10" s="210" customFormat="1" ht="18">
      <c r="A10" s="696" t="s">
        <v>744</v>
      </c>
      <c r="B10" s="618">
        <v>95.247382295707723</v>
      </c>
      <c r="C10" s="618">
        <v>7.5165876620086891</v>
      </c>
      <c r="D10" s="618">
        <v>100.33273372272204</v>
      </c>
      <c r="E10" s="618">
        <f t="shared" si="0"/>
        <v>5.3390983609672231</v>
      </c>
      <c r="F10" s="619">
        <v>102.94</v>
      </c>
      <c r="G10" s="618">
        <v>2.5986197929016353</v>
      </c>
      <c r="H10" s="618">
        <v>109.42811584472656</v>
      </c>
      <c r="I10" s="625">
        <v>6.30281313845596</v>
      </c>
    </row>
    <row r="11" spans="1:10" s="210" customFormat="1">
      <c r="A11" s="696" t="s">
        <v>645</v>
      </c>
      <c r="B11" s="631">
        <v>97.118135303542019</v>
      </c>
      <c r="C11" s="618">
        <v>8.7139739011219497</v>
      </c>
      <c r="D11" s="631">
        <v>100.57452279584705</v>
      </c>
      <c r="E11" s="618">
        <f t="shared" si="0"/>
        <v>3.5589516638701033</v>
      </c>
      <c r="F11" s="632">
        <v>103.22</v>
      </c>
      <c r="G11" s="631">
        <v>2.63</v>
      </c>
      <c r="H11" s="631"/>
      <c r="I11" s="625"/>
    </row>
    <row r="12" spans="1:10" s="210" customFormat="1" ht="15.75" thickBot="1">
      <c r="A12" s="633" t="s">
        <v>745</v>
      </c>
      <c r="B12" s="634">
        <f t="shared" ref="B12:I12" si="1">AVERAGE(B8:B11)</f>
        <v>95.223369148088068</v>
      </c>
      <c r="C12" s="634">
        <f t="shared" si="1"/>
        <v>9.5217684234240103</v>
      </c>
      <c r="D12" s="634">
        <f t="shared" si="1"/>
        <v>100.00000023290249</v>
      </c>
      <c r="E12" s="634">
        <f t="shared" si="1"/>
        <v>5.0265303154968946</v>
      </c>
      <c r="F12" s="634">
        <f t="shared" si="1"/>
        <v>102.84569552611276</v>
      </c>
      <c r="G12" s="634">
        <f t="shared" si="1"/>
        <v>2.8465881620873441</v>
      </c>
      <c r="H12" s="634">
        <f t="shared" si="1"/>
        <v>108.37058512369786</v>
      </c>
      <c r="I12" s="634">
        <f t="shared" si="1"/>
        <v>5.4982647305428047</v>
      </c>
    </row>
    <row r="13" spans="1:10" s="210" customFormat="1" ht="45" customHeight="1" thickTop="1">
      <c r="A13" s="3050" t="s">
        <v>746</v>
      </c>
      <c r="B13" s="3050"/>
      <c r="C13" s="3050"/>
      <c r="D13" s="639"/>
      <c r="E13" s="639"/>
      <c r="F13" s="639"/>
      <c r="G13" s="639"/>
      <c r="H13" s="639"/>
      <c r="I13" s="748"/>
    </row>
    <row r="14" spans="1:10" s="210" customFormat="1"/>
    <row r="16" spans="1:10">
      <c r="H16" s="211"/>
      <c r="I16" s="211"/>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zoomScale="80" zoomScaleNormal="80" workbookViewId="0">
      <selection activeCell="B2" sqref="B2:I2"/>
    </sheetView>
  </sheetViews>
  <sheetFormatPr defaultRowHeight="15" customHeight="1"/>
  <cols>
    <col min="1" max="1" width="10.140625" style="893" customWidth="1"/>
    <col min="2" max="2" width="33" style="893" customWidth="1"/>
    <col min="3" max="3" width="16.42578125" style="893" customWidth="1"/>
    <col min="4" max="4" width="20" style="893" customWidth="1"/>
    <col min="5" max="5" width="16.7109375" style="893" customWidth="1"/>
    <col min="6" max="6" width="18.85546875" style="893" customWidth="1"/>
    <col min="7" max="7" width="17.7109375" style="893" customWidth="1"/>
    <col min="8" max="8" width="11.85546875" style="893" customWidth="1"/>
    <col min="9" max="9" width="12.140625" style="893" customWidth="1"/>
    <col min="10" max="10" width="11.7109375" style="893" bestFit="1" customWidth="1"/>
    <col min="11" max="16384" width="9.140625" style="893"/>
  </cols>
  <sheetData>
    <row r="1" spans="1:10" ht="15.75" customHeight="1">
      <c r="A1" s="892"/>
      <c r="B1" s="3051" t="s">
        <v>1062</v>
      </c>
      <c r="C1" s="3052"/>
      <c r="D1" s="3052"/>
      <c r="E1" s="3052"/>
      <c r="F1" s="3052"/>
      <c r="G1" s="3052"/>
      <c r="H1" s="3052"/>
      <c r="I1" s="3052"/>
    </row>
    <row r="2" spans="1:10" ht="15.75" customHeight="1">
      <c r="A2" s="892"/>
      <c r="B2" s="3051" t="s">
        <v>961</v>
      </c>
      <c r="C2" s="3052"/>
      <c r="D2" s="3052"/>
      <c r="E2" s="3052"/>
      <c r="F2" s="3052"/>
      <c r="G2" s="3052"/>
      <c r="H2" s="3052"/>
      <c r="I2" s="3052"/>
    </row>
    <row r="3" spans="1:10" ht="15.75" customHeight="1">
      <c r="A3" s="892"/>
      <c r="B3" s="3053"/>
      <c r="C3" s="3052"/>
      <c r="D3" s="3052"/>
      <c r="E3" s="3052"/>
      <c r="F3" s="3052"/>
      <c r="G3" s="3052"/>
      <c r="H3" s="3052"/>
      <c r="I3" s="3052"/>
    </row>
    <row r="4" spans="1:10" ht="17.25" customHeight="1" thickBot="1">
      <c r="A4" s="892"/>
      <c r="B4" s="892" t="s">
        <v>36</v>
      </c>
      <c r="C4" s="892"/>
      <c r="D4" s="892"/>
      <c r="E4" s="892"/>
      <c r="F4" s="894"/>
      <c r="G4" s="894"/>
      <c r="H4" s="3054" t="s">
        <v>107</v>
      </c>
      <c r="I4" s="3055"/>
    </row>
    <row r="5" spans="1:10" ht="21" customHeight="1" thickTop="1">
      <c r="A5" s="892"/>
      <c r="B5" s="3056" t="s">
        <v>56</v>
      </c>
      <c r="C5" s="3058" t="s">
        <v>962</v>
      </c>
      <c r="D5" s="3059"/>
      <c r="E5" s="3058" t="s">
        <v>963</v>
      </c>
      <c r="F5" s="3059"/>
      <c r="G5" s="895" t="s">
        <v>314</v>
      </c>
      <c r="H5" s="3058" t="s">
        <v>964</v>
      </c>
      <c r="I5" s="3060"/>
    </row>
    <row r="6" spans="1:10" ht="15.75">
      <c r="A6" s="892"/>
      <c r="B6" s="3057"/>
      <c r="C6" s="896" t="s">
        <v>965</v>
      </c>
      <c r="D6" s="897" t="s">
        <v>497</v>
      </c>
      <c r="E6" s="896" t="s">
        <v>57</v>
      </c>
      <c r="F6" s="897" t="s">
        <v>497</v>
      </c>
      <c r="G6" s="897" t="s">
        <v>497</v>
      </c>
      <c r="H6" s="898" t="s">
        <v>299</v>
      </c>
      <c r="I6" s="899" t="s">
        <v>312</v>
      </c>
    </row>
    <row r="7" spans="1:10" ht="19.5" customHeight="1">
      <c r="A7" s="892"/>
      <c r="B7" s="900" t="s">
        <v>966</v>
      </c>
      <c r="C7" s="901">
        <v>152380.60562029999</v>
      </c>
      <c r="D7" s="901">
        <v>113946.007184</v>
      </c>
      <c r="E7" s="901">
        <v>277030.20203290001</v>
      </c>
      <c r="F7" s="901">
        <v>188195.07030179998</v>
      </c>
      <c r="G7" s="901">
        <v>222936.22417900001</v>
      </c>
      <c r="H7" s="902">
        <v>65.161619044625766</v>
      </c>
      <c r="I7" s="903">
        <v>18.460182735651465</v>
      </c>
    </row>
    <row r="8" spans="1:10" ht="19.5" customHeight="1">
      <c r="A8" s="892"/>
      <c r="B8" s="904" t="s">
        <v>967</v>
      </c>
      <c r="C8" s="905">
        <v>103177.0546877</v>
      </c>
      <c r="D8" s="905">
        <v>77855.333914100003</v>
      </c>
      <c r="E8" s="906">
        <v>224684.3965647</v>
      </c>
      <c r="F8" s="905">
        <v>149981.2368976</v>
      </c>
      <c r="G8" s="905">
        <v>183941.20059979998</v>
      </c>
      <c r="H8" s="907">
        <v>92.640926905635723</v>
      </c>
      <c r="I8" s="908">
        <v>22.642808130317139</v>
      </c>
    </row>
    <row r="9" spans="1:10" ht="19.5" customHeight="1">
      <c r="A9" s="892"/>
      <c r="B9" s="904" t="s">
        <v>968</v>
      </c>
      <c r="C9" s="905">
        <v>2588.61373</v>
      </c>
      <c r="D9" s="905">
        <v>2114.4660973</v>
      </c>
      <c r="E9" s="906">
        <v>2630.0292900999998</v>
      </c>
      <c r="F9" s="905">
        <v>2255.6473983000001</v>
      </c>
      <c r="G9" s="905">
        <v>1198.9091519000001</v>
      </c>
      <c r="H9" s="907">
        <v>6.6769243158013802</v>
      </c>
      <c r="I9" s="908">
        <v>-46.84855652512114</v>
      </c>
    </row>
    <row r="10" spans="1:10" ht="19.5" customHeight="1">
      <c r="A10" s="892"/>
      <c r="B10" s="909" t="s">
        <v>969</v>
      </c>
      <c r="C10" s="910">
        <v>46614.937202599998</v>
      </c>
      <c r="D10" s="910">
        <v>33976.2071727</v>
      </c>
      <c r="E10" s="911">
        <v>49715.776178199994</v>
      </c>
      <c r="F10" s="910">
        <v>35958.186005800002</v>
      </c>
      <c r="G10" s="910">
        <v>37796.114427300003</v>
      </c>
      <c r="H10" s="907">
        <v>5.8334316806630815</v>
      </c>
      <c r="I10" s="908">
        <v>5.1112934929574694</v>
      </c>
    </row>
    <row r="11" spans="1:10" ht="19.5" customHeight="1">
      <c r="A11" s="892"/>
      <c r="B11" s="900" t="s">
        <v>970</v>
      </c>
      <c r="C11" s="901">
        <v>1592985.5310723002</v>
      </c>
      <c r="D11" s="901">
        <v>1167369.809905</v>
      </c>
      <c r="E11" s="901">
        <v>1804122.7348253001</v>
      </c>
      <c r="F11" s="901">
        <v>1309532.840632</v>
      </c>
      <c r="G11" s="901">
        <v>1490498.8670556999</v>
      </c>
      <c r="H11" s="902">
        <v>12.178062985761917</v>
      </c>
      <c r="I11" s="903">
        <v>13.819128532611913</v>
      </c>
    </row>
    <row r="12" spans="1:10" ht="19.5" customHeight="1">
      <c r="A12" s="892"/>
      <c r="B12" s="904" t="s">
        <v>971</v>
      </c>
      <c r="C12" s="905">
        <v>996682.1641384</v>
      </c>
      <c r="D12" s="905">
        <v>729658.51305319997</v>
      </c>
      <c r="E12" s="906">
        <v>1071198.9399096998</v>
      </c>
      <c r="F12" s="905">
        <v>785745.01710599998</v>
      </c>
      <c r="G12" s="905">
        <v>847057.07809169998</v>
      </c>
      <c r="H12" s="907">
        <v>7.6866785008935734</v>
      </c>
      <c r="I12" s="908">
        <v>7.8030480182388118</v>
      </c>
    </row>
    <row r="13" spans="1:10" ht="19.5" customHeight="1">
      <c r="A13" s="892"/>
      <c r="B13" s="904" t="s">
        <v>972</v>
      </c>
      <c r="C13" s="905">
        <v>298774.64433409995</v>
      </c>
      <c r="D13" s="905">
        <v>216769.5195776</v>
      </c>
      <c r="E13" s="906">
        <v>341104.59716629999</v>
      </c>
      <c r="F13" s="905">
        <v>247908.0459386</v>
      </c>
      <c r="G13" s="905">
        <v>300717.38244859996</v>
      </c>
      <c r="H13" s="907">
        <v>14.36480849414481</v>
      </c>
      <c r="I13" s="908">
        <v>21.301985706054637</v>
      </c>
    </row>
    <row r="14" spans="1:10" ht="19.5" customHeight="1">
      <c r="A14" s="892"/>
      <c r="B14" s="909" t="s">
        <v>973</v>
      </c>
      <c r="C14" s="910">
        <v>297528.72259979998</v>
      </c>
      <c r="D14" s="910">
        <v>220941.77727420002</v>
      </c>
      <c r="E14" s="910">
        <v>391819.19774919999</v>
      </c>
      <c r="F14" s="910">
        <v>275879.77758729999</v>
      </c>
      <c r="G14" s="910">
        <v>342724.40651540004</v>
      </c>
      <c r="H14" s="907">
        <v>24.865374485025129</v>
      </c>
      <c r="I14" s="908">
        <v>24.229622596004742</v>
      </c>
    </row>
    <row r="15" spans="1:10" ht="19.5" customHeight="1">
      <c r="A15" s="892"/>
      <c r="B15" s="900" t="s">
        <v>974</v>
      </c>
      <c r="C15" s="901">
        <v>-1440604.925452</v>
      </c>
      <c r="D15" s="901">
        <v>-1053423.802721</v>
      </c>
      <c r="E15" s="901">
        <v>-1527092.5327923999</v>
      </c>
      <c r="F15" s="901">
        <v>-1121337.7703302</v>
      </c>
      <c r="G15" s="901">
        <v>-1267562.6428767</v>
      </c>
      <c r="H15" s="902">
        <v>6.4469748484681899</v>
      </c>
      <c r="I15" s="903">
        <v>13.04021646425424</v>
      </c>
    </row>
    <row r="16" spans="1:10" ht="19.5" customHeight="1">
      <c r="A16" s="892"/>
      <c r="B16" s="904" t="s">
        <v>975</v>
      </c>
      <c r="C16" s="905">
        <v>-893505.10945069999</v>
      </c>
      <c r="D16" s="905">
        <v>-651803.1791391999</v>
      </c>
      <c r="E16" s="905">
        <v>-846514.54334510001</v>
      </c>
      <c r="F16" s="905">
        <v>-635763.78020839998</v>
      </c>
      <c r="G16" s="905">
        <v>-663115.877492</v>
      </c>
      <c r="H16" s="907">
        <v>-2.4607733506274432</v>
      </c>
      <c r="I16" s="908">
        <v>4.302242143242907</v>
      </c>
      <c r="J16" s="912"/>
    </row>
    <row r="17" spans="1:10" ht="19.5" customHeight="1">
      <c r="A17" s="892"/>
      <c r="B17" s="904" t="s">
        <v>976</v>
      </c>
      <c r="C17" s="905">
        <v>-296186.03060420003</v>
      </c>
      <c r="D17" s="905">
        <v>-214655.05348029998</v>
      </c>
      <c r="E17" s="905">
        <v>-338474.56787620002</v>
      </c>
      <c r="F17" s="905">
        <v>-245652.3985403</v>
      </c>
      <c r="G17" s="905">
        <v>-299518.47329659999</v>
      </c>
      <c r="H17" s="907">
        <v>14.440538229790523</v>
      </c>
      <c r="I17" s="908">
        <v>21.927762593151769</v>
      </c>
    </row>
    <row r="18" spans="1:10" ht="19.5" customHeight="1">
      <c r="A18" s="892"/>
      <c r="B18" s="909" t="s">
        <v>977</v>
      </c>
      <c r="C18" s="905">
        <v>-250913.7853972</v>
      </c>
      <c r="D18" s="905">
        <v>-186965.57010149999</v>
      </c>
      <c r="E18" s="905">
        <v>-342103.42157100001</v>
      </c>
      <c r="F18" s="905">
        <v>-239921.59158149999</v>
      </c>
      <c r="G18" s="905">
        <v>-304928.29208809999</v>
      </c>
      <c r="H18" s="907">
        <v>28.323942986535535</v>
      </c>
      <c r="I18" s="908">
        <v>27.094977187377324</v>
      </c>
    </row>
    <row r="19" spans="1:10" ht="19.5" customHeight="1">
      <c r="A19" s="892"/>
      <c r="B19" s="900" t="s">
        <v>978</v>
      </c>
      <c r="C19" s="901">
        <v>1745366.1366927</v>
      </c>
      <c r="D19" s="901">
        <v>1281315.817089</v>
      </c>
      <c r="E19" s="901">
        <v>2081152.9368582</v>
      </c>
      <c r="F19" s="901">
        <v>1497727.9109336999</v>
      </c>
      <c r="G19" s="901">
        <v>1713435.0912347001</v>
      </c>
      <c r="H19" s="902">
        <v>16.889832386238936</v>
      </c>
      <c r="I19" s="903">
        <v>14.402294216879884</v>
      </c>
      <c r="J19" s="912"/>
    </row>
    <row r="20" spans="1:10" ht="19.5" customHeight="1">
      <c r="A20" s="892"/>
      <c r="B20" s="904" t="s">
        <v>975</v>
      </c>
      <c r="C20" s="905">
        <v>1099859.2188261</v>
      </c>
      <c r="D20" s="905">
        <v>807513.84696730005</v>
      </c>
      <c r="E20" s="905">
        <v>1295883.3364744</v>
      </c>
      <c r="F20" s="905">
        <v>935726.25400359998</v>
      </c>
      <c r="G20" s="905">
        <v>1030998.2786915</v>
      </c>
      <c r="H20" s="907">
        <v>15.877425200547911</v>
      </c>
      <c r="I20" s="908">
        <v>10.181612868108481</v>
      </c>
      <c r="J20" s="912"/>
    </row>
    <row r="21" spans="1:10" ht="19.5" customHeight="1">
      <c r="A21" s="892"/>
      <c r="B21" s="904" t="s">
        <v>976</v>
      </c>
      <c r="C21" s="905">
        <v>301363.25806409999</v>
      </c>
      <c r="D21" s="905">
        <v>218883.9856748</v>
      </c>
      <c r="E21" s="905">
        <v>343734.62645640003</v>
      </c>
      <c r="F21" s="905">
        <v>250163.6933369</v>
      </c>
      <c r="G21" s="905">
        <v>301916.2916005</v>
      </c>
      <c r="H21" s="907">
        <v>14.290541889424869</v>
      </c>
      <c r="I21" s="908">
        <v>20.687493685945803</v>
      </c>
      <c r="J21" s="912"/>
    </row>
    <row r="22" spans="1:10" ht="19.5" customHeight="1" thickBot="1">
      <c r="A22" s="892"/>
      <c r="B22" s="913" t="s">
        <v>977</v>
      </c>
      <c r="C22" s="914">
        <v>344143.65980240004</v>
      </c>
      <c r="D22" s="914">
        <v>254917.98444689999</v>
      </c>
      <c r="E22" s="914">
        <v>441534.97392740002</v>
      </c>
      <c r="F22" s="914">
        <v>311837.96359320002</v>
      </c>
      <c r="G22" s="914">
        <v>380520.52094270004</v>
      </c>
      <c r="H22" s="915">
        <v>22.328742034345005</v>
      </c>
      <c r="I22" s="916">
        <v>22.025078844825341</v>
      </c>
      <c r="J22" s="912"/>
    </row>
    <row r="23" spans="1:10" ht="15.75" customHeight="1" thickTop="1" thickBot="1">
      <c r="A23" s="892"/>
      <c r="B23" s="892"/>
      <c r="C23" s="917"/>
      <c r="D23" s="917"/>
      <c r="E23" s="918"/>
      <c r="F23" s="917"/>
      <c r="G23" s="917"/>
      <c r="H23" s="919"/>
      <c r="I23" s="919"/>
    </row>
    <row r="24" spans="1:10" ht="15" customHeight="1" thickTop="1">
      <c r="A24" s="892"/>
      <c r="B24" s="920" t="s">
        <v>979</v>
      </c>
      <c r="C24" s="921">
        <v>9.5657243991241216</v>
      </c>
      <c r="D24" s="921">
        <v>9.7609177672046261</v>
      </c>
      <c r="E24" s="921">
        <v>15.355396652641035</v>
      </c>
      <c r="F24" s="921">
        <v>14.371160803494949</v>
      </c>
      <c r="G24" s="922">
        <v>14.957154889985494</v>
      </c>
      <c r="H24" s="919"/>
      <c r="I24" s="912"/>
      <c r="J24" s="912"/>
    </row>
    <row r="25" spans="1:10" ht="15" customHeight="1">
      <c r="A25" s="892"/>
      <c r="B25" s="923" t="s">
        <v>650</v>
      </c>
      <c r="C25" s="924">
        <v>10.35205187773108</v>
      </c>
      <c r="D25" s="924">
        <v>10.670105607117547</v>
      </c>
      <c r="E25" s="924">
        <v>20.975039107454727</v>
      </c>
      <c r="F25" s="924">
        <v>19.087774485672234</v>
      </c>
      <c r="G25" s="925">
        <v>21.715325372664797</v>
      </c>
      <c r="H25" s="919"/>
      <c r="I25" s="926"/>
      <c r="J25" s="912"/>
    </row>
    <row r="26" spans="1:10" ht="15" customHeight="1">
      <c r="A26" s="892"/>
      <c r="B26" s="927" t="s">
        <v>980</v>
      </c>
      <c r="C26" s="928">
        <v>0.86641011179828376</v>
      </c>
      <c r="D26" s="928">
        <v>0.97544438047391391</v>
      </c>
      <c r="E26" s="928">
        <v>0.77103308250570779</v>
      </c>
      <c r="F26" s="928">
        <v>0.90987260609470577</v>
      </c>
      <c r="G26" s="929">
        <v>0.39868302328846028</v>
      </c>
      <c r="I26" s="912"/>
      <c r="J26" s="912"/>
    </row>
    <row r="27" spans="1:10" ht="15" customHeight="1">
      <c r="A27" s="892"/>
      <c r="B27" s="930" t="s">
        <v>981</v>
      </c>
      <c r="C27" s="931">
        <v>15.667373823703343</v>
      </c>
      <c r="D27" s="931">
        <v>15.377900726549237</v>
      </c>
      <c r="E27" s="931">
        <v>12.688448259756436</v>
      </c>
      <c r="F27" s="931">
        <v>13.034005725345823</v>
      </c>
      <c r="G27" s="932">
        <v>11.028136225133901</v>
      </c>
      <c r="H27" s="919"/>
      <c r="I27" s="912"/>
      <c r="J27" s="912"/>
    </row>
    <row r="28" spans="1:10" ht="15" customHeight="1">
      <c r="A28" s="892"/>
      <c r="B28" s="933" t="s">
        <v>982</v>
      </c>
      <c r="C28" s="934"/>
      <c r="D28" s="934"/>
      <c r="E28" s="934"/>
      <c r="F28" s="934"/>
      <c r="G28" s="935"/>
      <c r="H28" s="919"/>
      <c r="I28" s="936"/>
      <c r="J28" s="912"/>
    </row>
    <row r="29" spans="1:10" ht="15" customHeight="1">
      <c r="A29" s="892"/>
      <c r="B29" s="937" t="s">
        <v>650</v>
      </c>
      <c r="C29" s="924">
        <v>67.710096221034362</v>
      </c>
      <c r="D29" s="924">
        <v>68.326513441036354</v>
      </c>
      <c r="E29" s="924">
        <v>81.104657512402397</v>
      </c>
      <c r="F29" s="924">
        <v>79.694561954827947</v>
      </c>
      <c r="G29" s="925">
        <v>82.508439925900007</v>
      </c>
      <c r="H29" s="919"/>
      <c r="I29" s="912"/>
      <c r="J29" s="912"/>
    </row>
    <row r="30" spans="1:10" ht="15" customHeight="1">
      <c r="A30" s="892"/>
      <c r="B30" s="927" t="s">
        <v>980</v>
      </c>
      <c r="C30" s="928">
        <v>1.6987816260884763</v>
      </c>
      <c r="D30" s="928">
        <v>1.8556737085886306</v>
      </c>
      <c r="E30" s="928">
        <v>0.94936554599474976</v>
      </c>
      <c r="F30" s="928">
        <v>1.198568801341459</v>
      </c>
      <c r="G30" s="929">
        <v>0.53778122255150951</v>
      </c>
      <c r="H30" s="919"/>
      <c r="I30" s="912"/>
      <c r="J30" s="912"/>
    </row>
    <row r="31" spans="1:10" ht="15" customHeight="1">
      <c r="A31" s="892"/>
      <c r="B31" s="938" t="s">
        <v>981</v>
      </c>
      <c r="C31" s="931">
        <v>30.59112215287718</v>
      </c>
      <c r="D31" s="931">
        <v>29.817812850462786</v>
      </c>
      <c r="E31" s="931">
        <v>17.945976941638936</v>
      </c>
      <c r="F31" s="931">
        <v>19.106869243777467</v>
      </c>
      <c r="G31" s="932">
        <v>16.953778851548474</v>
      </c>
      <c r="H31" s="919"/>
      <c r="I31" s="912"/>
      <c r="J31" s="912"/>
    </row>
    <row r="32" spans="1:10" ht="15" customHeight="1">
      <c r="A32" s="892"/>
      <c r="B32" s="933" t="s">
        <v>983</v>
      </c>
      <c r="C32" s="934"/>
      <c r="D32" s="934"/>
      <c r="E32" s="934"/>
      <c r="F32" s="934"/>
      <c r="G32" s="935"/>
      <c r="H32" s="919"/>
      <c r="I32" s="936"/>
      <c r="J32" s="912"/>
    </row>
    <row r="33" spans="1:10" ht="15" customHeight="1">
      <c r="A33" s="892"/>
      <c r="B33" s="937" t="s">
        <v>650</v>
      </c>
      <c r="C33" s="924">
        <v>62.566931381196831</v>
      </c>
      <c r="D33" s="924">
        <v>62.504487169543921</v>
      </c>
      <c r="E33" s="924">
        <v>59.375059092829851</v>
      </c>
      <c r="F33" s="924">
        <v>60.001932958534105</v>
      </c>
      <c r="G33" s="925">
        <v>56.830440922438186</v>
      </c>
      <c r="H33" s="919"/>
      <c r="I33" s="912"/>
      <c r="J33" s="912"/>
    </row>
    <row r="34" spans="1:10" ht="15" customHeight="1">
      <c r="A34" s="892"/>
      <c r="B34" s="939" t="s">
        <v>980</v>
      </c>
      <c r="C34" s="928">
        <v>18.755640808173769</v>
      </c>
      <c r="D34" s="928">
        <v>18.56905307455575</v>
      </c>
      <c r="E34" s="928">
        <v>18.906950762378727</v>
      </c>
      <c r="F34" s="928">
        <v>18.931029314160298</v>
      </c>
      <c r="G34" s="929">
        <v>20.175619659653332</v>
      </c>
      <c r="H34" s="919"/>
      <c r="I34" s="912"/>
      <c r="J34" s="912"/>
    </row>
    <row r="35" spans="1:10" ht="15" customHeight="1">
      <c r="A35" s="892"/>
      <c r="B35" s="938" t="s">
        <v>981</v>
      </c>
      <c r="C35" s="931">
        <v>18.677427810629382</v>
      </c>
      <c r="D35" s="931">
        <v>18.926459755900332</v>
      </c>
      <c r="E35" s="931">
        <v>21.717990144785873</v>
      </c>
      <c r="F35" s="931">
        <v>21.067037727297951</v>
      </c>
      <c r="G35" s="932">
        <v>22.993939417908489</v>
      </c>
      <c r="H35" s="919"/>
      <c r="I35" s="912"/>
      <c r="J35" s="912"/>
    </row>
    <row r="36" spans="1:10" ht="15" customHeight="1">
      <c r="A36" s="892"/>
      <c r="B36" s="933" t="s">
        <v>984</v>
      </c>
      <c r="C36" s="934"/>
      <c r="D36" s="934"/>
      <c r="E36" s="934"/>
      <c r="F36" s="934"/>
      <c r="G36" s="935"/>
      <c r="H36" s="919"/>
      <c r="I36" s="936"/>
      <c r="J36" s="912"/>
    </row>
    <row r="37" spans="1:10" ht="15" customHeight="1">
      <c r="A37" s="892"/>
      <c r="B37" s="937" t="s">
        <v>650</v>
      </c>
      <c r="C37" s="924">
        <v>62.022910908093451</v>
      </c>
      <c r="D37" s="924">
        <v>61.874734314488471</v>
      </c>
      <c r="E37" s="924">
        <v>55.433087725023874</v>
      </c>
      <c r="F37" s="924">
        <v>56.696902309924589</v>
      </c>
      <c r="G37" s="925">
        <v>52.314249021024793</v>
      </c>
      <c r="H37" s="919"/>
      <c r="I37" s="912"/>
      <c r="J37" s="912"/>
    </row>
    <row r="38" spans="1:10" ht="15" customHeight="1">
      <c r="A38" s="892"/>
      <c r="B38" s="939" t="s">
        <v>980</v>
      </c>
      <c r="C38" s="928">
        <v>20.55983742463393</v>
      </c>
      <c r="D38" s="928">
        <v>20.376894173631229</v>
      </c>
      <c r="E38" s="928">
        <v>22.164640361201599</v>
      </c>
      <c r="F38" s="928">
        <v>21.90708322149559</v>
      </c>
      <c r="G38" s="929">
        <v>23.629480955422505</v>
      </c>
      <c r="H38" s="919"/>
      <c r="I38" s="912"/>
      <c r="J38" s="912"/>
    </row>
    <row r="39" spans="1:10" ht="15" customHeight="1">
      <c r="A39" s="892"/>
      <c r="B39" s="938" t="s">
        <v>981</v>
      </c>
      <c r="C39" s="931">
        <v>17.417251667279565</v>
      </c>
      <c r="D39" s="931">
        <v>17.74837151188029</v>
      </c>
      <c r="E39" s="931">
        <v>22.40227191376799</v>
      </c>
      <c r="F39" s="931">
        <v>21.396014468579825</v>
      </c>
      <c r="G39" s="932">
        <v>24.056270023552702</v>
      </c>
      <c r="H39" s="919"/>
      <c r="I39" s="912"/>
      <c r="J39" s="912"/>
    </row>
    <row r="40" spans="1:10" ht="15" customHeight="1">
      <c r="A40" s="892"/>
      <c r="B40" s="933" t="s">
        <v>985</v>
      </c>
      <c r="C40" s="934"/>
      <c r="D40" s="934"/>
      <c r="E40" s="934"/>
      <c r="F40" s="934"/>
      <c r="G40" s="935"/>
      <c r="H40" s="919"/>
      <c r="I40" s="936"/>
      <c r="J40" s="912"/>
    </row>
    <row r="41" spans="1:10" ht="15" customHeight="1">
      <c r="A41" s="892"/>
      <c r="B41" s="937" t="s">
        <v>650</v>
      </c>
      <c r="C41" s="924">
        <v>63.015959557358364</v>
      </c>
      <c r="D41" s="924">
        <v>63.022233566262948</v>
      </c>
      <c r="E41" s="924">
        <v>62.267568784768045</v>
      </c>
      <c r="F41" s="924">
        <v>62.476384874223115</v>
      </c>
      <c r="G41" s="925">
        <v>60.17142312339147</v>
      </c>
      <c r="H41" s="919"/>
      <c r="I41" s="912"/>
      <c r="J41" s="912"/>
    </row>
    <row r="42" spans="1:10" ht="15" customHeight="1">
      <c r="A42" s="892"/>
      <c r="B42" s="939" t="s">
        <v>980</v>
      </c>
      <c r="C42" s="928">
        <v>17.266477888424845</v>
      </c>
      <c r="D42" s="928">
        <v>17.082750618975336</v>
      </c>
      <c r="E42" s="928">
        <v>16.516548129101793</v>
      </c>
      <c r="F42" s="928">
        <v>16.702879842904526</v>
      </c>
      <c r="G42" s="929">
        <v>17.62052692541387</v>
      </c>
      <c r="H42" s="919"/>
      <c r="I42" s="912"/>
      <c r="J42" s="912"/>
    </row>
    <row r="43" spans="1:10" ht="15" customHeight="1">
      <c r="A43" s="892"/>
      <c r="B43" s="938" t="s">
        <v>981</v>
      </c>
      <c r="C43" s="931">
        <v>19.71756255421106</v>
      </c>
      <c r="D43" s="931">
        <v>19.895015814761727</v>
      </c>
      <c r="E43" s="931">
        <v>21.215883086130162</v>
      </c>
      <c r="F43" s="931">
        <v>20.820735282872363</v>
      </c>
      <c r="G43" s="932">
        <v>22.208049951194663</v>
      </c>
      <c r="H43" s="919"/>
      <c r="I43" s="912"/>
      <c r="J43" s="912"/>
    </row>
    <row r="44" spans="1:10" ht="15" customHeight="1">
      <c r="A44" s="892"/>
      <c r="B44" s="940" t="s">
        <v>986</v>
      </c>
      <c r="C44" s="941"/>
      <c r="D44" s="941"/>
      <c r="E44" s="941"/>
      <c r="F44" s="941"/>
      <c r="G44" s="942"/>
      <c r="H44" s="919"/>
      <c r="I44" s="936"/>
      <c r="J44" s="912"/>
    </row>
    <row r="45" spans="1:10" ht="15" customHeight="1">
      <c r="A45" s="892"/>
      <c r="B45" s="927" t="s">
        <v>987</v>
      </c>
      <c r="C45" s="943">
        <v>8.7305810750428847</v>
      </c>
      <c r="D45" s="943">
        <v>8.8928900794241379</v>
      </c>
      <c r="E45" s="943">
        <v>13.311381260193063</v>
      </c>
      <c r="F45" s="943">
        <v>12.565371115002932</v>
      </c>
      <c r="G45" s="925">
        <v>13.011069127710718</v>
      </c>
      <c r="H45" s="919"/>
      <c r="I45" s="912"/>
      <c r="J45" s="912"/>
    </row>
    <row r="46" spans="1:10" ht="15" customHeight="1" thickBot="1">
      <c r="A46" s="892"/>
      <c r="B46" s="944" t="s">
        <v>988</v>
      </c>
      <c r="C46" s="945">
        <v>91.269418924951395</v>
      </c>
      <c r="D46" s="945">
        <v>91.107109920575866</v>
      </c>
      <c r="E46" s="945">
        <v>86.688618739806941</v>
      </c>
      <c r="F46" s="945">
        <v>87.434628885003747</v>
      </c>
      <c r="G46" s="946">
        <v>86.988930872289288</v>
      </c>
      <c r="H46" s="919"/>
      <c r="I46" s="912"/>
      <c r="J46" s="912"/>
    </row>
    <row r="47" spans="1:10" ht="15.75" customHeight="1" thickTop="1">
      <c r="A47" s="892"/>
      <c r="B47" s="892" t="s">
        <v>989</v>
      </c>
      <c r="C47" s="892"/>
      <c r="D47" s="892"/>
      <c r="E47" s="892"/>
      <c r="F47" s="892"/>
      <c r="G47" s="892"/>
      <c r="H47" s="892"/>
      <c r="I47" s="892"/>
    </row>
    <row r="48" spans="1:10" ht="15.75" customHeight="1">
      <c r="A48" s="892"/>
      <c r="B48" s="892" t="s">
        <v>990</v>
      </c>
      <c r="C48" s="892"/>
      <c r="D48" s="892"/>
      <c r="E48" s="892"/>
      <c r="F48" s="892"/>
      <c r="G48" s="892"/>
      <c r="H48" s="892"/>
      <c r="I48" s="892"/>
    </row>
    <row r="49" spans="1:9" ht="15.75" customHeight="1">
      <c r="A49" s="892"/>
      <c r="B49" s="892" t="s">
        <v>991</v>
      </c>
      <c r="C49" s="892"/>
      <c r="D49" s="892"/>
      <c r="E49" s="892"/>
      <c r="F49" s="892"/>
      <c r="H49" s="892"/>
      <c r="I49" s="892"/>
    </row>
    <row r="50" spans="1:9" ht="15.75" customHeight="1">
      <c r="A50" s="892"/>
      <c r="B50" s="892"/>
      <c r="C50" s="892"/>
      <c r="D50" s="892"/>
      <c r="E50" s="892"/>
      <c r="F50" s="892"/>
      <c r="G50" s="892"/>
      <c r="H50" s="892"/>
      <c r="I50" s="892"/>
    </row>
    <row r="51" spans="1:9" ht="15.75" customHeight="1">
      <c r="A51" s="892"/>
      <c r="B51" s="892"/>
      <c r="C51" s="892"/>
      <c r="D51" s="892"/>
      <c r="E51" s="892"/>
      <c r="F51" s="892"/>
      <c r="G51" s="892"/>
      <c r="H51" s="892"/>
      <c r="I51" s="892"/>
    </row>
    <row r="52" spans="1:9" ht="15.75" customHeight="1">
      <c r="A52" s="892"/>
      <c r="B52" s="892"/>
      <c r="C52" s="892"/>
      <c r="D52" s="892"/>
      <c r="E52" s="892"/>
      <c r="F52" s="892"/>
      <c r="G52" s="892"/>
      <c r="H52" s="892"/>
      <c r="I52" s="892"/>
    </row>
    <row r="53" spans="1:9" ht="15.75" customHeight="1">
      <c r="A53" s="892"/>
      <c r="B53" s="892"/>
      <c r="C53" s="892"/>
      <c r="D53" s="892"/>
      <c r="E53" s="892"/>
      <c r="F53" s="892"/>
      <c r="G53" s="892"/>
      <c r="H53" s="892"/>
      <c r="I53" s="892"/>
    </row>
    <row r="54" spans="1:9" ht="15.75" customHeight="1">
      <c r="A54" s="892"/>
      <c r="B54" s="892"/>
      <c r="C54" s="892"/>
      <c r="D54" s="892"/>
      <c r="E54" s="892"/>
      <c r="F54" s="892"/>
      <c r="G54" s="892"/>
      <c r="H54" s="892"/>
      <c r="I54" s="892"/>
    </row>
    <row r="55" spans="1:9" ht="15.75" customHeight="1">
      <c r="A55" s="892"/>
      <c r="B55" s="892"/>
      <c r="C55" s="892"/>
      <c r="D55" s="892"/>
      <c r="E55" s="892"/>
      <c r="F55" s="892"/>
      <c r="G55" s="892"/>
      <c r="H55" s="892"/>
      <c r="I55" s="892"/>
    </row>
    <row r="56" spans="1:9" ht="15.75" customHeight="1">
      <c r="A56" s="892"/>
      <c r="B56" s="892"/>
      <c r="C56" s="892"/>
      <c r="D56" s="892"/>
      <c r="E56" s="892"/>
      <c r="F56" s="892"/>
      <c r="G56" s="892"/>
      <c r="H56" s="892"/>
      <c r="I56" s="892"/>
    </row>
    <row r="57" spans="1:9" ht="15.75" customHeight="1">
      <c r="A57" s="892"/>
      <c r="B57" s="892"/>
      <c r="C57" s="892"/>
      <c r="D57" s="892"/>
      <c r="E57" s="892"/>
      <c r="F57" s="892"/>
      <c r="G57" s="892"/>
      <c r="H57" s="892"/>
      <c r="I57" s="892"/>
    </row>
    <row r="58" spans="1:9" ht="15.75" customHeight="1">
      <c r="A58" s="892"/>
      <c r="B58" s="892"/>
      <c r="C58" s="892"/>
      <c r="D58" s="892"/>
      <c r="E58" s="892"/>
      <c r="F58" s="892"/>
      <c r="G58" s="892"/>
      <c r="H58" s="892"/>
      <c r="I58" s="892"/>
    </row>
    <row r="59" spans="1:9" ht="15.75" customHeight="1">
      <c r="A59" s="892"/>
      <c r="B59" s="892"/>
      <c r="C59" s="892"/>
      <c r="D59" s="892"/>
      <c r="E59" s="892"/>
      <c r="F59" s="892"/>
      <c r="G59" s="892"/>
      <c r="H59" s="892"/>
      <c r="I59" s="892"/>
    </row>
    <row r="60" spans="1:9" ht="15.75" customHeight="1">
      <c r="A60" s="892"/>
      <c r="B60" s="892"/>
      <c r="C60" s="892"/>
      <c r="D60" s="892"/>
      <c r="E60" s="892"/>
      <c r="F60" s="894"/>
      <c r="G60" s="894"/>
      <c r="H60" s="892"/>
      <c r="I60" s="892"/>
    </row>
    <row r="61" spans="1:9" ht="15.75" customHeight="1">
      <c r="A61" s="892"/>
      <c r="B61" s="892"/>
      <c r="C61" s="892"/>
      <c r="D61" s="892"/>
      <c r="E61" s="892"/>
      <c r="F61" s="892"/>
      <c r="G61" s="892"/>
      <c r="H61" s="892"/>
      <c r="I61" s="894"/>
    </row>
    <row r="62" spans="1:9" ht="15.75" customHeight="1">
      <c r="A62" s="892"/>
      <c r="B62" s="892"/>
      <c r="C62" s="892"/>
      <c r="D62" s="892"/>
      <c r="E62" s="892"/>
      <c r="F62" s="892"/>
      <c r="G62" s="892"/>
      <c r="H62" s="892"/>
      <c r="I62" s="892"/>
    </row>
    <row r="63" spans="1:9" ht="15.75" customHeight="1">
      <c r="A63" s="892"/>
      <c r="B63" s="892"/>
      <c r="C63" s="892"/>
      <c r="D63" s="892"/>
      <c r="E63" s="892"/>
      <c r="F63" s="892"/>
      <c r="G63" s="894"/>
      <c r="H63" s="892"/>
      <c r="I63" s="892"/>
    </row>
    <row r="64" spans="1:9" ht="15.75" customHeight="1">
      <c r="A64" s="892"/>
      <c r="B64" s="892"/>
      <c r="C64" s="892"/>
      <c r="D64" s="892"/>
      <c r="E64" s="892"/>
      <c r="F64" s="892"/>
      <c r="G64" s="892"/>
      <c r="H64" s="892"/>
      <c r="I64" s="892"/>
    </row>
    <row r="65" spans="1:9" ht="15.75" customHeight="1">
      <c r="A65" s="892"/>
      <c r="B65" s="892"/>
      <c r="C65" s="892"/>
      <c r="D65" s="892"/>
      <c r="E65" s="892"/>
      <c r="F65" s="892"/>
      <c r="G65" s="892"/>
      <c r="H65" s="892"/>
      <c r="I65" s="892"/>
    </row>
    <row r="66" spans="1:9" ht="15.75" customHeight="1">
      <c r="A66" s="892"/>
      <c r="B66" s="892"/>
      <c r="C66" s="892"/>
      <c r="D66" s="892"/>
      <c r="E66" s="892"/>
      <c r="F66" s="892"/>
      <c r="G66" s="892"/>
      <c r="H66" s="892"/>
      <c r="I66" s="892"/>
    </row>
    <row r="67" spans="1:9" ht="15.75" customHeight="1">
      <c r="A67" s="892"/>
      <c r="B67" s="892"/>
      <c r="C67" s="892"/>
      <c r="D67" s="892"/>
      <c r="E67" s="892"/>
      <c r="F67" s="892"/>
      <c r="G67" s="892"/>
      <c r="H67" s="892"/>
      <c r="I67" s="892"/>
    </row>
    <row r="68" spans="1:9" ht="15.75" customHeight="1">
      <c r="A68" s="892"/>
      <c r="B68" s="892"/>
      <c r="C68" s="892"/>
      <c r="D68" s="892"/>
      <c r="E68" s="892"/>
      <c r="F68" s="892"/>
      <c r="G68" s="892"/>
      <c r="H68" s="892"/>
      <c r="I68" s="892"/>
    </row>
    <row r="69" spans="1:9" ht="15.75" customHeight="1">
      <c r="A69" s="892"/>
      <c r="B69" s="892"/>
      <c r="C69" s="892"/>
      <c r="D69" s="892"/>
      <c r="E69" s="892"/>
      <c r="F69" s="892"/>
      <c r="G69" s="892"/>
      <c r="H69" s="892"/>
      <c r="I69" s="892"/>
    </row>
    <row r="70" spans="1:9" ht="15.75" customHeight="1">
      <c r="A70" s="892"/>
      <c r="B70" s="892"/>
      <c r="C70" s="892"/>
      <c r="D70" s="892"/>
      <c r="E70" s="892"/>
      <c r="F70" s="892"/>
      <c r="G70" s="892"/>
      <c r="H70" s="892"/>
      <c r="I70" s="892"/>
    </row>
    <row r="71" spans="1:9" ht="15.75" customHeight="1">
      <c r="A71" s="892"/>
      <c r="B71" s="892"/>
      <c r="C71" s="892"/>
      <c r="D71" s="892"/>
      <c r="E71" s="892"/>
      <c r="F71" s="892"/>
      <c r="G71" s="892"/>
      <c r="H71" s="892"/>
      <c r="I71" s="892"/>
    </row>
    <row r="72" spans="1:9" ht="15.75" customHeight="1">
      <c r="A72" s="892"/>
      <c r="B72" s="892"/>
      <c r="C72" s="892"/>
      <c r="D72" s="892"/>
      <c r="E72" s="892"/>
      <c r="F72" s="892"/>
      <c r="G72" s="892"/>
      <c r="H72" s="892"/>
      <c r="I72" s="892"/>
    </row>
    <row r="73" spans="1:9" ht="15.75" customHeight="1">
      <c r="A73" s="892"/>
      <c r="B73" s="892"/>
      <c r="C73" s="892"/>
      <c r="D73" s="892"/>
      <c r="E73" s="892"/>
      <c r="F73" s="892"/>
      <c r="G73" s="892"/>
      <c r="H73" s="892"/>
      <c r="I73" s="892"/>
    </row>
    <row r="74" spans="1:9" ht="15.75" customHeight="1">
      <c r="A74" s="892"/>
      <c r="B74" s="892"/>
      <c r="C74" s="892"/>
      <c r="D74" s="892"/>
      <c r="E74" s="892"/>
      <c r="F74" s="892"/>
      <c r="G74" s="892"/>
      <c r="H74" s="892"/>
      <c r="I74" s="892"/>
    </row>
    <row r="75" spans="1:9" ht="15.75" customHeight="1">
      <c r="A75" s="892"/>
      <c r="B75" s="892"/>
      <c r="C75" s="892"/>
      <c r="D75" s="892"/>
      <c r="E75" s="892"/>
      <c r="F75" s="892"/>
      <c r="G75" s="892"/>
      <c r="H75" s="892"/>
      <c r="I75" s="892"/>
    </row>
    <row r="76" spans="1:9" ht="15.75" customHeight="1">
      <c r="A76" s="892"/>
      <c r="B76" s="892"/>
      <c r="C76" s="892"/>
      <c r="D76" s="892"/>
      <c r="E76" s="892"/>
      <c r="F76" s="892"/>
      <c r="G76" s="892"/>
      <c r="H76" s="892"/>
      <c r="I76" s="892"/>
    </row>
    <row r="77" spans="1:9" ht="15.75" customHeight="1">
      <c r="A77" s="892"/>
      <c r="B77" s="892"/>
      <c r="C77" s="892"/>
      <c r="D77" s="892"/>
      <c r="E77" s="892"/>
      <c r="F77" s="892"/>
      <c r="G77" s="892"/>
      <c r="H77" s="892"/>
      <c r="I77" s="892"/>
    </row>
    <row r="78" spans="1:9" ht="15.75" customHeight="1">
      <c r="A78" s="892"/>
      <c r="B78" s="892"/>
      <c r="C78" s="892"/>
      <c r="D78" s="892"/>
      <c r="E78" s="892"/>
      <c r="F78" s="892"/>
      <c r="G78" s="892"/>
      <c r="H78" s="892"/>
      <c r="I78" s="892"/>
    </row>
    <row r="79" spans="1:9" ht="15.75" customHeight="1">
      <c r="A79" s="892"/>
      <c r="B79" s="892"/>
      <c r="C79" s="892"/>
      <c r="D79" s="892"/>
      <c r="E79" s="892"/>
      <c r="F79" s="892"/>
      <c r="G79" s="892"/>
      <c r="H79" s="892"/>
      <c r="I79" s="892"/>
    </row>
    <row r="80" spans="1:9" ht="15.75" customHeight="1">
      <c r="A80" s="892"/>
      <c r="B80" s="892"/>
      <c r="C80" s="892"/>
      <c r="D80" s="892"/>
      <c r="E80" s="892"/>
      <c r="F80" s="892"/>
      <c r="G80" s="892"/>
      <c r="H80" s="892"/>
      <c r="I80" s="892"/>
    </row>
    <row r="81" spans="1:9" ht="15.75" customHeight="1">
      <c r="A81" s="892"/>
      <c r="B81" s="892"/>
      <c r="C81" s="892"/>
      <c r="D81" s="892"/>
      <c r="E81" s="892"/>
      <c r="F81" s="892"/>
      <c r="G81" s="892"/>
      <c r="H81" s="892"/>
      <c r="I81" s="892"/>
    </row>
    <row r="82" spans="1:9" ht="15.75" customHeight="1">
      <c r="A82" s="892"/>
      <c r="B82" s="892"/>
      <c r="C82" s="892"/>
      <c r="D82" s="892"/>
      <c r="E82" s="892"/>
      <c r="F82" s="892"/>
      <c r="G82" s="892"/>
      <c r="H82" s="892"/>
      <c r="I82" s="892"/>
    </row>
    <row r="83" spans="1:9" ht="15.75" customHeight="1">
      <c r="A83" s="892"/>
      <c r="B83" s="892"/>
      <c r="C83" s="892"/>
      <c r="D83" s="892"/>
      <c r="E83" s="892"/>
      <c r="F83" s="892"/>
      <c r="G83" s="892"/>
      <c r="H83" s="892"/>
      <c r="I83" s="892"/>
    </row>
    <row r="84" spans="1:9" ht="15.75" customHeight="1">
      <c r="A84" s="892"/>
      <c r="B84" s="892"/>
      <c r="C84" s="892"/>
      <c r="D84" s="892"/>
      <c r="E84" s="892"/>
      <c r="F84" s="892"/>
      <c r="G84" s="892"/>
      <c r="H84" s="892"/>
      <c r="I84" s="892"/>
    </row>
    <row r="85" spans="1:9" ht="15.75" customHeight="1">
      <c r="A85" s="892"/>
      <c r="B85" s="892"/>
      <c r="C85" s="892"/>
      <c r="D85" s="892"/>
      <c r="E85" s="892"/>
      <c r="F85" s="892"/>
      <c r="G85" s="892"/>
      <c r="H85" s="892"/>
      <c r="I85" s="892"/>
    </row>
    <row r="86" spans="1:9" ht="15.75" customHeight="1">
      <c r="A86" s="892"/>
      <c r="B86" s="892"/>
      <c r="C86" s="892"/>
      <c r="D86" s="892"/>
      <c r="E86" s="892"/>
      <c r="F86" s="892"/>
      <c r="G86" s="892"/>
      <c r="H86" s="892"/>
      <c r="I86" s="892"/>
    </row>
    <row r="87" spans="1:9" ht="15.75" customHeight="1">
      <c r="A87" s="892"/>
      <c r="B87" s="892"/>
      <c r="C87" s="892"/>
      <c r="D87" s="892"/>
      <c r="E87" s="892"/>
      <c r="F87" s="892"/>
      <c r="G87" s="892"/>
      <c r="H87" s="892"/>
      <c r="I87" s="892"/>
    </row>
    <row r="88" spans="1:9" ht="15.75" customHeight="1">
      <c r="A88" s="892"/>
      <c r="B88" s="892"/>
      <c r="C88" s="892"/>
      <c r="D88" s="892"/>
      <c r="E88" s="892"/>
      <c r="F88" s="892"/>
      <c r="G88" s="892"/>
      <c r="H88" s="892"/>
      <c r="I88" s="892"/>
    </row>
    <row r="89" spans="1:9" ht="15.75" customHeight="1">
      <c r="A89" s="892"/>
      <c r="B89" s="892"/>
      <c r="C89" s="892"/>
      <c r="D89" s="892"/>
      <c r="E89" s="892"/>
      <c r="F89" s="892"/>
      <c r="G89" s="892"/>
      <c r="H89" s="892"/>
      <c r="I89" s="892"/>
    </row>
    <row r="90" spans="1:9" ht="15.75" customHeight="1">
      <c r="A90" s="892"/>
      <c r="B90" s="892"/>
      <c r="C90" s="892"/>
      <c r="D90" s="892"/>
      <c r="E90" s="892"/>
      <c r="F90" s="892"/>
      <c r="G90" s="892"/>
      <c r="H90" s="892"/>
      <c r="I90" s="892"/>
    </row>
    <row r="91" spans="1:9" ht="15.75" customHeight="1">
      <c r="A91" s="892"/>
      <c r="B91" s="892"/>
      <c r="C91" s="892"/>
      <c r="D91" s="892"/>
      <c r="E91" s="892"/>
      <c r="F91" s="892"/>
      <c r="G91" s="892"/>
      <c r="H91" s="892"/>
      <c r="I91" s="892"/>
    </row>
    <row r="92" spans="1:9" ht="15.75" customHeight="1">
      <c r="A92" s="892"/>
      <c r="B92" s="892"/>
      <c r="C92" s="892"/>
      <c r="D92" s="892"/>
      <c r="E92" s="892"/>
      <c r="F92" s="892"/>
      <c r="G92" s="892"/>
      <c r="H92" s="892"/>
      <c r="I92" s="892"/>
    </row>
    <row r="93" spans="1:9" ht="15.75" customHeight="1">
      <c r="A93" s="892"/>
      <c r="B93" s="892"/>
      <c r="C93" s="892"/>
      <c r="D93" s="892"/>
      <c r="E93" s="892"/>
      <c r="F93" s="892"/>
      <c r="G93" s="892"/>
      <c r="H93" s="892"/>
      <c r="I93" s="892"/>
    </row>
    <row r="94" spans="1:9" ht="15.75" customHeight="1">
      <c r="A94" s="892"/>
      <c r="B94" s="892"/>
      <c r="C94" s="892"/>
      <c r="D94" s="892"/>
      <c r="E94" s="892"/>
      <c r="F94" s="892"/>
      <c r="G94" s="892"/>
      <c r="H94" s="892"/>
      <c r="I94" s="892"/>
    </row>
    <row r="95" spans="1:9" ht="15.75" customHeight="1">
      <c r="A95" s="892"/>
      <c r="B95" s="892"/>
      <c r="C95" s="892"/>
      <c r="D95" s="892"/>
      <c r="E95" s="892"/>
      <c r="F95" s="892"/>
      <c r="G95" s="892"/>
      <c r="H95" s="892"/>
      <c r="I95" s="892"/>
    </row>
    <row r="96" spans="1:9" ht="15.75" customHeight="1">
      <c r="A96" s="892"/>
      <c r="B96" s="892"/>
      <c r="C96" s="892"/>
      <c r="D96" s="892"/>
      <c r="E96" s="892"/>
      <c r="F96" s="892"/>
      <c r="G96" s="892"/>
      <c r="H96" s="892"/>
      <c r="I96" s="892"/>
    </row>
    <row r="97" spans="1:9" ht="15.75" customHeight="1">
      <c r="A97" s="892"/>
      <c r="B97" s="892"/>
      <c r="C97" s="892"/>
      <c r="D97" s="892"/>
      <c r="E97" s="892"/>
      <c r="F97" s="892"/>
      <c r="G97" s="892"/>
      <c r="H97" s="892"/>
      <c r="I97" s="892"/>
    </row>
    <row r="98" spans="1:9" ht="15.75" customHeight="1">
      <c r="A98" s="892"/>
      <c r="B98" s="892"/>
      <c r="C98" s="892"/>
      <c r="D98" s="892"/>
      <c r="E98" s="892"/>
      <c r="F98" s="892"/>
      <c r="G98" s="892"/>
      <c r="H98" s="892"/>
      <c r="I98" s="892"/>
    </row>
    <row r="99" spans="1:9" ht="15.75" customHeight="1">
      <c r="A99" s="892"/>
      <c r="B99" s="892"/>
      <c r="C99" s="892"/>
      <c r="D99" s="892"/>
      <c r="E99" s="892"/>
      <c r="F99" s="892"/>
      <c r="G99" s="892"/>
      <c r="H99" s="892"/>
      <c r="I99" s="892"/>
    </row>
    <row r="100" spans="1:9" ht="15.75" customHeight="1">
      <c r="A100" s="892"/>
      <c r="B100" s="892"/>
      <c r="C100" s="892"/>
      <c r="D100" s="892"/>
      <c r="E100" s="892"/>
      <c r="F100" s="892"/>
      <c r="G100" s="892"/>
      <c r="H100" s="892"/>
      <c r="I100" s="892"/>
    </row>
    <row r="101" spans="1:9" ht="15.75" customHeight="1">
      <c r="A101" s="892"/>
      <c r="B101" s="892"/>
      <c r="C101" s="892"/>
      <c r="D101" s="892"/>
      <c r="E101" s="892"/>
      <c r="F101" s="892"/>
      <c r="G101" s="892"/>
      <c r="H101" s="892"/>
      <c r="I101" s="892"/>
    </row>
    <row r="102" spans="1:9" ht="15.75" customHeight="1">
      <c r="A102" s="892"/>
      <c r="B102" s="892"/>
      <c r="C102" s="892"/>
      <c r="D102" s="892"/>
      <c r="E102" s="892"/>
      <c r="F102" s="892"/>
      <c r="G102" s="892"/>
      <c r="H102" s="892"/>
      <c r="I102" s="892"/>
    </row>
    <row r="103" spans="1:9" ht="15.75" customHeight="1">
      <c r="A103" s="892"/>
      <c r="B103" s="892"/>
      <c r="C103" s="892"/>
      <c r="D103" s="892"/>
      <c r="E103" s="892"/>
      <c r="F103" s="892"/>
      <c r="G103" s="892"/>
      <c r="H103" s="892"/>
      <c r="I103" s="892"/>
    </row>
    <row r="104" spans="1:9" ht="15.75" customHeight="1">
      <c r="A104" s="892"/>
      <c r="B104" s="892"/>
      <c r="C104" s="892"/>
      <c r="D104" s="892"/>
      <c r="E104" s="892"/>
      <c r="F104" s="892"/>
      <c r="G104" s="892"/>
      <c r="H104" s="892"/>
      <c r="I104" s="892"/>
    </row>
    <row r="105" spans="1:9" ht="15.75" customHeight="1">
      <c r="A105" s="892"/>
      <c r="B105" s="892"/>
      <c r="C105" s="892"/>
      <c r="D105" s="892"/>
      <c r="E105" s="892"/>
      <c r="F105" s="892"/>
      <c r="G105" s="892"/>
      <c r="H105" s="892"/>
      <c r="I105" s="892"/>
    </row>
    <row r="106" spans="1:9" ht="15.75" customHeight="1">
      <c r="A106" s="892"/>
      <c r="B106" s="892"/>
      <c r="C106" s="892"/>
      <c r="D106" s="892"/>
      <c r="E106" s="892"/>
      <c r="F106" s="892"/>
      <c r="G106" s="892"/>
      <c r="H106" s="892"/>
      <c r="I106" s="892"/>
    </row>
    <row r="107" spans="1:9" ht="15.75" customHeight="1">
      <c r="A107" s="892"/>
      <c r="B107" s="892"/>
      <c r="C107" s="892"/>
      <c r="D107" s="892"/>
      <c r="E107" s="892"/>
      <c r="F107" s="892"/>
      <c r="G107" s="892"/>
      <c r="H107" s="892"/>
      <c r="I107" s="892"/>
    </row>
    <row r="108" spans="1:9" ht="15.75" customHeight="1">
      <c r="A108" s="892"/>
      <c r="B108" s="892"/>
      <c r="C108" s="892"/>
      <c r="D108" s="892"/>
      <c r="E108" s="892"/>
      <c r="F108" s="892"/>
      <c r="G108" s="892"/>
      <c r="H108" s="892"/>
      <c r="I108" s="892"/>
    </row>
    <row r="109" spans="1:9" ht="15.75" customHeight="1">
      <c r="A109" s="892"/>
      <c r="B109" s="892"/>
      <c r="C109" s="892"/>
      <c r="D109" s="892"/>
      <c r="E109" s="892"/>
      <c r="F109" s="892"/>
      <c r="G109" s="892"/>
      <c r="H109" s="892"/>
      <c r="I109" s="892"/>
    </row>
    <row r="110" spans="1:9" ht="15.75" customHeight="1">
      <c r="A110" s="892"/>
      <c r="B110" s="892"/>
      <c r="C110" s="892"/>
      <c r="D110" s="892"/>
      <c r="E110" s="892"/>
      <c r="F110" s="892"/>
      <c r="G110" s="892"/>
      <c r="H110" s="892"/>
      <c r="I110" s="892"/>
    </row>
    <row r="111" spans="1:9" ht="15.75" customHeight="1">
      <c r="A111" s="892"/>
      <c r="B111" s="892"/>
      <c r="C111" s="892"/>
      <c r="D111" s="892"/>
      <c r="E111" s="892"/>
      <c r="F111" s="892"/>
      <c r="G111" s="892"/>
      <c r="H111" s="892"/>
      <c r="I111" s="892"/>
    </row>
    <row r="112" spans="1:9" ht="15.75" customHeight="1">
      <c r="A112" s="892"/>
      <c r="B112" s="892"/>
      <c r="C112" s="892"/>
      <c r="D112" s="892"/>
      <c r="E112" s="892"/>
      <c r="F112" s="892"/>
      <c r="G112" s="892"/>
      <c r="H112" s="892"/>
      <c r="I112" s="892"/>
    </row>
    <row r="113" spans="1:9" ht="15.75" customHeight="1">
      <c r="A113" s="892"/>
      <c r="B113" s="892"/>
      <c r="C113" s="892"/>
      <c r="D113" s="892"/>
      <c r="E113" s="892"/>
      <c r="F113" s="892"/>
      <c r="G113" s="892"/>
      <c r="H113" s="892"/>
      <c r="I113" s="892"/>
    </row>
    <row r="114" spans="1:9" ht="15.75" customHeight="1">
      <c r="A114" s="892"/>
      <c r="B114" s="892"/>
      <c r="C114" s="892"/>
      <c r="D114" s="892"/>
      <c r="E114" s="892"/>
      <c r="F114" s="892"/>
      <c r="G114" s="892"/>
      <c r="H114" s="892"/>
      <c r="I114" s="892"/>
    </row>
    <row r="115" spans="1:9" ht="15.75" customHeight="1">
      <c r="A115" s="892"/>
      <c r="B115" s="892"/>
      <c r="C115" s="892"/>
      <c r="D115" s="892"/>
      <c r="E115" s="892"/>
      <c r="F115" s="892"/>
      <c r="G115" s="892"/>
      <c r="H115" s="892"/>
      <c r="I115" s="892"/>
    </row>
    <row r="116" spans="1:9" ht="15.75" customHeight="1">
      <c r="A116" s="892"/>
      <c r="B116" s="892"/>
      <c r="C116" s="892"/>
      <c r="D116" s="892"/>
      <c r="E116" s="892"/>
      <c r="F116" s="892"/>
      <c r="G116" s="892"/>
      <c r="H116" s="892"/>
      <c r="I116" s="892"/>
    </row>
    <row r="117" spans="1:9" ht="15.75" customHeight="1">
      <c r="A117" s="892"/>
      <c r="B117" s="892"/>
      <c r="C117" s="892"/>
      <c r="D117" s="892"/>
      <c r="E117" s="892"/>
      <c r="F117" s="892"/>
      <c r="G117" s="892"/>
      <c r="H117" s="892"/>
      <c r="I117" s="892"/>
    </row>
    <row r="118" spans="1:9" ht="15.75" customHeight="1">
      <c r="A118" s="892"/>
      <c r="B118" s="892"/>
      <c r="C118" s="892"/>
      <c r="D118" s="892"/>
      <c r="E118" s="892"/>
      <c r="F118" s="892"/>
      <c r="G118" s="892"/>
      <c r="H118" s="892"/>
      <c r="I118" s="892"/>
    </row>
    <row r="119" spans="1:9" ht="15.75" customHeight="1">
      <c r="A119" s="892"/>
      <c r="B119" s="892"/>
      <c r="C119" s="892"/>
      <c r="D119" s="892"/>
      <c r="E119" s="892"/>
      <c r="F119" s="892"/>
      <c r="G119" s="892"/>
      <c r="H119" s="892"/>
      <c r="I119" s="892"/>
    </row>
    <row r="120" spans="1:9" ht="15.75" customHeight="1">
      <c r="A120" s="892"/>
      <c r="B120" s="892"/>
      <c r="C120" s="892"/>
      <c r="D120" s="892"/>
      <c r="E120" s="892"/>
      <c r="F120" s="892"/>
      <c r="G120" s="892"/>
      <c r="H120" s="892"/>
      <c r="I120" s="892"/>
    </row>
    <row r="121" spans="1:9" ht="15.75" customHeight="1">
      <c r="A121" s="892"/>
      <c r="B121" s="892"/>
      <c r="C121" s="892"/>
      <c r="D121" s="892"/>
      <c r="E121" s="892"/>
      <c r="F121" s="892"/>
      <c r="G121" s="892"/>
      <c r="H121" s="892"/>
      <c r="I121" s="892"/>
    </row>
    <row r="122" spans="1:9" ht="15.75" customHeight="1">
      <c r="A122" s="892"/>
      <c r="B122" s="892"/>
      <c r="C122" s="892"/>
      <c r="D122" s="892"/>
      <c r="E122" s="892"/>
      <c r="F122" s="892"/>
      <c r="G122" s="892"/>
      <c r="H122" s="892"/>
      <c r="I122" s="892"/>
    </row>
    <row r="123" spans="1:9" ht="15.75" customHeight="1">
      <c r="A123" s="892"/>
      <c r="B123" s="892"/>
      <c r="C123" s="892"/>
      <c r="D123" s="892"/>
      <c r="E123" s="892"/>
      <c r="F123" s="892"/>
      <c r="G123" s="892"/>
      <c r="H123" s="892"/>
      <c r="I123" s="892"/>
    </row>
    <row r="124" spans="1:9" ht="15.75" customHeight="1">
      <c r="A124" s="892"/>
      <c r="B124" s="892"/>
      <c r="C124" s="892"/>
      <c r="D124" s="892"/>
      <c r="E124" s="892"/>
      <c r="F124" s="892"/>
      <c r="G124" s="892"/>
      <c r="H124" s="892"/>
      <c r="I124" s="892"/>
    </row>
    <row r="125" spans="1:9" ht="15.75" customHeight="1">
      <c r="A125" s="892"/>
      <c r="B125" s="892"/>
      <c r="C125" s="892"/>
      <c r="D125" s="892"/>
      <c r="E125" s="892"/>
      <c r="F125" s="892"/>
      <c r="G125" s="892"/>
      <c r="H125" s="892"/>
      <c r="I125" s="892"/>
    </row>
    <row r="126" spans="1:9" ht="15.75" customHeight="1">
      <c r="A126" s="892"/>
      <c r="B126" s="892"/>
      <c r="C126" s="892"/>
      <c r="D126" s="892"/>
      <c r="E126" s="892"/>
      <c r="F126" s="892"/>
      <c r="G126" s="892"/>
      <c r="H126" s="892"/>
      <c r="I126" s="892"/>
    </row>
    <row r="127" spans="1:9" ht="15.75" customHeight="1">
      <c r="A127" s="892"/>
      <c r="B127" s="892"/>
      <c r="C127" s="892"/>
      <c r="D127" s="892"/>
      <c r="E127" s="892"/>
      <c r="F127" s="892"/>
      <c r="G127" s="892"/>
      <c r="H127" s="892"/>
      <c r="I127" s="892"/>
    </row>
    <row r="128" spans="1:9" ht="15.75" customHeight="1">
      <c r="A128" s="892"/>
      <c r="B128" s="892"/>
      <c r="C128" s="892"/>
      <c r="D128" s="892"/>
      <c r="E128" s="892"/>
      <c r="F128" s="892"/>
      <c r="G128" s="892"/>
      <c r="H128" s="892"/>
      <c r="I128" s="892"/>
    </row>
    <row r="129" spans="1:9" ht="15.75" customHeight="1">
      <c r="A129" s="892"/>
      <c r="B129" s="892"/>
      <c r="C129" s="892"/>
      <c r="D129" s="892"/>
      <c r="E129" s="892"/>
      <c r="F129" s="892"/>
      <c r="G129" s="892"/>
      <c r="H129" s="892"/>
      <c r="I129" s="892"/>
    </row>
    <row r="130" spans="1:9" ht="15.75" customHeight="1">
      <c r="A130" s="892"/>
      <c r="B130" s="892"/>
      <c r="C130" s="892"/>
      <c r="D130" s="892"/>
      <c r="E130" s="892"/>
      <c r="F130" s="892"/>
      <c r="G130" s="892"/>
      <c r="H130" s="892"/>
      <c r="I130" s="892"/>
    </row>
    <row r="131" spans="1:9" ht="15.75" customHeight="1">
      <c r="A131" s="892"/>
      <c r="B131" s="892"/>
      <c r="C131" s="892"/>
      <c r="D131" s="892"/>
      <c r="E131" s="892"/>
      <c r="F131" s="892"/>
      <c r="G131" s="892"/>
      <c r="H131" s="892"/>
      <c r="I131" s="892"/>
    </row>
    <row r="132" spans="1:9" ht="15.75" customHeight="1">
      <c r="A132" s="892"/>
      <c r="B132" s="892"/>
      <c r="C132" s="892"/>
      <c r="D132" s="892"/>
      <c r="E132" s="892"/>
      <c r="F132" s="892"/>
      <c r="G132" s="892"/>
      <c r="H132" s="892"/>
      <c r="I132" s="892"/>
    </row>
    <row r="133" spans="1:9" ht="15.75" customHeight="1">
      <c r="A133" s="892"/>
      <c r="B133" s="892"/>
      <c r="C133" s="892"/>
      <c r="D133" s="892"/>
      <c r="E133" s="892"/>
      <c r="F133" s="892"/>
      <c r="G133" s="892"/>
      <c r="H133" s="892"/>
      <c r="I133" s="892"/>
    </row>
    <row r="134" spans="1:9" ht="15.75" customHeight="1">
      <c r="A134" s="892"/>
      <c r="B134" s="892"/>
      <c r="C134" s="892"/>
      <c r="D134" s="892"/>
      <c r="E134" s="892"/>
      <c r="F134" s="892"/>
      <c r="G134" s="892"/>
      <c r="H134" s="892"/>
      <c r="I134" s="892"/>
    </row>
    <row r="135" spans="1:9" ht="15.75" customHeight="1">
      <c r="A135" s="892"/>
      <c r="B135" s="892"/>
      <c r="C135" s="892"/>
      <c r="D135" s="892"/>
      <c r="E135" s="892"/>
      <c r="F135" s="892"/>
      <c r="G135" s="892"/>
      <c r="H135" s="892"/>
      <c r="I135" s="892"/>
    </row>
    <row r="136" spans="1:9" ht="15.75" customHeight="1">
      <c r="A136" s="892"/>
      <c r="B136" s="892"/>
      <c r="C136" s="892"/>
      <c r="D136" s="892"/>
      <c r="E136" s="892"/>
      <c r="F136" s="892"/>
      <c r="G136" s="892"/>
      <c r="H136" s="892"/>
      <c r="I136" s="892"/>
    </row>
    <row r="137" spans="1:9" ht="15.75" customHeight="1">
      <c r="A137" s="892"/>
      <c r="B137" s="892"/>
      <c r="C137" s="892"/>
      <c r="D137" s="892"/>
      <c r="E137" s="892"/>
      <c r="F137" s="892"/>
      <c r="G137" s="892"/>
      <c r="H137" s="892"/>
      <c r="I137" s="892"/>
    </row>
    <row r="138" spans="1:9" ht="15.75" customHeight="1">
      <c r="A138" s="892"/>
      <c r="B138" s="892"/>
      <c r="C138" s="892"/>
      <c r="D138" s="892"/>
      <c r="E138" s="892"/>
      <c r="F138" s="892"/>
      <c r="G138" s="892"/>
      <c r="H138" s="892"/>
      <c r="I138" s="892"/>
    </row>
    <row r="139" spans="1:9" ht="15.75" customHeight="1">
      <c r="A139" s="892"/>
      <c r="B139" s="892"/>
      <c r="C139" s="892"/>
      <c r="D139" s="892"/>
      <c r="E139" s="892"/>
      <c r="F139" s="892"/>
      <c r="G139" s="892"/>
      <c r="H139" s="892"/>
      <c r="I139" s="892"/>
    </row>
    <row r="140" spans="1:9" ht="15.75" customHeight="1">
      <c r="A140" s="892"/>
      <c r="B140" s="892"/>
      <c r="C140" s="892"/>
      <c r="D140" s="892"/>
      <c r="E140" s="892"/>
      <c r="F140" s="892"/>
      <c r="G140" s="892"/>
      <c r="H140" s="892"/>
      <c r="I140" s="892"/>
    </row>
    <row r="141" spans="1:9" ht="15.75" customHeight="1">
      <c r="A141" s="892"/>
      <c r="B141" s="892"/>
      <c r="C141" s="892"/>
      <c r="D141" s="892"/>
      <c r="E141" s="892"/>
      <c r="F141" s="892"/>
      <c r="G141" s="892"/>
      <c r="H141" s="892"/>
      <c r="I141" s="892"/>
    </row>
    <row r="142" spans="1:9" ht="15.75" customHeight="1">
      <c r="A142" s="892"/>
      <c r="B142" s="892"/>
      <c r="C142" s="892"/>
      <c r="D142" s="892"/>
      <c r="E142" s="892"/>
      <c r="F142" s="892"/>
      <c r="G142" s="892"/>
      <c r="H142" s="892"/>
      <c r="I142" s="892"/>
    </row>
    <row r="143" spans="1:9" ht="15.75" customHeight="1">
      <c r="A143" s="892"/>
      <c r="B143" s="892"/>
      <c r="C143" s="892"/>
      <c r="D143" s="892"/>
      <c r="E143" s="892"/>
      <c r="F143" s="892"/>
      <c r="G143" s="892"/>
      <c r="H143" s="892"/>
      <c r="I143" s="892"/>
    </row>
    <row r="144" spans="1:9" ht="15.75" customHeight="1">
      <c r="A144" s="892"/>
      <c r="B144" s="892"/>
      <c r="C144" s="892"/>
      <c r="D144" s="892"/>
      <c r="E144" s="892"/>
      <c r="F144" s="892"/>
      <c r="G144" s="892"/>
      <c r="H144" s="892"/>
      <c r="I144" s="892"/>
    </row>
    <row r="145" spans="1:9" ht="15.75" customHeight="1">
      <c r="A145" s="892"/>
      <c r="B145" s="892"/>
      <c r="C145" s="892"/>
      <c r="D145" s="892"/>
      <c r="E145" s="892"/>
      <c r="F145" s="892"/>
      <c r="G145" s="892"/>
      <c r="H145" s="892"/>
      <c r="I145" s="892"/>
    </row>
    <row r="146" spans="1:9" ht="15.75" customHeight="1">
      <c r="A146" s="892"/>
      <c r="B146" s="892"/>
      <c r="C146" s="892"/>
      <c r="D146" s="892"/>
      <c r="E146" s="892"/>
      <c r="F146" s="892"/>
      <c r="G146" s="892"/>
      <c r="H146" s="892"/>
      <c r="I146" s="892"/>
    </row>
    <row r="147" spans="1:9" ht="15.75" customHeight="1">
      <c r="A147" s="892"/>
      <c r="B147" s="892"/>
      <c r="C147" s="892"/>
      <c r="D147" s="892"/>
      <c r="E147" s="892"/>
      <c r="F147" s="892"/>
      <c r="G147" s="892"/>
      <c r="H147" s="892"/>
      <c r="I147" s="892"/>
    </row>
    <row r="148" spans="1:9" ht="15.75" customHeight="1">
      <c r="A148" s="892"/>
      <c r="B148" s="892"/>
      <c r="C148" s="892"/>
      <c r="D148" s="892"/>
      <c r="E148" s="892"/>
      <c r="F148" s="892"/>
      <c r="G148" s="892"/>
      <c r="H148" s="892"/>
      <c r="I148" s="892"/>
    </row>
    <row r="149" spans="1:9" ht="15.75" customHeight="1">
      <c r="A149" s="892"/>
      <c r="B149" s="892"/>
      <c r="C149" s="892"/>
      <c r="D149" s="892"/>
      <c r="E149" s="892"/>
      <c r="F149" s="892"/>
      <c r="G149" s="892"/>
      <c r="H149" s="892"/>
      <c r="I149" s="892"/>
    </row>
    <row r="150" spans="1:9" ht="15.75" customHeight="1">
      <c r="A150" s="892"/>
      <c r="B150" s="892"/>
      <c r="C150" s="892"/>
      <c r="D150" s="892"/>
      <c r="E150" s="892"/>
      <c r="F150" s="892"/>
      <c r="G150" s="892"/>
      <c r="H150" s="892"/>
      <c r="I150" s="892"/>
    </row>
    <row r="151" spans="1:9" ht="15.75" customHeight="1">
      <c r="A151" s="892"/>
      <c r="B151" s="892"/>
      <c r="C151" s="892"/>
      <c r="D151" s="892"/>
      <c r="E151" s="892"/>
      <c r="F151" s="892"/>
      <c r="G151" s="892"/>
      <c r="H151" s="892"/>
      <c r="I151" s="892"/>
    </row>
    <row r="152" spans="1:9" ht="15.75" customHeight="1">
      <c r="A152" s="892"/>
      <c r="B152" s="892"/>
      <c r="C152" s="892"/>
      <c r="D152" s="892"/>
      <c r="E152" s="892"/>
      <c r="F152" s="892"/>
      <c r="G152" s="892"/>
      <c r="H152" s="892"/>
      <c r="I152" s="892"/>
    </row>
    <row r="153" spans="1:9" ht="15.75" customHeight="1">
      <c r="A153" s="892"/>
      <c r="B153" s="892"/>
      <c r="C153" s="892"/>
      <c r="D153" s="892"/>
      <c r="E153" s="892"/>
      <c r="F153" s="892"/>
      <c r="G153" s="892"/>
      <c r="H153" s="892"/>
      <c r="I153" s="892"/>
    </row>
    <row r="154" spans="1:9" ht="15.75" customHeight="1">
      <c r="A154" s="892"/>
      <c r="B154" s="892"/>
      <c r="C154" s="892"/>
      <c r="D154" s="892"/>
      <c r="E154" s="892"/>
      <c r="F154" s="892"/>
      <c r="G154" s="892"/>
      <c r="H154" s="892"/>
      <c r="I154" s="892"/>
    </row>
    <row r="155" spans="1:9" ht="15.75" customHeight="1">
      <c r="A155" s="892"/>
      <c r="B155" s="892"/>
      <c r="C155" s="892"/>
      <c r="D155" s="892"/>
      <c r="E155" s="892"/>
      <c r="F155" s="892"/>
      <c r="G155" s="892"/>
      <c r="H155" s="892"/>
      <c r="I155" s="892"/>
    </row>
    <row r="156" spans="1:9" ht="15.75" customHeight="1">
      <c r="A156" s="892"/>
      <c r="B156" s="892"/>
      <c r="C156" s="892"/>
      <c r="D156" s="892"/>
      <c r="E156" s="892"/>
      <c r="F156" s="892"/>
      <c r="G156" s="892"/>
      <c r="H156" s="892"/>
      <c r="I156" s="892"/>
    </row>
    <row r="157" spans="1:9" ht="15.75" customHeight="1">
      <c r="A157" s="892"/>
      <c r="B157" s="892"/>
      <c r="C157" s="892"/>
      <c r="D157" s="892"/>
      <c r="E157" s="892"/>
      <c r="F157" s="892"/>
      <c r="G157" s="892"/>
      <c r="H157" s="892"/>
      <c r="I157" s="892"/>
    </row>
    <row r="158" spans="1:9" ht="15.75" customHeight="1">
      <c r="A158" s="892"/>
      <c r="B158" s="892"/>
      <c r="C158" s="892"/>
      <c r="D158" s="892"/>
      <c r="E158" s="892"/>
      <c r="F158" s="892"/>
      <c r="G158" s="892"/>
      <c r="H158" s="892"/>
      <c r="I158" s="892"/>
    </row>
    <row r="159" spans="1:9" ht="15.75" customHeight="1">
      <c r="A159" s="892"/>
      <c r="B159" s="892"/>
      <c r="C159" s="892"/>
      <c r="D159" s="892"/>
      <c r="E159" s="892"/>
      <c r="F159" s="892"/>
      <c r="G159" s="892"/>
      <c r="H159" s="892"/>
      <c r="I159" s="892"/>
    </row>
    <row r="160" spans="1:9" ht="15.75" customHeight="1">
      <c r="A160" s="892"/>
      <c r="B160" s="892"/>
      <c r="C160" s="892"/>
      <c r="D160" s="892"/>
      <c r="E160" s="892"/>
      <c r="F160" s="892"/>
      <c r="G160" s="892"/>
      <c r="H160" s="892"/>
      <c r="I160" s="892"/>
    </row>
    <row r="161" spans="1:9" ht="15.75" customHeight="1">
      <c r="A161" s="892"/>
      <c r="B161" s="892"/>
      <c r="C161" s="892"/>
      <c r="D161" s="892"/>
      <c r="E161" s="892"/>
      <c r="F161" s="892"/>
      <c r="G161" s="892"/>
      <c r="H161" s="892"/>
      <c r="I161" s="892"/>
    </row>
    <row r="162" spans="1:9" ht="15.75" customHeight="1">
      <c r="A162" s="892"/>
      <c r="B162" s="892"/>
      <c r="C162" s="892"/>
      <c r="D162" s="892"/>
      <c r="E162" s="892"/>
      <c r="F162" s="892"/>
      <c r="G162" s="892"/>
      <c r="H162" s="892"/>
      <c r="I162" s="892"/>
    </row>
    <row r="163" spans="1:9" ht="15.75" customHeight="1">
      <c r="A163" s="892"/>
      <c r="B163" s="892"/>
      <c r="C163" s="892"/>
      <c r="D163" s="892"/>
      <c r="E163" s="892"/>
      <c r="F163" s="892"/>
      <c r="G163" s="892"/>
      <c r="H163" s="892"/>
      <c r="I163" s="892"/>
    </row>
    <row r="164" spans="1:9" ht="15.75" customHeight="1">
      <c r="A164" s="892"/>
      <c r="B164" s="892"/>
      <c r="C164" s="892"/>
      <c r="D164" s="892"/>
      <c r="E164" s="892"/>
      <c r="F164" s="892"/>
      <c r="G164" s="892"/>
      <c r="H164" s="892"/>
      <c r="I164" s="892"/>
    </row>
    <row r="165" spans="1:9" ht="15.75" customHeight="1">
      <c r="A165" s="892"/>
      <c r="B165" s="892"/>
      <c r="C165" s="892"/>
      <c r="D165" s="892"/>
      <c r="E165" s="892"/>
      <c r="F165" s="892"/>
      <c r="G165" s="892"/>
      <c r="H165" s="892"/>
      <c r="I165" s="892"/>
    </row>
    <row r="166" spans="1:9" ht="15.75" customHeight="1">
      <c r="A166" s="892"/>
      <c r="B166" s="892"/>
      <c r="C166" s="892"/>
      <c r="D166" s="892"/>
      <c r="E166" s="892"/>
      <c r="F166" s="892"/>
      <c r="G166" s="892"/>
      <c r="H166" s="892"/>
      <c r="I166" s="892"/>
    </row>
    <row r="167" spans="1:9" ht="15.75" customHeight="1">
      <c r="A167" s="892"/>
      <c r="B167" s="892"/>
      <c r="C167" s="892"/>
      <c r="D167" s="892"/>
      <c r="E167" s="892"/>
      <c r="F167" s="892"/>
      <c r="G167" s="892"/>
      <c r="H167" s="892"/>
      <c r="I167" s="892"/>
    </row>
    <row r="168" spans="1:9" ht="15.75" customHeight="1">
      <c r="A168" s="892"/>
      <c r="B168" s="892"/>
      <c r="C168" s="892"/>
      <c r="D168" s="892"/>
      <c r="E168" s="892"/>
      <c r="F168" s="892"/>
      <c r="G168" s="892"/>
      <c r="H168" s="892"/>
      <c r="I168" s="892"/>
    </row>
    <row r="169" spans="1:9" ht="15.75" customHeight="1">
      <c r="A169" s="892"/>
      <c r="B169" s="892"/>
      <c r="C169" s="892"/>
      <c r="D169" s="892"/>
      <c r="E169" s="892"/>
      <c r="F169" s="892"/>
      <c r="G169" s="892"/>
      <c r="H169" s="892"/>
      <c r="I169" s="892"/>
    </row>
    <row r="170" spans="1:9" ht="15.75" customHeight="1">
      <c r="A170" s="892"/>
      <c r="B170" s="892"/>
      <c r="C170" s="892"/>
      <c r="D170" s="892"/>
      <c r="E170" s="892"/>
      <c r="F170" s="892"/>
      <c r="G170" s="892"/>
      <c r="H170" s="892"/>
      <c r="I170" s="892"/>
    </row>
    <row r="171" spans="1:9" ht="15.75" customHeight="1">
      <c r="A171" s="892"/>
      <c r="B171" s="892"/>
      <c r="C171" s="892"/>
      <c r="D171" s="892"/>
      <c r="E171" s="892"/>
      <c r="F171" s="892"/>
      <c r="G171" s="892"/>
      <c r="H171" s="892"/>
      <c r="I171" s="892"/>
    </row>
    <row r="172" spans="1:9" ht="15.75" customHeight="1">
      <c r="A172" s="892"/>
      <c r="B172" s="892"/>
      <c r="C172" s="892"/>
      <c r="D172" s="892"/>
      <c r="E172" s="892"/>
      <c r="F172" s="892"/>
      <c r="G172" s="892"/>
      <c r="H172" s="892"/>
      <c r="I172" s="892"/>
    </row>
    <row r="173" spans="1:9" ht="15.75" customHeight="1">
      <c r="A173" s="892"/>
      <c r="B173" s="892"/>
      <c r="C173" s="892"/>
      <c r="D173" s="892"/>
      <c r="E173" s="892"/>
      <c r="F173" s="892"/>
      <c r="G173" s="892"/>
      <c r="H173" s="892"/>
      <c r="I173" s="892"/>
    </row>
    <row r="174" spans="1:9" ht="15.75" customHeight="1">
      <c r="A174" s="892"/>
      <c r="B174" s="892"/>
      <c r="C174" s="892"/>
      <c r="D174" s="892"/>
      <c r="E174" s="892"/>
      <c r="F174" s="892"/>
      <c r="G174" s="892"/>
      <c r="H174" s="892"/>
      <c r="I174" s="892"/>
    </row>
    <row r="175" spans="1:9" ht="15.75" customHeight="1">
      <c r="A175" s="892"/>
      <c r="B175" s="892"/>
      <c r="C175" s="892"/>
      <c r="D175" s="892"/>
      <c r="E175" s="892"/>
      <c r="F175" s="892"/>
      <c r="G175" s="892"/>
      <c r="H175" s="892"/>
      <c r="I175" s="892"/>
    </row>
    <row r="176" spans="1:9" ht="15.75" customHeight="1">
      <c r="A176" s="892"/>
      <c r="B176" s="892"/>
      <c r="C176" s="892"/>
      <c r="D176" s="892"/>
      <c r="E176" s="892"/>
      <c r="F176" s="892"/>
      <c r="G176" s="892"/>
      <c r="H176" s="892"/>
      <c r="I176" s="892"/>
    </row>
    <row r="177" spans="1:9" ht="15.75" customHeight="1">
      <c r="A177" s="892"/>
      <c r="B177" s="892"/>
      <c r="C177" s="892"/>
      <c r="D177" s="892"/>
      <c r="E177" s="892"/>
      <c r="F177" s="892"/>
      <c r="G177" s="892"/>
      <c r="H177" s="892"/>
      <c r="I177" s="892"/>
    </row>
    <row r="178" spans="1:9" ht="15.75" customHeight="1">
      <c r="A178" s="892"/>
      <c r="B178" s="892"/>
      <c r="C178" s="892"/>
      <c r="D178" s="892"/>
      <c r="E178" s="892"/>
      <c r="F178" s="892"/>
      <c r="G178" s="892"/>
      <c r="H178" s="892"/>
      <c r="I178" s="892"/>
    </row>
    <row r="179" spans="1:9" ht="15.75" customHeight="1">
      <c r="A179" s="892"/>
      <c r="B179" s="892"/>
      <c r="C179" s="892"/>
      <c r="D179" s="892"/>
      <c r="E179" s="892"/>
      <c r="F179" s="892"/>
      <c r="G179" s="892"/>
      <c r="H179" s="892"/>
      <c r="I179" s="892"/>
    </row>
    <row r="180" spans="1:9" ht="15.75" customHeight="1">
      <c r="A180" s="892"/>
      <c r="B180" s="892"/>
      <c r="C180" s="892"/>
      <c r="D180" s="892"/>
      <c r="E180" s="892"/>
      <c r="F180" s="892"/>
      <c r="G180" s="892"/>
      <c r="H180" s="892"/>
      <c r="I180" s="892"/>
    </row>
    <row r="181" spans="1:9" ht="15.75" customHeight="1">
      <c r="A181" s="892"/>
      <c r="B181" s="892"/>
      <c r="C181" s="892"/>
      <c r="D181" s="892"/>
      <c r="E181" s="892"/>
      <c r="F181" s="892"/>
      <c r="G181" s="892"/>
      <c r="H181" s="892"/>
      <c r="I181" s="892"/>
    </row>
    <row r="182" spans="1:9" ht="15.75" customHeight="1">
      <c r="A182" s="892"/>
      <c r="B182" s="892"/>
      <c r="C182" s="892"/>
      <c r="D182" s="892"/>
      <c r="E182" s="892"/>
      <c r="F182" s="892"/>
      <c r="G182" s="892"/>
      <c r="H182" s="892"/>
      <c r="I182" s="892"/>
    </row>
    <row r="183" spans="1:9" ht="15.75" customHeight="1">
      <c r="A183" s="892"/>
      <c r="B183" s="892"/>
      <c r="C183" s="892"/>
      <c r="D183" s="892"/>
      <c r="E183" s="892"/>
      <c r="F183" s="892"/>
      <c r="G183" s="892"/>
      <c r="H183" s="892"/>
      <c r="I183" s="892"/>
    </row>
    <row r="184" spans="1:9" ht="15.75" customHeight="1">
      <c r="A184" s="892"/>
      <c r="B184" s="892"/>
      <c r="C184" s="892"/>
      <c r="D184" s="892"/>
      <c r="E184" s="892"/>
      <c r="F184" s="892"/>
      <c r="G184" s="892"/>
      <c r="H184" s="892"/>
      <c r="I184" s="892"/>
    </row>
    <row r="185" spans="1:9" ht="15.75" customHeight="1">
      <c r="A185" s="892"/>
      <c r="B185" s="892"/>
      <c r="C185" s="892"/>
      <c r="D185" s="892"/>
      <c r="E185" s="892"/>
      <c r="F185" s="892"/>
      <c r="G185" s="892"/>
      <c r="H185" s="892"/>
      <c r="I185" s="892"/>
    </row>
    <row r="186" spans="1:9" ht="15.75" customHeight="1">
      <c r="A186" s="892"/>
      <c r="B186" s="892"/>
      <c r="C186" s="892"/>
      <c r="D186" s="892"/>
      <c r="E186" s="892"/>
      <c r="F186" s="892"/>
      <c r="G186" s="892"/>
      <c r="H186" s="892"/>
      <c r="I186" s="892"/>
    </row>
    <row r="187" spans="1:9" ht="15.75" customHeight="1">
      <c r="A187" s="892"/>
      <c r="B187" s="892"/>
      <c r="C187" s="892"/>
      <c r="D187" s="892"/>
      <c r="E187" s="892"/>
      <c r="F187" s="892"/>
      <c r="G187" s="892"/>
      <c r="H187" s="892"/>
      <c r="I187" s="892"/>
    </row>
    <row r="188" spans="1:9" ht="15.75" customHeight="1">
      <c r="A188" s="892"/>
      <c r="B188" s="892"/>
      <c r="C188" s="892"/>
      <c r="D188" s="892"/>
      <c r="E188" s="892"/>
      <c r="F188" s="892"/>
      <c r="G188" s="892"/>
      <c r="H188" s="892"/>
      <c r="I188" s="892"/>
    </row>
    <row r="189" spans="1:9" ht="15.75" customHeight="1">
      <c r="A189" s="892"/>
      <c r="B189" s="892"/>
      <c r="C189" s="892"/>
      <c r="D189" s="892"/>
      <c r="E189" s="892"/>
      <c r="F189" s="892"/>
      <c r="G189" s="892"/>
      <c r="H189" s="892"/>
      <c r="I189" s="892"/>
    </row>
    <row r="190" spans="1:9" ht="15.75" customHeight="1">
      <c r="A190" s="892"/>
      <c r="B190" s="892"/>
      <c r="C190" s="892"/>
      <c r="D190" s="892"/>
      <c r="E190" s="892"/>
      <c r="F190" s="892"/>
      <c r="G190" s="892"/>
      <c r="H190" s="892"/>
      <c r="I190" s="892"/>
    </row>
    <row r="191" spans="1:9" ht="15.75" customHeight="1">
      <c r="A191" s="892"/>
      <c r="B191" s="892"/>
      <c r="C191" s="892"/>
      <c r="D191" s="892"/>
      <c r="E191" s="892"/>
      <c r="F191" s="892"/>
      <c r="G191" s="892"/>
      <c r="H191" s="892"/>
      <c r="I191" s="892"/>
    </row>
    <row r="192" spans="1:9" ht="15.75" customHeight="1">
      <c r="A192" s="892"/>
      <c r="B192" s="892"/>
      <c r="C192" s="892"/>
      <c r="D192" s="892"/>
      <c r="E192" s="892"/>
      <c r="F192" s="892"/>
      <c r="G192" s="892"/>
      <c r="H192" s="892"/>
      <c r="I192" s="892"/>
    </row>
    <row r="193" spans="1:9" ht="15.75" customHeight="1">
      <c r="A193" s="892"/>
      <c r="B193" s="892"/>
      <c r="C193" s="892"/>
      <c r="D193" s="892"/>
      <c r="E193" s="892"/>
      <c r="F193" s="892"/>
      <c r="G193" s="892"/>
      <c r="H193" s="892"/>
      <c r="I193" s="892"/>
    </row>
    <row r="194" spans="1:9" ht="15.75" customHeight="1">
      <c r="A194" s="892"/>
      <c r="B194" s="892"/>
      <c r="C194" s="892"/>
      <c r="D194" s="892"/>
      <c r="E194" s="892"/>
      <c r="F194" s="892"/>
      <c r="G194" s="892"/>
      <c r="H194" s="892"/>
      <c r="I194" s="892"/>
    </row>
    <row r="195" spans="1:9" ht="15.75" customHeight="1">
      <c r="A195" s="892"/>
      <c r="B195" s="892"/>
      <c r="C195" s="892"/>
      <c r="D195" s="892"/>
      <c r="E195" s="892"/>
      <c r="F195" s="892"/>
      <c r="G195" s="892"/>
      <c r="H195" s="892"/>
      <c r="I195" s="892"/>
    </row>
    <row r="196" spans="1:9" ht="15.75" customHeight="1">
      <c r="A196" s="892"/>
      <c r="B196" s="892"/>
      <c r="C196" s="892"/>
      <c r="D196" s="892"/>
      <c r="E196" s="892"/>
      <c r="F196" s="892"/>
      <c r="G196" s="892"/>
      <c r="H196" s="892"/>
      <c r="I196" s="892"/>
    </row>
    <row r="197" spans="1:9" ht="15.75" customHeight="1">
      <c r="A197" s="892"/>
      <c r="B197" s="892"/>
      <c r="C197" s="892"/>
      <c r="D197" s="892"/>
      <c r="E197" s="892"/>
      <c r="F197" s="892"/>
      <c r="G197" s="892"/>
      <c r="H197" s="892"/>
      <c r="I197" s="892"/>
    </row>
    <row r="198" spans="1:9" ht="15.75" customHeight="1">
      <c r="A198" s="892"/>
      <c r="B198" s="892"/>
      <c r="C198" s="892"/>
      <c r="D198" s="892"/>
      <c r="E198" s="892"/>
      <c r="F198" s="892"/>
      <c r="G198" s="892"/>
      <c r="H198" s="892"/>
      <c r="I198" s="892"/>
    </row>
    <row r="199" spans="1:9" ht="15.75" customHeight="1">
      <c r="A199" s="892"/>
      <c r="B199" s="892"/>
      <c r="C199" s="892"/>
      <c r="D199" s="892"/>
      <c r="E199" s="892"/>
      <c r="F199" s="892"/>
      <c r="G199" s="892"/>
      <c r="H199" s="892"/>
      <c r="I199" s="892"/>
    </row>
    <row r="200" spans="1:9" ht="15.75" customHeight="1">
      <c r="A200" s="892"/>
      <c r="B200" s="892"/>
      <c r="C200" s="892"/>
      <c r="D200" s="892"/>
      <c r="E200" s="892"/>
      <c r="F200" s="892"/>
      <c r="G200" s="892"/>
      <c r="H200" s="892"/>
      <c r="I200" s="892"/>
    </row>
    <row r="201" spans="1:9" ht="15.75" customHeight="1">
      <c r="A201" s="892"/>
      <c r="B201" s="892"/>
      <c r="C201" s="892"/>
      <c r="D201" s="892"/>
      <c r="E201" s="892"/>
      <c r="F201" s="892"/>
      <c r="G201" s="892"/>
      <c r="H201" s="892"/>
      <c r="I201" s="892"/>
    </row>
    <row r="202" spans="1:9" ht="15.75" customHeight="1">
      <c r="A202" s="892"/>
      <c r="B202" s="892"/>
      <c r="C202" s="892"/>
      <c r="D202" s="892"/>
      <c r="E202" s="892"/>
      <c r="F202" s="892"/>
      <c r="G202" s="892"/>
      <c r="H202" s="892"/>
      <c r="I202" s="892"/>
    </row>
    <row r="203" spans="1:9" ht="15.75" customHeight="1">
      <c r="A203" s="892"/>
      <c r="B203" s="892"/>
      <c r="C203" s="892"/>
      <c r="D203" s="892"/>
      <c r="E203" s="892"/>
      <c r="F203" s="892"/>
      <c r="G203" s="892"/>
      <c r="H203" s="892"/>
      <c r="I203" s="892"/>
    </row>
    <row r="204" spans="1:9" ht="15.75" customHeight="1">
      <c r="A204" s="892"/>
      <c r="B204" s="892"/>
      <c r="C204" s="892"/>
      <c r="D204" s="892"/>
      <c r="E204" s="892"/>
      <c r="F204" s="892"/>
      <c r="G204" s="892"/>
      <c r="H204" s="892"/>
      <c r="I204" s="892"/>
    </row>
    <row r="205" spans="1:9" ht="15.75" customHeight="1">
      <c r="A205" s="892"/>
      <c r="B205" s="892"/>
      <c r="C205" s="892"/>
      <c r="D205" s="892"/>
      <c r="E205" s="892"/>
      <c r="F205" s="892"/>
      <c r="G205" s="892"/>
      <c r="H205" s="892"/>
      <c r="I205" s="892"/>
    </row>
    <row r="206" spans="1:9" ht="15.75" customHeight="1">
      <c r="A206" s="892"/>
      <c r="B206" s="892"/>
      <c r="C206" s="892"/>
      <c r="D206" s="892"/>
      <c r="E206" s="892"/>
      <c r="F206" s="892"/>
      <c r="G206" s="892"/>
      <c r="H206" s="892"/>
      <c r="I206" s="892"/>
    </row>
    <row r="207" spans="1:9" ht="15.75" customHeight="1">
      <c r="A207" s="892"/>
      <c r="B207" s="892"/>
      <c r="C207" s="892"/>
      <c r="D207" s="892"/>
      <c r="E207" s="892"/>
      <c r="F207" s="892"/>
      <c r="G207" s="892"/>
      <c r="H207" s="892"/>
      <c r="I207" s="892"/>
    </row>
    <row r="208" spans="1:9" ht="15.75" customHeight="1">
      <c r="A208" s="892"/>
      <c r="B208" s="892"/>
      <c r="C208" s="892"/>
      <c r="D208" s="892"/>
      <c r="E208" s="892"/>
      <c r="F208" s="892"/>
      <c r="G208" s="892"/>
      <c r="H208" s="892"/>
      <c r="I208" s="892"/>
    </row>
    <row r="209" spans="1:9" ht="15.75" customHeight="1">
      <c r="A209" s="892"/>
      <c r="B209" s="892"/>
      <c r="C209" s="892"/>
      <c r="D209" s="892"/>
      <c r="E209" s="892"/>
      <c r="F209" s="892"/>
      <c r="G209" s="892"/>
      <c r="H209" s="892"/>
      <c r="I209" s="892"/>
    </row>
    <row r="210" spans="1:9" ht="15.75" customHeight="1">
      <c r="A210" s="892"/>
      <c r="B210" s="892"/>
      <c r="C210" s="892"/>
      <c r="D210" s="892"/>
      <c r="E210" s="892"/>
      <c r="F210" s="892"/>
      <c r="G210" s="892"/>
      <c r="H210" s="892"/>
      <c r="I210" s="892"/>
    </row>
    <row r="211" spans="1:9" ht="15.75" customHeight="1">
      <c r="A211" s="892"/>
      <c r="B211" s="892"/>
      <c r="C211" s="892"/>
      <c r="D211" s="892"/>
      <c r="E211" s="892"/>
      <c r="F211" s="892"/>
      <c r="G211" s="892"/>
      <c r="H211" s="892"/>
      <c r="I211" s="892"/>
    </row>
    <row r="212" spans="1:9" ht="15.75" customHeight="1">
      <c r="A212" s="892"/>
      <c r="B212" s="892"/>
      <c r="C212" s="892"/>
      <c r="D212" s="892"/>
      <c r="E212" s="892"/>
      <c r="F212" s="892"/>
      <c r="G212" s="892"/>
      <c r="H212" s="892"/>
      <c r="I212" s="892"/>
    </row>
    <row r="213" spans="1:9" ht="15.75" customHeight="1">
      <c r="A213" s="892"/>
      <c r="B213" s="892"/>
      <c r="C213" s="892"/>
      <c r="D213" s="892"/>
      <c r="E213" s="892"/>
      <c r="F213" s="892"/>
      <c r="G213" s="892"/>
      <c r="H213" s="892"/>
      <c r="I213" s="892"/>
    </row>
    <row r="214" spans="1:9" ht="15.75" customHeight="1">
      <c r="A214" s="892"/>
      <c r="B214" s="892"/>
      <c r="C214" s="892"/>
      <c r="D214" s="892"/>
      <c r="E214" s="892"/>
      <c r="F214" s="892"/>
      <c r="G214" s="892"/>
      <c r="H214" s="892"/>
      <c r="I214" s="892"/>
    </row>
    <row r="215" spans="1:9" ht="15.75" customHeight="1">
      <c r="A215" s="892"/>
      <c r="B215" s="892"/>
      <c r="C215" s="892"/>
      <c r="D215" s="892"/>
      <c r="E215" s="892"/>
      <c r="F215" s="892"/>
      <c r="G215" s="892"/>
      <c r="H215" s="892"/>
      <c r="I215" s="892"/>
    </row>
    <row r="216" spans="1:9" ht="15.75" customHeight="1">
      <c r="A216" s="892"/>
      <c r="B216" s="892"/>
      <c r="C216" s="892"/>
      <c r="D216" s="892"/>
      <c r="E216" s="892"/>
      <c r="F216" s="892"/>
      <c r="G216" s="892"/>
      <c r="H216" s="892"/>
      <c r="I216" s="892"/>
    </row>
    <row r="217" spans="1:9" ht="15.75" customHeight="1">
      <c r="A217" s="892"/>
      <c r="B217" s="892"/>
      <c r="C217" s="892"/>
      <c r="D217" s="892"/>
      <c r="E217" s="892"/>
      <c r="F217" s="892"/>
      <c r="G217" s="892"/>
      <c r="H217" s="892"/>
      <c r="I217" s="892"/>
    </row>
    <row r="218" spans="1:9" ht="15.75" customHeight="1">
      <c r="A218" s="892"/>
      <c r="B218" s="892"/>
      <c r="C218" s="892"/>
      <c r="D218" s="892"/>
      <c r="E218" s="892"/>
      <c r="F218" s="892"/>
      <c r="G218" s="892"/>
      <c r="H218" s="892"/>
      <c r="I218" s="892"/>
    </row>
    <row r="219" spans="1:9" ht="15.75" customHeight="1">
      <c r="A219" s="892"/>
      <c r="B219" s="892"/>
      <c r="C219" s="892"/>
      <c r="D219" s="892"/>
      <c r="E219" s="892"/>
      <c r="F219" s="892"/>
      <c r="G219" s="892"/>
      <c r="H219" s="892"/>
      <c r="I219" s="892"/>
    </row>
    <row r="220" spans="1:9" ht="15.75" customHeight="1">
      <c r="A220" s="892"/>
      <c r="B220" s="892"/>
      <c r="C220" s="892"/>
      <c r="D220" s="892"/>
      <c r="E220" s="892"/>
      <c r="F220" s="892"/>
      <c r="G220" s="892"/>
      <c r="H220" s="892"/>
      <c r="I220" s="892"/>
    </row>
    <row r="221" spans="1:9" ht="15.75" customHeight="1">
      <c r="A221" s="892"/>
      <c r="B221" s="892"/>
      <c r="C221" s="892"/>
      <c r="D221" s="892"/>
      <c r="E221" s="892"/>
      <c r="F221" s="892"/>
      <c r="G221" s="892"/>
      <c r="H221" s="892"/>
      <c r="I221" s="892"/>
    </row>
    <row r="222" spans="1:9" ht="15.75" customHeight="1">
      <c r="A222" s="892"/>
      <c r="B222" s="892"/>
      <c r="C222" s="892"/>
      <c r="D222" s="892"/>
      <c r="E222" s="892"/>
      <c r="F222" s="892"/>
      <c r="G222" s="892"/>
      <c r="H222" s="892"/>
      <c r="I222" s="892"/>
    </row>
    <row r="223" spans="1:9" ht="15.75" customHeight="1">
      <c r="A223" s="892"/>
      <c r="B223" s="892"/>
      <c r="C223" s="892"/>
      <c r="D223" s="892"/>
      <c r="E223" s="892"/>
      <c r="F223" s="892"/>
      <c r="G223" s="892"/>
      <c r="H223" s="892"/>
      <c r="I223" s="892"/>
    </row>
    <row r="224" spans="1:9" ht="15.75" customHeight="1">
      <c r="A224" s="892"/>
      <c r="B224" s="892"/>
      <c r="C224" s="892"/>
      <c r="D224" s="892"/>
      <c r="E224" s="892"/>
      <c r="F224" s="892"/>
      <c r="G224" s="892"/>
      <c r="H224" s="892"/>
      <c r="I224" s="892"/>
    </row>
    <row r="225" spans="1:9" ht="15.75" customHeight="1">
      <c r="A225" s="892"/>
      <c r="B225" s="892"/>
      <c r="C225" s="892"/>
      <c r="D225" s="892"/>
      <c r="E225" s="892"/>
      <c r="F225" s="892"/>
      <c r="G225" s="892"/>
      <c r="H225" s="892"/>
      <c r="I225" s="892"/>
    </row>
    <row r="226" spans="1:9" ht="15.75" customHeight="1">
      <c r="A226" s="892"/>
      <c r="B226" s="892"/>
      <c r="C226" s="892"/>
      <c r="D226" s="892"/>
      <c r="E226" s="892"/>
      <c r="F226" s="892"/>
      <c r="G226" s="892"/>
      <c r="H226" s="892"/>
      <c r="I226" s="892"/>
    </row>
    <row r="227" spans="1:9" ht="15.75" customHeight="1">
      <c r="A227" s="892"/>
      <c r="B227" s="892"/>
      <c r="C227" s="892"/>
      <c r="D227" s="892"/>
      <c r="E227" s="892"/>
      <c r="F227" s="892"/>
      <c r="G227" s="892"/>
      <c r="H227" s="892"/>
      <c r="I227" s="892"/>
    </row>
    <row r="228" spans="1:9" ht="15.75" customHeight="1">
      <c r="A228" s="892"/>
      <c r="B228" s="892"/>
      <c r="C228" s="892"/>
      <c r="D228" s="892"/>
      <c r="E228" s="892"/>
      <c r="F228" s="892"/>
      <c r="G228" s="892"/>
      <c r="H228" s="892"/>
      <c r="I228" s="892"/>
    </row>
    <row r="229" spans="1:9" ht="15.75" customHeight="1">
      <c r="A229" s="892"/>
      <c r="B229" s="892"/>
      <c r="C229" s="892"/>
      <c r="D229" s="892"/>
      <c r="E229" s="892"/>
      <c r="F229" s="892"/>
      <c r="G229" s="892"/>
      <c r="H229" s="892"/>
      <c r="I229" s="892"/>
    </row>
    <row r="230" spans="1:9" ht="15.75" customHeight="1">
      <c r="A230" s="892"/>
      <c r="B230" s="892"/>
      <c r="C230" s="892"/>
      <c r="D230" s="892"/>
      <c r="E230" s="892"/>
      <c r="F230" s="892"/>
      <c r="G230" s="892"/>
      <c r="H230" s="892"/>
      <c r="I230" s="892"/>
    </row>
    <row r="231" spans="1:9" ht="15.75" customHeight="1">
      <c r="A231" s="892"/>
      <c r="B231" s="892"/>
      <c r="C231" s="892"/>
      <c r="D231" s="892"/>
      <c r="E231" s="892"/>
      <c r="F231" s="892"/>
      <c r="G231" s="892"/>
      <c r="H231" s="892"/>
      <c r="I231" s="892"/>
    </row>
    <row r="232" spans="1:9" ht="15.75" customHeight="1">
      <c r="A232" s="892"/>
      <c r="B232" s="892"/>
      <c r="C232" s="892"/>
      <c r="D232" s="892"/>
      <c r="E232" s="892"/>
      <c r="F232" s="892"/>
      <c r="G232" s="892"/>
      <c r="H232" s="892"/>
      <c r="I232" s="892"/>
    </row>
    <row r="233" spans="1:9" ht="15.75" customHeight="1">
      <c r="A233" s="892"/>
      <c r="B233" s="892"/>
      <c r="C233" s="892"/>
      <c r="D233" s="892"/>
      <c r="E233" s="892"/>
      <c r="F233" s="892"/>
      <c r="G233" s="892"/>
      <c r="H233" s="892"/>
      <c r="I233" s="892"/>
    </row>
    <row r="234" spans="1:9" ht="15.75" customHeight="1">
      <c r="A234" s="892"/>
      <c r="B234" s="892"/>
      <c r="C234" s="892"/>
      <c r="D234" s="892"/>
      <c r="E234" s="892"/>
      <c r="F234" s="892"/>
      <c r="G234" s="892"/>
      <c r="H234" s="892"/>
      <c r="I234" s="892"/>
    </row>
    <row r="235" spans="1:9" ht="15.75" customHeight="1">
      <c r="A235" s="892"/>
      <c r="B235" s="892"/>
      <c r="C235" s="892"/>
      <c r="D235" s="892"/>
      <c r="E235" s="892"/>
      <c r="F235" s="892"/>
      <c r="G235" s="892"/>
      <c r="H235" s="892"/>
      <c r="I235" s="892"/>
    </row>
    <row r="236" spans="1:9" ht="15.75" customHeight="1">
      <c r="A236" s="892"/>
      <c r="B236" s="892"/>
      <c r="C236" s="892"/>
      <c r="D236" s="892"/>
      <c r="E236" s="892"/>
      <c r="F236" s="892"/>
      <c r="G236" s="892"/>
      <c r="H236" s="892"/>
      <c r="I236" s="892"/>
    </row>
    <row r="237" spans="1:9" ht="15.75" customHeight="1">
      <c r="A237" s="892"/>
      <c r="B237" s="892"/>
      <c r="C237" s="892"/>
      <c r="D237" s="892"/>
      <c r="E237" s="892"/>
      <c r="F237" s="892"/>
      <c r="G237" s="892"/>
      <c r="H237" s="892"/>
      <c r="I237" s="892"/>
    </row>
    <row r="238" spans="1:9" ht="15.75" customHeight="1">
      <c r="A238" s="892"/>
      <c r="B238" s="892"/>
      <c r="C238" s="892"/>
      <c r="D238" s="892"/>
      <c r="E238" s="892"/>
      <c r="F238" s="892"/>
      <c r="G238" s="892"/>
      <c r="H238" s="892"/>
      <c r="I238" s="892"/>
    </row>
    <row r="239" spans="1:9" ht="15.75" customHeight="1">
      <c r="A239" s="892"/>
      <c r="B239" s="892"/>
      <c r="C239" s="892"/>
      <c r="D239" s="892"/>
      <c r="E239" s="892"/>
      <c r="F239" s="892"/>
      <c r="G239" s="892"/>
      <c r="H239" s="892"/>
      <c r="I239" s="892"/>
    </row>
    <row r="240" spans="1:9" ht="15.75" customHeight="1">
      <c r="A240" s="892"/>
      <c r="B240" s="892"/>
      <c r="C240" s="892"/>
      <c r="D240" s="892"/>
      <c r="E240" s="892"/>
      <c r="F240" s="892"/>
      <c r="G240" s="892"/>
      <c r="H240" s="892"/>
      <c r="I240" s="892"/>
    </row>
    <row r="241" spans="1:9" ht="15.75" customHeight="1">
      <c r="A241" s="892"/>
      <c r="B241" s="892"/>
      <c r="C241" s="892"/>
      <c r="D241" s="892"/>
      <c r="E241" s="892"/>
      <c r="F241" s="892"/>
      <c r="G241" s="892"/>
      <c r="H241" s="892"/>
      <c r="I241" s="892"/>
    </row>
    <row r="242" spans="1:9" ht="15.75" customHeight="1">
      <c r="A242" s="892"/>
      <c r="B242" s="892"/>
      <c r="C242" s="892"/>
      <c r="D242" s="892"/>
      <c r="E242" s="892"/>
      <c r="F242" s="892"/>
      <c r="G242" s="892"/>
      <c r="H242" s="892"/>
      <c r="I242" s="892"/>
    </row>
    <row r="243" spans="1:9" ht="15.75" customHeight="1">
      <c r="A243" s="892"/>
      <c r="B243" s="892"/>
      <c r="C243" s="892"/>
      <c r="D243" s="892"/>
      <c r="E243" s="892"/>
      <c r="F243" s="892"/>
      <c r="G243" s="892"/>
      <c r="H243" s="892"/>
      <c r="I243" s="892"/>
    </row>
    <row r="244" spans="1:9" ht="15.75" customHeight="1">
      <c r="A244" s="892"/>
      <c r="B244" s="892"/>
      <c r="C244" s="892"/>
      <c r="D244" s="892"/>
      <c r="E244" s="892"/>
      <c r="F244" s="892"/>
      <c r="G244" s="892"/>
      <c r="H244" s="892"/>
      <c r="I244" s="892"/>
    </row>
    <row r="245" spans="1:9" ht="15.75" customHeight="1">
      <c r="A245" s="892"/>
      <c r="B245" s="892"/>
      <c r="C245" s="892"/>
      <c r="D245" s="892"/>
      <c r="E245" s="892"/>
      <c r="F245" s="892"/>
      <c r="G245" s="892"/>
      <c r="H245" s="892"/>
      <c r="I245" s="892"/>
    </row>
    <row r="246" spans="1:9" ht="15.75" customHeight="1">
      <c r="A246" s="892"/>
      <c r="B246" s="892"/>
      <c r="C246" s="892"/>
      <c r="D246" s="892"/>
      <c r="E246" s="892"/>
      <c r="F246" s="892"/>
      <c r="G246" s="892"/>
      <c r="H246" s="892"/>
      <c r="I246" s="892"/>
    </row>
    <row r="247" spans="1:9" ht="15.75" customHeight="1">
      <c r="A247" s="892"/>
      <c r="B247" s="892"/>
      <c r="C247" s="892"/>
      <c r="D247" s="892"/>
      <c r="E247" s="892"/>
      <c r="F247" s="892"/>
      <c r="G247" s="892"/>
      <c r="H247" s="892"/>
      <c r="I247" s="892"/>
    </row>
    <row r="248" spans="1:9" ht="15.75" customHeight="1">
      <c r="A248" s="892"/>
      <c r="B248" s="892"/>
      <c r="C248" s="892"/>
      <c r="D248" s="892"/>
      <c r="E248" s="892"/>
      <c r="F248" s="892"/>
      <c r="G248" s="892"/>
      <c r="H248" s="892"/>
      <c r="I248" s="892"/>
    </row>
    <row r="249" spans="1:9" ht="15.75" customHeight="1">
      <c r="A249" s="892"/>
      <c r="B249" s="892"/>
      <c r="C249" s="892"/>
      <c r="D249" s="892"/>
      <c r="E249" s="892"/>
      <c r="F249" s="892"/>
      <c r="G249" s="892"/>
      <c r="H249" s="892"/>
      <c r="I249" s="892"/>
    </row>
    <row r="250" spans="1:9" ht="15.75" customHeight="1">
      <c r="A250" s="947"/>
      <c r="B250" s="947"/>
      <c r="C250" s="947"/>
      <c r="D250" s="947"/>
      <c r="E250" s="947"/>
      <c r="F250" s="947"/>
      <c r="G250" s="947"/>
      <c r="H250" s="947"/>
      <c r="I250" s="947"/>
    </row>
    <row r="251" spans="1:9" ht="15.75" customHeight="1">
      <c r="A251" s="947"/>
      <c r="B251" s="947"/>
      <c r="C251" s="947"/>
      <c r="D251" s="947"/>
      <c r="E251" s="947"/>
      <c r="F251" s="947"/>
      <c r="G251" s="947"/>
      <c r="H251" s="947"/>
      <c r="I251" s="947"/>
    </row>
    <row r="252" spans="1:9" ht="15.75" customHeight="1">
      <c r="A252" s="947"/>
      <c r="B252" s="947"/>
      <c r="C252" s="947"/>
      <c r="D252" s="947"/>
      <c r="E252" s="947"/>
      <c r="F252" s="947"/>
      <c r="G252" s="947"/>
      <c r="H252" s="947"/>
      <c r="I252" s="947"/>
    </row>
    <row r="253" spans="1:9" ht="15.75" customHeight="1">
      <c r="A253" s="947"/>
      <c r="B253" s="947"/>
      <c r="C253" s="947"/>
      <c r="D253" s="947"/>
      <c r="E253" s="947"/>
      <c r="F253" s="947"/>
      <c r="G253" s="947"/>
      <c r="H253" s="947"/>
      <c r="I253" s="947"/>
    </row>
    <row r="254" spans="1:9" ht="15.75" customHeight="1">
      <c r="A254" s="947"/>
      <c r="B254" s="947"/>
      <c r="C254" s="947"/>
      <c r="D254" s="947"/>
      <c r="E254" s="947"/>
      <c r="F254" s="947"/>
      <c r="G254" s="947"/>
      <c r="H254" s="947"/>
      <c r="I254" s="947"/>
    </row>
    <row r="255" spans="1:9" ht="15.75" customHeight="1">
      <c r="A255" s="947"/>
      <c r="B255" s="947"/>
      <c r="C255" s="947"/>
      <c r="D255" s="947"/>
      <c r="E255" s="947"/>
      <c r="F255" s="947"/>
      <c r="G255" s="947"/>
      <c r="H255" s="947"/>
      <c r="I255" s="947"/>
    </row>
    <row r="256" spans="1:9" ht="15.75" customHeight="1">
      <c r="A256" s="947"/>
      <c r="B256" s="947"/>
      <c r="C256" s="947"/>
      <c r="D256" s="947"/>
      <c r="E256" s="947"/>
      <c r="F256" s="947"/>
      <c r="G256" s="947"/>
      <c r="H256" s="947"/>
      <c r="I256" s="947"/>
    </row>
    <row r="257" spans="1:9" ht="15.75" customHeight="1">
      <c r="A257" s="947"/>
      <c r="B257" s="947"/>
      <c r="C257" s="947"/>
      <c r="D257" s="947"/>
      <c r="E257" s="947"/>
      <c r="F257" s="947"/>
      <c r="G257" s="947"/>
      <c r="H257" s="947"/>
      <c r="I257" s="947"/>
    </row>
    <row r="258" spans="1:9" ht="15.75" customHeight="1">
      <c r="A258" s="947"/>
      <c r="B258" s="947"/>
      <c r="C258" s="947"/>
      <c r="D258" s="947"/>
      <c r="E258" s="947"/>
      <c r="F258" s="947"/>
      <c r="G258" s="947"/>
      <c r="H258" s="947"/>
      <c r="I258" s="947"/>
    </row>
    <row r="259" spans="1:9" ht="15.75" customHeight="1">
      <c r="A259" s="947"/>
      <c r="B259" s="947"/>
      <c r="C259" s="947"/>
      <c r="D259" s="947"/>
      <c r="E259" s="947"/>
      <c r="F259" s="947"/>
      <c r="G259" s="947"/>
      <c r="H259" s="947"/>
      <c r="I259" s="947"/>
    </row>
    <row r="260" spans="1:9" ht="15.75" customHeight="1">
      <c r="A260" s="947"/>
      <c r="B260" s="947"/>
      <c r="C260" s="947"/>
      <c r="D260" s="947"/>
      <c r="E260" s="947"/>
      <c r="F260" s="947"/>
      <c r="G260" s="947"/>
      <c r="H260" s="947"/>
      <c r="I260" s="947"/>
    </row>
    <row r="261" spans="1:9" ht="15.75" customHeight="1">
      <c r="A261" s="947"/>
      <c r="B261" s="947"/>
      <c r="C261" s="947"/>
      <c r="D261" s="947"/>
      <c r="E261" s="947"/>
      <c r="F261" s="947"/>
      <c r="G261" s="947"/>
      <c r="H261" s="947"/>
      <c r="I261" s="947"/>
    </row>
    <row r="262" spans="1:9" ht="15.75" customHeight="1">
      <c r="A262" s="947"/>
      <c r="B262" s="947"/>
      <c r="C262" s="947"/>
      <c r="D262" s="947"/>
      <c r="E262" s="947"/>
      <c r="F262" s="947"/>
      <c r="G262" s="947"/>
      <c r="H262" s="947"/>
      <c r="I262" s="947"/>
    </row>
    <row r="263" spans="1:9" ht="15.75" customHeight="1">
      <c r="A263" s="947"/>
      <c r="B263" s="947"/>
      <c r="C263" s="947"/>
      <c r="D263" s="947"/>
      <c r="E263" s="947"/>
      <c r="F263" s="947"/>
      <c r="G263" s="947"/>
      <c r="H263" s="947"/>
      <c r="I263" s="947"/>
    </row>
    <row r="264" spans="1:9" ht="15.75" customHeight="1">
      <c r="A264" s="947"/>
      <c r="B264" s="947"/>
      <c r="C264" s="947"/>
      <c r="D264" s="947"/>
      <c r="E264" s="947"/>
      <c r="F264" s="947"/>
      <c r="G264" s="947"/>
      <c r="H264" s="947"/>
      <c r="I264" s="947"/>
    </row>
    <row r="265" spans="1:9" ht="15.75" customHeight="1">
      <c r="A265" s="947"/>
      <c r="B265" s="947"/>
      <c r="C265" s="947"/>
      <c r="D265" s="947"/>
      <c r="E265" s="947"/>
      <c r="F265" s="947"/>
      <c r="G265" s="947"/>
      <c r="H265" s="947"/>
      <c r="I265" s="947"/>
    </row>
    <row r="266" spans="1:9" ht="15.75" customHeight="1">
      <c r="A266" s="947"/>
      <c r="B266" s="947"/>
      <c r="C266" s="947"/>
      <c r="D266" s="947"/>
      <c r="E266" s="947"/>
      <c r="F266" s="947"/>
      <c r="G266" s="947"/>
      <c r="H266" s="947"/>
      <c r="I266" s="947"/>
    </row>
    <row r="267" spans="1:9" ht="15.75" customHeight="1">
      <c r="A267" s="947"/>
      <c r="B267" s="947"/>
      <c r="C267" s="947"/>
      <c r="D267" s="947"/>
      <c r="E267" s="947"/>
      <c r="F267" s="947"/>
      <c r="G267" s="947"/>
      <c r="H267" s="947"/>
      <c r="I267" s="947"/>
    </row>
    <row r="268" spans="1:9" ht="15.75" customHeight="1">
      <c r="A268" s="947"/>
      <c r="B268" s="947"/>
      <c r="C268" s="947"/>
      <c r="D268" s="947"/>
      <c r="E268" s="947"/>
      <c r="F268" s="947"/>
      <c r="G268" s="947"/>
      <c r="H268" s="947"/>
      <c r="I268" s="947"/>
    </row>
    <row r="269" spans="1:9" ht="15.75" customHeight="1">
      <c r="A269" s="947"/>
      <c r="B269" s="947"/>
      <c r="C269" s="947"/>
      <c r="D269" s="947"/>
      <c r="E269" s="947"/>
      <c r="F269" s="947"/>
      <c r="G269" s="947"/>
      <c r="H269" s="947"/>
      <c r="I269" s="947"/>
    </row>
    <row r="270" spans="1:9" ht="15.75" customHeight="1">
      <c r="A270" s="947"/>
      <c r="B270" s="947"/>
      <c r="C270" s="947"/>
      <c r="D270" s="947"/>
      <c r="E270" s="947"/>
      <c r="F270" s="947"/>
      <c r="G270" s="947"/>
      <c r="H270" s="947"/>
      <c r="I270" s="947"/>
    </row>
    <row r="271" spans="1:9" ht="15.75" customHeight="1">
      <c r="A271" s="947"/>
      <c r="B271" s="947"/>
      <c r="C271" s="947"/>
      <c r="D271" s="947"/>
      <c r="E271" s="947"/>
      <c r="F271" s="947"/>
      <c r="G271" s="947"/>
      <c r="H271" s="947"/>
      <c r="I271" s="947"/>
    </row>
    <row r="272" spans="1:9" ht="15.75" customHeight="1">
      <c r="A272" s="947"/>
      <c r="B272" s="947"/>
      <c r="C272" s="947"/>
      <c r="D272" s="947"/>
      <c r="E272" s="947"/>
      <c r="F272" s="947"/>
      <c r="G272" s="947"/>
      <c r="H272" s="947"/>
      <c r="I272" s="947"/>
    </row>
    <row r="273" spans="1:9" ht="15.75" customHeight="1">
      <c r="A273" s="947"/>
      <c r="B273" s="947"/>
      <c r="C273" s="947"/>
      <c r="D273" s="947"/>
      <c r="E273" s="947"/>
      <c r="F273" s="947"/>
      <c r="G273" s="947"/>
      <c r="H273" s="947"/>
      <c r="I273" s="947"/>
    </row>
    <row r="274" spans="1:9" ht="15.75" customHeight="1">
      <c r="A274" s="947"/>
      <c r="B274" s="947"/>
      <c r="C274" s="947"/>
      <c r="D274" s="947"/>
      <c r="E274" s="947"/>
      <c r="F274" s="947"/>
      <c r="G274" s="947"/>
      <c r="H274" s="947"/>
      <c r="I274" s="947"/>
    </row>
    <row r="275" spans="1:9" ht="15.75" customHeight="1">
      <c r="A275" s="947"/>
      <c r="B275" s="947"/>
      <c r="C275" s="947"/>
      <c r="D275" s="947"/>
      <c r="E275" s="947"/>
      <c r="F275" s="947"/>
      <c r="G275" s="947"/>
      <c r="H275" s="947"/>
      <c r="I275" s="947"/>
    </row>
    <row r="276" spans="1:9" ht="15.75" customHeight="1">
      <c r="A276" s="947"/>
      <c r="B276" s="947"/>
      <c r="C276" s="947"/>
      <c r="D276" s="947"/>
      <c r="E276" s="947"/>
      <c r="F276" s="947"/>
      <c r="G276" s="947"/>
      <c r="H276" s="947"/>
      <c r="I276" s="947"/>
    </row>
    <row r="277" spans="1:9" ht="15.75" customHeight="1">
      <c r="A277" s="947"/>
      <c r="B277" s="947"/>
      <c r="C277" s="947"/>
      <c r="D277" s="947"/>
      <c r="E277" s="947"/>
      <c r="F277" s="947"/>
      <c r="G277" s="947"/>
      <c r="H277" s="947"/>
      <c r="I277" s="947"/>
    </row>
    <row r="278" spans="1:9" ht="15.75" customHeight="1">
      <c r="A278" s="947"/>
      <c r="B278" s="947"/>
      <c r="C278" s="947"/>
      <c r="D278" s="947"/>
      <c r="E278" s="947"/>
      <c r="F278" s="947"/>
      <c r="G278" s="947"/>
      <c r="H278" s="947"/>
      <c r="I278" s="947"/>
    </row>
    <row r="279" spans="1:9" ht="15.75" customHeight="1">
      <c r="A279" s="947"/>
      <c r="B279" s="947"/>
      <c r="C279" s="947"/>
      <c r="D279" s="947"/>
      <c r="E279" s="947"/>
      <c r="F279" s="947"/>
      <c r="G279" s="947"/>
      <c r="H279" s="947"/>
      <c r="I279" s="947"/>
    </row>
    <row r="280" spans="1:9" ht="15.75" customHeight="1">
      <c r="A280" s="947"/>
      <c r="B280" s="947"/>
      <c r="C280" s="947"/>
      <c r="D280" s="947"/>
      <c r="E280" s="947"/>
      <c r="F280" s="947"/>
      <c r="G280" s="947"/>
      <c r="H280" s="947"/>
      <c r="I280" s="947"/>
    </row>
    <row r="281" spans="1:9" ht="15.75" customHeight="1">
      <c r="A281" s="947"/>
      <c r="B281" s="947"/>
      <c r="C281" s="947"/>
      <c r="D281" s="947"/>
      <c r="E281" s="947"/>
      <c r="F281" s="947"/>
      <c r="G281" s="947"/>
      <c r="H281" s="947"/>
      <c r="I281" s="947"/>
    </row>
    <row r="282" spans="1:9" ht="15.75" customHeight="1">
      <c r="A282" s="947"/>
      <c r="B282" s="947"/>
      <c r="C282" s="947"/>
      <c r="D282" s="947"/>
      <c r="E282" s="947"/>
      <c r="F282" s="947"/>
      <c r="G282" s="947"/>
      <c r="H282" s="947"/>
      <c r="I282" s="947"/>
    </row>
    <row r="283" spans="1:9" ht="15.75" customHeight="1">
      <c r="A283" s="947"/>
      <c r="B283" s="947"/>
      <c r="C283" s="947"/>
      <c r="D283" s="947"/>
      <c r="E283" s="947"/>
      <c r="F283" s="947"/>
      <c r="G283" s="947"/>
      <c r="H283" s="947"/>
      <c r="I283" s="947"/>
    </row>
    <row r="284" spans="1:9" ht="15.75" customHeight="1">
      <c r="A284" s="947"/>
      <c r="B284" s="947"/>
      <c r="C284" s="947"/>
      <c r="D284" s="947"/>
      <c r="E284" s="947"/>
      <c r="F284" s="947"/>
      <c r="G284" s="947"/>
      <c r="H284" s="947"/>
      <c r="I284" s="947"/>
    </row>
    <row r="285" spans="1:9" ht="15.75" customHeight="1">
      <c r="A285" s="947"/>
      <c r="B285" s="947"/>
      <c r="C285" s="947"/>
      <c r="D285" s="947"/>
      <c r="E285" s="947"/>
      <c r="F285" s="947"/>
      <c r="G285" s="947"/>
      <c r="H285" s="947"/>
      <c r="I285" s="947"/>
    </row>
    <row r="286" spans="1:9" ht="15.75" customHeight="1">
      <c r="A286" s="947"/>
      <c r="B286" s="947"/>
      <c r="C286" s="947"/>
      <c r="D286" s="947"/>
      <c r="E286" s="947"/>
      <c r="F286" s="947"/>
      <c r="G286" s="947"/>
      <c r="H286" s="947"/>
      <c r="I286" s="947"/>
    </row>
    <row r="287" spans="1:9" ht="15.75" customHeight="1">
      <c r="A287" s="947"/>
      <c r="B287" s="947"/>
      <c r="C287" s="947"/>
      <c r="D287" s="947"/>
      <c r="E287" s="947"/>
      <c r="F287" s="947"/>
      <c r="G287" s="947"/>
      <c r="H287" s="947"/>
      <c r="I287" s="947"/>
    </row>
    <row r="288" spans="1:9" ht="15.75" customHeight="1">
      <c r="A288" s="947"/>
      <c r="B288" s="947"/>
      <c r="C288" s="947"/>
      <c r="D288" s="947"/>
      <c r="E288" s="947"/>
      <c r="F288" s="947"/>
      <c r="G288" s="947"/>
      <c r="H288" s="947"/>
      <c r="I288" s="947"/>
    </row>
    <row r="289" spans="1:9" ht="15.75" customHeight="1">
      <c r="A289" s="947"/>
      <c r="B289" s="947"/>
      <c r="C289" s="947"/>
      <c r="D289" s="947"/>
      <c r="E289" s="947"/>
      <c r="F289" s="947"/>
      <c r="G289" s="947"/>
      <c r="H289" s="947"/>
      <c r="I289" s="947"/>
    </row>
    <row r="290" spans="1:9" ht="15.75" customHeight="1">
      <c r="A290" s="947"/>
      <c r="B290" s="947"/>
      <c r="C290" s="947"/>
      <c r="D290" s="947"/>
      <c r="E290" s="947"/>
      <c r="F290" s="947"/>
      <c r="G290" s="947"/>
      <c r="H290" s="947"/>
      <c r="I290" s="947"/>
    </row>
    <row r="291" spans="1:9" ht="15.75" customHeight="1">
      <c r="A291" s="947"/>
      <c r="B291" s="947"/>
      <c r="C291" s="947"/>
      <c r="D291" s="947"/>
      <c r="E291" s="947"/>
      <c r="F291" s="947"/>
      <c r="G291" s="947"/>
      <c r="H291" s="947"/>
      <c r="I291" s="947"/>
    </row>
    <row r="292" spans="1:9" ht="15.75" customHeight="1">
      <c r="A292" s="947"/>
      <c r="B292" s="947"/>
      <c r="C292" s="947"/>
      <c r="D292" s="947"/>
      <c r="E292" s="947"/>
      <c r="F292" s="947"/>
      <c r="G292" s="947"/>
      <c r="H292" s="947"/>
      <c r="I292" s="947"/>
    </row>
    <row r="293" spans="1:9" ht="15.75" customHeight="1">
      <c r="A293" s="947"/>
      <c r="B293" s="947"/>
      <c r="C293" s="947"/>
      <c r="D293" s="947"/>
      <c r="E293" s="947"/>
      <c r="F293" s="947"/>
      <c r="G293" s="947"/>
      <c r="H293" s="947"/>
      <c r="I293" s="947"/>
    </row>
    <row r="294" spans="1:9" ht="15.75" customHeight="1">
      <c r="A294" s="947"/>
      <c r="B294" s="947"/>
      <c r="C294" s="947"/>
      <c r="D294" s="947"/>
      <c r="E294" s="947"/>
      <c r="F294" s="947"/>
      <c r="G294" s="947"/>
      <c r="H294" s="947"/>
      <c r="I294" s="947"/>
    </row>
    <row r="295" spans="1:9" ht="15.75" customHeight="1">
      <c r="A295" s="947"/>
      <c r="B295" s="947"/>
      <c r="C295" s="947"/>
      <c r="D295" s="947"/>
      <c r="E295" s="947"/>
      <c r="F295" s="947"/>
      <c r="G295" s="947"/>
      <c r="H295" s="947"/>
      <c r="I295" s="947"/>
    </row>
    <row r="296" spans="1:9" ht="15.75" customHeight="1">
      <c r="A296" s="947"/>
      <c r="B296" s="947"/>
      <c r="C296" s="947"/>
      <c r="D296" s="947"/>
      <c r="E296" s="947"/>
      <c r="F296" s="947"/>
      <c r="G296" s="947"/>
      <c r="H296" s="947"/>
      <c r="I296" s="947"/>
    </row>
    <row r="297" spans="1:9" ht="15.75" customHeight="1">
      <c r="A297" s="947"/>
      <c r="B297" s="947"/>
      <c r="C297" s="947"/>
      <c r="D297" s="947"/>
      <c r="E297" s="947"/>
      <c r="F297" s="947"/>
      <c r="G297" s="947"/>
      <c r="H297" s="947"/>
      <c r="I297" s="947"/>
    </row>
    <row r="298" spans="1:9" ht="15.75" customHeight="1">
      <c r="A298" s="947"/>
      <c r="B298" s="947"/>
      <c r="C298" s="947"/>
      <c r="D298" s="947"/>
      <c r="E298" s="947"/>
      <c r="F298" s="947"/>
      <c r="G298" s="947"/>
      <c r="H298" s="947"/>
      <c r="I298" s="947"/>
    </row>
    <row r="299" spans="1:9" ht="15.75" customHeight="1">
      <c r="A299" s="947"/>
      <c r="B299" s="947"/>
      <c r="C299" s="947"/>
      <c r="D299" s="947"/>
      <c r="E299" s="947"/>
      <c r="F299" s="947"/>
      <c r="G299" s="947"/>
      <c r="H299" s="947"/>
      <c r="I299" s="947"/>
    </row>
    <row r="300" spans="1:9" ht="15.75" customHeight="1">
      <c r="A300" s="947"/>
      <c r="B300" s="947"/>
      <c r="C300" s="947"/>
      <c r="D300" s="947"/>
      <c r="E300" s="947"/>
      <c r="F300" s="947"/>
      <c r="G300" s="947"/>
      <c r="H300" s="947"/>
      <c r="I300" s="947"/>
    </row>
    <row r="301" spans="1:9" ht="15.75" customHeight="1">
      <c r="A301" s="947"/>
      <c r="B301" s="947"/>
      <c r="C301" s="947"/>
      <c r="D301" s="947"/>
      <c r="E301" s="947"/>
      <c r="F301" s="947"/>
      <c r="G301" s="947"/>
      <c r="H301" s="947"/>
      <c r="I301" s="947"/>
    </row>
    <row r="302" spans="1:9" ht="15.75" customHeight="1">
      <c r="A302" s="947"/>
      <c r="B302" s="947"/>
      <c r="C302" s="947"/>
      <c r="D302" s="947"/>
      <c r="E302" s="947"/>
      <c r="F302" s="947"/>
      <c r="G302" s="947"/>
      <c r="H302" s="947"/>
      <c r="I302" s="947"/>
    </row>
    <row r="303" spans="1:9" ht="15.75" customHeight="1">
      <c r="A303" s="947"/>
      <c r="B303" s="947"/>
      <c r="C303" s="947"/>
      <c r="D303" s="947"/>
      <c r="E303" s="947"/>
      <c r="F303" s="947"/>
      <c r="G303" s="947"/>
      <c r="H303" s="947"/>
      <c r="I303" s="947"/>
    </row>
    <row r="304" spans="1:9" ht="15.75" customHeight="1">
      <c r="A304" s="947"/>
      <c r="B304" s="947"/>
      <c r="C304" s="947"/>
      <c r="D304" s="947"/>
      <c r="E304" s="947"/>
      <c r="F304" s="947"/>
      <c r="G304" s="947"/>
      <c r="H304" s="947"/>
      <c r="I304" s="947"/>
    </row>
    <row r="305" spans="1:9" ht="15.75" customHeight="1">
      <c r="A305" s="947"/>
      <c r="B305" s="947"/>
      <c r="C305" s="947"/>
      <c r="D305" s="947"/>
      <c r="E305" s="947"/>
      <c r="F305" s="947"/>
      <c r="G305" s="947"/>
      <c r="H305" s="947"/>
      <c r="I305" s="947"/>
    </row>
    <row r="306" spans="1:9" ht="15.75" customHeight="1">
      <c r="A306" s="947"/>
      <c r="B306" s="947"/>
      <c r="C306" s="947"/>
      <c r="D306" s="947"/>
      <c r="E306" s="947"/>
      <c r="F306" s="947"/>
      <c r="G306" s="947"/>
      <c r="H306" s="947"/>
      <c r="I306" s="947"/>
    </row>
    <row r="307" spans="1:9" ht="15.75" customHeight="1">
      <c r="A307" s="947"/>
      <c r="B307" s="947"/>
      <c r="C307" s="947"/>
      <c r="D307" s="947"/>
      <c r="E307" s="947"/>
      <c r="F307" s="947"/>
      <c r="G307" s="947"/>
      <c r="H307" s="947"/>
      <c r="I307" s="947"/>
    </row>
    <row r="308" spans="1:9" ht="15.75" customHeight="1">
      <c r="A308" s="947"/>
      <c r="B308" s="947"/>
      <c r="C308" s="947"/>
      <c r="D308" s="947"/>
      <c r="E308" s="947"/>
      <c r="F308" s="947"/>
      <c r="G308" s="947"/>
      <c r="H308" s="947"/>
      <c r="I308" s="947"/>
    </row>
    <row r="309" spans="1:9" ht="15.75" customHeight="1">
      <c r="A309" s="947"/>
      <c r="B309" s="947"/>
      <c r="C309" s="947"/>
      <c r="D309" s="947"/>
      <c r="E309" s="947"/>
      <c r="F309" s="947"/>
      <c r="G309" s="947"/>
      <c r="H309" s="947"/>
      <c r="I309" s="947"/>
    </row>
    <row r="310" spans="1:9" ht="15.75" customHeight="1">
      <c r="A310" s="947"/>
      <c r="B310" s="947"/>
      <c r="C310" s="947"/>
      <c r="D310" s="947"/>
      <c r="E310" s="947"/>
      <c r="F310" s="947"/>
      <c r="G310" s="947"/>
      <c r="H310" s="947"/>
      <c r="I310" s="947"/>
    </row>
    <row r="311" spans="1:9" ht="15.75" customHeight="1">
      <c r="A311" s="947"/>
      <c r="B311" s="947"/>
      <c r="C311" s="947"/>
      <c r="D311" s="947"/>
      <c r="E311" s="947"/>
      <c r="F311" s="947"/>
      <c r="G311" s="947"/>
      <c r="H311" s="947"/>
      <c r="I311" s="947"/>
    </row>
    <row r="312" spans="1:9" ht="15.75" customHeight="1">
      <c r="A312" s="947"/>
      <c r="B312" s="947"/>
      <c r="C312" s="947"/>
      <c r="D312" s="947"/>
      <c r="E312" s="947"/>
      <c r="F312" s="947"/>
      <c r="G312" s="947"/>
      <c r="H312" s="947"/>
      <c r="I312" s="947"/>
    </row>
    <row r="313" spans="1:9" ht="15.75" customHeight="1">
      <c r="A313" s="947"/>
      <c r="B313" s="947"/>
      <c r="C313" s="947"/>
      <c r="D313" s="947"/>
      <c r="E313" s="947"/>
      <c r="F313" s="947"/>
      <c r="G313" s="947"/>
      <c r="H313" s="947"/>
      <c r="I313" s="947"/>
    </row>
    <row r="314" spans="1:9" ht="15.75" customHeight="1">
      <c r="A314" s="947"/>
      <c r="B314" s="947"/>
      <c r="C314" s="947"/>
      <c r="D314" s="947"/>
      <c r="E314" s="947"/>
      <c r="F314" s="947"/>
      <c r="G314" s="947"/>
      <c r="H314" s="947"/>
      <c r="I314" s="947"/>
    </row>
    <row r="315" spans="1:9" ht="15.75" customHeight="1">
      <c r="A315" s="947"/>
      <c r="B315" s="947"/>
      <c r="C315" s="947"/>
      <c r="D315" s="947"/>
      <c r="E315" s="947"/>
      <c r="F315" s="947"/>
      <c r="G315" s="947"/>
      <c r="H315" s="947"/>
      <c r="I315" s="947"/>
    </row>
    <row r="316" spans="1:9" ht="15.75" customHeight="1">
      <c r="A316" s="947"/>
      <c r="B316" s="947"/>
      <c r="C316" s="947"/>
      <c r="D316" s="947"/>
      <c r="E316" s="947"/>
      <c r="F316" s="947"/>
      <c r="G316" s="947"/>
      <c r="H316" s="947"/>
      <c r="I316" s="947"/>
    </row>
    <row r="317" spans="1:9" ht="15.75" customHeight="1">
      <c r="A317" s="947"/>
      <c r="B317" s="947"/>
      <c r="C317" s="947"/>
      <c r="D317" s="947"/>
      <c r="E317" s="947"/>
      <c r="F317" s="947"/>
      <c r="G317" s="947"/>
      <c r="H317" s="947"/>
      <c r="I317" s="947"/>
    </row>
    <row r="318" spans="1:9" ht="15.75" customHeight="1">
      <c r="A318" s="947"/>
      <c r="B318" s="947"/>
      <c r="C318" s="947"/>
      <c r="D318" s="947"/>
      <c r="E318" s="947"/>
      <c r="F318" s="947"/>
      <c r="G318" s="947"/>
      <c r="H318" s="947"/>
      <c r="I318" s="947"/>
    </row>
    <row r="319" spans="1:9" ht="15.75" customHeight="1">
      <c r="A319" s="947"/>
      <c r="B319" s="947"/>
      <c r="C319" s="947"/>
      <c r="D319" s="947"/>
      <c r="E319" s="947"/>
      <c r="F319" s="947"/>
      <c r="G319" s="947"/>
      <c r="H319" s="947"/>
      <c r="I319" s="947"/>
    </row>
    <row r="320" spans="1:9" ht="15.75" customHeight="1">
      <c r="A320" s="947"/>
      <c r="B320" s="947"/>
      <c r="C320" s="947"/>
      <c r="D320" s="947"/>
      <c r="E320" s="947"/>
      <c r="F320" s="947"/>
      <c r="G320" s="947"/>
      <c r="H320" s="947"/>
      <c r="I320" s="947"/>
    </row>
    <row r="321" spans="1:9" ht="15.75" customHeight="1">
      <c r="A321" s="947"/>
      <c r="B321" s="947"/>
      <c r="C321" s="947"/>
      <c r="D321" s="947"/>
      <c r="E321" s="947"/>
      <c r="F321" s="947"/>
      <c r="G321" s="947"/>
      <c r="H321" s="947"/>
      <c r="I321" s="947"/>
    </row>
    <row r="322" spans="1:9" ht="15.75" customHeight="1">
      <c r="A322" s="947"/>
      <c r="B322" s="947"/>
      <c r="C322" s="947"/>
      <c r="D322" s="947"/>
      <c r="E322" s="947"/>
      <c r="F322" s="947"/>
      <c r="G322" s="947"/>
      <c r="H322" s="947"/>
      <c r="I322" s="947"/>
    </row>
    <row r="323" spans="1:9" ht="15.75" customHeight="1">
      <c r="A323" s="947"/>
      <c r="B323" s="947"/>
      <c r="C323" s="947"/>
      <c r="D323" s="947"/>
      <c r="E323" s="947"/>
      <c r="F323" s="947"/>
      <c r="G323" s="947"/>
      <c r="H323" s="947"/>
      <c r="I323" s="947"/>
    </row>
    <row r="324" spans="1:9" ht="15.75" customHeight="1">
      <c r="A324" s="947"/>
      <c r="B324" s="947"/>
      <c r="C324" s="947"/>
      <c r="D324" s="947"/>
      <c r="E324" s="947"/>
      <c r="F324" s="947"/>
      <c r="G324" s="947"/>
      <c r="H324" s="947"/>
      <c r="I324" s="947"/>
    </row>
    <row r="325" spans="1:9" ht="15.75" customHeight="1">
      <c r="A325" s="947"/>
      <c r="B325" s="947"/>
      <c r="C325" s="947"/>
      <c r="D325" s="947"/>
      <c r="E325" s="947"/>
      <c r="F325" s="947"/>
      <c r="G325" s="947"/>
      <c r="H325" s="947"/>
      <c r="I325" s="947"/>
    </row>
    <row r="326" spans="1:9" ht="15.75" customHeight="1">
      <c r="A326" s="947"/>
      <c r="B326" s="947"/>
      <c r="C326" s="947"/>
      <c r="D326" s="947"/>
      <c r="E326" s="947"/>
      <c r="F326" s="947"/>
      <c r="G326" s="947"/>
      <c r="H326" s="947"/>
      <c r="I326" s="947"/>
    </row>
    <row r="327" spans="1:9" ht="15.75" customHeight="1">
      <c r="A327" s="947"/>
      <c r="B327" s="947"/>
      <c r="C327" s="947"/>
      <c r="D327" s="947"/>
      <c r="E327" s="947"/>
      <c r="F327" s="947"/>
      <c r="G327" s="947"/>
      <c r="H327" s="947"/>
      <c r="I327" s="947"/>
    </row>
    <row r="328" spans="1:9" ht="15.75" customHeight="1">
      <c r="A328" s="947"/>
      <c r="B328" s="947"/>
      <c r="C328" s="947"/>
      <c r="D328" s="947"/>
      <c r="E328" s="947"/>
      <c r="F328" s="947"/>
      <c r="G328" s="947"/>
      <c r="H328" s="947"/>
      <c r="I328" s="947"/>
    </row>
    <row r="329" spans="1:9" ht="15.75" customHeight="1">
      <c r="A329" s="947"/>
      <c r="B329" s="947"/>
      <c r="C329" s="947"/>
      <c r="D329" s="947"/>
      <c r="E329" s="947"/>
      <c r="F329" s="947"/>
      <c r="G329" s="947"/>
      <c r="H329" s="947"/>
      <c r="I329" s="947"/>
    </row>
    <row r="330" spans="1:9" ht="15.75" customHeight="1">
      <c r="A330" s="947"/>
      <c r="B330" s="947"/>
      <c r="C330" s="947"/>
      <c r="D330" s="947"/>
      <c r="E330" s="947"/>
      <c r="F330" s="947"/>
      <c r="G330" s="947"/>
      <c r="H330" s="947"/>
      <c r="I330" s="947"/>
    </row>
    <row r="331" spans="1:9" ht="15.75" customHeight="1">
      <c r="A331" s="947"/>
      <c r="B331" s="947"/>
      <c r="C331" s="947"/>
      <c r="D331" s="947"/>
      <c r="E331" s="947"/>
      <c r="F331" s="947"/>
      <c r="G331" s="947"/>
      <c r="H331" s="947"/>
      <c r="I331" s="947"/>
    </row>
    <row r="332" spans="1:9" ht="15.75" customHeight="1">
      <c r="A332" s="947"/>
      <c r="B332" s="947"/>
      <c r="C332" s="947"/>
      <c r="D332" s="947"/>
      <c r="E332" s="947"/>
      <c r="F332" s="947"/>
      <c r="G332" s="947"/>
      <c r="H332" s="947"/>
      <c r="I332" s="947"/>
    </row>
    <row r="333" spans="1:9" ht="15.75" customHeight="1">
      <c r="A333" s="947"/>
      <c r="B333" s="947"/>
      <c r="C333" s="947"/>
      <c r="D333" s="947"/>
      <c r="E333" s="947"/>
      <c r="F333" s="947"/>
      <c r="G333" s="947"/>
      <c r="H333" s="947"/>
      <c r="I333" s="947"/>
    </row>
    <row r="334" spans="1:9" ht="15.75" customHeight="1">
      <c r="A334" s="947"/>
      <c r="B334" s="947"/>
      <c r="C334" s="947"/>
      <c r="D334" s="947"/>
      <c r="E334" s="947"/>
      <c r="F334" s="947"/>
      <c r="G334" s="947"/>
      <c r="H334" s="947"/>
      <c r="I334" s="947"/>
    </row>
    <row r="335" spans="1:9" ht="15.75" customHeight="1">
      <c r="A335" s="947"/>
      <c r="B335" s="947"/>
      <c r="C335" s="947"/>
      <c r="D335" s="947"/>
      <c r="E335" s="947"/>
      <c r="F335" s="947"/>
      <c r="G335" s="947"/>
      <c r="H335" s="947"/>
      <c r="I335" s="947"/>
    </row>
    <row r="336" spans="1:9" ht="15.75" customHeight="1">
      <c r="A336" s="947"/>
      <c r="B336" s="947"/>
      <c r="C336" s="947"/>
      <c r="D336" s="947"/>
      <c r="E336" s="947"/>
      <c r="F336" s="947"/>
      <c r="G336" s="947"/>
      <c r="H336" s="947"/>
      <c r="I336" s="947"/>
    </row>
    <row r="337" spans="1:9" ht="15.75" customHeight="1">
      <c r="A337" s="947"/>
      <c r="B337" s="947"/>
      <c r="C337" s="947"/>
      <c r="D337" s="947"/>
      <c r="E337" s="947"/>
      <c r="F337" s="947"/>
      <c r="G337" s="947"/>
      <c r="H337" s="947"/>
      <c r="I337" s="947"/>
    </row>
    <row r="338" spans="1:9" ht="15.75" customHeight="1">
      <c r="A338" s="947"/>
      <c r="B338" s="947"/>
      <c r="C338" s="947"/>
      <c r="D338" s="947"/>
      <c r="E338" s="947"/>
      <c r="F338" s="947"/>
      <c r="G338" s="947"/>
      <c r="H338" s="947"/>
      <c r="I338" s="947"/>
    </row>
    <row r="339" spans="1:9" ht="15.75" customHeight="1">
      <c r="A339" s="947"/>
      <c r="B339" s="947"/>
      <c r="C339" s="947"/>
      <c r="D339" s="947"/>
      <c r="E339" s="947"/>
      <c r="F339" s="947"/>
      <c r="G339" s="947"/>
      <c r="H339" s="947"/>
      <c r="I339" s="947"/>
    </row>
    <row r="340" spans="1:9" ht="15.75" customHeight="1">
      <c r="A340" s="947"/>
      <c r="B340" s="947"/>
      <c r="C340" s="947"/>
      <c r="D340" s="947"/>
      <c r="E340" s="947"/>
      <c r="F340" s="947"/>
      <c r="G340" s="947"/>
      <c r="H340" s="947"/>
      <c r="I340" s="947"/>
    </row>
    <row r="341" spans="1:9" ht="15.75" customHeight="1">
      <c r="A341" s="947"/>
      <c r="B341" s="947"/>
      <c r="C341" s="947"/>
      <c r="D341" s="947"/>
      <c r="E341" s="947"/>
      <c r="F341" s="947"/>
      <c r="G341" s="947"/>
      <c r="H341" s="947"/>
      <c r="I341" s="947"/>
    </row>
    <row r="342" spans="1:9" ht="15.75" customHeight="1">
      <c r="A342" s="947"/>
      <c r="B342" s="947"/>
      <c r="C342" s="947"/>
      <c r="D342" s="947"/>
      <c r="E342" s="947"/>
      <c r="F342" s="947"/>
      <c r="G342" s="947"/>
      <c r="H342" s="947"/>
      <c r="I342" s="947"/>
    </row>
    <row r="343" spans="1:9" ht="15.75" customHeight="1">
      <c r="A343" s="947"/>
      <c r="B343" s="947"/>
      <c r="C343" s="947"/>
      <c r="D343" s="947"/>
      <c r="E343" s="947"/>
      <c r="F343" s="947"/>
      <c r="G343" s="947"/>
      <c r="H343" s="947"/>
      <c r="I343" s="947"/>
    </row>
    <row r="344" spans="1:9" ht="15.75" customHeight="1">
      <c r="A344" s="947"/>
      <c r="B344" s="947"/>
      <c r="C344" s="947"/>
      <c r="D344" s="947"/>
      <c r="E344" s="947"/>
      <c r="F344" s="947"/>
      <c r="G344" s="947"/>
      <c r="H344" s="947"/>
      <c r="I344" s="947"/>
    </row>
    <row r="345" spans="1:9" ht="15.75" customHeight="1">
      <c r="A345" s="947"/>
      <c r="B345" s="947"/>
      <c r="C345" s="947"/>
      <c r="D345" s="947"/>
      <c r="E345" s="947"/>
      <c r="F345" s="947"/>
      <c r="G345" s="947"/>
      <c r="H345" s="947"/>
      <c r="I345" s="947"/>
    </row>
    <row r="346" spans="1:9" ht="15.75" customHeight="1">
      <c r="A346" s="947"/>
      <c r="B346" s="947"/>
      <c r="C346" s="947"/>
      <c r="D346" s="947"/>
      <c r="E346" s="947"/>
      <c r="F346" s="947"/>
      <c r="G346" s="947"/>
      <c r="H346" s="947"/>
      <c r="I346" s="947"/>
    </row>
    <row r="347" spans="1:9" ht="15.75" customHeight="1">
      <c r="A347" s="947"/>
      <c r="B347" s="947"/>
      <c r="C347" s="947"/>
      <c r="D347" s="947"/>
      <c r="E347" s="947"/>
      <c r="F347" s="947"/>
      <c r="G347" s="947"/>
      <c r="H347" s="947"/>
      <c r="I347" s="947"/>
    </row>
    <row r="348" spans="1:9" ht="15.75" customHeight="1">
      <c r="A348" s="947"/>
      <c r="B348" s="947"/>
      <c r="C348" s="947"/>
      <c r="D348" s="947"/>
      <c r="E348" s="947"/>
      <c r="F348" s="947"/>
      <c r="G348" s="947"/>
      <c r="H348" s="947"/>
      <c r="I348" s="947"/>
    </row>
    <row r="349" spans="1:9" ht="15.75" customHeight="1">
      <c r="A349" s="947"/>
      <c r="B349" s="947"/>
      <c r="C349" s="947"/>
      <c r="D349" s="947"/>
      <c r="E349" s="947"/>
      <c r="F349" s="947"/>
      <c r="G349" s="947"/>
      <c r="H349" s="947"/>
      <c r="I349" s="947"/>
    </row>
    <row r="350" spans="1:9" ht="15.75" customHeight="1">
      <c r="A350" s="947"/>
      <c r="B350" s="947"/>
      <c r="C350" s="947"/>
      <c r="D350" s="947"/>
      <c r="E350" s="947"/>
      <c r="F350" s="947"/>
      <c r="G350" s="947"/>
      <c r="H350" s="947"/>
      <c r="I350" s="947"/>
    </row>
    <row r="351" spans="1:9" ht="15.75" customHeight="1">
      <c r="A351" s="947"/>
      <c r="B351" s="947"/>
      <c r="C351" s="947"/>
      <c r="D351" s="947"/>
      <c r="E351" s="947"/>
      <c r="F351" s="947"/>
      <c r="G351" s="947"/>
      <c r="H351" s="947"/>
      <c r="I351" s="947"/>
    </row>
    <row r="352" spans="1:9" ht="15.75" customHeight="1">
      <c r="A352" s="947"/>
      <c r="B352" s="947"/>
      <c r="C352" s="947"/>
      <c r="D352" s="947"/>
      <c r="E352" s="947"/>
      <c r="F352" s="947"/>
      <c r="G352" s="947"/>
      <c r="H352" s="947"/>
      <c r="I352" s="947"/>
    </row>
    <row r="353" spans="1:9" ht="15.75" customHeight="1">
      <c r="A353" s="947"/>
      <c r="B353" s="947"/>
      <c r="C353" s="947"/>
      <c r="D353" s="947"/>
      <c r="E353" s="947"/>
      <c r="F353" s="947"/>
      <c r="G353" s="947"/>
      <c r="H353" s="947"/>
      <c r="I353" s="947"/>
    </row>
    <row r="354" spans="1:9" ht="15.75" customHeight="1">
      <c r="A354" s="947"/>
      <c r="B354" s="947"/>
      <c r="C354" s="947"/>
      <c r="D354" s="947"/>
      <c r="E354" s="947"/>
      <c r="F354" s="947"/>
      <c r="G354" s="947"/>
      <c r="H354" s="947"/>
      <c r="I354" s="947"/>
    </row>
    <row r="355" spans="1:9" ht="15.75" customHeight="1">
      <c r="A355" s="947"/>
      <c r="B355" s="947"/>
      <c r="C355" s="947"/>
      <c r="D355" s="947"/>
      <c r="E355" s="947"/>
      <c r="F355" s="947"/>
      <c r="G355" s="947"/>
      <c r="H355" s="947"/>
      <c r="I355" s="947"/>
    </row>
    <row r="356" spans="1:9" ht="15.75" customHeight="1">
      <c r="A356" s="947"/>
      <c r="B356" s="947"/>
      <c r="C356" s="947"/>
      <c r="D356" s="947"/>
      <c r="E356" s="947"/>
      <c r="F356" s="947"/>
      <c r="G356" s="947"/>
      <c r="H356" s="947"/>
      <c r="I356" s="947"/>
    </row>
    <row r="357" spans="1:9" ht="15.75" customHeight="1">
      <c r="A357" s="947"/>
      <c r="B357" s="947"/>
      <c r="C357" s="947"/>
      <c r="D357" s="947"/>
      <c r="E357" s="947"/>
      <c r="F357" s="947"/>
      <c r="G357" s="947"/>
      <c r="H357" s="947"/>
      <c r="I357" s="947"/>
    </row>
    <row r="358" spans="1:9" ht="15.75" customHeight="1">
      <c r="A358" s="947"/>
      <c r="B358" s="947"/>
      <c r="C358" s="947"/>
      <c r="D358" s="947"/>
      <c r="E358" s="947"/>
      <c r="F358" s="947"/>
      <c r="G358" s="947"/>
      <c r="H358" s="947"/>
      <c r="I358" s="947"/>
    </row>
    <row r="359" spans="1:9" ht="15.75" customHeight="1">
      <c r="A359" s="947"/>
      <c r="B359" s="947"/>
      <c r="C359" s="947"/>
      <c r="D359" s="947"/>
      <c r="E359" s="947"/>
      <c r="F359" s="947"/>
      <c r="G359" s="947"/>
      <c r="H359" s="947"/>
      <c r="I359" s="947"/>
    </row>
    <row r="360" spans="1:9" ht="15.75" customHeight="1">
      <c r="A360" s="947"/>
      <c r="B360" s="947"/>
      <c r="C360" s="947"/>
      <c r="D360" s="947"/>
      <c r="E360" s="947"/>
      <c r="F360" s="947"/>
      <c r="G360" s="947"/>
      <c r="H360" s="947"/>
      <c r="I360" s="947"/>
    </row>
    <row r="361" spans="1:9" ht="15.75" customHeight="1">
      <c r="A361" s="947"/>
      <c r="B361" s="947"/>
      <c r="C361" s="947"/>
      <c r="D361" s="947"/>
      <c r="E361" s="947"/>
      <c r="F361" s="947"/>
      <c r="G361" s="947"/>
      <c r="H361" s="947"/>
      <c r="I361" s="947"/>
    </row>
    <row r="362" spans="1:9" ht="15.75" customHeight="1">
      <c r="A362" s="947"/>
      <c r="B362" s="947"/>
      <c r="C362" s="947"/>
      <c r="D362" s="947"/>
      <c r="E362" s="947"/>
      <c r="F362" s="947"/>
      <c r="G362" s="947"/>
      <c r="H362" s="947"/>
      <c r="I362" s="947"/>
    </row>
    <row r="363" spans="1:9" ht="15.75" customHeight="1">
      <c r="A363" s="947"/>
      <c r="B363" s="947"/>
      <c r="C363" s="947"/>
      <c r="D363" s="947"/>
      <c r="E363" s="947"/>
      <c r="F363" s="947"/>
      <c r="G363" s="947"/>
      <c r="H363" s="947"/>
      <c r="I363" s="947"/>
    </row>
    <row r="364" spans="1:9" ht="15.75" customHeight="1">
      <c r="A364" s="947"/>
      <c r="B364" s="947"/>
      <c r="C364" s="947"/>
      <c r="D364" s="947"/>
      <c r="E364" s="947"/>
      <c r="F364" s="947"/>
      <c r="G364" s="947"/>
      <c r="H364" s="947"/>
      <c r="I364" s="947"/>
    </row>
    <row r="365" spans="1:9" ht="15.75" customHeight="1">
      <c r="A365" s="947"/>
      <c r="B365" s="947"/>
      <c r="C365" s="947"/>
      <c r="D365" s="947"/>
      <c r="E365" s="947"/>
      <c r="F365" s="947"/>
      <c r="G365" s="947"/>
      <c r="H365" s="947"/>
      <c r="I365" s="947"/>
    </row>
    <row r="366" spans="1:9" ht="15.75" customHeight="1">
      <c r="A366" s="947"/>
      <c r="B366" s="947"/>
      <c r="C366" s="947"/>
      <c r="D366" s="947"/>
      <c r="E366" s="947"/>
      <c r="F366" s="947"/>
      <c r="G366" s="947"/>
      <c r="H366" s="947"/>
      <c r="I366" s="947"/>
    </row>
    <row r="367" spans="1:9" ht="15.75" customHeight="1">
      <c r="A367" s="947"/>
      <c r="B367" s="947"/>
      <c r="C367" s="947"/>
      <c r="D367" s="947"/>
      <c r="E367" s="947"/>
      <c r="F367" s="947"/>
      <c r="G367" s="947"/>
      <c r="H367" s="947"/>
      <c r="I367" s="947"/>
    </row>
    <row r="368" spans="1:9" ht="15.75" customHeight="1">
      <c r="A368" s="947"/>
      <c r="B368" s="947"/>
      <c r="C368" s="947"/>
      <c r="D368" s="947"/>
      <c r="E368" s="947"/>
      <c r="F368" s="947"/>
      <c r="G368" s="947"/>
      <c r="H368" s="947"/>
      <c r="I368" s="947"/>
    </row>
    <row r="369" spans="1:9" ht="15.75" customHeight="1">
      <c r="A369" s="947"/>
      <c r="B369" s="947"/>
      <c r="C369" s="947"/>
      <c r="D369" s="947"/>
      <c r="E369" s="947"/>
      <c r="F369" s="947"/>
      <c r="G369" s="947"/>
      <c r="H369" s="947"/>
      <c r="I369" s="947"/>
    </row>
    <row r="370" spans="1:9" ht="15.75" customHeight="1">
      <c r="A370" s="947"/>
      <c r="B370" s="947"/>
      <c r="C370" s="947"/>
      <c r="D370" s="947"/>
      <c r="E370" s="947"/>
      <c r="F370" s="947"/>
      <c r="G370" s="947"/>
      <c r="H370" s="947"/>
      <c r="I370" s="947"/>
    </row>
    <row r="371" spans="1:9" ht="15.75" customHeight="1">
      <c r="A371" s="947"/>
      <c r="B371" s="947"/>
      <c r="C371" s="947"/>
      <c r="D371" s="947"/>
      <c r="E371" s="947"/>
      <c r="F371" s="947"/>
      <c r="G371" s="947"/>
      <c r="H371" s="947"/>
      <c r="I371" s="947"/>
    </row>
    <row r="372" spans="1:9" ht="15.75" customHeight="1">
      <c r="A372" s="947"/>
      <c r="B372" s="947"/>
      <c r="C372" s="947"/>
      <c r="D372" s="947"/>
      <c r="E372" s="947"/>
      <c r="F372" s="947"/>
      <c r="G372" s="947"/>
      <c r="H372" s="947"/>
      <c r="I372" s="947"/>
    </row>
    <row r="373" spans="1:9" ht="15.75" customHeight="1">
      <c r="A373" s="947"/>
      <c r="B373" s="947"/>
      <c r="C373" s="947"/>
      <c r="D373" s="947"/>
      <c r="E373" s="947"/>
      <c r="F373" s="947"/>
      <c r="G373" s="947"/>
      <c r="H373" s="947"/>
      <c r="I373" s="947"/>
    </row>
    <row r="374" spans="1:9" ht="15.75" customHeight="1">
      <c r="A374" s="947"/>
      <c r="B374" s="947"/>
      <c r="C374" s="947"/>
      <c r="D374" s="947"/>
      <c r="E374" s="947"/>
      <c r="F374" s="947"/>
      <c r="G374" s="947"/>
      <c r="H374" s="947"/>
      <c r="I374" s="947"/>
    </row>
    <row r="375" spans="1:9" ht="15.75" customHeight="1">
      <c r="A375" s="947"/>
      <c r="B375" s="947"/>
      <c r="C375" s="947"/>
      <c r="D375" s="947"/>
      <c r="E375" s="947"/>
      <c r="F375" s="947"/>
      <c r="G375" s="947"/>
      <c r="H375" s="947"/>
      <c r="I375" s="947"/>
    </row>
    <row r="376" spans="1:9" ht="15.75" customHeight="1">
      <c r="A376" s="947"/>
      <c r="B376" s="947"/>
      <c r="C376" s="947"/>
      <c r="D376" s="947"/>
      <c r="E376" s="947"/>
      <c r="F376" s="947"/>
      <c r="G376" s="947"/>
      <c r="H376" s="947"/>
      <c r="I376" s="947"/>
    </row>
    <row r="377" spans="1:9" ht="15.75" customHeight="1">
      <c r="A377" s="947"/>
      <c r="B377" s="947"/>
      <c r="C377" s="947"/>
      <c r="D377" s="947"/>
      <c r="E377" s="947"/>
      <c r="F377" s="947"/>
      <c r="G377" s="947"/>
      <c r="H377" s="947"/>
      <c r="I377" s="947"/>
    </row>
    <row r="378" spans="1:9" ht="15.75" customHeight="1">
      <c r="A378" s="947"/>
      <c r="B378" s="947"/>
      <c r="C378" s="947"/>
      <c r="D378" s="947"/>
      <c r="E378" s="947"/>
      <c r="F378" s="947"/>
      <c r="G378" s="947"/>
      <c r="H378" s="947"/>
      <c r="I378" s="947"/>
    </row>
    <row r="379" spans="1:9" ht="15.75" customHeight="1">
      <c r="A379" s="947"/>
      <c r="B379" s="947"/>
      <c r="C379" s="947"/>
      <c r="D379" s="947"/>
      <c r="E379" s="947"/>
      <c r="F379" s="947"/>
      <c r="G379" s="947"/>
      <c r="H379" s="947"/>
      <c r="I379" s="947"/>
    </row>
    <row r="380" spans="1:9" ht="15.75" customHeight="1">
      <c r="A380" s="947"/>
      <c r="B380" s="947"/>
      <c r="C380" s="947"/>
      <c r="D380" s="947"/>
      <c r="E380" s="947"/>
      <c r="F380" s="947"/>
      <c r="G380" s="947"/>
      <c r="H380" s="947"/>
      <c r="I380" s="947"/>
    </row>
    <row r="381" spans="1:9" ht="15.75" customHeight="1">
      <c r="A381" s="947"/>
      <c r="B381" s="947"/>
      <c r="C381" s="947"/>
      <c r="D381" s="947"/>
      <c r="E381" s="947"/>
      <c r="F381" s="947"/>
      <c r="G381" s="947"/>
      <c r="H381" s="947"/>
      <c r="I381" s="947"/>
    </row>
    <row r="382" spans="1:9" ht="15.75" customHeight="1">
      <c r="A382" s="947"/>
      <c r="B382" s="947"/>
      <c r="C382" s="947"/>
      <c r="D382" s="947"/>
      <c r="E382" s="947"/>
      <c r="F382" s="947"/>
      <c r="G382" s="947"/>
      <c r="H382" s="947"/>
      <c r="I382" s="947"/>
    </row>
    <row r="383" spans="1:9" ht="15.75" customHeight="1">
      <c r="A383" s="947"/>
      <c r="B383" s="947"/>
      <c r="C383" s="947"/>
      <c r="D383" s="947"/>
      <c r="E383" s="947"/>
      <c r="F383" s="947"/>
      <c r="G383" s="947"/>
      <c r="H383" s="947"/>
      <c r="I383" s="947"/>
    </row>
    <row r="384" spans="1:9" ht="15.75" customHeight="1">
      <c r="A384" s="947"/>
      <c r="B384" s="947"/>
      <c r="C384" s="947"/>
      <c r="D384" s="947"/>
      <c r="E384" s="947"/>
      <c r="F384" s="947"/>
      <c r="G384" s="947"/>
      <c r="H384" s="947"/>
      <c r="I384" s="947"/>
    </row>
    <row r="385" spans="1:9" ht="15.75" customHeight="1">
      <c r="A385" s="947"/>
      <c r="B385" s="947"/>
      <c r="C385" s="947"/>
      <c r="D385" s="947"/>
      <c r="E385" s="947"/>
      <c r="F385" s="947"/>
      <c r="G385" s="947"/>
      <c r="H385" s="947"/>
      <c r="I385" s="947"/>
    </row>
    <row r="386" spans="1:9" ht="15.75" customHeight="1">
      <c r="A386" s="947"/>
      <c r="B386" s="947"/>
      <c r="C386" s="947"/>
      <c r="D386" s="947"/>
      <c r="E386" s="947"/>
      <c r="F386" s="947"/>
      <c r="G386" s="947"/>
      <c r="H386" s="947"/>
      <c r="I386" s="947"/>
    </row>
    <row r="387" spans="1:9" ht="15.75" customHeight="1">
      <c r="A387" s="947"/>
      <c r="B387" s="947"/>
      <c r="C387" s="947"/>
      <c r="D387" s="947"/>
      <c r="E387" s="947"/>
      <c r="F387" s="947"/>
      <c r="G387" s="947"/>
      <c r="H387" s="947"/>
      <c r="I387" s="947"/>
    </row>
    <row r="388" spans="1:9" ht="15.75" customHeight="1">
      <c r="A388" s="947"/>
      <c r="B388" s="947"/>
      <c r="C388" s="947"/>
      <c r="D388" s="947"/>
      <c r="E388" s="947"/>
      <c r="F388" s="947"/>
      <c r="G388" s="947"/>
      <c r="H388" s="947"/>
      <c r="I388" s="947"/>
    </row>
    <row r="389" spans="1:9" ht="15.75" customHeight="1">
      <c r="A389" s="947"/>
      <c r="B389" s="947"/>
      <c r="C389" s="947"/>
      <c r="D389" s="947"/>
      <c r="E389" s="947"/>
      <c r="F389" s="947"/>
      <c r="G389" s="947"/>
      <c r="H389" s="947"/>
      <c r="I389" s="947"/>
    </row>
    <row r="390" spans="1:9" ht="15.75" customHeight="1">
      <c r="A390" s="947"/>
      <c r="B390" s="947"/>
      <c r="C390" s="947"/>
      <c r="D390" s="947"/>
      <c r="E390" s="947"/>
      <c r="F390" s="947"/>
      <c r="G390" s="947"/>
      <c r="H390" s="947"/>
      <c r="I390" s="947"/>
    </row>
    <row r="391" spans="1:9" ht="15.75" customHeight="1">
      <c r="A391" s="947"/>
      <c r="B391" s="947"/>
      <c r="C391" s="947"/>
      <c r="D391" s="947"/>
      <c r="E391" s="947"/>
      <c r="F391" s="947"/>
      <c r="G391" s="947"/>
      <c r="H391" s="947"/>
      <c r="I391" s="947"/>
    </row>
    <row r="392" spans="1:9" ht="15.75" customHeight="1">
      <c r="A392" s="947"/>
      <c r="B392" s="947"/>
      <c r="C392" s="947"/>
      <c r="D392" s="947"/>
      <c r="E392" s="947"/>
      <c r="F392" s="947"/>
      <c r="G392" s="947"/>
      <c r="H392" s="947"/>
      <c r="I392" s="947"/>
    </row>
    <row r="393" spans="1:9" ht="15.75" customHeight="1">
      <c r="A393" s="947"/>
      <c r="B393" s="947"/>
      <c r="C393" s="947"/>
      <c r="D393" s="947"/>
      <c r="E393" s="947"/>
      <c r="F393" s="947"/>
      <c r="G393" s="947"/>
      <c r="H393" s="947"/>
      <c r="I393" s="947"/>
    </row>
    <row r="394" spans="1:9" ht="15.75" customHeight="1">
      <c r="A394" s="947"/>
      <c r="B394" s="947"/>
      <c r="C394" s="947"/>
      <c r="D394" s="947"/>
      <c r="E394" s="947"/>
      <c r="F394" s="947"/>
      <c r="G394" s="947"/>
      <c r="H394" s="947"/>
      <c r="I394" s="947"/>
    </row>
    <row r="395" spans="1:9" ht="15.75" customHeight="1">
      <c r="A395" s="947"/>
      <c r="B395" s="947"/>
      <c r="C395" s="947"/>
      <c r="D395" s="947"/>
      <c r="E395" s="947"/>
      <c r="F395" s="947"/>
      <c r="G395" s="947"/>
      <c r="H395" s="947"/>
      <c r="I395" s="947"/>
    </row>
    <row r="396" spans="1:9" ht="15.75" customHeight="1">
      <c r="A396" s="947"/>
      <c r="B396" s="947"/>
      <c r="C396" s="947"/>
      <c r="D396" s="947"/>
      <c r="E396" s="947"/>
      <c r="F396" s="947"/>
      <c r="G396" s="947"/>
      <c r="H396" s="947"/>
      <c r="I396" s="947"/>
    </row>
    <row r="397" spans="1:9" ht="15.75" customHeight="1">
      <c r="A397" s="947"/>
      <c r="B397" s="947"/>
      <c r="C397" s="947"/>
      <c r="D397" s="947"/>
      <c r="E397" s="947"/>
      <c r="F397" s="947"/>
      <c r="G397" s="947"/>
      <c r="H397" s="947"/>
      <c r="I397" s="947"/>
    </row>
    <row r="398" spans="1:9" ht="15.75" customHeight="1">
      <c r="A398" s="947"/>
      <c r="B398" s="947"/>
      <c r="C398" s="947"/>
      <c r="D398" s="947"/>
      <c r="E398" s="947"/>
      <c r="F398" s="947"/>
      <c r="G398" s="947"/>
      <c r="H398" s="947"/>
      <c r="I398" s="947"/>
    </row>
    <row r="399" spans="1:9" ht="15.75" customHeight="1">
      <c r="A399" s="947"/>
      <c r="B399" s="947"/>
      <c r="C399" s="947"/>
      <c r="D399" s="947"/>
      <c r="E399" s="947"/>
      <c r="F399" s="947"/>
      <c r="G399" s="947"/>
      <c r="H399" s="947"/>
      <c r="I399" s="947"/>
    </row>
    <row r="400" spans="1:9" ht="15.75" customHeight="1">
      <c r="A400" s="947"/>
      <c r="B400" s="947"/>
      <c r="C400" s="947"/>
      <c r="D400" s="947"/>
      <c r="E400" s="947"/>
      <c r="F400" s="947"/>
      <c r="G400" s="947"/>
      <c r="H400" s="947"/>
      <c r="I400" s="947"/>
    </row>
    <row r="401" spans="1:9" ht="15.75" customHeight="1">
      <c r="A401" s="947"/>
      <c r="B401" s="947"/>
      <c r="C401" s="947"/>
      <c r="D401" s="947"/>
      <c r="E401" s="947"/>
      <c r="F401" s="947"/>
      <c r="G401" s="947"/>
      <c r="H401" s="947"/>
      <c r="I401" s="947"/>
    </row>
    <row r="402" spans="1:9" ht="15.75" customHeight="1">
      <c r="A402" s="947"/>
      <c r="B402" s="947"/>
      <c r="C402" s="947"/>
      <c r="D402" s="947"/>
      <c r="E402" s="947"/>
      <c r="F402" s="947"/>
      <c r="G402" s="947"/>
      <c r="H402" s="947"/>
      <c r="I402" s="947"/>
    </row>
    <row r="403" spans="1:9" ht="15.75" customHeight="1">
      <c r="A403" s="947"/>
      <c r="B403" s="947"/>
      <c r="C403" s="947"/>
      <c r="D403" s="947"/>
      <c r="E403" s="947"/>
      <c r="F403" s="947"/>
      <c r="G403" s="947"/>
      <c r="H403" s="947"/>
      <c r="I403" s="947"/>
    </row>
    <row r="404" spans="1:9" ht="15.75" customHeight="1">
      <c r="A404" s="947"/>
      <c r="B404" s="947"/>
      <c r="C404" s="947"/>
      <c r="D404" s="947"/>
      <c r="E404" s="947"/>
      <c r="F404" s="947"/>
      <c r="G404" s="947"/>
      <c r="H404" s="947"/>
      <c r="I404" s="947"/>
    </row>
    <row r="405" spans="1:9" ht="15.75" customHeight="1">
      <c r="A405" s="947"/>
      <c r="B405" s="947"/>
      <c r="C405" s="947"/>
      <c r="D405" s="947"/>
      <c r="E405" s="947"/>
      <c r="F405" s="947"/>
      <c r="G405" s="947"/>
      <c r="H405" s="947"/>
      <c r="I405" s="947"/>
    </row>
    <row r="406" spans="1:9" ht="15.75" customHeight="1">
      <c r="A406" s="947"/>
      <c r="B406" s="947"/>
      <c r="C406" s="947"/>
      <c r="D406" s="947"/>
      <c r="E406" s="947"/>
      <c r="F406" s="947"/>
      <c r="G406" s="947"/>
      <c r="H406" s="947"/>
      <c r="I406" s="947"/>
    </row>
    <row r="407" spans="1:9" ht="15.75" customHeight="1">
      <c r="A407" s="947"/>
      <c r="B407" s="947"/>
      <c r="C407" s="947"/>
      <c r="D407" s="947"/>
      <c r="E407" s="947"/>
      <c r="F407" s="947"/>
      <c r="G407" s="947"/>
      <c r="H407" s="947"/>
      <c r="I407" s="947"/>
    </row>
    <row r="408" spans="1:9" ht="15.75" customHeight="1">
      <c r="A408" s="947"/>
      <c r="B408" s="947"/>
      <c r="C408" s="947"/>
      <c r="D408" s="947"/>
      <c r="E408" s="947"/>
      <c r="F408" s="947"/>
      <c r="G408" s="947"/>
      <c r="H408" s="947"/>
      <c r="I408" s="947"/>
    </row>
    <row r="409" spans="1:9" ht="15.75" customHeight="1">
      <c r="A409" s="947"/>
      <c r="B409" s="947"/>
      <c r="C409" s="947"/>
      <c r="D409" s="947"/>
      <c r="E409" s="947"/>
      <c r="F409" s="947"/>
      <c r="G409" s="947"/>
      <c r="H409" s="947"/>
      <c r="I409" s="947"/>
    </row>
    <row r="410" spans="1:9" ht="15.75" customHeight="1">
      <c r="A410" s="947"/>
      <c r="B410" s="947"/>
      <c r="C410" s="947"/>
      <c r="D410" s="947"/>
      <c r="E410" s="947"/>
      <c r="F410" s="947"/>
      <c r="G410" s="947"/>
      <c r="H410" s="947"/>
      <c r="I410" s="947"/>
    </row>
    <row r="411" spans="1:9" ht="15.75" customHeight="1">
      <c r="A411" s="947"/>
      <c r="B411" s="947"/>
      <c r="C411" s="947"/>
      <c r="D411" s="947"/>
      <c r="E411" s="947"/>
      <c r="F411" s="947"/>
      <c r="G411" s="947"/>
      <c r="H411" s="947"/>
      <c r="I411" s="947"/>
    </row>
    <row r="412" spans="1:9" ht="15.75" customHeight="1">
      <c r="A412" s="947"/>
      <c r="B412" s="947"/>
      <c r="C412" s="947"/>
      <c r="D412" s="947"/>
      <c r="E412" s="947"/>
      <c r="F412" s="947"/>
      <c r="G412" s="947"/>
      <c r="H412" s="947"/>
      <c r="I412" s="947"/>
    </row>
    <row r="413" spans="1:9" ht="15.75" customHeight="1">
      <c r="A413" s="947"/>
      <c r="B413" s="947"/>
      <c r="C413" s="947"/>
      <c r="D413" s="947"/>
      <c r="E413" s="947"/>
      <c r="F413" s="947"/>
      <c r="G413" s="947"/>
      <c r="H413" s="947"/>
      <c r="I413" s="947"/>
    </row>
    <row r="414" spans="1:9" ht="15.75" customHeight="1">
      <c r="A414" s="947"/>
      <c r="B414" s="947"/>
      <c r="C414" s="947"/>
      <c r="D414" s="947"/>
      <c r="E414" s="947"/>
      <c r="F414" s="947"/>
      <c r="G414" s="947"/>
      <c r="H414" s="947"/>
      <c r="I414" s="947"/>
    </row>
    <row r="415" spans="1:9" ht="15.75" customHeight="1">
      <c r="A415" s="947"/>
      <c r="B415" s="947"/>
      <c r="C415" s="947"/>
      <c r="D415" s="947"/>
      <c r="E415" s="947"/>
      <c r="F415" s="947"/>
      <c r="G415" s="947"/>
      <c r="H415" s="947"/>
      <c r="I415" s="947"/>
    </row>
    <row r="416" spans="1:9" ht="15.75" customHeight="1">
      <c r="A416" s="947"/>
      <c r="B416" s="947"/>
      <c r="C416" s="947"/>
      <c r="D416" s="947"/>
      <c r="E416" s="947"/>
      <c r="F416" s="947"/>
      <c r="G416" s="947"/>
      <c r="H416" s="947"/>
      <c r="I416" s="947"/>
    </row>
    <row r="417" spans="1:9" ht="15.75" customHeight="1">
      <c r="A417" s="947"/>
      <c r="B417" s="947"/>
      <c r="C417" s="947"/>
      <c r="D417" s="947"/>
      <c r="E417" s="947"/>
      <c r="F417" s="947"/>
      <c r="G417" s="947"/>
      <c r="H417" s="947"/>
      <c r="I417" s="947"/>
    </row>
    <row r="418" spans="1:9" ht="15.75" customHeight="1">
      <c r="A418" s="947"/>
      <c r="B418" s="947"/>
      <c r="C418" s="947"/>
      <c r="D418" s="947"/>
      <c r="E418" s="947"/>
      <c r="F418" s="947"/>
      <c r="G418" s="947"/>
      <c r="H418" s="947"/>
      <c r="I418" s="947"/>
    </row>
    <row r="419" spans="1:9" ht="15.75" customHeight="1">
      <c r="A419" s="947"/>
      <c r="B419" s="947"/>
      <c r="C419" s="947"/>
      <c r="D419" s="947"/>
      <c r="E419" s="947"/>
      <c r="F419" s="947"/>
      <c r="G419" s="947"/>
      <c r="H419" s="947"/>
      <c r="I419" s="947"/>
    </row>
    <row r="420" spans="1:9" ht="15.75" customHeight="1">
      <c r="A420" s="947"/>
      <c r="B420" s="947"/>
      <c r="C420" s="947"/>
      <c r="D420" s="947"/>
      <c r="E420" s="947"/>
      <c r="F420" s="947"/>
      <c r="G420" s="947"/>
      <c r="H420" s="947"/>
      <c r="I420" s="947"/>
    </row>
    <row r="421" spans="1:9" ht="15.75" customHeight="1">
      <c r="A421" s="947"/>
      <c r="B421" s="947"/>
      <c r="C421" s="947"/>
      <c r="D421" s="947"/>
      <c r="E421" s="947"/>
      <c r="F421" s="947"/>
      <c r="G421" s="947"/>
      <c r="H421" s="947"/>
      <c r="I421" s="947"/>
    </row>
    <row r="422" spans="1:9" ht="15.75" customHeight="1">
      <c r="A422" s="947"/>
      <c r="B422" s="947"/>
      <c r="C422" s="947"/>
      <c r="D422" s="947"/>
      <c r="E422" s="947"/>
      <c r="F422" s="947"/>
      <c r="G422" s="947"/>
      <c r="H422" s="947"/>
      <c r="I422" s="947"/>
    </row>
    <row r="423" spans="1:9" ht="15.75" customHeight="1">
      <c r="A423" s="947"/>
      <c r="B423" s="947"/>
      <c r="C423" s="947"/>
      <c r="D423" s="947"/>
      <c r="E423" s="947"/>
      <c r="F423" s="947"/>
      <c r="G423" s="947"/>
      <c r="H423" s="947"/>
      <c r="I423" s="947"/>
    </row>
    <row r="424" spans="1:9" ht="15.75" customHeight="1">
      <c r="A424" s="947"/>
      <c r="B424" s="947"/>
      <c r="C424" s="947"/>
      <c r="D424" s="947"/>
      <c r="E424" s="947"/>
      <c r="F424" s="947"/>
      <c r="G424" s="947"/>
      <c r="H424" s="947"/>
      <c r="I424" s="947"/>
    </row>
    <row r="425" spans="1:9" ht="15.75" customHeight="1">
      <c r="A425" s="947"/>
      <c r="B425" s="947"/>
      <c r="C425" s="947"/>
      <c r="D425" s="947"/>
      <c r="E425" s="947"/>
      <c r="F425" s="947"/>
      <c r="G425" s="947"/>
      <c r="H425" s="947"/>
      <c r="I425" s="947"/>
    </row>
    <row r="426" spans="1:9" ht="15.75" customHeight="1">
      <c r="A426" s="947"/>
      <c r="B426" s="947"/>
      <c r="C426" s="947"/>
      <c r="D426" s="947"/>
      <c r="E426" s="947"/>
      <c r="F426" s="947"/>
      <c r="G426" s="947"/>
      <c r="H426" s="947"/>
      <c r="I426" s="947"/>
    </row>
    <row r="427" spans="1:9" ht="15.75" customHeight="1">
      <c r="A427" s="947"/>
      <c r="B427" s="947"/>
      <c r="C427" s="947"/>
      <c r="D427" s="947"/>
      <c r="E427" s="947"/>
      <c r="F427" s="947"/>
      <c r="G427" s="947"/>
      <c r="H427" s="947"/>
      <c r="I427" s="947"/>
    </row>
    <row r="428" spans="1:9" ht="15.75" customHeight="1">
      <c r="A428" s="947"/>
      <c r="B428" s="947"/>
      <c r="C428" s="947"/>
      <c r="D428" s="947"/>
      <c r="E428" s="947"/>
      <c r="F428" s="947"/>
      <c r="G428" s="947"/>
      <c r="H428" s="947"/>
      <c r="I428" s="947"/>
    </row>
    <row r="429" spans="1:9" ht="15.75" customHeight="1">
      <c r="A429" s="947"/>
      <c r="B429" s="947"/>
      <c r="C429" s="947"/>
      <c r="D429" s="947"/>
      <c r="E429" s="947"/>
      <c r="F429" s="947"/>
      <c r="G429" s="947"/>
      <c r="H429" s="947"/>
      <c r="I429" s="947"/>
    </row>
    <row r="430" spans="1:9" ht="15.75" customHeight="1">
      <c r="A430" s="947"/>
      <c r="B430" s="947"/>
      <c r="C430" s="947"/>
      <c r="D430" s="947"/>
      <c r="E430" s="947"/>
      <c r="F430" s="947"/>
      <c r="G430" s="947"/>
      <c r="H430" s="947"/>
      <c r="I430" s="947"/>
    </row>
    <row r="431" spans="1:9" ht="15.75" customHeight="1">
      <c r="A431" s="947"/>
      <c r="B431" s="947"/>
      <c r="C431" s="947"/>
      <c r="D431" s="947"/>
      <c r="E431" s="947"/>
      <c r="F431" s="947"/>
      <c r="G431" s="947"/>
      <c r="H431" s="947"/>
      <c r="I431" s="947"/>
    </row>
    <row r="432" spans="1:9" ht="15.75" customHeight="1">
      <c r="A432" s="947"/>
      <c r="B432" s="947"/>
      <c r="C432" s="947"/>
      <c r="D432" s="947"/>
      <c r="E432" s="947"/>
      <c r="F432" s="947"/>
      <c r="G432" s="947"/>
      <c r="H432" s="947"/>
      <c r="I432" s="947"/>
    </row>
    <row r="433" spans="1:9" ht="15.75" customHeight="1">
      <c r="A433" s="947"/>
      <c r="B433" s="947"/>
      <c r="C433" s="947"/>
      <c r="D433" s="947"/>
      <c r="E433" s="947"/>
      <c r="F433" s="947"/>
      <c r="G433" s="947"/>
      <c r="H433" s="947"/>
      <c r="I433" s="947"/>
    </row>
    <row r="434" spans="1:9" ht="15.75" customHeight="1">
      <c r="A434" s="947"/>
      <c r="B434" s="947"/>
      <c r="C434" s="947"/>
      <c r="D434" s="947"/>
      <c r="E434" s="947"/>
      <c r="F434" s="947"/>
      <c r="G434" s="947"/>
      <c r="H434" s="947"/>
      <c r="I434" s="947"/>
    </row>
    <row r="435" spans="1:9" ht="15.75" customHeight="1">
      <c r="A435" s="947"/>
      <c r="B435" s="947"/>
      <c r="C435" s="947"/>
      <c r="D435" s="947"/>
      <c r="E435" s="947"/>
      <c r="F435" s="947"/>
      <c r="G435" s="947"/>
      <c r="H435" s="947"/>
      <c r="I435" s="947"/>
    </row>
    <row r="436" spans="1:9" ht="15.75" customHeight="1">
      <c r="A436" s="947"/>
      <c r="B436" s="947"/>
      <c r="C436" s="947"/>
      <c r="D436" s="947"/>
      <c r="E436" s="947"/>
      <c r="F436" s="947"/>
      <c r="G436" s="947"/>
      <c r="H436" s="947"/>
      <c r="I436" s="947"/>
    </row>
    <row r="437" spans="1:9" ht="15.75" customHeight="1">
      <c r="A437" s="947"/>
      <c r="B437" s="947"/>
      <c r="C437" s="947"/>
      <c r="D437" s="947"/>
      <c r="E437" s="947"/>
      <c r="F437" s="947"/>
      <c r="G437" s="947"/>
      <c r="H437" s="947"/>
      <c r="I437" s="947"/>
    </row>
    <row r="438" spans="1:9" ht="15.75" customHeight="1">
      <c r="A438" s="947"/>
      <c r="B438" s="947"/>
      <c r="C438" s="947"/>
      <c r="D438" s="947"/>
      <c r="E438" s="947"/>
      <c r="F438" s="947"/>
      <c r="G438" s="947"/>
      <c r="H438" s="947"/>
      <c r="I438" s="947"/>
    </row>
    <row r="439" spans="1:9" ht="15.75" customHeight="1">
      <c r="A439" s="947"/>
      <c r="B439" s="947"/>
      <c r="C439" s="947"/>
      <c r="D439" s="947"/>
      <c r="E439" s="947"/>
      <c r="F439" s="947"/>
      <c r="G439" s="947"/>
      <c r="H439" s="947"/>
      <c r="I439" s="947"/>
    </row>
    <row r="440" spans="1:9" ht="15.75" customHeight="1">
      <c r="A440" s="947"/>
      <c r="B440" s="947"/>
      <c r="C440" s="947"/>
      <c r="D440" s="947"/>
      <c r="E440" s="947"/>
      <c r="F440" s="947"/>
      <c r="G440" s="947"/>
      <c r="H440" s="947"/>
      <c r="I440" s="947"/>
    </row>
    <row r="441" spans="1:9" ht="15.75" customHeight="1">
      <c r="A441" s="947"/>
      <c r="B441" s="947"/>
      <c r="C441" s="947"/>
      <c r="D441" s="947"/>
      <c r="E441" s="947"/>
      <c r="F441" s="947"/>
      <c r="G441" s="947"/>
      <c r="H441" s="947"/>
      <c r="I441" s="947"/>
    </row>
    <row r="442" spans="1:9" ht="15.75" customHeight="1">
      <c r="A442" s="947"/>
      <c r="B442" s="947"/>
      <c r="C442" s="947"/>
      <c r="D442" s="947"/>
      <c r="E442" s="947"/>
      <c r="F442" s="947"/>
      <c r="G442" s="947"/>
      <c r="H442" s="947"/>
      <c r="I442" s="947"/>
    </row>
    <row r="443" spans="1:9" ht="15.75" customHeight="1">
      <c r="A443" s="947"/>
      <c r="B443" s="947"/>
      <c r="C443" s="947"/>
      <c r="D443" s="947"/>
      <c r="E443" s="947"/>
      <c r="F443" s="947"/>
      <c r="G443" s="947"/>
      <c r="H443" s="947"/>
      <c r="I443" s="947"/>
    </row>
    <row r="444" spans="1:9" ht="15.75" customHeight="1">
      <c r="A444" s="947"/>
      <c r="B444" s="947"/>
      <c r="C444" s="947"/>
      <c r="D444" s="947"/>
      <c r="E444" s="947"/>
      <c r="F444" s="947"/>
      <c r="G444" s="947"/>
      <c r="H444" s="947"/>
      <c r="I444" s="947"/>
    </row>
    <row r="445" spans="1:9" ht="15.75" customHeight="1">
      <c r="A445" s="947"/>
      <c r="B445" s="947"/>
      <c r="C445" s="947"/>
      <c r="D445" s="947"/>
      <c r="E445" s="947"/>
      <c r="F445" s="947"/>
      <c r="G445" s="947"/>
      <c r="H445" s="947"/>
      <c r="I445" s="947"/>
    </row>
    <row r="446" spans="1:9" ht="15.75" customHeight="1">
      <c r="A446" s="947"/>
      <c r="B446" s="947"/>
      <c r="C446" s="947"/>
      <c r="D446" s="947"/>
      <c r="E446" s="947"/>
      <c r="F446" s="947"/>
      <c r="G446" s="947"/>
      <c r="H446" s="947"/>
      <c r="I446" s="947"/>
    </row>
    <row r="447" spans="1:9" ht="15.75" customHeight="1">
      <c r="A447" s="947"/>
      <c r="B447" s="947"/>
      <c r="C447" s="947"/>
      <c r="D447" s="947"/>
      <c r="E447" s="947"/>
      <c r="F447" s="947"/>
      <c r="G447" s="947"/>
      <c r="H447" s="947"/>
      <c r="I447" s="947"/>
    </row>
    <row r="448" spans="1:9" ht="15.75" customHeight="1">
      <c r="A448" s="947"/>
      <c r="B448" s="947"/>
      <c r="C448" s="947"/>
      <c r="D448" s="947"/>
      <c r="E448" s="947"/>
      <c r="F448" s="947"/>
      <c r="G448" s="947"/>
      <c r="H448" s="947"/>
      <c r="I448" s="947"/>
    </row>
    <row r="449" spans="1:9" ht="15.75" customHeight="1">
      <c r="A449" s="947"/>
      <c r="B449" s="947"/>
      <c r="C449" s="947"/>
      <c r="D449" s="947"/>
      <c r="E449" s="947"/>
      <c r="F449" s="947"/>
      <c r="G449" s="947"/>
      <c r="H449" s="947"/>
      <c r="I449" s="947"/>
    </row>
    <row r="450" spans="1:9" ht="15.75" customHeight="1">
      <c r="A450" s="947"/>
      <c r="B450" s="947"/>
      <c r="C450" s="947"/>
      <c r="D450" s="947"/>
      <c r="E450" s="947"/>
      <c r="F450" s="947"/>
      <c r="G450" s="947"/>
      <c r="H450" s="947"/>
      <c r="I450" s="947"/>
    </row>
    <row r="451" spans="1:9" ht="15.75" customHeight="1">
      <c r="A451" s="947"/>
      <c r="B451" s="947"/>
      <c r="C451" s="947"/>
      <c r="D451" s="947"/>
      <c r="E451" s="947"/>
      <c r="F451" s="947"/>
      <c r="G451" s="947"/>
      <c r="H451" s="947"/>
      <c r="I451" s="947"/>
    </row>
    <row r="452" spans="1:9" ht="15.75" customHeight="1">
      <c r="A452" s="947"/>
      <c r="B452" s="947"/>
      <c r="C452" s="947"/>
      <c r="D452" s="947"/>
      <c r="E452" s="947"/>
      <c r="F452" s="947"/>
      <c r="G452" s="947"/>
      <c r="H452" s="947"/>
      <c r="I452" s="947"/>
    </row>
    <row r="453" spans="1:9" ht="15.75" customHeight="1">
      <c r="A453" s="947"/>
      <c r="B453" s="947"/>
      <c r="C453" s="947"/>
      <c r="D453" s="947"/>
      <c r="E453" s="947"/>
      <c r="F453" s="947"/>
      <c r="G453" s="947"/>
      <c r="H453" s="947"/>
      <c r="I453" s="947"/>
    </row>
    <row r="454" spans="1:9" ht="15.75" customHeight="1">
      <c r="A454" s="947"/>
      <c r="B454" s="947"/>
      <c r="C454" s="947"/>
      <c r="D454" s="947"/>
      <c r="E454" s="947"/>
      <c r="F454" s="947"/>
      <c r="G454" s="947"/>
      <c r="H454" s="947"/>
      <c r="I454" s="947"/>
    </row>
    <row r="455" spans="1:9" ht="15.75" customHeight="1">
      <c r="A455" s="947"/>
      <c r="B455" s="947"/>
      <c r="C455" s="947"/>
      <c r="D455" s="947"/>
      <c r="E455" s="947"/>
      <c r="F455" s="947"/>
      <c r="G455" s="947"/>
      <c r="H455" s="947"/>
      <c r="I455" s="947"/>
    </row>
    <row r="456" spans="1:9" ht="15.75" customHeight="1">
      <c r="A456" s="947"/>
      <c r="B456" s="947"/>
      <c r="C456" s="947"/>
      <c r="D456" s="947"/>
      <c r="E456" s="947"/>
      <c r="F456" s="947"/>
      <c r="G456" s="947"/>
      <c r="H456" s="947"/>
      <c r="I456" s="947"/>
    </row>
    <row r="457" spans="1:9" ht="15.75" customHeight="1">
      <c r="A457" s="947"/>
      <c r="B457" s="947"/>
      <c r="C457" s="947"/>
      <c r="D457" s="947"/>
      <c r="E457" s="947"/>
      <c r="F457" s="947"/>
      <c r="G457" s="947"/>
      <c r="H457" s="947"/>
      <c r="I457" s="947"/>
    </row>
    <row r="458" spans="1:9" ht="15.75" customHeight="1">
      <c r="A458" s="947"/>
      <c r="B458" s="947"/>
      <c r="C458" s="947"/>
      <c r="D458" s="947"/>
      <c r="E458" s="947"/>
      <c r="F458" s="947"/>
      <c r="G458" s="947"/>
      <c r="H458" s="947"/>
      <c r="I458" s="947"/>
    </row>
    <row r="459" spans="1:9" ht="15.75" customHeight="1">
      <c r="A459" s="947"/>
      <c r="B459" s="947"/>
      <c r="C459" s="947"/>
      <c r="D459" s="947"/>
      <c r="E459" s="947"/>
      <c r="F459" s="947"/>
      <c r="G459" s="947"/>
      <c r="H459" s="947"/>
      <c r="I459" s="947"/>
    </row>
    <row r="460" spans="1:9" ht="15.75" customHeight="1">
      <c r="A460" s="947"/>
      <c r="B460" s="947"/>
      <c r="C460" s="947"/>
      <c r="D460" s="947"/>
      <c r="E460" s="947"/>
      <c r="F460" s="947"/>
      <c r="G460" s="947"/>
      <c r="H460" s="947"/>
      <c r="I460" s="947"/>
    </row>
    <row r="461" spans="1:9" ht="15.75" customHeight="1">
      <c r="A461" s="947"/>
      <c r="B461" s="947"/>
      <c r="C461" s="947"/>
      <c r="D461" s="947"/>
      <c r="E461" s="947"/>
      <c r="F461" s="947"/>
      <c r="G461" s="947"/>
      <c r="H461" s="947"/>
      <c r="I461" s="947"/>
    </row>
    <row r="462" spans="1:9" ht="15.75" customHeight="1">
      <c r="A462" s="947"/>
      <c r="B462" s="947"/>
      <c r="C462" s="947"/>
      <c r="D462" s="947"/>
      <c r="E462" s="947"/>
      <c r="F462" s="947"/>
      <c r="G462" s="947"/>
      <c r="H462" s="947"/>
      <c r="I462" s="947"/>
    </row>
    <row r="463" spans="1:9" ht="15.75" customHeight="1">
      <c r="A463" s="947"/>
      <c r="B463" s="947"/>
      <c r="C463" s="947"/>
      <c r="D463" s="947"/>
      <c r="E463" s="947"/>
      <c r="F463" s="947"/>
      <c r="G463" s="947"/>
      <c r="H463" s="947"/>
      <c r="I463" s="947"/>
    </row>
    <row r="464" spans="1:9" ht="15.75" customHeight="1">
      <c r="A464" s="947"/>
      <c r="B464" s="947"/>
      <c r="C464" s="947"/>
      <c r="D464" s="947"/>
      <c r="E464" s="947"/>
      <c r="F464" s="947"/>
      <c r="G464" s="947"/>
      <c r="H464" s="947"/>
      <c r="I464" s="947"/>
    </row>
    <row r="465" spans="1:9" ht="15.75" customHeight="1">
      <c r="A465" s="947"/>
      <c r="B465" s="947"/>
      <c r="C465" s="947"/>
      <c r="D465" s="947"/>
      <c r="E465" s="947"/>
      <c r="F465" s="947"/>
      <c r="G465" s="947"/>
      <c r="H465" s="947"/>
      <c r="I465" s="947"/>
    </row>
    <row r="466" spans="1:9" ht="15.75" customHeight="1">
      <c r="A466" s="947"/>
      <c r="B466" s="947"/>
      <c r="C466" s="947"/>
      <c r="D466" s="947"/>
      <c r="E466" s="947"/>
      <c r="F466" s="947"/>
      <c r="G466" s="947"/>
      <c r="H466" s="947"/>
      <c r="I466" s="947"/>
    </row>
    <row r="467" spans="1:9" ht="15.75" customHeight="1">
      <c r="A467" s="947"/>
      <c r="B467" s="947"/>
      <c r="C467" s="947"/>
      <c r="D467" s="947"/>
      <c r="E467" s="947"/>
      <c r="F467" s="947"/>
      <c r="G467" s="947"/>
      <c r="H467" s="947"/>
      <c r="I467" s="947"/>
    </row>
    <row r="468" spans="1:9" ht="15.75" customHeight="1">
      <c r="A468" s="947"/>
      <c r="B468" s="947"/>
      <c r="C468" s="947"/>
      <c r="D468" s="947"/>
      <c r="E468" s="947"/>
      <c r="F468" s="947"/>
      <c r="G468" s="947"/>
      <c r="H468" s="947"/>
      <c r="I468" s="947"/>
    </row>
    <row r="469" spans="1:9" ht="15.75" customHeight="1">
      <c r="A469" s="947"/>
      <c r="B469" s="947"/>
      <c r="C469" s="947"/>
      <c r="D469" s="947"/>
      <c r="E469" s="947"/>
      <c r="F469" s="947"/>
      <c r="G469" s="947"/>
      <c r="H469" s="947"/>
      <c r="I469" s="947"/>
    </row>
    <row r="470" spans="1:9" ht="15.75" customHeight="1">
      <c r="A470" s="947"/>
      <c r="B470" s="947"/>
      <c r="C470" s="947"/>
      <c r="D470" s="947"/>
      <c r="E470" s="947"/>
      <c r="F470" s="947"/>
      <c r="G470" s="947"/>
      <c r="H470" s="947"/>
      <c r="I470" s="947"/>
    </row>
    <row r="471" spans="1:9" ht="15.75" customHeight="1">
      <c r="A471" s="947"/>
      <c r="B471" s="947"/>
      <c r="C471" s="947"/>
      <c r="D471" s="947"/>
      <c r="E471" s="947"/>
      <c r="F471" s="947"/>
      <c r="G471" s="947"/>
      <c r="H471" s="947"/>
      <c r="I471" s="947"/>
    </row>
    <row r="472" spans="1:9" ht="15.75" customHeight="1">
      <c r="A472" s="947"/>
      <c r="B472" s="947"/>
      <c r="C472" s="947"/>
      <c r="D472" s="947"/>
      <c r="E472" s="947"/>
      <c r="F472" s="947"/>
      <c r="G472" s="947"/>
      <c r="H472" s="947"/>
      <c r="I472" s="947"/>
    </row>
    <row r="473" spans="1:9" ht="15.75" customHeight="1">
      <c r="A473" s="947"/>
      <c r="B473" s="947"/>
      <c r="C473" s="947"/>
      <c r="D473" s="947"/>
      <c r="E473" s="947"/>
      <c r="F473" s="947"/>
      <c r="G473" s="947"/>
      <c r="H473" s="947"/>
      <c r="I473" s="947"/>
    </row>
    <row r="474" spans="1:9" ht="15.75" customHeight="1">
      <c r="A474" s="947"/>
      <c r="B474" s="947"/>
      <c r="C474" s="947"/>
      <c r="D474" s="947"/>
      <c r="E474" s="947"/>
      <c r="F474" s="947"/>
      <c r="G474" s="947"/>
      <c r="H474" s="947"/>
      <c r="I474" s="947"/>
    </row>
    <row r="475" spans="1:9" ht="15.75" customHeight="1">
      <c r="A475" s="947"/>
      <c r="B475" s="947"/>
      <c r="C475" s="947"/>
      <c r="D475" s="947"/>
      <c r="E475" s="947"/>
      <c r="F475" s="947"/>
      <c r="G475" s="947"/>
      <c r="H475" s="947"/>
      <c r="I475" s="947"/>
    </row>
    <row r="476" spans="1:9" ht="15.75" customHeight="1">
      <c r="A476" s="947"/>
      <c r="B476" s="947"/>
      <c r="C476" s="947"/>
      <c r="D476" s="947"/>
      <c r="E476" s="947"/>
      <c r="F476" s="947"/>
      <c r="G476" s="947"/>
      <c r="H476" s="947"/>
      <c r="I476" s="947"/>
    </row>
    <row r="477" spans="1:9" ht="15.75" customHeight="1">
      <c r="A477" s="947"/>
      <c r="B477" s="947"/>
      <c r="C477" s="947"/>
      <c r="D477" s="947"/>
      <c r="E477" s="947"/>
      <c r="F477" s="947"/>
      <c r="G477" s="947"/>
      <c r="H477" s="947"/>
      <c r="I477" s="947"/>
    </row>
    <row r="478" spans="1:9" ht="15.75" customHeight="1">
      <c r="A478" s="947"/>
      <c r="B478" s="947"/>
      <c r="C478" s="947"/>
      <c r="D478" s="947"/>
      <c r="E478" s="947"/>
      <c r="F478" s="947"/>
      <c r="G478" s="947"/>
      <c r="H478" s="947"/>
      <c r="I478" s="947"/>
    </row>
    <row r="479" spans="1:9" ht="15.75" customHeight="1">
      <c r="A479" s="947"/>
      <c r="B479" s="947"/>
      <c r="C479" s="947"/>
      <c r="D479" s="947"/>
      <c r="E479" s="947"/>
      <c r="F479" s="947"/>
      <c r="G479" s="947"/>
      <c r="H479" s="947"/>
      <c r="I479" s="947"/>
    </row>
    <row r="480" spans="1:9" ht="15.75" customHeight="1">
      <c r="A480" s="947"/>
      <c r="B480" s="947"/>
      <c r="C480" s="947"/>
      <c r="D480" s="947"/>
      <c r="E480" s="947"/>
      <c r="F480" s="947"/>
      <c r="G480" s="947"/>
      <c r="H480" s="947"/>
      <c r="I480" s="947"/>
    </row>
    <row r="481" spans="1:9" ht="15.75" customHeight="1">
      <c r="A481" s="947"/>
      <c r="B481" s="947"/>
      <c r="C481" s="947"/>
      <c r="D481" s="947"/>
      <c r="E481" s="947"/>
      <c r="F481" s="947"/>
      <c r="G481" s="947"/>
      <c r="H481" s="947"/>
      <c r="I481" s="947"/>
    </row>
    <row r="482" spans="1:9" ht="15.75" customHeight="1">
      <c r="A482" s="947"/>
      <c r="B482" s="947"/>
      <c r="C482" s="947"/>
      <c r="D482" s="947"/>
      <c r="E482" s="947"/>
      <c r="F482" s="947"/>
      <c r="G482" s="947"/>
      <c r="H482" s="947"/>
      <c r="I482" s="947"/>
    </row>
    <row r="483" spans="1:9" ht="15.75" customHeight="1">
      <c r="A483" s="947"/>
      <c r="B483" s="947"/>
      <c r="C483" s="947"/>
      <c r="D483" s="947"/>
      <c r="E483" s="947"/>
      <c r="F483" s="947"/>
      <c r="G483" s="947"/>
      <c r="H483" s="947"/>
      <c r="I483" s="947"/>
    </row>
    <row r="484" spans="1:9" ht="15.75" customHeight="1">
      <c r="A484" s="947"/>
      <c r="B484" s="947"/>
      <c r="C484" s="947"/>
      <c r="D484" s="947"/>
      <c r="E484" s="947"/>
      <c r="F484" s="947"/>
      <c r="G484" s="947"/>
      <c r="H484" s="947"/>
      <c r="I484" s="947"/>
    </row>
    <row r="485" spans="1:9" ht="15.75" customHeight="1">
      <c r="A485" s="947"/>
      <c r="B485" s="947"/>
      <c r="C485" s="947"/>
      <c r="D485" s="947"/>
      <c r="E485" s="947"/>
      <c r="F485" s="947"/>
      <c r="G485" s="947"/>
      <c r="H485" s="947"/>
      <c r="I485" s="947"/>
    </row>
    <row r="486" spans="1:9" ht="15.75" customHeight="1">
      <c r="A486" s="947"/>
      <c r="B486" s="947"/>
      <c r="C486" s="947"/>
      <c r="D486" s="947"/>
      <c r="E486" s="947"/>
      <c r="F486" s="947"/>
      <c r="G486" s="947"/>
      <c r="H486" s="947"/>
      <c r="I486" s="947"/>
    </row>
    <row r="487" spans="1:9" ht="15.75" customHeight="1">
      <c r="A487" s="947"/>
      <c r="B487" s="947"/>
      <c r="C487" s="947"/>
      <c r="D487" s="947"/>
      <c r="E487" s="947"/>
      <c r="F487" s="947"/>
      <c r="G487" s="947"/>
      <c r="H487" s="947"/>
      <c r="I487" s="947"/>
    </row>
    <row r="488" spans="1:9" ht="15.75" customHeight="1">
      <c r="A488" s="947"/>
      <c r="B488" s="947"/>
      <c r="C488" s="947"/>
      <c r="D488" s="947"/>
      <c r="E488" s="947"/>
      <c r="F488" s="947"/>
      <c r="G488" s="947"/>
      <c r="H488" s="947"/>
      <c r="I488" s="947"/>
    </row>
    <row r="489" spans="1:9" ht="15.75" customHeight="1">
      <c r="A489" s="947"/>
      <c r="B489" s="947"/>
      <c r="C489" s="947"/>
      <c r="D489" s="947"/>
      <c r="E489" s="947"/>
      <c r="F489" s="947"/>
      <c r="G489" s="947"/>
      <c r="H489" s="947"/>
      <c r="I489" s="947"/>
    </row>
    <row r="490" spans="1:9" ht="15.75" customHeight="1">
      <c r="A490" s="947"/>
      <c r="B490" s="947"/>
      <c r="C490" s="947"/>
      <c r="D490" s="947"/>
      <c r="E490" s="947"/>
      <c r="F490" s="947"/>
      <c r="G490" s="947"/>
      <c r="H490" s="947"/>
      <c r="I490" s="947"/>
    </row>
    <row r="491" spans="1:9" ht="15.75" customHeight="1">
      <c r="A491" s="947"/>
      <c r="B491" s="947"/>
      <c r="C491" s="947"/>
      <c r="D491" s="947"/>
      <c r="E491" s="947"/>
      <c r="F491" s="947"/>
      <c r="G491" s="947"/>
      <c r="H491" s="947"/>
      <c r="I491" s="947"/>
    </row>
    <row r="492" spans="1:9" ht="15.75" customHeight="1">
      <c r="A492" s="947"/>
      <c r="B492" s="947"/>
      <c r="C492" s="947"/>
      <c r="D492" s="947"/>
      <c r="E492" s="947"/>
      <c r="F492" s="947"/>
      <c r="G492" s="947"/>
      <c r="H492" s="947"/>
      <c r="I492" s="947"/>
    </row>
    <row r="493" spans="1:9" ht="15.75" customHeight="1">
      <c r="A493" s="947"/>
      <c r="B493" s="947"/>
      <c r="C493" s="947"/>
      <c r="D493" s="947"/>
      <c r="E493" s="947"/>
      <c r="F493" s="947"/>
      <c r="G493" s="947"/>
      <c r="H493" s="947"/>
      <c r="I493" s="947"/>
    </row>
    <row r="494" spans="1:9" ht="15.75" customHeight="1">
      <c r="A494" s="947"/>
      <c r="B494" s="947"/>
      <c r="C494" s="947"/>
      <c r="D494" s="947"/>
      <c r="E494" s="947"/>
      <c r="F494" s="947"/>
      <c r="G494" s="947"/>
      <c r="H494" s="947"/>
      <c r="I494" s="947"/>
    </row>
    <row r="495" spans="1:9" ht="15.75" customHeight="1">
      <c r="A495" s="947"/>
      <c r="B495" s="947"/>
      <c r="C495" s="947"/>
      <c r="D495" s="947"/>
      <c r="E495" s="947"/>
      <c r="F495" s="947"/>
      <c r="G495" s="947"/>
      <c r="H495" s="947"/>
      <c r="I495" s="947"/>
    </row>
    <row r="496" spans="1:9" ht="15.75" customHeight="1">
      <c r="A496" s="947"/>
      <c r="B496" s="947"/>
      <c r="C496" s="947"/>
      <c r="D496" s="947"/>
      <c r="E496" s="947"/>
      <c r="F496" s="947"/>
      <c r="G496" s="947"/>
      <c r="H496" s="947"/>
      <c r="I496" s="947"/>
    </row>
    <row r="497" spans="1:9" ht="15.75" customHeight="1">
      <c r="A497" s="947"/>
      <c r="B497" s="947"/>
      <c r="C497" s="947"/>
      <c r="D497" s="947"/>
      <c r="E497" s="947"/>
      <c r="F497" s="947"/>
      <c r="G497" s="947"/>
      <c r="H497" s="947"/>
      <c r="I497" s="947"/>
    </row>
    <row r="498" spans="1:9" ht="15.75" customHeight="1">
      <c r="A498" s="947"/>
      <c r="B498" s="947"/>
      <c r="C498" s="947"/>
      <c r="D498" s="947"/>
      <c r="E498" s="947"/>
      <c r="F498" s="947"/>
      <c r="G498" s="947"/>
      <c r="H498" s="947"/>
      <c r="I498" s="947"/>
    </row>
    <row r="499" spans="1:9" ht="15.75" customHeight="1">
      <c r="A499" s="947"/>
      <c r="B499" s="947"/>
      <c r="C499" s="947"/>
      <c r="D499" s="947"/>
      <c r="E499" s="947"/>
      <c r="F499" s="947"/>
      <c r="G499" s="947"/>
      <c r="H499" s="947"/>
      <c r="I499" s="947"/>
    </row>
    <row r="500" spans="1:9" ht="15.75" customHeight="1">
      <c r="A500" s="947"/>
      <c r="B500" s="947"/>
      <c r="C500" s="947"/>
      <c r="D500" s="947"/>
      <c r="E500" s="947"/>
      <c r="F500" s="947"/>
      <c r="G500" s="947"/>
      <c r="H500" s="947"/>
      <c r="I500" s="947"/>
    </row>
    <row r="501" spans="1:9" ht="15.75" customHeight="1">
      <c r="A501" s="947"/>
      <c r="B501" s="947"/>
      <c r="C501" s="947"/>
      <c r="D501" s="947"/>
      <c r="E501" s="947"/>
      <c r="F501" s="947"/>
      <c r="G501" s="947"/>
      <c r="H501" s="947"/>
      <c r="I501" s="947"/>
    </row>
    <row r="502" spans="1:9" ht="15.75" customHeight="1">
      <c r="A502" s="947"/>
      <c r="B502" s="947"/>
      <c r="C502" s="947"/>
      <c r="D502" s="947"/>
      <c r="E502" s="947"/>
      <c r="F502" s="947"/>
      <c r="G502" s="947"/>
      <c r="H502" s="947"/>
      <c r="I502" s="947"/>
    </row>
    <row r="503" spans="1:9" ht="15.75" customHeight="1">
      <c r="A503" s="947"/>
      <c r="B503" s="947"/>
      <c r="C503" s="947"/>
      <c r="D503" s="947"/>
      <c r="E503" s="947"/>
      <c r="F503" s="947"/>
      <c r="G503" s="947"/>
      <c r="H503" s="947"/>
      <c r="I503" s="947"/>
    </row>
    <row r="504" spans="1:9" ht="15.75" customHeight="1">
      <c r="A504" s="947"/>
      <c r="B504" s="947"/>
      <c r="C504" s="947"/>
      <c r="D504" s="947"/>
      <c r="E504" s="947"/>
      <c r="F504" s="947"/>
      <c r="G504" s="947"/>
      <c r="H504" s="947"/>
      <c r="I504" s="947"/>
    </row>
    <row r="505" spans="1:9" ht="15.75" customHeight="1">
      <c r="A505" s="947"/>
      <c r="B505" s="947"/>
      <c r="C505" s="947"/>
      <c r="D505" s="947"/>
      <c r="E505" s="947"/>
      <c r="F505" s="947"/>
      <c r="G505" s="947"/>
      <c r="H505" s="947"/>
      <c r="I505" s="947"/>
    </row>
    <row r="506" spans="1:9" ht="15.75" customHeight="1">
      <c r="A506" s="947"/>
      <c r="B506" s="947"/>
      <c r="C506" s="947"/>
      <c r="D506" s="947"/>
      <c r="E506" s="947"/>
      <c r="F506" s="947"/>
      <c r="G506" s="947"/>
      <c r="H506" s="947"/>
      <c r="I506" s="947"/>
    </row>
    <row r="507" spans="1:9" ht="15.75" customHeight="1">
      <c r="A507" s="947"/>
      <c r="B507" s="947"/>
      <c r="C507" s="947"/>
      <c r="D507" s="947"/>
      <c r="E507" s="947"/>
      <c r="F507" s="947"/>
      <c r="G507" s="947"/>
      <c r="H507" s="947"/>
      <c r="I507" s="947"/>
    </row>
    <row r="508" spans="1:9" ht="15.75" customHeight="1">
      <c r="A508" s="947"/>
      <c r="B508" s="947"/>
      <c r="C508" s="947"/>
      <c r="D508" s="947"/>
      <c r="E508" s="947"/>
      <c r="F508" s="947"/>
      <c r="G508" s="947"/>
      <c r="H508" s="947"/>
      <c r="I508" s="947"/>
    </row>
    <row r="509" spans="1:9" ht="15.75" customHeight="1">
      <c r="A509" s="947"/>
      <c r="B509" s="947"/>
      <c r="C509" s="947"/>
      <c r="D509" s="947"/>
      <c r="E509" s="947"/>
      <c r="F509" s="947"/>
      <c r="G509" s="947"/>
      <c r="H509" s="947"/>
      <c r="I509" s="947"/>
    </row>
    <row r="510" spans="1:9" ht="15.75" customHeight="1">
      <c r="A510" s="947"/>
      <c r="B510" s="947"/>
      <c r="C510" s="947"/>
      <c r="D510" s="947"/>
      <c r="E510" s="947"/>
      <c r="F510" s="947"/>
      <c r="G510" s="947"/>
      <c r="H510" s="947"/>
      <c r="I510" s="947"/>
    </row>
    <row r="511" spans="1:9" ht="15.75" customHeight="1">
      <c r="A511" s="947"/>
      <c r="B511" s="947"/>
      <c r="C511" s="947"/>
      <c r="D511" s="947"/>
      <c r="E511" s="947"/>
      <c r="F511" s="947"/>
      <c r="G511" s="947"/>
      <c r="H511" s="947"/>
      <c r="I511" s="947"/>
    </row>
    <row r="512" spans="1:9" ht="15.75" customHeight="1">
      <c r="A512" s="947"/>
      <c r="B512" s="947"/>
      <c r="C512" s="947"/>
      <c r="D512" s="947"/>
      <c r="E512" s="947"/>
      <c r="F512" s="947"/>
      <c r="G512" s="947"/>
      <c r="H512" s="947"/>
      <c r="I512" s="947"/>
    </row>
    <row r="513" spans="1:9" ht="15.75" customHeight="1">
      <c r="A513" s="947"/>
      <c r="B513" s="947"/>
      <c r="C513" s="947"/>
      <c r="D513" s="947"/>
      <c r="E513" s="947"/>
      <c r="F513" s="947"/>
      <c r="G513" s="947"/>
      <c r="H513" s="947"/>
      <c r="I513" s="947"/>
    </row>
    <row r="514" spans="1:9" ht="15.75" customHeight="1">
      <c r="A514" s="947"/>
      <c r="B514" s="947"/>
      <c r="C514" s="947"/>
      <c r="D514" s="947"/>
      <c r="E514" s="947"/>
      <c r="F514" s="947"/>
      <c r="G514" s="947"/>
      <c r="H514" s="947"/>
      <c r="I514" s="947"/>
    </row>
    <row r="515" spans="1:9" ht="15.75" customHeight="1">
      <c r="A515" s="947"/>
      <c r="B515" s="947"/>
      <c r="C515" s="947"/>
      <c r="D515" s="947"/>
      <c r="E515" s="947"/>
      <c r="F515" s="947"/>
      <c r="G515" s="947"/>
      <c r="H515" s="947"/>
      <c r="I515" s="947"/>
    </row>
    <row r="516" spans="1:9" ht="15.75" customHeight="1">
      <c r="A516" s="947"/>
      <c r="B516" s="947"/>
      <c r="C516" s="947"/>
      <c r="D516" s="947"/>
      <c r="E516" s="947"/>
      <c r="F516" s="947"/>
      <c r="G516" s="947"/>
      <c r="H516" s="947"/>
      <c r="I516" s="947"/>
    </row>
    <row r="517" spans="1:9" ht="15.75" customHeight="1">
      <c r="A517" s="947"/>
      <c r="B517" s="947"/>
      <c r="C517" s="947"/>
      <c r="D517" s="947"/>
      <c r="E517" s="947"/>
      <c r="F517" s="947"/>
      <c r="G517" s="947"/>
      <c r="H517" s="947"/>
      <c r="I517" s="947"/>
    </row>
    <row r="518" spans="1:9" ht="15.75" customHeight="1">
      <c r="A518" s="947"/>
      <c r="B518" s="947"/>
      <c r="C518" s="947"/>
      <c r="D518" s="947"/>
      <c r="E518" s="947"/>
      <c r="F518" s="947"/>
      <c r="G518" s="947"/>
      <c r="H518" s="947"/>
      <c r="I518" s="947"/>
    </row>
    <row r="519" spans="1:9" ht="15.75" customHeight="1">
      <c r="A519" s="947"/>
      <c r="B519" s="947"/>
      <c r="C519" s="947"/>
      <c r="D519" s="947"/>
      <c r="E519" s="947"/>
      <c r="F519" s="947"/>
      <c r="G519" s="947"/>
      <c r="H519" s="947"/>
      <c r="I519" s="947"/>
    </row>
    <row r="520" spans="1:9" ht="15.75" customHeight="1">
      <c r="A520" s="947"/>
      <c r="B520" s="947"/>
      <c r="C520" s="947"/>
      <c r="D520" s="947"/>
      <c r="E520" s="947"/>
      <c r="F520" s="947"/>
      <c r="G520" s="947"/>
      <c r="H520" s="947"/>
      <c r="I520" s="947"/>
    </row>
    <row r="521" spans="1:9" ht="15.75" customHeight="1">
      <c r="A521" s="947"/>
      <c r="B521" s="947"/>
      <c r="C521" s="947"/>
      <c r="D521" s="947"/>
      <c r="E521" s="947"/>
      <c r="F521" s="947"/>
      <c r="G521" s="947"/>
      <c r="H521" s="947"/>
      <c r="I521" s="947"/>
    </row>
    <row r="522" spans="1:9" ht="15.75" customHeight="1">
      <c r="A522" s="947"/>
      <c r="B522" s="947"/>
      <c r="C522" s="947"/>
      <c r="D522" s="947"/>
      <c r="E522" s="947"/>
      <c r="F522" s="947"/>
      <c r="G522" s="947"/>
      <c r="H522" s="947"/>
      <c r="I522" s="947"/>
    </row>
    <row r="523" spans="1:9" ht="15.75" customHeight="1">
      <c r="A523" s="947"/>
      <c r="B523" s="947"/>
      <c r="C523" s="947"/>
      <c r="D523" s="947"/>
      <c r="E523" s="947"/>
      <c r="F523" s="947"/>
      <c r="G523" s="947"/>
      <c r="H523" s="947"/>
      <c r="I523" s="947"/>
    </row>
    <row r="524" spans="1:9" ht="15.75" customHeight="1">
      <c r="A524" s="947"/>
      <c r="B524" s="947"/>
      <c r="C524" s="947"/>
      <c r="D524" s="947"/>
      <c r="E524" s="947"/>
      <c r="F524" s="947"/>
      <c r="G524" s="947"/>
      <c r="H524" s="947"/>
      <c r="I524" s="947"/>
    </row>
    <row r="525" spans="1:9" ht="15.75" customHeight="1">
      <c r="A525" s="947"/>
      <c r="B525" s="947"/>
      <c r="C525" s="947"/>
      <c r="D525" s="947"/>
      <c r="E525" s="947"/>
      <c r="F525" s="947"/>
      <c r="G525" s="947"/>
      <c r="H525" s="947"/>
      <c r="I525" s="947"/>
    </row>
    <row r="526" spans="1:9" ht="15.75" customHeight="1">
      <c r="A526" s="947"/>
      <c r="B526" s="947"/>
      <c r="C526" s="947"/>
      <c r="D526" s="947"/>
      <c r="E526" s="947"/>
      <c r="F526" s="947"/>
      <c r="G526" s="947"/>
      <c r="H526" s="947"/>
      <c r="I526" s="947"/>
    </row>
    <row r="527" spans="1:9" ht="15.75" customHeight="1">
      <c r="A527" s="947"/>
      <c r="B527" s="947"/>
      <c r="C527" s="947"/>
      <c r="D527" s="947"/>
      <c r="E527" s="947"/>
      <c r="F527" s="947"/>
      <c r="G527" s="947"/>
      <c r="H527" s="947"/>
      <c r="I527" s="947"/>
    </row>
    <row r="528" spans="1:9" ht="15.75" customHeight="1">
      <c r="A528" s="947"/>
      <c r="B528" s="947"/>
      <c r="C528" s="947"/>
      <c r="D528" s="947"/>
      <c r="E528" s="947"/>
      <c r="F528" s="947"/>
      <c r="G528" s="947"/>
      <c r="H528" s="947"/>
      <c r="I528" s="947"/>
    </row>
    <row r="529" spans="1:9" ht="15.75" customHeight="1">
      <c r="A529" s="947"/>
      <c r="B529" s="947"/>
      <c r="C529" s="947"/>
      <c r="D529" s="947"/>
      <c r="E529" s="947"/>
      <c r="F529" s="947"/>
      <c r="G529" s="947"/>
      <c r="H529" s="947"/>
      <c r="I529" s="947"/>
    </row>
    <row r="530" spans="1:9" ht="15.75" customHeight="1">
      <c r="A530" s="947"/>
      <c r="B530" s="947"/>
      <c r="C530" s="947"/>
      <c r="D530" s="947"/>
      <c r="E530" s="947"/>
      <c r="F530" s="947"/>
      <c r="G530" s="947"/>
      <c r="H530" s="947"/>
      <c r="I530" s="947"/>
    </row>
    <row r="531" spans="1:9" ht="15.75" customHeight="1">
      <c r="A531" s="947"/>
      <c r="B531" s="947"/>
      <c r="C531" s="947"/>
      <c r="D531" s="947"/>
      <c r="E531" s="947"/>
      <c r="F531" s="947"/>
      <c r="G531" s="947"/>
      <c r="H531" s="947"/>
      <c r="I531" s="947"/>
    </row>
    <row r="532" spans="1:9" ht="15.75" customHeight="1">
      <c r="A532" s="947"/>
      <c r="B532" s="947"/>
      <c r="C532" s="947"/>
      <c r="D532" s="947"/>
      <c r="E532" s="947"/>
      <c r="F532" s="947"/>
      <c r="G532" s="947"/>
      <c r="H532" s="947"/>
      <c r="I532" s="947"/>
    </row>
    <row r="533" spans="1:9" ht="15.75" customHeight="1">
      <c r="A533" s="947"/>
      <c r="B533" s="947"/>
      <c r="C533" s="947"/>
      <c r="D533" s="947"/>
      <c r="E533" s="947"/>
      <c r="F533" s="947"/>
      <c r="G533" s="947"/>
      <c r="H533" s="947"/>
      <c r="I533" s="947"/>
    </row>
    <row r="534" spans="1:9" ht="15.75" customHeight="1">
      <c r="A534" s="947"/>
      <c r="B534" s="947"/>
      <c r="C534" s="947"/>
      <c r="D534" s="947"/>
      <c r="E534" s="947"/>
      <c r="F534" s="947"/>
      <c r="G534" s="947"/>
      <c r="H534" s="947"/>
      <c r="I534" s="947"/>
    </row>
    <row r="535" spans="1:9" ht="15.75" customHeight="1">
      <c r="A535" s="947"/>
      <c r="B535" s="947"/>
      <c r="C535" s="947"/>
      <c r="D535" s="947"/>
      <c r="E535" s="947"/>
      <c r="F535" s="947"/>
      <c r="G535" s="947"/>
      <c r="H535" s="947"/>
      <c r="I535" s="947"/>
    </row>
    <row r="536" spans="1:9" ht="15.75" customHeight="1">
      <c r="A536" s="947"/>
      <c r="B536" s="947"/>
      <c r="C536" s="947"/>
      <c r="D536" s="947"/>
      <c r="E536" s="947"/>
      <c r="F536" s="947"/>
      <c r="G536" s="947"/>
      <c r="H536" s="947"/>
      <c r="I536" s="947"/>
    </row>
    <row r="537" spans="1:9" ht="15.75" customHeight="1">
      <c r="A537" s="947"/>
      <c r="B537" s="947"/>
      <c r="C537" s="947"/>
      <c r="D537" s="947"/>
      <c r="E537" s="947"/>
      <c r="F537" s="947"/>
      <c r="G537" s="947"/>
      <c r="H537" s="947"/>
      <c r="I537" s="947"/>
    </row>
    <row r="538" spans="1:9" ht="15.75" customHeight="1">
      <c r="A538" s="947"/>
      <c r="B538" s="947"/>
      <c r="C538" s="947"/>
      <c r="D538" s="947"/>
      <c r="E538" s="947"/>
      <c r="F538" s="947"/>
      <c r="G538" s="947"/>
      <c r="H538" s="947"/>
      <c r="I538" s="947"/>
    </row>
    <row r="539" spans="1:9" ht="15.75" customHeight="1">
      <c r="A539" s="947"/>
      <c r="B539" s="947"/>
      <c r="C539" s="947"/>
      <c r="D539" s="947"/>
      <c r="E539" s="947"/>
      <c r="F539" s="947"/>
      <c r="G539" s="947"/>
      <c r="H539" s="947"/>
      <c r="I539" s="947"/>
    </row>
    <row r="540" spans="1:9" ht="15.75" customHeight="1">
      <c r="A540" s="947"/>
      <c r="B540" s="947"/>
      <c r="C540" s="947"/>
      <c r="D540" s="947"/>
      <c r="E540" s="947"/>
      <c r="F540" s="947"/>
      <c r="G540" s="947"/>
      <c r="H540" s="947"/>
      <c r="I540" s="947"/>
    </row>
    <row r="541" spans="1:9" ht="15.75" customHeight="1">
      <c r="A541" s="947"/>
      <c r="B541" s="947"/>
      <c r="C541" s="947"/>
      <c r="D541" s="947"/>
      <c r="E541" s="947"/>
      <c r="F541" s="947"/>
      <c r="G541" s="947"/>
      <c r="H541" s="947"/>
      <c r="I541" s="947"/>
    </row>
    <row r="542" spans="1:9" ht="15.75" customHeight="1">
      <c r="A542" s="947"/>
      <c r="B542" s="947"/>
      <c r="C542" s="947"/>
      <c r="D542" s="947"/>
      <c r="E542" s="947"/>
      <c r="F542" s="947"/>
      <c r="G542" s="947"/>
      <c r="H542" s="947"/>
      <c r="I542" s="947"/>
    </row>
    <row r="543" spans="1:9" ht="15.75" customHeight="1">
      <c r="A543" s="947"/>
      <c r="B543" s="947"/>
      <c r="C543" s="947"/>
      <c r="D543" s="947"/>
      <c r="E543" s="947"/>
      <c r="F543" s="947"/>
      <c r="G543" s="947"/>
      <c r="H543" s="947"/>
      <c r="I543" s="947"/>
    </row>
    <row r="544" spans="1:9" ht="15.75" customHeight="1">
      <c r="A544" s="947"/>
      <c r="B544" s="947"/>
      <c r="C544" s="947"/>
      <c r="D544" s="947"/>
      <c r="E544" s="947"/>
      <c r="F544" s="947"/>
      <c r="G544" s="947"/>
      <c r="H544" s="947"/>
      <c r="I544" s="947"/>
    </row>
    <row r="545" spans="1:9" ht="15.75" customHeight="1">
      <c r="A545" s="947"/>
      <c r="B545" s="947"/>
      <c r="C545" s="947"/>
      <c r="D545" s="947"/>
      <c r="E545" s="947"/>
      <c r="F545" s="947"/>
      <c r="G545" s="947"/>
      <c r="H545" s="947"/>
      <c r="I545" s="947"/>
    </row>
    <row r="546" spans="1:9" ht="15.75" customHeight="1">
      <c r="A546" s="947"/>
      <c r="B546" s="947"/>
      <c r="C546" s="947"/>
      <c r="D546" s="947"/>
      <c r="E546" s="947"/>
      <c r="F546" s="947"/>
      <c r="G546" s="947"/>
      <c r="H546" s="947"/>
      <c r="I546" s="947"/>
    </row>
    <row r="547" spans="1:9" ht="15.75" customHeight="1">
      <c r="A547" s="947"/>
      <c r="B547" s="947"/>
      <c r="C547" s="947"/>
      <c r="D547" s="947"/>
      <c r="E547" s="947"/>
      <c r="F547" s="947"/>
      <c r="G547" s="947"/>
      <c r="H547" s="947"/>
      <c r="I547" s="947"/>
    </row>
    <row r="548" spans="1:9" ht="15.75" customHeight="1">
      <c r="A548" s="947"/>
      <c r="B548" s="947"/>
      <c r="C548" s="947"/>
      <c r="D548" s="947"/>
      <c r="E548" s="947"/>
      <c r="F548" s="947"/>
      <c r="G548" s="947"/>
      <c r="H548" s="947"/>
      <c r="I548" s="947"/>
    </row>
    <row r="549" spans="1:9" ht="15.75" customHeight="1">
      <c r="A549" s="947"/>
      <c r="B549" s="947"/>
      <c r="C549" s="947"/>
      <c r="D549" s="947"/>
      <c r="E549" s="947"/>
      <c r="F549" s="947"/>
      <c r="G549" s="947"/>
      <c r="H549" s="947"/>
      <c r="I549" s="947"/>
    </row>
    <row r="550" spans="1:9" ht="15.75" customHeight="1">
      <c r="A550" s="947"/>
      <c r="B550" s="947"/>
      <c r="C550" s="947"/>
      <c r="D550" s="947"/>
      <c r="E550" s="947"/>
      <c r="F550" s="947"/>
      <c r="G550" s="947"/>
      <c r="H550" s="947"/>
      <c r="I550" s="947"/>
    </row>
    <row r="551" spans="1:9" ht="15.75" customHeight="1">
      <c r="A551" s="947"/>
      <c r="B551" s="947"/>
      <c r="C551" s="947"/>
      <c r="D551" s="947"/>
      <c r="E551" s="947"/>
      <c r="F551" s="947"/>
      <c r="G551" s="947"/>
      <c r="H551" s="947"/>
      <c r="I551" s="947"/>
    </row>
    <row r="552" spans="1:9" ht="15.75" customHeight="1">
      <c r="A552" s="947"/>
      <c r="B552" s="947"/>
      <c r="C552" s="947"/>
      <c r="D552" s="947"/>
      <c r="E552" s="947"/>
      <c r="F552" s="947"/>
      <c r="G552" s="947"/>
      <c r="H552" s="947"/>
      <c r="I552" s="947"/>
    </row>
    <row r="553" spans="1:9" ht="15.75" customHeight="1">
      <c r="A553" s="947"/>
      <c r="B553" s="947"/>
      <c r="C553" s="947"/>
      <c r="D553" s="947"/>
      <c r="E553" s="947"/>
      <c r="F553" s="947"/>
      <c r="G553" s="947"/>
      <c r="H553" s="947"/>
      <c r="I553" s="947"/>
    </row>
    <row r="554" spans="1:9" ht="15.75" customHeight="1">
      <c r="A554" s="947"/>
      <c r="B554" s="947"/>
      <c r="C554" s="947"/>
      <c r="D554" s="947"/>
      <c r="E554" s="947"/>
      <c r="F554" s="947"/>
      <c r="G554" s="947"/>
      <c r="H554" s="947"/>
      <c r="I554" s="947"/>
    </row>
    <row r="555" spans="1:9" ht="15.75" customHeight="1">
      <c r="A555" s="947"/>
      <c r="B555" s="947"/>
      <c r="C555" s="947"/>
      <c r="D555" s="947"/>
      <c r="E555" s="947"/>
      <c r="F555" s="947"/>
      <c r="G555" s="947"/>
      <c r="H555" s="947"/>
      <c r="I555" s="947"/>
    </row>
    <row r="556" spans="1:9" ht="15.75" customHeight="1">
      <c r="A556" s="947"/>
      <c r="B556" s="947"/>
      <c r="C556" s="947"/>
      <c r="D556" s="947"/>
      <c r="E556" s="947"/>
      <c r="F556" s="947"/>
      <c r="G556" s="947"/>
      <c r="H556" s="947"/>
      <c r="I556" s="947"/>
    </row>
    <row r="557" spans="1:9" ht="15.75" customHeight="1">
      <c r="A557" s="947"/>
      <c r="B557" s="947"/>
      <c r="C557" s="947"/>
      <c r="D557" s="947"/>
      <c r="E557" s="947"/>
      <c r="F557" s="947"/>
      <c r="G557" s="947"/>
      <c r="H557" s="947"/>
      <c r="I557" s="947"/>
    </row>
    <row r="558" spans="1:9" ht="15.75" customHeight="1">
      <c r="A558" s="947"/>
      <c r="B558" s="947"/>
      <c r="C558" s="947"/>
      <c r="D558" s="947"/>
      <c r="E558" s="947"/>
      <c r="F558" s="947"/>
      <c r="G558" s="947"/>
      <c r="H558" s="947"/>
      <c r="I558" s="947"/>
    </row>
    <row r="559" spans="1:9" ht="15.75" customHeight="1">
      <c r="A559" s="947"/>
      <c r="B559" s="947"/>
      <c r="C559" s="947"/>
      <c r="D559" s="947"/>
      <c r="E559" s="947"/>
      <c r="F559" s="947"/>
      <c r="G559" s="947"/>
      <c r="H559" s="947"/>
      <c r="I559" s="947"/>
    </row>
    <row r="560" spans="1:9" ht="15.75" customHeight="1">
      <c r="A560" s="947"/>
      <c r="B560" s="947"/>
      <c r="C560" s="947"/>
      <c r="D560" s="947"/>
      <c r="E560" s="947"/>
      <c r="F560" s="947"/>
      <c r="G560" s="947"/>
      <c r="H560" s="947"/>
      <c r="I560" s="947"/>
    </row>
    <row r="561" spans="1:9" ht="15.75" customHeight="1">
      <c r="A561" s="947"/>
      <c r="B561" s="947"/>
      <c r="C561" s="947"/>
      <c r="D561" s="947"/>
      <c r="E561" s="947"/>
      <c r="F561" s="947"/>
      <c r="G561" s="947"/>
      <c r="H561" s="947"/>
      <c r="I561" s="947"/>
    </row>
    <row r="562" spans="1:9" ht="15.75" customHeight="1">
      <c r="A562" s="947"/>
      <c r="B562" s="947"/>
      <c r="C562" s="947"/>
      <c r="D562" s="947"/>
      <c r="E562" s="947"/>
      <c r="F562" s="947"/>
      <c r="G562" s="947"/>
      <c r="H562" s="947"/>
      <c r="I562" s="947"/>
    </row>
    <row r="563" spans="1:9" ht="15.75" customHeight="1">
      <c r="A563" s="947"/>
      <c r="B563" s="947"/>
      <c r="C563" s="947"/>
      <c r="D563" s="947"/>
      <c r="E563" s="947"/>
      <c r="F563" s="947"/>
      <c r="G563" s="947"/>
      <c r="H563" s="947"/>
      <c r="I563" s="947"/>
    </row>
    <row r="564" spans="1:9" ht="15.75" customHeight="1">
      <c r="A564" s="947"/>
      <c r="B564" s="947"/>
      <c r="C564" s="947"/>
      <c r="D564" s="947"/>
      <c r="E564" s="947"/>
      <c r="F564" s="947"/>
      <c r="G564" s="947"/>
      <c r="H564" s="947"/>
      <c r="I564" s="947"/>
    </row>
    <row r="565" spans="1:9" ht="15.75" customHeight="1">
      <c r="A565" s="947"/>
      <c r="B565" s="947"/>
      <c r="C565" s="947"/>
      <c r="D565" s="947"/>
      <c r="E565" s="947"/>
      <c r="F565" s="947"/>
      <c r="G565" s="947"/>
      <c r="H565" s="947"/>
      <c r="I565" s="947"/>
    </row>
    <row r="566" spans="1:9" ht="15.75" customHeight="1">
      <c r="A566" s="947"/>
      <c r="B566" s="947"/>
      <c r="C566" s="947"/>
      <c r="D566" s="947"/>
      <c r="E566" s="947"/>
      <c r="F566" s="947"/>
      <c r="G566" s="947"/>
      <c r="H566" s="947"/>
      <c r="I566" s="947"/>
    </row>
    <row r="567" spans="1:9" ht="15.75" customHeight="1">
      <c r="A567" s="947"/>
      <c r="B567" s="947"/>
      <c r="C567" s="947"/>
      <c r="D567" s="947"/>
      <c r="E567" s="947"/>
      <c r="F567" s="947"/>
      <c r="G567" s="947"/>
      <c r="H567" s="947"/>
      <c r="I567" s="947"/>
    </row>
    <row r="568" spans="1:9" ht="15.75" customHeight="1">
      <c r="A568" s="947"/>
      <c r="B568" s="947"/>
      <c r="C568" s="947"/>
      <c r="D568" s="947"/>
      <c r="E568" s="947"/>
      <c r="F568" s="947"/>
      <c r="G568" s="947"/>
      <c r="H568" s="947"/>
      <c r="I568" s="947"/>
    </row>
    <row r="569" spans="1:9" ht="15.75" customHeight="1">
      <c r="A569" s="947"/>
      <c r="B569" s="947"/>
      <c r="C569" s="947"/>
      <c r="D569" s="947"/>
      <c r="E569" s="947"/>
      <c r="F569" s="947"/>
      <c r="G569" s="947"/>
      <c r="H569" s="947"/>
      <c r="I569" s="947"/>
    </row>
    <row r="570" spans="1:9" ht="15.75" customHeight="1">
      <c r="A570" s="947"/>
      <c r="B570" s="947"/>
      <c r="C570" s="947"/>
      <c r="D570" s="947"/>
      <c r="E570" s="947"/>
      <c r="F570" s="947"/>
      <c r="G570" s="947"/>
      <c r="H570" s="947"/>
      <c r="I570" s="947"/>
    </row>
    <row r="571" spans="1:9" ht="15.75" customHeight="1">
      <c r="A571" s="947"/>
      <c r="B571" s="947"/>
      <c r="C571" s="947"/>
      <c r="D571" s="947"/>
      <c r="E571" s="947"/>
      <c r="F571" s="947"/>
      <c r="G571" s="947"/>
      <c r="H571" s="947"/>
      <c r="I571" s="947"/>
    </row>
    <row r="572" spans="1:9" ht="15.75" customHeight="1">
      <c r="A572" s="947"/>
      <c r="B572" s="947"/>
      <c r="C572" s="947"/>
      <c r="D572" s="947"/>
      <c r="E572" s="947"/>
      <c r="F572" s="947"/>
      <c r="G572" s="947"/>
      <c r="H572" s="947"/>
      <c r="I572" s="947"/>
    </row>
    <row r="573" spans="1:9" ht="15.75" customHeight="1">
      <c r="A573" s="947"/>
      <c r="B573" s="947"/>
      <c r="C573" s="947"/>
      <c r="D573" s="947"/>
      <c r="E573" s="947"/>
      <c r="F573" s="947"/>
      <c r="G573" s="947"/>
      <c r="H573" s="947"/>
      <c r="I573" s="947"/>
    </row>
    <row r="574" spans="1:9" ht="15.75" customHeight="1">
      <c r="A574" s="947"/>
      <c r="B574" s="947"/>
      <c r="C574" s="947"/>
      <c r="D574" s="947"/>
      <c r="E574" s="947"/>
      <c r="F574" s="947"/>
      <c r="G574" s="947"/>
      <c r="H574" s="947"/>
      <c r="I574" s="947"/>
    </row>
    <row r="575" spans="1:9" ht="15.75" customHeight="1">
      <c r="A575" s="947"/>
      <c r="B575" s="947"/>
      <c r="C575" s="947"/>
      <c r="D575" s="947"/>
      <c r="E575" s="947"/>
      <c r="F575" s="947"/>
      <c r="G575" s="947"/>
      <c r="H575" s="947"/>
      <c r="I575" s="947"/>
    </row>
    <row r="576" spans="1:9" ht="15.75" customHeight="1">
      <c r="A576" s="947"/>
      <c r="B576" s="947"/>
      <c r="C576" s="947"/>
      <c r="D576" s="947"/>
      <c r="E576" s="947"/>
      <c r="F576" s="947"/>
      <c r="G576" s="947"/>
      <c r="H576" s="947"/>
      <c r="I576" s="947"/>
    </row>
    <row r="577" spans="1:9" ht="15.75" customHeight="1">
      <c r="A577" s="947"/>
      <c r="B577" s="947"/>
      <c r="C577" s="947"/>
      <c r="D577" s="947"/>
      <c r="E577" s="947"/>
      <c r="F577" s="947"/>
      <c r="G577" s="947"/>
      <c r="H577" s="947"/>
      <c r="I577" s="947"/>
    </row>
    <row r="578" spans="1:9" ht="15.75" customHeight="1">
      <c r="A578" s="947"/>
      <c r="B578" s="947"/>
      <c r="C578" s="947"/>
      <c r="D578" s="947"/>
      <c r="E578" s="947"/>
      <c r="F578" s="947"/>
      <c r="G578" s="947"/>
      <c r="H578" s="947"/>
      <c r="I578" s="947"/>
    </row>
    <row r="579" spans="1:9" ht="15.75" customHeight="1">
      <c r="A579" s="947"/>
      <c r="B579" s="947"/>
      <c r="C579" s="947"/>
      <c r="D579" s="947"/>
      <c r="E579" s="947"/>
      <c r="F579" s="947"/>
      <c r="G579" s="947"/>
      <c r="H579" s="947"/>
      <c r="I579" s="947"/>
    </row>
    <row r="580" spans="1:9" ht="15.75" customHeight="1">
      <c r="A580" s="947"/>
      <c r="B580" s="947"/>
      <c r="C580" s="947"/>
      <c r="D580" s="947"/>
      <c r="E580" s="947"/>
      <c r="F580" s="947"/>
      <c r="G580" s="947"/>
      <c r="H580" s="947"/>
      <c r="I580" s="947"/>
    </row>
    <row r="581" spans="1:9" ht="15.75" customHeight="1">
      <c r="A581" s="947"/>
      <c r="B581" s="947"/>
      <c r="C581" s="947"/>
      <c r="D581" s="947"/>
      <c r="E581" s="947"/>
      <c r="F581" s="947"/>
      <c r="G581" s="947"/>
      <c r="H581" s="947"/>
      <c r="I581" s="947"/>
    </row>
    <row r="582" spans="1:9" ht="15.75" customHeight="1">
      <c r="A582" s="947"/>
      <c r="B582" s="947"/>
      <c r="C582" s="947"/>
      <c r="D582" s="947"/>
      <c r="E582" s="947"/>
      <c r="F582" s="947"/>
      <c r="G582" s="947"/>
      <c r="H582" s="947"/>
      <c r="I582" s="947"/>
    </row>
    <row r="583" spans="1:9" ht="15.75" customHeight="1">
      <c r="A583" s="947"/>
      <c r="B583" s="947"/>
      <c r="C583" s="947"/>
      <c r="D583" s="947"/>
      <c r="E583" s="947"/>
      <c r="F583" s="947"/>
      <c r="G583" s="947"/>
      <c r="H583" s="947"/>
      <c r="I583" s="947"/>
    </row>
    <row r="584" spans="1:9" ht="15.75" customHeight="1">
      <c r="A584" s="947"/>
      <c r="B584" s="947"/>
      <c r="C584" s="947"/>
      <c r="D584" s="947"/>
      <c r="E584" s="947"/>
      <c r="F584" s="947"/>
      <c r="G584" s="947"/>
      <c r="H584" s="947"/>
      <c r="I584" s="947"/>
    </row>
    <row r="585" spans="1:9" ht="15.75" customHeight="1">
      <c r="A585" s="947"/>
      <c r="B585" s="947"/>
      <c r="C585" s="947"/>
      <c r="D585" s="947"/>
      <c r="E585" s="947"/>
      <c r="F585" s="947"/>
      <c r="G585" s="947"/>
      <c r="H585" s="947"/>
      <c r="I585" s="947"/>
    </row>
    <row r="586" spans="1:9" ht="15.75" customHeight="1">
      <c r="A586" s="947"/>
      <c r="B586" s="947"/>
      <c r="C586" s="947"/>
      <c r="D586" s="947"/>
      <c r="E586" s="947"/>
      <c r="F586" s="947"/>
      <c r="G586" s="947"/>
      <c r="H586" s="947"/>
      <c r="I586" s="947"/>
    </row>
    <row r="587" spans="1:9" ht="15.75" customHeight="1">
      <c r="A587" s="947"/>
      <c r="B587" s="947"/>
      <c r="C587" s="947"/>
      <c r="D587" s="947"/>
      <c r="E587" s="947"/>
      <c r="F587" s="947"/>
      <c r="G587" s="947"/>
      <c r="H587" s="947"/>
      <c r="I587" s="947"/>
    </row>
    <row r="588" spans="1:9" ht="15.75" customHeight="1">
      <c r="A588" s="947"/>
      <c r="B588" s="947"/>
      <c r="C588" s="947"/>
      <c r="D588" s="947"/>
      <c r="E588" s="947"/>
      <c r="F588" s="947"/>
      <c r="G588" s="947"/>
      <c r="H588" s="947"/>
      <c r="I588" s="947"/>
    </row>
    <row r="589" spans="1:9" ht="15.75" customHeight="1">
      <c r="A589" s="947"/>
      <c r="B589" s="947"/>
      <c r="C589" s="947"/>
      <c r="D589" s="947"/>
      <c r="E589" s="947"/>
      <c r="F589" s="947"/>
      <c r="G589" s="947"/>
      <c r="H589" s="947"/>
      <c r="I589" s="947"/>
    </row>
    <row r="590" spans="1:9" ht="15.75" customHeight="1">
      <c r="A590" s="947"/>
      <c r="B590" s="947"/>
      <c r="C590" s="947"/>
      <c r="D590" s="947"/>
      <c r="E590" s="947"/>
      <c r="F590" s="947"/>
      <c r="G590" s="947"/>
      <c r="H590" s="947"/>
      <c r="I590" s="947"/>
    </row>
    <row r="591" spans="1:9" ht="15.75" customHeight="1">
      <c r="A591" s="947"/>
      <c r="B591" s="947"/>
      <c r="C591" s="947"/>
      <c r="D591" s="947"/>
      <c r="E591" s="947"/>
      <c r="F591" s="947"/>
      <c r="G591" s="947"/>
      <c r="H591" s="947"/>
      <c r="I591" s="947"/>
    </row>
    <row r="592" spans="1:9" ht="15.75" customHeight="1">
      <c r="A592" s="947"/>
      <c r="B592" s="947"/>
      <c r="C592" s="947"/>
      <c r="D592" s="947"/>
      <c r="E592" s="947"/>
      <c r="F592" s="947"/>
      <c r="G592" s="947"/>
      <c r="H592" s="947"/>
      <c r="I592" s="947"/>
    </row>
    <row r="593" spans="1:9" ht="15.75" customHeight="1">
      <c r="A593" s="947"/>
      <c r="B593" s="947"/>
      <c r="C593" s="947"/>
      <c r="D593" s="947"/>
      <c r="E593" s="947"/>
      <c r="F593" s="947"/>
      <c r="G593" s="947"/>
      <c r="H593" s="947"/>
      <c r="I593" s="947"/>
    </row>
    <row r="594" spans="1:9" ht="15.75" customHeight="1">
      <c r="A594" s="947"/>
      <c r="B594" s="947"/>
      <c r="C594" s="947"/>
      <c r="D594" s="947"/>
      <c r="E594" s="947"/>
      <c r="F594" s="947"/>
      <c r="G594" s="947"/>
      <c r="H594" s="947"/>
      <c r="I594" s="947"/>
    </row>
    <row r="595" spans="1:9" ht="15.75" customHeight="1">
      <c r="A595" s="947"/>
      <c r="B595" s="947"/>
      <c r="C595" s="947"/>
      <c r="D595" s="947"/>
      <c r="E595" s="947"/>
      <c r="F595" s="947"/>
      <c r="G595" s="947"/>
      <c r="H595" s="947"/>
      <c r="I595" s="947"/>
    </row>
    <row r="596" spans="1:9" ht="15.75" customHeight="1">
      <c r="A596" s="947"/>
      <c r="B596" s="947"/>
      <c r="C596" s="947"/>
      <c r="D596" s="947"/>
      <c r="E596" s="947"/>
      <c r="F596" s="947"/>
      <c r="G596" s="947"/>
      <c r="H596" s="947"/>
      <c r="I596" s="947"/>
    </row>
    <row r="597" spans="1:9" ht="15.75" customHeight="1">
      <c r="A597" s="947"/>
      <c r="B597" s="947"/>
      <c r="C597" s="947"/>
      <c r="D597" s="947"/>
      <c r="E597" s="947"/>
      <c r="F597" s="947"/>
      <c r="G597" s="947"/>
      <c r="H597" s="947"/>
      <c r="I597" s="947"/>
    </row>
    <row r="598" spans="1:9" ht="15.75" customHeight="1">
      <c r="A598" s="947"/>
      <c r="B598" s="947"/>
      <c r="C598" s="947"/>
      <c r="D598" s="947"/>
      <c r="E598" s="947"/>
      <c r="F598" s="947"/>
      <c r="G598" s="947"/>
      <c r="H598" s="947"/>
      <c r="I598" s="947"/>
    </row>
    <row r="599" spans="1:9" ht="15.75" customHeight="1">
      <c r="A599" s="947"/>
      <c r="B599" s="947"/>
      <c r="C599" s="947"/>
      <c r="D599" s="947"/>
      <c r="E599" s="947"/>
      <c r="F599" s="947"/>
      <c r="G599" s="947"/>
      <c r="H599" s="947"/>
      <c r="I599" s="947"/>
    </row>
    <row r="600" spans="1:9" ht="15.75" customHeight="1">
      <c r="A600" s="947"/>
      <c r="B600" s="947"/>
      <c r="C600" s="947"/>
      <c r="D600" s="947"/>
      <c r="E600" s="947"/>
      <c r="F600" s="947"/>
      <c r="G600" s="947"/>
      <c r="H600" s="947"/>
      <c r="I600" s="947"/>
    </row>
    <row r="601" spans="1:9" ht="15.75" customHeight="1">
      <c r="A601" s="947"/>
      <c r="B601" s="947"/>
      <c r="C601" s="947"/>
      <c r="D601" s="947"/>
      <c r="E601" s="947"/>
      <c r="F601" s="947"/>
      <c r="G601" s="947"/>
      <c r="H601" s="947"/>
      <c r="I601" s="947"/>
    </row>
    <row r="602" spans="1:9" ht="15.75" customHeight="1">
      <c r="A602" s="947"/>
      <c r="B602" s="947"/>
      <c r="C602" s="947"/>
      <c r="D602" s="947"/>
      <c r="E602" s="947"/>
      <c r="F602" s="947"/>
      <c r="G602" s="947"/>
      <c r="H602" s="947"/>
      <c r="I602" s="947"/>
    </row>
    <row r="603" spans="1:9" ht="15.75" customHeight="1">
      <c r="A603" s="947"/>
      <c r="B603" s="947"/>
      <c r="C603" s="947"/>
      <c r="D603" s="947"/>
      <c r="E603" s="947"/>
      <c r="F603" s="947"/>
      <c r="G603" s="947"/>
      <c r="H603" s="947"/>
      <c r="I603" s="947"/>
    </row>
    <row r="604" spans="1:9" ht="15.75" customHeight="1">
      <c r="A604" s="947"/>
      <c r="B604" s="947"/>
      <c r="C604" s="947"/>
      <c r="D604" s="947"/>
      <c r="E604" s="947"/>
      <c r="F604" s="947"/>
      <c r="G604" s="947"/>
      <c r="H604" s="947"/>
      <c r="I604" s="947"/>
    </row>
    <row r="605" spans="1:9" ht="15.75" customHeight="1">
      <c r="A605" s="947"/>
      <c r="B605" s="947"/>
      <c r="C605" s="947"/>
      <c r="D605" s="947"/>
      <c r="E605" s="947"/>
      <c r="F605" s="947"/>
      <c r="G605" s="947"/>
      <c r="H605" s="947"/>
      <c r="I605" s="947"/>
    </row>
    <row r="606" spans="1:9" ht="15.75" customHeight="1">
      <c r="A606" s="947"/>
      <c r="B606" s="947"/>
      <c r="C606" s="947"/>
      <c r="D606" s="947"/>
      <c r="E606" s="947"/>
      <c r="F606" s="947"/>
      <c r="G606" s="947"/>
      <c r="H606" s="947"/>
      <c r="I606" s="947"/>
    </row>
    <row r="607" spans="1:9" ht="15.75" customHeight="1">
      <c r="A607" s="947"/>
      <c r="B607" s="947"/>
      <c r="C607" s="947"/>
      <c r="D607" s="947"/>
      <c r="E607" s="947"/>
      <c r="F607" s="947"/>
      <c r="G607" s="947"/>
      <c r="H607" s="947"/>
      <c r="I607" s="947"/>
    </row>
    <row r="608" spans="1:9" ht="15.75" customHeight="1">
      <c r="A608" s="947"/>
      <c r="B608" s="947"/>
      <c r="C608" s="947"/>
      <c r="D608" s="947"/>
      <c r="E608" s="947"/>
      <c r="F608" s="947"/>
      <c r="G608" s="947"/>
      <c r="H608" s="947"/>
      <c r="I608" s="947"/>
    </row>
    <row r="609" spans="1:9" ht="15.75" customHeight="1">
      <c r="A609" s="947"/>
      <c r="B609" s="947"/>
      <c r="C609" s="947"/>
      <c r="D609" s="947"/>
      <c r="E609" s="947"/>
      <c r="F609" s="947"/>
      <c r="G609" s="947"/>
      <c r="H609" s="947"/>
      <c r="I609" s="947"/>
    </row>
    <row r="610" spans="1:9" ht="15.75" customHeight="1">
      <c r="A610" s="947"/>
      <c r="B610" s="947"/>
      <c r="C610" s="947"/>
      <c r="D610" s="947"/>
      <c r="E610" s="947"/>
      <c r="F610" s="947"/>
      <c r="G610" s="947"/>
      <c r="H610" s="947"/>
      <c r="I610" s="947"/>
    </row>
    <row r="611" spans="1:9" ht="15.75" customHeight="1">
      <c r="A611" s="947"/>
      <c r="B611" s="947"/>
      <c r="C611" s="947"/>
      <c r="D611" s="947"/>
      <c r="E611" s="947"/>
      <c r="F611" s="947"/>
      <c r="G611" s="947"/>
      <c r="H611" s="947"/>
      <c r="I611" s="947"/>
    </row>
    <row r="612" spans="1:9" ht="15.75" customHeight="1">
      <c r="A612" s="947"/>
      <c r="B612" s="947"/>
      <c r="C612" s="947"/>
      <c r="D612" s="947"/>
      <c r="E612" s="947"/>
      <c r="F612" s="947"/>
      <c r="G612" s="947"/>
      <c r="H612" s="947"/>
      <c r="I612" s="947"/>
    </row>
    <row r="613" spans="1:9" ht="15.75" customHeight="1">
      <c r="A613" s="947"/>
      <c r="B613" s="947"/>
      <c r="C613" s="947"/>
      <c r="D613" s="947"/>
      <c r="E613" s="947"/>
      <c r="F613" s="947"/>
      <c r="G613" s="947"/>
      <c r="H613" s="947"/>
      <c r="I613" s="947"/>
    </row>
    <row r="614" spans="1:9" ht="15.75" customHeight="1">
      <c r="A614" s="947"/>
      <c r="B614" s="947"/>
      <c r="C614" s="947"/>
      <c r="D614" s="947"/>
      <c r="E614" s="947"/>
      <c r="F614" s="947"/>
      <c r="G614" s="947"/>
      <c r="H614" s="947"/>
      <c r="I614" s="947"/>
    </row>
    <row r="615" spans="1:9" ht="15.75" customHeight="1">
      <c r="A615" s="947"/>
      <c r="B615" s="947"/>
      <c r="C615" s="947"/>
      <c r="D615" s="947"/>
      <c r="E615" s="947"/>
      <c r="F615" s="947"/>
      <c r="G615" s="947"/>
      <c r="H615" s="947"/>
      <c r="I615" s="947"/>
    </row>
    <row r="616" spans="1:9" ht="15.75" customHeight="1">
      <c r="A616" s="947"/>
      <c r="B616" s="947"/>
      <c r="C616" s="947"/>
      <c r="D616" s="947"/>
      <c r="E616" s="947"/>
      <c r="F616" s="947"/>
      <c r="G616" s="947"/>
      <c r="H616" s="947"/>
      <c r="I616" s="947"/>
    </row>
    <row r="617" spans="1:9" ht="15.75" customHeight="1">
      <c r="A617" s="947"/>
      <c r="B617" s="947"/>
      <c r="C617" s="947"/>
      <c r="D617" s="947"/>
      <c r="E617" s="947"/>
      <c r="F617" s="947"/>
      <c r="G617" s="947"/>
      <c r="H617" s="947"/>
      <c r="I617" s="947"/>
    </row>
    <row r="618" spans="1:9" ht="15.75" customHeight="1">
      <c r="A618" s="947"/>
      <c r="B618" s="947"/>
      <c r="C618" s="947"/>
      <c r="D618" s="947"/>
      <c r="E618" s="947"/>
      <c r="F618" s="947"/>
      <c r="G618" s="947"/>
      <c r="H618" s="947"/>
      <c r="I618" s="947"/>
    </row>
    <row r="619" spans="1:9" ht="15.75" customHeight="1">
      <c r="A619" s="947"/>
      <c r="B619" s="947"/>
      <c r="C619" s="947"/>
      <c r="D619" s="947"/>
      <c r="E619" s="947"/>
      <c r="F619" s="947"/>
      <c r="G619" s="947"/>
      <c r="H619" s="947"/>
      <c r="I619" s="947"/>
    </row>
    <row r="620" spans="1:9" ht="15.75" customHeight="1">
      <c r="A620" s="947"/>
      <c r="B620" s="947"/>
      <c r="C620" s="947"/>
      <c r="D620" s="947"/>
      <c r="E620" s="947"/>
      <c r="F620" s="947"/>
      <c r="G620" s="947"/>
      <c r="H620" s="947"/>
      <c r="I620" s="947"/>
    </row>
    <row r="621" spans="1:9" ht="15.75" customHeight="1">
      <c r="A621" s="947"/>
      <c r="B621" s="947"/>
      <c r="C621" s="947"/>
      <c r="D621" s="947"/>
      <c r="E621" s="947"/>
      <c r="F621" s="947"/>
      <c r="G621" s="947"/>
      <c r="H621" s="947"/>
      <c r="I621" s="947"/>
    </row>
    <row r="622" spans="1:9" ht="15.75" customHeight="1">
      <c r="A622" s="947"/>
      <c r="B622" s="947"/>
      <c r="C622" s="947"/>
      <c r="D622" s="947"/>
      <c r="E622" s="947"/>
      <c r="F622" s="947"/>
      <c r="G622" s="947"/>
      <c r="H622" s="947"/>
      <c r="I622" s="947"/>
    </row>
    <row r="623" spans="1:9" ht="15.75" customHeight="1">
      <c r="A623" s="947"/>
      <c r="B623" s="947"/>
      <c r="C623" s="947"/>
      <c r="D623" s="947"/>
      <c r="E623" s="947"/>
      <c r="F623" s="947"/>
      <c r="G623" s="947"/>
      <c r="H623" s="947"/>
      <c r="I623" s="947"/>
    </row>
    <row r="624" spans="1:9" ht="15.75" customHeight="1">
      <c r="A624" s="947"/>
      <c r="B624" s="947"/>
      <c r="C624" s="947"/>
      <c r="D624" s="947"/>
      <c r="E624" s="947"/>
      <c r="F624" s="947"/>
      <c r="G624" s="947"/>
      <c r="H624" s="947"/>
      <c r="I624" s="947"/>
    </row>
    <row r="625" spans="1:9" ht="15.75" customHeight="1">
      <c r="A625" s="947"/>
      <c r="B625" s="947"/>
      <c r="C625" s="947"/>
      <c r="D625" s="947"/>
      <c r="E625" s="947"/>
      <c r="F625" s="947"/>
      <c r="G625" s="947"/>
      <c r="H625" s="947"/>
      <c r="I625" s="947"/>
    </row>
    <row r="626" spans="1:9" ht="15.75" customHeight="1">
      <c r="A626" s="947"/>
      <c r="B626" s="947"/>
      <c r="C626" s="947"/>
      <c r="D626" s="947"/>
      <c r="E626" s="947"/>
      <c r="F626" s="947"/>
      <c r="G626" s="947"/>
      <c r="H626" s="947"/>
      <c r="I626" s="947"/>
    </row>
    <row r="627" spans="1:9" ht="15.75" customHeight="1">
      <c r="A627" s="947"/>
      <c r="B627" s="947"/>
      <c r="C627" s="947"/>
      <c r="D627" s="947"/>
      <c r="E627" s="947"/>
      <c r="F627" s="947"/>
      <c r="G627" s="947"/>
      <c r="H627" s="947"/>
      <c r="I627" s="947"/>
    </row>
    <row r="628" spans="1:9" ht="15.75" customHeight="1">
      <c r="A628" s="947"/>
      <c r="B628" s="947"/>
      <c r="C628" s="947"/>
      <c r="D628" s="947"/>
      <c r="E628" s="947"/>
      <c r="F628" s="947"/>
      <c r="G628" s="947"/>
      <c r="H628" s="947"/>
      <c r="I628" s="947"/>
    </row>
    <row r="629" spans="1:9" ht="15.75" customHeight="1">
      <c r="A629" s="947"/>
      <c r="B629" s="947"/>
      <c r="C629" s="947"/>
      <c r="D629" s="947"/>
      <c r="E629" s="947"/>
      <c r="F629" s="947"/>
      <c r="G629" s="947"/>
      <c r="H629" s="947"/>
      <c r="I629" s="947"/>
    </row>
    <row r="630" spans="1:9" ht="15.75" customHeight="1">
      <c r="A630" s="947"/>
      <c r="B630" s="947"/>
      <c r="C630" s="947"/>
      <c r="D630" s="947"/>
      <c r="E630" s="947"/>
      <c r="F630" s="947"/>
      <c r="G630" s="947"/>
      <c r="H630" s="947"/>
      <c r="I630" s="947"/>
    </row>
    <row r="631" spans="1:9" ht="15.75" customHeight="1">
      <c r="A631" s="947"/>
      <c r="B631" s="947"/>
      <c r="C631" s="947"/>
      <c r="D631" s="947"/>
      <c r="E631" s="947"/>
      <c r="F631" s="947"/>
      <c r="G631" s="947"/>
      <c r="H631" s="947"/>
      <c r="I631" s="947"/>
    </row>
    <row r="632" spans="1:9" ht="15.75" customHeight="1">
      <c r="A632" s="947"/>
      <c r="B632" s="947"/>
      <c r="C632" s="947"/>
      <c r="D632" s="947"/>
      <c r="E632" s="947"/>
      <c r="F632" s="947"/>
      <c r="G632" s="947"/>
      <c r="H632" s="947"/>
      <c r="I632" s="947"/>
    </row>
    <row r="633" spans="1:9" ht="15.75" customHeight="1">
      <c r="A633" s="947"/>
      <c r="B633" s="947"/>
      <c r="C633" s="947"/>
      <c r="D633" s="947"/>
      <c r="E633" s="947"/>
      <c r="F633" s="947"/>
      <c r="G633" s="947"/>
      <c r="H633" s="947"/>
      <c r="I633" s="947"/>
    </row>
    <row r="634" spans="1:9" ht="15.75" customHeight="1">
      <c r="A634" s="947"/>
      <c r="B634" s="947"/>
      <c r="C634" s="947"/>
      <c r="D634" s="947"/>
      <c r="E634" s="947"/>
      <c r="F634" s="947"/>
      <c r="G634" s="947"/>
      <c r="H634" s="947"/>
      <c r="I634" s="947"/>
    </row>
    <row r="635" spans="1:9" ht="15.75" customHeight="1">
      <c r="A635" s="947"/>
      <c r="B635" s="947"/>
      <c r="C635" s="947"/>
      <c r="D635" s="947"/>
      <c r="E635" s="947"/>
      <c r="F635" s="947"/>
      <c r="G635" s="947"/>
      <c r="H635" s="947"/>
      <c r="I635" s="947"/>
    </row>
    <row r="636" spans="1:9" ht="15.75" customHeight="1">
      <c r="A636" s="947"/>
      <c r="B636" s="947"/>
      <c r="C636" s="947"/>
      <c r="D636" s="947"/>
      <c r="E636" s="947"/>
      <c r="F636" s="947"/>
      <c r="G636" s="947"/>
      <c r="H636" s="947"/>
      <c r="I636" s="947"/>
    </row>
    <row r="637" spans="1:9" ht="15.75" customHeight="1">
      <c r="A637" s="947"/>
      <c r="B637" s="947"/>
      <c r="C637" s="947"/>
      <c r="D637" s="947"/>
      <c r="E637" s="947"/>
      <c r="F637" s="947"/>
      <c r="G637" s="947"/>
      <c r="H637" s="947"/>
      <c r="I637" s="947"/>
    </row>
    <row r="638" spans="1:9" ht="15.75" customHeight="1">
      <c r="A638" s="947"/>
      <c r="B638" s="947"/>
      <c r="C638" s="947"/>
      <c r="D638" s="947"/>
      <c r="E638" s="947"/>
      <c r="F638" s="947"/>
      <c r="G638" s="947"/>
      <c r="H638" s="947"/>
      <c r="I638" s="947"/>
    </row>
    <row r="639" spans="1:9" ht="15.75" customHeight="1">
      <c r="A639" s="947"/>
      <c r="B639" s="947"/>
      <c r="C639" s="947"/>
      <c r="D639" s="947"/>
      <c r="E639" s="947"/>
      <c r="F639" s="947"/>
      <c r="G639" s="947"/>
      <c r="H639" s="947"/>
      <c r="I639" s="947"/>
    </row>
    <row r="640" spans="1:9" ht="15.75" customHeight="1">
      <c r="A640" s="947"/>
      <c r="B640" s="947"/>
      <c r="C640" s="947"/>
      <c r="D640" s="947"/>
      <c r="E640" s="947"/>
      <c r="F640" s="947"/>
      <c r="G640" s="947"/>
      <c r="H640" s="947"/>
      <c r="I640" s="947"/>
    </row>
    <row r="641" spans="1:9" ht="15.75" customHeight="1">
      <c r="A641" s="947"/>
      <c r="B641" s="947"/>
      <c r="C641" s="947"/>
      <c r="D641" s="947"/>
      <c r="E641" s="947"/>
      <c r="F641" s="947"/>
      <c r="G641" s="947"/>
      <c r="H641" s="947"/>
      <c r="I641" s="947"/>
    </row>
    <row r="642" spans="1:9" ht="15.75" customHeight="1">
      <c r="A642" s="947"/>
      <c r="B642" s="947"/>
      <c r="C642" s="947"/>
      <c r="D642" s="947"/>
      <c r="E642" s="947"/>
      <c r="F642" s="947"/>
      <c r="G642" s="947"/>
      <c r="H642" s="947"/>
      <c r="I642" s="947"/>
    </row>
    <row r="643" spans="1:9" ht="15.75" customHeight="1">
      <c r="A643" s="947"/>
      <c r="B643" s="947"/>
      <c r="C643" s="947"/>
      <c r="D643" s="947"/>
      <c r="E643" s="947"/>
      <c r="F643" s="947"/>
      <c r="G643" s="947"/>
      <c r="H643" s="947"/>
      <c r="I643" s="947"/>
    </row>
    <row r="644" spans="1:9" ht="15.75" customHeight="1">
      <c r="A644" s="947"/>
      <c r="B644" s="947"/>
      <c r="C644" s="947"/>
      <c r="D644" s="947"/>
      <c r="E644" s="947"/>
      <c r="F644" s="947"/>
      <c r="G644" s="947"/>
      <c r="H644" s="947"/>
      <c r="I644" s="947"/>
    </row>
    <row r="645" spans="1:9" ht="15.75" customHeight="1">
      <c r="A645" s="947"/>
      <c r="B645" s="947"/>
      <c r="C645" s="947"/>
      <c r="D645" s="947"/>
      <c r="E645" s="947"/>
      <c r="F645" s="947"/>
      <c r="G645" s="947"/>
      <c r="H645" s="947"/>
      <c r="I645" s="947"/>
    </row>
    <row r="646" spans="1:9" ht="15.75" customHeight="1">
      <c r="A646" s="947"/>
      <c r="B646" s="947"/>
      <c r="C646" s="947"/>
      <c r="D646" s="947"/>
      <c r="E646" s="947"/>
      <c r="F646" s="947"/>
      <c r="G646" s="947"/>
      <c r="H646" s="947"/>
      <c r="I646" s="947"/>
    </row>
    <row r="647" spans="1:9" ht="15.75" customHeight="1">
      <c r="A647" s="947"/>
      <c r="B647" s="947"/>
      <c r="C647" s="947"/>
      <c r="D647" s="947"/>
      <c r="E647" s="947"/>
      <c r="F647" s="947"/>
      <c r="G647" s="947"/>
      <c r="H647" s="947"/>
      <c r="I647" s="947"/>
    </row>
    <row r="648" spans="1:9" ht="15.75" customHeight="1">
      <c r="A648" s="947"/>
      <c r="B648" s="947"/>
      <c r="C648" s="947"/>
      <c r="D648" s="947"/>
      <c r="E648" s="947"/>
      <c r="F648" s="947"/>
      <c r="G648" s="947"/>
      <c r="H648" s="947"/>
      <c r="I648" s="947"/>
    </row>
    <row r="649" spans="1:9" ht="15.75" customHeight="1">
      <c r="A649" s="947"/>
      <c r="B649" s="947"/>
      <c r="C649" s="947"/>
      <c r="D649" s="947"/>
      <c r="E649" s="947"/>
      <c r="F649" s="947"/>
      <c r="G649" s="947"/>
      <c r="H649" s="947"/>
      <c r="I649" s="947"/>
    </row>
    <row r="650" spans="1:9" ht="15.75" customHeight="1">
      <c r="A650" s="947"/>
      <c r="B650" s="947"/>
      <c r="C650" s="947"/>
      <c r="D650" s="947"/>
      <c r="E650" s="947"/>
      <c r="F650" s="947"/>
      <c r="G650" s="947"/>
      <c r="H650" s="947"/>
      <c r="I650" s="947"/>
    </row>
    <row r="651" spans="1:9" ht="15.75" customHeight="1">
      <c r="A651" s="947"/>
      <c r="B651" s="947"/>
      <c r="C651" s="947"/>
      <c r="D651" s="947"/>
      <c r="E651" s="947"/>
      <c r="F651" s="947"/>
      <c r="G651" s="947"/>
      <c r="H651" s="947"/>
      <c r="I651" s="947"/>
    </row>
    <row r="652" spans="1:9" ht="15.75" customHeight="1">
      <c r="A652" s="947"/>
      <c r="B652" s="947"/>
      <c r="C652" s="947"/>
      <c r="D652" s="947"/>
      <c r="E652" s="947"/>
      <c r="F652" s="947"/>
      <c r="G652" s="947"/>
      <c r="H652" s="947"/>
      <c r="I652" s="947"/>
    </row>
    <row r="653" spans="1:9" ht="15.75" customHeight="1">
      <c r="A653" s="947"/>
      <c r="B653" s="947"/>
      <c r="C653" s="947"/>
      <c r="D653" s="947"/>
      <c r="E653" s="947"/>
      <c r="F653" s="947"/>
      <c r="G653" s="947"/>
      <c r="H653" s="947"/>
      <c r="I653" s="947"/>
    </row>
    <row r="654" spans="1:9" ht="15.75" customHeight="1">
      <c r="A654" s="947"/>
      <c r="B654" s="947"/>
      <c r="C654" s="947"/>
      <c r="D654" s="947"/>
      <c r="E654" s="947"/>
      <c r="F654" s="947"/>
      <c r="G654" s="947"/>
      <c r="H654" s="947"/>
      <c r="I654" s="947"/>
    </row>
    <row r="655" spans="1:9" ht="15.75" customHeight="1">
      <c r="A655" s="947"/>
      <c r="B655" s="947"/>
      <c r="C655" s="947"/>
      <c r="D655" s="947"/>
      <c r="E655" s="947"/>
      <c r="F655" s="947"/>
      <c r="G655" s="947"/>
      <c r="H655" s="947"/>
      <c r="I655" s="947"/>
    </row>
    <row r="656" spans="1:9" ht="15.75" customHeight="1">
      <c r="A656" s="947"/>
      <c r="B656" s="947"/>
      <c r="C656" s="947"/>
      <c r="D656" s="947"/>
      <c r="E656" s="947"/>
      <c r="F656" s="947"/>
      <c r="G656" s="947"/>
      <c r="H656" s="947"/>
      <c r="I656" s="947"/>
    </row>
    <row r="657" spans="1:9" ht="15.75" customHeight="1">
      <c r="A657" s="947"/>
      <c r="B657" s="947"/>
      <c r="C657" s="947"/>
      <c r="D657" s="947"/>
      <c r="E657" s="947"/>
      <c r="F657" s="947"/>
      <c r="G657" s="947"/>
      <c r="H657" s="947"/>
      <c r="I657" s="947"/>
    </row>
    <row r="658" spans="1:9" ht="15.75" customHeight="1">
      <c r="A658" s="947"/>
      <c r="B658" s="947"/>
      <c r="C658" s="947"/>
      <c r="D658" s="947"/>
      <c r="E658" s="947"/>
      <c r="F658" s="947"/>
      <c r="G658" s="947"/>
      <c r="H658" s="947"/>
      <c r="I658" s="947"/>
    </row>
    <row r="659" spans="1:9" ht="15.75" customHeight="1">
      <c r="A659" s="947"/>
      <c r="B659" s="947"/>
      <c r="C659" s="947"/>
      <c r="D659" s="947"/>
      <c r="E659" s="947"/>
      <c r="F659" s="947"/>
      <c r="G659" s="947"/>
      <c r="H659" s="947"/>
      <c r="I659" s="947"/>
    </row>
    <row r="660" spans="1:9" ht="15.75" customHeight="1">
      <c r="A660" s="947"/>
      <c r="B660" s="947"/>
      <c r="C660" s="947"/>
      <c r="D660" s="947"/>
      <c r="E660" s="947"/>
      <c r="F660" s="947"/>
      <c r="G660" s="947"/>
      <c r="H660" s="947"/>
      <c r="I660" s="947"/>
    </row>
    <row r="661" spans="1:9" ht="15.75" customHeight="1">
      <c r="A661" s="947"/>
      <c r="B661" s="947"/>
      <c r="C661" s="947"/>
      <c r="D661" s="947"/>
      <c r="E661" s="947"/>
      <c r="F661" s="947"/>
      <c r="G661" s="947"/>
      <c r="H661" s="947"/>
      <c r="I661" s="947"/>
    </row>
    <row r="662" spans="1:9" ht="15.75" customHeight="1">
      <c r="A662" s="947"/>
      <c r="B662" s="947"/>
      <c r="C662" s="947"/>
      <c r="D662" s="947"/>
      <c r="E662" s="947"/>
      <c r="F662" s="947"/>
      <c r="G662" s="947"/>
      <c r="H662" s="947"/>
      <c r="I662" s="947"/>
    </row>
    <row r="663" spans="1:9" ht="15.75" customHeight="1">
      <c r="A663" s="947"/>
      <c r="B663" s="947"/>
      <c r="C663" s="947"/>
      <c r="D663" s="947"/>
      <c r="E663" s="947"/>
      <c r="F663" s="947"/>
      <c r="G663" s="947"/>
      <c r="H663" s="947"/>
      <c r="I663" s="947"/>
    </row>
    <row r="664" spans="1:9" ht="15.75" customHeight="1">
      <c r="A664" s="947"/>
      <c r="B664" s="947"/>
      <c r="C664" s="947"/>
      <c r="D664" s="947"/>
      <c r="E664" s="947"/>
      <c r="F664" s="947"/>
      <c r="G664" s="947"/>
      <c r="H664" s="947"/>
      <c r="I664" s="947"/>
    </row>
    <row r="665" spans="1:9" ht="15.75" customHeight="1">
      <c r="A665" s="947"/>
      <c r="B665" s="947"/>
      <c r="C665" s="947"/>
      <c r="D665" s="947"/>
      <c r="E665" s="947"/>
      <c r="F665" s="947"/>
      <c r="G665" s="947"/>
      <c r="H665" s="947"/>
      <c r="I665" s="947"/>
    </row>
    <row r="666" spans="1:9" ht="15.75" customHeight="1">
      <c r="A666" s="947"/>
      <c r="B666" s="947"/>
      <c r="C666" s="947"/>
      <c r="D666" s="947"/>
      <c r="E666" s="947"/>
      <c r="F666" s="947"/>
      <c r="G666" s="947"/>
      <c r="H666" s="947"/>
      <c r="I666" s="947"/>
    </row>
    <row r="667" spans="1:9" ht="15.75" customHeight="1">
      <c r="A667" s="947"/>
      <c r="B667" s="947"/>
      <c r="C667" s="947"/>
      <c r="D667" s="947"/>
      <c r="E667" s="947"/>
      <c r="F667" s="947"/>
      <c r="G667" s="947"/>
      <c r="H667" s="947"/>
      <c r="I667" s="947"/>
    </row>
    <row r="668" spans="1:9" ht="15.75" customHeight="1">
      <c r="A668" s="947"/>
      <c r="B668" s="947"/>
      <c r="C668" s="947"/>
      <c r="D668" s="947"/>
      <c r="E668" s="947"/>
      <c r="F668" s="947"/>
      <c r="G668" s="947"/>
      <c r="H668" s="947"/>
      <c r="I668" s="947"/>
    </row>
    <row r="669" spans="1:9" ht="15.75" customHeight="1">
      <c r="A669" s="947"/>
      <c r="B669" s="947"/>
      <c r="C669" s="947"/>
      <c r="D669" s="947"/>
      <c r="E669" s="947"/>
      <c r="F669" s="947"/>
      <c r="G669" s="947"/>
      <c r="H669" s="947"/>
      <c r="I669" s="947"/>
    </row>
    <row r="670" spans="1:9" ht="15.75" customHeight="1">
      <c r="A670" s="947"/>
      <c r="B670" s="947"/>
      <c r="C670" s="947"/>
      <c r="D670" s="947"/>
      <c r="E670" s="947"/>
      <c r="F670" s="947"/>
      <c r="G670" s="947"/>
      <c r="H670" s="947"/>
      <c r="I670" s="947"/>
    </row>
    <row r="671" spans="1:9" ht="15.75" customHeight="1">
      <c r="A671" s="947"/>
      <c r="B671" s="947"/>
      <c r="C671" s="947"/>
      <c r="D671" s="947"/>
      <c r="E671" s="947"/>
      <c r="F671" s="947"/>
      <c r="G671" s="947"/>
      <c r="H671" s="947"/>
      <c r="I671" s="947"/>
    </row>
    <row r="672" spans="1:9" ht="15.75" customHeight="1">
      <c r="A672" s="947"/>
      <c r="B672" s="947"/>
      <c r="C672" s="947"/>
      <c r="D672" s="947"/>
      <c r="E672" s="947"/>
      <c r="F672" s="947"/>
      <c r="G672" s="947"/>
      <c r="H672" s="947"/>
      <c r="I672" s="947"/>
    </row>
    <row r="673" spans="1:9" ht="15.75" customHeight="1">
      <c r="A673" s="947"/>
      <c r="B673" s="947"/>
      <c r="C673" s="947"/>
      <c r="D673" s="947"/>
      <c r="E673" s="947"/>
      <c r="F673" s="947"/>
      <c r="G673" s="947"/>
      <c r="H673" s="947"/>
      <c r="I673" s="947"/>
    </row>
    <row r="674" spans="1:9" ht="15.75" customHeight="1">
      <c r="A674" s="947"/>
      <c r="B674" s="947"/>
      <c r="C674" s="947"/>
      <c r="D674" s="947"/>
      <c r="E674" s="947"/>
      <c r="F674" s="947"/>
      <c r="G674" s="947"/>
      <c r="H674" s="947"/>
      <c r="I674" s="947"/>
    </row>
    <row r="675" spans="1:9" ht="15.75" customHeight="1">
      <c r="A675" s="947"/>
      <c r="B675" s="947"/>
      <c r="C675" s="947"/>
      <c r="D675" s="947"/>
      <c r="E675" s="947"/>
      <c r="F675" s="947"/>
      <c r="G675" s="947"/>
      <c r="H675" s="947"/>
      <c r="I675" s="947"/>
    </row>
    <row r="676" spans="1:9" ht="15.75" customHeight="1">
      <c r="A676" s="947"/>
      <c r="B676" s="947"/>
      <c r="C676" s="947"/>
      <c r="D676" s="947"/>
      <c r="E676" s="947"/>
      <c r="F676" s="947"/>
      <c r="G676" s="947"/>
      <c r="H676" s="947"/>
      <c r="I676" s="947"/>
    </row>
    <row r="677" spans="1:9" ht="15.75" customHeight="1">
      <c r="A677" s="947"/>
      <c r="B677" s="947"/>
      <c r="C677" s="947"/>
      <c r="D677" s="947"/>
      <c r="E677" s="947"/>
      <c r="F677" s="947"/>
      <c r="G677" s="947"/>
      <c r="H677" s="947"/>
      <c r="I677" s="947"/>
    </row>
    <row r="678" spans="1:9" ht="15.75" customHeight="1">
      <c r="A678" s="947"/>
      <c r="B678" s="947"/>
      <c r="C678" s="947"/>
      <c r="D678" s="947"/>
      <c r="E678" s="947"/>
      <c r="F678" s="947"/>
      <c r="G678" s="947"/>
      <c r="H678" s="947"/>
      <c r="I678" s="947"/>
    </row>
    <row r="679" spans="1:9" ht="15.75" customHeight="1">
      <c r="A679" s="947"/>
      <c r="B679" s="947"/>
      <c r="C679" s="947"/>
      <c r="D679" s="947"/>
      <c r="E679" s="947"/>
      <c r="F679" s="947"/>
      <c r="G679" s="947"/>
      <c r="H679" s="947"/>
      <c r="I679" s="947"/>
    </row>
    <row r="680" spans="1:9" ht="15.75" customHeight="1">
      <c r="A680" s="947"/>
      <c r="B680" s="947"/>
      <c r="C680" s="947"/>
      <c r="D680" s="947"/>
      <c r="E680" s="947"/>
      <c r="F680" s="947"/>
      <c r="G680" s="947"/>
      <c r="H680" s="947"/>
      <c r="I680" s="947"/>
    </row>
    <row r="681" spans="1:9" ht="15.75" customHeight="1">
      <c r="A681" s="947"/>
      <c r="B681" s="947"/>
      <c r="C681" s="947"/>
      <c r="D681" s="947"/>
      <c r="E681" s="947"/>
      <c r="F681" s="947"/>
      <c r="G681" s="947"/>
      <c r="H681" s="947"/>
      <c r="I681" s="947"/>
    </row>
    <row r="682" spans="1:9" ht="15.75" customHeight="1">
      <c r="A682" s="947"/>
      <c r="B682" s="947"/>
      <c r="C682" s="947"/>
      <c r="D682" s="947"/>
      <c r="E682" s="947"/>
      <c r="F682" s="947"/>
      <c r="G682" s="947"/>
      <c r="H682" s="947"/>
      <c r="I682" s="947"/>
    </row>
    <row r="683" spans="1:9" ht="15.75" customHeight="1">
      <c r="A683" s="947"/>
      <c r="B683" s="947"/>
      <c r="C683" s="947"/>
      <c r="D683" s="947"/>
      <c r="E683" s="947"/>
      <c r="F683" s="947"/>
      <c r="G683" s="947"/>
      <c r="H683" s="947"/>
      <c r="I683" s="947"/>
    </row>
    <row r="684" spans="1:9" ht="15.75" customHeight="1">
      <c r="A684" s="947"/>
      <c r="B684" s="947"/>
      <c r="C684" s="947"/>
      <c r="D684" s="947"/>
      <c r="E684" s="947"/>
      <c r="F684" s="947"/>
      <c r="G684" s="947"/>
      <c r="H684" s="947"/>
      <c r="I684" s="947"/>
    </row>
    <row r="685" spans="1:9" ht="15.75" customHeight="1">
      <c r="A685" s="947"/>
      <c r="B685" s="947"/>
      <c r="C685" s="947"/>
      <c r="D685" s="947"/>
      <c r="E685" s="947"/>
      <c r="F685" s="947"/>
      <c r="G685" s="947"/>
      <c r="H685" s="947"/>
      <c r="I685" s="947"/>
    </row>
    <row r="686" spans="1:9" ht="15.75" customHeight="1">
      <c r="A686" s="947"/>
      <c r="B686" s="947"/>
      <c r="C686" s="947"/>
      <c r="D686" s="947"/>
      <c r="E686" s="947"/>
      <c r="F686" s="947"/>
      <c r="G686" s="947"/>
      <c r="H686" s="947"/>
      <c r="I686" s="947"/>
    </row>
    <row r="687" spans="1:9" ht="15.75" customHeight="1">
      <c r="A687" s="947"/>
      <c r="B687" s="947"/>
      <c r="C687" s="947"/>
      <c r="D687" s="947"/>
      <c r="E687" s="947"/>
      <c r="F687" s="947"/>
      <c r="G687" s="947"/>
      <c r="H687" s="947"/>
      <c r="I687" s="947"/>
    </row>
    <row r="688" spans="1:9" ht="15.75" customHeight="1">
      <c r="A688" s="947"/>
      <c r="B688" s="947"/>
      <c r="C688" s="947"/>
      <c r="D688" s="947"/>
      <c r="E688" s="947"/>
      <c r="F688" s="947"/>
      <c r="G688" s="947"/>
      <c r="H688" s="947"/>
      <c r="I688" s="947"/>
    </row>
    <row r="689" spans="1:9" ht="15.75" customHeight="1">
      <c r="A689" s="947"/>
      <c r="B689" s="947"/>
      <c r="C689" s="947"/>
      <c r="D689" s="947"/>
      <c r="E689" s="947"/>
      <c r="F689" s="947"/>
      <c r="G689" s="947"/>
      <c r="H689" s="947"/>
      <c r="I689" s="947"/>
    </row>
    <row r="690" spans="1:9" ht="15.75" customHeight="1">
      <c r="A690" s="947"/>
      <c r="B690" s="947"/>
      <c r="C690" s="947"/>
      <c r="D690" s="947"/>
      <c r="E690" s="947"/>
      <c r="F690" s="947"/>
      <c r="G690" s="947"/>
      <c r="H690" s="947"/>
      <c r="I690" s="947"/>
    </row>
    <row r="691" spans="1:9" ht="15.75" customHeight="1">
      <c r="A691" s="947"/>
      <c r="B691" s="947"/>
      <c r="C691" s="947"/>
      <c r="D691" s="947"/>
      <c r="E691" s="947"/>
      <c r="F691" s="947"/>
      <c r="G691" s="947"/>
      <c r="H691" s="947"/>
      <c r="I691" s="947"/>
    </row>
    <row r="692" spans="1:9" ht="15.75" customHeight="1">
      <c r="A692" s="947"/>
      <c r="B692" s="947"/>
      <c r="C692" s="947"/>
      <c r="D692" s="947"/>
      <c r="E692" s="947"/>
      <c r="F692" s="947"/>
      <c r="G692" s="947"/>
      <c r="H692" s="947"/>
      <c r="I692" s="947"/>
    </row>
    <row r="693" spans="1:9" ht="15.75" customHeight="1">
      <c r="A693" s="947"/>
      <c r="B693" s="947"/>
      <c r="C693" s="947"/>
      <c r="D693" s="947"/>
      <c r="E693" s="947"/>
      <c r="F693" s="947"/>
      <c r="G693" s="947"/>
      <c r="H693" s="947"/>
      <c r="I693" s="947"/>
    </row>
    <row r="694" spans="1:9" ht="15.75" customHeight="1">
      <c r="A694" s="947"/>
      <c r="B694" s="947"/>
      <c r="C694" s="947"/>
      <c r="D694" s="947"/>
      <c r="E694" s="947"/>
      <c r="F694" s="947"/>
      <c r="G694" s="947"/>
      <c r="H694" s="947"/>
      <c r="I694" s="947"/>
    </row>
    <row r="695" spans="1:9" ht="15.75" customHeight="1">
      <c r="A695" s="947"/>
      <c r="B695" s="947"/>
      <c r="C695" s="947"/>
      <c r="D695" s="947"/>
      <c r="E695" s="947"/>
      <c r="F695" s="947"/>
      <c r="G695" s="947"/>
      <c r="H695" s="947"/>
      <c r="I695" s="947"/>
    </row>
    <row r="696" spans="1:9" ht="15.75" customHeight="1">
      <c r="A696" s="947"/>
      <c r="B696" s="947"/>
      <c r="C696" s="947"/>
      <c r="D696" s="947"/>
      <c r="E696" s="947"/>
      <c r="F696" s="947"/>
      <c r="G696" s="947"/>
      <c r="H696" s="947"/>
      <c r="I696" s="947"/>
    </row>
    <row r="697" spans="1:9" ht="15.75" customHeight="1">
      <c r="A697" s="947"/>
      <c r="B697" s="947"/>
      <c r="C697" s="947"/>
      <c r="D697" s="947"/>
      <c r="E697" s="947"/>
      <c r="F697" s="947"/>
      <c r="G697" s="947"/>
      <c r="H697" s="947"/>
      <c r="I697" s="947"/>
    </row>
    <row r="698" spans="1:9" ht="15.75" customHeight="1">
      <c r="A698" s="947"/>
      <c r="B698" s="947"/>
      <c r="C698" s="947"/>
      <c r="D698" s="947"/>
      <c r="E698" s="947"/>
      <c r="F698" s="947"/>
      <c r="G698" s="947"/>
      <c r="H698" s="947"/>
      <c r="I698" s="947"/>
    </row>
    <row r="699" spans="1:9" ht="15.75" customHeight="1">
      <c r="A699" s="947"/>
      <c r="B699" s="947"/>
      <c r="C699" s="947"/>
      <c r="D699" s="947"/>
      <c r="E699" s="947"/>
      <c r="F699" s="947"/>
      <c r="G699" s="947"/>
      <c r="H699" s="947"/>
      <c r="I699" s="947"/>
    </row>
    <row r="700" spans="1:9" ht="15.75" customHeight="1">
      <c r="A700" s="947"/>
      <c r="B700" s="947"/>
      <c r="C700" s="947"/>
      <c r="D700" s="947"/>
      <c r="E700" s="947"/>
      <c r="F700" s="947"/>
      <c r="G700" s="947"/>
      <c r="H700" s="947"/>
      <c r="I700" s="947"/>
    </row>
    <row r="701" spans="1:9" ht="15.75" customHeight="1">
      <c r="A701" s="947"/>
      <c r="B701" s="947"/>
      <c r="C701" s="947"/>
      <c r="D701" s="947"/>
      <c r="E701" s="947"/>
      <c r="F701" s="947"/>
      <c r="G701" s="947"/>
      <c r="H701" s="947"/>
      <c r="I701" s="947"/>
    </row>
    <row r="702" spans="1:9" ht="15.75" customHeight="1">
      <c r="A702" s="947"/>
      <c r="B702" s="947"/>
      <c r="C702" s="947"/>
      <c r="D702" s="947"/>
      <c r="E702" s="947"/>
      <c r="F702" s="947"/>
      <c r="G702" s="947"/>
      <c r="H702" s="947"/>
      <c r="I702" s="947"/>
    </row>
    <row r="703" spans="1:9" ht="15.75" customHeight="1">
      <c r="A703" s="947"/>
      <c r="B703" s="947"/>
      <c r="C703" s="947"/>
      <c r="D703" s="947"/>
      <c r="E703" s="947"/>
      <c r="F703" s="947"/>
      <c r="G703" s="947"/>
      <c r="H703" s="947"/>
      <c r="I703" s="947"/>
    </row>
    <row r="704" spans="1:9" ht="15.75" customHeight="1">
      <c r="A704" s="947"/>
      <c r="B704" s="947"/>
      <c r="C704" s="947"/>
      <c r="D704" s="947"/>
      <c r="E704" s="947"/>
      <c r="F704" s="947"/>
      <c r="G704" s="947"/>
      <c r="H704" s="947"/>
      <c r="I704" s="947"/>
    </row>
    <row r="705" spans="1:9" ht="15.75" customHeight="1">
      <c r="A705" s="947"/>
      <c r="B705" s="947"/>
      <c r="C705" s="947"/>
      <c r="D705" s="947"/>
      <c r="E705" s="947"/>
      <c r="F705" s="947"/>
      <c r="G705" s="947"/>
      <c r="H705" s="947"/>
      <c r="I705" s="947"/>
    </row>
    <row r="706" spans="1:9" ht="15.75" customHeight="1">
      <c r="A706" s="947"/>
      <c r="B706" s="947"/>
      <c r="C706" s="947"/>
      <c r="D706" s="947"/>
      <c r="E706" s="947"/>
      <c r="F706" s="947"/>
      <c r="G706" s="947"/>
      <c r="H706" s="947"/>
      <c r="I706" s="947"/>
    </row>
    <row r="707" spans="1:9" ht="15.75" customHeight="1">
      <c r="A707" s="947"/>
      <c r="B707" s="947"/>
      <c r="C707" s="947"/>
      <c r="D707" s="947"/>
      <c r="E707" s="947"/>
      <c r="F707" s="947"/>
      <c r="G707" s="947"/>
      <c r="H707" s="947"/>
      <c r="I707" s="947"/>
    </row>
    <row r="708" spans="1:9" ht="15.75" customHeight="1">
      <c r="A708" s="947"/>
      <c r="B708" s="947"/>
      <c r="C708" s="947"/>
      <c r="D708" s="947"/>
      <c r="E708" s="947"/>
      <c r="F708" s="947"/>
      <c r="G708" s="947"/>
      <c r="H708" s="947"/>
      <c r="I708" s="947"/>
    </row>
    <row r="709" spans="1:9" ht="15.75" customHeight="1">
      <c r="A709" s="947"/>
      <c r="B709" s="947"/>
      <c r="C709" s="947"/>
      <c r="D709" s="947"/>
      <c r="E709" s="947"/>
      <c r="F709" s="947"/>
      <c r="G709" s="947"/>
      <c r="H709" s="947"/>
      <c r="I709" s="947"/>
    </row>
    <row r="710" spans="1:9" ht="15.75" customHeight="1">
      <c r="A710" s="947"/>
      <c r="B710" s="947"/>
      <c r="C710" s="947"/>
      <c r="D710" s="947"/>
      <c r="E710" s="947"/>
      <c r="F710" s="947"/>
      <c r="G710" s="947"/>
      <c r="H710" s="947"/>
      <c r="I710" s="947"/>
    </row>
    <row r="711" spans="1:9" ht="15.75" customHeight="1">
      <c r="A711" s="947"/>
      <c r="B711" s="947"/>
      <c r="C711" s="947"/>
      <c r="D711" s="947"/>
      <c r="E711" s="947"/>
      <c r="F711" s="947"/>
      <c r="G711" s="947"/>
      <c r="H711" s="947"/>
      <c r="I711" s="947"/>
    </row>
    <row r="712" spans="1:9" ht="15.75" customHeight="1">
      <c r="A712" s="947"/>
      <c r="B712" s="947"/>
      <c r="C712" s="947"/>
      <c r="D712" s="947"/>
      <c r="E712" s="947"/>
      <c r="F712" s="947"/>
      <c r="G712" s="947"/>
      <c r="H712" s="947"/>
      <c r="I712" s="947"/>
    </row>
    <row r="713" spans="1:9" ht="15.75" customHeight="1">
      <c r="A713" s="947"/>
      <c r="B713" s="947"/>
      <c r="C713" s="947"/>
      <c r="D713" s="947"/>
      <c r="E713" s="947"/>
      <c r="F713" s="947"/>
      <c r="G713" s="947"/>
      <c r="H713" s="947"/>
      <c r="I713" s="947"/>
    </row>
    <row r="714" spans="1:9" ht="15.75" customHeight="1">
      <c r="A714" s="947"/>
      <c r="B714" s="947"/>
      <c r="C714" s="947"/>
      <c r="D714" s="947"/>
      <c r="E714" s="947"/>
      <c r="F714" s="947"/>
      <c r="G714" s="947"/>
      <c r="H714" s="947"/>
      <c r="I714" s="947"/>
    </row>
    <row r="715" spans="1:9" ht="15.75" customHeight="1">
      <c r="A715" s="947"/>
      <c r="B715" s="947"/>
      <c r="C715" s="947"/>
      <c r="D715" s="947"/>
      <c r="E715" s="947"/>
      <c r="F715" s="947"/>
      <c r="G715" s="947"/>
      <c r="H715" s="947"/>
      <c r="I715" s="947"/>
    </row>
    <row r="716" spans="1:9" ht="15.75" customHeight="1">
      <c r="A716" s="947"/>
      <c r="B716" s="947"/>
      <c r="C716" s="947"/>
      <c r="D716" s="947"/>
      <c r="E716" s="947"/>
      <c r="F716" s="947"/>
      <c r="G716" s="947"/>
      <c r="H716" s="947"/>
      <c r="I716" s="947"/>
    </row>
    <row r="717" spans="1:9" ht="15.75" customHeight="1">
      <c r="A717" s="947"/>
      <c r="B717" s="947"/>
      <c r="C717" s="947"/>
      <c r="D717" s="947"/>
      <c r="E717" s="947"/>
      <c r="F717" s="947"/>
      <c r="G717" s="947"/>
      <c r="H717" s="947"/>
      <c r="I717" s="947"/>
    </row>
    <row r="718" spans="1:9" ht="15.75" customHeight="1">
      <c r="A718" s="947"/>
      <c r="B718" s="947"/>
      <c r="C718" s="947"/>
      <c r="D718" s="947"/>
      <c r="E718" s="947"/>
      <c r="F718" s="947"/>
      <c r="G718" s="947"/>
      <c r="H718" s="947"/>
      <c r="I718" s="947"/>
    </row>
    <row r="719" spans="1:9" ht="15.75" customHeight="1">
      <c r="A719" s="947"/>
      <c r="B719" s="947"/>
      <c r="C719" s="947"/>
      <c r="D719" s="947"/>
      <c r="E719" s="947"/>
      <c r="F719" s="947"/>
      <c r="G719" s="947"/>
      <c r="H719" s="947"/>
      <c r="I719" s="947"/>
    </row>
    <row r="720" spans="1:9" ht="15.75" customHeight="1">
      <c r="A720" s="947"/>
      <c r="B720" s="947"/>
      <c r="C720" s="947"/>
      <c r="D720" s="947"/>
      <c r="E720" s="947"/>
      <c r="F720" s="947"/>
      <c r="G720" s="947"/>
      <c r="H720" s="947"/>
      <c r="I720" s="947"/>
    </row>
    <row r="721" spans="1:9" ht="15.75" customHeight="1">
      <c r="A721" s="947"/>
      <c r="B721" s="947"/>
      <c r="C721" s="947"/>
      <c r="D721" s="947"/>
      <c r="E721" s="947"/>
      <c r="F721" s="947"/>
      <c r="G721" s="947"/>
      <c r="H721" s="947"/>
      <c r="I721" s="947"/>
    </row>
    <row r="722" spans="1:9" ht="15.75" customHeight="1">
      <c r="A722" s="947"/>
      <c r="B722" s="947"/>
      <c r="C722" s="947"/>
      <c r="D722" s="947"/>
      <c r="E722" s="947"/>
      <c r="F722" s="947"/>
      <c r="G722" s="947"/>
      <c r="H722" s="947"/>
      <c r="I722" s="947"/>
    </row>
    <row r="723" spans="1:9" ht="15.75" customHeight="1">
      <c r="A723" s="947"/>
      <c r="B723" s="947"/>
      <c r="C723" s="947"/>
      <c r="D723" s="947"/>
      <c r="E723" s="947"/>
      <c r="F723" s="947"/>
      <c r="G723" s="947"/>
      <c r="H723" s="947"/>
      <c r="I723" s="947"/>
    </row>
    <row r="724" spans="1:9" ht="15.75" customHeight="1">
      <c r="A724" s="947"/>
      <c r="B724" s="947"/>
      <c r="C724" s="947"/>
      <c r="D724" s="947"/>
      <c r="E724" s="947"/>
      <c r="F724" s="947"/>
      <c r="G724" s="947"/>
      <c r="H724" s="947"/>
      <c r="I724" s="947"/>
    </row>
    <row r="725" spans="1:9" ht="15.75" customHeight="1">
      <c r="A725" s="947"/>
      <c r="B725" s="947"/>
      <c r="C725" s="947"/>
      <c r="D725" s="947"/>
      <c r="E725" s="947"/>
      <c r="F725" s="947"/>
      <c r="G725" s="947"/>
      <c r="H725" s="947"/>
      <c r="I725" s="947"/>
    </row>
    <row r="726" spans="1:9" ht="15.75" customHeight="1">
      <c r="A726" s="947"/>
      <c r="B726" s="947"/>
      <c r="C726" s="947"/>
      <c r="D726" s="947"/>
      <c r="E726" s="947"/>
      <c r="F726" s="947"/>
      <c r="G726" s="947"/>
      <c r="H726" s="947"/>
      <c r="I726" s="947"/>
    </row>
    <row r="727" spans="1:9" ht="15.75" customHeight="1">
      <c r="A727" s="947"/>
      <c r="B727" s="947"/>
      <c r="C727" s="947"/>
      <c r="D727" s="947"/>
      <c r="E727" s="947"/>
      <c r="F727" s="947"/>
      <c r="G727" s="947"/>
      <c r="H727" s="947"/>
      <c r="I727" s="947"/>
    </row>
    <row r="728" spans="1:9" ht="15.75" customHeight="1">
      <c r="A728" s="947"/>
      <c r="B728" s="947"/>
      <c r="C728" s="947"/>
      <c r="D728" s="947"/>
      <c r="E728" s="947"/>
      <c r="F728" s="947"/>
      <c r="G728" s="947"/>
      <c r="H728" s="947"/>
      <c r="I728" s="947"/>
    </row>
    <row r="729" spans="1:9" ht="15.75" customHeight="1">
      <c r="A729" s="947"/>
      <c r="B729" s="947"/>
      <c r="C729" s="947"/>
      <c r="D729" s="947"/>
      <c r="E729" s="947"/>
      <c r="F729" s="947"/>
      <c r="G729" s="947"/>
      <c r="H729" s="947"/>
      <c r="I729" s="947"/>
    </row>
    <row r="730" spans="1:9" ht="15.75" customHeight="1">
      <c r="A730" s="947"/>
      <c r="B730" s="947"/>
      <c r="C730" s="947"/>
      <c r="D730" s="947"/>
      <c r="E730" s="947"/>
      <c r="F730" s="947"/>
      <c r="G730" s="947"/>
      <c r="H730" s="947"/>
      <c r="I730" s="947"/>
    </row>
    <row r="731" spans="1:9" ht="15.75" customHeight="1">
      <c r="A731" s="947"/>
      <c r="B731" s="947"/>
      <c r="C731" s="947"/>
      <c r="D731" s="947"/>
      <c r="E731" s="947"/>
      <c r="F731" s="947"/>
      <c r="G731" s="947"/>
      <c r="H731" s="947"/>
      <c r="I731" s="947"/>
    </row>
    <row r="732" spans="1:9" ht="15.75" customHeight="1">
      <c r="A732" s="947"/>
      <c r="B732" s="947"/>
      <c r="C732" s="947"/>
      <c r="D732" s="947"/>
      <c r="E732" s="947"/>
      <c r="F732" s="947"/>
      <c r="G732" s="947"/>
      <c r="H732" s="947"/>
      <c r="I732" s="947"/>
    </row>
    <row r="733" spans="1:9" ht="15.75" customHeight="1">
      <c r="A733" s="947"/>
      <c r="B733" s="947"/>
      <c r="C733" s="947"/>
      <c r="D733" s="947"/>
      <c r="E733" s="947"/>
      <c r="F733" s="947"/>
      <c r="G733" s="947"/>
      <c r="H733" s="947"/>
      <c r="I733" s="947"/>
    </row>
    <row r="734" spans="1:9" ht="15.75" customHeight="1">
      <c r="A734" s="947"/>
      <c r="B734" s="947"/>
      <c r="C734" s="947"/>
      <c r="D734" s="947"/>
      <c r="E734" s="947"/>
      <c r="F734" s="947"/>
      <c r="G734" s="947"/>
      <c r="H734" s="947"/>
      <c r="I734" s="947"/>
    </row>
    <row r="735" spans="1:9" ht="15.75" customHeight="1">
      <c r="A735" s="947"/>
      <c r="B735" s="947"/>
      <c r="C735" s="947"/>
      <c r="D735" s="947"/>
      <c r="E735" s="947"/>
      <c r="F735" s="947"/>
      <c r="G735" s="947"/>
      <c r="H735" s="947"/>
      <c r="I735" s="947"/>
    </row>
    <row r="736" spans="1:9" ht="15.75" customHeight="1">
      <c r="A736" s="947"/>
      <c r="B736" s="947"/>
      <c r="C736" s="947"/>
      <c r="D736" s="947"/>
      <c r="E736" s="947"/>
      <c r="F736" s="947"/>
      <c r="G736" s="947"/>
      <c r="H736" s="947"/>
      <c r="I736" s="947"/>
    </row>
    <row r="737" spans="1:9" ht="15.75" customHeight="1">
      <c r="A737" s="947"/>
      <c r="B737" s="947"/>
      <c r="C737" s="947"/>
      <c r="D737" s="947"/>
      <c r="E737" s="947"/>
      <c r="F737" s="947"/>
      <c r="G737" s="947"/>
      <c r="H737" s="947"/>
      <c r="I737" s="947"/>
    </row>
    <row r="738" spans="1:9" ht="15.75" customHeight="1">
      <c r="A738" s="947"/>
      <c r="B738" s="947"/>
      <c r="C738" s="947"/>
      <c r="D738" s="947"/>
      <c r="E738" s="947"/>
      <c r="F738" s="947"/>
      <c r="G738" s="947"/>
      <c r="H738" s="947"/>
      <c r="I738" s="947"/>
    </row>
    <row r="739" spans="1:9" ht="15.75" customHeight="1">
      <c r="A739" s="947"/>
      <c r="B739" s="947"/>
      <c r="C739" s="947"/>
      <c r="D739" s="947"/>
      <c r="E739" s="947"/>
      <c r="F739" s="947"/>
      <c r="G739" s="947"/>
      <c r="H739" s="947"/>
      <c r="I739" s="947"/>
    </row>
    <row r="740" spans="1:9" ht="15.75" customHeight="1">
      <c r="A740" s="947"/>
      <c r="B740" s="947"/>
      <c r="C740" s="947"/>
      <c r="D740" s="947"/>
      <c r="E740" s="947"/>
      <c r="F740" s="947"/>
      <c r="G740" s="947"/>
      <c r="H740" s="947"/>
      <c r="I740" s="947"/>
    </row>
    <row r="741" spans="1:9" ht="15.75" customHeight="1">
      <c r="A741" s="947"/>
      <c r="B741" s="947"/>
      <c r="C741" s="947"/>
      <c r="D741" s="947"/>
      <c r="E741" s="947"/>
      <c r="F741" s="947"/>
      <c r="G741" s="947"/>
      <c r="H741" s="947"/>
      <c r="I741" s="947"/>
    </row>
    <row r="742" spans="1:9" ht="15.75" customHeight="1">
      <c r="A742" s="947"/>
      <c r="B742" s="947"/>
      <c r="C742" s="947"/>
      <c r="D742" s="947"/>
      <c r="E742" s="947"/>
      <c r="F742" s="947"/>
      <c r="G742" s="947"/>
      <c r="H742" s="947"/>
      <c r="I742" s="947"/>
    </row>
    <row r="743" spans="1:9" ht="15.75" customHeight="1">
      <c r="A743" s="947"/>
      <c r="B743" s="947"/>
      <c r="C743" s="947"/>
      <c r="D743" s="947"/>
      <c r="E743" s="947"/>
      <c r="F743" s="947"/>
      <c r="G743" s="947"/>
      <c r="H743" s="947"/>
      <c r="I743" s="947"/>
    </row>
    <row r="744" spans="1:9" ht="15.75" customHeight="1">
      <c r="A744" s="947"/>
      <c r="B744" s="947"/>
      <c r="C744" s="947"/>
      <c r="D744" s="947"/>
      <c r="E744" s="947"/>
      <c r="F744" s="947"/>
      <c r="G744" s="947"/>
      <c r="H744" s="947"/>
      <c r="I744" s="947"/>
    </row>
    <row r="745" spans="1:9" ht="15.75" customHeight="1">
      <c r="A745" s="947"/>
      <c r="B745" s="947"/>
      <c r="C745" s="947"/>
      <c r="D745" s="947"/>
      <c r="E745" s="947"/>
      <c r="F745" s="947"/>
      <c r="G745" s="947"/>
      <c r="H745" s="947"/>
      <c r="I745" s="947"/>
    </row>
    <row r="746" spans="1:9" ht="15.75" customHeight="1">
      <c r="A746" s="947"/>
      <c r="B746" s="947"/>
      <c r="C746" s="947"/>
      <c r="D746" s="947"/>
      <c r="E746" s="947"/>
      <c r="F746" s="947"/>
      <c r="G746" s="947"/>
      <c r="H746" s="947"/>
      <c r="I746" s="947"/>
    </row>
    <row r="747" spans="1:9" ht="15.75" customHeight="1">
      <c r="A747" s="947"/>
      <c r="B747" s="947"/>
      <c r="C747" s="947"/>
      <c r="D747" s="947"/>
      <c r="E747" s="947"/>
      <c r="F747" s="947"/>
      <c r="G747" s="947"/>
      <c r="H747" s="947"/>
      <c r="I747" s="947"/>
    </row>
    <row r="748" spans="1:9" ht="15.75" customHeight="1">
      <c r="A748" s="947"/>
      <c r="B748" s="947"/>
      <c r="C748" s="947"/>
      <c r="D748" s="947"/>
      <c r="E748" s="947"/>
      <c r="F748" s="947"/>
      <c r="G748" s="947"/>
      <c r="H748" s="947"/>
      <c r="I748" s="947"/>
    </row>
    <row r="749" spans="1:9" ht="15.75" customHeight="1">
      <c r="A749" s="947"/>
      <c r="B749" s="947"/>
      <c r="C749" s="947"/>
      <c r="D749" s="947"/>
      <c r="E749" s="947"/>
      <c r="F749" s="947"/>
      <c r="G749" s="947"/>
      <c r="H749" s="947"/>
      <c r="I749" s="947"/>
    </row>
    <row r="750" spans="1:9" ht="15.75" customHeight="1">
      <c r="A750" s="947"/>
      <c r="B750" s="947"/>
      <c r="C750" s="947"/>
      <c r="D750" s="947"/>
      <c r="E750" s="947"/>
      <c r="F750" s="947"/>
      <c r="G750" s="947"/>
      <c r="H750" s="947"/>
      <c r="I750" s="947"/>
    </row>
    <row r="751" spans="1:9" ht="15.75" customHeight="1">
      <c r="A751" s="947"/>
      <c r="B751" s="947"/>
      <c r="C751" s="947"/>
      <c r="D751" s="947"/>
      <c r="E751" s="947"/>
      <c r="F751" s="947"/>
      <c r="G751" s="947"/>
      <c r="H751" s="947"/>
      <c r="I751" s="947"/>
    </row>
    <row r="752" spans="1:9" ht="15.75" customHeight="1">
      <c r="A752" s="947"/>
      <c r="B752" s="947"/>
      <c r="C752" s="947"/>
      <c r="D752" s="947"/>
      <c r="E752" s="947"/>
      <c r="F752" s="947"/>
      <c r="G752" s="947"/>
      <c r="H752" s="947"/>
      <c r="I752" s="947"/>
    </row>
    <row r="753" spans="1:9" ht="15.75" customHeight="1">
      <c r="A753" s="947"/>
      <c r="B753" s="947"/>
      <c r="C753" s="947"/>
      <c r="D753" s="947"/>
      <c r="E753" s="947"/>
      <c r="F753" s="947"/>
      <c r="G753" s="947"/>
      <c r="H753" s="947"/>
      <c r="I753" s="947"/>
    </row>
    <row r="754" spans="1:9" ht="15.75" customHeight="1">
      <c r="A754" s="947"/>
      <c r="B754" s="947"/>
      <c r="C754" s="947"/>
      <c r="D754" s="947"/>
      <c r="E754" s="947"/>
      <c r="F754" s="947"/>
      <c r="G754" s="947"/>
      <c r="H754" s="947"/>
      <c r="I754" s="947"/>
    </row>
    <row r="755" spans="1:9" ht="15.75" customHeight="1">
      <c r="A755" s="947"/>
      <c r="B755" s="947"/>
      <c r="C755" s="947"/>
      <c r="D755" s="947"/>
      <c r="E755" s="947"/>
      <c r="F755" s="947"/>
      <c r="G755" s="947"/>
      <c r="H755" s="947"/>
      <c r="I755" s="947"/>
    </row>
    <row r="756" spans="1:9" ht="15.75" customHeight="1">
      <c r="A756" s="947"/>
      <c r="B756" s="947"/>
      <c r="C756" s="947"/>
      <c r="D756" s="947"/>
      <c r="E756" s="947"/>
      <c r="F756" s="947"/>
      <c r="G756" s="947"/>
      <c r="H756" s="947"/>
      <c r="I756" s="947"/>
    </row>
    <row r="757" spans="1:9" ht="15.75" customHeight="1">
      <c r="A757" s="947"/>
      <c r="B757" s="947"/>
      <c r="C757" s="947"/>
      <c r="D757" s="947"/>
      <c r="E757" s="947"/>
      <c r="F757" s="947"/>
      <c r="G757" s="947"/>
      <c r="H757" s="947"/>
      <c r="I757" s="947"/>
    </row>
    <row r="758" spans="1:9" ht="15.75" customHeight="1">
      <c r="A758" s="947"/>
      <c r="B758" s="947"/>
      <c r="C758" s="947"/>
      <c r="D758" s="947"/>
      <c r="E758" s="947"/>
      <c r="F758" s="947"/>
      <c r="G758" s="947"/>
      <c r="H758" s="947"/>
      <c r="I758" s="947"/>
    </row>
    <row r="759" spans="1:9" ht="15.75" customHeight="1">
      <c r="A759" s="947"/>
      <c r="B759" s="947"/>
      <c r="C759" s="947"/>
      <c r="D759" s="947"/>
      <c r="E759" s="947"/>
      <c r="F759" s="947"/>
      <c r="G759" s="947"/>
      <c r="H759" s="947"/>
      <c r="I759" s="947"/>
    </row>
    <row r="760" spans="1:9" ht="15.75" customHeight="1">
      <c r="A760" s="947"/>
      <c r="B760" s="947"/>
      <c r="C760" s="947"/>
      <c r="D760" s="947"/>
      <c r="E760" s="947"/>
      <c r="F760" s="947"/>
      <c r="G760" s="947"/>
      <c r="H760" s="947"/>
      <c r="I760" s="947"/>
    </row>
    <row r="761" spans="1:9" ht="15.75" customHeight="1">
      <c r="A761" s="947"/>
      <c r="B761" s="947"/>
      <c r="C761" s="947"/>
      <c r="D761" s="947"/>
      <c r="E761" s="947"/>
      <c r="F761" s="947"/>
      <c r="G761" s="947"/>
      <c r="H761" s="947"/>
      <c r="I761" s="947"/>
    </row>
    <row r="762" spans="1:9" ht="15.75" customHeight="1">
      <c r="A762" s="947"/>
      <c r="B762" s="947"/>
      <c r="C762" s="947"/>
      <c r="D762" s="947"/>
      <c r="E762" s="947"/>
      <c r="F762" s="947"/>
      <c r="G762" s="947"/>
      <c r="H762" s="947"/>
      <c r="I762" s="947"/>
    </row>
    <row r="763" spans="1:9" ht="15.75" customHeight="1">
      <c r="A763" s="947"/>
      <c r="B763" s="947"/>
      <c r="C763" s="947"/>
      <c r="D763" s="947"/>
      <c r="E763" s="947"/>
      <c r="F763" s="947"/>
      <c r="G763" s="947"/>
      <c r="H763" s="947"/>
      <c r="I763" s="947"/>
    </row>
    <row r="764" spans="1:9" ht="15.75" customHeight="1">
      <c r="A764" s="947"/>
      <c r="B764" s="947"/>
      <c r="C764" s="947"/>
      <c r="D764" s="947"/>
      <c r="E764" s="947"/>
      <c r="F764" s="947"/>
      <c r="G764" s="947"/>
      <c r="H764" s="947"/>
      <c r="I764" s="947"/>
    </row>
    <row r="765" spans="1:9" ht="15.75" customHeight="1">
      <c r="A765" s="947"/>
      <c r="B765" s="947"/>
      <c r="C765" s="947"/>
      <c r="D765" s="947"/>
      <c r="E765" s="947"/>
      <c r="F765" s="947"/>
      <c r="G765" s="947"/>
      <c r="H765" s="947"/>
      <c r="I765" s="947"/>
    </row>
    <row r="766" spans="1:9" ht="15.75" customHeight="1">
      <c r="A766" s="947"/>
      <c r="B766" s="947"/>
      <c r="C766" s="947"/>
      <c r="D766" s="947"/>
      <c r="E766" s="947"/>
      <c r="F766" s="947"/>
      <c r="G766" s="947"/>
      <c r="H766" s="947"/>
      <c r="I766" s="947"/>
    </row>
    <row r="767" spans="1:9" ht="15.75" customHeight="1">
      <c r="A767" s="947"/>
      <c r="B767" s="947"/>
      <c r="C767" s="947"/>
      <c r="D767" s="947"/>
      <c r="E767" s="947"/>
      <c r="F767" s="947"/>
      <c r="G767" s="947"/>
      <c r="H767" s="947"/>
      <c r="I767" s="947"/>
    </row>
    <row r="768" spans="1:9" ht="15.75" customHeight="1">
      <c r="A768" s="947"/>
      <c r="B768" s="947"/>
      <c r="C768" s="947"/>
      <c r="D768" s="947"/>
      <c r="E768" s="947"/>
      <c r="F768" s="947"/>
      <c r="G768" s="947"/>
      <c r="H768" s="947"/>
      <c r="I768" s="947"/>
    </row>
    <row r="769" spans="1:9" ht="15.75" customHeight="1">
      <c r="A769" s="947"/>
      <c r="B769" s="947"/>
      <c r="C769" s="947"/>
      <c r="D769" s="947"/>
      <c r="E769" s="947"/>
      <c r="F769" s="947"/>
      <c r="G769" s="947"/>
      <c r="H769" s="947"/>
      <c r="I769" s="947"/>
    </row>
    <row r="770" spans="1:9" ht="15.75" customHeight="1">
      <c r="A770" s="947"/>
      <c r="B770" s="947"/>
      <c r="C770" s="947"/>
      <c r="D770" s="947"/>
      <c r="E770" s="947"/>
      <c r="F770" s="947"/>
      <c r="G770" s="947"/>
      <c r="H770" s="947"/>
      <c r="I770" s="947"/>
    </row>
    <row r="771" spans="1:9" ht="15.75" customHeight="1">
      <c r="A771" s="947"/>
      <c r="B771" s="947"/>
      <c r="C771" s="947"/>
      <c r="D771" s="947"/>
      <c r="E771" s="947"/>
      <c r="F771" s="947"/>
      <c r="G771" s="947"/>
      <c r="H771" s="947"/>
      <c r="I771" s="947"/>
    </row>
    <row r="772" spans="1:9" ht="15.75" customHeight="1">
      <c r="A772" s="947"/>
      <c r="B772" s="947"/>
      <c r="C772" s="947"/>
      <c r="D772" s="947"/>
      <c r="E772" s="947"/>
      <c r="F772" s="947"/>
      <c r="G772" s="947"/>
      <c r="H772" s="947"/>
      <c r="I772" s="947"/>
    </row>
    <row r="773" spans="1:9" ht="15.75" customHeight="1">
      <c r="A773" s="947"/>
      <c r="B773" s="947"/>
      <c r="C773" s="947"/>
      <c r="D773" s="947"/>
      <c r="E773" s="947"/>
      <c r="F773" s="947"/>
      <c r="G773" s="947"/>
      <c r="H773" s="947"/>
      <c r="I773" s="947"/>
    </row>
    <row r="774" spans="1:9" ht="15.75" customHeight="1">
      <c r="A774" s="947"/>
      <c r="B774" s="947"/>
      <c r="C774" s="947"/>
      <c r="D774" s="947"/>
      <c r="E774" s="947"/>
      <c r="F774" s="947"/>
      <c r="G774" s="947"/>
      <c r="H774" s="947"/>
      <c r="I774" s="947"/>
    </row>
    <row r="775" spans="1:9" ht="15.75" customHeight="1">
      <c r="A775" s="947"/>
      <c r="B775" s="947"/>
      <c r="C775" s="947"/>
      <c r="D775" s="947"/>
      <c r="E775" s="947"/>
      <c r="F775" s="947"/>
      <c r="G775" s="947"/>
      <c r="H775" s="947"/>
      <c r="I775" s="947"/>
    </row>
    <row r="776" spans="1:9" ht="15.75" customHeight="1">
      <c r="A776" s="947"/>
      <c r="B776" s="947"/>
      <c r="C776" s="947"/>
      <c r="D776" s="947"/>
      <c r="E776" s="947"/>
      <c r="F776" s="947"/>
      <c r="G776" s="947"/>
      <c r="H776" s="947"/>
      <c r="I776" s="947"/>
    </row>
    <row r="777" spans="1:9" ht="15.75" customHeight="1">
      <c r="A777" s="947"/>
      <c r="B777" s="947"/>
      <c r="C777" s="947"/>
      <c r="D777" s="947"/>
      <c r="E777" s="947"/>
      <c r="F777" s="947"/>
      <c r="G777" s="947"/>
      <c r="H777" s="947"/>
      <c r="I777" s="947"/>
    </row>
    <row r="778" spans="1:9" ht="15.75" customHeight="1">
      <c r="A778" s="947"/>
      <c r="B778" s="947"/>
      <c r="C778" s="947"/>
      <c r="D778" s="947"/>
      <c r="E778" s="947"/>
      <c r="F778" s="947"/>
      <c r="G778" s="947"/>
      <c r="H778" s="947"/>
      <c r="I778" s="947"/>
    </row>
    <row r="779" spans="1:9" ht="15.75" customHeight="1">
      <c r="A779" s="947"/>
      <c r="B779" s="947"/>
      <c r="C779" s="947"/>
      <c r="D779" s="947"/>
      <c r="E779" s="947"/>
      <c r="F779" s="947"/>
      <c r="G779" s="947"/>
      <c r="H779" s="947"/>
      <c r="I779" s="947"/>
    </row>
    <row r="780" spans="1:9" ht="15.75" customHeight="1">
      <c r="A780" s="947"/>
      <c r="B780" s="947"/>
      <c r="C780" s="947"/>
      <c r="D780" s="947"/>
      <c r="E780" s="947"/>
      <c r="F780" s="947"/>
      <c r="G780" s="947"/>
      <c r="H780" s="947"/>
      <c r="I780" s="947"/>
    </row>
    <row r="781" spans="1:9" ht="15.75" customHeight="1">
      <c r="A781" s="947"/>
      <c r="B781" s="947"/>
      <c r="C781" s="947"/>
      <c r="D781" s="947"/>
      <c r="E781" s="947"/>
      <c r="F781" s="947"/>
      <c r="G781" s="947"/>
      <c r="H781" s="947"/>
      <c r="I781" s="947"/>
    </row>
    <row r="782" spans="1:9" ht="15.75" customHeight="1">
      <c r="A782" s="947"/>
      <c r="B782" s="947"/>
      <c r="C782" s="947"/>
      <c r="D782" s="947"/>
      <c r="E782" s="947"/>
      <c r="F782" s="947"/>
      <c r="G782" s="947"/>
      <c r="H782" s="947"/>
      <c r="I782" s="947"/>
    </row>
    <row r="783" spans="1:9" ht="15.75" customHeight="1">
      <c r="A783" s="947"/>
      <c r="B783" s="947"/>
      <c r="C783" s="947"/>
      <c r="D783" s="947"/>
      <c r="E783" s="947"/>
      <c r="F783" s="947"/>
      <c r="G783" s="947"/>
      <c r="H783" s="947"/>
      <c r="I783" s="947"/>
    </row>
    <row r="784" spans="1:9" ht="15.75" customHeight="1">
      <c r="A784" s="947"/>
      <c r="B784" s="947"/>
      <c r="C784" s="947"/>
      <c r="D784" s="947"/>
      <c r="E784" s="947"/>
      <c r="F784" s="947"/>
      <c r="G784" s="947"/>
      <c r="H784" s="947"/>
      <c r="I784" s="947"/>
    </row>
    <row r="785" spans="1:9" ht="15.75" customHeight="1">
      <c r="A785" s="947"/>
      <c r="B785" s="947"/>
      <c r="C785" s="947"/>
      <c r="D785" s="947"/>
      <c r="E785" s="947"/>
      <c r="F785" s="947"/>
      <c r="G785" s="947"/>
      <c r="H785" s="947"/>
      <c r="I785" s="947"/>
    </row>
    <row r="786" spans="1:9" ht="15.75" customHeight="1">
      <c r="A786" s="947"/>
      <c r="B786" s="947"/>
      <c r="C786" s="947"/>
      <c r="D786" s="947"/>
      <c r="E786" s="947"/>
      <c r="F786" s="947"/>
      <c r="G786" s="947"/>
      <c r="H786" s="947"/>
      <c r="I786" s="947"/>
    </row>
    <row r="787" spans="1:9" ht="15.75" customHeight="1">
      <c r="A787" s="947"/>
      <c r="B787" s="947"/>
      <c r="C787" s="947"/>
      <c r="D787" s="947"/>
      <c r="E787" s="947"/>
      <c r="F787" s="947"/>
      <c r="G787" s="947"/>
      <c r="H787" s="947"/>
      <c r="I787" s="947"/>
    </row>
    <row r="788" spans="1:9" ht="15.75" customHeight="1">
      <c r="A788" s="947"/>
      <c r="B788" s="947"/>
      <c r="C788" s="947"/>
      <c r="D788" s="947"/>
      <c r="E788" s="947"/>
      <c r="F788" s="947"/>
      <c r="G788" s="947"/>
      <c r="H788" s="947"/>
      <c r="I788" s="947"/>
    </row>
    <row r="789" spans="1:9" ht="15.75" customHeight="1">
      <c r="A789" s="947"/>
      <c r="B789" s="947"/>
      <c r="C789" s="947"/>
      <c r="D789" s="947"/>
      <c r="E789" s="947"/>
      <c r="F789" s="947"/>
      <c r="G789" s="947"/>
      <c r="H789" s="947"/>
      <c r="I789" s="947"/>
    </row>
    <row r="790" spans="1:9" ht="15.75" customHeight="1">
      <c r="A790" s="947"/>
      <c r="B790" s="947"/>
      <c r="C790" s="947"/>
      <c r="D790" s="947"/>
      <c r="E790" s="947"/>
      <c r="F790" s="947"/>
      <c r="G790" s="947"/>
      <c r="H790" s="947"/>
      <c r="I790" s="947"/>
    </row>
    <row r="791" spans="1:9" ht="15.75" customHeight="1">
      <c r="A791" s="947"/>
      <c r="B791" s="947"/>
      <c r="C791" s="947"/>
      <c r="D791" s="947"/>
      <c r="E791" s="947"/>
      <c r="F791" s="947"/>
      <c r="G791" s="947"/>
      <c r="H791" s="947"/>
      <c r="I791" s="947"/>
    </row>
    <row r="792" spans="1:9" ht="15.75" customHeight="1">
      <c r="A792" s="947"/>
      <c r="B792" s="947"/>
      <c r="C792" s="947"/>
      <c r="D792" s="947"/>
      <c r="E792" s="947"/>
      <c r="F792" s="947"/>
      <c r="G792" s="947"/>
      <c r="H792" s="947"/>
      <c r="I792" s="947"/>
    </row>
    <row r="793" spans="1:9" ht="15.75" customHeight="1">
      <c r="A793" s="947"/>
      <c r="B793" s="947"/>
      <c r="C793" s="947"/>
      <c r="D793" s="947"/>
      <c r="E793" s="947"/>
      <c r="F793" s="947"/>
      <c r="G793" s="947"/>
      <c r="H793" s="947"/>
      <c r="I793" s="947"/>
    </row>
    <row r="794" spans="1:9" ht="15.75" customHeight="1">
      <c r="A794" s="947"/>
      <c r="B794" s="947"/>
      <c r="C794" s="947"/>
      <c r="D794" s="947"/>
      <c r="E794" s="947"/>
      <c r="F794" s="947"/>
      <c r="G794" s="947"/>
      <c r="H794" s="947"/>
      <c r="I794" s="947"/>
    </row>
    <row r="795" spans="1:9" ht="15.75" customHeight="1">
      <c r="A795" s="947"/>
      <c r="B795" s="947"/>
      <c r="C795" s="947"/>
      <c r="D795" s="947"/>
      <c r="E795" s="947"/>
      <c r="F795" s="947"/>
      <c r="G795" s="947"/>
      <c r="H795" s="947"/>
      <c r="I795" s="947"/>
    </row>
    <row r="796" spans="1:9" ht="15.75" customHeight="1">
      <c r="A796" s="947"/>
      <c r="B796" s="947"/>
      <c r="C796" s="947"/>
      <c r="D796" s="947"/>
      <c r="E796" s="947"/>
      <c r="F796" s="947"/>
      <c r="G796" s="947"/>
      <c r="H796" s="947"/>
      <c r="I796" s="947"/>
    </row>
    <row r="797" spans="1:9" ht="15.75" customHeight="1">
      <c r="A797" s="947"/>
      <c r="B797" s="947"/>
      <c r="C797" s="947"/>
      <c r="D797" s="947"/>
      <c r="E797" s="947"/>
      <c r="F797" s="947"/>
      <c r="G797" s="947"/>
      <c r="H797" s="947"/>
      <c r="I797" s="947"/>
    </row>
    <row r="798" spans="1:9" ht="15.75" customHeight="1">
      <c r="A798" s="947"/>
      <c r="B798" s="947"/>
      <c r="C798" s="947"/>
      <c r="D798" s="947"/>
      <c r="E798" s="947"/>
      <c r="F798" s="947"/>
      <c r="G798" s="947"/>
      <c r="H798" s="947"/>
      <c r="I798" s="947"/>
    </row>
    <row r="799" spans="1:9" ht="15.75" customHeight="1">
      <c r="A799" s="947"/>
      <c r="B799" s="947"/>
      <c r="C799" s="947"/>
      <c r="D799" s="947"/>
      <c r="E799" s="947"/>
      <c r="F799" s="947"/>
      <c r="G799" s="947"/>
      <c r="H799" s="947"/>
      <c r="I799" s="947"/>
    </row>
    <row r="800" spans="1:9" ht="15.75" customHeight="1">
      <c r="A800" s="947"/>
      <c r="B800" s="947"/>
      <c r="C800" s="947"/>
      <c r="D800" s="947"/>
      <c r="E800" s="947"/>
      <c r="F800" s="947"/>
      <c r="G800" s="947"/>
      <c r="H800" s="947"/>
      <c r="I800" s="947"/>
    </row>
    <row r="801" spans="1:9" ht="15.75" customHeight="1">
      <c r="A801" s="947"/>
      <c r="B801" s="947"/>
      <c r="C801" s="947"/>
      <c r="D801" s="947"/>
      <c r="E801" s="947"/>
      <c r="F801" s="947"/>
      <c r="G801" s="947"/>
      <c r="H801" s="947"/>
      <c r="I801" s="947"/>
    </row>
    <row r="802" spans="1:9" ht="15.75" customHeight="1">
      <c r="A802" s="947"/>
      <c r="B802" s="947"/>
      <c r="C802" s="947"/>
      <c r="D802" s="947"/>
      <c r="E802" s="947"/>
      <c r="F802" s="947"/>
      <c r="G802" s="947"/>
      <c r="H802" s="947"/>
      <c r="I802" s="947"/>
    </row>
    <row r="803" spans="1:9" ht="15.75" customHeight="1">
      <c r="A803" s="947"/>
      <c r="B803" s="947"/>
      <c r="C803" s="947"/>
      <c r="D803" s="947"/>
      <c r="E803" s="947"/>
      <c r="F803" s="947"/>
      <c r="G803" s="947"/>
      <c r="H803" s="947"/>
      <c r="I803" s="947"/>
    </row>
    <row r="804" spans="1:9" ht="15.75" customHeight="1">
      <c r="A804" s="947"/>
      <c r="B804" s="947"/>
      <c r="C804" s="947"/>
      <c r="D804" s="947"/>
      <c r="E804" s="947"/>
      <c r="F804" s="947"/>
      <c r="G804" s="947"/>
      <c r="H804" s="947"/>
      <c r="I804" s="947"/>
    </row>
    <row r="805" spans="1:9" ht="15.75" customHeight="1">
      <c r="A805" s="947"/>
      <c r="B805" s="947"/>
      <c r="C805" s="947"/>
      <c r="D805" s="947"/>
      <c r="E805" s="947"/>
      <c r="F805" s="947"/>
      <c r="G805" s="947"/>
      <c r="H805" s="947"/>
      <c r="I805" s="947"/>
    </row>
    <row r="806" spans="1:9" ht="15.75" customHeight="1">
      <c r="A806" s="947"/>
      <c r="B806" s="947"/>
      <c r="C806" s="947"/>
      <c r="D806" s="947"/>
      <c r="E806" s="947"/>
      <c r="F806" s="947"/>
      <c r="G806" s="947"/>
      <c r="H806" s="947"/>
      <c r="I806" s="947"/>
    </row>
    <row r="807" spans="1:9" ht="15.75" customHeight="1">
      <c r="A807" s="947"/>
      <c r="B807" s="947"/>
      <c r="C807" s="947"/>
      <c r="D807" s="947"/>
      <c r="E807" s="947"/>
      <c r="F807" s="947"/>
      <c r="G807" s="947"/>
      <c r="H807" s="947"/>
      <c r="I807" s="947"/>
    </row>
    <row r="808" spans="1:9" ht="15.75" customHeight="1">
      <c r="A808" s="947"/>
      <c r="B808" s="947"/>
      <c r="C808" s="947"/>
      <c r="D808" s="947"/>
      <c r="E808" s="947"/>
      <c r="F808" s="947"/>
      <c r="G808" s="947"/>
      <c r="H808" s="947"/>
      <c r="I808" s="947"/>
    </row>
    <row r="809" spans="1:9" ht="15.75" customHeight="1">
      <c r="A809" s="947"/>
      <c r="B809" s="947"/>
      <c r="C809" s="947"/>
      <c r="D809" s="947"/>
      <c r="E809" s="947"/>
      <c r="F809" s="947"/>
      <c r="G809" s="947"/>
      <c r="H809" s="947"/>
      <c r="I809" s="947"/>
    </row>
    <row r="810" spans="1:9" ht="15.75" customHeight="1">
      <c r="A810" s="947"/>
      <c r="B810" s="947"/>
      <c r="C810" s="947"/>
      <c r="D810" s="947"/>
      <c r="E810" s="947"/>
      <c r="F810" s="947"/>
      <c r="G810" s="947"/>
      <c r="H810" s="947"/>
      <c r="I810" s="947"/>
    </row>
    <row r="811" spans="1:9" ht="15.75" customHeight="1">
      <c r="A811" s="947"/>
      <c r="B811" s="947"/>
      <c r="C811" s="947"/>
      <c r="D811" s="947"/>
      <c r="E811" s="947"/>
      <c r="F811" s="947"/>
      <c r="G811" s="947"/>
      <c r="H811" s="947"/>
      <c r="I811" s="947"/>
    </row>
    <row r="812" spans="1:9" ht="15.75" customHeight="1">
      <c r="A812" s="947"/>
      <c r="B812" s="947"/>
      <c r="C812" s="947"/>
      <c r="D812" s="947"/>
      <c r="E812" s="947"/>
      <c r="F812" s="947"/>
      <c r="G812" s="947"/>
      <c r="H812" s="947"/>
      <c r="I812" s="947"/>
    </row>
    <row r="813" spans="1:9" ht="15.75" customHeight="1">
      <c r="A813" s="947"/>
      <c r="B813" s="947"/>
      <c r="C813" s="947"/>
      <c r="D813" s="947"/>
      <c r="E813" s="947"/>
      <c r="F813" s="947"/>
      <c r="G813" s="947"/>
      <c r="H813" s="947"/>
      <c r="I813" s="947"/>
    </row>
    <row r="814" spans="1:9" ht="15.75" customHeight="1">
      <c r="A814" s="947"/>
      <c r="B814" s="947"/>
      <c r="C814" s="947"/>
      <c r="D814" s="947"/>
      <c r="E814" s="947"/>
      <c r="F814" s="947"/>
      <c r="G814" s="947"/>
      <c r="H814" s="947"/>
      <c r="I814" s="947"/>
    </row>
    <row r="815" spans="1:9" ht="15.75" customHeight="1">
      <c r="A815" s="947"/>
      <c r="B815" s="947"/>
      <c r="C815" s="947"/>
      <c r="D815" s="947"/>
      <c r="E815" s="947"/>
      <c r="F815" s="947"/>
      <c r="G815" s="947"/>
      <c r="H815" s="947"/>
      <c r="I815" s="947"/>
    </row>
    <row r="816" spans="1:9" ht="15.75" customHeight="1">
      <c r="A816" s="947"/>
      <c r="B816" s="947"/>
      <c r="C816" s="947"/>
      <c r="D816" s="947"/>
      <c r="E816" s="947"/>
      <c r="F816" s="947"/>
      <c r="G816" s="947"/>
      <c r="H816" s="947"/>
      <c r="I816" s="947"/>
    </row>
    <row r="817" spans="1:9" ht="15.75" customHeight="1">
      <c r="A817" s="947"/>
      <c r="B817" s="947"/>
      <c r="C817" s="947"/>
      <c r="D817" s="947"/>
      <c r="E817" s="947"/>
      <c r="F817" s="947"/>
      <c r="G817" s="947"/>
      <c r="H817" s="947"/>
      <c r="I817" s="947"/>
    </row>
    <row r="818" spans="1:9" ht="15.75" customHeight="1">
      <c r="A818" s="947"/>
      <c r="B818" s="947"/>
      <c r="C818" s="947"/>
      <c r="D818" s="947"/>
      <c r="E818" s="947"/>
      <c r="F818" s="947"/>
      <c r="G818" s="947"/>
      <c r="H818" s="947"/>
      <c r="I818" s="947"/>
    </row>
    <row r="819" spans="1:9" ht="15.75" customHeight="1">
      <c r="A819" s="947"/>
      <c r="B819" s="947"/>
      <c r="C819" s="947"/>
      <c r="D819" s="947"/>
      <c r="E819" s="947"/>
      <c r="F819" s="947"/>
      <c r="G819" s="947"/>
      <c r="H819" s="947"/>
      <c r="I819" s="947"/>
    </row>
    <row r="820" spans="1:9" ht="15.75" customHeight="1">
      <c r="A820" s="947"/>
      <c r="B820" s="947"/>
      <c r="C820" s="947"/>
      <c r="D820" s="947"/>
      <c r="E820" s="947"/>
      <c r="F820" s="947"/>
      <c r="G820" s="947"/>
      <c r="H820" s="947"/>
      <c r="I820" s="947"/>
    </row>
    <row r="821" spans="1:9" ht="15.75" customHeight="1">
      <c r="A821" s="947"/>
      <c r="B821" s="947"/>
      <c r="C821" s="947"/>
      <c r="D821" s="947"/>
      <c r="E821" s="947"/>
      <c r="F821" s="947"/>
      <c r="G821" s="947"/>
      <c r="H821" s="947"/>
      <c r="I821" s="947"/>
    </row>
    <row r="822" spans="1:9" ht="15.75" customHeight="1">
      <c r="A822" s="947"/>
      <c r="B822" s="947"/>
      <c r="C822" s="947"/>
      <c r="D822" s="947"/>
      <c r="E822" s="947"/>
      <c r="F822" s="947"/>
      <c r="G822" s="947"/>
      <c r="H822" s="947"/>
      <c r="I822" s="947"/>
    </row>
    <row r="823" spans="1:9" ht="15.75" customHeight="1">
      <c r="A823" s="947"/>
      <c r="B823" s="947"/>
      <c r="C823" s="947"/>
      <c r="D823" s="947"/>
      <c r="E823" s="947"/>
      <c r="F823" s="947"/>
      <c r="G823" s="947"/>
      <c r="H823" s="947"/>
      <c r="I823" s="947"/>
    </row>
    <row r="824" spans="1:9" ht="15.75" customHeight="1">
      <c r="A824" s="947"/>
      <c r="B824" s="947"/>
      <c r="C824" s="947"/>
      <c r="D824" s="947"/>
      <c r="E824" s="947"/>
      <c r="F824" s="947"/>
      <c r="G824" s="947"/>
      <c r="H824" s="947"/>
      <c r="I824" s="947"/>
    </row>
    <row r="825" spans="1:9" ht="15.75" customHeight="1">
      <c r="A825" s="947"/>
      <c r="B825" s="947"/>
      <c r="C825" s="947"/>
      <c r="D825" s="947"/>
      <c r="E825" s="947"/>
      <c r="F825" s="947"/>
      <c r="G825" s="947"/>
      <c r="H825" s="947"/>
      <c r="I825" s="947"/>
    </row>
    <row r="826" spans="1:9" ht="15.75" customHeight="1">
      <c r="A826" s="947"/>
      <c r="B826" s="947"/>
      <c r="C826" s="947"/>
      <c r="D826" s="947"/>
      <c r="E826" s="947"/>
      <c r="F826" s="947"/>
      <c r="G826" s="947"/>
      <c r="H826" s="947"/>
      <c r="I826" s="947"/>
    </row>
    <row r="827" spans="1:9" ht="15.75" customHeight="1">
      <c r="A827" s="947"/>
      <c r="B827" s="947"/>
      <c r="C827" s="947"/>
      <c r="D827" s="947"/>
      <c r="E827" s="947"/>
      <c r="F827" s="947"/>
      <c r="G827" s="947"/>
      <c r="H827" s="947"/>
      <c r="I827" s="947"/>
    </row>
    <row r="828" spans="1:9" ht="15.75" customHeight="1">
      <c r="A828" s="947"/>
      <c r="B828" s="947"/>
      <c r="C828" s="947"/>
      <c r="D828" s="947"/>
      <c r="E828" s="947"/>
      <c r="F828" s="947"/>
      <c r="G828" s="947"/>
      <c r="H828" s="947"/>
      <c r="I828" s="947"/>
    </row>
    <row r="829" spans="1:9" ht="15.75" customHeight="1">
      <c r="A829" s="947"/>
      <c r="B829" s="947"/>
      <c r="C829" s="947"/>
      <c r="D829" s="947"/>
      <c r="E829" s="947"/>
      <c r="F829" s="947"/>
      <c r="G829" s="947"/>
      <c r="H829" s="947"/>
      <c r="I829" s="947"/>
    </row>
    <row r="830" spans="1:9" ht="15.75" customHeight="1">
      <c r="A830" s="947"/>
      <c r="B830" s="947"/>
      <c r="C830" s="947"/>
      <c r="D830" s="947"/>
      <c r="E830" s="947"/>
      <c r="F830" s="947"/>
      <c r="G830" s="947"/>
      <c r="H830" s="947"/>
      <c r="I830" s="947"/>
    </row>
    <row r="831" spans="1:9" ht="15.75" customHeight="1">
      <c r="A831" s="947"/>
      <c r="B831" s="947"/>
      <c r="C831" s="947"/>
      <c r="D831" s="947"/>
      <c r="E831" s="947"/>
      <c r="F831" s="947"/>
      <c r="G831" s="947"/>
      <c r="H831" s="947"/>
      <c r="I831" s="947"/>
    </row>
    <row r="832" spans="1:9" ht="15.75" customHeight="1">
      <c r="A832" s="947"/>
      <c r="B832" s="947"/>
      <c r="C832" s="947"/>
      <c r="D832" s="947"/>
      <c r="E832" s="947"/>
      <c r="F832" s="947"/>
      <c r="G832" s="947"/>
      <c r="H832" s="947"/>
      <c r="I832" s="947"/>
    </row>
    <row r="833" spans="1:9" ht="15.75" customHeight="1">
      <c r="A833" s="947"/>
      <c r="B833" s="947"/>
      <c r="C833" s="947"/>
      <c r="D833" s="947"/>
      <c r="E833" s="947"/>
      <c r="F833" s="947"/>
      <c r="G833" s="947"/>
      <c r="H833" s="947"/>
      <c r="I833" s="947"/>
    </row>
    <row r="834" spans="1:9" ht="15.75" customHeight="1">
      <c r="A834" s="947"/>
      <c r="B834" s="947"/>
      <c r="C834" s="947"/>
      <c r="D834" s="947"/>
      <c r="E834" s="947"/>
      <c r="F834" s="947"/>
      <c r="G834" s="947"/>
      <c r="H834" s="947"/>
      <c r="I834" s="947"/>
    </row>
    <row r="835" spans="1:9" ht="15.75" customHeight="1">
      <c r="A835" s="947"/>
      <c r="B835" s="947"/>
      <c r="C835" s="947"/>
      <c r="D835" s="947"/>
      <c r="E835" s="947"/>
      <c r="F835" s="947"/>
      <c r="G835" s="947"/>
      <c r="H835" s="947"/>
      <c r="I835" s="947"/>
    </row>
    <row r="836" spans="1:9" ht="15.75" customHeight="1">
      <c r="A836" s="947"/>
      <c r="B836" s="947"/>
      <c r="C836" s="947"/>
      <c r="D836" s="947"/>
      <c r="E836" s="947"/>
      <c r="F836" s="947"/>
      <c r="G836" s="947"/>
      <c r="H836" s="947"/>
      <c r="I836" s="947"/>
    </row>
    <row r="837" spans="1:9" ht="15.75" customHeight="1">
      <c r="A837" s="947"/>
      <c r="B837" s="947"/>
      <c r="C837" s="947"/>
      <c r="D837" s="947"/>
      <c r="E837" s="947"/>
      <c r="F837" s="947"/>
      <c r="G837" s="947"/>
      <c r="H837" s="947"/>
      <c r="I837" s="947"/>
    </row>
    <row r="838" spans="1:9" ht="15.75" customHeight="1">
      <c r="A838" s="947"/>
      <c r="B838" s="947"/>
      <c r="C838" s="947"/>
      <c r="D838" s="947"/>
      <c r="E838" s="947"/>
      <c r="F838" s="947"/>
      <c r="G838" s="947"/>
      <c r="H838" s="947"/>
      <c r="I838" s="947"/>
    </row>
    <row r="839" spans="1:9" ht="15.75" customHeight="1">
      <c r="A839" s="947"/>
      <c r="B839" s="947"/>
      <c r="C839" s="947"/>
      <c r="D839" s="947"/>
      <c r="E839" s="947"/>
      <c r="F839" s="947"/>
      <c r="G839" s="947"/>
      <c r="H839" s="947"/>
      <c r="I839" s="947"/>
    </row>
    <row r="840" spans="1:9" ht="15.75" customHeight="1">
      <c r="A840" s="947"/>
      <c r="B840" s="947"/>
      <c r="C840" s="947"/>
      <c r="D840" s="947"/>
      <c r="E840" s="947"/>
      <c r="F840" s="947"/>
      <c r="G840" s="947"/>
      <c r="H840" s="947"/>
      <c r="I840" s="947"/>
    </row>
    <row r="841" spans="1:9" ht="15.75" customHeight="1">
      <c r="A841" s="947"/>
      <c r="B841" s="947"/>
      <c r="C841" s="947"/>
      <c r="D841" s="947"/>
      <c r="E841" s="947"/>
      <c r="F841" s="947"/>
      <c r="G841" s="947"/>
      <c r="H841" s="947"/>
      <c r="I841" s="947"/>
    </row>
    <row r="842" spans="1:9" ht="15.75" customHeight="1">
      <c r="A842" s="947"/>
      <c r="B842" s="947"/>
      <c r="C842" s="947"/>
      <c r="D842" s="947"/>
      <c r="E842" s="947"/>
      <c r="F842" s="947"/>
      <c r="G842" s="947"/>
      <c r="H842" s="947"/>
      <c r="I842" s="947"/>
    </row>
    <row r="843" spans="1:9" ht="15.75" customHeight="1">
      <c r="A843" s="947"/>
      <c r="B843" s="947"/>
      <c r="C843" s="947"/>
      <c r="D843" s="947"/>
      <c r="E843" s="947"/>
      <c r="F843" s="947"/>
      <c r="G843" s="947"/>
      <c r="H843" s="947"/>
      <c r="I843" s="947"/>
    </row>
    <row r="844" spans="1:9" ht="15.75" customHeight="1">
      <c r="A844" s="947"/>
      <c r="B844" s="947"/>
      <c r="C844" s="947"/>
      <c r="D844" s="947"/>
      <c r="E844" s="947"/>
      <c r="F844" s="947"/>
      <c r="G844" s="947"/>
      <c r="H844" s="947"/>
      <c r="I844" s="947"/>
    </row>
    <row r="845" spans="1:9" ht="15.75" customHeight="1">
      <c r="A845" s="947"/>
      <c r="B845" s="947"/>
      <c r="C845" s="947"/>
      <c r="D845" s="947"/>
      <c r="E845" s="947"/>
      <c r="F845" s="947"/>
      <c r="G845" s="947"/>
      <c r="H845" s="947"/>
      <c r="I845" s="947"/>
    </row>
    <row r="846" spans="1:9" ht="15.75" customHeight="1">
      <c r="A846" s="947"/>
      <c r="B846" s="947"/>
      <c r="C846" s="947"/>
      <c r="D846" s="947"/>
      <c r="E846" s="947"/>
      <c r="F846" s="947"/>
      <c r="G846" s="947"/>
      <c r="H846" s="947"/>
      <c r="I846" s="947"/>
    </row>
    <row r="847" spans="1:9" ht="15.75" customHeight="1">
      <c r="A847" s="947"/>
      <c r="B847" s="947"/>
      <c r="C847" s="947"/>
      <c r="D847" s="947"/>
      <c r="E847" s="947"/>
      <c r="F847" s="947"/>
      <c r="G847" s="947"/>
      <c r="H847" s="947"/>
      <c r="I847" s="947"/>
    </row>
    <row r="848" spans="1:9" ht="15.75" customHeight="1">
      <c r="A848" s="947"/>
      <c r="B848" s="947"/>
      <c r="C848" s="947"/>
      <c r="D848" s="947"/>
      <c r="E848" s="947"/>
      <c r="F848" s="947"/>
      <c r="G848" s="947"/>
      <c r="H848" s="947"/>
      <c r="I848" s="947"/>
    </row>
    <row r="849" spans="1:9" ht="15.75" customHeight="1">
      <c r="A849" s="947"/>
      <c r="B849" s="947"/>
      <c r="C849" s="947"/>
      <c r="D849" s="947"/>
      <c r="E849" s="947"/>
      <c r="F849" s="947"/>
      <c r="G849" s="947"/>
      <c r="H849" s="947"/>
      <c r="I849" s="947"/>
    </row>
    <row r="850" spans="1:9" ht="15.75" customHeight="1">
      <c r="A850" s="947"/>
      <c r="B850" s="947"/>
      <c r="C850" s="947"/>
      <c r="D850" s="947"/>
      <c r="E850" s="947"/>
      <c r="F850" s="947"/>
      <c r="G850" s="947"/>
      <c r="H850" s="947"/>
      <c r="I850" s="947"/>
    </row>
    <row r="851" spans="1:9" ht="15.75" customHeight="1">
      <c r="A851" s="947"/>
      <c r="B851" s="947"/>
      <c r="C851" s="947"/>
      <c r="D851" s="947"/>
      <c r="E851" s="947"/>
      <c r="F851" s="947"/>
      <c r="G851" s="947"/>
      <c r="H851" s="947"/>
      <c r="I851" s="947"/>
    </row>
    <row r="852" spans="1:9" ht="15.75" customHeight="1">
      <c r="A852" s="947"/>
      <c r="B852" s="947"/>
      <c r="C852" s="947"/>
      <c r="D852" s="947"/>
      <c r="E852" s="947"/>
      <c r="F852" s="947"/>
      <c r="G852" s="947"/>
      <c r="H852" s="947"/>
      <c r="I852" s="947"/>
    </row>
    <row r="853" spans="1:9" ht="15.75" customHeight="1">
      <c r="A853" s="947"/>
      <c r="B853" s="947"/>
      <c r="C853" s="947"/>
      <c r="D853" s="947"/>
      <c r="E853" s="947"/>
      <c r="F853" s="947"/>
      <c r="G853" s="947"/>
      <c r="H853" s="947"/>
      <c r="I853" s="947"/>
    </row>
    <row r="854" spans="1:9" ht="15.75" customHeight="1">
      <c r="A854" s="947"/>
      <c r="B854" s="947"/>
      <c r="C854" s="947"/>
      <c r="D854" s="947"/>
      <c r="E854" s="947"/>
      <c r="F854" s="947"/>
      <c r="G854" s="947"/>
      <c r="H854" s="947"/>
      <c r="I854" s="947"/>
    </row>
    <row r="855" spans="1:9" ht="15.75" customHeight="1">
      <c r="A855" s="947"/>
      <c r="B855" s="947"/>
      <c r="C855" s="947"/>
      <c r="D855" s="947"/>
      <c r="E855" s="947"/>
      <c r="F855" s="947"/>
      <c r="G855" s="947"/>
      <c r="H855" s="947"/>
      <c r="I855" s="947"/>
    </row>
    <row r="856" spans="1:9" ht="15.75" customHeight="1">
      <c r="A856" s="947"/>
      <c r="B856" s="947"/>
      <c r="C856" s="947"/>
      <c r="D856" s="947"/>
      <c r="E856" s="947"/>
      <c r="F856" s="947"/>
      <c r="G856" s="947"/>
      <c r="H856" s="947"/>
      <c r="I856" s="947"/>
    </row>
    <row r="857" spans="1:9" ht="15.75" customHeight="1">
      <c r="A857" s="947"/>
      <c r="B857" s="947"/>
      <c r="C857" s="947"/>
      <c r="D857" s="947"/>
      <c r="E857" s="947"/>
      <c r="F857" s="947"/>
      <c r="G857" s="947"/>
      <c r="H857" s="947"/>
      <c r="I857" s="947"/>
    </row>
    <row r="858" spans="1:9" ht="15.75" customHeight="1">
      <c r="A858" s="947"/>
      <c r="B858" s="947"/>
      <c r="C858" s="947"/>
      <c r="D858" s="947"/>
      <c r="E858" s="947"/>
      <c r="F858" s="947"/>
      <c r="G858" s="947"/>
      <c r="H858" s="947"/>
      <c r="I858" s="947"/>
    </row>
    <row r="859" spans="1:9" ht="15.75" customHeight="1">
      <c r="A859" s="947"/>
      <c r="B859" s="947"/>
      <c r="C859" s="947"/>
      <c r="D859" s="947"/>
      <c r="E859" s="947"/>
      <c r="F859" s="947"/>
      <c r="G859" s="947"/>
      <c r="H859" s="947"/>
      <c r="I859" s="947"/>
    </row>
    <row r="860" spans="1:9" ht="15.75" customHeight="1">
      <c r="A860" s="947"/>
      <c r="B860" s="947"/>
      <c r="C860" s="947"/>
      <c r="D860" s="947"/>
      <c r="E860" s="947"/>
      <c r="F860" s="947"/>
      <c r="G860" s="947"/>
      <c r="H860" s="947"/>
      <c r="I860" s="947"/>
    </row>
    <row r="861" spans="1:9" ht="15.75" customHeight="1">
      <c r="A861" s="947"/>
      <c r="B861" s="947"/>
      <c r="C861" s="947"/>
      <c r="D861" s="947"/>
      <c r="E861" s="947"/>
      <c r="F861" s="947"/>
      <c r="G861" s="947"/>
      <c r="H861" s="947"/>
      <c r="I861" s="947"/>
    </row>
    <row r="862" spans="1:9" ht="15.75" customHeight="1">
      <c r="A862" s="947"/>
      <c r="B862" s="947"/>
      <c r="C862" s="947"/>
      <c r="D862" s="947"/>
      <c r="E862" s="947"/>
      <c r="F862" s="947"/>
      <c r="G862" s="947"/>
      <c r="H862" s="947"/>
      <c r="I862" s="947"/>
    </row>
    <row r="863" spans="1:9" ht="15.75" customHeight="1">
      <c r="A863" s="947"/>
      <c r="B863" s="947"/>
      <c r="C863" s="947"/>
      <c r="D863" s="947"/>
      <c r="E863" s="947"/>
      <c r="F863" s="947"/>
      <c r="G863" s="947"/>
      <c r="H863" s="947"/>
      <c r="I863" s="947"/>
    </row>
    <row r="864" spans="1:9" ht="15.75" customHeight="1">
      <c r="A864" s="947"/>
      <c r="B864" s="947"/>
      <c r="C864" s="947"/>
      <c r="D864" s="947"/>
      <c r="E864" s="947"/>
      <c r="F864" s="947"/>
      <c r="G864" s="947"/>
      <c r="H864" s="947"/>
      <c r="I864" s="947"/>
    </row>
    <row r="865" spans="1:9" ht="15.75" customHeight="1">
      <c r="A865" s="947"/>
      <c r="B865" s="947"/>
      <c r="C865" s="947"/>
      <c r="D865" s="947"/>
      <c r="E865" s="947"/>
      <c r="F865" s="947"/>
      <c r="G865" s="947"/>
      <c r="H865" s="947"/>
      <c r="I865" s="947"/>
    </row>
    <row r="866" spans="1:9" ht="15.75" customHeight="1">
      <c r="A866" s="947"/>
      <c r="B866" s="947"/>
      <c r="C866" s="947"/>
      <c r="D866" s="947"/>
      <c r="E866" s="947"/>
      <c r="F866" s="947"/>
      <c r="G866" s="947"/>
      <c r="H866" s="947"/>
      <c r="I866" s="947"/>
    </row>
    <row r="867" spans="1:9" ht="15.75" customHeight="1">
      <c r="A867" s="947"/>
      <c r="B867" s="947"/>
      <c r="C867" s="947"/>
      <c r="D867" s="947"/>
      <c r="E867" s="947"/>
      <c r="F867" s="947"/>
      <c r="G867" s="947"/>
      <c r="H867" s="947"/>
      <c r="I867" s="947"/>
    </row>
    <row r="868" spans="1:9" ht="15.75" customHeight="1">
      <c r="A868" s="947"/>
      <c r="B868" s="947"/>
      <c r="C868" s="947"/>
      <c r="D868" s="947"/>
      <c r="E868" s="947"/>
      <c r="F868" s="947"/>
      <c r="G868" s="947"/>
      <c r="H868" s="947"/>
      <c r="I868" s="947"/>
    </row>
    <row r="869" spans="1:9" ht="15.75" customHeight="1">
      <c r="A869" s="947"/>
      <c r="B869" s="947"/>
      <c r="C869" s="947"/>
      <c r="D869" s="947"/>
      <c r="E869" s="947"/>
      <c r="F869" s="947"/>
      <c r="G869" s="947"/>
      <c r="H869" s="947"/>
      <c r="I869" s="947"/>
    </row>
    <row r="870" spans="1:9" ht="15.75" customHeight="1">
      <c r="A870" s="947"/>
      <c r="B870" s="947"/>
      <c r="C870" s="947"/>
      <c r="D870" s="947"/>
      <c r="E870" s="947"/>
      <c r="F870" s="947"/>
      <c r="G870" s="947"/>
      <c r="H870" s="947"/>
      <c r="I870" s="947"/>
    </row>
    <row r="871" spans="1:9" ht="15.75" customHeight="1">
      <c r="A871" s="947"/>
      <c r="B871" s="947"/>
      <c r="C871" s="947"/>
      <c r="D871" s="947"/>
      <c r="E871" s="947"/>
      <c r="F871" s="947"/>
      <c r="G871" s="947"/>
      <c r="H871" s="947"/>
      <c r="I871" s="947"/>
    </row>
    <row r="872" spans="1:9" ht="15.75" customHeight="1">
      <c r="A872" s="947"/>
      <c r="B872" s="947"/>
      <c r="C872" s="947"/>
      <c r="D872" s="947"/>
      <c r="E872" s="947"/>
      <c r="F872" s="947"/>
      <c r="G872" s="947"/>
      <c r="H872" s="947"/>
      <c r="I872" s="947"/>
    </row>
    <row r="873" spans="1:9" ht="15.75" customHeight="1">
      <c r="A873" s="947"/>
      <c r="B873" s="947"/>
      <c r="C873" s="947"/>
      <c r="D873" s="947"/>
      <c r="E873" s="947"/>
      <c r="F873" s="947"/>
      <c r="G873" s="947"/>
      <c r="H873" s="947"/>
      <c r="I873" s="947"/>
    </row>
    <row r="874" spans="1:9" ht="15.75" customHeight="1">
      <c r="A874" s="947"/>
      <c r="B874" s="947"/>
      <c r="C874" s="947"/>
      <c r="D874" s="947"/>
      <c r="E874" s="947"/>
      <c r="F874" s="947"/>
      <c r="G874" s="947"/>
      <c r="H874" s="947"/>
      <c r="I874" s="947"/>
    </row>
    <row r="875" spans="1:9" ht="15.75" customHeight="1">
      <c r="A875" s="947"/>
      <c r="B875" s="947"/>
      <c r="C875" s="947"/>
      <c r="D875" s="947"/>
      <c r="E875" s="947"/>
      <c r="F875" s="947"/>
      <c r="G875" s="947"/>
      <c r="H875" s="947"/>
      <c r="I875" s="947"/>
    </row>
    <row r="876" spans="1:9" ht="15.75" customHeight="1">
      <c r="A876" s="947"/>
      <c r="B876" s="947"/>
      <c r="C876" s="947"/>
      <c r="D876" s="947"/>
      <c r="E876" s="947"/>
      <c r="F876" s="947"/>
      <c r="G876" s="947"/>
      <c r="H876" s="947"/>
      <c r="I876" s="947"/>
    </row>
    <row r="877" spans="1:9" ht="15.75" customHeight="1">
      <c r="A877" s="947"/>
      <c r="B877" s="947"/>
      <c r="C877" s="947"/>
      <c r="D877" s="947"/>
      <c r="E877" s="947"/>
      <c r="F877" s="947"/>
      <c r="G877" s="947"/>
      <c r="H877" s="947"/>
      <c r="I877" s="947"/>
    </row>
    <row r="878" spans="1:9" ht="15.75" customHeight="1">
      <c r="A878" s="947"/>
      <c r="B878" s="947"/>
      <c r="C878" s="947"/>
      <c r="D878" s="947"/>
      <c r="E878" s="947"/>
      <c r="F878" s="947"/>
      <c r="G878" s="947"/>
      <c r="H878" s="947"/>
      <c r="I878" s="947"/>
    </row>
    <row r="879" spans="1:9" ht="15.75" customHeight="1">
      <c r="A879" s="947"/>
      <c r="B879" s="947"/>
      <c r="C879" s="947"/>
      <c r="D879" s="947"/>
      <c r="E879" s="947"/>
      <c r="F879" s="947"/>
      <c r="G879" s="947"/>
      <c r="H879" s="947"/>
      <c r="I879" s="947"/>
    </row>
    <row r="880" spans="1:9" ht="15.75" customHeight="1">
      <c r="A880" s="947"/>
      <c r="B880" s="947"/>
      <c r="C880" s="947"/>
      <c r="D880" s="947"/>
      <c r="E880" s="947"/>
      <c r="F880" s="947"/>
      <c r="G880" s="947"/>
      <c r="H880" s="947"/>
      <c r="I880" s="947"/>
    </row>
    <row r="881" spans="1:9" ht="15.75" customHeight="1">
      <c r="A881" s="947"/>
      <c r="B881" s="947"/>
      <c r="C881" s="947"/>
      <c r="D881" s="947"/>
      <c r="E881" s="947"/>
      <c r="F881" s="947"/>
      <c r="G881" s="947"/>
      <c r="H881" s="947"/>
      <c r="I881" s="947"/>
    </row>
    <row r="882" spans="1:9" ht="15.75" customHeight="1">
      <c r="A882" s="947"/>
      <c r="B882" s="947"/>
      <c r="C882" s="947"/>
      <c r="D882" s="947"/>
      <c r="E882" s="947"/>
      <c r="F882" s="947"/>
      <c r="G882" s="947"/>
      <c r="H882" s="947"/>
      <c r="I882" s="947"/>
    </row>
    <row r="883" spans="1:9" ht="15.75" customHeight="1">
      <c r="A883" s="947"/>
      <c r="B883" s="947"/>
      <c r="C883" s="947"/>
      <c r="D883" s="947"/>
      <c r="E883" s="947"/>
      <c r="F883" s="947"/>
      <c r="G883" s="947"/>
      <c r="H883" s="947"/>
      <c r="I883" s="947"/>
    </row>
    <row r="884" spans="1:9" ht="15.75" customHeight="1">
      <c r="A884" s="947"/>
      <c r="B884" s="947"/>
      <c r="C884" s="947"/>
      <c r="D884" s="947"/>
      <c r="E884" s="947"/>
      <c r="F884" s="947"/>
      <c r="G884" s="947"/>
      <c r="H884" s="947"/>
      <c r="I884" s="947"/>
    </row>
    <row r="885" spans="1:9" ht="15.75" customHeight="1">
      <c r="A885" s="947"/>
      <c r="B885" s="947"/>
      <c r="C885" s="947"/>
      <c r="D885" s="947"/>
      <c r="E885" s="947"/>
      <c r="F885" s="947"/>
      <c r="G885" s="947"/>
      <c r="H885" s="947"/>
      <c r="I885" s="947"/>
    </row>
    <row r="886" spans="1:9" ht="15.75" customHeight="1">
      <c r="A886" s="947"/>
      <c r="B886" s="947"/>
      <c r="C886" s="947"/>
      <c r="D886" s="947"/>
      <c r="E886" s="947"/>
      <c r="F886" s="947"/>
      <c r="G886" s="947"/>
      <c r="H886" s="947"/>
      <c r="I886" s="947"/>
    </row>
    <row r="887" spans="1:9" ht="15.75" customHeight="1">
      <c r="A887" s="947"/>
      <c r="B887" s="947"/>
      <c r="C887" s="947"/>
      <c r="D887" s="947"/>
      <c r="E887" s="947"/>
      <c r="F887" s="947"/>
      <c r="G887" s="947"/>
      <c r="H887" s="947"/>
      <c r="I887" s="947"/>
    </row>
    <row r="888" spans="1:9" ht="15.75" customHeight="1">
      <c r="A888" s="947"/>
      <c r="B888" s="947"/>
      <c r="C888" s="947"/>
      <c r="D888" s="947"/>
      <c r="E888" s="947"/>
      <c r="F888" s="947"/>
      <c r="G888" s="947"/>
      <c r="H888" s="947"/>
      <c r="I888" s="947"/>
    </row>
    <row r="889" spans="1:9" ht="15.75" customHeight="1">
      <c r="A889" s="947"/>
      <c r="B889" s="947"/>
      <c r="C889" s="947"/>
      <c r="D889" s="947"/>
      <c r="E889" s="947"/>
      <c r="F889" s="947"/>
      <c r="G889" s="947"/>
      <c r="H889" s="947"/>
      <c r="I889" s="947"/>
    </row>
    <row r="890" spans="1:9" ht="15.75" customHeight="1">
      <c r="A890" s="947"/>
      <c r="B890" s="947"/>
      <c r="C890" s="947"/>
      <c r="D890" s="947"/>
      <c r="E890" s="947"/>
      <c r="F890" s="947"/>
      <c r="G890" s="947"/>
      <c r="H890" s="947"/>
      <c r="I890" s="947"/>
    </row>
    <row r="891" spans="1:9" ht="15.75" customHeight="1">
      <c r="A891" s="947"/>
      <c r="B891" s="947"/>
      <c r="C891" s="947"/>
      <c r="D891" s="947"/>
      <c r="E891" s="947"/>
      <c r="F891" s="947"/>
      <c r="G891" s="947"/>
      <c r="H891" s="947"/>
      <c r="I891" s="947"/>
    </row>
    <row r="892" spans="1:9" ht="15.75" customHeight="1">
      <c r="A892" s="947"/>
      <c r="B892" s="947"/>
      <c r="C892" s="947"/>
      <c r="D892" s="947"/>
      <c r="E892" s="947"/>
      <c r="F892" s="947"/>
      <c r="G892" s="947"/>
      <c r="H892" s="947"/>
      <c r="I892" s="947"/>
    </row>
    <row r="893" spans="1:9" ht="15.75" customHeight="1">
      <c r="A893" s="947"/>
      <c r="B893" s="947"/>
      <c r="C893" s="947"/>
      <c r="D893" s="947"/>
      <c r="E893" s="947"/>
      <c r="F893" s="947"/>
      <c r="G893" s="947"/>
      <c r="H893" s="947"/>
      <c r="I893" s="947"/>
    </row>
    <row r="894" spans="1:9" ht="15.75" customHeight="1">
      <c r="A894" s="947"/>
      <c r="B894" s="947"/>
      <c r="C894" s="947"/>
      <c r="D894" s="947"/>
      <c r="E894" s="947"/>
      <c r="F894" s="947"/>
      <c r="G894" s="947"/>
      <c r="H894" s="947"/>
      <c r="I894" s="947"/>
    </row>
    <row r="895" spans="1:9" ht="15.75" customHeight="1">
      <c r="A895" s="947"/>
      <c r="B895" s="947"/>
      <c r="C895" s="947"/>
      <c r="D895" s="947"/>
      <c r="E895" s="947"/>
      <c r="F895" s="947"/>
      <c r="G895" s="947"/>
      <c r="H895" s="947"/>
      <c r="I895" s="947"/>
    </row>
    <row r="896" spans="1:9" ht="15.75" customHeight="1">
      <c r="A896" s="947"/>
      <c r="B896" s="947"/>
      <c r="C896" s="947"/>
      <c r="D896" s="947"/>
      <c r="E896" s="947"/>
      <c r="F896" s="947"/>
      <c r="G896" s="947"/>
      <c r="H896" s="947"/>
      <c r="I896" s="947"/>
    </row>
    <row r="897" spans="1:9" ht="15.75" customHeight="1">
      <c r="A897" s="947"/>
      <c r="B897" s="947"/>
      <c r="C897" s="947"/>
      <c r="D897" s="947"/>
      <c r="E897" s="947"/>
      <c r="F897" s="947"/>
      <c r="G897" s="947"/>
      <c r="H897" s="947"/>
      <c r="I897" s="947"/>
    </row>
    <row r="898" spans="1:9" ht="15.75" customHeight="1">
      <c r="A898" s="947"/>
      <c r="B898" s="947"/>
      <c r="C898" s="947"/>
      <c r="D898" s="947"/>
      <c r="E898" s="947"/>
      <c r="F898" s="947"/>
      <c r="G898" s="947"/>
      <c r="H898" s="947"/>
      <c r="I898" s="947"/>
    </row>
    <row r="899" spans="1:9" ht="15.75" customHeight="1">
      <c r="A899" s="947"/>
      <c r="B899" s="947"/>
      <c r="C899" s="947"/>
      <c r="D899" s="947"/>
      <c r="E899" s="947"/>
      <c r="F899" s="947"/>
      <c r="G899" s="947"/>
      <c r="H899" s="947"/>
      <c r="I899" s="947"/>
    </row>
    <row r="900" spans="1:9" ht="15.75" customHeight="1">
      <c r="A900" s="947"/>
      <c r="B900" s="947"/>
      <c r="C900" s="947"/>
      <c r="D900" s="947"/>
      <c r="E900" s="947"/>
      <c r="F900" s="947"/>
      <c r="G900" s="947"/>
      <c r="H900" s="947"/>
      <c r="I900" s="947"/>
    </row>
    <row r="901" spans="1:9" ht="15.75" customHeight="1">
      <c r="A901" s="947"/>
      <c r="B901" s="947"/>
      <c r="C901" s="947"/>
      <c r="D901" s="947"/>
      <c r="E901" s="947"/>
      <c r="F901" s="947"/>
      <c r="G901" s="947"/>
      <c r="H901" s="947"/>
      <c r="I901" s="947"/>
    </row>
    <row r="902" spans="1:9" ht="15.75" customHeight="1">
      <c r="A902" s="947"/>
      <c r="B902" s="947"/>
      <c r="C902" s="947"/>
      <c r="D902" s="947"/>
      <c r="E902" s="947"/>
      <c r="F902" s="947"/>
      <c r="G902" s="947"/>
      <c r="H902" s="947"/>
      <c r="I902" s="947"/>
    </row>
    <row r="903" spans="1:9" ht="15.75" customHeight="1">
      <c r="A903" s="947"/>
      <c r="B903" s="947"/>
      <c r="C903" s="947"/>
      <c r="D903" s="947"/>
      <c r="E903" s="947"/>
      <c r="F903" s="947"/>
      <c r="G903" s="947"/>
      <c r="H903" s="947"/>
      <c r="I903" s="947"/>
    </row>
    <row r="904" spans="1:9" ht="15.75" customHeight="1">
      <c r="A904" s="947"/>
      <c r="B904" s="947"/>
      <c r="C904" s="947"/>
      <c r="D904" s="947"/>
      <c r="E904" s="947"/>
      <c r="F904" s="947"/>
      <c r="G904" s="947"/>
      <c r="H904" s="947"/>
      <c r="I904" s="947"/>
    </row>
    <row r="905" spans="1:9" ht="15.75" customHeight="1">
      <c r="A905" s="947"/>
      <c r="B905" s="947"/>
      <c r="C905" s="947"/>
      <c r="D905" s="947"/>
      <c r="E905" s="947"/>
      <c r="F905" s="947"/>
      <c r="G905" s="947"/>
      <c r="H905" s="947"/>
      <c r="I905" s="947"/>
    </row>
    <row r="906" spans="1:9" ht="15.75" customHeight="1">
      <c r="A906" s="947"/>
      <c r="B906" s="947"/>
      <c r="C906" s="947"/>
      <c r="D906" s="947"/>
      <c r="E906" s="947"/>
      <c r="F906" s="947"/>
      <c r="G906" s="947"/>
      <c r="H906" s="947"/>
      <c r="I906" s="947"/>
    </row>
    <row r="907" spans="1:9" ht="15.75" customHeight="1">
      <c r="A907" s="947"/>
      <c r="B907" s="947"/>
      <c r="C907" s="947"/>
      <c r="D907" s="947"/>
      <c r="E907" s="947"/>
      <c r="F907" s="947"/>
      <c r="G907" s="947"/>
      <c r="H907" s="947"/>
      <c r="I907" s="947"/>
    </row>
    <row r="908" spans="1:9" ht="15.75" customHeight="1">
      <c r="A908" s="947"/>
      <c r="B908" s="947"/>
      <c r="C908" s="947"/>
      <c r="D908" s="947"/>
      <c r="E908" s="947"/>
      <c r="F908" s="947"/>
      <c r="G908" s="947"/>
      <c r="H908" s="947"/>
      <c r="I908" s="947"/>
    </row>
    <row r="909" spans="1:9" ht="15.75" customHeight="1">
      <c r="A909" s="947"/>
      <c r="B909" s="947"/>
      <c r="C909" s="947"/>
      <c r="D909" s="947"/>
      <c r="E909" s="947"/>
      <c r="F909" s="947"/>
      <c r="G909" s="947"/>
      <c r="H909" s="947"/>
      <c r="I909" s="947"/>
    </row>
    <row r="910" spans="1:9" ht="15.75" customHeight="1">
      <c r="A910" s="947"/>
      <c r="B910" s="947"/>
      <c r="C910" s="947"/>
      <c r="D910" s="947"/>
      <c r="E910" s="947"/>
      <c r="F910" s="947"/>
      <c r="G910" s="947"/>
      <c r="H910" s="947"/>
      <c r="I910" s="947"/>
    </row>
    <row r="911" spans="1:9" ht="15.75" customHeight="1">
      <c r="A911" s="947"/>
      <c r="B911" s="947"/>
      <c r="C911" s="947"/>
      <c r="D911" s="947"/>
      <c r="E911" s="947"/>
      <c r="F911" s="947"/>
      <c r="G911" s="947"/>
      <c r="H911" s="947"/>
      <c r="I911" s="947"/>
    </row>
    <row r="912" spans="1:9" ht="15.75" customHeight="1">
      <c r="A912" s="947"/>
      <c r="B912" s="947"/>
      <c r="C912" s="947"/>
      <c r="D912" s="947"/>
      <c r="E912" s="947"/>
      <c r="F912" s="947"/>
      <c r="G912" s="947"/>
      <c r="H912" s="947"/>
      <c r="I912" s="947"/>
    </row>
    <row r="913" spans="1:9" ht="15.75" customHeight="1">
      <c r="A913" s="947"/>
      <c r="B913" s="947"/>
      <c r="C913" s="947"/>
      <c r="D913" s="947"/>
      <c r="E913" s="947"/>
      <c r="F913" s="947"/>
      <c r="G913" s="947"/>
      <c r="H913" s="947"/>
      <c r="I913" s="947"/>
    </row>
    <row r="914" spans="1:9" ht="15.75" customHeight="1">
      <c r="A914" s="947"/>
      <c r="B914" s="947"/>
      <c r="C914" s="947"/>
      <c r="D914" s="947"/>
      <c r="E914" s="947"/>
      <c r="F914" s="947"/>
      <c r="G914" s="947"/>
      <c r="H914" s="947"/>
      <c r="I914" s="947"/>
    </row>
    <row r="915" spans="1:9" ht="15.75" customHeight="1">
      <c r="A915" s="947"/>
      <c r="B915" s="947"/>
      <c r="C915" s="947"/>
      <c r="D915" s="947"/>
      <c r="E915" s="947"/>
      <c r="F915" s="947"/>
      <c r="G915" s="947"/>
      <c r="H915" s="947"/>
      <c r="I915" s="947"/>
    </row>
    <row r="916" spans="1:9" ht="15.75" customHeight="1">
      <c r="A916" s="947"/>
      <c r="B916" s="947"/>
      <c r="C916" s="947"/>
      <c r="D916" s="947"/>
      <c r="E916" s="947"/>
      <c r="F916" s="947"/>
      <c r="G916" s="947"/>
      <c r="H916" s="947"/>
      <c r="I916" s="947"/>
    </row>
    <row r="917" spans="1:9" ht="15.75" customHeight="1">
      <c r="A917" s="947"/>
      <c r="B917" s="947"/>
      <c r="C917" s="947"/>
      <c r="D917" s="947"/>
      <c r="E917" s="947"/>
      <c r="F917" s="947"/>
      <c r="G917" s="947"/>
      <c r="H917" s="947"/>
      <c r="I917" s="947"/>
    </row>
    <row r="918" spans="1:9" ht="15.75" customHeight="1">
      <c r="A918" s="947"/>
      <c r="B918" s="947"/>
      <c r="C918" s="947"/>
      <c r="D918" s="947"/>
      <c r="E918" s="947"/>
      <c r="F918" s="947"/>
      <c r="G918" s="947"/>
      <c r="H918" s="947"/>
      <c r="I918" s="947"/>
    </row>
    <row r="919" spans="1:9" ht="15.75" customHeight="1">
      <c r="A919" s="947"/>
      <c r="B919" s="947"/>
      <c r="C919" s="947"/>
      <c r="D919" s="947"/>
      <c r="E919" s="947"/>
      <c r="F919" s="947"/>
      <c r="G919" s="947"/>
      <c r="H919" s="947"/>
      <c r="I919" s="947"/>
    </row>
    <row r="920" spans="1:9" ht="15.75" customHeight="1">
      <c r="A920" s="947"/>
      <c r="B920" s="947"/>
      <c r="C920" s="947"/>
      <c r="D920" s="947"/>
      <c r="E920" s="947"/>
      <c r="F920" s="947"/>
      <c r="G920" s="947"/>
      <c r="H920" s="947"/>
      <c r="I920" s="947"/>
    </row>
    <row r="921" spans="1:9" ht="15.75" customHeight="1">
      <c r="A921" s="947"/>
      <c r="B921" s="947"/>
      <c r="C921" s="947"/>
      <c r="D921" s="947"/>
      <c r="E921" s="947"/>
      <c r="F921" s="947"/>
      <c r="G921" s="947"/>
      <c r="H921" s="947"/>
      <c r="I921" s="947"/>
    </row>
    <row r="922" spans="1:9" ht="15.75" customHeight="1">
      <c r="A922" s="947"/>
      <c r="B922" s="947"/>
      <c r="C922" s="947"/>
      <c r="D922" s="947"/>
      <c r="E922" s="947"/>
      <c r="F922" s="947"/>
      <c r="G922" s="947"/>
      <c r="H922" s="947"/>
      <c r="I922" s="947"/>
    </row>
    <row r="923" spans="1:9" ht="15.75" customHeight="1">
      <c r="A923" s="947"/>
      <c r="B923" s="947"/>
      <c r="C923" s="947"/>
      <c r="D923" s="947"/>
      <c r="E923" s="947"/>
      <c r="F923" s="947"/>
      <c r="G923" s="947"/>
      <c r="H923" s="947"/>
      <c r="I923" s="947"/>
    </row>
    <row r="924" spans="1:9" ht="15.75" customHeight="1">
      <c r="A924" s="947"/>
      <c r="B924" s="947"/>
      <c r="C924" s="947"/>
      <c r="D924" s="947"/>
      <c r="E924" s="947"/>
      <c r="F924" s="947"/>
      <c r="G924" s="947"/>
      <c r="H924" s="947"/>
      <c r="I924" s="947"/>
    </row>
    <row r="925" spans="1:9" ht="15.75" customHeight="1">
      <c r="A925" s="947"/>
      <c r="B925" s="947"/>
      <c r="C925" s="947"/>
      <c r="D925" s="947"/>
      <c r="E925" s="947"/>
      <c r="F925" s="947"/>
      <c r="G925" s="947"/>
      <c r="H925" s="947"/>
      <c r="I925" s="947"/>
    </row>
    <row r="926" spans="1:9" ht="15.75" customHeight="1">
      <c r="A926" s="947"/>
      <c r="B926" s="947"/>
      <c r="C926" s="947"/>
      <c r="D926" s="947"/>
      <c r="E926" s="947"/>
      <c r="F926" s="947"/>
      <c r="G926" s="947"/>
      <c r="H926" s="947"/>
      <c r="I926" s="947"/>
    </row>
    <row r="927" spans="1:9" ht="15.75" customHeight="1">
      <c r="A927" s="947"/>
      <c r="B927" s="947"/>
      <c r="C927" s="947"/>
      <c r="D927" s="947"/>
      <c r="E927" s="947"/>
      <c r="F927" s="947"/>
      <c r="G927" s="947"/>
      <c r="H927" s="947"/>
      <c r="I927" s="947"/>
    </row>
    <row r="928" spans="1:9" ht="15.75" customHeight="1">
      <c r="A928" s="947"/>
      <c r="B928" s="947"/>
      <c r="C928" s="947"/>
      <c r="D928" s="947"/>
      <c r="E928" s="947"/>
      <c r="F928" s="947"/>
      <c r="G928" s="947"/>
      <c r="H928" s="947"/>
      <c r="I928" s="947"/>
    </row>
    <row r="929" spans="1:9" ht="15.75" customHeight="1">
      <c r="A929" s="947"/>
      <c r="B929" s="947"/>
      <c r="C929" s="947"/>
      <c r="D929" s="947"/>
      <c r="E929" s="947"/>
      <c r="F929" s="947"/>
      <c r="G929" s="947"/>
      <c r="H929" s="947"/>
      <c r="I929" s="947"/>
    </row>
    <row r="930" spans="1:9" ht="15.75" customHeight="1">
      <c r="A930" s="947"/>
      <c r="B930" s="947"/>
      <c r="C930" s="947"/>
      <c r="D930" s="947"/>
      <c r="E930" s="947"/>
      <c r="F930" s="947"/>
      <c r="G930" s="947"/>
      <c r="H930" s="947"/>
      <c r="I930" s="947"/>
    </row>
    <row r="931" spans="1:9" ht="15.75" customHeight="1">
      <c r="A931" s="947"/>
      <c r="B931" s="947"/>
      <c r="C931" s="947"/>
      <c r="D931" s="947"/>
      <c r="E931" s="947"/>
      <c r="F931" s="947"/>
      <c r="G931" s="947"/>
      <c r="H931" s="947"/>
      <c r="I931" s="947"/>
    </row>
    <row r="932" spans="1:9" ht="15.75" customHeight="1">
      <c r="A932" s="947"/>
      <c r="B932" s="947"/>
      <c r="C932" s="947"/>
      <c r="D932" s="947"/>
      <c r="E932" s="947"/>
      <c r="F932" s="947"/>
      <c r="G932" s="947"/>
      <c r="H932" s="947"/>
      <c r="I932" s="947"/>
    </row>
    <row r="933" spans="1:9" ht="15.75" customHeight="1">
      <c r="A933" s="947"/>
      <c r="B933" s="947"/>
      <c r="C933" s="947"/>
      <c r="D933" s="947"/>
      <c r="E933" s="947"/>
      <c r="F933" s="947"/>
      <c r="G933" s="947"/>
      <c r="H933" s="947"/>
      <c r="I933" s="947"/>
    </row>
    <row r="934" spans="1:9" ht="15.75" customHeight="1">
      <c r="A934" s="947"/>
      <c r="B934" s="947"/>
      <c r="C934" s="947"/>
      <c r="D934" s="947"/>
      <c r="E934" s="947"/>
      <c r="F934" s="947"/>
      <c r="G934" s="947"/>
      <c r="H934" s="947"/>
      <c r="I934" s="947"/>
    </row>
    <row r="935" spans="1:9" ht="15.75" customHeight="1">
      <c r="A935" s="947"/>
      <c r="B935" s="947"/>
      <c r="C935" s="947"/>
      <c r="D935" s="947"/>
      <c r="E935" s="947"/>
      <c r="F935" s="947"/>
      <c r="G935" s="947"/>
      <c r="H935" s="947"/>
      <c r="I935" s="947"/>
    </row>
    <row r="936" spans="1:9" ht="15.75" customHeight="1">
      <c r="A936" s="947"/>
      <c r="B936" s="947"/>
      <c r="C936" s="947"/>
      <c r="D936" s="947"/>
      <c r="E936" s="947"/>
      <c r="F936" s="947"/>
      <c r="G936" s="947"/>
      <c r="H936" s="947"/>
      <c r="I936" s="947"/>
    </row>
    <row r="937" spans="1:9" ht="15.75" customHeight="1">
      <c r="A937" s="947"/>
      <c r="B937" s="947"/>
      <c r="C937" s="947"/>
      <c r="D937" s="947"/>
      <c r="E937" s="947"/>
      <c r="F937" s="947"/>
      <c r="G937" s="947"/>
      <c r="H937" s="947"/>
      <c r="I937" s="947"/>
    </row>
    <row r="938" spans="1:9" ht="15.75" customHeight="1">
      <c r="A938" s="947"/>
      <c r="B938" s="947"/>
      <c r="C938" s="947"/>
      <c r="D938" s="947"/>
      <c r="E938" s="947"/>
      <c r="F938" s="947"/>
      <c r="G938" s="947"/>
      <c r="H938" s="947"/>
      <c r="I938" s="947"/>
    </row>
    <row r="939" spans="1:9" ht="15.75" customHeight="1">
      <c r="A939" s="947"/>
      <c r="B939" s="947"/>
      <c r="C939" s="947"/>
      <c r="D939" s="947"/>
      <c r="E939" s="947"/>
      <c r="F939" s="947"/>
      <c r="G939" s="947"/>
      <c r="H939" s="947"/>
      <c r="I939" s="947"/>
    </row>
    <row r="940" spans="1:9" ht="15.75" customHeight="1">
      <c r="A940" s="947"/>
      <c r="B940" s="947"/>
      <c r="C940" s="947"/>
      <c r="D940" s="947"/>
      <c r="E940" s="947"/>
      <c r="F940" s="947"/>
      <c r="G940" s="947"/>
      <c r="H940" s="947"/>
      <c r="I940" s="947"/>
    </row>
    <row r="941" spans="1:9" ht="15.75" customHeight="1">
      <c r="A941" s="947"/>
      <c r="B941" s="947"/>
      <c r="C941" s="947"/>
      <c r="D941" s="947"/>
      <c r="E941" s="947"/>
      <c r="F941" s="947"/>
      <c r="G941" s="947"/>
      <c r="H941" s="947"/>
      <c r="I941" s="947"/>
    </row>
    <row r="942" spans="1:9" ht="15.75" customHeight="1">
      <c r="A942" s="947"/>
      <c r="B942" s="947"/>
      <c r="C942" s="947"/>
      <c r="D942" s="947"/>
      <c r="E942" s="947"/>
      <c r="F942" s="947"/>
      <c r="G942" s="947"/>
      <c r="H942" s="947"/>
      <c r="I942" s="947"/>
    </row>
    <row r="943" spans="1:9" ht="15.75" customHeight="1">
      <c r="A943" s="947"/>
      <c r="B943" s="947"/>
      <c r="C943" s="947"/>
      <c r="D943" s="947"/>
      <c r="E943" s="947"/>
      <c r="F943" s="947"/>
      <c r="G943" s="947"/>
      <c r="H943" s="947"/>
      <c r="I943" s="947"/>
    </row>
    <row r="944" spans="1:9" ht="15.75" customHeight="1">
      <c r="A944" s="947"/>
      <c r="B944" s="947"/>
      <c r="C944" s="947"/>
      <c r="D944" s="947"/>
      <c r="E944" s="947"/>
      <c r="F944" s="947"/>
      <c r="G944" s="947"/>
      <c r="H944" s="947"/>
      <c r="I944" s="947"/>
    </row>
    <row r="945" spans="1:9" ht="15.75" customHeight="1">
      <c r="A945" s="947"/>
      <c r="B945" s="947"/>
      <c r="C945" s="947"/>
      <c r="D945" s="947"/>
      <c r="E945" s="947"/>
      <c r="F945" s="947"/>
      <c r="G945" s="947"/>
      <c r="H945" s="947"/>
      <c r="I945" s="947"/>
    </row>
    <row r="946" spans="1:9" ht="15.75" customHeight="1">
      <c r="A946" s="947"/>
      <c r="B946" s="947"/>
      <c r="C946" s="947"/>
      <c r="D946" s="947"/>
      <c r="E946" s="947"/>
      <c r="F946" s="947"/>
      <c r="G946" s="947"/>
      <c r="H946" s="947"/>
      <c r="I946" s="947"/>
    </row>
    <row r="947" spans="1:9" ht="15.75" customHeight="1">
      <c r="A947" s="947"/>
      <c r="B947" s="947"/>
      <c r="C947" s="947"/>
      <c r="D947" s="947"/>
      <c r="E947" s="947"/>
      <c r="F947" s="947"/>
      <c r="G947" s="947"/>
      <c r="H947" s="947"/>
      <c r="I947" s="947"/>
    </row>
    <row r="948" spans="1:9" ht="15.75" customHeight="1">
      <c r="A948" s="947"/>
      <c r="B948" s="947"/>
      <c r="C948" s="947"/>
      <c r="D948" s="947"/>
      <c r="E948" s="947"/>
      <c r="F948" s="947"/>
      <c r="G948" s="947"/>
      <c r="H948" s="947"/>
      <c r="I948" s="947"/>
    </row>
    <row r="949" spans="1:9" ht="15.75" customHeight="1">
      <c r="A949" s="947"/>
      <c r="B949" s="947"/>
      <c r="C949" s="947"/>
      <c r="D949" s="947"/>
      <c r="E949" s="947"/>
      <c r="F949" s="947"/>
      <c r="G949" s="947"/>
      <c r="H949" s="947"/>
      <c r="I949" s="947"/>
    </row>
    <row r="950" spans="1:9" ht="15.75" customHeight="1">
      <c r="A950" s="947"/>
      <c r="B950" s="947"/>
      <c r="C950" s="947"/>
      <c r="D950" s="947"/>
      <c r="E950" s="947"/>
      <c r="F950" s="947"/>
      <c r="G950" s="947"/>
      <c r="H950" s="947"/>
      <c r="I950" s="947"/>
    </row>
    <row r="951" spans="1:9" ht="15.75" customHeight="1">
      <c r="A951" s="947"/>
      <c r="B951" s="947"/>
      <c r="C951" s="947"/>
      <c r="D951" s="947"/>
      <c r="E951" s="947"/>
      <c r="F951" s="947"/>
      <c r="G951" s="947"/>
      <c r="H951" s="947"/>
      <c r="I951" s="947"/>
    </row>
    <row r="952" spans="1:9" ht="15.75" customHeight="1">
      <c r="A952" s="947"/>
      <c r="B952" s="947"/>
      <c r="C952" s="947"/>
      <c r="D952" s="947"/>
      <c r="E952" s="947"/>
      <c r="F952" s="947"/>
      <c r="G952" s="947"/>
      <c r="H952" s="947"/>
      <c r="I952" s="947"/>
    </row>
    <row r="953" spans="1:9" ht="15.75" customHeight="1">
      <c r="A953" s="947"/>
      <c r="B953" s="947"/>
      <c r="C953" s="947"/>
      <c r="D953" s="947"/>
      <c r="E953" s="947"/>
      <c r="F953" s="947"/>
      <c r="G953" s="947"/>
      <c r="H953" s="947"/>
      <c r="I953" s="947"/>
    </row>
    <row r="954" spans="1:9" ht="15.75" customHeight="1">
      <c r="A954" s="947"/>
      <c r="B954" s="947"/>
      <c r="C954" s="947"/>
      <c r="D954" s="947"/>
      <c r="E954" s="947"/>
      <c r="F954" s="947"/>
      <c r="G954" s="947"/>
      <c r="H954" s="947"/>
      <c r="I954" s="947"/>
    </row>
    <row r="955" spans="1:9" ht="15.75" customHeight="1">
      <c r="A955" s="947"/>
      <c r="B955" s="947"/>
      <c r="C955" s="947"/>
      <c r="D955" s="947"/>
      <c r="E955" s="947"/>
      <c r="F955" s="947"/>
      <c r="G955" s="947"/>
      <c r="H955" s="947"/>
      <c r="I955" s="947"/>
    </row>
    <row r="956" spans="1:9" ht="15.75" customHeight="1">
      <c r="A956" s="947"/>
      <c r="B956" s="947"/>
      <c r="C956" s="947"/>
      <c r="D956" s="947"/>
      <c r="E956" s="947"/>
      <c r="F956" s="947"/>
      <c r="G956" s="947"/>
      <c r="H956" s="947"/>
      <c r="I956" s="947"/>
    </row>
    <row r="957" spans="1:9" ht="15.75" customHeight="1">
      <c r="A957" s="947"/>
      <c r="B957" s="947"/>
      <c r="C957" s="947"/>
      <c r="D957" s="947"/>
      <c r="E957" s="947"/>
      <c r="F957" s="947"/>
      <c r="G957" s="947"/>
      <c r="H957" s="947"/>
      <c r="I957" s="947"/>
    </row>
    <row r="958" spans="1:9" ht="15.75" customHeight="1">
      <c r="A958" s="947"/>
      <c r="B958" s="947"/>
      <c r="C958" s="947"/>
      <c r="D958" s="947"/>
      <c r="E958" s="947"/>
      <c r="F958" s="947"/>
      <c r="G958" s="947"/>
      <c r="H958" s="947"/>
      <c r="I958" s="947"/>
    </row>
    <row r="959" spans="1:9" ht="15.75" customHeight="1">
      <c r="A959" s="947"/>
      <c r="B959" s="947"/>
      <c r="C959" s="947"/>
      <c r="D959" s="947"/>
      <c r="E959" s="947"/>
      <c r="F959" s="947"/>
      <c r="G959" s="947"/>
      <c r="H959" s="947"/>
      <c r="I959" s="947"/>
    </row>
    <row r="960" spans="1:9" ht="15.75" customHeight="1">
      <c r="A960" s="947"/>
      <c r="B960" s="947"/>
      <c r="C960" s="947"/>
      <c r="D960" s="947"/>
      <c r="E960" s="947"/>
      <c r="F960" s="947"/>
      <c r="G960" s="947"/>
      <c r="H960" s="947"/>
      <c r="I960" s="947"/>
    </row>
    <row r="961" spans="1:9" ht="15.75" customHeight="1">
      <c r="A961" s="947"/>
      <c r="B961" s="947"/>
      <c r="C961" s="947"/>
      <c r="D961" s="947"/>
      <c r="E961" s="947"/>
      <c r="F961" s="947"/>
      <c r="G961" s="947"/>
      <c r="H961" s="947"/>
      <c r="I961" s="947"/>
    </row>
    <row r="962" spans="1:9" ht="15.75" customHeight="1">
      <c r="A962" s="947"/>
      <c r="B962" s="947"/>
      <c r="C962" s="947"/>
      <c r="D962" s="947"/>
      <c r="E962" s="947"/>
      <c r="F962" s="947"/>
      <c r="G962" s="947"/>
      <c r="H962" s="947"/>
      <c r="I962" s="947"/>
    </row>
    <row r="963" spans="1:9" ht="15.75" customHeight="1">
      <c r="A963" s="947"/>
      <c r="B963" s="947"/>
      <c r="C963" s="947"/>
      <c r="D963" s="947"/>
      <c r="E963" s="947"/>
      <c r="F963" s="947"/>
      <c r="G963" s="947"/>
      <c r="H963" s="947"/>
      <c r="I963" s="947"/>
    </row>
    <row r="964" spans="1:9" ht="15.75" customHeight="1">
      <c r="A964" s="947"/>
      <c r="B964" s="947"/>
      <c r="C964" s="947"/>
      <c r="D964" s="947"/>
      <c r="E964" s="947"/>
      <c r="F964" s="947"/>
      <c r="G964" s="947"/>
      <c r="H964" s="947"/>
      <c r="I964" s="947"/>
    </row>
    <row r="965" spans="1:9" ht="15.75" customHeight="1">
      <c r="A965" s="947"/>
      <c r="B965" s="947"/>
      <c r="C965" s="947"/>
      <c r="D965" s="947"/>
      <c r="E965" s="947"/>
      <c r="F965" s="947"/>
      <c r="G965" s="947"/>
      <c r="H965" s="947"/>
      <c r="I965" s="947"/>
    </row>
    <row r="966" spans="1:9" ht="15.75" customHeight="1">
      <c r="A966" s="947"/>
      <c r="B966" s="947"/>
      <c r="C966" s="947"/>
      <c r="D966" s="947"/>
      <c r="E966" s="947"/>
      <c r="F966" s="947"/>
      <c r="G966" s="947"/>
      <c r="H966" s="947"/>
      <c r="I966" s="947"/>
    </row>
    <row r="967" spans="1:9" ht="15.75" customHeight="1">
      <c r="A967" s="947"/>
      <c r="B967" s="947"/>
      <c r="C967" s="947"/>
      <c r="D967" s="947"/>
      <c r="E967" s="947"/>
      <c r="F967" s="947"/>
      <c r="G967" s="947"/>
      <c r="H967" s="947"/>
      <c r="I967" s="947"/>
    </row>
    <row r="968" spans="1:9" ht="15.75" customHeight="1">
      <c r="A968" s="947"/>
      <c r="B968" s="947"/>
      <c r="C968" s="947"/>
      <c r="D968" s="947"/>
      <c r="E968" s="947"/>
      <c r="F968" s="947"/>
      <c r="G968" s="947"/>
      <c r="H968" s="947"/>
      <c r="I968" s="947"/>
    </row>
    <row r="969" spans="1:9" ht="15.75" customHeight="1">
      <c r="A969" s="947"/>
      <c r="B969" s="947"/>
      <c r="C969" s="947"/>
      <c r="D969" s="947"/>
      <c r="E969" s="947"/>
      <c r="F969" s="947"/>
      <c r="G969" s="947"/>
      <c r="H969" s="947"/>
      <c r="I969" s="947"/>
    </row>
    <row r="970" spans="1:9" ht="15.75" customHeight="1">
      <c r="A970" s="947"/>
      <c r="B970" s="947"/>
      <c r="C970" s="947"/>
      <c r="D970" s="947"/>
      <c r="E970" s="947"/>
      <c r="F970" s="947"/>
      <c r="G970" s="947"/>
      <c r="H970" s="947"/>
      <c r="I970" s="947"/>
    </row>
    <row r="971" spans="1:9" ht="15.75" customHeight="1">
      <c r="A971" s="947"/>
      <c r="B971" s="947"/>
      <c r="C971" s="947"/>
      <c r="D971" s="947"/>
      <c r="E971" s="947"/>
      <c r="F971" s="947"/>
      <c r="G971" s="947"/>
      <c r="H971" s="947"/>
      <c r="I971" s="947"/>
    </row>
    <row r="972" spans="1:9" ht="15.75" customHeight="1">
      <c r="A972" s="947"/>
      <c r="B972" s="947"/>
      <c r="C972" s="947"/>
      <c r="D972" s="947"/>
      <c r="E972" s="947"/>
      <c r="F972" s="947"/>
      <c r="G972" s="947"/>
      <c r="H972" s="947"/>
      <c r="I972" s="947"/>
    </row>
    <row r="973" spans="1:9" ht="15.75" customHeight="1">
      <c r="A973" s="947"/>
      <c r="B973" s="947"/>
      <c r="C973" s="947"/>
      <c r="D973" s="947"/>
      <c r="E973" s="947"/>
      <c r="F973" s="947"/>
      <c r="G973" s="947"/>
      <c r="H973" s="947"/>
      <c r="I973" s="947"/>
    </row>
    <row r="974" spans="1:9" ht="15.75" customHeight="1">
      <c r="A974" s="947"/>
      <c r="B974" s="947"/>
      <c r="C974" s="947"/>
      <c r="D974" s="947"/>
      <c r="E974" s="947"/>
      <c r="F974" s="947"/>
      <c r="G974" s="947"/>
      <c r="H974" s="947"/>
      <c r="I974" s="947"/>
    </row>
    <row r="975" spans="1:9" ht="15.75" customHeight="1">
      <c r="A975" s="947"/>
      <c r="B975" s="947"/>
      <c r="C975" s="947"/>
      <c r="D975" s="947"/>
      <c r="E975" s="947"/>
      <c r="F975" s="947"/>
      <c r="G975" s="947"/>
      <c r="H975" s="947"/>
      <c r="I975" s="947"/>
    </row>
    <row r="976" spans="1:9" ht="15.75" customHeight="1">
      <c r="A976" s="947"/>
      <c r="B976" s="947"/>
      <c r="C976" s="947"/>
      <c r="D976" s="947"/>
      <c r="E976" s="947"/>
      <c r="F976" s="947"/>
      <c r="G976" s="947"/>
      <c r="H976" s="947"/>
      <c r="I976" s="947"/>
    </row>
    <row r="977" spans="1:9" ht="15.75" customHeight="1">
      <c r="A977" s="947"/>
      <c r="B977" s="947"/>
      <c r="C977" s="947"/>
      <c r="D977" s="947"/>
      <c r="E977" s="947"/>
      <c r="F977" s="947"/>
      <c r="G977" s="947"/>
      <c r="H977" s="947"/>
      <c r="I977" s="947"/>
    </row>
    <row r="978" spans="1:9" ht="15.75" customHeight="1">
      <c r="A978" s="947"/>
      <c r="B978" s="947"/>
      <c r="C978" s="947"/>
      <c r="D978" s="947"/>
      <c r="E978" s="947"/>
      <c r="F978" s="947"/>
      <c r="G978" s="947"/>
      <c r="H978" s="947"/>
      <c r="I978" s="947"/>
    </row>
    <row r="979" spans="1:9" ht="15.75" customHeight="1">
      <c r="A979" s="947"/>
      <c r="B979" s="947"/>
      <c r="C979" s="947"/>
      <c r="D979" s="947"/>
      <c r="E979" s="947"/>
      <c r="F979" s="947"/>
      <c r="G979" s="947"/>
      <c r="H979" s="947"/>
      <c r="I979" s="947"/>
    </row>
    <row r="980" spans="1:9" ht="15.75" customHeight="1">
      <c r="A980" s="947"/>
      <c r="B980" s="947"/>
      <c r="C980" s="947"/>
      <c r="D980" s="947"/>
      <c r="E980" s="947"/>
      <c r="F980" s="947"/>
      <c r="G980" s="947"/>
      <c r="H980" s="947"/>
      <c r="I980" s="947"/>
    </row>
    <row r="981" spans="1:9" ht="15.75" customHeight="1">
      <c r="A981" s="947"/>
      <c r="B981" s="947"/>
      <c r="C981" s="947"/>
      <c r="D981" s="947"/>
      <c r="E981" s="947"/>
      <c r="F981" s="947"/>
      <c r="G981" s="947"/>
      <c r="H981" s="947"/>
      <c r="I981" s="947"/>
    </row>
    <row r="982" spans="1:9" ht="15.75" customHeight="1">
      <c r="A982" s="947"/>
      <c r="B982" s="947"/>
      <c r="C982" s="947"/>
      <c r="D982" s="947"/>
      <c r="E982" s="947"/>
      <c r="F982" s="947"/>
      <c r="G982" s="947"/>
      <c r="H982" s="947"/>
      <c r="I982" s="947"/>
    </row>
    <row r="983" spans="1:9" ht="15.75" customHeight="1">
      <c r="A983" s="947"/>
      <c r="B983" s="947"/>
      <c r="C983" s="947"/>
      <c r="D983" s="947"/>
      <c r="E983" s="947"/>
      <c r="F983" s="947"/>
      <c r="G983" s="947"/>
      <c r="H983" s="947"/>
      <c r="I983" s="947"/>
    </row>
    <row r="984" spans="1:9" ht="15.75" customHeight="1">
      <c r="A984" s="947"/>
      <c r="B984" s="947"/>
      <c r="C984" s="947"/>
      <c r="D984" s="947"/>
      <c r="E984" s="947"/>
      <c r="F984" s="947"/>
      <c r="G984" s="947"/>
      <c r="H984" s="947"/>
      <c r="I984" s="947"/>
    </row>
    <row r="985" spans="1:9" ht="15.75" customHeight="1">
      <c r="A985" s="947"/>
      <c r="B985" s="947"/>
      <c r="C985" s="947"/>
      <c r="D985" s="947"/>
      <c r="E985" s="947"/>
      <c r="F985" s="947"/>
      <c r="G985" s="947"/>
      <c r="H985" s="947"/>
      <c r="I985" s="947"/>
    </row>
    <row r="986" spans="1:9" ht="15.75" customHeight="1">
      <c r="A986" s="947"/>
      <c r="B986" s="947"/>
      <c r="C986" s="947"/>
      <c r="D986" s="947"/>
      <c r="E986" s="947"/>
      <c r="F986" s="947"/>
      <c r="G986" s="947"/>
      <c r="H986" s="947"/>
      <c r="I986" s="947"/>
    </row>
    <row r="987" spans="1:9" ht="15.75" customHeight="1">
      <c r="A987" s="947"/>
      <c r="B987" s="947"/>
      <c r="C987" s="947"/>
      <c r="D987" s="947"/>
      <c r="E987" s="947"/>
      <c r="F987" s="947"/>
      <c r="G987" s="947"/>
      <c r="H987" s="947"/>
      <c r="I987" s="947"/>
    </row>
    <row r="988" spans="1:9" ht="15.75" customHeight="1">
      <c r="A988" s="947"/>
      <c r="B988" s="947"/>
      <c r="C988" s="947"/>
      <c r="D988" s="947"/>
      <c r="E988" s="947"/>
      <c r="F988" s="947"/>
      <c r="G988" s="947"/>
      <c r="H988" s="947"/>
      <c r="I988" s="947"/>
    </row>
    <row r="989" spans="1:9" ht="15.75" customHeight="1">
      <c r="A989" s="947"/>
      <c r="B989" s="947"/>
      <c r="C989" s="947"/>
      <c r="D989" s="947"/>
      <c r="E989" s="947"/>
      <c r="F989" s="947"/>
      <c r="G989" s="947"/>
      <c r="H989" s="947"/>
      <c r="I989" s="947"/>
    </row>
    <row r="990" spans="1:9" ht="15.75" customHeight="1">
      <c r="A990" s="947"/>
      <c r="B990" s="947"/>
      <c r="C990" s="947"/>
      <c r="D990" s="947"/>
      <c r="E990" s="947"/>
      <c r="F990" s="947"/>
      <c r="G990" s="947"/>
      <c r="H990" s="947"/>
      <c r="I990" s="947"/>
    </row>
    <row r="991" spans="1:9" ht="15.75" customHeight="1">
      <c r="A991" s="947"/>
      <c r="B991" s="947"/>
      <c r="C991" s="947"/>
      <c r="D991" s="947"/>
      <c r="E991" s="947"/>
      <c r="F991" s="947"/>
      <c r="G991" s="947"/>
      <c r="H991" s="947"/>
      <c r="I991" s="947"/>
    </row>
    <row r="992" spans="1:9" ht="15.75" customHeight="1">
      <c r="A992" s="947"/>
      <c r="B992" s="947"/>
      <c r="C992" s="947"/>
      <c r="D992" s="947"/>
      <c r="E992" s="947"/>
      <c r="F992" s="947"/>
      <c r="G992" s="947"/>
      <c r="H992" s="947"/>
      <c r="I992" s="947"/>
    </row>
    <row r="993" spans="1:9" ht="15.75" customHeight="1">
      <c r="A993" s="947"/>
      <c r="B993" s="947"/>
      <c r="C993" s="947"/>
      <c r="D993" s="947"/>
      <c r="E993" s="947"/>
      <c r="F993" s="947"/>
      <c r="G993" s="947"/>
      <c r="H993" s="947"/>
      <c r="I993" s="947"/>
    </row>
    <row r="994" spans="1:9" ht="15.75" customHeight="1">
      <c r="A994" s="947"/>
      <c r="B994" s="947"/>
      <c r="C994" s="947"/>
      <c r="D994" s="947"/>
      <c r="E994" s="947"/>
      <c r="F994" s="947"/>
      <c r="G994" s="947"/>
      <c r="H994" s="947"/>
      <c r="I994" s="947"/>
    </row>
    <row r="995" spans="1:9" ht="15.75" customHeight="1">
      <c r="A995" s="947"/>
      <c r="B995" s="947"/>
      <c r="C995" s="947"/>
      <c r="D995" s="947"/>
      <c r="E995" s="947"/>
      <c r="F995" s="947"/>
      <c r="G995" s="947"/>
      <c r="H995" s="947"/>
      <c r="I995" s="947"/>
    </row>
    <row r="996" spans="1:9" ht="15.75" customHeight="1">
      <c r="A996" s="947"/>
      <c r="B996" s="947"/>
      <c r="C996" s="947"/>
      <c r="D996" s="947"/>
      <c r="E996" s="947"/>
      <c r="F996" s="947"/>
      <c r="G996" s="947"/>
      <c r="H996" s="947"/>
      <c r="I996" s="947"/>
    </row>
    <row r="997" spans="1:9" ht="15.75" customHeight="1">
      <c r="A997" s="947"/>
      <c r="B997" s="947"/>
      <c r="C997" s="947"/>
      <c r="D997" s="947"/>
      <c r="E997" s="947"/>
      <c r="F997" s="947"/>
      <c r="G997" s="947"/>
      <c r="H997" s="947"/>
      <c r="I997" s="947"/>
    </row>
    <row r="998" spans="1:9" ht="15.75" customHeight="1">
      <c r="A998" s="947"/>
      <c r="B998" s="947"/>
      <c r="C998" s="947"/>
      <c r="D998" s="947"/>
      <c r="E998" s="947"/>
      <c r="F998" s="947"/>
      <c r="G998" s="947"/>
      <c r="H998" s="947"/>
      <c r="I998" s="947"/>
    </row>
    <row r="999" spans="1:9" ht="15.75" customHeight="1">
      <c r="A999" s="947"/>
      <c r="B999" s="947"/>
      <c r="C999" s="947"/>
      <c r="D999" s="947"/>
      <c r="E999" s="947"/>
      <c r="F999" s="947"/>
      <c r="G999" s="947"/>
      <c r="H999" s="947"/>
      <c r="I999" s="94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80" zoomScaleNormal="80" workbookViewId="0">
      <pane xSplit="3" ySplit="5" topLeftCell="D6" activePane="bottomRight" state="frozen"/>
      <selection activeCell="R21" sqref="R21"/>
      <selection pane="topRight" activeCell="R21" sqref="R21"/>
      <selection pane="bottomLeft" activeCell="R21" sqref="R21"/>
      <selection pane="bottomRight" activeCell="B2" sqref="B2:J2"/>
    </sheetView>
  </sheetViews>
  <sheetFormatPr defaultColWidth="16.5703125" defaultRowHeight="15" customHeight="1"/>
  <cols>
    <col min="1" max="1" width="7.42578125" style="949" customWidth="1"/>
    <col min="2" max="2" width="6.28515625" style="949" customWidth="1"/>
    <col min="3" max="3" width="41.140625" style="949" customWidth="1"/>
    <col min="4" max="4" width="12.7109375" style="949" customWidth="1"/>
    <col min="5" max="5" width="16.140625" style="949" customWidth="1"/>
    <col min="6" max="6" width="12.5703125" style="949" customWidth="1"/>
    <col min="7" max="7" width="16.42578125" style="949" customWidth="1"/>
    <col min="8" max="8" width="16.7109375" style="949" customWidth="1"/>
    <col min="9" max="9" width="22.28515625" style="949" bestFit="1" customWidth="1"/>
    <col min="10" max="10" width="17.140625" style="949" bestFit="1" customWidth="1"/>
    <col min="11" max="11" width="16.5703125" style="949" customWidth="1"/>
    <col min="12" max="16384" width="16.5703125" style="949"/>
  </cols>
  <sheetData>
    <row r="1" spans="1:11" ht="21" customHeight="1">
      <c r="A1" s="948"/>
      <c r="B1" s="3068" t="s">
        <v>1086</v>
      </c>
      <c r="C1" s="3069"/>
      <c r="D1" s="3069"/>
      <c r="E1" s="3069"/>
      <c r="F1" s="3069"/>
      <c r="G1" s="3069"/>
      <c r="H1" s="3069"/>
      <c r="I1" s="3069"/>
      <c r="J1" s="3069"/>
    </row>
    <row r="2" spans="1:11" ht="21" customHeight="1">
      <c r="A2" s="948"/>
      <c r="B2" s="3068" t="s">
        <v>992</v>
      </c>
      <c r="C2" s="3069"/>
      <c r="D2" s="3069"/>
      <c r="E2" s="3069"/>
      <c r="F2" s="3069"/>
      <c r="G2" s="3069"/>
      <c r="H2" s="3069"/>
      <c r="I2" s="3069"/>
      <c r="J2" s="3069"/>
    </row>
    <row r="3" spans="1:11" ht="15.75" customHeight="1" thickBot="1">
      <c r="A3" s="948"/>
      <c r="B3" s="3070" t="s">
        <v>107</v>
      </c>
      <c r="C3" s="3071"/>
      <c r="D3" s="3071"/>
      <c r="E3" s="3071"/>
      <c r="F3" s="3071"/>
      <c r="G3" s="3071"/>
      <c r="H3" s="3071"/>
      <c r="I3" s="3071"/>
      <c r="J3" s="3071"/>
    </row>
    <row r="4" spans="1:11" ht="20.100000000000001" customHeight="1" thickTop="1">
      <c r="A4" s="948"/>
      <c r="B4" s="3072" t="s">
        <v>108</v>
      </c>
      <c r="C4" s="3074" t="s">
        <v>56</v>
      </c>
      <c r="D4" s="3058" t="s">
        <v>962</v>
      </c>
      <c r="E4" s="3059"/>
      <c r="F4" s="3058" t="s">
        <v>313</v>
      </c>
      <c r="G4" s="3059"/>
      <c r="H4" s="3058" t="s">
        <v>314</v>
      </c>
      <c r="I4" s="3076"/>
      <c r="J4" s="3077"/>
    </row>
    <row r="5" spans="1:11" ht="30" customHeight="1">
      <c r="A5" s="948"/>
      <c r="B5" s="3073"/>
      <c r="C5" s="3075"/>
      <c r="D5" s="950" t="s">
        <v>965</v>
      </c>
      <c r="E5" s="951" t="s">
        <v>497</v>
      </c>
      <c r="F5" s="950" t="s">
        <v>57</v>
      </c>
      <c r="G5" s="951" t="s">
        <v>497</v>
      </c>
      <c r="H5" s="951" t="s">
        <v>497</v>
      </c>
      <c r="I5" s="952" t="s">
        <v>993</v>
      </c>
      <c r="J5" s="953" t="s">
        <v>964</v>
      </c>
    </row>
    <row r="6" spans="1:11" s="961" customFormat="1" ht="21" customHeight="1">
      <c r="A6" s="954"/>
      <c r="B6" s="955">
        <v>1</v>
      </c>
      <c r="C6" s="956" t="s">
        <v>994</v>
      </c>
      <c r="D6" s="957">
        <v>901.80475119000005</v>
      </c>
      <c r="E6" s="957">
        <v>828.88438062</v>
      </c>
      <c r="F6" s="957">
        <v>106790.81951366999</v>
      </c>
      <c r="G6" s="957">
        <v>62781.911099230005</v>
      </c>
      <c r="H6" s="957">
        <v>90719.180879530002</v>
      </c>
      <c r="I6" s="958">
        <v>40.69288479860937</v>
      </c>
      <c r="J6" s="959">
        <v>44.498915836033916</v>
      </c>
      <c r="K6" s="960"/>
    </row>
    <row r="7" spans="1:11" s="961" customFormat="1" ht="23.1" customHeight="1">
      <c r="A7" s="954"/>
      <c r="B7" s="962">
        <v>2</v>
      </c>
      <c r="C7" s="956" t="s">
        <v>995</v>
      </c>
      <c r="D7" s="957">
        <v>7936.6196</v>
      </c>
      <c r="E7" s="957">
        <v>6283.1387999999997</v>
      </c>
      <c r="F7" s="957">
        <v>7674.0366480000002</v>
      </c>
      <c r="G7" s="957">
        <v>6251.2606480000004</v>
      </c>
      <c r="H7" s="957">
        <v>10700.7178</v>
      </c>
      <c r="I7" s="963">
        <v>4.7999008861871539</v>
      </c>
      <c r="J7" s="959">
        <v>71.176957777685018</v>
      </c>
      <c r="K7" s="960"/>
    </row>
    <row r="8" spans="1:11" s="961" customFormat="1" ht="20.100000000000001" customHeight="1">
      <c r="A8" s="954"/>
      <c r="B8" s="962">
        <v>3</v>
      </c>
      <c r="C8" s="964" t="s">
        <v>996</v>
      </c>
      <c r="D8" s="957">
        <v>11210.11029993</v>
      </c>
      <c r="E8" s="957">
        <v>8250.7522290699999</v>
      </c>
      <c r="F8" s="957">
        <v>13579.981406129999</v>
      </c>
      <c r="G8" s="957">
        <v>9910.6608427299998</v>
      </c>
      <c r="H8" s="957">
        <v>10212.84820706</v>
      </c>
      <c r="I8" s="963">
        <v>4.5810626983885303</v>
      </c>
      <c r="J8" s="959">
        <v>3.0491141723578474</v>
      </c>
      <c r="K8" s="960"/>
    </row>
    <row r="9" spans="1:11" s="966" customFormat="1" ht="24.95" customHeight="1">
      <c r="A9" s="965"/>
      <c r="B9" s="962">
        <v>4</v>
      </c>
      <c r="C9" s="956" t="s">
        <v>997</v>
      </c>
      <c r="D9" s="957">
        <v>10570.74082365</v>
      </c>
      <c r="E9" s="957">
        <v>7816.4545925600005</v>
      </c>
      <c r="F9" s="957">
        <v>10773.44227598</v>
      </c>
      <c r="G9" s="957">
        <v>8094.1206077299994</v>
      </c>
      <c r="H9" s="957">
        <v>7440.7737814700004</v>
      </c>
      <c r="I9" s="963">
        <v>3.3376243851226493</v>
      </c>
      <c r="J9" s="959">
        <v>-8.0718691742255881</v>
      </c>
      <c r="K9" s="960"/>
    </row>
    <row r="10" spans="1:11" s="961" customFormat="1" ht="24" customHeight="1">
      <c r="A10" s="954"/>
      <c r="B10" s="962">
        <v>5</v>
      </c>
      <c r="C10" s="956" t="s">
        <v>998</v>
      </c>
      <c r="D10" s="957">
        <v>6755.7763559499999</v>
      </c>
      <c r="E10" s="957">
        <v>5200.1097386299998</v>
      </c>
      <c r="F10" s="957">
        <v>8222.9420498999989</v>
      </c>
      <c r="G10" s="957">
        <v>5904.8205098799999</v>
      </c>
      <c r="H10" s="957">
        <v>7047.7388541800001</v>
      </c>
      <c r="I10" s="963">
        <v>3.1613251189368077</v>
      </c>
      <c r="J10" s="959">
        <v>19.355683079403651</v>
      </c>
      <c r="K10" s="960"/>
    </row>
    <row r="11" spans="1:11" ht="21.75" customHeight="1">
      <c r="A11" s="948"/>
      <c r="B11" s="962">
        <v>6</v>
      </c>
      <c r="C11" s="956" t="s">
        <v>999</v>
      </c>
      <c r="D11" s="957">
        <v>6336.47867752</v>
      </c>
      <c r="E11" s="957">
        <v>5714.3709574599998</v>
      </c>
      <c r="F11" s="957">
        <v>2414.3006327399999</v>
      </c>
      <c r="G11" s="957">
        <v>1837.7389991099999</v>
      </c>
      <c r="H11" s="957">
        <v>5951.7855806000007</v>
      </c>
      <c r="I11" s="963">
        <v>2.6697256592186616</v>
      </c>
      <c r="J11" s="959">
        <v>223.86457399458772</v>
      </c>
      <c r="K11" s="960"/>
    </row>
    <row r="12" spans="1:11" s="968" customFormat="1" ht="21.75" customHeight="1">
      <c r="A12" s="967"/>
      <c r="B12" s="962">
        <v>7</v>
      </c>
      <c r="C12" s="956" t="s">
        <v>1000</v>
      </c>
      <c r="D12" s="957">
        <v>8658.6854438199989</v>
      </c>
      <c r="E12" s="957">
        <v>6303.4377911499996</v>
      </c>
      <c r="F12" s="957">
        <v>7703.7818968500005</v>
      </c>
      <c r="G12" s="957">
        <v>5773.6423741999997</v>
      </c>
      <c r="H12" s="957">
        <v>5849.94651892</v>
      </c>
      <c r="I12" s="963">
        <v>2.6240448542911352</v>
      </c>
      <c r="J12" s="959">
        <v>1.3215945805887142</v>
      </c>
      <c r="K12" s="960"/>
    </row>
    <row r="13" spans="1:11" ht="21.75" customHeight="1">
      <c r="A13" s="948"/>
      <c r="B13" s="962">
        <v>8</v>
      </c>
      <c r="C13" s="956" t="s">
        <v>1001</v>
      </c>
      <c r="D13" s="957">
        <v>6294.5040061099999</v>
      </c>
      <c r="E13" s="957">
        <v>4749.4478035200009</v>
      </c>
      <c r="F13" s="957">
        <v>5810.1876904399996</v>
      </c>
      <c r="G13" s="957">
        <v>4258.59247848</v>
      </c>
      <c r="H13" s="957">
        <v>4593.1623962900003</v>
      </c>
      <c r="I13" s="963">
        <v>2.0603033056673898</v>
      </c>
      <c r="J13" s="959">
        <v>7.8563497094565227</v>
      </c>
      <c r="K13" s="960"/>
    </row>
    <row r="14" spans="1:11" s="961" customFormat="1" ht="21.75" customHeight="1">
      <c r="A14" s="954"/>
      <c r="B14" s="962">
        <v>9</v>
      </c>
      <c r="C14" s="956" t="s">
        <v>1002</v>
      </c>
      <c r="D14" s="957">
        <v>7415.3222473900005</v>
      </c>
      <c r="E14" s="957">
        <v>5447.2183075699995</v>
      </c>
      <c r="F14" s="957">
        <v>7099.6476060799996</v>
      </c>
      <c r="G14" s="957">
        <v>5931.8411027499997</v>
      </c>
      <c r="H14" s="957">
        <v>3902.3765826399999</v>
      </c>
      <c r="I14" s="963">
        <v>1.7504452661343644</v>
      </c>
      <c r="J14" s="959">
        <v>-34.21306277353149</v>
      </c>
      <c r="K14" s="960"/>
    </row>
    <row r="15" spans="1:11" ht="21.75" customHeight="1">
      <c r="A15" s="948"/>
      <c r="B15" s="962">
        <v>10</v>
      </c>
      <c r="C15" s="956" t="s">
        <v>1003</v>
      </c>
      <c r="D15" s="957">
        <v>3611.64468003</v>
      </c>
      <c r="E15" s="957">
        <v>2531.30737262</v>
      </c>
      <c r="F15" s="957">
        <v>4567.9683690100001</v>
      </c>
      <c r="G15" s="957">
        <v>3561.0728014400001</v>
      </c>
      <c r="H15" s="957">
        <v>2872.0749078899998</v>
      </c>
      <c r="I15" s="963">
        <v>1.2882944072758462</v>
      </c>
      <c r="J15" s="959">
        <v>-19.348042906378904</v>
      </c>
      <c r="K15" s="960"/>
    </row>
    <row r="16" spans="1:11" ht="21.75" customHeight="1">
      <c r="A16" s="948"/>
      <c r="B16" s="962">
        <v>11</v>
      </c>
      <c r="C16" s="956" t="s">
        <v>1004</v>
      </c>
      <c r="D16" s="957">
        <v>3024.06343229</v>
      </c>
      <c r="E16" s="957">
        <v>2225.73601474</v>
      </c>
      <c r="F16" s="957">
        <v>3224.1305091199997</v>
      </c>
      <c r="G16" s="957">
        <v>2332.7805762100002</v>
      </c>
      <c r="H16" s="957">
        <v>2768.9117284699996</v>
      </c>
      <c r="I16" s="963">
        <v>1.2420196577146585</v>
      </c>
      <c r="J16" s="959">
        <v>18.695764046894148</v>
      </c>
      <c r="K16" s="960"/>
    </row>
    <row r="17" spans="1:11" ht="21.75" customHeight="1">
      <c r="A17" s="948"/>
      <c r="B17" s="962">
        <v>12</v>
      </c>
      <c r="C17" s="956" t="s">
        <v>1005</v>
      </c>
      <c r="D17" s="957">
        <v>1966.2154038399999</v>
      </c>
      <c r="E17" s="957">
        <v>1474.23296235</v>
      </c>
      <c r="F17" s="957">
        <v>2377.2074131199997</v>
      </c>
      <c r="G17" s="957">
        <v>1632.92493021</v>
      </c>
      <c r="H17" s="957">
        <v>2720.5947654800002</v>
      </c>
      <c r="I17" s="963">
        <v>1.2203466599019723</v>
      </c>
      <c r="J17" s="959">
        <v>66.608685748347412</v>
      </c>
      <c r="K17" s="960"/>
    </row>
    <row r="18" spans="1:11" ht="21.75" customHeight="1">
      <c r="A18" s="948"/>
      <c r="B18" s="962">
        <v>13</v>
      </c>
      <c r="C18" s="956" t="s">
        <v>1006</v>
      </c>
      <c r="D18" s="957">
        <v>2955.78992518</v>
      </c>
      <c r="E18" s="957">
        <v>2161.0335371799997</v>
      </c>
      <c r="F18" s="957">
        <v>3629.8166059999999</v>
      </c>
      <c r="G18" s="957">
        <v>2706.5966285</v>
      </c>
      <c r="H18" s="957">
        <v>2702.8421409000002</v>
      </c>
      <c r="I18" s="963">
        <v>1.2123835643371412</v>
      </c>
      <c r="J18" s="959">
        <v>-0.13871618550269638</v>
      </c>
      <c r="K18" s="960"/>
    </row>
    <row r="19" spans="1:11" ht="21.75" customHeight="1">
      <c r="A19" s="948"/>
      <c r="B19" s="962">
        <v>14</v>
      </c>
      <c r="C19" s="956" t="s">
        <v>672</v>
      </c>
      <c r="D19" s="957">
        <v>2542.3917578000001</v>
      </c>
      <c r="E19" s="957">
        <v>1867.3545989000002</v>
      </c>
      <c r="F19" s="957">
        <v>3091.2846907899998</v>
      </c>
      <c r="G19" s="957">
        <v>2280.4133642900001</v>
      </c>
      <c r="H19" s="957">
        <v>2671.1246127300001</v>
      </c>
      <c r="I19" s="963">
        <v>1.198156388701237</v>
      </c>
      <c r="J19" s="959">
        <v>17.133351986017974</v>
      </c>
      <c r="K19" s="960"/>
    </row>
    <row r="20" spans="1:11" s="968" customFormat="1" ht="21.75" customHeight="1">
      <c r="A20" s="967"/>
      <c r="B20" s="962">
        <v>15</v>
      </c>
      <c r="C20" s="956" t="s">
        <v>1007</v>
      </c>
      <c r="D20" s="957">
        <v>1277.7100393599999</v>
      </c>
      <c r="E20" s="957">
        <v>923.40209875999994</v>
      </c>
      <c r="F20" s="957">
        <v>2000.12215384</v>
      </c>
      <c r="G20" s="957">
        <v>1278.3983898499998</v>
      </c>
      <c r="H20" s="957">
        <v>2261.03192605</v>
      </c>
      <c r="I20" s="963">
        <v>1.0142057148301622</v>
      </c>
      <c r="J20" s="959">
        <v>76.864422233455485</v>
      </c>
      <c r="K20" s="960"/>
    </row>
    <row r="21" spans="1:11" ht="21.75" customHeight="1">
      <c r="A21" s="948"/>
      <c r="B21" s="962">
        <v>16</v>
      </c>
      <c r="C21" s="956" t="s">
        <v>1008</v>
      </c>
      <c r="D21" s="957">
        <v>1478.5859152099999</v>
      </c>
      <c r="E21" s="957">
        <v>954.81537121000008</v>
      </c>
      <c r="F21" s="957">
        <v>2058.6852523800003</v>
      </c>
      <c r="G21" s="957">
        <v>1511.1802603800002</v>
      </c>
      <c r="H21" s="957">
        <v>1693.5574711900001</v>
      </c>
      <c r="I21" s="963">
        <v>0.75966006754927751</v>
      </c>
      <c r="J21" s="959">
        <v>12.06852786471282</v>
      </c>
      <c r="K21" s="960"/>
    </row>
    <row r="22" spans="1:11" ht="21.75" customHeight="1">
      <c r="A22" s="948"/>
      <c r="B22" s="962">
        <v>17</v>
      </c>
      <c r="C22" s="956" t="s">
        <v>1009</v>
      </c>
      <c r="D22" s="957">
        <v>1921.15624217</v>
      </c>
      <c r="E22" s="957">
        <v>1474.9271234400001</v>
      </c>
      <c r="F22" s="957">
        <v>1939.1100579000001</v>
      </c>
      <c r="G22" s="957">
        <v>1219.5028362099999</v>
      </c>
      <c r="H22" s="957">
        <v>1428.42751019</v>
      </c>
      <c r="I22" s="963">
        <v>0.64073369657641943</v>
      </c>
      <c r="J22" s="959">
        <v>17.131954742253907</v>
      </c>
      <c r="K22" s="960"/>
    </row>
    <row r="23" spans="1:11" ht="21.75" customHeight="1">
      <c r="A23" s="948"/>
      <c r="B23" s="962">
        <v>18</v>
      </c>
      <c r="C23" s="956" t="s">
        <v>1010</v>
      </c>
      <c r="D23" s="957">
        <v>1544.0988984400001</v>
      </c>
      <c r="E23" s="957">
        <v>1229.9542695499999</v>
      </c>
      <c r="F23" s="957">
        <v>1755.0052773499999</v>
      </c>
      <c r="G23" s="957">
        <v>1198.50243215</v>
      </c>
      <c r="H23" s="957">
        <v>1413.4181130999998</v>
      </c>
      <c r="I23" s="963">
        <v>0.63400109977871422</v>
      </c>
      <c r="J23" s="959">
        <v>17.932018758148139</v>
      </c>
      <c r="K23" s="960"/>
    </row>
    <row r="24" spans="1:11" ht="20.25" customHeight="1">
      <c r="A24" s="948"/>
      <c r="B24" s="962">
        <v>19</v>
      </c>
      <c r="C24" s="956" t="s">
        <v>1011</v>
      </c>
      <c r="D24" s="957">
        <v>11858.0456901</v>
      </c>
      <c r="E24" s="957">
        <v>8575.2829968700007</v>
      </c>
      <c r="F24" s="957">
        <v>10108.48637586</v>
      </c>
      <c r="G24" s="957">
        <v>7441.5606453400005</v>
      </c>
      <c r="H24" s="957">
        <v>978.15067249000003</v>
      </c>
      <c r="I24" s="963">
        <v>0.43875806908105836</v>
      </c>
      <c r="J24" s="959">
        <v>-86.855570771938403</v>
      </c>
      <c r="K24" s="960"/>
    </row>
    <row r="25" spans="1:11" s="968" customFormat="1" ht="20.25" customHeight="1">
      <c r="A25" s="967"/>
      <c r="B25" s="962">
        <v>20</v>
      </c>
      <c r="C25" s="956" t="s">
        <v>1012</v>
      </c>
      <c r="D25" s="957">
        <v>913.18169098999999</v>
      </c>
      <c r="E25" s="957">
        <v>682.96251769000003</v>
      </c>
      <c r="F25" s="957">
        <v>846.12939908999999</v>
      </c>
      <c r="G25" s="957">
        <v>721.08937959000002</v>
      </c>
      <c r="H25" s="957">
        <v>876.39626599999997</v>
      </c>
      <c r="I25" s="963">
        <v>0.39311523698200057</v>
      </c>
      <c r="J25" s="959">
        <v>21.537813592304602</v>
      </c>
      <c r="K25" s="960"/>
    </row>
    <row r="26" spans="1:11" ht="22.5" customHeight="1">
      <c r="A26" s="948"/>
      <c r="B26" s="969" t="s">
        <v>1013</v>
      </c>
      <c r="C26" s="970" t="s">
        <v>1014</v>
      </c>
      <c r="D26" s="971">
        <v>99172.925880969997</v>
      </c>
      <c r="E26" s="971">
        <v>74694.823463890003</v>
      </c>
      <c r="F26" s="971">
        <v>205667.08582425001</v>
      </c>
      <c r="G26" s="971">
        <v>136628.61090628</v>
      </c>
      <c r="H26" s="971">
        <v>168805.06071518001</v>
      </c>
      <c r="I26" s="972">
        <v>75.718991535284559</v>
      </c>
      <c r="J26" s="973">
        <v>23.550301503812655</v>
      </c>
      <c r="K26" s="974"/>
    </row>
    <row r="27" spans="1:11" ht="21.75" customHeight="1">
      <c r="A27" s="948"/>
      <c r="B27" s="975" t="s">
        <v>1015</v>
      </c>
      <c r="C27" s="976" t="s">
        <v>1016</v>
      </c>
      <c r="D27" s="977">
        <v>53207.679739329993</v>
      </c>
      <c r="E27" s="977">
        <v>39251.183720109999</v>
      </c>
      <c r="F27" s="977">
        <v>71363.116208649997</v>
      </c>
      <c r="G27" s="977">
        <v>51566.459395519982</v>
      </c>
      <c r="H27" s="977">
        <v>54131.163463820005</v>
      </c>
      <c r="I27" s="978">
        <v>24.281008464715441</v>
      </c>
      <c r="J27" s="973">
        <v>4.9735896130243873</v>
      </c>
      <c r="K27" s="974"/>
    </row>
    <row r="28" spans="1:11" ht="21.75" customHeight="1">
      <c r="A28" s="979"/>
      <c r="B28" s="975" t="s">
        <v>1017</v>
      </c>
      <c r="C28" s="976" t="s">
        <v>1018</v>
      </c>
      <c r="D28" s="977">
        <v>152380.60562029999</v>
      </c>
      <c r="E28" s="977">
        <v>113946.007184</v>
      </c>
      <c r="F28" s="977">
        <v>277030.20203290001</v>
      </c>
      <c r="G28" s="977">
        <v>188195.07030179998</v>
      </c>
      <c r="H28" s="977">
        <v>222936.22417900001</v>
      </c>
      <c r="I28" s="978">
        <v>100</v>
      </c>
      <c r="J28" s="973">
        <v>18.460182735651465</v>
      </c>
      <c r="K28" s="974"/>
    </row>
    <row r="29" spans="1:11" ht="21" customHeight="1">
      <c r="A29" s="948"/>
      <c r="B29" s="3061" t="s">
        <v>1019</v>
      </c>
      <c r="C29" s="980" t="s">
        <v>1020</v>
      </c>
      <c r="D29" s="981"/>
      <c r="E29" s="981"/>
      <c r="F29" s="981"/>
      <c r="G29" s="981"/>
      <c r="H29" s="981"/>
      <c r="I29" s="982"/>
      <c r="J29" s="983"/>
      <c r="K29" s="984"/>
    </row>
    <row r="30" spans="1:11" ht="21" customHeight="1">
      <c r="A30" s="948"/>
      <c r="B30" s="3062"/>
      <c r="C30" s="985" t="s">
        <v>669</v>
      </c>
      <c r="D30" s="986">
        <v>16736.299994172001</v>
      </c>
      <c r="E30" s="986">
        <v>13028.6</v>
      </c>
      <c r="F30" s="986">
        <v>17459.907279400002</v>
      </c>
      <c r="G30" s="986">
        <v>13100.4</v>
      </c>
      <c r="H30" s="986">
        <v>19762.80525686</v>
      </c>
      <c r="I30" s="987"/>
      <c r="J30" s="988"/>
      <c r="K30" s="984"/>
    </row>
    <row r="31" spans="1:11" ht="21" customHeight="1" thickBot="1">
      <c r="A31" s="948"/>
      <c r="B31" s="3063"/>
      <c r="C31" s="989" t="s">
        <v>1021</v>
      </c>
      <c r="D31" s="990">
        <v>13245.12157276363</v>
      </c>
      <c r="E31" s="986">
        <v>9656.0654891778468</v>
      </c>
      <c r="F31" s="986">
        <v>14148.550714162518</v>
      </c>
      <c r="G31" s="986">
        <v>10914.072354913578</v>
      </c>
      <c r="H31" s="986">
        <v>11143.115489070717</v>
      </c>
      <c r="I31" s="991"/>
      <c r="J31" s="992"/>
      <c r="K31" s="984"/>
    </row>
    <row r="32" spans="1:11" s="966" customFormat="1" ht="20.25" customHeight="1" thickTop="1">
      <c r="A32" s="948"/>
      <c r="B32" s="3064" t="s">
        <v>1022</v>
      </c>
      <c r="C32" s="3065"/>
      <c r="D32" s="3065"/>
      <c r="E32" s="3065"/>
      <c r="F32" s="3065"/>
      <c r="G32" s="3065"/>
      <c r="H32" s="3065"/>
      <c r="I32" s="993"/>
      <c r="J32" s="994"/>
      <c r="K32" s="984"/>
    </row>
    <row r="33" spans="1:11" s="966" customFormat="1" ht="15" customHeight="1">
      <c r="A33" s="948"/>
      <c r="B33" s="3066" t="s">
        <v>1023</v>
      </c>
      <c r="C33" s="3067"/>
      <c r="D33" s="3067"/>
      <c r="E33" s="3067"/>
      <c r="F33" s="3067"/>
      <c r="G33" s="3067"/>
      <c r="H33" s="3067"/>
      <c r="I33" s="995"/>
      <c r="J33" s="965"/>
      <c r="K33" s="984"/>
    </row>
    <row r="34" spans="1:11" s="966" customFormat="1" ht="15" customHeight="1">
      <c r="A34" s="948"/>
      <c r="B34" s="996" t="s">
        <v>1024</v>
      </c>
      <c r="I34" s="995"/>
      <c r="J34" s="965" t="s">
        <v>36</v>
      </c>
      <c r="K34" s="984"/>
    </row>
    <row r="35" spans="1:11" s="966" customFormat="1" ht="12.75" customHeight="1">
      <c r="A35" s="948"/>
      <c r="H35" s="997"/>
      <c r="J35" s="995"/>
      <c r="K35" s="984"/>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1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zoomScaleNormal="100" workbookViewId="0">
      <selection activeCell="B2" sqref="B2:J2"/>
    </sheetView>
  </sheetViews>
  <sheetFormatPr defaultRowHeight="15" customHeight="1"/>
  <cols>
    <col min="1" max="1" width="6.42578125" style="949" customWidth="1"/>
    <col min="2" max="2" width="5.140625" style="949" customWidth="1"/>
    <col min="3" max="3" width="26.42578125" style="949" customWidth="1"/>
    <col min="4" max="4" width="14.42578125" style="949" bestFit="1" customWidth="1"/>
    <col min="5" max="5" width="16.42578125" style="949" bestFit="1" customWidth="1"/>
    <col min="6" max="6" width="16.28515625" style="949" bestFit="1" customWidth="1"/>
    <col min="7" max="7" width="16.140625" style="949" customWidth="1"/>
    <col min="8" max="8" width="15.5703125" style="949" customWidth="1"/>
    <col min="9" max="10" width="16.28515625" style="949" bestFit="1" customWidth="1"/>
    <col min="11" max="11" width="8.5703125" style="949" customWidth="1"/>
    <col min="12" max="16384" width="9.140625" style="949"/>
  </cols>
  <sheetData>
    <row r="1" spans="1:11" ht="15" customHeight="1">
      <c r="A1" s="948"/>
      <c r="B1" s="3068" t="s">
        <v>1120</v>
      </c>
      <c r="C1" s="3069"/>
      <c r="D1" s="3069"/>
      <c r="E1" s="3069"/>
      <c r="F1" s="3069"/>
      <c r="G1" s="3069"/>
      <c r="H1" s="3069"/>
      <c r="I1" s="3069"/>
      <c r="J1" s="3069"/>
      <c r="K1" s="948"/>
    </row>
    <row r="2" spans="1:11" ht="15" customHeight="1">
      <c r="A2" s="948"/>
      <c r="B2" s="3080" t="s">
        <v>1025</v>
      </c>
      <c r="C2" s="3069"/>
      <c r="D2" s="3069"/>
      <c r="E2" s="3069"/>
      <c r="F2" s="3069"/>
      <c r="G2" s="3069"/>
      <c r="H2" s="3069"/>
      <c r="I2" s="3069"/>
      <c r="J2" s="3069"/>
      <c r="K2" s="948"/>
    </row>
    <row r="3" spans="1:11" ht="15" customHeight="1">
      <c r="A3" s="948"/>
      <c r="B3" s="3080"/>
      <c r="C3" s="3069"/>
      <c r="D3" s="3069"/>
      <c r="E3" s="3069"/>
      <c r="F3" s="3069"/>
      <c r="G3" s="3069"/>
      <c r="H3" s="3069"/>
      <c r="I3" s="3069"/>
      <c r="J3" s="3069"/>
      <c r="K3" s="948"/>
    </row>
    <row r="4" spans="1:11" ht="15" customHeight="1" thickBot="1">
      <c r="A4" s="948"/>
      <c r="B4" s="3070" t="s">
        <v>107</v>
      </c>
      <c r="C4" s="3071"/>
      <c r="D4" s="3071"/>
      <c r="E4" s="3071"/>
      <c r="F4" s="3071"/>
      <c r="G4" s="3071"/>
      <c r="H4" s="3071"/>
      <c r="I4" s="3071"/>
      <c r="J4" s="3071"/>
      <c r="K4" s="948"/>
    </row>
    <row r="5" spans="1:11" ht="21" customHeight="1" thickTop="1">
      <c r="A5" s="948"/>
      <c r="B5" s="3081" t="s">
        <v>108</v>
      </c>
      <c r="C5" s="3082" t="s">
        <v>56</v>
      </c>
      <c r="D5" s="3058" t="s">
        <v>962</v>
      </c>
      <c r="E5" s="3059"/>
      <c r="F5" s="3058" t="s">
        <v>313</v>
      </c>
      <c r="G5" s="3084"/>
      <c r="H5" s="895" t="s">
        <v>314</v>
      </c>
      <c r="I5" s="3085" t="s">
        <v>964</v>
      </c>
      <c r="J5" s="3086"/>
      <c r="K5" s="948"/>
    </row>
    <row r="6" spans="1:11" ht="17.100000000000001" customHeight="1">
      <c r="A6" s="948"/>
      <c r="B6" s="3073"/>
      <c r="C6" s="3083"/>
      <c r="D6" s="950" t="s">
        <v>965</v>
      </c>
      <c r="E6" s="951" t="s">
        <v>497</v>
      </c>
      <c r="F6" s="950" t="s">
        <v>57</v>
      </c>
      <c r="G6" s="951" t="str">
        <f>E6</f>
        <v>Nine Months</v>
      </c>
      <c r="H6" s="951" t="str">
        <f>E6</f>
        <v>Nine Months</v>
      </c>
      <c r="I6" s="898" t="s">
        <v>299</v>
      </c>
      <c r="J6" s="899" t="s">
        <v>312</v>
      </c>
      <c r="K6" s="948"/>
    </row>
    <row r="7" spans="1:11" ht="15" customHeight="1">
      <c r="A7" s="948"/>
      <c r="B7" s="998"/>
      <c r="C7" s="999" t="s">
        <v>1026</v>
      </c>
      <c r="D7" s="1000">
        <f>SUM(D8:D45)-D20-D21</f>
        <v>82060.897912800006</v>
      </c>
      <c r="E7" s="1000">
        <f t="shared" ref="E7:F7" si="0">SUM(E8:E45)-E20-E21</f>
        <v>62020.24313499999</v>
      </c>
      <c r="F7" s="1000">
        <f t="shared" si="0"/>
        <v>187247.52727949998</v>
      </c>
      <c r="G7" s="1000">
        <f>SUM(G8:G45)-G20-G21</f>
        <v>123202.88015039997</v>
      </c>
      <c r="H7" s="1000">
        <f>SUM(H8:H45)-H20-H21</f>
        <v>155055.26604679995</v>
      </c>
      <c r="I7" s="1001">
        <f>IF(AND(E7&gt;0,G7&gt;0),IF(((G7/E7-1)*100)&lt;400,((G7/E7-1)*100),"-"),IF(AND(E7&lt;0,G7&lt;0),IF(((G7/E7-1)*100)&lt;400,((G7/E7-1)*100),"-"),"-"))</f>
        <v>98.649463340901804</v>
      </c>
      <c r="J7" s="1002">
        <f>IF(AND(G7&gt;0,H7&gt;0),IF(((H7/G7-1)*100)&lt;400,((H7/G7-1)*100),"-"),IF(AND(G7&lt;0,H7&lt;0),IF(((H7/G7-1)*100)&lt;400,((H7/G7-1)*100),"-"),"-"))</f>
        <v>25.85360492994657</v>
      </c>
      <c r="K7" s="948"/>
    </row>
    <row r="8" spans="1:11" ht="15" customHeight="1">
      <c r="A8" s="948"/>
      <c r="B8" s="998">
        <v>1</v>
      </c>
      <c r="C8" s="1003" t="s">
        <v>1027</v>
      </c>
      <c r="D8" s="1004">
        <v>427.45109430000002</v>
      </c>
      <c r="E8" s="1004">
        <v>376.93567680000001</v>
      </c>
      <c r="F8" s="1004">
        <v>266.66518120000001</v>
      </c>
      <c r="G8" s="1004">
        <v>209.52201119999998</v>
      </c>
      <c r="H8" s="1004">
        <v>747.39156379999997</v>
      </c>
      <c r="I8" s="958">
        <f t="shared" ref="I8:I45" si="1">IF(AND(E8&gt;0,G8&gt;0),IF(((G8/E8-1)*100)&lt;400,((G8/E8-1)*100),"-"),IF(AND(E8&lt;0,G8&lt;0),IF(((G8/E8-1)*100)&lt;400,((G8/E8-1)*100),"-"),"-"))</f>
        <v>-44.414385770341603</v>
      </c>
      <c r="J8" s="1005">
        <f>IF(AND(G8&gt;0,H8&gt;0),IF(((H8/G8-1)*100)&lt;400,((H8/G8-1)*100),"-"),IF(AND(G8&lt;0,H8&lt;0),IF(((H8/G8-1)*100)&lt;400,((H8/G8-1)*100),"-"),"-"))</f>
        <v>256.71267162788672</v>
      </c>
      <c r="K8" s="948"/>
    </row>
    <row r="9" spans="1:11" ht="15" customHeight="1">
      <c r="A9" s="948"/>
      <c r="B9" s="998">
        <v>2</v>
      </c>
      <c r="C9" s="1003" t="s">
        <v>995</v>
      </c>
      <c r="D9" s="1004">
        <v>7936.6196</v>
      </c>
      <c r="E9" s="1004">
        <v>6283.1387999999997</v>
      </c>
      <c r="F9" s="1004">
        <v>7674.0366480000002</v>
      </c>
      <c r="G9" s="1004">
        <v>6251.2606480000004</v>
      </c>
      <c r="H9" s="1004">
        <v>10700.7178</v>
      </c>
      <c r="I9" s="958">
        <f t="shared" si="1"/>
        <v>-0.50736030214706407</v>
      </c>
      <c r="J9" s="1005">
        <f t="shared" ref="J9:J47" si="2">IF(AND(G9&gt;0,H9&gt;0),IF(((H9/G9-1)*100)&lt;400,((H9/G9-1)*100),"-"),IF(AND(G9&lt;0,H9&lt;0),IF(((H9/G9-1)*100)&lt;400,((H9/G9-1)*100),"-"),"-"))</f>
        <v>71.176957777685018</v>
      </c>
      <c r="K9" s="948"/>
    </row>
    <row r="10" spans="1:11" ht="15" customHeight="1">
      <c r="A10" s="948"/>
      <c r="B10" s="998">
        <v>3</v>
      </c>
      <c r="C10" s="1003" t="s">
        <v>1028</v>
      </c>
      <c r="D10" s="1004">
        <v>6.0999999999999999E-2</v>
      </c>
      <c r="E10" s="1004">
        <v>6.0999999999999999E-2</v>
      </c>
      <c r="F10" s="1004">
        <v>0</v>
      </c>
      <c r="G10" s="1004">
        <v>0</v>
      </c>
      <c r="H10" s="1004">
        <v>0</v>
      </c>
      <c r="I10" s="958" t="str">
        <f t="shared" si="1"/>
        <v>-</v>
      </c>
      <c r="J10" s="1005" t="str">
        <f t="shared" si="2"/>
        <v>-</v>
      </c>
      <c r="K10" s="948"/>
    </row>
    <row r="11" spans="1:11" ht="15" customHeight="1">
      <c r="A11" s="948"/>
      <c r="B11" s="998">
        <v>4</v>
      </c>
      <c r="C11" s="1003" t="s">
        <v>1029</v>
      </c>
      <c r="D11" s="1004">
        <v>201.03292759999999</v>
      </c>
      <c r="E11" s="1004">
        <v>135.94621960000001</v>
      </c>
      <c r="F11" s="1004">
        <v>174.52270730000001</v>
      </c>
      <c r="G11" s="1004">
        <v>133.47750729999998</v>
      </c>
      <c r="H11" s="1004">
        <v>164.50037800000001</v>
      </c>
      <c r="I11" s="958">
        <f t="shared" si="1"/>
        <v>-1.8159477382039824</v>
      </c>
      <c r="J11" s="1005">
        <f t="shared" si="2"/>
        <v>23.242021316950414</v>
      </c>
      <c r="K11" s="948"/>
    </row>
    <row r="12" spans="1:11" ht="15" customHeight="1">
      <c r="A12" s="948"/>
      <c r="B12" s="998">
        <v>5</v>
      </c>
      <c r="C12" s="1003" t="s">
        <v>1012</v>
      </c>
      <c r="D12" s="1004">
        <v>913.181691</v>
      </c>
      <c r="E12" s="1004">
        <v>682.96251770000003</v>
      </c>
      <c r="F12" s="1004">
        <v>846.1293991</v>
      </c>
      <c r="G12" s="1004">
        <v>721.08937960000003</v>
      </c>
      <c r="H12" s="1004">
        <v>876.39626599999997</v>
      </c>
      <c r="I12" s="958">
        <f t="shared" si="1"/>
        <v>5.5825701867796562</v>
      </c>
      <c r="J12" s="1005">
        <f t="shared" si="2"/>
        <v>21.537813590619127</v>
      </c>
      <c r="K12" s="948"/>
    </row>
    <row r="13" spans="1:11" ht="15" customHeight="1">
      <c r="A13" s="948"/>
      <c r="B13" s="998">
        <v>6</v>
      </c>
      <c r="C13" s="1003" t="s">
        <v>1030</v>
      </c>
      <c r="D13" s="1004">
        <v>16.845366100000003</v>
      </c>
      <c r="E13" s="1004">
        <v>5.1642099999999997</v>
      </c>
      <c r="F13" s="1004">
        <v>8.5451200000000007</v>
      </c>
      <c r="G13" s="1004">
        <v>5.0613999999999999</v>
      </c>
      <c r="H13" s="1004">
        <v>12.872260000000001</v>
      </c>
      <c r="I13" s="958">
        <f t="shared" si="1"/>
        <v>-1.9908175693862162</v>
      </c>
      <c r="J13" s="1005">
        <f t="shared" si="2"/>
        <v>154.32212431343109</v>
      </c>
      <c r="K13" s="948"/>
    </row>
    <row r="14" spans="1:11" ht="15" customHeight="1">
      <c r="A14" s="948"/>
      <c r="B14" s="998">
        <v>7</v>
      </c>
      <c r="C14" s="1003" t="s">
        <v>1031</v>
      </c>
      <c r="D14" s="1004">
        <v>794.25964810000005</v>
      </c>
      <c r="E14" s="1004">
        <v>613.34192389999998</v>
      </c>
      <c r="F14" s="1004">
        <v>449.13441169999999</v>
      </c>
      <c r="G14" s="1004">
        <v>324.38925160000002</v>
      </c>
      <c r="H14" s="1004">
        <v>191.73215680000001</v>
      </c>
      <c r="I14" s="958">
        <f t="shared" si="1"/>
        <v>-47.111188888355059</v>
      </c>
      <c r="J14" s="1005">
        <f t="shared" si="2"/>
        <v>-40.894417477055519</v>
      </c>
      <c r="K14" s="948"/>
    </row>
    <row r="15" spans="1:11" ht="15" customHeight="1">
      <c r="A15" s="948"/>
      <c r="B15" s="998">
        <v>8</v>
      </c>
      <c r="C15" s="1003" t="s">
        <v>1032</v>
      </c>
      <c r="D15" s="1004">
        <v>1127.2907250000001</v>
      </c>
      <c r="E15" s="1004">
        <v>1004.281925</v>
      </c>
      <c r="F15" s="1004">
        <v>398.45056599999998</v>
      </c>
      <c r="G15" s="1004">
        <v>337.20304599999997</v>
      </c>
      <c r="H15" s="1004">
        <v>684.31306500000005</v>
      </c>
      <c r="I15" s="958">
        <f t="shared" si="1"/>
        <v>-66.423467593524606</v>
      </c>
      <c r="J15" s="1005">
        <f t="shared" si="2"/>
        <v>102.93798443327233</v>
      </c>
      <c r="K15" s="948"/>
    </row>
    <row r="16" spans="1:11" ht="15" customHeight="1">
      <c r="A16" s="948"/>
      <c r="B16" s="998">
        <v>9</v>
      </c>
      <c r="C16" s="1003" t="s">
        <v>1033</v>
      </c>
      <c r="D16" s="1004">
        <v>26.731748600000003</v>
      </c>
      <c r="E16" s="1004">
        <v>21.262609000000001</v>
      </c>
      <c r="F16" s="1004">
        <v>13.902555</v>
      </c>
      <c r="G16" s="1004">
        <v>11.066000000000001</v>
      </c>
      <c r="H16" s="1004">
        <v>13.066122999999999</v>
      </c>
      <c r="I16" s="958">
        <f t="shared" si="1"/>
        <v>-47.9555872000468</v>
      </c>
      <c r="J16" s="1005">
        <f t="shared" si="2"/>
        <v>18.074489427073903</v>
      </c>
      <c r="K16" s="948"/>
    </row>
    <row r="17" spans="1:11" ht="15" customHeight="1">
      <c r="A17" s="948"/>
      <c r="B17" s="998">
        <v>10</v>
      </c>
      <c r="C17" s="1003" t="s">
        <v>1009</v>
      </c>
      <c r="D17" s="1004">
        <v>1342.5470565000001</v>
      </c>
      <c r="E17" s="1004">
        <v>992.54418020000003</v>
      </c>
      <c r="F17" s="1004">
        <v>1605.8708609</v>
      </c>
      <c r="G17" s="1004">
        <v>989.02012639999998</v>
      </c>
      <c r="H17" s="1004">
        <v>1031.9403387</v>
      </c>
      <c r="I17" s="958">
        <f t="shared" si="1"/>
        <v>-0.35505258811652229</v>
      </c>
      <c r="J17" s="1005">
        <f t="shared" si="2"/>
        <v>4.3396702609306947</v>
      </c>
      <c r="K17" s="948"/>
    </row>
    <row r="18" spans="1:11" ht="15" customHeight="1">
      <c r="A18" s="948"/>
      <c r="B18" s="998">
        <v>11</v>
      </c>
      <c r="C18" s="1003" t="s">
        <v>1000</v>
      </c>
      <c r="D18" s="1004">
        <v>8658.6854437999991</v>
      </c>
      <c r="E18" s="1004">
        <v>6303.4377912</v>
      </c>
      <c r="F18" s="1004">
        <v>7703.7818969</v>
      </c>
      <c r="G18" s="1004">
        <v>5773.6423741999997</v>
      </c>
      <c r="H18" s="1004">
        <v>5849.9465188999993</v>
      </c>
      <c r="I18" s="958">
        <f t="shared" si="1"/>
        <v>-8.4048646873239328</v>
      </c>
      <c r="J18" s="1005">
        <f t="shared" si="2"/>
        <v>1.3215945802423024</v>
      </c>
      <c r="K18" s="948"/>
    </row>
    <row r="19" spans="1:11" ht="15" customHeight="1">
      <c r="A19" s="948"/>
      <c r="B19" s="998">
        <v>12</v>
      </c>
      <c r="C19" s="1003" t="s">
        <v>998</v>
      </c>
      <c r="D19" s="1004">
        <v>6755.7763560000003</v>
      </c>
      <c r="E19" s="1004">
        <v>5200.1097387</v>
      </c>
      <c r="F19" s="1004">
        <v>8222.9420499000007</v>
      </c>
      <c r="G19" s="1004">
        <v>5904.8205098999997</v>
      </c>
      <c r="H19" s="1004">
        <v>7047.738854199999</v>
      </c>
      <c r="I19" s="958">
        <f t="shared" si="1"/>
        <v>13.551844222736985</v>
      </c>
      <c r="J19" s="1005">
        <f t="shared" si="2"/>
        <v>19.355683079338082</v>
      </c>
      <c r="K19" s="948"/>
    </row>
    <row r="20" spans="1:11" ht="15" customHeight="1">
      <c r="A20" s="948"/>
      <c r="B20" s="998"/>
      <c r="C20" s="1003" t="s">
        <v>1034</v>
      </c>
      <c r="D20" s="1004">
        <v>4040.5701443000003</v>
      </c>
      <c r="E20" s="1004">
        <v>2986.8767511999999</v>
      </c>
      <c r="F20" s="1004">
        <v>5690.1203108</v>
      </c>
      <c r="G20" s="1004">
        <v>4056.3402240999999</v>
      </c>
      <c r="H20" s="1004">
        <v>4790.5871559999996</v>
      </c>
      <c r="I20" s="958">
        <f t="shared" si="1"/>
        <v>35.805410198808339</v>
      </c>
      <c r="J20" s="1005">
        <f t="shared" si="2"/>
        <v>18.101216646907648</v>
      </c>
      <c r="K20" s="948"/>
    </row>
    <row r="21" spans="1:11" ht="15" customHeight="1">
      <c r="A21" s="948"/>
      <c r="B21" s="998"/>
      <c r="C21" s="1003" t="s">
        <v>1035</v>
      </c>
      <c r="D21" s="1004">
        <v>2715.2062116999996</v>
      </c>
      <c r="E21" s="1004">
        <v>2213.2329875</v>
      </c>
      <c r="F21" s="1004">
        <v>2532.8217390999998</v>
      </c>
      <c r="G21" s="1004">
        <v>1848.4802858</v>
      </c>
      <c r="H21" s="1004">
        <v>2257.1516981999998</v>
      </c>
      <c r="I21" s="958">
        <f t="shared" si="1"/>
        <v>-16.480537917158621</v>
      </c>
      <c r="J21" s="1005">
        <f t="shared" si="2"/>
        <v>22.108508028968863</v>
      </c>
      <c r="K21" s="948"/>
    </row>
    <row r="22" spans="1:11" ht="15" customHeight="1">
      <c r="A22" s="948"/>
      <c r="B22" s="998">
        <v>13</v>
      </c>
      <c r="C22" s="1003" t="s">
        <v>1036</v>
      </c>
      <c r="D22" s="1004">
        <v>12.3218722</v>
      </c>
      <c r="E22" s="1004">
        <v>8.732401900000001</v>
      </c>
      <c r="F22" s="1004">
        <v>22.2056273</v>
      </c>
      <c r="G22" s="1004">
        <v>8.5633185999999988</v>
      </c>
      <c r="H22" s="1004">
        <v>0</v>
      </c>
      <c r="I22" s="958">
        <f t="shared" si="1"/>
        <v>-1.9362748294945331</v>
      </c>
      <c r="J22" s="1005" t="str">
        <f t="shared" si="2"/>
        <v>-</v>
      </c>
      <c r="K22" s="948"/>
    </row>
    <row r="23" spans="1:11" ht="15" customHeight="1">
      <c r="A23" s="948"/>
      <c r="B23" s="998">
        <v>14</v>
      </c>
      <c r="C23" s="1003" t="s">
        <v>1010</v>
      </c>
      <c r="D23" s="1004">
        <v>1544.0988984000001</v>
      </c>
      <c r="E23" s="1004">
        <v>1229.9542695999999</v>
      </c>
      <c r="F23" s="1004">
        <v>1755.0052774000001</v>
      </c>
      <c r="G23" s="1004">
        <v>1198.5024322000002</v>
      </c>
      <c r="H23" s="1004">
        <v>1413.4181130999998</v>
      </c>
      <c r="I23" s="958">
        <f t="shared" si="1"/>
        <v>-2.5571550241643037</v>
      </c>
      <c r="J23" s="1005">
        <f t="shared" si="2"/>
        <v>17.932018753228164</v>
      </c>
      <c r="K23" s="948"/>
    </row>
    <row r="24" spans="1:11" ht="15" customHeight="1">
      <c r="A24" s="948"/>
      <c r="B24" s="998">
        <v>15</v>
      </c>
      <c r="C24" s="1003" t="s">
        <v>1037</v>
      </c>
      <c r="D24" s="1004">
        <v>0</v>
      </c>
      <c r="E24" s="1004">
        <v>0</v>
      </c>
      <c r="F24" s="1004">
        <v>0</v>
      </c>
      <c r="G24" s="1004">
        <v>0</v>
      </c>
      <c r="H24" s="1004">
        <v>0</v>
      </c>
      <c r="I24" s="958" t="str">
        <f t="shared" si="1"/>
        <v>-</v>
      </c>
      <c r="J24" s="1005" t="str">
        <f t="shared" si="2"/>
        <v>-</v>
      </c>
      <c r="K24" s="948"/>
    </row>
    <row r="25" spans="1:11" ht="15" customHeight="1">
      <c r="A25" s="948"/>
      <c r="B25" s="998">
        <v>16</v>
      </c>
      <c r="C25" s="1003" t="s">
        <v>1005</v>
      </c>
      <c r="D25" s="1004">
        <v>924.01093370000001</v>
      </c>
      <c r="E25" s="1004">
        <v>657.58443290000002</v>
      </c>
      <c r="F25" s="1004">
        <v>1396.5724109</v>
      </c>
      <c r="G25" s="1004">
        <v>1018.0195338999999</v>
      </c>
      <c r="H25" s="1004">
        <v>1487.5485741</v>
      </c>
      <c r="I25" s="958">
        <f t="shared" si="1"/>
        <v>54.811988083484934</v>
      </c>
      <c r="J25" s="1005">
        <f t="shared" si="2"/>
        <v>46.121810492304547</v>
      </c>
      <c r="K25" s="948"/>
    </row>
    <row r="26" spans="1:11" ht="15" customHeight="1">
      <c r="A26" s="948"/>
      <c r="B26" s="998">
        <v>17</v>
      </c>
      <c r="C26" s="1003" t="s">
        <v>1006</v>
      </c>
      <c r="D26" s="1004">
        <v>2955.7899251999997</v>
      </c>
      <c r="E26" s="1004">
        <v>2161.0335372</v>
      </c>
      <c r="F26" s="1004">
        <v>3629.8166059999999</v>
      </c>
      <c r="G26" s="1004">
        <v>2706.5966285</v>
      </c>
      <c r="H26" s="1004">
        <v>2702.8421409000002</v>
      </c>
      <c r="I26" s="958">
        <f t="shared" si="1"/>
        <v>25.245470831835082</v>
      </c>
      <c r="J26" s="1005">
        <f t="shared" si="2"/>
        <v>-0.13871618550269638</v>
      </c>
      <c r="K26" s="948"/>
    </row>
    <row r="27" spans="1:11" ht="15" customHeight="1">
      <c r="A27" s="948"/>
      <c r="B27" s="998">
        <v>18</v>
      </c>
      <c r="C27" s="1003" t="s">
        <v>999</v>
      </c>
      <c r="D27" s="1004">
        <v>6336.4786775000002</v>
      </c>
      <c r="E27" s="1004">
        <v>5714.3709575000003</v>
      </c>
      <c r="F27" s="1004">
        <v>2414.3006326999998</v>
      </c>
      <c r="G27" s="1004">
        <v>1837.7389991</v>
      </c>
      <c r="H27" s="1004">
        <v>5951.7855806000007</v>
      </c>
      <c r="I27" s="958">
        <f t="shared" si="1"/>
        <v>-67.840047263854942</v>
      </c>
      <c r="J27" s="1005">
        <f t="shared" si="2"/>
        <v>223.86457399634998</v>
      </c>
      <c r="K27" s="948"/>
    </row>
    <row r="28" spans="1:11" ht="15" customHeight="1">
      <c r="A28" s="948"/>
      <c r="B28" s="998">
        <v>19</v>
      </c>
      <c r="C28" s="1003" t="s">
        <v>1038</v>
      </c>
      <c r="D28" s="1004">
        <v>30.9035878</v>
      </c>
      <c r="E28" s="1004">
        <v>26.261933800000001</v>
      </c>
      <c r="F28" s="1004">
        <v>9.5717250000000007</v>
      </c>
      <c r="G28" s="1004">
        <v>5.8949659000000008</v>
      </c>
      <c r="H28" s="1004">
        <v>10.314304099999999</v>
      </c>
      <c r="I28" s="958">
        <f t="shared" si="1"/>
        <v>-77.553191836924057</v>
      </c>
      <c r="J28" s="1005">
        <f t="shared" si="2"/>
        <v>74.96800278352751</v>
      </c>
      <c r="K28" s="948"/>
    </row>
    <row r="29" spans="1:11" ht="15" customHeight="1">
      <c r="A29" s="948"/>
      <c r="B29" s="998">
        <v>20</v>
      </c>
      <c r="C29" s="1003" t="s">
        <v>1002</v>
      </c>
      <c r="D29" s="1004">
        <v>7415.3222473999995</v>
      </c>
      <c r="E29" s="1004">
        <v>5447.2183076000001</v>
      </c>
      <c r="F29" s="1004">
        <v>7099.6476061000003</v>
      </c>
      <c r="G29" s="1004">
        <v>5931.8411028</v>
      </c>
      <c r="H29" s="1004">
        <v>3902.3765825999999</v>
      </c>
      <c r="I29" s="958">
        <f t="shared" si="1"/>
        <v>8.8967022769006689</v>
      </c>
      <c r="J29" s="1005">
        <f t="shared" si="2"/>
        <v>-34.213062774760338</v>
      </c>
      <c r="K29" s="948"/>
    </row>
    <row r="30" spans="1:11" ht="15" customHeight="1">
      <c r="A30" s="948"/>
      <c r="B30" s="998">
        <v>21</v>
      </c>
      <c r="C30" s="1003" t="s">
        <v>1004</v>
      </c>
      <c r="D30" s="1004">
        <v>108.44643409999999</v>
      </c>
      <c r="E30" s="1004">
        <v>87.3919894</v>
      </c>
      <c r="F30" s="1004">
        <v>100.4563258</v>
      </c>
      <c r="G30" s="1004">
        <v>86.483325800000003</v>
      </c>
      <c r="H30" s="1004">
        <v>100.4530513</v>
      </c>
      <c r="I30" s="958">
        <f t="shared" si="1"/>
        <v>-1.0397561678576417</v>
      </c>
      <c r="J30" s="1005">
        <f t="shared" si="2"/>
        <v>16.153085430949044</v>
      </c>
      <c r="K30" s="948"/>
    </row>
    <row r="31" spans="1:11" ht="15" customHeight="1">
      <c r="A31" s="948"/>
      <c r="B31" s="998">
        <v>22</v>
      </c>
      <c r="C31" s="1003" t="s">
        <v>1039</v>
      </c>
      <c r="D31" s="1004">
        <v>38.598926200000001</v>
      </c>
      <c r="E31" s="1004">
        <v>17.727928899999998</v>
      </c>
      <c r="F31" s="1004">
        <v>130.5437144</v>
      </c>
      <c r="G31" s="1004">
        <v>94.687758400000007</v>
      </c>
      <c r="H31" s="1004">
        <v>127.30127279999999</v>
      </c>
      <c r="I31" s="958" t="str">
        <f t="shared" si="1"/>
        <v>-</v>
      </c>
      <c r="J31" s="1005">
        <f t="shared" si="2"/>
        <v>34.4432215431979</v>
      </c>
      <c r="K31" s="948"/>
    </row>
    <row r="32" spans="1:11" ht="15" customHeight="1">
      <c r="A32" s="948"/>
      <c r="B32" s="998">
        <v>23</v>
      </c>
      <c r="C32" s="1006" t="s">
        <v>1040</v>
      </c>
      <c r="D32" s="1004">
        <v>9382.5234421000005</v>
      </c>
      <c r="E32" s="1004">
        <v>6788.7194980000004</v>
      </c>
      <c r="F32" s="1004">
        <v>12335.018810200001</v>
      </c>
      <c r="G32" s="1004">
        <v>9011.5891272000008</v>
      </c>
      <c r="H32" s="1004">
        <v>8766.9931232999988</v>
      </c>
      <c r="I32" s="958">
        <f t="shared" si="1"/>
        <v>32.743577486960127</v>
      </c>
      <c r="J32" s="1005">
        <f t="shared" si="2"/>
        <v>-2.7142383041158569</v>
      </c>
      <c r="K32" s="948"/>
    </row>
    <row r="33" spans="1:11" ht="15" customHeight="1">
      <c r="A33" s="948"/>
      <c r="B33" s="998">
        <v>24</v>
      </c>
      <c r="C33" s="1003" t="s">
        <v>1001</v>
      </c>
      <c r="D33" s="1004">
        <v>199.6568207</v>
      </c>
      <c r="E33" s="1004">
        <v>166.0872114</v>
      </c>
      <c r="F33" s="1004">
        <v>196.82024849999999</v>
      </c>
      <c r="G33" s="1004">
        <v>158.08963550000001</v>
      </c>
      <c r="H33" s="1004">
        <v>112.5484268</v>
      </c>
      <c r="I33" s="958">
        <f t="shared" si="1"/>
        <v>-4.8152870004776194</v>
      </c>
      <c r="J33" s="1005">
        <f t="shared" si="2"/>
        <v>-28.807207098658914</v>
      </c>
      <c r="K33" s="948"/>
    </row>
    <row r="34" spans="1:11" ht="15" customHeight="1">
      <c r="A34" s="948"/>
      <c r="B34" s="998">
        <v>25</v>
      </c>
      <c r="C34" s="1003" t="s">
        <v>1008</v>
      </c>
      <c r="D34" s="1004">
        <v>1478.5859152</v>
      </c>
      <c r="E34" s="1004">
        <v>954.81537120000007</v>
      </c>
      <c r="F34" s="1004">
        <v>2058.6852524000001</v>
      </c>
      <c r="G34" s="1004">
        <v>1511.1802604000002</v>
      </c>
      <c r="H34" s="1004">
        <v>1693.5574712</v>
      </c>
      <c r="I34" s="958">
        <f t="shared" si="1"/>
        <v>58.26936871583537</v>
      </c>
      <c r="J34" s="1005">
        <f t="shared" si="2"/>
        <v>12.068527863891344</v>
      </c>
      <c r="K34" s="948"/>
    </row>
    <row r="35" spans="1:11" ht="15" customHeight="1">
      <c r="A35" s="948"/>
      <c r="B35" s="998">
        <v>26</v>
      </c>
      <c r="C35" s="1006" t="s">
        <v>1007</v>
      </c>
      <c r="D35" s="1004">
        <v>1277.7100394000001</v>
      </c>
      <c r="E35" s="1004">
        <v>923.40209879999998</v>
      </c>
      <c r="F35" s="1004">
        <v>2000.1221538</v>
      </c>
      <c r="G35" s="1004">
        <v>1278.3983899</v>
      </c>
      <c r="H35" s="1004">
        <v>2261.0319261</v>
      </c>
      <c r="I35" s="958">
        <f t="shared" si="1"/>
        <v>38.444388588820914</v>
      </c>
      <c r="J35" s="1005">
        <f t="shared" si="2"/>
        <v>76.864422230449179</v>
      </c>
      <c r="K35" s="948"/>
    </row>
    <row r="36" spans="1:11" ht="15" customHeight="1">
      <c r="A36" s="948"/>
      <c r="B36" s="998">
        <v>27</v>
      </c>
      <c r="C36" s="1003" t="s">
        <v>1041</v>
      </c>
      <c r="D36" s="1004">
        <v>97.24041840000001</v>
      </c>
      <c r="E36" s="1004">
        <v>56.864677</v>
      </c>
      <c r="F36" s="1004">
        <v>99.607003900000009</v>
      </c>
      <c r="G36" s="1004">
        <v>83.681996400000003</v>
      </c>
      <c r="H36" s="1004">
        <v>20.505992800000001</v>
      </c>
      <c r="I36" s="958">
        <f t="shared" si="1"/>
        <v>47.159890488782708</v>
      </c>
      <c r="J36" s="1005">
        <f t="shared" si="2"/>
        <v>-75.495335099342824</v>
      </c>
      <c r="K36" s="948"/>
    </row>
    <row r="37" spans="1:11" ht="15" customHeight="1">
      <c r="A37" s="948"/>
      <c r="B37" s="998">
        <v>28</v>
      </c>
      <c r="C37" s="1003" t="s">
        <v>994</v>
      </c>
      <c r="D37" s="1004">
        <v>901.80475120000006</v>
      </c>
      <c r="E37" s="1004">
        <v>828.88438059999999</v>
      </c>
      <c r="F37" s="1004">
        <v>106790.8195137</v>
      </c>
      <c r="G37" s="1004">
        <v>62781.911099199999</v>
      </c>
      <c r="H37" s="1004">
        <v>90719.180879499996</v>
      </c>
      <c r="I37" s="958" t="str">
        <f t="shared" si="1"/>
        <v>-</v>
      </c>
      <c r="J37" s="1005">
        <f t="shared" si="2"/>
        <v>44.49891583605519</v>
      </c>
      <c r="K37" s="948"/>
    </row>
    <row r="38" spans="1:11" ht="15" customHeight="1">
      <c r="A38" s="948"/>
      <c r="B38" s="998">
        <v>29</v>
      </c>
      <c r="C38" s="1003" t="s">
        <v>1003</v>
      </c>
      <c r="D38" s="1004">
        <v>3093.4062635999999</v>
      </c>
      <c r="E38" s="1004">
        <v>2122.8276145999998</v>
      </c>
      <c r="F38" s="1004">
        <v>3983.2891420999999</v>
      </c>
      <c r="G38" s="1004">
        <v>3131.1808719000001</v>
      </c>
      <c r="H38" s="1004">
        <v>2335.9156281</v>
      </c>
      <c r="I38" s="958">
        <f t="shared" si="1"/>
        <v>47.50047768198089</v>
      </c>
      <c r="J38" s="1005">
        <f t="shared" si="2"/>
        <v>-25.39825312989451</v>
      </c>
      <c r="K38" s="948"/>
    </row>
    <row r="39" spans="1:11" ht="15" customHeight="1">
      <c r="A39" s="948"/>
      <c r="B39" s="998">
        <v>30</v>
      </c>
      <c r="C39" s="1003" t="s">
        <v>672</v>
      </c>
      <c r="D39" s="1004">
        <v>2542.3917578000001</v>
      </c>
      <c r="E39" s="1004">
        <v>1867.3545989000002</v>
      </c>
      <c r="F39" s="1004">
        <v>3091.2846907999997</v>
      </c>
      <c r="G39" s="1004">
        <v>2280.4133643</v>
      </c>
      <c r="H39" s="1004">
        <v>2671.1246126999999</v>
      </c>
      <c r="I39" s="958">
        <f t="shared" si="1"/>
        <v>22.119996150882095</v>
      </c>
      <c r="J39" s="1005">
        <f t="shared" si="2"/>
        <v>17.133351984188771</v>
      </c>
      <c r="K39" s="948"/>
    </row>
    <row r="40" spans="1:11" ht="15" customHeight="1">
      <c r="A40" s="948"/>
      <c r="B40" s="998">
        <v>31</v>
      </c>
      <c r="C40" s="1003" t="s">
        <v>1042</v>
      </c>
      <c r="D40" s="1004">
        <v>1827.5868578999998</v>
      </c>
      <c r="E40" s="1004">
        <v>1462.0327311000001</v>
      </c>
      <c r="F40" s="1004">
        <v>1244.9625959</v>
      </c>
      <c r="G40" s="1004">
        <v>899.07171559999995</v>
      </c>
      <c r="H40" s="1004">
        <v>1445.8550837999999</v>
      </c>
      <c r="I40" s="958">
        <f t="shared" si="1"/>
        <v>-38.505363356430543</v>
      </c>
      <c r="J40" s="1005">
        <f t="shared" si="2"/>
        <v>60.816435297945205</v>
      </c>
      <c r="K40" s="948"/>
    </row>
    <row r="41" spans="1:11" ht="15" customHeight="1">
      <c r="A41" s="948"/>
      <c r="B41" s="998">
        <v>32</v>
      </c>
      <c r="C41" s="1003" t="s">
        <v>1043</v>
      </c>
      <c r="D41" s="1004">
        <v>781.83519489999992</v>
      </c>
      <c r="E41" s="1004">
        <v>512.21604519999994</v>
      </c>
      <c r="F41" s="1004">
        <v>756.39508839999996</v>
      </c>
      <c r="G41" s="1004">
        <v>553.48958420000008</v>
      </c>
      <c r="H41" s="1004">
        <v>540.16049250000003</v>
      </c>
      <c r="I41" s="958">
        <f t="shared" si="1"/>
        <v>8.057837974186155</v>
      </c>
      <c r="J41" s="1005">
        <f t="shared" si="2"/>
        <v>-2.4081919661172235</v>
      </c>
      <c r="K41" s="948"/>
    </row>
    <row r="42" spans="1:11" ht="15" customHeight="1">
      <c r="A42" s="948"/>
      <c r="B42" s="998">
        <v>33</v>
      </c>
      <c r="C42" s="1003" t="s">
        <v>1044</v>
      </c>
      <c r="D42" s="1004">
        <v>235.09901149999999</v>
      </c>
      <c r="E42" s="1004">
        <v>167.268314</v>
      </c>
      <c r="F42" s="1004">
        <v>402.4922254</v>
      </c>
      <c r="G42" s="1004">
        <v>288.700604</v>
      </c>
      <c r="H42" s="1004">
        <v>331.18588919999996</v>
      </c>
      <c r="I42" s="958">
        <f t="shared" si="1"/>
        <v>72.597306146100095</v>
      </c>
      <c r="J42" s="1005">
        <f t="shared" si="2"/>
        <v>14.716036132712752</v>
      </c>
      <c r="K42" s="948"/>
    </row>
    <row r="43" spans="1:11" ht="15" customHeight="1">
      <c r="A43" s="948"/>
      <c r="B43" s="998">
        <v>34</v>
      </c>
      <c r="C43" s="1003" t="s">
        <v>1045</v>
      </c>
      <c r="D43" s="1004">
        <v>182.19004409999999</v>
      </c>
      <c r="E43" s="1004">
        <v>169.766446</v>
      </c>
      <c r="F43" s="1004">
        <v>147.90233330000001</v>
      </c>
      <c r="G43" s="1004">
        <v>131.32087630000001</v>
      </c>
      <c r="H43" s="1004">
        <v>162.4005617</v>
      </c>
      <c r="I43" s="958">
        <f t="shared" si="1"/>
        <v>-22.646153351175169</v>
      </c>
      <c r="J43" s="1005">
        <f t="shared" si="2"/>
        <v>23.666979901199436</v>
      </c>
      <c r="K43" s="948"/>
    </row>
    <row r="44" spans="1:11" ht="15" customHeight="1">
      <c r="A44" s="948"/>
      <c r="B44" s="998">
        <v>35</v>
      </c>
      <c r="C44" s="1003" t="s">
        <v>1046</v>
      </c>
      <c r="D44" s="1004">
        <v>636.36754639999992</v>
      </c>
      <c r="E44" s="1004">
        <v>455.25880039999998</v>
      </c>
      <c r="F44" s="1004">
        <v>109.5405236</v>
      </c>
      <c r="G44" s="1004">
        <v>103.41166079999999</v>
      </c>
      <c r="H44" s="1004">
        <v>3.4269999999999998E-4</v>
      </c>
      <c r="I44" s="958">
        <f t="shared" si="1"/>
        <v>-77.285082526874746</v>
      </c>
      <c r="J44" s="1005">
        <f t="shared" si="2"/>
        <v>-99.999668606037901</v>
      </c>
      <c r="K44" s="948"/>
    </row>
    <row r="45" spans="1:11" ht="15" customHeight="1">
      <c r="A45" s="948"/>
      <c r="B45" s="998">
        <v>36</v>
      </c>
      <c r="C45" s="1003" t="s">
        <v>1011</v>
      </c>
      <c r="D45" s="1004">
        <v>11858.0456901</v>
      </c>
      <c r="E45" s="1004">
        <v>8575.2829968999995</v>
      </c>
      <c r="F45" s="1004">
        <v>10108.4863759</v>
      </c>
      <c r="G45" s="1004">
        <v>7441.5606453</v>
      </c>
      <c r="H45" s="1004">
        <v>978.15067250000004</v>
      </c>
      <c r="I45" s="958">
        <f t="shared" si="1"/>
        <v>-13.220815593022939</v>
      </c>
      <c r="J45" s="1005">
        <f t="shared" si="2"/>
        <v>-86.855570771733369</v>
      </c>
      <c r="K45" s="948"/>
    </row>
    <row r="46" spans="1:11" ht="15" customHeight="1">
      <c r="A46" s="948"/>
      <c r="B46" s="1007"/>
      <c r="C46" s="1008" t="s">
        <v>1047</v>
      </c>
      <c r="D46" s="1000">
        <f>D47-D7</f>
        <v>21116.156774899995</v>
      </c>
      <c r="E46" s="1000">
        <f>E47-E7</f>
        <v>15835.090779100014</v>
      </c>
      <c r="F46" s="1000">
        <f>F47-F7</f>
        <v>37436.869285200024</v>
      </c>
      <c r="G46" s="1000">
        <f>G47-G7</f>
        <v>26778.356747200029</v>
      </c>
      <c r="H46" s="1000">
        <v>21959.336668999997</v>
      </c>
      <c r="I46" s="1001">
        <f>IF(AND(E46&gt;0,G46&gt;0),IF(((G46/E46-1)*100)&lt;400,((G46/E46-1)*100),"-"),IF(AND(E46&lt;0,G46&lt;0),IF(((G46/E46-1)*100)&lt;400,((G46/E46-1)*100),"-"),"-"))</f>
        <v>69.107693291809298</v>
      </c>
      <c r="J46" s="1009">
        <f t="shared" si="2"/>
        <v>-17.99595144576567</v>
      </c>
      <c r="K46" s="948"/>
    </row>
    <row r="47" spans="1:11" ht="15" customHeight="1" thickBot="1">
      <c r="A47" s="948"/>
      <c r="B47" s="1010"/>
      <c r="C47" s="1011" t="s">
        <v>1048</v>
      </c>
      <c r="D47" s="1012">
        <v>103177.0546877</v>
      </c>
      <c r="E47" s="1012">
        <v>77855.333914100003</v>
      </c>
      <c r="F47" s="1012">
        <v>224684.3965647</v>
      </c>
      <c r="G47" s="1012">
        <v>149981.2368976</v>
      </c>
      <c r="H47" s="1012">
        <v>183941.20059979998</v>
      </c>
      <c r="I47" s="1013">
        <f>IF(AND(E47&gt;0,G47&gt;0),IF(((G47/E47-1)*100)&lt;400,((G47/E47-1)*100),"-"),IF(AND(E47&lt;0,G47&lt;0),IF(((G47/E47-1)*100)&lt;400,((G47/E47-1)*100),"-"),"-"))</f>
        <v>92.640926905635723</v>
      </c>
      <c r="J47" s="1014">
        <f t="shared" si="2"/>
        <v>22.642808130317139</v>
      </c>
      <c r="K47" s="948"/>
    </row>
    <row r="48" spans="1:11" ht="15.75" customHeight="1" thickTop="1">
      <c r="A48" s="948"/>
      <c r="B48" s="3078" t="s">
        <v>1049</v>
      </c>
      <c r="C48" s="3078"/>
      <c r="D48" s="3078"/>
      <c r="E48" s="3078"/>
      <c r="F48" s="3078"/>
      <c r="G48" s="3078"/>
      <c r="H48" s="3078"/>
      <c r="I48" s="3078"/>
      <c r="J48" s="3078"/>
      <c r="K48" s="948"/>
    </row>
    <row r="49" spans="1:11" ht="15" customHeight="1">
      <c r="A49" s="948"/>
      <c r="B49" s="3079" t="s">
        <v>1024</v>
      </c>
      <c r="C49" s="3079"/>
      <c r="D49" s="3079"/>
      <c r="E49" s="3079"/>
      <c r="F49" s="3079"/>
      <c r="G49" s="3079"/>
      <c r="H49" s="3079"/>
      <c r="I49" s="3079"/>
      <c r="J49" s="3079"/>
      <c r="K49" s="948"/>
    </row>
    <row r="50" spans="1:11" ht="15" customHeight="1">
      <c r="A50" s="948"/>
      <c r="B50" s="1015"/>
      <c r="C50" s="948"/>
      <c r="D50" s="894"/>
      <c r="E50" s="894"/>
      <c r="F50" s="1016"/>
      <c r="G50" s="894"/>
      <c r="H50" s="894"/>
      <c r="I50" s="1017"/>
      <c r="J50" s="1017"/>
      <c r="K50" s="948"/>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zoomScale="80" zoomScaleNormal="80" workbookViewId="0">
      <selection activeCell="B2" sqref="B2:J2"/>
    </sheetView>
  </sheetViews>
  <sheetFormatPr defaultColWidth="14.42578125" defaultRowHeight="15" customHeight="1"/>
  <cols>
    <col min="1" max="1" width="4.5703125" style="1018" customWidth="1"/>
    <col min="2" max="2" width="5.140625" style="1018" customWidth="1"/>
    <col min="3" max="3" width="30.42578125" style="1018" customWidth="1"/>
    <col min="4" max="5" width="16.5703125" style="1018" bestFit="1" customWidth="1"/>
    <col min="6" max="6" width="17.28515625" style="1018" bestFit="1" customWidth="1"/>
    <col min="7" max="7" width="16.7109375" style="1018" customWidth="1"/>
    <col min="8" max="8" width="17.5703125" style="1018" customWidth="1"/>
    <col min="9" max="10" width="16.5703125" style="1018" bestFit="1" customWidth="1"/>
    <col min="11" max="11" width="8.5703125" style="1018" customWidth="1"/>
    <col min="12" max="16384" width="14.42578125" style="1018"/>
  </cols>
  <sheetData>
    <row r="1" spans="1:11" ht="15" customHeight="1">
      <c r="A1" s="948"/>
      <c r="B1" s="3068" t="s">
        <v>1152</v>
      </c>
      <c r="C1" s="3089"/>
      <c r="D1" s="3089"/>
      <c r="E1" s="3089"/>
      <c r="F1" s="3089"/>
      <c r="G1" s="3089"/>
      <c r="H1" s="3089"/>
      <c r="I1" s="3089"/>
      <c r="J1" s="3089"/>
      <c r="K1" s="948"/>
    </row>
    <row r="2" spans="1:11" ht="15" customHeight="1">
      <c r="A2" s="948"/>
      <c r="B2" s="3080" t="s">
        <v>1050</v>
      </c>
      <c r="C2" s="3089"/>
      <c r="D2" s="3089"/>
      <c r="E2" s="3089"/>
      <c r="F2" s="3089"/>
      <c r="G2" s="3089"/>
      <c r="H2" s="3089"/>
      <c r="I2" s="3089"/>
      <c r="J2" s="3089"/>
      <c r="K2" s="948"/>
    </row>
    <row r="3" spans="1:11" ht="15" customHeight="1">
      <c r="A3" s="948"/>
      <c r="B3" s="3080"/>
      <c r="C3" s="3089"/>
      <c r="D3" s="3089"/>
      <c r="E3" s="3089"/>
      <c r="F3" s="3089"/>
      <c r="G3" s="3089"/>
      <c r="H3" s="3089"/>
      <c r="I3" s="3089"/>
      <c r="J3" s="3089"/>
      <c r="K3" s="948"/>
    </row>
    <row r="4" spans="1:11" ht="15" customHeight="1" thickBot="1">
      <c r="A4" s="948"/>
      <c r="B4" s="3070" t="s">
        <v>107</v>
      </c>
      <c r="C4" s="3071"/>
      <c r="D4" s="3071"/>
      <c r="E4" s="3071"/>
      <c r="F4" s="3071"/>
      <c r="G4" s="3071"/>
      <c r="H4" s="3071"/>
      <c r="I4" s="3071"/>
      <c r="J4" s="3071"/>
      <c r="K4" s="948"/>
    </row>
    <row r="5" spans="1:11" ht="32.25" customHeight="1" thickTop="1">
      <c r="A5" s="948"/>
      <c r="B5" s="3081" t="s">
        <v>108</v>
      </c>
      <c r="C5" s="3082" t="s">
        <v>56</v>
      </c>
      <c r="D5" s="3058" t="s">
        <v>962</v>
      </c>
      <c r="E5" s="3059"/>
      <c r="F5" s="3058" t="s">
        <v>313</v>
      </c>
      <c r="G5" s="3059"/>
      <c r="H5" s="895" t="s">
        <v>314</v>
      </c>
      <c r="I5" s="3085" t="s">
        <v>964</v>
      </c>
      <c r="J5" s="3086"/>
      <c r="K5" s="948"/>
    </row>
    <row r="6" spans="1:11" ht="15.75">
      <c r="A6" s="948"/>
      <c r="B6" s="3073"/>
      <c r="C6" s="3083"/>
      <c r="D6" s="950" t="s">
        <v>965</v>
      </c>
      <c r="E6" s="951" t="s">
        <v>497</v>
      </c>
      <c r="F6" s="950" t="s">
        <v>57</v>
      </c>
      <c r="G6" s="951" t="s">
        <v>497</v>
      </c>
      <c r="H6" s="951" t="s">
        <v>497</v>
      </c>
      <c r="I6" s="898" t="s">
        <v>299</v>
      </c>
      <c r="J6" s="899" t="s">
        <v>312</v>
      </c>
      <c r="K6" s="948"/>
    </row>
    <row r="7" spans="1:11" ht="32.25" customHeight="1">
      <c r="A7" s="948"/>
      <c r="B7" s="998"/>
      <c r="C7" s="999" t="s">
        <v>1026</v>
      </c>
      <c r="D7" s="1019">
        <v>1114.0735867000001</v>
      </c>
      <c r="E7" s="1019">
        <v>957.30978140000002</v>
      </c>
      <c r="F7" s="1019">
        <v>1238.6433889999998</v>
      </c>
      <c r="G7" s="1019">
        <v>1116.9435057999999</v>
      </c>
      <c r="H7" s="1019">
        <v>466.26867059999995</v>
      </c>
      <c r="I7" s="1001">
        <v>16.675242173598861</v>
      </c>
      <c r="J7" s="1002">
        <v>-58.254945914561759</v>
      </c>
      <c r="K7" s="1020"/>
    </row>
    <row r="8" spans="1:11" ht="32.25" customHeight="1">
      <c r="A8" s="948"/>
      <c r="B8" s="998">
        <v>1</v>
      </c>
      <c r="C8" s="1003" t="s">
        <v>1051</v>
      </c>
      <c r="D8" s="1021">
        <v>20.438430799999999</v>
      </c>
      <c r="E8" s="1021">
        <v>15.6620466</v>
      </c>
      <c r="F8" s="1021">
        <v>24.357242899999999</v>
      </c>
      <c r="G8" s="1021">
        <v>19.411056500000001</v>
      </c>
      <c r="H8" s="1021">
        <v>13.4725676</v>
      </c>
      <c r="I8" s="958">
        <v>23.936909369175297</v>
      </c>
      <c r="J8" s="1005">
        <v>-30.593331692172455</v>
      </c>
      <c r="K8" s="1020"/>
    </row>
    <row r="9" spans="1:11" ht="32.25" customHeight="1">
      <c r="A9" s="948"/>
      <c r="B9" s="998">
        <v>2</v>
      </c>
      <c r="C9" s="1003" t="s">
        <v>1052</v>
      </c>
      <c r="D9" s="1021">
        <v>265.22327259999997</v>
      </c>
      <c r="E9" s="1021">
        <v>227.7204389</v>
      </c>
      <c r="F9" s="1021">
        <v>209.41909899999999</v>
      </c>
      <c r="G9" s="1021">
        <v>183.11059369999998</v>
      </c>
      <c r="H9" s="1021">
        <v>43.661568799999998</v>
      </c>
      <c r="I9" s="958">
        <v>-19.589741445909368</v>
      </c>
      <c r="J9" s="1005">
        <v>-76.155629274222591</v>
      </c>
      <c r="K9" s="1020"/>
    </row>
    <row r="10" spans="1:11" ht="32.25" customHeight="1">
      <c r="A10" s="948"/>
      <c r="B10" s="998">
        <v>3</v>
      </c>
      <c r="C10" s="1003" t="s">
        <v>1005</v>
      </c>
      <c r="D10" s="1021">
        <v>149.82074180000001</v>
      </c>
      <c r="E10" s="1021">
        <v>146.44418180000002</v>
      </c>
      <c r="F10" s="1021">
        <v>24.343494199999999</v>
      </c>
      <c r="G10" s="1021">
        <v>15.013159</v>
      </c>
      <c r="H10" s="1021">
        <v>37.673667899999998</v>
      </c>
      <c r="I10" s="958">
        <v>-89.748203844312783</v>
      </c>
      <c r="J10" s="1005">
        <v>150.93764676707946</v>
      </c>
      <c r="K10" s="1020"/>
    </row>
    <row r="11" spans="1:11" ht="32.25" customHeight="1">
      <c r="A11" s="948"/>
      <c r="B11" s="998">
        <v>4</v>
      </c>
      <c r="C11" s="1003" t="s">
        <v>1053</v>
      </c>
      <c r="D11" s="1021">
        <v>36.407459200000005</v>
      </c>
      <c r="E11" s="1021">
        <v>26.8016863</v>
      </c>
      <c r="F11" s="1021">
        <v>30.847541600000003</v>
      </c>
      <c r="G11" s="1021">
        <v>23.553569299999999</v>
      </c>
      <c r="H11" s="1021">
        <v>21.403344300000001</v>
      </c>
      <c r="I11" s="958">
        <v>-12.119077000016976</v>
      </c>
      <c r="J11" s="1005">
        <v>-9.1290834633713018</v>
      </c>
      <c r="K11" s="1020"/>
    </row>
    <row r="12" spans="1:11" ht="32.25" customHeight="1">
      <c r="A12" s="948"/>
      <c r="B12" s="998">
        <v>5</v>
      </c>
      <c r="C12" s="1003" t="s">
        <v>1004</v>
      </c>
      <c r="D12" s="1021">
        <v>35.424638100000003</v>
      </c>
      <c r="E12" s="1021">
        <v>28.967844600000003</v>
      </c>
      <c r="F12" s="1021">
        <v>52.822833799999998</v>
      </c>
      <c r="G12" s="1021">
        <v>42.976380499999998</v>
      </c>
      <c r="H12" s="1021">
        <v>34.5140989</v>
      </c>
      <c r="I12" s="958">
        <v>48.358916907473315</v>
      </c>
      <c r="J12" s="1005">
        <v>-19.690540481881669</v>
      </c>
      <c r="K12" s="1020"/>
    </row>
    <row r="13" spans="1:11" ht="32.25" customHeight="1">
      <c r="A13" s="948"/>
      <c r="B13" s="998">
        <v>6</v>
      </c>
      <c r="C13" s="1003" t="s">
        <v>1001</v>
      </c>
      <c r="D13" s="1021">
        <v>160.0521463</v>
      </c>
      <c r="E13" s="1021">
        <v>118.21314</v>
      </c>
      <c r="F13" s="1021">
        <v>150.37392249999999</v>
      </c>
      <c r="G13" s="1021">
        <v>127.53714640000001</v>
      </c>
      <c r="H13" s="1021">
        <v>113.94013129999999</v>
      </c>
      <c r="I13" s="958">
        <v>7.8874534590655632</v>
      </c>
      <c r="J13" s="1005">
        <v>-10.661219482953733</v>
      </c>
      <c r="K13" s="1020"/>
    </row>
    <row r="14" spans="1:11" ht="32.25" customHeight="1">
      <c r="A14" s="948"/>
      <c r="B14" s="998">
        <v>7</v>
      </c>
      <c r="C14" s="1003" t="s">
        <v>1054</v>
      </c>
      <c r="D14" s="1021">
        <v>14.768902800000001</v>
      </c>
      <c r="E14" s="1021">
        <v>14.5378221</v>
      </c>
      <c r="F14" s="1021">
        <v>2.0865800000000001</v>
      </c>
      <c r="G14" s="1021">
        <v>1.1776</v>
      </c>
      <c r="H14" s="1021">
        <v>0.96023130000000001</v>
      </c>
      <c r="I14" s="958">
        <v>-91.899749550518976</v>
      </c>
      <c r="J14" s="1005">
        <v>-18.458619225543472</v>
      </c>
      <c r="K14" s="1020"/>
    </row>
    <row r="15" spans="1:11" ht="32.25" customHeight="1">
      <c r="A15" s="948"/>
      <c r="B15" s="998">
        <v>8</v>
      </c>
      <c r="C15" s="1003" t="s">
        <v>1055</v>
      </c>
      <c r="D15" s="1021">
        <v>27.230936</v>
      </c>
      <c r="E15" s="1021">
        <v>24.3880351</v>
      </c>
      <c r="F15" s="1021">
        <v>20.402768600000002</v>
      </c>
      <c r="G15" s="1021">
        <v>17.082522399999998</v>
      </c>
      <c r="H15" s="1021">
        <v>11.914186800000001</v>
      </c>
      <c r="I15" s="958">
        <v>-29.955314850272629</v>
      </c>
      <c r="J15" s="1005">
        <v>-30.255107992716567</v>
      </c>
      <c r="K15" s="1020"/>
    </row>
    <row r="16" spans="1:11" ht="32.25" customHeight="1">
      <c r="A16" s="948"/>
      <c r="B16" s="998">
        <v>9</v>
      </c>
      <c r="C16" s="1003" t="s">
        <v>1056</v>
      </c>
      <c r="D16" s="1021">
        <v>12.1959249</v>
      </c>
      <c r="E16" s="1021">
        <v>8.5262907999999999</v>
      </c>
      <c r="F16" s="1021">
        <v>0</v>
      </c>
      <c r="G16" s="1021">
        <v>0</v>
      </c>
      <c r="H16" s="1021">
        <v>0</v>
      </c>
      <c r="I16" s="958" t="s">
        <v>62</v>
      </c>
      <c r="J16" s="1005" t="s">
        <v>62</v>
      </c>
      <c r="K16" s="1020"/>
    </row>
    <row r="17" spans="1:11" ht="32.25" customHeight="1">
      <c r="A17" s="948"/>
      <c r="B17" s="998">
        <v>10</v>
      </c>
      <c r="C17" s="1003" t="s">
        <v>1003</v>
      </c>
      <c r="D17" s="1021">
        <v>0.87097999999999998</v>
      </c>
      <c r="E17" s="1021">
        <v>0.87097999999999998</v>
      </c>
      <c r="F17" s="1021">
        <v>7.0221799999999996</v>
      </c>
      <c r="G17" s="1021">
        <v>7.0221799999999996</v>
      </c>
      <c r="H17" s="1021">
        <v>0.24001129999999998</v>
      </c>
      <c r="I17" s="958" t="s">
        <v>62</v>
      </c>
      <c r="J17" s="1005">
        <v>-96.582097012608628</v>
      </c>
      <c r="K17" s="1020"/>
    </row>
    <row r="18" spans="1:11" ht="32.25" customHeight="1">
      <c r="A18" s="948"/>
      <c r="B18" s="998">
        <v>11</v>
      </c>
      <c r="C18" s="1003" t="s">
        <v>997</v>
      </c>
      <c r="D18" s="1021">
        <v>391.64015419999998</v>
      </c>
      <c r="E18" s="1021">
        <v>345.17731520000001</v>
      </c>
      <c r="F18" s="1021">
        <v>716.96772639999995</v>
      </c>
      <c r="G18" s="1021">
        <v>680.05929800000001</v>
      </c>
      <c r="H18" s="1021">
        <v>188.48886240000002</v>
      </c>
      <c r="I18" s="958">
        <v>97.017378620598294</v>
      </c>
      <c r="J18" s="1005">
        <v>-72.283466610289622</v>
      </c>
      <c r="K18" s="1020"/>
    </row>
    <row r="19" spans="1:11" ht="32.25" customHeight="1">
      <c r="A19" s="948"/>
      <c r="B19" s="1022"/>
      <c r="C19" s="1008" t="s">
        <v>1047</v>
      </c>
      <c r="D19" s="1019">
        <v>1474.5401433</v>
      </c>
      <c r="E19" s="1019">
        <v>1157.1563159</v>
      </c>
      <c r="F19" s="1019">
        <v>1391.3859011</v>
      </c>
      <c r="G19" s="1019">
        <v>1138.7038925000002</v>
      </c>
      <c r="H19" s="1019">
        <v>732.64048130000015</v>
      </c>
      <c r="I19" s="1001">
        <v>-1.5946353268311952</v>
      </c>
      <c r="J19" s="1009">
        <v>-35.660140785897944</v>
      </c>
      <c r="K19" s="1020"/>
    </row>
    <row r="20" spans="1:11" ht="32.25" customHeight="1" thickBot="1">
      <c r="A20" s="948"/>
      <c r="B20" s="1023"/>
      <c r="C20" s="1011" t="s">
        <v>1048</v>
      </c>
      <c r="D20" s="1024">
        <v>2588.61373</v>
      </c>
      <c r="E20" s="1024">
        <v>2114.4660973</v>
      </c>
      <c r="F20" s="1024">
        <v>2630.0292900999998</v>
      </c>
      <c r="G20" s="1024">
        <v>2255.6473983000001</v>
      </c>
      <c r="H20" s="1024">
        <v>1198.9091519000001</v>
      </c>
      <c r="I20" s="1013">
        <v>6.6769243158013802</v>
      </c>
      <c r="J20" s="1014">
        <v>-46.84855652512114</v>
      </c>
      <c r="K20" s="1020"/>
    </row>
    <row r="21" spans="1:11" ht="21.75" customHeight="1" thickTop="1">
      <c r="A21" s="948"/>
      <c r="B21" s="3087" t="s">
        <v>1024</v>
      </c>
      <c r="C21" s="3088"/>
      <c r="D21" s="3088"/>
      <c r="E21" s="3088"/>
      <c r="F21" s="3088"/>
      <c r="G21" s="1025"/>
      <c r="H21" s="1025"/>
      <c r="I21" s="1026"/>
      <c r="J21" s="948"/>
      <c r="K21" s="948"/>
    </row>
    <row r="22" spans="1:11" ht="15.75" customHeight="1">
      <c r="A22" s="948"/>
      <c r="B22" s="1015"/>
      <c r="D22" s="1026"/>
      <c r="E22" s="1026"/>
      <c r="F22" s="1026"/>
      <c r="G22" s="1026"/>
      <c r="H22" s="1026"/>
      <c r="I22" s="1026"/>
      <c r="J22" s="1026"/>
      <c r="K22" s="948"/>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90" zoomScaleNormal="90" workbookViewId="0">
      <selection activeCell="B2" sqref="B2:J2"/>
    </sheetView>
  </sheetViews>
  <sheetFormatPr defaultColWidth="14.42578125" defaultRowHeight="15" customHeight="1"/>
  <cols>
    <col min="1" max="1" width="12" style="949" customWidth="1"/>
    <col min="2" max="2" width="5.140625" style="949" customWidth="1"/>
    <col min="3" max="3" width="73.140625" style="949" customWidth="1"/>
    <col min="4" max="4" width="17.42578125" style="949" customWidth="1"/>
    <col min="5" max="5" width="15.7109375" style="949" bestFit="1" customWidth="1"/>
    <col min="6" max="6" width="14.140625" style="949" customWidth="1"/>
    <col min="7" max="8" width="15.7109375" style="949" bestFit="1" customWidth="1"/>
    <col min="9" max="10" width="8.85546875" style="949" bestFit="1" customWidth="1"/>
    <col min="11" max="11" width="12.42578125" style="949" customWidth="1"/>
    <col min="12" max="16384" width="14.42578125" style="949"/>
  </cols>
  <sheetData>
    <row r="1" spans="1:11" ht="15" customHeight="1">
      <c r="A1" s="948"/>
      <c r="B1" s="3068" t="s">
        <v>1619</v>
      </c>
      <c r="C1" s="3069"/>
      <c r="D1" s="3069"/>
      <c r="E1" s="3069"/>
      <c r="F1" s="3069"/>
      <c r="G1" s="3069"/>
      <c r="H1" s="3069"/>
      <c r="I1" s="3069"/>
      <c r="J1" s="3069"/>
    </row>
    <row r="2" spans="1:11" ht="15" customHeight="1">
      <c r="A2" s="948"/>
      <c r="B2" s="3080" t="s">
        <v>1057</v>
      </c>
      <c r="C2" s="3069"/>
      <c r="D2" s="3069"/>
      <c r="E2" s="3069"/>
      <c r="F2" s="3069"/>
      <c r="G2" s="3069"/>
      <c r="H2" s="3069"/>
      <c r="I2" s="3069"/>
      <c r="J2" s="3069"/>
    </row>
    <row r="3" spans="1:11" ht="15" customHeight="1">
      <c r="A3" s="948"/>
      <c r="B3" s="3080"/>
      <c r="C3" s="3069"/>
      <c r="D3" s="3069"/>
      <c r="E3" s="3069"/>
      <c r="F3" s="3069"/>
      <c r="G3" s="3069"/>
      <c r="H3" s="3069"/>
      <c r="I3" s="3069"/>
      <c r="J3" s="3069"/>
    </row>
    <row r="4" spans="1:11" ht="15" customHeight="1" thickBot="1">
      <c r="A4" s="948"/>
      <c r="B4" s="3091" t="s">
        <v>107</v>
      </c>
      <c r="C4" s="3069"/>
      <c r="D4" s="3069"/>
      <c r="E4" s="3069"/>
      <c r="F4" s="3069"/>
      <c r="G4" s="3069"/>
      <c r="H4" s="3069"/>
      <c r="I4" s="3069"/>
      <c r="J4" s="3069"/>
    </row>
    <row r="5" spans="1:11" ht="27.75" customHeight="1" thickTop="1">
      <c r="A5" s="948"/>
      <c r="B5" s="3081" t="s">
        <v>108</v>
      </c>
      <c r="C5" s="3082" t="s">
        <v>56</v>
      </c>
      <c r="D5" s="3058" t="s">
        <v>962</v>
      </c>
      <c r="E5" s="3059"/>
      <c r="F5" s="3058" t="s">
        <v>313</v>
      </c>
      <c r="G5" s="3059"/>
      <c r="H5" s="895" t="s">
        <v>314</v>
      </c>
      <c r="I5" s="3085" t="s">
        <v>964</v>
      </c>
      <c r="J5" s="3092"/>
      <c r="K5" s="1027"/>
    </row>
    <row r="6" spans="1:11" ht="15.75">
      <c r="A6" s="948"/>
      <c r="B6" s="3073"/>
      <c r="C6" s="3083"/>
      <c r="D6" s="950" t="s">
        <v>965</v>
      </c>
      <c r="E6" s="951" t="s">
        <v>497</v>
      </c>
      <c r="F6" s="950" t="s">
        <v>57</v>
      </c>
      <c r="G6" s="951" t="s">
        <v>497</v>
      </c>
      <c r="H6" s="951" t="s">
        <v>497</v>
      </c>
      <c r="I6" s="898" t="s">
        <v>299</v>
      </c>
      <c r="J6" s="899" t="s">
        <v>312</v>
      </c>
      <c r="K6" s="1028"/>
    </row>
    <row r="7" spans="1:11" ht="27.75" customHeight="1">
      <c r="A7" s="948"/>
      <c r="B7" s="1029"/>
      <c r="C7" s="999" t="s">
        <v>1026</v>
      </c>
      <c r="D7" s="1000">
        <v>24714.380785400001</v>
      </c>
      <c r="E7" s="1000">
        <v>18205.228860399999</v>
      </c>
      <c r="F7" s="1000">
        <v>23836.9446475</v>
      </c>
      <c r="G7" s="1000">
        <v>17278.499069000001</v>
      </c>
      <c r="H7" s="1000">
        <v>18839.197753299999</v>
      </c>
      <c r="I7" s="1001">
        <v>-5.0904594416597444</v>
      </c>
      <c r="J7" s="1002">
        <v>9.0326056567037405</v>
      </c>
      <c r="K7" s="1030"/>
    </row>
    <row r="8" spans="1:11" ht="27.75" customHeight="1">
      <c r="A8" s="948"/>
      <c r="B8" s="998">
        <v>1</v>
      </c>
      <c r="C8" s="1003" t="s">
        <v>1052</v>
      </c>
      <c r="D8" s="1004">
        <v>327.89051469999998</v>
      </c>
      <c r="E8" s="1004">
        <v>272.32409630000001</v>
      </c>
      <c r="F8" s="1004">
        <v>291.58822620000001</v>
      </c>
      <c r="G8" s="1004">
        <v>237.87243849999999</v>
      </c>
      <c r="H8" s="1004">
        <v>187.0793663</v>
      </c>
      <c r="I8" s="958">
        <v>-12.650976637060829</v>
      </c>
      <c r="J8" s="1005">
        <v>-21.353071638015763</v>
      </c>
      <c r="K8" s="1031"/>
    </row>
    <row r="9" spans="1:11" ht="27.75" customHeight="1">
      <c r="A9" s="948"/>
      <c r="B9" s="998">
        <v>2</v>
      </c>
      <c r="C9" s="1003" t="s">
        <v>1009</v>
      </c>
      <c r="D9" s="1004">
        <v>578.60918560000005</v>
      </c>
      <c r="E9" s="1004">
        <v>482.38294330000002</v>
      </c>
      <c r="F9" s="1004">
        <v>333.23919699999999</v>
      </c>
      <c r="G9" s="1004">
        <v>230.48270980000001</v>
      </c>
      <c r="H9" s="1004">
        <v>396.48717149999999</v>
      </c>
      <c r="I9" s="958">
        <v>-52.219971082878878</v>
      </c>
      <c r="J9" s="1005">
        <v>72.024691936349299</v>
      </c>
      <c r="K9" s="1031"/>
    </row>
    <row r="10" spans="1:11" ht="27.75" customHeight="1">
      <c r="A10" s="948"/>
      <c r="B10" s="998">
        <v>3</v>
      </c>
      <c r="C10" s="1003" t="s">
        <v>1058</v>
      </c>
      <c r="D10" s="1004">
        <v>863.69268210000007</v>
      </c>
      <c r="E10" s="1004">
        <v>612.61084049999999</v>
      </c>
      <c r="F10" s="1004">
        <v>1050.6698033999999</v>
      </c>
      <c r="G10" s="1004">
        <v>742.42313620000004</v>
      </c>
      <c r="H10" s="1004">
        <v>813.83013570000003</v>
      </c>
      <c r="I10" s="958">
        <v>21.190009565297597</v>
      </c>
      <c r="J10" s="1005">
        <v>9.6180999780647767</v>
      </c>
      <c r="K10" s="1031"/>
    </row>
    <row r="11" spans="1:11" ht="27.75" customHeight="1">
      <c r="A11" s="948"/>
      <c r="B11" s="998">
        <v>4</v>
      </c>
      <c r="C11" s="1003" t="s">
        <v>1059</v>
      </c>
      <c r="D11" s="1004">
        <v>640.82850050000002</v>
      </c>
      <c r="E11" s="1004">
        <v>483.08984089999996</v>
      </c>
      <c r="F11" s="1004">
        <v>641.00791929999991</v>
      </c>
      <c r="G11" s="1004">
        <v>496.85036689999998</v>
      </c>
      <c r="H11" s="1004">
        <v>479.44691760000001</v>
      </c>
      <c r="I11" s="958">
        <v>2.8484403593261431</v>
      </c>
      <c r="J11" s="1005">
        <v>-3.5027546439354351</v>
      </c>
      <c r="K11" s="1031"/>
    </row>
    <row r="12" spans="1:11" ht="27.75" customHeight="1">
      <c r="A12" s="948"/>
      <c r="B12" s="998">
        <v>5</v>
      </c>
      <c r="C12" s="1003" t="s">
        <v>1005</v>
      </c>
      <c r="D12" s="1004">
        <v>892.3837284</v>
      </c>
      <c r="E12" s="1004">
        <v>670.20434770000008</v>
      </c>
      <c r="F12" s="1004">
        <v>956.29150809999999</v>
      </c>
      <c r="G12" s="1004">
        <v>599.89223729999992</v>
      </c>
      <c r="H12" s="1004">
        <v>1195.3725234999999</v>
      </c>
      <c r="I12" s="958">
        <v>-10.491145072588159</v>
      </c>
      <c r="J12" s="1005">
        <v>99.264542725230569</v>
      </c>
      <c r="K12" s="1031"/>
    </row>
    <row r="13" spans="1:11" ht="27.75" customHeight="1">
      <c r="A13" s="948"/>
      <c r="B13" s="998">
        <v>6</v>
      </c>
      <c r="C13" s="1003" t="s">
        <v>1053</v>
      </c>
      <c r="D13" s="1004">
        <v>461.23298130000001</v>
      </c>
      <c r="E13" s="1004">
        <v>321.02843569999999</v>
      </c>
      <c r="F13" s="1004">
        <v>224.53313409999998</v>
      </c>
      <c r="G13" s="1004">
        <v>168.5699152</v>
      </c>
      <c r="H13" s="1004">
        <v>106.1946619</v>
      </c>
      <c r="I13" s="958">
        <v>-47.490659251902521</v>
      </c>
      <c r="J13" s="1005">
        <v>-37.002601102334779</v>
      </c>
      <c r="K13" s="1031"/>
    </row>
    <row r="14" spans="1:11" ht="27.75" customHeight="1">
      <c r="A14" s="948"/>
      <c r="B14" s="998">
        <v>7</v>
      </c>
      <c r="C14" s="1003" t="s">
        <v>1004</v>
      </c>
      <c r="D14" s="1004">
        <v>2880.19236</v>
      </c>
      <c r="E14" s="1004">
        <v>2109.3761807000001</v>
      </c>
      <c r="F14" s="1004">
        <v>3070.8513496</v>
      </c>
      <c r="G14" s="1004">
        <v>2203.3208699000002</v>
      </c>
      <c r="H14" s="1004">
        <v>2633.9445783000001</v>
      </c>
      <c r="I14" s="958">
        <v>4.4536716617717964</v>
      </c>
      <c r="J14" s="1005">
        <v>19.544303069191372</v>
      </c>
      <c r="K14" s="1031"/>
    </row>
    <row r="15" spans="1:11" ht="27.75" customHeight="1">
      <c r="A15" s="948"/>
      <c r="B15" s="998">
        <v>8</v>
      </c>
      <c r="C15" s="1003" t="s">
        <v>1060</v>
      </c>
      <c r="D15" s="1004">
        <v>358.70141260000003</v>
      </c>
      <c r="E15" s="1004">
        <v>181.5611471</v>
      </c>
      <c r="F15" s="1004">
        <v>170.0234299</v>
      </c>
      <c r="G15" s="1004">
        <v>89.869310099999993</v>
      </c>
      <c r="H15" s="1004">
        <v>119.3660991</v>
      </c>
      <c r="I15" s="958">
        <v>-50.501904435257892</v>
      </c>
      <c r="J15" s="1005">
        <v>32.821870967049982</v>
      </c>
      <c r="K15" s="1031"/>
    </row>
    <row r="16" spans="1:11" ht="27.75" customHeight="1">
      <c r="A16" s="948"/>
      <c r="B16" s="998">
        <v>9</v>
      </c>
      <c r="C16" s="1003" t="s">
        <v>1001</v>
      </c>
      <c r="D16" s="1004">
        <v>5934.7950391000004</v>
      </c>
      <c r="E16" s="1004">
        <v>4465.1474521</v>
      </c>
      <c r="F16" s="1004">
        <v>5462.9935194</v>
      </c>
      <c r="G16" s="1004">
        <v>3972.9656965999998</v>
      </c>
      <c r="H16" s="1004">
        <v>4366.6738381999994</v>
      </c>
      <c r="I16" s="958">
        <v>-11.022743611042962</v>
      </c>
      <c r="J16" s="1005">
        <v>9.9096788561987559</v>
      </c>
      <c r="K16" s="1031"/>
    </row>
    <row r="17" spans="1:11" ht="27.75" customHeight="1">
      <c r="A17" s="948"/>
      <c r="B17" s="998">
        <v>10</v>
      </c>
      <c r="C17" s="1003" t="s">
        <v>1054</v>
      </c>
      <c r="D17" s="1004">
        <v>375.22351210000005</v>
      </c>
      <c r="E17" s="1004">
        <v>252.5951354</v>
      </c>
      <c r="F17" s="1004">
        <v>236.98324209999998</v>
      </c>
      <c r="G17" s="1004">
        <v>180.6801456</v>
      </c>
      <c r="H17" s="1004">
        <v>134.47145449999999</v>
      </c>
      <c r="I17" s="958">
        <v>-28.470457155130159</v>
      </c>
      <c r="J17" s="1005">
        <v>-25.57485823721851</v>
      </c>
      <c r="K17" s="1031"/>
    </row>
    <row r="18" spans="1:11" ht="27.75" customHeight="1">
      <c r="A18" s="948"/>
      <c r="B18" s="998">
        <v>11</v>
      </c>
      <c r="C18" s="1003" t="s">
        <v>1061</v>
      </c>
      <c r="D18" s="1004">
        <v>417.94762939999998</v>
      </c>
      <c r="E18" s="1004">
        <v>302.27133560000004</v>
      </c>
      <c r="F18" s="1004">
        <v>439.42568610000001</v>
      </c>
      <c r="G18" s="1004">
        <v>314.45438989999997</v>
      </c>
      <c r="H18" s="1004">
        <v>358.7215602</v>
      </c>
      <c r="I18" s="958">
        <v>4.0305026858788562</v>
      </c>
      <c r="J18" s="1005">
        <v>14.077453431029374</v>
      </c>
      <c r="K18" s="1031"/>
    </row>
    <row r="19" spans="1:11" ht="27.75" customHeight="1">
      <c r="A19" s="948"/>
      <c r="B19" s="998">
        <v>12</v>
      </c>
      <c r="C19" s="1003" t="s">
        <v>1056</v>
      </c>
      <c r="D19" s="1004">
        <v>286.41513360000005</v>
      </c>
      <c r="E19" s="1004">
        <v>173.75104959999999</v>
      </c>
      <c r="F19" s="1004">
        <v>325.2060358</v>
      </c>
      <c r="G19" s="1004">
        <v>204.18679369999998</v>
      </c>
      <c r="H19" s="1004">
        <v>259.40525889999998</v>
      </c>
      <c r="I19" s="958">
        <v>17.516869204570252</v>
      </c>
      <c r="J19" s="1005">
        <v>27.043112925867941</v>
      </c>
      <c r="K19" s="1031"/>
    </row>
    <row r="20" spans="1:11" ht="27.75" customHeight="1">
      <c r="A20" s="948"/>
      <c r="B20" s="998">
        <v>13</v>
      </c>
      <c r="C20" s="1003" t="s">
        <v>1003</v>
      </c>
      <c r="D20" s="1004">
        <v>517.36743650000005</v>
      </c>
      <c r="E20" s="1004">
        <v>407.60877810000005</v>
      </c>
      <c r="F20" s="1004">
        <v>577.65704689999995</v>
      </c>
      <c r="G20" s="1004">
        <v>422.86974960000003</v>
      </c>
      <c r="H20" s="1004">
        <v>535.91926850000004</v>
      </c>
      <c r="I20" s="958">
        <v>3.7440242506887156</v>
      </c>
      <c r="J20" s="1005">
        <v>26.733886499787584</v>
      </c>
      <c r="K20" s="1031"/>
    </row>
    <row r="21" spans="1:11" ht="27.75" customHeight="1">
      <c r="A21" s="948"/>
      <c r="B21" s="998">
        <v>14</v>
      </c>
      <c r="C21" s="1003" t="s">
        <v>997</v>
      </c>
      <c r="D21" s="1004">
        <v>10179.1006695</v>
      </c>
      <c r="E21" s="1004">
        <v>7471.2772773999995</v>
      </c>
      <c r="F21" s="1004">
        <v>10056.4745496</v>
      </c>
      <c r="G21" s="1004">
        <v>7414.0613096999996</v>
      </c>
      <c r="H21" s="1004">
        <v>7252.2849191000005</v>
      </c>
      <c r="I21" s="958">
        <v>-0.76581239827724357</v>
      </c>
      <c r="J21" s="1005">
        <v>-2.1820212140455708</v>
      </c>
      <c r="K21" s="1031"/>
    </row>
    <row r="22" spans="1:11" ht="27.75" customHeight="1">
      <c r="A22" s="948"/>
      <c r="B22" s="1029"/>
      <c r="C22" s="1008" t="s">
        <v>1047</v>
      </c>
      <c r="D22" s="1000">
        <v>21900.556417199998</v>
      </c>
      <c r="E22" s="1000">
        <v>15770.978312300002</v>
      </c>
      <c r="F22" s="1000">
        <v>25878.831530699994</v>
      </c>
      <c r="G22" s="1000">
        <v>18679.686936800001</v>
      </c>
      <c r="H22" s="1000">
        <v>18956.916674000004</v>
      </c>
      <c r="I22" s="1001">
        <v>18.443425429299197</v>
      </c>
      <c r="J22" s="1009">
        <v>1.4841241083855872</v>
      </c>
      <c r="K22" s="1030"/>
    </row>
    <row r="23" spans="1:11" ht="27.75" customHeight="1" thickBot="1">
      <c r="A23" s="948"/>
      <c r="B23" s="1010"/>
      <c r="C23" s="1011" t="s">
        <v>1048</v>
      </c>
      <c r="D23" s="1032">
        <v>46614.937202599998</v>
      </c>
      <c r="E23" s="1032">
        <v>33976.2071727</v>
      </c>
      <c r="F23" s="1032">
        <v>49715.776178199994</v>
      </c>
      <c r="G23" s="1032">
        <v>35958.186005800002</v>
      </c>
      <c r="H23" s="1032">
        <v>37796.114427300003</v>
      </c>
      <c r="I23" s="1013">
        <v>5.8334316806630815</v>
      </c>
      <c r="J23" s="1014">
        <v>5.1112934929574694</v>
      </c>
      <c r="K23" s="1030"/>
    </row>
    <row r="24" spans="1:11" ht="20.25" customHeight="1" thickTop="1">
      <c r="A24" s="948"/>
      <c r="B24" s="3090" t="s">
        <v>1024</v>
      </c>
      <c r="C24" s="3088"/>
      <c r="D24" s="3088"/>
      <c r="E24" s="3088"/>
      <c r="F24" s="3088"/>
      <c r="G24" s="3088"/>
      <c r="H24" s="3088"/>
      <c r="I24" s="3088"/>
      <c r="J24" s="3088"/>
      <c r="K24" s="995"/>
    </row>
    <row r="25" spans="1:11" ht="15.75" customHeight="1">
      <c r="A25" s="948"/>
      <c r="B25" s="1015"/>
      <c r="C25" s="948"/>
      <c r="D25" s="1020"/>
      <c r="E25" s="1020"/>
      <c r="F25" s="1020"/>
      <c r="G25" s="1020"/>
      <c r="H25" s="1020"/>
      <c r="I25" s="948"/>
      <c r="J25" s="948"/>
      <c r="K25" s="948"/>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6"/>
  <sheetViews>
    <sheetView showGridLines="0" view="pageBreakPreview" zoomScale="85" zoomScaleNormal="100" zoomScaleSheetLayoutView="85" workbookViewId="0">
      <pane ySplit="20" topLeftCell="A33" activePane="bottomLeft" state="frozen"/>
      <selection pane="bottomLeft" activeCell="P14" sqref="P14"/>
    </sheetView>
  </sheetViews>
  <sheetFormatPr defaultRowHeight="15.75"/>
  <cols>
    <col min="1" max="1" width="6.42578125" style="332" customWidth="1"/>
    <col min="2" max="2" width="6.28515625" style="333" customWidth="1"/>
    <col min="3" max="3" width="60.42578125" style="332" customWidth="1"/>
    <col min="4" max="4" width="14.140625" style="332" customWidth="1"/>
    <col min="5" max="5" width="12.140625" style="332" customWidth="1"/>
    <col min="6" max="6" width="13.140625" style="332" customWidth="1"/>
    <col min="7" max="7" width="13.5703125" style="332" customWidth="1"/>
    <col min="8" max="12" width="13.7109375" style="332" customWidth="1"/>
    <col min="13" max="13" width="11.85546875" style="332" customWidth="1"/>
    <col min="14" max="14" width="13.7109375" style="332" bestFit="1" customWidth="1"/>
    <col min="15" max="15" width="13.140625" style="332" customWidth="1"/>
    <col min="16" max="16" width="10.5703125" style="332" customWidth="1"/>
    <col min="17" max="17" width="13.42578125" style="332" customWidth="1"/>
    <col min="18" max="18" width="10.28515625" style="332" bestFit="1" customWidth="1"/>
    <col min="19" max="19" width="14.28515625" style="332" customWidth="1"/>
    <col min="20" max="243" width="9.140625" style="332"/>
    <col min="244" max="244" width="6.28515625" style="332" customWidth="1"/>
    <col min="245" max="245" width="69" style="332" customWidth="1"/>
    <col min="246" max="263" width="0" style="332" hidden="1" customWidth="1"/>
    <col min="264" max="265" width="15.28515625" style="332" bestFit="1" customWidth="1"/>
    <col min="266" max="267" width="11.85546875" style="332" bestFit="1" customWidth="1"/>
    <col min="268" max="268" width="15.5703125" style="332" bestFit="1" customWidth="1"/>
    <col min="269" max="269" width="15.7109375" style="332" bestFit="1" customWidth="1"/>
    <col min="270" max="270" width="13.140625" style="332" bestFit="1" customWidth="1"/>
    <col min="271" max="272" width="10.5703125" style="332" bestFit="1" customWidth="1"/>
    <col min="273" max="499" width="9.140625" style="332"/>
    <col min="500" max="500" width="6.28515625" style="332" customWidth="1"/>
    <col min="501" max="501" width="69" style="332" customWidth="1"/>
    <col min="502" max="519" width="0" style="332" hidden="1" customWidth="1"/>
    <col min="520" max="521" width="15.28515625" style="332" bestFit="1" customWidth="1"/>
    <col min="522" max="523" width="11.85546875" style="332" bestFit="1" customWidth="1"/>
    <col min="524" max="524" width="15.5703125" style="332" bestFit="1" customWidth="1"/>
    <col min="525" max="525" width="15.7109375" style="332" bestFit="1" customWidth="1"/>
    <col min="526" max="526" width="13.140625" style="332" bestFit="1" customWidth="1"/>
    <col min="527" max="528" width="10.5703125" style="332" bestFit="1" customWidth="1"/>
    <col min="529" max="755" width="9.140625" style="332"/>
    <col min="756" max="756" width="6.28515625" style="332" customWidth="1"/>
    <col min="757" max="757" width="69" style="332" customWidth="1"/>
    <col min="758" max="775" width="0" style="332" hidden="1" customWidth="1"/>
    <col min="776" max="777" width="15.28515625" style="332" bestFit="1" customWidth="1"/>
    <col min="778" max="779" width="11.85546875" style="332" bestFit="1" customWidth="1"/>
    <col min="780" max="780" width="15.5703125" style="332" bestFit="1" customWidth="1"/>
    <col min="781" max="781" width="15.7109375" style="332" bestFit="1" customWidth="1"/>
    <col min="782" max="782" width="13.140625" style="332" bestFit="1" customWidth="1"/>
    <col min="783" max="784" width="10.5703125" style="332" bestFit="1" customWidth="1"/>
    <col min="785" max="1011" width="9.140625" style="332"/>
    <col min="1012" max="1012" width="6.28515625" style="332" customWidth="1"/>
    <col min="1013" max="1013" width="69" style="332" customWidth="1"/>
    <col min="1014" max="1031" width="0" style="332" hidden="1" customWidth="1"/>
    <col min="1032" max="1033" width="15.28515625" style="332" bestFit="1" customWidth="1"/>
    <col min="1034" max="1035" width="11.85546875" style="332" bestFit="1" customWidth="1"/>
    <col min="1036" max="1036" width="15.5703125" style="332" bestFit="1" customWidth="1"/>
    <col min="1037" max="1037" width="15.7109375" style="332" bestFit="1" customWidth="1"/>
    <col min="1038" max="1038" width="13.140625" style="332" bestFit="1" customWidth="1"/>
    <col min="1039" max="1040" width="10.5703125" style="332" bestFit="1" customWidth="1"/>
    <col min="1041" max="1267" width="9.140625" style="332"/>
    <col min="1268" max="1268" width="6.28515625" style="332" customWidth="1"/>
    <col min="1269" max="1269" width="69" style="332" customWidth="1"/>
    <col min="1270" max="1287" width="0" style="332" hidden="1" customWidth="1"/>
    <col min="1288" max="1289" width="15.28515625" style="332" bestFit="1" customWidth="1"/>
    <col min="1290" max="1291" width="11.85546875" style="332" bestFit="1" customWidth="1"/>
    <col min="1292" max="1292" width="15.5703125" style="332" bestFit="1" customWidth="1"/>
    <col min="1293" max="1293" width="15.7109375" style="332" bestFit="1" customWidth="1"/>
    <col min="1294" max="1294" width="13.140625" style="332" bestFit="1" customWidth="1"/>
    <col min="1295" max="1296" width="10.5703125" style="332" bestFit="1" customWidth="1"/>
    <col min="1297" max="1523" width="9.140625" style="332"/>
    <col min="1524" max="1524" width="6.28515625" style="332" customWidth="1"/>
    <col min="1525" max="1525" width="69" style="332" customWidth="1"/>
    <col min="1526" max="1543" width="0" style="332" hidden="1" customWidth="1"/>
    <col min="1544" max="1545" width="15.28515625" style="332" bestFit="1" customWidth="1"/>
    <col min="1546" max="1547" width="11.85546875" style="332" bestFit="1" customWidth="1"/>
    <col min="1548" max="1548" width="15.5703125" style="332" bestFit="1" customWidth="1"/>
    <col min="1549" max="1549" width="15.7109375" style="332" bestFit="1" customWidth="1"/>
    <col min="1550" max="1550" width="13.140625" style="332" bestFit="1" customWidth="1"/>
    <col min="1551" max="1552" width="10.5703125" style="332" bestFit="1" customWidth="1"/>
    <col min="1553" max="1779" width="9.140625" style="332"/>
    <col min="1780" max="1780" width="6.28515625" style="332" customWidth="1"/>
    <col min="1781" max="1781" width="69" style="332" customWidth="1"/>
    <col min="1782" max="1799" width="0" style="332" hidden="1" customWidth="1"/>
    <col min="1800" max="1801" width="15.28515625" style="332" bestFit="1" customWidth="1"/>
    <col min="1802" max="1803" width="11.85546875" style="332" bestFit="1" customWidth="1"/>
    <col min="1804" max="1804" width="15.5703125" style="332" bestFit="1" customWidth="1"/>
    <col min="1805" max="1805" width="15.7109375" style="332" bestFit="1" customWidth="1"/>
    <col min="1806" max="1806" width="13.140625" style="332" bestFit="1" customWidth="1"/>
    <col min="1807" max="1808" width="10.5703125" style="332" bestFit="1" customWidth="1"/>
    <col min="1809" max="2035" width="9.140625" style="332"/>
    <col min="2036" max="2036" width="6.28515625" style="332" customWidth="1"/>
    <col min="2037" max="2037" width="69" style="332" customWidth="1"/>
    <col min="2038" max="2055" width="0" style="332" hidden="1" customWidth="1"/>
    <col min="2056" max="2057" width="15.28515625" style="332" bestFit="1" customWidth="1"/>
    <col min="2058" max="2059" width="11.85546875" style="332" bestFit="1" customWidth="1"/>
    <col min="2060" max="2060" width="15.5703125" style="332" bestFit="1" customWidth="1"/>
    <col min="2061" max="2061" width="15.7109375" style="332" bestFit="1" customWidth="1"/>
    <col min="2062" max="2062" width="13.140625" style="332" bestFit="1" customWidth="1"/>
    <col min="2063" max="2064" width="10.5703125" style="332" bestFit="1" customWidth="1"/>
    <col min="2065" max="2291" width="9.140625" style="332"/>
    <col min="2292" max="2292" width="6.28515625" style="332" customWidth="1"/>
    <col min="2293" max="2293" width="69" style="332" customWidth="1"/>
    <col min="2294" max="2311" width="0" style="332" hidden="1" customWidth="1"/>
    <col min="2312" max="2313" width="15.28515625" style="332" bestFit="1" customWidth="1"/>
    <col min="2314" max="2315" width="11.85546875" style="332" bestFit="1" customWidth="1"/>
    <col min="2316" max="2316" width="15.5703125" style="332" bestFit="1" customWidth="1"/>
    <col min="2317" max="2317" width="15.7109375" style="332" bestFit="1" customWidth="1"/>
    <col min="2318" max="2318" width="13.140625" style="332" bestFit="1" customWidth="1"/>
    <col min="2319" max="2320" width="10.5703125" style="332" bestFit="1" customWidth="1"/>
    <col min="2321" max="2547" width="9.140625" style="332"/>
    <col min="2548" max="2548" width="6.28515625" style="332" customWidth="1"/>
    <col min="2549" max="2549" width="69" style="332" customWidth="1"/>
    <col min="2550" max="2567" width="0" style="332" hidden="1" customWidth="1"/>
    <col min="2568" max="2569" width="15.28515625" style="332" bestFit="1" customWidth="1"/>
    <col min="2570" max="2571" width="11.85546875" style="332" bestFit="1" customWidth="1"/>
    <col min="2572" max="2572" width="15.5703125" style="332" bestFit="1" customWidth="1"/>
    <col min="2573" max="2573" width="15.7109375" style="332" bestFit="1" customWidth="1"/>
    <col min="2574" max="2574" width="13.140625" style="332" bestFit="1" customWidth="1"/>
    <col min="2575" max="2576" width="10.5703125" style="332" bestFit="1" customWidth="1"/>
    <col min="2577" max="2803" width="9.140625" style="332"/>
    <col min="2804" max="2804" width="6.28515625" style="332" customWidth="1"/>
    <col min="2805" max="2805" width="69" style="332" customWidth="1"/>
    <col min="2806" max="2823" width="0" style="332" hidden="1" customWidth="1"/>
    <col min="2824" max="2825" width="15.28515625" style="332" bestFit="1" customWidth="1"/>
    <col min="2826" max="2827" width="11.85546875" style="332" bestFit="1" customWidth="1"/>
    <col min="2828" max="2828" width="15.5703125" style="332" bestFit="1" customWidth="1"/>
    <col min="2829" max="2829" width="15.7109375" style="332" bestFit="1" customWidth="1"/>
    <col min="2830" max="2830" width="13.140625" style="332" bestFit="1" customWidth="1"/>
    <col min="2831" max="2832" width="10.5703125" style="332" bestFit="1" customWidth="1"/>
    <col min="2833" max="3059" width="9.140625" style="332"/>
    <col min="3060" max="3060" width="6.28515625" style="332" customWidth="1"/>
    <col min="3061" max="3061" width="69" style="332" customWidth="1"/>
    <col min="3062" max="3079" width="0" style="332" hidden="1" customWidth="1"/>
    <col min="3080" max="3081" width="15.28515625" style="332" bestFit="1" customWidth="1"/>
    <col min="3082" max="3083" width="11.85546875" style="332" bestFit="1" customWidth="1"/>
    <col min="3084" max="3084" width="15.5703125" style="332" bestFit="1" customWidth="1"/>
    <col min="3085" max="3085" width="15.7109375" style="332" bestFit="1" customWidth="1"/>
    <col min="3086" max="3086" width="13.140625" style="332" bestFit="1" customWidth="1"/>
    <col min="3087" max="3088" width="10.5703125" style="332" bestFit="1" customWidth="1"/>
    <col min="3089" max="3315" width="9.140625" style="332"/>
    <col min="3316" max="3316" width="6.28515625" style="332" customWidth="1"/>
    <col min="3317" max="3317" width="69" style="332" customWidth="1"/>
    <col min="3318" max="3335" width="0" style="332" hidden="1" customWidth="1"/>
    <col min="3336" max="3337" width="15.28515625" style="332" bestFit="1" customWidth="1"/>
    <col min="3338" max="3339" width="11.85546875" style="332" bestFit="1" customWidth="1"/>
    <col min="3340" max="3340" width="15.5703125" style="332" bestFit="1" customWidth="1"/>
    <col min="3341" max="3341" width="15.7109375" style="332" bestFit="1" customWidth="1"/>
    <col min="3342" max="3342" width="13.140625" style="332" bestFit="1" customWidth="1"/>
    <col min="3343" max="3344" width="10.5703125" style="332" bestFit="1" customWidth="1"/>
    <col min="3345" max="3571" width="9.140625" style="332"/>
    <col min="3572" max="3572" width="6.28515625" style="332" customWidth="1"/>
    <col min="3573" max="3573" width="69" style="332" customWidth="1"/>
    <col min="3574" max="3591" width="0" style="332" hidden="1" customWidth="1"/>
    <col min="3592" max="3593" width="15.28515625" style="332" bestFit="1" customWidth="1"/>
    <col min="3594" max="3595" width="11.85546875" style="332" bestFit="1" customWidth="1"/>
    <col min="3596" max="3596" width="15.5703125" style="332" bestFit="1" customWidth="1"/>
    <col min="3597" max="3597" width="15.7109375" style="332" bestFit="1" customWidth="1"/>
    <col min="3598" max="3598" width="13.140625" style="332" bestFit="1" customWidth="1"/>
    <col min="3599" max="3600" width="10.5703125" style="332" bestFit="1" customWidth="1"/>
    <col min="3601" max="3827" width="9.140625" style="332"/>
    <col min="3828" max="3828" width="6.28515625" style="332" customWidth="1"/>
    <col min="3829" max="3829" width="69" style="332" customWidth="1"/>
    <col min="3830" max="3847" width="0" style="332" hidden="1" customWidth="1"/>
    <col min="3848" max="3849" width="15.28515625" style="332" bestFit="1" customWidth="1"/>
    <col min="3850" max="3851" width="11.85546875" style="332" bestFit="1" customWidth="1"/>
    <col min="3852" max="3852" width="15.5703125" style="332" bestFit="1" customWidth="1"/>
    <col min="3853" max="3853" width="15.7109375" style="332" bestFit="1" customWidth="1"/>
    <col min="3854" max="3854" width="13.140625" style="332" bestFit="1" customWidth="1"/>
    <col min="3855" max="3856" width="10.5703125" style="332" bestFit="1" customWidth="1"/>
    <col min="3857" max="4083" width="9.140625" style="332"/>
    <col min="4084" max="4084" width="6.28515625" style="332" customWidth="1"/>
    <col min="4085" max="4085" width="69" style="332" customWidth="1"/>
    <col min="4086" max="4103" width="0" style="332" hidden="1" customWidth="1"/>
    <col min="4104" max="4105" width="15.28515625" style="332" bestFit="1" customWidth="1"/>
    <col min="4106" max="4107" width="11.85546875" style="332" bestFit="1" customWidth="1"/>
    <col min="4108" max="4108" width="15.5703125" style="332" bestFit="1" customWidth="1"/>
    <col min="4109" max="4109" width="15.7109375" style="332" bestFit="1" customWidth="1"/>
    <col min="4110" max="4110" width="13.140625" style="332" bestFit="1" customWidth="1"/>
    <col min="4111" max="4112" width="10.5703125" style="332" bestFit="1" customWidth="1"/>
    <col min="4113" max="4339" width="9.140625" style="332"/>
    <col min="4340" max="4340" width="6.28515625" style="332" customWidth="1"/>
    <col min="4341" max="4341" width="69" style="332" customWidth="1"/>
    <col min="4342" max="4359" width="0" style="332" hidden="1" customWidth="1"/>
    <col min="4360" max="4361" width="15.28515625" style="332" bestFit="1" customWidth="1"/>
    <col min="4362" max="4363" width="11.85546875" style="332" bestFit="1" customWidth="1"/>
    <col min="4364" max="4364" width="15.5703125" style="332" bestFit="1" customWidth="1"/>
    <col min="4365" max="4365" width="15.7109375" style="332" bestFit="1" customWidth="1"/>
    <col min="4366" max="4366" width="13.140625" style="332" bestFit="1" customWidth="1"/>
    <col min="4367" max="4368" width="10.5703125" style="332" bestFit="1" customWidth="1"/>
    <col min="4369" max="4595" width="9.140625" style="332"/>
    <col min="4596" max="4596" width="6.28515625" style="332" customWidth="1"/>
    <col min="4597" max="4597" width="69" style="332" customWidth="1"/>
    <col min="4598" max="4615" width="0" style="332" hidden="1" customWidth="1"/>
    <col min="4616" max="4617" width="15.28515625" style="332" bestFit="1" customWidth="1"/>
    <col min="4618" max="4619" width="11.85546875" style="332" bestFit="1" customWidth="1"/>
    <col min="4620" max="4620" width="15.5703125" style="332" bestFit="1" customWidth="1"/>
    <col min="4621" max="4621" width="15.7109375" style="332" bestFit="1" customWidth="1"/>
    <col min="4622" max="4622" width="13.140625" style="332" bestFit="1" customWidth="1"/>
    <col min="4623" max="4624" width="10.5703125" style="332" bestFit="1" customWidth="1"/>
    <col min="4625" max="4851" width="9.140625" style="332"/>
    <col min="4852" max="4852" width="6.28515625" style="332" customWidth="1"/>
    <col min="4853" max="4853" width="69" style="332" customWidth="1"/>
    <col min="4854" max="4871" width="0" style="332" hidden="1" customWidth="1"/>
    <col min="4872" max="4873" width="15.28515625" style="332" bestFit="1" customWidth="1"/>
    <col min="4874" max="4875" width="11.85546875" style="332" bestFit="1" customWidth="1"/>
    <col min="4876" max="4876" width="15.5703125" style="332" bestFit="1" customWidth="1"/>
    <col min="4877" max="4877" width="15.7109375" style="332" bestFit="1" customWidth="1"/>
    <col min="4878" max="4878" width="13.140625" style="332" bestFit="1" customWidth="1"/>
    <col min="4879" max="4880" width="10.5703125" style="332" bestFit="1" customWidth="1"/>
    <col min="4881" max="5107" width="9.140625" style="332"/>
    <col min="5108" max="5108" width="6.28515625" style="332" customWidth="1"/>
    <col min="5109" max="5109" width="69" style="332" customWidth="1"/>
    <col min="5110" max="5127" width="0" style="332" hidden="1" customWidth="1"/>
    <col min="5128" max="5129" width="15.28515625" style="332" bestFit="1" customWidth="1"/>
    <col min="5130" max="5131" width="11.85546875" style="332" bestFit="1" customWidth="1"/>
    <col min="5132" max="5132" width="15.5703125" style="332" bestFit="1" customWidth="1"/>
    <col min="5133" max="5133" width="15.7109375" style="332" bestFit="1" customWidth="1"/>
    <col min="5134" max="5134" width="13.140625" style="332" bestFit="1" customWidth="1"/>
    <col min="5135" max="5136" width="10.5703125" style="332" bestFit="1" customWidth="1"/>
    <col min="5137" max="5363" width="9.140625" style="332"/>
    <col min="5364" max="5364" width="6.28515625" style="332" customWidth="1"/>
    <col min="5365" max="5365" width="69" style="332" customWidth="1"/>
    <col min="5366" max="5383" width="0" style="332" hidden="1" customWidth="1"/>
    <col min="5384" max="5385" width="15.28515625" style="332" bestFit="1" customWidth="1"/>
    <col min="5386" max="5387" width="11.85546875" style="332" bestFit="1" customWidth="1"/>
    <col min="5388" max="5388" width="15.5703125" style="332" bestFit="1" customWidth="1"/>
    <col min="5389" max="5389" width="15.7109375" style="332" bestFit="1" customWidth="1"/>
    <col min="5390" max="5390" width="13.140625" style="332" bestFit="1" customWidth="1"/>
    <col min="5391" max="5392" width="10.5703125" style="332" bestFit="1" customWidth="1"/>
    <col min="5393" max="5619" width="9.140625" style="332"/>
    <col min="5620" max="5620" width="6.28515625" style="332" customWidth="1"/>
    <col min="5621" max="5621" width="69" style="332" customWidth="1"/>
    <col min="5622" max="5639" width="0" style="332" hidden="1" customWidth="1"/>
    <col min="5640" max="5641" width="15.28515625" style="332" bestFit="1" customWidth="1"/>
    <col min="5642" max="5643" width="11.85546875" style="332" bestFit="1" customWidth="1"/>
    <col min="5644" max="5644" width="15.5703125" style="332" bestFit="1" customWidth="1"/>
    <col min="5645" max="5645" width="15.7109375" style="332" bestFit="1" customWidth="1"/>
    <col min="5646" max="5646" width="13.140625" style="332" bestFit="1" customWidth="1"/>
    <col min="5647" max="5648" width="10.5703125" style="332" bestFit="1" customWidth="1"/>
    <col min="5649" max="5875" width="9.140625" style="332"/>
    <col min="5876" max="5876" width="6.28515625" style="332" customWidth="1"/>
    <col min="5877" max="5877" width="69" style="332" customWidth="1"/>
    <col min="5878" max="5895" width="0" style="332" hidden="1" customWidth="1"/>
    <col min="5896" max="5897" width="15.28515625" style="332" bestFit="1" customWidth="1"/>
    <col min="5898" max="5899" width="11.85546875" style="332" bestFit="1" customWidth="1"/>
    <col min="5900" max="5900" width="15.5703125" style="332" bestFit="1" customWidth="1"/>
    <col min="5901" max="5901" width="15.7109375" style="332" bestFit="1" customWidth="1"/>
    <col min="5902" max="5902" width="13.140625" style="332" bestFit="1" customWidth="1"/>
    <col min="5903" max="5904" width="10.5703125" style="332" bestFit="1" customWidth="1"/>
    <col min="5905" max="6131" width="9.140625" style="332"/>
    <col min="6132" max="6132" width="6.28515625" style="332" customWidth="1"/>
    <col min="6133" max="6133" width="69" style="332" customWidth="1"/>
    <col min="6134" max="6151" width="0" style="332" hidden="1" customWidth="1"/>
    <col min="6152" max="6153" width="15.28515625" style="332" bestFit="1" customWidth="1"/>
    <col min="6154" max="6155" width="11.85546875" style="332" bestFit="1" customWidth="1"/>
    <col min="6156" max="6156" width="15.5703125" style="332" bestFit="1" customWidth="1"/>
    <col min="6157" max="6157" width="15.7109375" style="332" bestFit="1" customWidth="1"/>
    <col min="6158" max="6158" width="13.140625" style="332" bestFit="1" customWidth="1"/>
    <col min="6159" max="6160" width="10.5703125" style="332" bestFit="1" customWidth="1"/>
    <col min="6161" max="6387" width="9.140625" style="332"/>
    <col min="6388" max="6388" width="6.28515625" style="332" customWidth="1"/>
    <col min="6389" max="6389" width="69" style="332" customWidth="1"/>
    <col min="6390" max="6407" width="0" style="332" hidden="1" customWidth="1"/>
    <col min="6408" max="6409" width="15.28515625" style="332" bestFit="1" customWidth="1"/>
    <col min="6410" max="6411" width="11.85546875" style="332" bestFit="1" customWidth="1"/>
    <col min="6412" max="6412" width="15.5703125" style="332" bestFit="1" customWidth="1"/>
    <col min="6413" max="6413" width="15.7109375" style="332" bestFit="1" customWidth="1"/>
    <col min="6414" max="6414" width="13.140625" style="332" bestFit="1" customWidth="1"/>
    <col min="6415" max="6416" width="10.5703125" style="332" bestFit="1" customWidth="1"/>
    <col min="6417" max="6643" width="9.140625" style="332"/>
    <col min="6644" max="6644" width="6.28515625" style="332" customWidth="1"/>
    <col min="6645" max="6645" width="69" style="332" customWidth="1"/>
    <col min="6646" max="6663" width="0" style="332" hidden="1" customWidth="1"/>
    <col min="6664" max="6665" width="15.28515625" style="332" bestFit="1" customWidth="1"/>
    <col min="6666" max="6667" width="11.85546875" style="332" bestFit="1" customWidth="1"/>
    <col min="6668" max="6668" width="15.5703125" style="332" bestFit="1" customWidth="1"/>
    <col min="6669" max="6669" width="15.7109375" style="332" bestFit="1" customWidth="1"/>
    <col min="6670" max="6670" width="13.140625" style="332" bestFit="1" customWidth="1"/>
    <col min="6671" max="6672" width="10.5703125" style="332" bestFit="1" customWidth="1"/>
    <col min="6673" max="6899" width="9.140625" style="332"/>
    <col min="6900" max="6900" width="6.28515625" style="332" customWidth="1"/>
    <col min="6901" max="6901" width="69" style="332" customWidth="1"/>
    <col min="6902" max="6919" width="0" style="332" hidden="1" customWidth="1"/>
    <col min="6920" max="6921" width="15.28515625" style="332" bestFit="1" customWidth="1"/>
    <col min="6922" max="6923" width="11.85546875" style="332" bestFit="1" customWidth="1"/>
    <col min="6924" max="6924" width="15.5703125" style="332" bestFit="1" customWidth="1"/>
    <col min="6925" max="6925" width="15.7109375" style="332" bestFit="1" customWidth="1"/>
    <col min="6926" max="6926" width="13.140625" style="332" bestFit="1" customWidth="1"/>
    <col min="6927" max="6928" width="10.5703125" style="332" bestFit="1" customWidth="1"/>
    <col min="6929" max="7155" width="9.140625" style="332"/>
    <col min="7156" max="7156" width="6.28515625" style="332" customWidth="1"/>
    <col min="7157" max="7157" width="69" style="332" customWidth="1"/>
    <col min="7158" max="7175" width="0" style="332" hidden="1" customWidth="1"/>
    <col min="7176" max="7177" width="15.28515625" style="332" bestFit="1" customWidth="1"/>
    <col min="7178" max="7179" width="11.85546875" style="332" bestFit="1" customWidth="1"/>
    <col min="7180" max="7180" width="15.5703125" style="332" bestFit="1" customWidth="1"/>
    <col min="7181" max="7181" width="15.7109375" style="332" bestFit="1" customWidth="1"/>
    <col min="7182" max="7182" width="13.140625" style="332" bestFit="1" customWidth="1"/>
    <col min="7183" max="7184" width="10.5703125" style="332" bestFit="1" customWidth="1"/>
    <col min="7185" max="7411" width="9.140625" style="332"/>
    <col min="7412" max="7412" width="6.28515625" style="332" customWidth="1"/>
    <col min="7413" max="7413" width="69" style="332" customWidth="1"/>
    <col min="7414" max="7431" width="0" style="332" hidden="1" customWidth="1"/>
    <col min="7432" max="7433" width="15.28515625" style="332" bestFit="1" customWidth="1"/>
    <col min="7434" max="7435" width="11.85546875" style="332" bestFit="1" customWidth="1"/>
    <col min="7436" max="7436" width="15.5703125" style="332" bestFit="1" customWidth="1"/>
    <col min="7437" max="7437" width="15.7109375" style="332" bestFit="1" customWidth="1"/>
    <col min="7438" max="7438" width="13.140625" style="332" bestFit="1" customWidth="1"/>
    <col min="7439" max="7440" width="10.5703125" style="332" bestFit="1" customWidth="1"/>
    <col min="7441" max="7667" width="9.140625" style="332"/>
    <col min="7668" max="7668" width="6.28515625" style="332" customWidth="1"/>
    <col min="7669" max="7669" width="69" style="332" customWidth="1"/>
    <col min="7670" max="7687" width="0" style="332" hidden="1" customWidth="1"/>
    <col min="7688" max="7689" width="15.28515625" style="332" bestFit="1" customWidth="1"/>
    <col min="7690" max="7691" width="11.85546875" style="332" bestFit="1" customWidth="1"/>
    <col min="7692" max="7692" width="15.5703125" style="332" bestFit="1" customWidth="1"/>
    <col min="7693" max="7693" width="15.7109375" style="332" bestFit="1" customWidth="1"/>
    <col min="7694" max="7694" width="13.140625" style="332" bestFit="1" customWidth="1"/>
    <col min="7695" max="7696" width="10.5703125" style="332" bestFit="1" customWidth="1"/>
    <col min="7697" max="7923" width="9.140625" style="332"/>
    <col min="7924" max="7924" width="6.28515625" style="332" customWidth="1"/>
    <col min="7925" max="7925" width="69" style="332" customWidth="1"/>
    <col min="7926" max="7943" width="0" style="332" hidden="1" customWidth="1"/>
    <col min="7944" max="7945" width="15.28515625" style="332" bestFit="1" customWidth="1"/>
    <col min="7946" max="7947" width="11.85546875" style="332" bestFit="1" customWidth="1"/>
    <col min="7948" max="7948" width="15.5703125" style="332" bestFit="1" customWidth="1"/>
    <col min="7949" max="7949" width="15.7109375" style="332" bestFit="1" customWidth="1"/>
    <col min="7950" max="7950" width="13.140625" style="332" bestFit="1" customWidth="1"/>
    <col min="7951" max="7952" width="10.5703125" style="332" bestFit="1" customWidth="1"/>
    <col min="7953" max="8179" width="9.140625" style="332"/>
    <col min="8180" max="8180" width="6.28515625" style="332" customWidth="1"/>
    <col min="8181" max="8181" width="69" style="332" customWidth="1"/>
    <col min="8182" max="8199" width="0" style="332" hidden="1" customWidth="1"/>
    <col min="8200" max="8201" width="15.28515625" style="332" bestFit="1" customWidth="1"/>
    <col min="8202" max="8203" width="11.85546875" style="332" bestFit="1" customWidth="1"/>
    <col min="8204" max="8204" width="15.5703125" style="332" bestFit="1" customWidth="1"/>
    <col min="8205" max="8205" width="15.7109375" style="332" bestFit="1" customWidth="1"/>
    <col min="8206" max="8206" width="13.140625" style="332" bestFit="1" customWidth="1"/>
    <col min="8207" max="8208" width="10.5703125" style="332" bestFit="1" customWidth="1"/>
    <col min="8209" max="8435" width="9.140625" style="332"/>
    <col min="8436" max="8436" width="6.28515625" style="332" customWidth="1"/>
    <col min="8437" max="8437" width="69" style="332" customWidth="1"/>
    <col min="8438" max="8455" width="0" style="332" hidden="1" customWidth="1"/>
    <col min="8456" max="8457" width="15.28515625" style="332" bestFit="1" customWidth="1"/>
    <col min="8458" max="8459" width="11.85546875" style="332" bestFit="1" customWidth="1"/>
    <col min="8460" max="8460" width="15.5703125" style="332" bestFit="1" customWidth="1"/>
    <col min="8461" max="8461" width="15.7109375" style="332" bestFit="1" customWidth="1"/>
    <col min="8462" max="8462" width="13.140625" style="332" bestFit="1" customWidth="1"/>
    <col min="8463" max="8464" width="10.5703125" style="332" bestFit="1" customWidth="1"/>
    <col min="8465" max="8691" width="9.140625" style="332"/>
    <col min="8692" max="8692" width="6.28515625" style="332" customWidth="1"/>
    <col min="8693" max="8693" width="69" style="332" customWidth="1"/>
    <col min="8694" max="8711" width="0" style="332" hidden="1" customWidth="1"/>
    <col min="8712" max="8713" width="15.28515625" style="332" bestFit="1" customWidth="1"/>
    <col min="8714" max="8715" width="11.85546875" style="332" bestFit="1" customWidth="1"/>
    <col min="8716" max="8716" width="15.5703125" style="332" bestFit="1" customWidth="1"/>
    <col min="8717" max="8717" width="15.7109375" style="332" bestFit="1" customWidth="1"/>
    <col min="8718" max="8718" width="13.140625" style="332" bestFit="1" customWidth="1"/>
    <col min="8719" max="8720" width="10.5703125" style="332" bestFit="1" customWidth="1"/>
    <col min="8721" max="8947" width="9.140625" style="332"/>
    <col min="8948" max="8948" width="6.28515625" style="332" customWidth="1"/>
    <col min="8949" max="8949" width="69" style="332" customWidth="1"/>
    <col min="8950" max="8967" width="0" style="332" hidden="1" customWidth="1"/>
    <col min="8968" max="8969" width="15.28515625" style="332" bestFit="1" customWidth="1"/>
    <col min="8970" max="8971" width="11.85546875" style="332" bestFit="1" customWidth="1"/>
    <col min="8972" max="8972" width="15.5703125" style="332" bestFit="1" customWidth="1"/>
    <col min="8973" max="8973" width="15.7109375" style="332" bestFit="1" customWidth="1"/>
    <col min="8974" max="8974" width="13.140625" style="332" bestFit="1" customWidth="1"/>
    <col min="8975" max="8976" width="10.5703125" style="332" bestFit="1" customWidth="1"/>
    <col min="8977" max="9203" width="9.140625" style="332"/>
    <col min="9204" max="9204" width="6.28515625" style="332" customWidth="1"/>
    <col min="9205" max="9205" width="69" style="332" customWidth="1"/>
    <col min="9206" max="9223" width="0" style="332" hidden="1" customWidth="1"/>
    <col min="9224" max="9225" width="15.28515625" style="332" bestFit="1" customWidth="1"/>
    <col min="9226" max="9227" width="11.85546875" style="332" bestFit="1" customWidth="1"/>
    <col min="9228" max="9228" width="15.5703125" style="332" bestFit="1" customWidth="1"/>
    <col min="9229" max="9229" width="15.7109375" style="332" bestFit="1" customWidth="1"/>
    <col min="9230" max="9230" width="13.140625" style="332" bestFit="1" customWidth="1"/>
    <col min="9231" max="9232" width="10.5703125" style="332" bestFit="1" customWidth="1"/>
    <col min="9233" max="9459" width="9.140625" style="332"/>
    <col min="9460" max="9460" width="6.28515625" style="332" customWidth="1"/>
    <col min="9461" max="9461" width="69" style="332" customWidth="1"/>
    <col min="9462" max="9479" width="0" style="332" hidden="1" customWidth="1"/>
    <col min="9480" max="9481" width="15.28515625" style="332" bestFit="1" customWidth="1"/>
    <col min="9482" max="9483" width="11.85546875" style="332" bestFit="1" customWidth="1"/>
    <col min="9484" max="9484" width="15.5703125" style="332" bestFit="1" customWidth="1"/>
    <col min="9485" max="9485" width="15.7109375" style="332" bestFit="1" customWidth="1"/>
    <col min="9486" max="9486" width="13.140625" style="332" bestFit="1" customWidth="1"/>
    <col min="9487" max="9488" width="10.5703125" style="332" bestFit="1" customWidth="1"/>
    <col min="9489" max="9715" width="9.140625" style="332"/>
    <col min="9716" max="9716" width="6.28515625" style="332" customWidth="1"/>
    <col min="9717" max="9717" width="69" style="332" customWidth="1"/>
    <col min="9718" max="9735" width="0" style="332" hidden="1" customWidth="1"/>
    <col min="9736" max="9737" width="15.28515625" style="332" bestFit="1" customWidth="1"/>
    <col min="9738" max="9739" width="11.85546875" style="332" bestFit="1" customWidth="1"/>
    <col min="9740" max="9740" width="15.5703125" style="332" bestFit="1" customWidth="1"/>
    <col min="9741" max="9741" width="15.7109375" style="332" bestFit="1" customWidth="1"/>
    <col min="9742" max="9742" width="13.140625" style="332" bestFit="1" customWidth="1"/>
    <col min="9743" max="9744" width="10.5703125" style="332" bestFit="1" customWidth="1"/>
    <col min="9745" max="9971" width="9.140625" style="332"/>
    <col min="9972" max="9972" width="6.28515625" style="332" customWidth="1"/>
    <col min="9973" max="9973" width="69" style="332" customWidth="1"/>
    <col min="9974" max="9991" width="0" style="332" hidden="1" customWidth="1"/>
    <col min="9992" max="9993" width="15.28515625" style="332" bestFit="1" customWidth="1"/>
    <col min="9994" max="9995" width="11.85546875" style="332" bestFit="1" customWidth="1"/>
    <col min="9996" max="9996" width="15.5703125" style="332" bestFit="1" customWidth="1"/>
    <col min="9997" max="9997" width="15.7109375" style="332" bestFit="1" customWidth="1"/>
    <col min="9998" max="9998" width="13.140625" style="332" bestFit="1" customWidth="1"/>
    <col min="9999" max="10000" width="10.5703125" style="332" bestFit="1" customWidth="1"/>
    <col min="10001" max="10227" width="9.140625" style="332"/>
    <col min="10228" max="10228" width="6.28515625" style="332" customWidth="1"/>
    <col min="10229" max="10229" width="69" style="332" customWidth="1"/>
    <col min="10230" max="10247" width="0" style="332" hidden="1" customWidth="1"/>
    <col min="10248" max="10249" width="15.28515625" style="332" bestFit="1" customWidth="1"/>
    <col min="10250" max="10251" width="11.85546875" style="332" bestFit="1" customWidth="1"/>
    <col min="10252" max="10252" width="15.5703125" style="332" bestFit="1" customWidth="1"/>
    <col min="10253" max="10253" width="15.7109375" style="332" bestFit="1" customWidth="1"/>
    <col min="10254" max="10254" width="13.140625" style="332" bestFit="1" customWidth="1"/>
    <col min="10255" max="10256" width="10.5703125" style="332" bestFit="1" customWidth="1"/>
    <col min="10257" max="10483" width="9.140625" style="332"/>
    <col min="10484" max="10484" width="6.28515625" style="332" customWidth="1"/>
    <col min="10485" max="10485" width="69" style="332" customWidth="1"/>
    <col min="10486" max="10503" width="0" style="332" hidden="1" customWidth="1"/>
    <col min="10504" max="10505" width="15.28515625" style="332" bestFit="1" customWidth="1"/>
    <col min="10506" max="10507" width="11.85546875" style="332" bestFit="1" customWidth="1"/>
    <col min="10508" max="10508" width="15.5703125" style="332" bestFit="1" customWidth="1"/>
    <col min="10509" max="10509" width="15.7109375" style="332" bestFit="1" customWidth="1"/>
    <col min="10510" max="10510" width="13.140625" style="332" bestFit="1" customWidth="1"/>
    <col min="10511" max="10512" width="10.5703125" style="332" bestFit="1" customWidth="1"/>
    <col min="10513" max="10739" width="9.140625" style="332"/>
    <col min="10740" max="10740" width="6.28515625" style="332" customWidth="1"/>
    <col min="10741" max="10741" width="69" style="332" customWidth="1"/>
    <col min="10742" max="10759" width="0" style="332" hidden="1" customWidth="1"/>
    <col min="10760" max="10761" width="15.28515625" style="332" bestFit="1" customWidth="1"/>
    <col min="10762" max="10763" width="11.85546875" style="332" bestFit="1" customWidth="1"/>
    <col min="10764" max="10764" width="15.5703125" style="332" bestFit="1" customWidth="1"/>
    <col min="10765" max="10765" width="15.7109375" style="332" bestFit="1" customWidth="1"/>
    <col min="10766" max="10766" width="13.140625" style="332" bestFit="1" customWidth="1"/>
    <col min="10767" max="10768" width="10.5703125" style="332" bestFit="1" customWidth="1"/>
    <col min="10769" max="10995" width="9.140625" style="332"/>
    <col min="10996" max="10996" width="6.28515625" style="332" customWidth="1"/>
    <col min="10997" max="10997" width="69" style="332" customWidth="1"/>
    <col min="10998" max="11015" width="0" style="332" hidden="1" customWidth="1"/>
    <col min="11016" max="11017" width="15.28515625" style="332" bestFit="1" customWidth="1"/>
    <col min="11018" max="11019" width="11.85546875" style="332" bestFit="1" customWidth="1"/>
    <col min="11020" max="11020" width="15.5703125" style="332" bestFit="1" customWidth="1"/>
    <col min="11021" max="11021" width="15.7109375" style="332" bestFit="1" customWidth="1"/>
    <col min="11022" max="11022" width="13.140625" style="332" bestFit="1" customWidth="1"/>
    <col min="11023" max="11024" width="10.5703125" style="332" bestFit="1" customWidth="1"/>
    <col min="11025" max="11251" width="9.140625" style="332"/>
    <col min="11252" max="11252" width="6.28515625" style="332" customWidth="1"/>
    <col min="11253" max="11253" width="69" style="332" customWidth="1"/>
    <col min="11254" max="11271" width="0" style="332" hidden="1" customWidth="1"/>
    <col min="11272" max="11273" width="15.28515625" style="332" bestFit="1" customWidth="1"/>
    <col min="11274" max="11275" width="11.85546875" style="332" bestFit="1" customWidth="1"/>
    <col min="11276" max="11276" width="15.5703125" style="332" bestFit="1" customWidth="1"/>
    <col min="11277" max="11277" width="15.7109375" style="332" bestFit="1" customWidth="1"/>
    <col min="11278" max="11278" width="13.140625" style="332" bestFit="1" customWidth="1"/>
    <col min="11279" max="11280" width="10.5703125" style="332" bestFit="1" customWidth="1"/>
    <col min="11281" max="11507" width="9.140625" style="332"/>
    <col min="11508" max="11508" width="6.28515625" style="332" customWidth="1"/>
    <col min="11509" max="11509" width="69" style="332" customWidth="1"/>
    <col min="11510" max="11527" width="0" style="332" hidden="1" customWidth="1"/>
    <col min="11528" max="11529" width="15.28515625" style="332" bestFit="1" customWidth="1"/>
    <col min="11530" max="11531" width="11.85546875" style="332" bestFit="1" customWidth="1"/>
    <col min="11532" max="11532" width="15.5703125" style="332" bestFit="1" customWidth="1"/>
    <col min="11533" max="11533" width="15.7109375" style="332" bestFit="1" customWidth="1"/>
    <col min="11534" max="11534" width="13.140625" style="332" bestFit="1" customWidth="1"/>
    <col min="11535" max="11536" width="10.5703125" style="332" bestFit="1" customWidth="1"/>
    <col min="11537" max="11763" width="9.140625" style="332"/>
    <col min="11764" max="11764" width="6.28515625" style="332" customWidth="1"/>
    <col min="11765" max="11765" width="69" style="332" customWidth="1"/>
    <col min="11766" max="11783" width="0" style="332" hidden="1" customWidth="1"/>
    <col min="11784" max="11785" width="15.28515625" style="332" bestFit="1" customWidth="1"/>
    <col min="11786" max="11787" width="11.85546875" style="332" bestFit="1" customWidth="1"/>
    <col min="11788" max="11788" width="15.5703125" style="332" bestFit="1" customWidth="1"/>
    <col min="11789" max="11789" width="15.7109375" style="332" bestFit="1" customWidth="1"/>
    <col min="11790" max="11790" width="13.140625" style="332" bestFit="1" customWidth="1"/>
    <col min="11791" max="11792" width="10.5703125" style="332" bestFit="1" customWidth="1"/>
    <col min="11793" max="12019" width="9.140625" style="332"/>
    <col min="12020" max="12020" width="6.28515625" style="332" customWidth="1"/>
    <col min="12021" max="12021" width="69" style="332" customWidth="1"/>
    <col min="12022" max="12039" width="0" style="332" hidden="1" customWidth="1"/>
    <col min="12040" max="12041" width="15.28515625" style="332" bestFit="1" customWidth="1"/>
    <col min="12042" max="12043" width="11.85546875" style="332" bestFit="1" customWidth="1"/>
    <col min="12044" max="12044" width="15.5703125" style="332" bestFit="1" customWidth="1"/>
    <col min="12045" max="12045" width="15.7109375" style="332" bestFit="1" customWidth="1"/>
    <col min="12046" max="12046" width="13.140625" style="332" bestFit="1" customWidth="1"/>
    <col min="12047" max="12048" width="10.5703125" style="332" bestFit="1" customWidth="1"/>
    <col min="12049" max="12275" width="9.140625" style="332"/>
    <col min="12276" max="12276" width="6.28515625" style="332" customWidth="1"/>
    <col min="12277" max="12277" width="69" style="332" customWidth="1"/>
    <col min="12278" max="12295" width="0" style="332" hidden="1" customWidth="1"/>
    <col min="12296" max="12297" width="15.28515625" style="332" bestFit="1" customWidth="1"/>
    <col min="12298" max="12299" width="11.85546875" style="332" bestFit="1" customWidth="1"/>
    <col min="12300" max="12300" width="15.5703125" style="332" bestFit="1" customWidth="1"/>
    <col min="12301" max="12301" width="15.7109375" style="332" bestFit="1" customWidth="1"/>
    <col min="12302" max="12302" width="13.140625" style="332" bestFit="1" customWidth="1"/>
    <col min="12303" max="12304" width="10.5703125" style="332" bestFit="1" customWidth="1"/>
    <col min="12305" max="12531" width="9.140625" style="332"/>
    <col min="12532" max="12532" width="6.28515625" style="332" customWidth="1"/>
    <col min="12533" max="12533" width="69" style="332" customWidth="1"/>
    <col min="12534" max="12551" width="0" style="332" hidden="1" customWidth="1"/>
    <col min="12552" max="12553" width="15.28515625" style="332" bestFit="1" customWidth="1"/>
    <col min="12554" max="12555" width="11.85546875" style="332" bestFit="1" customWidth="1"/>
    <col min="12556" max="12556" width="15.5703125" style="332" bestFit="1" customWidth="1"/>
    <col min="12557" max="12557" width="15.7109375" style="332" bestFit="1" customWidth="1"/>
    <col min="12558" max="12558" width="13.140625" style="332" bestFit="1" customWidth="1"/>
    <col min="12559" max="12560" width="10.5703125" style="332" bestFit="1" customWidth="1"/>
    <col min="12561" max="12787" width="9.140625" style="332"/>
    <col min="12788" max="12788" width="6.28515625" style="332" customWidth="1"/>
    <col min="12789" max="12789" width="69" style="332" customWidth="1"/>
    <col min="12790" max="12807" width="0" style="332" hidden="1" customWidth="1"/>
    <col min="12808" max="12809" width="15.28515625" style="332" bestFit="1" customWidth="1"/>
    <col min="12810" max="12811" width="11.85546875" style="332" bestFit="1" customWidth="1"/>
    <col min="12812" max="12812" width="15.5703125" style="332" bestFit="1" customWidth="1"/>
    <col min="12813" max="12813" width="15.7109375" style="332" bestFit="1" customWidth="1"/>
    <col min="12814" max="12814" width="13.140625" style="332" bestFit="1" customWidth="1"/>
    <col min="12815" max="12816" width="10.5703125" style="332" bestFit="1" customWidth="1"/>
    <col min="12817" max="13043" width="9.140625" style="332"/>
    <col min="13044" max="13044" width="6.28515625" style="332" customWidth="1"/>
    <col min="13045" max="13045" width="69" style="332" customWidth="1"/>
    <col min="13046" max="13063" width="0" style="332" hidden="1" customWidth="1"/>
    <col min="13064" max="13065" width="15.28515625" style="332" bestFit="1" customWidth="1"/>
    <col min="13066" max="13067" width="11.85546875" style="332" bestFit="1" customWidth="1"/>
    <col min="13068" max="13068" width="15.5703125" style="332" bestFit="1" customWidth="1"/>
    <col min="13069" max="13069" width="15.7109375" style="332" bestFit="1" customWidth="1"/>
    <col min="13070" max="13070" width="13.140625" style="332" bestFit="1" customWidth="1"/>
    <col min="13071" max="13072" width="10.5703125" style="332" bestFit="1" customWidth="1"/>
    <col min="13073" max="13299" width="9.140625" style="332"/>
    <col min="13300" max="13300" width="6.28515625" style="332" customWidth="1"/>
    <col min="13301" max="13301" width="69" style="332" customWidth="1"/>
    <col min="13302" max="13319" width="0" style="332" hidden="1" customWidth="1"/>
    <col min="13320" max="13321" width="15.28515625" style="332" bestFit="1" customWidth="1"/>
    <col min="13322" max="13323" width="11.85546875" style="332" bestFit="1" customWidth="1"/>
    <col min="13324" max="13324" width="15.5703125" style="332" bestFit="1" customWidth="1"/>
    <col min="13325" max="13325" width="15.7109375" style="332" bestFit="1" customWidth="1"/>
    <col min="13326" max="13326" width="13.140625" style="332" bestFit="1" customWidth="1"/>
    <col min="13327" max="13328" width="10.5703125" style="332" bestFit="1" customWidth="1"/>
    <col min="13329" max="13555" width="9.140625" style="332"/>
    <col min="13556" max="13556" width="6.28515625" style="332" customWidth="1"/>
    <col min="13557" max="13557" width="69" style="332" customWidth="1"/>
    <col min="13558" max="13575" width="0" style="332" hidden="1" customWidth="1"/>
    <col min="13576" max="13577" width="15.28515625" style="332" bestFit="1" customWidth="1"/>
    <col min="13578" max="13579" width="11.85546875" style="332" bestFit="1" customWidth="1"/>
    <col min="13580" max="13580" width="15.5703125" style="332" bestFit="1" customWidth="1"/>
    <col min="13581" max="13581" width="15.7109375" style="332" bestFit="1" customWidth="1"/>
    <col min="13582" max="13582" width="13.140625" style="332" bestFit="1" customWidth="1"/>
    <col min="13583" max="13584" width="10.5703125" style="332" bestFit="1" customWidth="1"/>
    <col min="13585" max="13811" width="9.140625" style="332"/>
    <col min="13812" max="13812" width="6.28515625" style="332" customWidth="1"/>
    <col min="13813" max="13813" width="69" style="332" customWidth="1"/>
    <col min="13814" max="13831" width="0" style="332" hidden="1" customWidth="1"/>
    <col min="13832" max="13833" width="15.28515625" style="332" bestFit="1" customWidth="1"/>
    <col min="13834" max="13835" width="11.85546875" style="332" bestFit="1" customWidth="1"/>
    <col min="13836" max="13836" width="15.5703125" style="332" bestFit="1" customWidth="1"/>
    <col min="13837" max="13837" width="15.7109375" style="332" bestFit="1" customWidth="1"/>
    <col min="13838" max="13838" width="13.140625" style="332" bestFit="1" customWidth="1"/>
    <col min="13839" max="13840" width="10.5703125" style="332" bestFit="1" customWidth="1"/>
    <col min="13841" max="14067" width="9.140625" style="332"/>
    <col min="14068" max="14068" width="6.28515625" style="332" customWidth="1"/>
    <col min="14069" max="14069" width="69" style="332" customWidth="1"/>
    <col min="14070" max="14087" width="0" style="332" hidden="1" customWidth="1"/>
    <col min="14088" max="14089" width="15.28515625" style="332" bestFit="1" customWidth="1"/>
    <col min="14090" max="14091" width="11.85546875" style="332" bestFit="1" customWidth="1"/>
    <col min="14092" max="14092" width="15.5703125" style="332" bestFit="1" customWidth="1"/>
    <col min="14093" max="14093" width="15.7109375" style="332" bestFit="1" customWidth="1"/>
    <col min="14094" max="14094" width="13.140625" style="332" bestFit="1" customWidth="1"/>
    <col min="14095" max="14096" width="10.5703125" style="332" bestFit="1" customWidth="1"/>
    <col min="14097" max="14323" width="9.140625" style="332"/>
    <col min="14324" max="14324" width="6.28515625" style="332" customWidth="1"/>
    <col min="14325" max="14325" width="69" style="332" customWidth="1"/>
    <col min="14326" max="14343" width="0" style="332" hidden="1" customWidth="1"/>
    <col min="14344" max="14345" width="15.28515625" style="332" bestFit="1" customWidth="1"/>
    <col min="14346" max="14347" width="11.85546875" style="332" bestFit="1" customWidth="1"/>
    <col min="14348" max="14348" width="15.5703125" style="332" bestFit="1" customWidth="1"/>
    <col min="14349" max="14349" width="15.7109375" style="332" bestFit="1" customWidth="1"/>
    <col min="14350" max="14350" width="13.140625" style="332" bestFit="1" customWidth="1"/>
    <col min="14351" max="14352" width="10.5703125" style="332" bestFit="1" customWidth="1"/>
    <col min="14353" max="14579" width="9.140625" style="332"/>
    <col min="14580" max="14580" width="6.28515625" style="332" customWidth="1"/>
    <col min="14581" max="14581" width="69" style="332" customWidth="1"/>
    <col min="14582" max="14599" width="0" style="332" hidden="1" customWidth="1"/>
    <col min="14600" max="14601" width="15.28515625" style="332" bestFit="1" customWidth="1"/>
    <col min="14602" max="14603" width="11.85546875" style="332" bestFit="1" customWidth="1"/>
    <col min="14604" max="14604" width="15.5703125" style="332" bestFit="1" customWidth="1"/>
    <col min="14605" max="14605" width="15.7109375" style="332" bestFit="1" customWidth="1"/>
    <col min="14606" max="14606" width="13.140625" style="332" bestFit="1" customWidth="1"/>
    <col min="14607" max="14608" width="10.5703125" style="332" bestFit="1" customWidth="1"/>
    <col min="14609" max="14835" width="9.140625" style="332"/>
    <col min="14836" max="14836" width="6.28515625" style="332" customWidth="1"/>
    <col min="14837" max="14837" width="69" style="332" customWidth="1"/>
    <col min="14838" max="14855" width="0" style="332" hidden="1" customWidth="1"/>
    <col min="14856" max="14857" width="15.28515625" style="332" bestFit="1" customWidth="1"/>
    <col min="14858" max="14859" width="11.85546875" style="332" bestFit="1" customWidth="1"/>
    <col min="14860" max="14860" width="15.5703125" style="332" bestFit="1" customWidth="1"/>
    <col min="14861" max="14861" width="15.7109375" style="332" bestFit="1" customWidth="1"/>
    <col min="14862" max="14862" width="13.140625" style="332" bestFit="1" customWidth="1"/>
    <col min="14863" max="14864" width="10.5703125" style="332" bestFit="1" customWidth="1"/>
    <col min="14865" max="15091" width="9.140625" style="332"/>
    <col min="15092" max="15092" width="6.28515625" style="332" customWidth="1"/>
    <col min="15093" max="15093" width="69" style="332" customWidth="1"/>
    <col min="15094" max="15111" width="0" style="332" hidden="1" customWidth="1"/>
    <col min="15112" max="15113" width="15.28515625" style="332" bestFit="1" customWidth="1"/>
    <col min="15114" max="15115" width="11.85546875" style="332" bestFit="1" customWidth="1"/>
    <col min="15116" max="15116" width="15.5703125" style="332" bestFit="1" customWidth="1"/>
    <col min="15117" max="15117" width="15.7109375" style="332" bestFit="1" customWidth="1"/>
    <col min="15118" max="15118" width="13.140625" style="332" bestFit="1" customWidth="1"/>
    <col min="15119" max="15120" width="10.5703125" style="332" bestFit="1" customWidth="1"/>
    <col min="15121" max="15347" width="9.140625" style="332"/>
    <col min="15348" max="15348" width="6.28515625" style="332" customWidth="1"/>
    <col min="15349" max="15349" width="69" style="332" customWidth="1"/>
    <col min="15350" max="15367" width="0" style="332" hidden="1" customWidth="1"/>
    <col min="15368" max="15369" width="15.28515625" style="332" bestFit="1" customWidth="1"/>
    <col min="15370" max="15371" width="11.85546875" style="332" bestFit="1" customWidth="1"/>
    <col min="15372" max="15372" width="15.5703125" style="332" bestFit="1" customWidth="1"/>
    <col min="15373" max="15373" width="15.7109375" style="332" bestFit="1" customWidth="1"/>
    <col min="15374" max="15374" width="13.140625" style="332" bestFit="1" customWidth="1"/>
    <col min="15375" max="15376" width="10.5703125" style="332" bestFit="1" customWidth="1"/>
    <col min="15377" max="15603" width="9.140625" style="332"/>
    <col min="15604" max="15604" width="6.28515625" style="332" customWidth="1"/>
    <col min="15605" max="15605" width="69" style="332" customWidth="1"/>
    <col min="15606" max="15623" width="0" style="332" hidden="1" customWidth="1"/>
    <col min="15624" max="15625" width="15.28515625" style="332" bestFit="1" customWidth="1"/>
    <col min="15626" max="15627" width="11.85546875" style="332" bestFit="1" customWidth="1"/>
    <col min="15628" max="15628" width="15.5703125" style="332" bestFit="1" customWidth="1"/>
    <col min="15629" max="15629" width="15.7109375" style="332" bestFit="1" customWidth="1"/>
    <col min="15630" max="15630" width="13.140625" style="332" bestFit="1" customWidth="1"/>
    <col min="15631" max="15632" width="10.5703125" style="332" bestFit="1" customWidth="1"/>
    <col min="15633" max="15859" width="9.140625" style="332"/>
    <col min="15860" max="15860" width="6.28515625" style="332" customWidth="1"/>
    <col min="15861" max="15861" width="69" style="332" customWidth="1"/>
    <col min="15862" max="15879" width="0" style="332" hidden="1" customWidth="1"/>
    <col min="15880" max="15881" width="15.28515625" style="332" bestFit="1" customWidth="1"/>
    <col min="15882" max="15883" width="11.85546875" style="332" bestFit="1" customWidth="1"/>
    <col min="15884" max="15884" width="15.5703125" style="332" bestFit="1" customWidth="1"/>
    <col min="15885" max="15885" width="15.7109375" style="332" bestFit="1" customWidth="1"/>
    <col min="15886" max="15886" width="13.140625" style="332" bestFit="1" customWidth="1"/>
    <col min="15887" max="15888" width="10.5703125" style="332" bestFit="1" customWidth="1"/>
    <col min="15889" max="16115" width="9.140625" style="332"/>
    <col min="16116" max="16116" width="6.28515625" style="332" customWidth="1"/>
    <col min="16117" max="16117" width="69" style="332" customWidth="1"/>
    <col min="16118" max="16135" width="0" style="332" hidden="1" customWidth="1"/>
    <col min="16136" max="16137" width="15.28515625" style="332" bestFit="1" customWidth="1"/>
    <col min="16138" max="16139" width="11.85546875" style="332" bestFit="1" customWidth="1"/>
    <col min="16140" max="16140" width="15.5703125" style="332" bestFit="1" customWidth="1"/>
    <col min="16141" max="16141" width="15.7109375" style="332" bestFit="1" customWidth="1"/>
    <col min="16142" max="16142" width="13.140625" style="332" bestFit="1" customWidth="1"/>
    <col min="16143" max="16144" width="10.5703125" style="332" bestFit="1" customWidth="1"/>
    <col min="16145" max="16384" width="9.140625" style="332"/>
  </cols>
  <sheetData>
    <row r="1" spans="2:16">
      <c r="B1" s="2939" t="s">
        <v>494</v>
      </c>
      <c r="C1" s="2939"/>
      <c r="D1" s="2939"/>
      <c r="E1" s="2939"/>
      <c r="F1" s="2939"/>
      <c r="G1" s="2939"/>
      <c r="H1" s="2939"/>
      <c r="I1" s="2939"/>
      <c r="J1" s="2939"/>
      <c r="K1" s="2939"/>
      <c r="L1" s="2939"/>
      <c r="M1" s="2939"/>
      <c r="N1" s="2939"/>
    </row>
    <row r="2" spans="2:16">
      <c r="B2" s="2939" t="s">
        <v>3</v>
      </c>
      <c r="C2" s="2939"/>
      <c r="D2" s="2939"/>
      <c r="E2" s="2939"/>
      <c r="F2" s="2939"/>
      <c r="G2" s="2939"/>
      <c r="H2" s="2939"/>
      <c r="I2" s="2939"/>
      <c r="J2" s="2939"/>
      <c r="K2" s="2939"/>
      <c r="L2" s="2939"/>
      <c r="M2" s="2939"/>
      <c r="N2" s="2939"/>
    </row>
    <row r="3" spans="2:16" ht="3.75" customHeight="1" thickBot="1">
      <c r="B3" s="398"/>
      <c r="C3" s="397"/>
      <c r="D3" s="397"/>
      <c r="E3" s="397"/>
      <c r="F3" s="397"/>
      <c r="G3" s="397"/>
    </row>
    <row r="4" spans="2:16" ht="16.5" thickTop="1">
      <c r="B4" s="396"/>
      <c r="C4" s="2940" t="s">
        <v>56</v>
      </c>
      <c r="D4" s="389"/>
      <c r="E4" s="389"/>
      <c r="F4" s="389"/>
      <c r="G4" s="389"/>
      <c r="H4" s="2942" t="s">
        <v>57</v>
      </c>
      <c r="I4" s="2942"/>
      <c r="J4" s="2942"/>
      <c r="K4" s="2942"/>
      <c r="L4" s="2943"/>
      <c r="N4" s="393"/>
    </row>
    <row r="5" spans="2:16">
      <c r="B5" s="395"/>
      <c r="C5" s="2941"/>
      <c r="D5" s="388" t="s">
        <v>58</v>
      </c>
      <c r="E5" s="388" t="s">
        <v>164</v>
      </c>
      <c r="F5" s="388" t="s">
        <v>59</v>
      </c>
      <c r="G5" s="388" t="s">
        <v>60</v>
      </c>
      <c r="H5" s="388" t="s">
        <v>61</v>
      </c>
      <c r="I5" s="388" t="s">
        <v>131</v>
      </c>
      <c r="J5" s="388" t="s">
        <v>142</v>
      </c>
      <c r="K5" s="388" t="s">
        <v>493</v>
      </c>
      <c r="L5" s="394" t="s">
        <v>492</v>
      </c>
      <c r="N5" s="393"/>
    </row>
    <row r="6" spans="2:16">
      <c r="B6" s="364" t="s">
        <v>491</v>
      </c>
      <c r="C6" s="369" t="s">
        <v>490</v>
      </c>
      <c r="D6" s="378"/>
      <c r="E6" s="378"/>
      <c r="F6" s="378"/>
      <c r="G6" s="378"/>
      <c r="H6" s="2944"/>
      <c r="I6" s="2944"/>
      <c r="J6" s="2944"/>
      <c r="K6" s="392"/>
      <c r="L6" s="391"/>
    </row>
    <row r="7" spans="2:16" ht="20.100000000000001" customHeight="1">
      <c r="B7" s="349"/>
      <c r="C7" s="351" t="s">
        <v>489</v>
      </c>
      <c r="D7" s="347">
        <v>8.589373449756792</v>
      </c>
      <c r="E7" s="347">
        <v>7.3732249985143312</v>
      </c>
      <c r="F7" s="347">
        <v>6.3858874966148935</v>
      </c>
      <c r="G7" s="347">
        <v>-2.4232972041280241</v>
      </c>
      <c r="H7" s="347">
        <v>4.4869445374013006</v>
      </c>
      <c r="I7" s="347">
        <v>5.2769976384691901</v>
      </c>
      <c r="J7" s="358">
        <v>2.2853126265268897</v>
      </c>
      <c r="K7" s="347">
        <v>3.3578814326447373</v>
      </c>
      <c r="L7" s="373">
        <v>3.985764620726326</v>
      </c>
      <c r="N7" s="337"/>
    </row>
    <row r="8" spans="2:16" ht="20.100000000000001" customHeight="1">
      <c r="B8" s="349"/>
      <c r="C8" s="351" t="s">
        <v>488</v>
      </c>
      <c r="D8" s="347">
        <v>8.9772793542129961</v>
      </c>
      <c r="E8" s="347">
        <v>7.6223761076818732</v>
      </c>
      <c r="F8" s="347">
        <v>6.6570559918988454</v>
      </c>
      <c r="G8" s="347">
        <v>-2.3696213419770182</v>
      </c>
      <c r="H8" s="347">
        <v>4.8381498272749335</v>
      </c>
      <c r="I8" s="347">
        <v>5.63131455833327</v>
      </c>
      <c r="J8" s="347">
        <v>1.9825484344761755</v>
      </c>
      <c r="K8" s="347">
        <v>3.6653743074494849</v>
      </c>
      <c r="L8" s="373">
        <v>4.6059452342603375</v>
      </c>
      <c r="M8"/>
      <c r="N8"/>
      <c r="O8" s="337"/>
    </row>
    <row r="9" spans="2:16" ht="20.100000000000001" customHeight="1">
      <c r="B9" s="349"/>
      <c r="C9" s="351" t="s">
        <v>487</v>
      </c>
      <c r="D9" s="347">
        <v>17.980341988174132</v>
      </c>
      <c r="E9" s="347">
        <v>12.310254487771658</v>
      </c>
      <c r="F9" s="347">
        <v>11.660504213340751</v>
      </c>
      <c r="G9" s="347">
        <v>0.77154147455100741</v>
      </c>
      <c r="H9" s="347">
        <v>11.928051909344116</v>
      </c>
      <c r="I9" s="347">
        <v>14.336593954348832</v>
      </c>
      <c r="J9" s="347">
        <v>7.8455543059855026</v>
      </c>
      <c r="K9" s="347">
        <v>6.3741597018998508</v>
      </c>
      <c r="L9" s="373">
        <v>6.973495671670582</v>
      </c>
      <c r="N9"/>
    </row>
    <row r="10" spans="2:16" ht="20.100000000000001" customHeight="1">
      <c r="B10" s="349"/>
      <c r="C10" s="351" t="s">
        <v>486</v>
      </c>
      <c r="D10" s="347">
        <v>17.635047086552987</v>
      </c>
      <c r="E10" s="347">
        <v>11.917869684793487</v>
      </c>
      <c r="F10" s="347">
        <v>12.08205086335623</v>
      </c>
      <c r="G10" s="347">
        <v>0.91851044039119589</v>
      </c>
      <c r="H10" s="347">
        <v>11.212628888572528</v>
      </c>
      <c r="I10" s="347">
        <v>14.387228088524351</v>
      </c>
      <c r="J10" s="347">
        <v>8.4799922337983418</v>
      </c>
      <c r="K10" s="347">
        <v>6.8683570907640927</v>
      </c>
      <c r="L10" s="373">
        <v>6.7386850991198628</v>
      </c>
      <c r="N10" s="337"/>
    </row>
    <row r="11" spans="2:16" ht="20.100000000000001" customHeight="1">
      <c r="B11" s="349"/>
      <c r="C11" s="351" t="s">
        <v>485</v>
      </c>
      <c r="D11" s="347">
        <v>15.775042161241615</v>
      </c>
      <c r="E11" s="347">
        <v>9.6792790853142066</v>
      </c>
      <c r="F11" s="347">
        <v>12.672490663476665</v>
      </c>
      <c r="G11" s="347">
        <v>0.47505516432215789</v>
      </c>
      <c r="H11" s="347">
        <v>10.785486282866374</v>
      </c>
      <c r="I11" s="347">
        <v>12.411657388435881</v>
      </c>
      <c r="J11" s="347">
        <v>11.043181800527904</v>
      </c>
      <c r="K11" s="347">
        <v>8.4500854132898411</v>
      </c>
      <c r="L11" s="373">
        <v>7.4062671947060892</v>
      </c>
      <c r="N11" s="337"/>
    </row>
    <row r="12" spans="2:16" s="2933" customFormat="1" ht="20.100000000000001" customHeight="1">
      <c r="B12"/>
      <c r="C12" s="351" t="s">
        <v>484</v>
      </c>
      <c r="D12" s="347">
        <v>37.325054005986033</v>
      </c>
      <c r="E12" s="347">
        <v>39.547800335135094</v>
      </c>
      <c r="F12" s="347">
        <v>41.378740910975395</v>
      </c>
      <c r="G12" s="347">
        <v>30.440281509712939</v>
      </c>
      <c r="H12" s="347">
        <v>35.163597464506452</v>
      </c>
      <c r="I12" s="347">
        <v>37.643848252640169</v>
      </c>
      <c r="J12" s="347">
        <v>31.149300152972597</v>
      </c>
      <c r="K12" s="347">
        <v>30.399391019884035</v>
      </c>
      <c r="L12" s="373">
        <v>28.05033475703247</v>
      </c>
      <c r="M12"/>
      <c r="N12"/>
    </row>
    <row r="13" spans="2:16" s="2936" customFormat="1" ht="20.100000000000001" customHeight="1">
      <c r="B13" s="2934"/>
      <c r="C13" s="351" t="s">
        <v>483</v>
      </c>
      <c r="D13" s="347">
        <v>30.575436397733398</v>
      </c>
      <c r="E13" s="347">
        <v>32.432880032553818</v>
      </c>
      <c r="F13" s="347">
        <v>33.815125682479859</v>
      </c>
      <c r="G13" s="347">
        <v>30.469220522020336</v>
      </c>
      <c r="H13" s="347">
        <v>29.335839459859258</v>
      </c>
      <c r="I13" s="347">
        <v>28.980074990812462</v>
      </c>
      <c r="J13" s="347">
        <v>24.590360452132813</v>
      </c>
      <c r="K13" s="347">
        <v>24.328850629229919</v>
      </c>
      <c r="L13" s="373">
        <v>24.071858858809726</v>
      </c>
      <c r="M13" s="2935"/>
      <c r="N13" s="2935"/>
      <c r="O13" s="2935"/>
      <c r="P13" s="2935"/>
    </row>
    <row r="14" spans="2:16" ht="20.100000000000001" customHeight="1">
      <c r="B14" s="349"/>
      <c r="C14" s="351" t="s">
        <v>482</v>
      </c>
      <c r="D14" s="347">
        <v>12.984755147834971</v>
      </c>
      <c r="E14" s="347">
        <v>14.791612110730329</v>
      </c>
      <c r="F14" s="347">
        <v>15.303407285649618</v>
      </c>
      <c r="G14" s="347">
        <v>5.7193574720063856</v>
      </c>
      <c r="H14" s="347">
        <v>6.3728471437872249</v>
      </c>
      <c r="I14" s="347">
        <v>6.5837120577979285</v>
      </c>
      <c r="J14" s="347">
        <v>7.2212990946918936</v>
      </c>
      <c r="K14" s="347">
        <v>6.2227056205952875</v>
      </c>
      <c r="L14" s="373">
        <v>6.552091287568369</v>
      </c>
      <c r="M14" s="337"/>
      <c r="N14" s="337"/>
      <c r="O14" s="337"/>
      <c r="P14" s="337"/>
    </row>
    <row r="15" spans="2:16" ht="20.100000000000001" customHeight="1">
      <c r="B15" s="349"/>
      <c r="C15" s="351" t="s">
        <v>481</v>
      </c>
      <c r="D15" s="347">
        <v>41.673567403259007</v>
      </c>
      <c r="E15" s="347">
        <v>40.465765543060442</v>
      </c>
      <c r="F15" s="347">
        <v>42.116553787210599</v>
      </c>
      <c r="G15" s="347">
        <v>32.159399014125491</v>
      </c>
      <c r="H15" s="347">
        <v>31.522184141227456</v>
      </c>
      <c r="I15" s="347">
        <v>29.626072394009984</v>
      </c>
      <c r="J15" s="347">
        <v>33.911873183769117</v>
      </c>
      <c r="K15" s="347">
        <v>35.385686738590998</v>
      </c>
      <c r="L15" s="373">
        <v>36.237613617359251</v>
      </c>
      <c r="M15" s="337"/>
      <c r="N15" s="337"/>
      <c r="O15" s="337"/>
      <c r="P15" s="337"/>
    </row>
    <row r="16" spans="2:16" ht="20.100000000000001" customHeight="1">
      <c r="B16" s="349"/>
      <c r="C16" s="351" t="s">
        <v>480</v>
      </c>
      <c r="D16" s="390">
        <v>3077.144919308957</v>
      </c>
      <c r="E16" s="390">
        <v>3455.9492898334256</v>
      </c>
      <c r="F16" s="347">
        <v>3858.9304023853724</v>
      </c>
      <c r="G16" s="347">
        <v>3888.7036509138338</v>
      </c>
      <c r="H16" s="347">
        <v>4352.5502409953961</v>
      </c>
      <c r="I16" s="347">
        <v>4976.5576957059375</v>
      </c>
      <c r="J16" s="347">
        <v>5366.9962322912497</v>
      </c>
      <c r="K16" s="347">
        <v>5709.0971433324403</v>
      </c>
      <c r="L16" s="373">
        <v>6107.2207855141996</v>
      </c>
      <c r="N16" s="337"/>
      <c r="P16" s="337"/>
    </row>
    <row r="17" spans="2:29" ht="20.100000000000001" customHeight="1" thickBot="1">
      <c r="B17" s="2945"/>
      <c r="C17" s="2945"/>
      <c r="D17" s="2945"/>
      <c r="E17" s="2945"/>
      <c r="F17" s="2945"/>
      <c r="G17" s="2945"/>
      <c r="H17" s="2945"/>
      <c r="I17" s="2945"/>
      <c r="J17" s="2945"/>
      <c r="K17" s="2945"/>
      <c r="L17" s="2945"/>
      <c r="M17" s="2945"/>
      <c r="N17" s="2945"/>
      <c r="P17" s="337"/>
    </row>
    <row r="18" spans="2:29" ht="20.100000000000001" customHeight="1" thickTop="1">
      <c r="B18" s="2948"/>
      <c r="C18" s="2940" t="s">
        <v>56</v>
      </c>
      <c r="D18" s="389"/>
      <c r="E18" s="389"/>
      <c r="F18" s="389"/>
      <c r="G18" s="389"/>
      <c r="H18" s="2942" t="s">
        <v>57</v>
      </c>
      <c r="I18" s="2942"/>
      <c r="J18" s="2942"/>
      <c r="K18" s="2942"/>
      <c r="L18" s="2950"/>
      <c r="M18" s="2951" t="s">
        <v>495</v>
      </c>
      <c r="N18" s="2943"/>
      <c r="P18" s="337"/>
    </row>
    <row r="19" spans="2:29" ht="20.100000000000001" customHeight="1">
      <c r="B19" s="2949"/>
      <c r="C19" s="2941"/>
      <c r="D19" s="388" t="s">
        <v>58</v>
      </c>
      <c r="E19" s="388" t="s">
        <v>164</v>
      </c>
      <c r="F19" s="388" t="s">
        <v>59</v>
      </c>
      <c r="G19" s="388" t="s">
        <v>60</v>
      </c>
      <c r="H19" s="388" t="s">
        <v>61</v>
      </c>
      <c r="I19" s="388" t="s">
        <v>131</v>
      </c>
      <c r="J19" s="388" t="s">
        <v>142</v>
      </c>
      <c r="K19" s="388" t="s">
        <v>149</v>
      </c>
      <c r="L19" s="388" t="s">
        <v>299</v>
      </c>
      <c r="M19" s="388" t="s">
        <v>299</v>
      </c>
      <c r="N19" s="387" t="s">
        <v>312</v>
      </c>
      <c r="P19" s="337"/>
    </row>
    <row r="20" spans="2:29" ht="20.100000000000001" customHeight="1">
      <c r="B20" s="380" t="s">
        <v>479</v>
      </c>
      <c r="C20" s="379" t="s">
        <v>478</v>
      </c>
      <c r="D20" s="378"/>
      <c r="E20" s="378"/>
      <c r="F20" s="378"/>
      <c r="G20" s="378"/>
      <c r="H20" s="378"/>
      <c r="I20" s="378"/>
      <c r="J20" s="378"/>
      <c r="K20" s="378"/>
      <c r="L20" s="378"/>
      <c r="M20" s="378"/>
      <c r="N20" s="378"/>
    </row>
    <row r="21" spans="2:29" ht="20.100000000000001" customHeight="1">
      <c r="B21" s="349"/>
      <c r="C21" s="351" t="s">
        <v>477</v>
      </c>
      <c r="D21" s="375">
        <v>2.71</v>
      </c>
      <c r="E21" s="375">
        <v>4.58</v>
      </c>
      <c r="F21" s="377">
        <v>6.02</v>
      </c>
      <c r="G21" s="377">
        <v>4.78</v>
      </c>
      <c r="H21" s="386">
        <v>4.1900000000000004</v>
      </c>
      <c r="I21" s="386">
        <v>8.08</v>
      </c>
      <c r="J21" s="386">
        <v>7.44</v>
      </c>
      <c r="K21" s="386">
        <v>3.57</v>
      </c>
      <c r="L21" s="386">
        <v>2.2000000000000002</v>
      </c>
      <c r="M21" s="386">
        <v>3.3880836060399702</v>
      </c>
      <c r="N21" s="386">
        <v>4.4691886886299299</v>
      </c>
      <c r="O21" s="337"/>
      <c r="P21" s="337"/>
      <c r="Q21" s="337"/>
      <c r="R21" s="337"/>
      <c r="S21" s="337"/>
      <c r="T21" s="337"/>
      <c r="U21" s="337"/>
      <c r="V21" s="337"/>
      <c r="W21" s="337"/>
      <c r="X21" s="337"/>
      <c r="Y21" s="337"/>
      <c r="Z21" s="337"/>
      <c r="AA21" s="337"/>
      <c r="AB21" s="337"/>
    </row>
    <row r="22" spans="2:29" ht="20.100000000000001" customHeight="1">
      <c r="B22" s="349"/>
      <c r="C22" s="351" t="s">
        <v>476</v>
      </c>
      <c r="D22" s="375">
        <v>-0.87</v>
      </c>
      <c r="E22" s="375">
        <v>3.91</v>
      </c>
      <c r="F22" s="377">
        <v>6.27</v>
      </c>
      <c r="G22" s="377">
        <v>5.73</v>
      </c>
      <c r="H22" s="386">
        <v>5.94</v>
      </c>
      <c r="I22" s="386">
        <v>6.7</v>
      </c>
      <c r="J22" s="386">
        <v>7.01</v>
      </c>
      <c r="K22" s="385">
        <v>4.04</v>
      </c>
      <c r="L22" s="385">
        <v>-1.19</v>
      </c>
      <c r="M22" s="385">
        <v>2.4489242527305777</v>
      </c>
      <c r="N22" s="385">
        <v>4.0072818711480664</v>
      </c>
      <c r="O22" s="337"/>
      <c r="P22" s="337"/>
      <c r="Q22" s="337"/>
      <c r="R22" s="337"/>
      <c r="S22" s="337"/>
      <c r="T22" s="337"/>
      <c r="U22" s="337"/>
      <c r="V22" s="337"/>
      <c r="W22" s="337"/>
      <c r="X22" s="337"/>
      <c r="Y22" s="337"/>
      <c r="Z22" s="337"/>
      <c r="AA22" s="337"/>
    </row>
    <row r="23" spans="2:29" ht="20.100000000000001" customHeight="1">
      <c r="B23" s="349"/>
      <c r="C23" s="351" t="s">
        <v>475</v>
      </c>
      <c r="D23" s="375">
        <v>5.6</v>
      </c>
      <c r="E23" s="375">
        <v>5.0999999999999996</v>
      </c>
      <c r="F23" s="377">
        <v>5.83</v>
      </c>
      <c r="G23" s="377">
        <v>4.04</v>
      </c>
      <c r="H23" s="386">
        <v>3.04</v>
      </c>
      <c r="I23" s="386">
        <v>9.01</v>
      </c>
      <c r="J23" s="386">
        <v>7.72</v>
      </c>
      <c r="K23" s="385">
        <v>3.26</v>
      </c>
      <c r="L23" s="385">
        <v>4.12</v>
      </c>
      <c r="M23" s="385">
        <v>3.9030833681540571</v>
      </c>
      <c r="N23" s="385">
        <v>4.7205046973738547</v>
      </c>
      <c r="O23" s="337"/>
      <c r="P23" s="337"/>
      <c r="Q23" s="337"/>
      <c r="R23" s="337"/>
      <c r="S23" s="337"/>
      <c r="T23" s="337"/>
      <c r="U23" s="337"/>
      <c r="V23" s="337"/>
      <c r="W23" s="337"/>
      <c r="X23" s="337"/>
      <c r="Y23" s="337"/>
      <c r="Z23" s="337"/>
      <c r="AA23" s="337"/>
    </row>
    <row r="24" spans="2:29" ht="20.100000000000001" customHeight="1">
      <c r="B24" s="349"/>
      <c r="C24" s="351" t="s">
        <v>474</v>
      </c>
      <c r="D24" s="375">
        <v>4.47</v>
      </c>
      <c r="E24" s="375">
        <v>4.1500000000000004</v>
      </c>
      <c r="F24" s="377">
        <v>4.6399999999999997</v>
      </c>
      <c r="G24" s="377">
        <v>6.15</v>
      </c>
      <c r="H24" s="386">
        <v>3.6</v>
      </c>
      <c r="I24" s="386">
        <v>6.32</v>
      </c>
      <c r="J24" s="386">
        <v>7.74</v>
      </c>
      <c r="K24" s="385">
        <v>5.44</v>
      </c>
      <c r="L24" s="385">
        <v>4.0599999999999996</v>
      </c>
      <c r="M24" s="385">
        <v>4.57</v>
      </c>
      <c r="N24" s="385">
        <v>2.39</v>
      </c>
      <c r="O24" s="337"/>
      <c r="P24" s="337"/>
      <c r="Q24" s="337"/>
      <c r="R24" s="337"/>
      <c r="S24" s="337"/>
      <c r="T24" s="337"/>
      <c r="U24" s="337"/>
      <c r="V24" s="337"/>
      <c r="W24" s="337"/>
      <c r="X24" s="337"/>
      <c r="Y24" s="337"/>
      <c r="Z24" s="337"/>
      <c r="AA24" s="337"/>
    </row>
    <row r="25" spans="2:29" ht="20.100000000000001" customHeight="1">
      <c r="B25" s="349"/>
      <c r="C25" s="351" t="s">
        <v>473</v>
      </c>
      <c r="D25" s="375">
        <v>0.9</v>
      </c>
      <c r="E25" s="375">
        <v>2.1</v>
      </c>
      <c r="F25" s="377">
        <v>5.4</v>
      </c>
      <c r="G25" s="377">
        <v>5.5999470000000002</v>
      </c>
      <c r="H25" s="386">
        <v>8.2100000000000009</v>
      </c>
      <c r="I25" s="386">
        <v>12.74</v>
      </c>
      <c r="J25" s="386">
        <v>4.9800000000000004</v>
      </c>
      <c r="K25" s="385">
        <v>4.41</v>
      </c>
      <c r="L25" s="385">
        <v>1.05</v>
      </c>
      <c r="M25" s="385">
        <v>4.1994749999999996</v>
      </c>
      <c r="N25" s="385">
        <v>3.9249318</v>
      </c>
      <c r="O25" s="337"/>
      <c r="P25" s="337"/>
      <c r="Q25" s="337"/>
      <c r="R25" s="337"/>
      <c r="S25" s="337"/>
      <c r="T25" s="337"/>
      <c r="U25" s="337"/>
      <c r="V25" s="337"/>
      <c r="W25" s="337"/>
      <c r="X25" s="337"/>
      <c r="Y25" s="337"/>
      <c r="Z25" s="337"/>
      <c r="AA25" s="337"/>
    </row>
    <row r="26" spans="2:29" ht="20.100000000000001" customHeight="1">
      <c r="B26" s="349"/>
      <c r="C26" s="351" t="s">
        <v>472</v>
      </c>
      <c r="D26" s="375">
        <v>2.66</v>
      </c>
      <c r="E26" s="375">
        <v>1.73</v>
      </c>
      <c r="F26" s="377">
        <v>6.23</v>
      </c>
      <c r="G26" s="377">
        <v>6.8681001896922496</v>
      </c>
      <c r="H26" s="386">
        <v>7.6126039624819102</v>
      </c>
      <c r="I26" s="386">
        <v>9.51</v>
      </c>
      <c r="J26" s="386">
        <v>8.4700000000000006</v>
      </c>
      <c r="K26" s="385">
        <v>3.92</v>
      </c>
      <c r="L26" s="385">
        <v>3.84</v>
      </c>
      <c r="M26" s="385">
        <v>4.41</v>
      </c>
      <c r="N26" s="385">
        <v>3.35</v>
      </c>
      <c r="O26" s="337"/>
      <c r="P26" s="337"/>
      <c r="Q26" s="337"/>
      <c r="R26" s="337"/>
      <c r="S26" s="337"/>
      <c r="T26" s="337"/>
      <c r="U26" s="337"/>
      <c r="V26" s="337"/>
      <c r="W26" s="337"/>
      <c r="X26" s="337"/>
      <c r="Y26" s="337"/>
      <c r="Z26" s="337"/>
      <c r="AA26" s="337"/>
    </row>
    <row r="27" spans="2:29" ht="20.100000000000001" customHeight="1">
      <c r="B27" s="349"/>
      <c r="C27" s="351" t="s">
        <v>471</v>
      </c>
      <c r="D27" s="375">
        <v>13.44</v>
      </c>
      <c r="E27" s="375">
        <v>6.77</v>
      </c>
      <c r="F27" s="377">
        <v>9.09</v>
      </c>
      <c r="G27" s="377">
        <v>7.48</v>
      </c>
      <c r="H27" s="386">
        <v>2.76</v>
      </c>
      <c r="I27" s="386">
        <v>9.09</v>
      </c>
      <c r="J27" s="386">
        <v>8.7100000000000009</v>
      </c>
      <c r="K27" s="385">
        <v>3.56</v>
      </c>
      <c r="L27" s="385">
        <v>2.63</v>
      </c>
      <c r="M27" s="385">
        <v>2.6013535442972966</v>
      </c>
      <c r="N27" s="385">
        <v>6.3004474835311299</v>
      </c>
      <c r="O27" s="337"/>
      <c r="P27" s="337"/>
      <c r="Q27" s="337"/>
      <c r="R27" s="337"/>
      <c r="S27" s="337"/>
      <c r="T27" s="337"/>
      <c r="U27" s="337"/>
      <c r="V27" s="337"/>
      <c r="W27" s="337"/>
      <c r="X27" s="337"/>
      <c r="Y27" s="337"/>
      <c r="Z27" s="337"/>
      <c r="AA27" s="337"/>
    </row>
    <row r="28" spans="2:29" ht="20.100000000000001" customHeight="1">
      <c r="B28" s="372"/>
      <c r="C28" s="371" t="s">
        <v>470</v>
      </c>
      <c r="D28" s="376">
        <v>14.44</v>
      </c>
      <c r="E28" s="384">
        <v>6.19</v>
      </c>
      <c r="F28" s="383">
        <v>9.26</v>
      </c>
      <c r="G28" s="383">
        <v>9.49</v>
      </c>
      <c r="H28" s="382">
        <v>1.6022181696378794</v>
      </c>
      <c r="I28" s="382">
        <v>6.65</v>
      </c>
      <c r="J28" s="382">
        <v>9.9</v>
      </c>
      <c r="K28" s="381">
        <v>5.09</v>
      </c>
      <c r="L28" s="381">
        <v>2.85</v>
      </c>
      <c r="M28" s="381">
        <v>2.92</v>
      </c>
      <c r="N28" s="381">
        <v>5.4982647305428047</v>
      </c>
      <c r="O28" s="337"/>
      <c r="P28" s="337"/>
      <c r="Q28" s="337"/>
      <c r="R28" s="337"/>
      <c r="S28" s="337"/>
      <c r="T28" s="337"/>
      <c r="U28" s="337"/>
      <c r="V28" s="337"/>
      <c r="W28" s="337"/>
      <c r="X28" s="337"/>
      <c r="Y28" s="337"/>
      <c r="Z28" s="337"/>
      <c r="AA28" s="337"/>
    </row>
    <row r="29" spans="2:29" ht="20.100000000000001" customHeight="1">
      <c r="B29" s="380" t="s">
        <v>469</v>
      </c>
      <c r="C29" s="379" t="s">
        <v>468</v>
      </c>
      <c r="D29" s="378"/>
      <c r="E29" s="378"/>
      <c r="F29" s="378"/>
      <c r="G29" s="378"/>
      <c r="H29" s="2952"/>
      <c r="I29" s="2952"/>
      <c r="J29" s="2952"/>
      <c r="K29" s="361"/>
      <c r="L29" s="361"/>
      <c r="M29" s="361"/>
      <c r="N29" s="360"/>
      <c r="O29" s="361"/>
    </row>
    <row r="30" spans="2:29" ht="20.100000000000001" customHeight="1">
      <c r="B30" s="349"/>
      <c r="C30" s="351" t="s">
        <v>467</v>
      </c>
      <c r="D30" s="375">
        <v>73.049054353914997</v>
      </c>
      <c r="E30" s="375">
        <v>81.359796000000003</v>
      </c>
      <c r="F30" s="377">
        <v>97.109521020000003</v>
      </c>
      <c r="G30" s="377">
        <v>97.70910519780999</v>
      </c>
      <c r="H30" s="347">
        <v>141.12408060056941</v>
      </c>
      <c r="I30" s="358">
        <v>200.0309620184</v>
      </c>
      <c r="J30" s="358">
        <v>157.14069567620001</v>
      </c>
      <c r="K30" s="358">
        <v>152.3806056203</v>
      </c>
      <c r="L30" s="358">
        <v>277.03020203290004</v>
      </c>
      <c r="M30" s="358">
        <v>188.19507030179997</v>
      </c>
      <c r="N30" s="358">
        <v>222.93622417900002</v>
      </c>
      <c r="O30" s="337"/>
      <c r="P30" s="352"/>
      <c r="Q30" s="352"/>
      <c r="R30" s="352"/>
      <c r="S30" s="352"/>
      <c r="T30" s="352"/>
      <c r="U30" s="352"/>
      <c r="V30" s="352"/>
      <c r="W30" s="352"/>
      <c r="X30" s="352"/>
      <c r="Y30" s="352"/>
      <c r="Z30" s="337"/>
      <c r="AA30" s="337"/>
      <c r="AB30" s="337"/>
      <c r="AC30" s="337"/>
    </row>
    <row r="31" spans="2:29" ht="20.100000000000001" customHeight="1">
      <c r="B31" s="349"/>
      <c r="C31" s="351" t="s">
        <v>466</v>
      </c>
      <c r="D31" s="375">
        <v>990.11320391418769</v>
      </c>
      <c r="E31" s="375">
        <v>1245.1032230000001</v>
      </c>
      <c r="F31" s="375">
        <v>1418.5353429599998</v>
      </c>
      <c r="G31" s="375">
        <v>1196.7990528586247</v>
      </c>
      <c r="H31" s="375">
        <v>1539.8370708099494</v>
      </c>
      <c r="I31" s="347">
        <v>1920.4483528256003</v>
      </c>
      <c r="J31" s="347">
        <v>1611.7317722593002</v>
      </c>
      <c r="K31" s="347">
        <v>1592.9855310723001</v>
      </c>
      <c r="L31" s="347">
        <v>1804.1227348253001</v>
      </c>
      <c r="M31" s="347">
        <v>1309.532840632</v>
      </c>
      <c r="N31" s="347">
        <v>1490.4988670557</v>
      </c>
      <c r="O31" s="337"/>
      <c r="P31" s="352"/>
      <c r="Q31" s="352"/>
      <c r="R31" s="352"/>
      <c r="S31" s="352"/>
      <c r="T31" s="352"/>
      <c r="U31" s="352"/>
      <c r="V31" s="352"/>
      <c r="W31" s="352"/>
      <c r="X31" s="352"/>
      <c r="Y31" s="337"/>
      <c r="Z31" s="337"/>
      <c r="AA31" s="337"/>
    </row>
    <row r="32" spans="2:29" ht="20.100000000000001" customHeight="1">
      <c r="B32" s="349"/>
      <c r="C32" s="351" t="s">
        <v>465</v>
      </c>
      <c r="D32" s="347">
        <v>4.181528083734193</v>
      </c>
      <c r="E32" s="347">
        <v>11.4</v>
      </c>
      <c r="F32" s="347">
        <v>19.399999999999999</v>
      </c>
      <c r="G32" s="347">
        <v>0.61743986194144895</v>
      </c>
      <c r="H32" s="347">
        <v>44.432886080439204</v>
      </c>
      <c r="I32" s="347">
        <v>41.741197771734861</v>
      </c>
      <c r="J32" s="347">
        <v>-21.44181376193886</v>
      </c>
      <c r="K32" s="347">
        <v>-3.0291898832550288</v>
      </c>
      <c r="L32" s="347">
        <v>81.801483794598028</v>
      </c>
      <c r="M32" s="347">
        <v>65.161619044625766</v>
      </c>
      <c r="N32" s="347">
        <v>18.460182735651465</v>
      </c>
      <c r="P32" s="352"/>
      <c r="Q32" s="352"/>
      <c r="R32" s="376"/>
      <c r="S32" s="352"/>
      <c r="T32" s="352"/>
      <c r="U32" s="352"/>
      <c r="V32" s="352"/>
      <c r="W32" s="352"/>
      <c r="X32" s="352"/>
      <c r="Y32" s="337"/>
      <c r="Z32" s="337"/>
      <c r="AA32" s="337"/>
    </row>
    <row r="33" spans="2:27" ht="20.100000000000001" customHeight="1">
      <c r="B33" s="349"/>
      <c r="C33" s="351" t="s">
        <v>464</v>
      </c>
      <c r="D33" s="347">
        <v>27.987895013321491</v>
      </c>
      <c r="E33" s="347">
        <v>25.8</v>
      </c>
      <c r="F33" s="347">
        <v>13.9</v>
      </c>
      <c r="G33" s="347">
        <v>-15.631354636444028</v>
      </c>
      <c r="H33" s="374">
        <v>28.662958675640525</v>
      </c>
      <c r="I33" s="347">
        <v>24.717633361535896</v>
      </c>
      <c r="J33" s="347">
        <v>-16.0752347290193</v>
      </c>
      <c r="K33" s="347">
        <v>-1.1631117230332961</v>
      </c>
      <c r="L33" s="347">
        <v>13.254182140052166</v>
      </c>
      <c r="M33" s="347">
        <v>12.178062985761917</v>
      </c>
      <c r="N33" s="347">
        <v>13.819128532611913</v>
      </c>
      <c r="P33" s="352"/>
      <c r="Q33" s="352"/>
      <c r="R33" s="352"/>
      <c r="S33" s="352"/>
      <c r="T33" s="352"/>
      <c r="U33" s="352"/>
      <c r="V33" s="352"/>
      <c r="W33" s="352"/>
      <c r="X33" s="352"/>
      <c r="Y33" s="337"/>
      <c r="Z33" s="337"/>
      <c r="AA33" s="337"/>
    </row>
    <row r="34" spans="2:27" ht="20.100000000000001" customHeight="1">
      <c r="B34" s="349"/>
      <c r="C34" s="351" t="s">
        <v>463</v>
      </c>
      <c r="D34" s="347">
        <v>82.144719999999893</v>
      </c>
      <c r="E34" s="347">
        <v>0.96019000000003096</v>
      </c>
      <c r="F34" s="375">
        <v>-67.400546433652096</v>
      </c>
      <c r="G34" s="347">
        <v>282.40953906808869</v>
      </c>
      <c r="H34" s="347">
        <v>1.226714971320098</v>
      </c>
      <c r="I34" s="347">
        <v>-252.36275099644453</v>
      </c>
      <c r="J34" s="347">
        <v>285.82324604839982</v>
      </c>
      <c r="K34" s="347">
        <v>502.49108047462914</v>
      </c>
      <c r="L34" s="347">
        <v>594.53942109558807</v>
      </c>
      <c r="M34" s="347">
        <v>346.22890352962122</v>
      </c>
      <c r="N34" s="347">
        <v>731.16005927348078</v>
      </c>
      <c r="P34" s="352"/>
      <c r="Q34" s="352"/>
      <c r="R34" s="352"/>
      <c r="S34" s="352"/>
      <c r="T34" s="352"/>
      <c r="U34" s="352"/>
      <c r="V34" s="352"/>
      <c r="W34" s="352"/>
      <c r="X34" s="352"/>
      <c r="Y34" s="337"/>
      <c r="Z34" s="337"/>
      <c r="AA34" s="337"/>
    </row>
    <row r="35" spans="2:27" ht="20.100000000000001" customHeight="1">
      <c r="B35" s="349"/>
      <c r="C35" s="351" t="s">
        <v>462</v>
      </c>
      <c r="D35" s="347">
        <v>-10.1354090317445</v>
      </c>
      <c r="E35" s="347">
        <v>-246.82222110370583</v>
      </c>
      <c r="F35" s="347">
        <v>-266.97039985171051</v>
      </c>
      <c r="G35" s="374">
        <v>-33.763120085891451</v>
      </c>
      <c r="H35" s="347">
        <v>-333.67193453037993</v>
      </c>
      <c r="I35" s="347">
        <v>-623.37652674717344</v>
      </c>
      <c r="J35" s="347">
        <v>-45.918162370072679</v>
      </c>
      <c r="K35" s="347">
        <v>221.70688654475893</v>
      </c>
      <c r="L35" s="347">
        <v>409.19770605880024</v>
      </c>
      <c r="M35" s="347">
        <v>222.66872274319292</v>
      </c>
      <c r="N35" s="347">
        <v>618.6829703826827</v>
      </c>
      <c r="P35" s="352"/>
      <c r="Q35" s="352"/>
      <c r="R35" s="352"/>
      <c r="S35" s="352"/>
      <c r="T35" s="352"/>
      <c r="U35" s="352"/>
      <c r="V35" s="352"/>
      <c r="W35" s="352"/>
      <c r="X35" s="352"/>
      <c r="Y35" s="337"/>
      <c r="Z35" s="337"/>
      <c r="AA35" s="337"/>
    </row>
    <row r="36" spans="2:27" ht="20.100000000000001" customHeight="1">
      <c r="B36" s="349"/>
      <c r="C36" s="351" t="s">
        <v>461</v>
      </c>
      <c r="D36" s="347">
        <v>695.45239585422598</v>
      </c>
      <c r="E36" s="347">
        <v>755.05858393590847</v>
      </c>
      <c r="F36" s="347">
        <v>879.36714949666339</v>
      </c>
      <c r="G36" s="347">
        <v>875.02695677699512</v>
      </c>
      <c r="H36" s="347">
        <v>961.05457727377791</v>
      </c>
      <c r="I36" s="347">
        <v>1007.3068741835592</v>
      </c>
      <c r="J36" s="347">
        <v>1240.6864144137053</v>
      </c>
      <c r="K36" s="347">
        <v>1445.3150904247543</v>
      </c>
      <c r="L36" s="347">
        <v>1723.2700629754943</v>
      </c>
      <c r="M36" s="347">
        <v>1192.5373515577662</v>
      </c>
      <c r="N36" s="347">
        <v>1659.4060466241406</v>
      </c>
      <c r="P36" s="352"/>
      <c r="Q36" s="352"/>
      <c r="R36" s="352"/>
      <c r="S36" s="352"/>
      <c r="T36" s="352"/>
      <c r="U36" s="352"/>
      <c r="V36" s="352"/>
      <c r="W36" s="352"/>
      <c r="X36" s="352"/>
      <c r="Y36" s="337"/>
      <c r="Z36" s="337"/>
      <c r="AA36" s="337"/>
    </row>
    <row r="37" spans="2:27" ht="20.100000000000001" customHeight="1">
      <c r="B37" s="349"/>
      <c r="C37" s="351" t="s">
        <v>460</v>
      </c>
      <c r="D37" s="347">
        <v>1079.4000000000001</v>
      </c>
      <c r="E37" s="347">
        <v>1102.5999999999999</v>
      </c>
      <c r="F37" s="347">
        <v>1038.9000000000001</v>
      </c>
      <c r="G37" s="347">
        <v>1401.8362572825597</v>
      </c>
      <c r="H37" s="347">
        <v>1399.0253158889254</v>
      </c>
      <c r="I37" s="347">
        <v>1215.8021562667964</v>
      </c>
      <c r="J37" s="347">
        <v>1539.3624085946531</v>
      </c>
      <c r="K37" s="347">
        <v>2041.1027356271454</v>
      </c>
      <c r="L37" s="347">
        <v>2677.6837041829217</v>
      </c>
      <c r="M37" s="347">
        <v>2426.8364332582428</v>
      </c>
      <c r="N37" s="347">
        <v>3494.7284735231729</v>
      </c>
      <c r="P37" s="352"/>
      <c r="Q37" s="352"/>
      <c r="R37" s="352"/>
      <c r="S37" s="352"/>
      <c r="T37" s="352"/>
      <c r="U37" s="352"/>
      <c r="V37" s="352"/>
      <c r="W37" s="352"/>
      <c r="X37" s="352"/>
      <c r="Y37" s="337"/>
      <c r="Z37" s="337"/>
      <c r="AA37" s="337"/>
    </row>
    <row r="38" spans="2:27" ht="20.100000000000001" customHeight="1">
      <c r="B38" s="372"/>
      <c r="C38" s="371" t="s">
        <v>459</v>
      </c>
      <c r="D38" s="347">
        <v>10494.2</v>
      </c>
      <c r="E38" s="347">
        <v>10084</v>
      </c>
      <c r="F38" s="370">
        <v>9500</v>
      </c>
      <c r="G38" s="370">
        <v>11646.060125301652</v>
      </c>
      <c r="H38" s="370">
        <v>11752.564817615301</v>
      </c>
      <c r="I38" s="370">
        <v>9512.5745737172074</v>
      </c>
      <c r="J38" s="370">
        <v>11708.849232483861</v>
      </c>
      <c r="K38" s="370">
        <v>15270.856917755089</v>
      </c>
      <c r="L38" s="370">
        <v>19502.430474748155</v>
      </c>
      <c r="M38" s="370">
        <v>17627.92498916425</v>
      </c>
      <c r="N38" s="370">
        <v>23554.144864347058</v>
      </c>
      <c r="P38" s="352"/>
      <c r="Q38" s="352"/>
      <c r="R38" s="352"/>
      <c r="S38" s="352"/>
      <c r="T38" s="352"/>
      <c r="U38" s="352"/>
      <c r="V38" s="352"/>
      <c r="W38" s="352"/>
      <c r="X38" s="352"/>
      <c r="Y38" s="337"/>
      <c r="Z38" s="337"/>
      <c r="AA38" s="337"/>
    </row>
    <row r="39" spans="2:27" ht="20.100000000000001" customHeight="1">
      <c r="B39" s="364" t="s">
        <v>458</v>
      </c>
      <c r="C39" s="369" t="s">
        <v>457</v>
      </c>
      <c r="D39" s="368"/>
      <c r="E39" s="368"/>
      <c r="F39" s="368"/>
      <c r="G39" s="368"/>
      <c r="H39" s="2946"/>
      <c r="I39" s="2946"/>
      <c r="J39" s="2946"/>
      <c r="K39" s="361"/>
      <c r="L39" s="361"/>
      <c r="M39" s="361"/>
      <c r="N39" s="360"/>
    </row>
    <row r="40" spans="2:27" ht="20.100000000000001" customHeight="1">
      <c r="B40" s="349"/>
      <c r="C40" s="351" t="s">
        <v>456</v>
      </c>
      <c r="D40" s="347">
        <v>15.464970861942861</v>
      </c>
      <c r="E40" s="354">
        <v>19.399013471668333</v>
      </c>
      <c r="F40" s="354">
        <v>15.759453793198775</v>
      </c>
      <c r="G40" s="354">
        <v>18.11298716903022</v>
      </c>
      <c r="H40" s="354">
        <v>22.688864105117208</v>
      </c>
      <c r="I40" s="354">
        <v>6.8088771873211575</v>
      </c>
      <c r="J40" s="367">
        <v>11.189551667908606</v>
      </c>
      <c r="K40" s="367">
        <v>12.866182633498727</v>
      </c>
      <c r="L40" s="367">
        <v>12.496898362163723</v>
      </c>
      <c r="M40" s="367">
        <v>11.573577836659467</v>
      </c>
      <c r="N40" s="400">
        <v>14.509814873706562</v>
      </c>
      <c r="P40" s="337"/>
      <c r="Q40" s="337"/>
      <c r="R40" s="337"/>
      <c r="S40" s="337"/>
      <c r="T40" s="337"/>
    </row>
    <row r="41" spans="2:27" ht="20.100000000000001" customHeight="1">
      <c r="B41" s="349"/>
      <c r="C41" s="351" t="s">
        <v>455</v>
      </c>
      <c r="D41" s="354">
        <v>13.136690755072022</v>
      </c>
      <c r="E41" s="354">
        <v>17.560962307349378</v>
      </c>
      <c r="F41" s="354">
        <v>8.5521760108968738</v>
      </c>
      <c r="G41" s="354">
        <v>17.837938236820122</v>
      </c>
      <c r="H41" s="354">
        <v>22.821031047069624</v>
      </c>
      <c r="I41" s="354">
        <v>-9.3008848490015374</v>
      </c>
      <c r="J41" s="354">
        <v>1.1855587124995837</v>
      </c>
      <c r="K41" s="354">
        <v>-1.6945502230828278</v>
      </c>
      <c r="L41" s="354">
        <v>21.962182735279644</v>
      </c>
      <c r="M41" s="354">
        <v>14.710827419887815</v>
      </c>
      <c r="N41" s="399">
        <v>18.667987055994555</v>
      </c>
    </row>
    <row r="42" spans="2:27" ht="20.100000000000001" customHeight="1">
      <c r="B42" s="349"/>
      <c r="C42" s="351" t="s">
        <v>454</v>
      </c>
      <c r="D42" s="354">
        <v>20.604122885140121</v>
      </c>
      <c r="E42" s="354">
        <v>26.545280772460984</v>
      </c>
      <c r="F42" s="354">
        <v>24.024514092692769</v>
      </c>
      <c r="G42" s="354">
        <v>14.03298144657982</v>
      </c>
      <c r="H42" s="354">
        <v>27.140832311552209</v>
      </c>
      <c r="I42" s="354">
        <v>14.518841148189802</v>
      </c>
      <c r="J42" s="354">
        <v>8.9463692909060661</v>
      </c>
      <c r="K42" s="354">
        <v>6.0715254169678676</v>
      </c>
      <c r="L42" s="354">
        <v>6.1767068789632882</v>
      </c>
      <c r="M42" s="354">
        <v>6.8468720230652691</v>
      </c>
      <c r="N42" s="399">
        <v>3.3636160213805297</v>
      </c>
    </row>
    <row r="43" spans="2:27" ht="20.100000000000001" customHeight="1">
      <c r="B43" s="349"/>
      <c r="C43" s="351" t="s">
        <v>453</v>
      </c>
      <c r="D43" s="354">
        <v>18.014113219083612</v>
      </c>
      <c r="E43" s="354">
        <v>22.312883988330345</v>
      </c>
      <c r="F43" s="354">
        <v>19.137670438029708</v>
      </c>
      <c r="G43" s="354">
        <v>12.597295136434896</v>
      </c>
      <c r="H43" s="354">
        <v>26.325658755480823</v>
      </c>
      <c r="I43" s="354">
        <v>13.273008723634755</v>
      </c>
      <c r="J43" s="354">
        <v>4.5713352647503473</v>
      </c>
      <c r="K43" s="354">
        <v>6.1008490670734279</v>
      </c>
      <c r="L43" s="354">
        <v>8.1152441072744246</v>
      </c>
      <c r="M43" s="354">
        <v>8.0871661153128702</v>
      </c>
      <c r="N43" s="399">
        <v>6.6234600274819826</v>
      </c>
    </row>
    <row r="44" spans="2:27" ht="20.100000000000001" customHeight="1">
      <c r="B44" s="349"/>
      <c r="C44" s="351" t="s">
        <v>452</v>
      </c>
      <c r="D44" s="354">
        <v>20.081514957387938</v>
      </c>
      <c r="E44" s="354">
        <v>8.064273558578293</v>
      </c>
      <c r="F44" s="354">
        <v>-1.5</v>
      </c>
      <c r="G44" s="354">
        <v>26.722611235071209</v>
      </c>
      <c r="H44" s="354">
        <v>5.1616685840467813</v>
      </c>
      <c r="I44" s="354">
        <v>-11.367156637547691</v>
      </c>
      <c r="J44" s="354">
        <v>12.138208948097834</v>
      </c>
      <c r="K44" s="354">
        <v>7.7202235675748954</v>
      </c>
      <c r="L44" s="354">
        <v>16.096288456798831</v>
      </c>
      <c r="M44" s="354">
        <v>5.9516861953629379</v>
      </c>
      <c r="N44" s="399">
        <v>11.83774652695134</v>
      </c>
    </row>
    <row r="45" spans="2:27" ht="20.100000000000001" customHeight="1">
      <c r="B45" s="349"/>
      <c r="C45" s="351" t="s">
        <v>451</v>
      </c>
      <c r="D45" s="350">
        <v>0.71033567156063082</v>
      </c>
      <c r="E45" s="350">
        <v>3.7410999999999999</v>
      </c>
      <c r="F45" s="350">
        <v>4.9685157869012704</v>
      </c>
      <c r="G45" s="350">
        <v>1.2727017155928326</v>
      </c>
      <c r="H45" s="350">
        <v>4.5516872152678021</v>
      </c>
      <c r="I45" s="350">
        <v>10.664216608887488</v>
      </c>
      <c r="J45" s="350">
        <v>6.3519264674719231</v>
      </c>
      <c r="K45" s="350">
        <v>2.9984952634122766</v>
      </c>
      <c r="L45" s="350">
        <v>2.9462999999999999</v>
      </c>
      <c r="M45" s="350" t="s">
        <v>2316</v>
      </c>
      <c r="N45" s="402" t="s">
        <v>2317</v>
      </c>
    </row>
    <row r="46" spans="2:27" ht="20.100000000000001" customHeight="1">
      <c r="B46" s="349"/>
      <c r="C46" s="351" t="s">
        <v>450</v>
      </c>
      <c r="D46" s="350">
        <v>2.1</v>
      </c>
      <c r="E46" s="350">
        <v>0</v>
      </c>
      <c r="F46" s="350">
        <v>4.7758000000000003</v>
      </c>
      <c r="G46" s="350">
        <v>2.2574000000000001</v>
      </c>
      <c r="H46" s="350">
        <v>4.160828767123288</v>
      </c>
      <c r="I46" s="350">
        <v>10.185529347429092</v>
      </c>
      <c r="J46" s="350">
        <v>6.9993528876258102</v>
      </c>
      <c r="K46" s="350">
        <v>3.1934536061868113</v>
      </c>
      <c r="L46" s="350">
        <v>2.9750999999999999</v>
      </c>
      <c r="M46" s="403" t="s">
        <v>2318</v>
      </c>
      <c r="N46" s="402" t="s">
        <v>2319</v>
      </c>
    </row>
    <row r="47" spans="2:27" ht="20.100000000000001" customHeight="1">
      <c r="B47" s="349"/>
      <c r="C47" s="351" t="s">
        <v>449</v>
      </c>
      <c r="D47" s="350">
        <v>0.6364510804822362</v>
      </c>
      <c r="E47" s="350">
        <v>2.9626000000000001</v>
      </c>
      <c r="F47" s="350">
        <v>4.5187192718019418</v>
      </c>
      <c r="G47" s="350">
        <v>0.34559453310159571</v>
      </c>
      <c r="H47" s="350">
        <v>4.1223589310193738</v>
      </c>
      <c r="I47" s="350">
        <v>6.992068185213566</v>
      </c>
      <c r="J47" s="350">
        <v>2.9822601805987938</v>
      </c>
      <c r="K47" s="350">
        <v>2.9888243327781123</v>
      </c>
      <c r="L47" s="350">
        <v>2.9163000000000001</v>
      </c>
      <c r="M47" s="350" t="s">
        <v>2320</v>
      </c>
      <c r="N47" s="402" t="s">
        <v>2321</v>
      </c>
    </row>
    <row r="48" spans="2:27" ht="20.100000000000001" customHeight="1">
      <c r="B48" s="349"/>
      <c r="C48" s="351" t="s">
        <v>448</v>
      </c>
      <c r="D48" s="350">
        <v>6.15</v>
      </c>
      <c r="E48" s="350">
        <v>6.49</v>
      </c>
      <c r="F48" s="350">
        <v>6.60176688176995</v>
      </c>
      <c r="G48" s="350">
        <v>6.0117202188965875</v>
      </c>
      <c r="H48" s="350">
        <v>4.6500000000000004</v>
      </c>
      <c r="I48" s="350">
        <v>7.4065960507324</v>
      </c>
      <c r="J48" s="350">
        <v>7.8602755862174645</v>
      </c>
      <c r="K48" s="350">
        <v>5.7731872039276091</v>
      </c>
      <c r="L48" s="350">
        <v>4.1909426956063296</v>
      </c>
      <c r="M48" s="350" t="s">
        <v>2322</v>
      </c>
      <c r="N48" s="402" t="s">
        <v>2323</v>
      </c>
    </row>
    <row r="49" spans="2:19" ht="20.100000000000001" customHeight="1">
      <c r="B49" s="349"/>
      <c r="C49" s="351" t="s">
        <v>447</v>
      </c>
      <c r="D49" s="350">
        <v>11.33</v>
      </c>
      <c r="E49" s="350">
        <v>12.47</v>
      </c>
      <c r="F49" s="350">
        <v>12.134092700177552</v>
      </c>
      <c r="G49" s="350">
        <v>10.109165203675886</v>
      </c>
      <c r="H49" s="350">
        <v>8.4348018971758574</v>
      </c>
      <c r="I49" s="350">
        <v>11.620299693912473</v>
      </c>
      <c r="J49" s="350">
        <v>12.2968211469067</v>
      </c>
      <c r="K49" s="350">
        <v>9.9340099482150723</v>
      </c>
      <c r="L49" s="350">
        <v>7.8511803276959151</v>
      </c>
      <c r="M49" s="350" t="s">
        <v>2324</v>
      </c>
      <c r="N49" s="402" t="s">
        <v>2325</v>
      </c>
    </row>
    <row r="50" spans="2:19" ht="20.100000000000001" customHeight="1">
      <c r="B50" s="349"/>
      <c r="C50" s="351" t="s">
        <v>446</v>
      </c>
      <c r="D50" s="350">
        <v>9.89</v>
      </c>
      <c r="E50" s="350">
        <v>10.47</v>
      </c>
      <c r="F50" s="350">
        <v>9.5652932561843897</v>
      </c>
      <c r="G50" s="350">
        <v>8.5048589199702214</v>
      </c>
      <c r="H50" s="350">
        <v>6.864127077806029</v>
      </c>
      <c r="I50" s="350">
        <v>9.5417696777585999</v>
      </c>
      <c r="J50" s="350">
        <v>10.025933752681521</v>
      </c>
      <c r="K50" s="350">
        <v>8.0045287833450143</v>
      </c>
      <c r="L50" s="350">
        <v>6.0220467999899494</v>
      </c>
      <c r="M50" s="403" t="s">
        <v>2326</v>
      </c>
      <c r="N50" s="402" t="s">
        <v>2327</v>
      </c>
    </row>
    <row r="51" spans="2:19" ht="20.100000000000001" customHeight="1">
      <c r="B51" s="349"/>
      <c r="C51" s="351" t="s">
        <v>445</v>
      </c>
      <c r="D51" s="354">
        <v>2299.80759813133</v>
      </c>
      <c r="E51" s="354">
        <v>2742.1</v>
      </c>
      <c r="F51" s="354">
        <v>3235.06</v>
      </c>
      <c r="G51" s="354">
        <v>3839.7274096063534</v>
      </c>
      <c r="H51" s="354">
        <v>4662.7293025787203</v>
      </c>
      <c r="I51" s="354">
        <v>5082.7693021731202</v>
      </c>
      <c r="J51" s="354">
        <v>5710.0159249078097</v>
      </c>
      <c r="K51" s="354">
        <v>6452.3864350518188</v>
      </c>
      <c r="L51" s="354">
        <v>7263.8749042809131</v>
      </c>
      <c r="M51" s="354">
        <v>6820.8593958856545</v>
      </c>
      <c r="N51" s="399">
        <v>7879.5444468894339</v>
      </c>
      <c r="O51" s="337"/>
    </row>
    <row r="52" spans="2:19" ht="20.100000000000001" customHeight="1">
      <c r="B52" s="349"/>
      <c r="C52" s="351" t="s">
        <v>444</v>
      </c>
      <c r="D52" s="354">
        <v>1959</v>
      </c>
      <c r="E52" s="354">
        <v>2399.8000000000002</v>
      </c>
      <c r="F52" s="354">
        <v>2866.19</v>
      </c>
      <c r="G52" s="354">
        <v>3209.7910302869382</v>
      </c>
      <c r="H52" s="354">
        <v>4084.8101881419466</v>
      </c>
      <c r="I52" s="354">
        <v>4621.0956963277404</v>
      </c>
      <c r="J52" s="354">
        <v>4797.0307469131649</v>
      </c>
      <c r="K52" s="354">
        <v>5073.9686074380625</v>
      </c>
      <c r="L52" s="354">
        <v>5497.7026341269129</v>
      </c>
      <c r="M52" s="354">
        <v>5435.002277306301</v>
      </c>
      <c r="N52" s="399">
        <v>5809.6572777391002</v>
      </c>
      <c r="O52" s="366"/>
    </row>
    <row r="53" spans="2:19" ht="20.100000000000001" customHeight="1">
      <c r="B53" s="349"/>
      <c r="C53" s="351" t="s">
        <v>443</v>
      </c>
      <c r="D53" s="354">
        <v>1582.7</v>
      </c>
      <c r="E53" s="354">
        <v>1212.4000000000001</v>
      </c>
      <c r="F53" s="354">
        <v>1259.02</v>
      </c>
      <c r="G53" s="354">
        <v>1362.35</v>
      </c>
      <c r="H53" s="354">
        <v>2883.41</v>
      </c>
      <c r="I53" s="354">
        <v>2009.47</v>
      </c>
      <c r="J53" s="354">
        <v>2097.1</v>
      </c>
      <c r="K53" s="354">
        <v>2240.41</v>
      </c>
      <c r="L53" s="354">
        <v>2794.79</v>
      </c>
      <c r="M53" s="354">
        <v>2662.1</v>
      </c>
      <c r="N53" s="399">
        <v>2833.6</v>
      </c>
    </row>
    <row r="54" spans="2:19" ht="20.100000000000001" customHeight="1">
      <c r="B54" s="349"/>
      <c r="C54" s="351" t="s">
        <v>442</v>
      </c>
      <c r="D54" s="354">
        <v>60.342604547107037</v>
      </c>
      <c r="E54" s="354">
        <v>41.52658357059321</v>
      </c>
      <c r="F54" s="354">
        <v>40.620048214164747</v>
      </c>
      <c r="G54" s="354">
        <v>46.1</v>
      </c>
      <c r="H54" s="354">
        <v>92.151901481158404</v>
      </c>
      <c r="I54" s="354">
        <v>57.657207158993394</v>
      </c>
      <c r="J54" s="365">
        <v>57.43</v>
      </c>
      <c r="K54" s="365">
        <v>62.25</v>
      </c>
      <c r="L54" s="365">
        <v>76.25</v>
      </c>
      <c r="M54" s="365">
        <v>71.378988791511759</v>
      </c>
      <c r="N54" s="401">
        <v>73.223868725125584</v>
      </c>
    </row>
    <row r="55" spans="2:19" ht="20.100000000000001" customHeight="1">
      <c r="B55" s="364" t="s">
        <v>441</v>
      </c>
      <c r="C55" s="363" t="s">
        <v>440</v>
      </c>
      <c r="D55" s="362"/>
      <c r="E55" s="362"/>
      <c r="F55" s="362"/>
      <c r="G55" s="362"/>
      <c r="H55" s="2946"/>
      <c r="I55" s="2946"/>
      <c r="J55" s="2946"/>
      <c r="K55" s="361"/>
      <c r="L55" s="361"/>
      <c r="M55" s="361"/>
      <c r="N55" s="360"/>
    </row>
    <row r="56" spans="2:19" ht="20.100000000000001" customHeight="1">
      <c r="B56" s="349"/>
      <c r="C56" s="348" t="s">
        <v>439</v>
      </c>
      <c r="D56" s="347">
        <v>26.246544164497081</v>
      </c>
      <c r="E56" s="347">
        <v>18.628887646456278</v>
      </c>
      <c r="F56" s="347">
        <v>15.541704232840942</v>
      </c>
      <c r="G56" s="347">
        <v>0.19657912309705239</v>
      </c>
      <c r="H56" s="346">
        <v>16.045987668078169</v>
      </c>
      <c r="I56" s="346">
        <v>14.087654999531907</v>
      </c>
      <c r="J56" s="359">
        <v>-9.287968695922288</v>
      </c>
      <c r="K56" s="359">
        <v>7.1</v>
      </c>
      <c r="L56" s="359">
        <v>10.5</v>
      </c>
      <c r="M56" s="358">
        <v>11.1</v>
      </c>
      <c r="N56" s="357">
        <v>6.6</v>
      </c>
    </row>
    <row r="57" spans="2:19" ht="20.100000000000001" customHeight="1">
      <c r="B57" s="349"/>
      <c r="C57" s="348" t="s">
        <v>438</v>
      </c>
      <c r="D57" s="347">
        <v>39.301618214562012</v>
      </c>
      <c r="E57" s="347">
        <v>29.863680626663296</v>
      </c>
      <c r="F57" s="347">
        <v>2.1316682116536896</v>
      </c>
      <c r="G57" s="347">
        <v>-1.7221736886549053</v>
      </c>
      <c r="H57" s="346">
        <v>9.6526807443117377</v>
      </c>
      <c r="I57" s="346">
        <v>9.4699651367621414</v>
      </c>
      <c r="J57" s="346">
        <v>8.5</v>
      </c>
      <c r="K57" s="346">
        <v>-2</v>
      </c>
      <c r="L57" s="346">
        <v>9.3000000000000007</v>
      </c>
      <c r="M57" s="354">
        <v>9.8000000000000007</v>
      </c>
      <c r="N57" s="354">
        <v>6.2</v>
      </c>
      <c r="Q57" s="356"/>
      <c r="R57" s="356"/>
      <c r="S57" s="356"/>
    </row>
    <row r="58" spans="2:19" ht="20.100000000000001" customHeight="1">
      <c r="B58" s="349"/>
      <c r="C58" s="348" t="s">
        <v>437</v>
      </c>
      <c r="D58" s="347">
        <v>283.71069999999997</v>
      </c>
      <c r="E58" s="347">
        <v>390.89870000000002</v>
      </c>
      <c r="F58" s="347">
        <v>452.97</v>
      </c>
      <c r="G58" s="347">
        <v>613.21</v>
      </c>
      <c r="H58" s="346">
        <v>800.32006738585005</v>
      </c>
      <c r="I58" s="346">
        <v>984.28520000000003</v>
      </c>
      <c r="J58" s="346">
        <v>1129.1036999999999</v>
      </c>
      <c r="K58" s="346">
        <v>1180.9019000000001</v>
      </c>
      <c r="L58" s="355">
        <v>1268.2242000000001</v>
      </c>
      <c r="M58" s="346">
        <v>1298.03</v>
      </c>
      <c r="N58" s="346">
        <v>1388.1</v>
      </c>
    </row>
    <row r="59" spans="2:19" ht="20.100000000000001" customHeight="1">
      <c r="B59" s="353"/>
      <c r="C59" s="348" t="s">
        <v>436</v>
      </c>
      <c r="D59" s="347">
        <v>413.97800000000001</v>
      </c>
      <c r="E59" s="347">
        <v>525.35</v>
      </c>
      <c r="F59" s="347">
        <v>594.92619999999999</v>
      </c>
      <c r="G59" s="347">
        <v>819.6671</v>
      </c>
      <c r="H59" s="346">
        <v>934.14710000000002</v>
      </c>
      <c r="I59" s="346">
        <v>1025.8471</v>
      </c>
      <c r="J59" s="346">
        <v>1170.2487000000001</v>
      </c>
      <c r="K59" s="346">
        <v>1257.8689999999999</v>
      </c>
      <c r="L59" s="346">
        <v>1401.4222</v>
      </c>
      <c r="M59" s="346">
        <v>1301.95</v>
      </c>
      <c r="N59" s="346">
        <v>1545.67</v>
      </c>
      <c r="O59" s="352"/>
      <c r="P59" s="337"/>
    </row>
    <row r="60" spans="2:19" ht="20.100000000000001" customHeight="1">
      <c r="B60" s="349"/>
      <c r="C60" s="351" t="s">
        <v>435</v>
      </c>
      <c r="D60" s="347">
        <v>19.907983408775323</v>
      </c>
      <c r="E60" s="347">
        <v>21.028016879119985</v>
      </c>
      <c r="F60" s="347">
        <v>21.758928315498217</v>
      </c>
      <c r="G60" s="347">
        <v>21.634780521326025</v>
      </c>
      <c r="H60" s="347">
        <v>22.430743953382265</v>
      </c>
      <c r="I60" s="347">
        <v>22.4</v>
      </c>
      <c r="J60" s="347">
        <v>18.8</v>
      </c>
      <c r="K60" s="347">
        <v>18.979473034108139</v>
      </c>
      <c r="L60" s="347">
        <v>19.600000000000001</v>
      </c>
      <c r="M60" s="890">
        <v>0</v>
      </c>
      <c r="N60" s="890">
        <v>0</v>
      </c>
      <c r="P60" s="337"/>
    </row>
    <row r="61" spans="2:19" ht="20.100000000000001" customHeight="1">
      <c r="B61" s="349"/>
      <c r="C61" s="348" t="s">
        <v>434</v>
      </c>
      <c r="D61" s="347">
        <v>16.853749615291651</v>
      </c>
      <c r="E61" s="347">
        <v>20.165793579499862</v>
      </c>
      <c r="F61" s="347">
        <v>18.565185823438306</v>
      </c>
      <c r="G61" s="347">
        <v>20.168453819197403</v>
      </c>
      <c r="H61" s="346">
        <v>19.441873227096316</v>
      </c>
      <c r="I61" s="346">
        <v>19.2</v>
      </c>
      <c r="J61" s="346">
        <v>18.5</v>
      </c>
      <c r="K61" s="346">
        <v>16.3</v>
      </c>
      <c r="L61" s="346">
        <v>16.100000000000001</v>
      </c>
      <c r="M61" s="890">
        <v>0</v>
      </c>
      <c r="N61" s="890">
        <v>0</v>
      </c>
      <c r="P61" s="337"/>
    </row>
    <row r="62" spans="2:19" ht="20.100000000000001" customHeight="1">
      <c r="B62" s="349"/>
      <c r="C62" s="348" t="s">
        <v>433</v>
      </c>
      <c r="D62" s="347">
        <v>6.7838663915406174</v>
      </c>
      <c r="E62" s="347">
        <v>7.8332659798097977</v>
      </c>
      <c r="F62" s="347">
        <v>6.2598304403385905</v>
      </c>
      <c r="G62" s="347">
        <v>4.8638342486075699</v>
      </c>
      <c r="H62" s="346">
        <v>5.2575177155833792</v>
      </c>
      <c r="I62" s="346">
        <v>4.3</v>
      </c>
      <c r="J62" s="346">
        <v>4.4000000000000004</v>
      </c>
      <c r="K62" s="346">
        <v>3.3611166836077038</v>
      </c>
      <c r="L62" s="346">
        <v>3.6</v>
      </c>
      <c r="M62" s="890">
        <v>0</v>
      </c>
      <c r="N62" s="890">
        <v>0</v>
      </c>
      <c r="P62"/>
      <c r="Q62"/>
    </row>
    <row r="63" spans="2:19" ht="20.100000000000001" customHeight="1">
      <c r="B63" s="349"/>
      <c r="C63" s="348" t="s">
        <v>432</v>
      </c>
      <c r="D63" s="347">
        <v>9.2199330041210299</v>
      </c>
      <c r="E63" s="347">
        <v>11.310892238781694</v>
      </c>
      <c r="F63" s="347">
        <v>11.73816712838358</v>
      </c>
      <c r="G63" s="347">
        <v>15.769059693090703</v>
      </c>
      <c r="H63" s="346">
        <v>18.387382639443647</v>
      </c>
      <c r="I63" s="346">
        <v>19.8</v>
      </c>
      <c r="J63" s="346">
        <v>21</v>
      </c>
      <c r="K63" s="346">
        <v>20.699984471916647</v>
      </c>
      <c r="L63" s="346">
        <v>20.8</v>
      </c>
      <c r="M63" s="890">
        <v>0</v>
      </c>
      <c r="N63" s="890">
        <v>0</v>
      </c>
    </row>
    <row r="64" spans="2:19" ht="20.100000000000001" customHeight="1" thickBot="1">
      <c r="B64" s="345"/>
      <c r="C64" s="344" t="s">
        <v>431</v>
      </c>
      <c r="D64" s="343">
        <v>13.453341107605954</v>
      </c>
      <c r="E64" s="343">
        <v>15.201359393364292</v>
      </c>
      <c r="F64" s="343">
        <v>15.41686783550826</v>
      </c>
      <c r="G64" s="343">
        <v>21.07815800793616</v>
      </c>
      <c r="H64" s="342">
        <v>21.474656195725892</v>
      </c>
      <c r="I64" s="342">
        <v>20.6</v>
      </c>
      <c r="J64" s="342">
        <v>21.8</v>
      </c>
      <c r="K64" s="342">
        <v>21.952178139096368</v>
      </c>
      <c r="L64" s="342">
        <v>22.9</v>
      </c>
      <c r="M64" s="891">
        <v>0</v>
      </c>
      <c r="N64" s="891">
        <v>0</v>
      </c>
    </row>
    <row r="65" spans="3:15" ht="20.100000000000001" customHeight="1" thickTop="1">
      <c r="C65" s="341" t="s">
        <v>430</v>
      </c>
      <c r="D65" s="341"/>
      <c r="E65" s="341"/>
      <c r="F65" s="341"/>
      <c r="G65" s="341"/>
      <c r="H65" s="340"/>
      <c r="I65" s="340"/>
      <c r="J65" s="340"/>
      <c r="M65" s="335"/>
      <c r="N65" s="335"/>
    </row>
    <row r="66" spans="3:15" ht="20.100000000000001" customHeight="1">
      <c r="C66" s="336" t="s">
        <v>960</v>
      </c>
      <c r="D66" s="336"/>
      <c r="E66" s="336"/>
      <c r="F66" s="336"/>
      <c r="G66" s="336"/>
    </row>
    <row r="67" spans="3:15" ht="20.100000000000001" customHeight="1">
      <c r="C67" s="336" t="s">
        <v>2557</v>
      </c>
      <c r="D67" s="336"/>
      <c r="E67" s="336"/>
      <c r="F67" s="336"/>
      <c r="G67" s="336"/>
      <c r="H67" s="339"/>
      <c r="I67" s="339"/>
      <c r="J67" s="339"/>
      <c r="K67" s="339"/>
      <c r="L67" s="339"/>
      <c r="M67" s="338"/>
      <c r="N67" s="338"/>
    </row>
    <row r="68" spans="3:15" ht="20.100000000000001" customHeight="1">
      <c r="C68" s="336" t="s">
        <v>2558</v>
      </c>
      <c r="D68" s="336"/>
      <c r="E68" s="336"/>
      <c r="F68" s="336"/>
      <c r="G68" s="336"/>
      <c r="H68" s="339"/>
      <c r="I68" s="339"/>
      <c r="J68" s="339"/>
      <c r="K68" s="339"/>
      <c r="L68" s="339"/>
      <c r="M68" s="338"/>
      <c r="N68" s="338"/>
    </row>
    <row r="69" spans="3:15">
      <c r="C69" s="336" t="s">
        <v>429</v>
      </c>
      <c r="D69" s="336"/>
      <c r="E69" s="336"/>
      <c r="F69" s="336"/>
      <c r="G69" s="336"/>
    </row>
    <row r="70" spans="3:15">
      <c r="C70" s="336" t="s">
        <v>428</v>
      </c>
      <c r="D70" s="336"/>
      <c r="E70" s="336"/>
      <c r="F70" s="336"/>
      <c r="G70" s="336"/>
      <c r="H70" s="337"/>
      <c r="I70" s="337"/>
    </row>
    <row r="71" spans="3:15">
      <c r="C71" s="336" t="s">
        <v>427</v>
      </c>
      <c r="D71" s="336"/>
      <c r="E71" s="336"/>
      <c r="F71" s="336"/>
      <c r="G71" s="336"/>
    </row>
    <row r="72" spans="3:15">
      <c r="C72" s="2947"/>
      <c r="D72" s="2947"/>
      <c r="E72" s="2947"/>
      <c r="F72" s="2947"/>
      <c r="G72" s="2947"/>
      <c r="H72" s="2947"/>
      <c r="I72" s="2947"/>
      <c r="J72" s="2947"/>
      <c r="K72" s="2947"/>
      <c r="L72" s="2947"/>
      <c r="M72" s="2947"/>
      <c r="N72" s="2947"/>
      <c r="O72" s="2947"/>
    </row>
    <row r="73" spans="3:15">
      <c r="C73" s="2947"/>
      <c r="D73" s="2947"/>
      <c r="E73" s="2947"/>
      <c r="F73" s="2947"/>
      <c r="G73" s="2947"/>
      <c r="H73" s="2947"/>
      <c r="I73" s="2947"/>
      <c r="J73" s="2947"/>
      <c r="K73" s="2947"/>
      <c r="L73" s="2947"/>
      <c r="M73" s="2947"/>
      <c r="N73" s="2947"/>
      <c r="O73" s="2947"/>
    </row>
    <row r="76" spans="3:15">
      <c r="L76" s="334"/>
      <c r="M76" s="334"/>
    </row>
  </sheetData>
  <mergeCells count="15">
    <mergeCell ref="B17:N17"/>
    <mergeCell ref="H55:J55"/>
    <mergeCell ref="C72:O72"/>
    <mergeCell ref="C73:O73"/>
    <mergeCell ref="B18:B19"/>
    <mergeCell ref="C18:C19"/>
    <mergeCell ref="H18:L18"/>
    <mergeCell ref="M18:N18"/>
    <mergeCell ref="H29:J29"/>
    <mergeCell ref="H39:J39"/>
    <mergeCell ref="B1:N1"/>
    <mergeCell ref="B2:N2"/>
    <mergeCell ref="C4:C5"/>
    <mergeCell ref="H4:L4"/>
    <mergeCell ref="H6:J6"/>
  </mergeCells>
  <pageMargins left="0.7" right="0.27" top="0.44" bottom="0.75" header="0.3" footer="0.3"/>
  <pageSetup paperSize="9" scale="4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workbookViewId="0">
      <pane xSplit="3" ySplit="6" topLeftCell="D13" activePane="bottomRight" state="frozen"/>
      <selection activeCell="R21" sqref="R21"/>
      <selection pane="topRight" activeCell="R21" sqref="R21"/>
      <selection pane="bottomLeft" activeCell="R21" sqref="R21"/>
      <selection pane="bottomRight" activeCell="B2" sqref="B2:J2"/>
    </sheetView>
  </sheetViews>
  <sheetFormatPr defaultColWidth="16.5703125" defaultRowHeight="15" customHeight="1"/>
  <cols>
    <col min="1" max="1" width="7.42578125" style="949" customWidth="1"/>
    <col min="2" max="2" width="5.85546875" style="949" customWidth="1"/>
    <col min="3" max="3" width="65.5703125" style="949" customWidth="1"/>
    <col min="4" max="8" width="15" style="949" customWidth="1"/>
    <col min="9" max="9" width="21.28515625" style="949" customWidth="1"/>
    <col min="10" max="10" width="16.28515625" style="949" bestFit="1" customWidth="1"/>
    <col min="11" max="11" width="20.140625" style="949" customWidth="1"/>
    <col min="12" max="16384" width="16.5703125" style="949"/>
  </cols>
  <sheetData>
    <row r="1" spans="1:11" ht="15.75" customHeight="1">
      <c r="A1" s="948"/>
      <c r="B1" s="3068" t="s">
        <v>1197</v>
      </c>
      <c r="C1" s="3069"/>
      <c r="D1" s="3069"/>
      <c r="E1" s="3069"/>
      <c r="F1" s="3069"/>
      <c r="G1" s="3069"/>
      <c r="H1" s="3069"/>
      <c r="I1" s="3069"/>
      <c r="J1" s="3069"/>
    </row>
    <row r="2" spans="1:11" ht="15.75" customHeight="1">
      <c r="A2" s="948"/>
      <c r="B2" s="3068" t="s">
        <v>1063</v>
      </c>
      <c r="C2" s="3069"/>
      <c r="D2" s="3069"/>
      <c r="E2" s="3069"/>
      <c r="F2" s="3069"/>
      <c r="G2" s="3069"/>
      <c r="H2" s="3069"/>
      <c r="I2" s="3069"/>
      <c r="J2" s="3069"/>
    </row>
    <row r="3" spans="1:11" ht="4.5" customHeight="1">
      <c r="A3" s="948"/>
      <c r="B3" s="3068"/>
      <c r="C3" s="3069"/>
      <c r="D3" s="3069"/>
      <c r="E3" s="3069"/>
      <c r="F3" s="3069"/>
      <c r="G3" s="3069"/>
      <c r="H3" s="3069"/>
      <c r="I3" s="1033"/>
      <c r="J3" s="948"/>
      <c r="K3" s="948"/>
    </row>
    <row r="4" spans="1:11" ht="21" customHeight="1" thickBot="1">
      <c r="A4" s="948"/>
      <c r="B4" s="3070" t="s">
        <v>107</v>
      </c>
      <c r="C4" s="3071"/>
      <c r="D4" s="3071"/>
      <c r="E4" s="3071"/>
      <c r="F4" s="3071"/>
      <c r="G4" s="3071"/>
      <c r="H4" s="3071"/>
      <c r="I4" s="3071"/>
      <c r="J4" s="3071"/>
      <c r="K4" s="995"/>
    </row>
    <row r="5" spans="1:11" ht="18.75" customHeight="1" thickTop="1">
      <c r="A5" s="948"/>
      <c r="B5" s="3072" t="s">
        <v>108</v>
      </c>
      <c r="C5" s="3095" t="s">
        <v>56</v>
      </c>
      <c r="D5" s="3058" t="s">
        <v>962</v>
      </c>
      <c r="E5" s="3059"/>
      <c r="F5" s="3058" t="s">
        <v>313</v>
      </c>
      <c r="G5" s="3059"/>
      <c r="H5" s="3058" t="s">
        <v>314</v>
      </c>
      <c r="I5" s="3076"/>
      <c r="J5" s="3077"/>
      <c r="K5" s="1034"/>
    </row>
    <row r="6" spans="1:11" ht="36" customHeight="1">
      <c r="A6" s="948"/>
      <c r="B6" s="3073"/>
      <c r="C6" s="3083"/>
      <c r="D6" s="950" t="s">
        <v>965</v>
      </c>
      <c r="E6" s="951" t="s">
        <v>497</v>
      </c>
      <c r="F6" s="950" t="s">
        <v>57</v>
      </c>
      <c r="G6" s="951" t="s">
        <v>497</v>
      </c>
      <c r="H6" s="951" t="s">
        <v>497</v>
      </c>
      <c r="I6" s="952" t="s">
        <v>1064</v>
      </c>
      <c r="J6" s="953" t="s">
        <v>964</v>
      </c>
      <c r="K6" s="1035"/>
    </row>
    <row r="7" spans="1:11" s="968" customFormat="1" ht="21" customHeight="1">
      <c r="A7" s="967"/>
      <c r="B7" s="955">
        <v>1</v>
      </c>
      <c r="C7" s="1036" t="s">
        <v>1065</v>
      </c>
      <c r="D7" s="1037">
        <v>300650.65542669001</v>
      </c>
      <c r="E7" s="1037">
        <v>218782.52981266001</v>
      </c>
      <c r="F7" s="1037">
        <v>287788.18129101</v>
      </c>
      <c r="G7" s="1037">
        <v>210155.42303257002</v>
      </c>
      <c r="H7" s="1038">
        <v>221533.40091716</v>
      </c>
      <c r="I7" s="1039">
        <v>14.863037189338655</v>
      </c>
      <c r="J7" s="1040">
        <v>5.4140776956427272</v>
      </c>
      <c r="K7" s="960"/>
    </row>
    <row r="8" spans="1:11" ht="21" customHeight="1">
      <c r="A8" s="948"/>
      <c r="B8" s="962">
        <v>2</v>
      </c>
      <c r="C8" s="1036" t="s">
        <v>1066</v>
      </c>
      <c r="D8" s="1038">
        <v>13444.64781377</v>
      </c>
      <c r="E8" s="1038">
        <v>10857.336059270001</v>
      </c>
      <c r="F8" s="1038">
        <v>108002.30286910001</v>
      </c>
      <c r="G8" s="1038">
        <v>65100.364042330002</v>
      </c>
      <c r="H8" s="1038">
        <v>91141.091171840002</v>
      </c>
      <c r="I8" s="1041">
        <v>6.1148044581797096</v>
      </c>
      <c r="J8" s="959">
        <v>40.000893255493338</v>
      </c>
      <c r="K8" s="960"/>
    </row>
    <row r="9" spans="1:11" s="968" customFormat="1" ht="21" customHeight="1">
      <c r="A9" s="967"/>
      <c r="B9" s="962">
        <v>3</v>
      </c>
      <c r="C9" s="1036" t="s">
        <v>1067</v>
      </c>
      <c r="D9" s="1038">
        <v>78010.481890850002</v>
      </c>
      <c r="E9" s="1038">
        <v>54702.797063569997</v>
      </c>
      <c r="F9" s="1038">
        <v>96223.612319170003</v>
      </c>
      <c r="G9" s="1038">
        <v>66134.521574440005</v>
      </c>
      <c r="H9" s="1038">
        <v>86953.224770500005</v>
      </c>
      <c r="I9" s="1041">
        <v>5.8338336708880281</v>
      </c>
      <c r="J9" s="959">
        <v>31.479328345373723</v>
      </c>
      <c r="K9" s="960"/>
    </row>
    <row r="10" spans="1:11" s="961" customFormat="1" ht="21" customHeight="1">
      <c r="A10" s="954"/>
      <c r="B10" s="962">
        <v>4</v>
      </c>
      <c r="C10" s="1036" t="s">
        <v>1068</v>
      </c>
      <c r="D10" s="1038">
        <v>78851.877071380004</v>
      </c>
      <c r="E10" s="1038">
        <v>55429.189887269997</v>
      </c>
      <c r="F10" s="1038">
        <v>82283.834189279994</v>
      </c>
      <c r="G10" s="1038">
        <v>58763.982792440002</v>
      </c>
      <c r="H10" s="1038">
        <v>68967.07643021</v>
      </c>
      <c r="I10" s="1041">
        <v>4.6271136432626827</v>
      </c>
      <c r="J10" s="959">
        <v>17.362835452811808</v>
      </c>
      <c r="K10" s="960"/>
    </row>
    <row r="11" spans="1:11" s="961" customFormat="1" ht="21" customHeight="1">
      <c r="A11" s="954"/>
      <c r="B11" s="962">
        <v>5</v>
      </c>
      <c r="C11" s="1036" t="s">
        <v>1069</v>
      </c>
      <c r="D11" s="1038">
        <v>36431.74838451</v>
      </c>
      <c r="E11" s="1038">
        <v>23589.632219380001</v>
      </c>
      <c r="F11" s="1038">
        <v>31197.365467629999</v>
      </c>
      <c r="G11" s="1038">
        <v>20260.651536419999</v>
      </c>
      <c r="H11" s="1038">
        <v>49160.473444639996</v>
      </c>
      <c r="I11" s="1041">
        <v>3.2982563443171586</v>
      </c>
      <c r="J11" s="959">
        <v>142.64014094645705</v>
      </c>
      <c r="K11" s="960"/>
    </row>
    <row r="12" spans="1:11" s="961" customFormat="1" ht="21" customHeight="1">
      <c r="A12" s="954"/>
      <c r="B12" s="962">
        <v>6</v>
      </c>
      <c r="C12" s="1036" t="s">
        <v>1070</v>
      </c>
      <c r="D12" s="1038">
        <v>39026.721258339996</v>
      </c>
      <c r="E12" s="1038">
        <v>28937.576306439998</v>
      </c>
      <c r="F12" s="1038">
        <v>48766.01427598</v>
      </c>
      <c r="G12" s="1038">
        <v>37894.734419280001</v>
      </c>
      <c r="H12" s="1038">
        <v>42629.403243300003</v>
      </c>
      <c r="I12" s="1041">
        <v>2.8600761923093057</v>
      </c>
      <c r="J12" s="959">
        <v>12.494265751104216</v>
      </c>
      <c r="K12" s="960"/>
    </row>
    <row r="13" spans="1:11" s="961" customFormat="1" ht="21" customHeight="1">
      <c r="A13" s="954"/>
      <c r="B13" s="962">
        <v>7</v>
      </c>
      <c r="C13" s="1036" t="s">
        <v>1071</v>
      </c>
      <c r="D13" s="1038">
        <v>37137.10011503</v>
      </c>
      <c r="E13" s="1038">
        <v>28302.263272700002</v>
      </c>
      <c r="F13" s="1038">
        <v>43576.438943599998</v>
      </c>
      <c r="G13" s="1038">
        <v>31316.936988109999</v>
      </c>
      <c r="H13" s="1038">
        <v>41491.231733289998</v>
      </c>
      <c r="I13" s="1041">
        <v>2.7837144093407402</v>
      </c>
      <c r="J13" s="959">
        <v>32.488154090685306</v>
      </c>
      <c r="K13" s="960"/>
    </row>
    <row r="14" spans="1:11" ht="21" customHeight="1">
      <c r="A14" s="948"/>
      <c r="B14" s="962">
        <v>8</v>
      </c>
      <c r="C14" s="1036" t="s">
        <v>1072</v>
      </c>
      <c r="D14" s="1038">
        <v>45904.019891210002</v>
      </c>
      <c r="E14" s="1038">
        <v>33128.410047259997</v>
      </c>
      <c r="F14" s="1038">
        <v>46355.199166779996</v>
      </c>
      <c r="G14" s="1038">
        <v>34804.932169719999</v>
      </c>
      <c r="H14" s="1038">
        <v>34462.593229190003</v>
      </c>
      <c r="I14" s="1041">
        <v>2.3121515883649537</v>
      </c>
      <c r="J14" s="959">
        <v>-0.98359318403680174</v>
      </c>
      <c r="K14" s="960"/>
    </row>
    <row r="15" spans="1:11" ht="21" customHeight="1">
      <c r="A15" s="948"/>
      <c r="B15" s="962">
        <v>9</v>
      </c>
      <c r="C15" s="1036" t="s">
        <v>1073</v>
      </c>
      <c r="D15" s="1038">
        <v>22098.288755720001</v>
      </c>
      <c r="E15" s="1038">
        <v>17516.573374990003</v>
      </c>
      <c r="F15" s="1038">
        <v>39817.522315030001</v>
      </c>
      <c r="G15" s="1038">
        <v>31792.853930150002</v>
      </c>
      <c r="H15" s="1038">
        <v>32336.05100173</v>
      </c>
      <c r="I15" s="1041">
        <v>2.1694784019263267</v>
      </c>
      <c r="J15" s="959">
        <v>1.7085508358998469</v>
      </c>
      <c r="K15" s="960"/>
    </row>
    <row r="16" spans="1:11" ht="21" customHeight="1">
      <c r="A16" s="948"/>
      <c r="B16" s="962">
        <v>10</v>
      </c>
      <c r="C16" s="1036" t="s">
        <v>1001</v>
      </c>
      <c r="D16" s="1038">
        <v>33263.46578051</v>
      </c>
      <c r="E16" s="1038">
        <v>25888.497923340001</v>
      </c>
      <c r="F16" s="1038">
        <v>38859.879438150005</v>
      </c>
      <c r="G16" s="1038">
        <v>30849.660388159999</v>
      </c>
      <c r="H16" s="1038">
        <v>31646.119034220003</v>
      </c>
      <c r="I16" s="1041">
        <v>2.1231897409444587</v>
      </c>
      <c r="J16" s="959">
        <v>2.581742022565936</v>
      </c>
      <c r="K16" s="960"/>
    </row>
    <row r="17" spans="1:11" ht="21" customHeight="1">
      <c r="A17" s="948"/>
      <c r="B17" s="962">
        <v>11</v>
      </c>
      <c r="C17" s="1036" t="s">
        <v>1074</v>
      </c>
      <c r="D17" s="1038">
        <v>3285.2699575300003</v>
      </c>
      <c r="E17" s="1038">
        <v>2788.40829153</v>
      </c>
      <c r="F17" s="1038">
        <v>7025.8551212900002</v>
      </c>
      <c r="G17" s="1038">
        <v>5314.1089562899997</v>
      </c>
      <c r="H17" s="1038">
        <v>29936.81268164</v>
      </c>
      <c r="I17" s="1041">
        <v>2.0085095898648047</v>
      </c>
      <c r="J17" s="959">
        <v>463.34585775110145</v>
      </c>
      <c r="K17" s="960"/>
    </row>
    <row r="18" spans="1:11" s="961" customFormat="1" ht="21" customHeight="1">
      <c r="A18" s="954"/>
      <c r="B18" s="962">
        <v>12</v>
      </c>
      <c r="C18" s="1036" t="s">
        <v>672</v>
      </c>
      <c r="D18" s="1038">
        <v>30924.352737339999</v>
      </c>
      <c r="E18" s="1038">
        <v>23664.318801630001</v>
      </c>
      <c r="F18" s="1038">
        <v>32925.016708200004</v>
      </c>
      <c r="G18" s="1038">
        <v>23708.7086705</v>
      </c>
      <c r="H18" s="1038">
        <v>27891.660899390001</v>
      </c>
      <c r="I18" s="1041">
        <v>1.8712970211434379</v>
      </c>
      <c r="J18" s="959">
        <v>17.643104426411526</v>
      </c>
      <c r="K18" s="960"/>
    </row>
    <row r="19" spans="1:11" ht="21" customHeight="1">
      <c r="A19" s="948"/>
      <c r="B19" s="962">
        <v>13</v>
      </c>
      <c r="C19" s="1036" t="s">
        <v>1075</v>
      </c>
      <c r="D19" s="1038">
        <v>38677.010964010005</v>
      </c>
      <c r="E19" s="1038">
        <v>26574.051106349998</v>
      </c>
      <c r="F19" s="1038">
        <v>34431.01958272</v>
      </c>
      <c r="G19" s="1038">
        <v>24770.392629540002</v>
      </c>
      <c r="H19" s="1038">
        <v>26021.616106990001</v>
      </c>
      <c r="I19" s="1041">
        <v>1.7458326659712633</v>
      </c>
      <c r="J19" s="959">
        <v>5.0512864134331537</v>
      </c>
      <c r="K19" s="960"/>
    </row>
    <row r="20" spans="1:11" ht="21" customHeight="1">
      <c r="A20" s="948"/>
      <c r="B20" s="962">
        <v>14</v>
      </c>
      <c r="C20" s="1036" t="s">
        <v>1076</v>
      </c>
      <c r="D20" s="1038">
        <v>25934.73704167</v>
      </c>
      <c r="E20" s="1038">
        <v>17740.020367560002</v>
      </c>
      <c r="F20" s="1038">
        <v>19925.71072585</v>
      </c>
      <c r="G20" s="1038">
        <v>19462.022569410001</v>
      </c>
      <c r="H20" s="1038">
        <v>25312.052382270002</v>
      </c>
      <c r="I20" s="1041">
        <v>1.6982268783787067</v>
      </c>
      <c r="J20" s="959">
        <v>30.05869401289749</v>
      </c>
      <c r="K20" s="960"/>
    </row>
    <row r="21" spans="1:11" ht="21" customHeight="1">
      <c r="A21" s="948"/>
      <c r="B21" s="962">
        <v>15</v>
      </c>
      <c r="C21" s="1036" t="s">
        <v>1077</v>
      </c>
      <c r="D21" s="1038">
        <v>25536.351891080001</v>
      </c>
      <c r="E21" s="1038">
        <v>19674.327192689998</v>
      </c>
      <c r="F21" s="1038">
        <v>25571.74020887</v>
      </c>
      <c r="G21" s="1038">
        <v>19547.489103849999</v>
      </c>
      <c r="H21" s="1038">
        <v>21792.591913509998</v>
      </c>
      <c r="I21" s="1041">
        <v>1.4621005352763954</v>
      </c>
      <c r="J21" s="959">
        <v>11.485376959324212</v>
      </c>
      <c r="K21" s="960"/>
    </row>
    <row r="22" spans="1:11" s="1048" customFormat="1" ht="21" customHeight="1">
      <c r="A22" s="1042"/>
      <c r="B22" s="1043">
        <v>16</v>
      </c>
      <c r="C22" s="1044" t="s">
        <v>1078</v>
      </c>
      <c r="D22" s="1038">
        <v>21182.924769549998</v>
      </c>
      <c r="E22" s="1038">
        <v>13894.850194099999</v>
      </c>
      <c r="F22" s="1038">
        <v>24315.828532759999</v>
      </c>
      <c r="G22" s="1038">
        <v>18538.26562581</v>
      </c>
      <c r="H22" s="1038">
        <v>19119.022153999998</v>
      </c>
      <c r="I22" s="1045">
        <v>1.282726379508581</v>
      </c>
      <c r="J22" s="1046">
        <v>3.1327446693904193</v>
      </c>
      <c r="K22" s="1047"/>
    </row>
    <row r="23" spans="1:11" s="1048" customFormat="1" ht="21" customHeight="1">
      <c r="A23" s="1042"/>
      <c r="B23" s="1043">
        <v>17</v>
      </c>
      <c r="C23" s="1044" t="s">
        <v>1042</v>
      </c>
      <c r="D23" s="1049">
        <v>20150.394599840001</v>
      </c>
      <c r="E23" s="1049">
        <v>14963.39308279</v>
      </c>
      <c r="F23" s="1049">
        <v>23439.072384720002</v>
      </c>
      <c r="G23" s="1038">
        <v>17416.4559266</v>
      </c>
      <c r="H23" s="1038">
        <v>18977.514490900001</v>
      </c>
      <c r="I23" s="1045">
        <v>1.2732323995916739</v>
      </c>
      <c r="J23" s="1046">
        <v>8.9631241331699982</v>
      </c>
      <c r="K23" s="1047"/>
    </row>
    <row r="24" spans="1:11" s="1048" customFormat="1" ht="21" customHeight="1">
      <c r="A24" s="1042"/>
      <c r="B24" s="1043">
        <v>18</v>
      </c>
      <c r="C24" s="1044" t="s">
        <v>1045</v>
      </c>
      <c r="D24" s="1049">
        <v>11268.39154957</v>
      </c>
      <c r="E24" s="1049">
        <v>9414.7233846100007</v>
      </c>
      <c r="F24" s="1049">
        <v>13888.836364000001</v>
      </c>
      <c r="G24" s="1038">
        <v>11324.8885164</v>
      </c>
      <c r="H24" s="1038">
        <v>15175.355662940001</v>
      </c>
      <c r="I24" s="1045">
        <v>1.0181393624885526</v>
      </c>
      <c r="J24" s="1046">
        <v>34.000044600562674</v>
      </c>
      <c r="K24" s="1047"/>
    </row>
    <row r="25" spans="1:11" s="1048" customFormat="1" ht="21" customHeight="1">
      <c r="A25" s="1042"/>
      <c r="B25" s="1043">
        <v>19</v>
      </c>
      <c r="C25" s="1044" t="s">
        <v>1079</v>
      </c>
      <c r="D25" s="1049">
        <v>18238.836705729998</v>
      </c>
      <c r="E25" s="1049">
        <v>12908.53862505</v>
      </c>
      <c r="F25" s="1049">
        <v>29624.929538320001</v>
      </c>
      <c r="G25" s="1038">
        <v>23127.585986090002</v>
      </c>
      <c r="H25" s="1038">
        <v>15110.044728770001</v>
      </c>
      <c r="I25" s="1045">
        <v>1.013757545392709</v>
      </c>
      <c r="J25" s="1046">
        <v>-34.666572041466502</v>
      </c>
      <c r="K25" s="1047"/>
    </row>
    <row r="26" spans="1:11" s="1048" customFormat="1" ht="21" customHeight="1">
      <c r="A26" s="1050"/>
      <c r="B26" s="1043">
        <v>20</v>
      </c>
      <c r="C26" s="1044" t="s">
        <v>1080</v>
      </c>
      <c r="D26" s="1049">
        <v>20711.81247728</v>
      </c>
      <c r="E26" s="1049">
        <v>15478.67402461</v>
      </c>
      <c r="F26" s="1049">
        <v>27649.514345259999</v>
      </c>
      <c r="G26" s="1038">
        <v>22154.89541696</v>
      </c>
      <c r="H26" s="1038">
        <v>14876.439343639999</v>
      </c>
      <c r="I26" s="1045">
        <v>0.99808457909307935</v>
      </c>
      <c r="J26" s="1046">
        <v>-32.852586014683702</v>
      </c>
      <c r="K26" s="1047"/>
    </row>
    <row r="27" spans="1:11" ht="21" customHeight="1">
      <c r="A27" s="1051"/>
      <c r="B27" s="1052" t="s">
        <v>1013</v>
      </c>
      <c r="C27" s="970" t="s">
        <v>1014</v>
      </c>
      <c r="D27" s="1053">
        <v>900729.08908160997</v>
      </c>
      <c r="E27" s="1053">
        <v>654236.11103780009</v>
      </c>
      <c r="F27" s="1053">
        <v>1061668.1490740401</v>
      </c>
      <c r="G27" s="1053">
        <v>772439.14956146001</v>
      </c>
      <c r="H27" s="1053">
        <v>914533.77534012997</v>
      </c>
      <c r="I27" s="1054">
        <v>61.357562595581221</v>
      </c>
      <c r="J27" s="973">
        <v>18.395575348471382</v>
      </c>
      <c r="K27" s="960"/>
    </row>
    <row r="28" spans="1:11" ht="21" customHeight="1">
      <c r="A28" s="1051"/>
      <c r="B28" s="1055" t="s">
        <v>1015</v>
      </c>
      <c r="C28" s="1056" t="s">
        <v>1016</v>
      </c>
      <c r="D28" s="1053">
        <v>692256.44199069019</v>
      </c>
      <c r="E28" s="1053">
        <v>513133.69886719994</v>
      </c>
      <c r="F28" s="1053">
        <v>742454.58575125993</v>
      </c>
      <c r="G28" s="1053">
        <v>537093.69107053999</v>
      </c>
      <c r="H28" s="1053">
        <v>575965.09171556996</v>
      </c>
      <c r="I28" s="1054">
        <v>38.642437404418786</v>
      </c>
      <c r="J28" s="973">
        <v>7.2373593827831373</v>
      </c>
      <c r="K28" s="960"/>
    </row>
    <row r="29" spans="1:11" ht="21" customHeight="1">
      <c r="A29" s="1051"/>
      <c r="B29" s="1057" t="s">
        <v>1017</v>
      </c>
      <c r="C29" s="1058" t="s">
        <v>1081</v>
      </c>
      <c r="D29" s="1059">
        <v>1592985.5310723002</v>
      </c>
      <c r="E29" s="1059">
        <v>1167369.809905</v>
      </c>
      <c r="F29" s="1059">
        <v>1804122.7348253001</v>
      </c>
      <c r="G29" s="1059">
        <v>1309532.840632</v>
      </c>
      <c r="H29" s="1059">
        <v>1490498.8670556999</v>
      </c>
      <c r="I29" s="981">
        <v>100</v>
      </c>
      <c r="J29" s="973">
        <v>13.819128532611913</v>
      </c>
      <c r="K29" s="960"/>
    </row>
    <row r="30" spans="1:11" ht="21" customHeight="1">
      <c r="A30" s="1051"/>
      <c r="B30" s="3093" t="s">
        <v>1019</v>
      </c>
      <c r="C30" s="1060" t="s">
        <v>1082</v>
      </c>
      <c r="D30" s="1061"/>
      <c r="E30" s="1061"/>
      <c r="F30" s="1061"/>
      <c r="G30" s="1061"/>
      <c r="H30" s="1062"/>
      <c r="I30" s="1062"/>
      <c r="J30" s="1063"/>
      <c r="K30" s="960"/>
    </row>
    <row r="31" spans="1:11" ht="21" customHeight="1" thickBot="1">
      <c r="A31" s="1051"/>
      <c r="B31" s="3094"/>
      <c r="C31" s="1064" t="s">
        <v>669</v>
      </c>
      <c r="D31" s="1065">
        <v>17848.364942717246</v>
      </c>
      <c r="E31" s="1065">
        <v>12729.77</v>
      </c>
      <c r="F31" s="1065">
        <v>12923.161293210002</v>
      </c>
      <c r="G31" s="1065">
        <v>9459.0040000000008</v>
      </c>
      <c r="H31" s="1065">
        <v>7332.45</v>
      </c>
      <c r="I31" s="991" t="s">
        <v>62</v>
      </c>
      <c r="J31" s="1066" t="s">
        <v>62</v>
      </c>
      <c r="K31" s="960"/>
    </row>
    <row r="32" spans="1:11" ht="21" customHeight="1" thickTop="1">
      <c r="A32" s="948"/>
      <c r="B32" s="3066" t="s">
        <v>1083</v>
      </c>
      <c r="C32" s="3067"/>
      <c r="D32" s="3067"/>
      <c r="E32" s="3067"/>
      <c r="F32" s="3067"/>
      <c r="G32" s="3067"/>
      <c r="H32" s="3067"/>
      <c r="I32" s="993"/>
      <c r="J32" s="993"/>
      <c r="K32" s="960"/>
    </row>
    <row r="33" spans="1:11" ht="17.25" customHeight="1">
      <c r="A33" s="948"/>
      <c r="B33" s="996" t="s">
        <v>1084</v>
      </c>
      <c r="C33" s="996"/>
      <c r="D33" s="996"/>
      <c r="E33" s="996"/>
      <c r="F33" s="996"/>
      <c r="G33" s="1067"/>
      <c r="H33" s="995"/>
      <c r="I33" s="966"/>
      <c r="J33" s="995"/>
      <c r="K33" s="960"/>
    </row>
    <row r="34" spans="1:11" ht="17.25" customHeight="1">
      <c r="A34" s="948"/>
      <c r="B34" s="996"/>
      <c r="C34" s="996"/>
      <c r="D34" s="996"/>
      <c r="E34" s="996"/>
      <c r="F34" s="996"/>
      <c r="G34" s="1068"/>
      <c r="H34" s="1069"/>
      <c r="I34" s="966"/>
      <c r="J34" s="995"/>
      <c r="K34" s="995"/>
    </row>
    <row r="35" spans="1:11" ht="16.5" customHeight="1">
      <c r="A35" s="948"/>
      <c r="B35" s="3066" t="s">
        <v>1085</v>
      </c>
      <c r="C35" s="3067"/>
      <c r="D35" s="996"/>
      <c r="E35" s="1070"/>
      <c r="F35" s="996"/>
      <c r="G35" s="1067"/>
      <c r="H35" s="995"/>
      <c r="I35" s="966"/>
      <c r="J35" s="995"/>
      <c r="K35" s="995"/>
    </row>
    <row r="36" spans="1:11" ht="16.5" customHeight="1">
      <c r="A36" s="948"/>
      <c r="B36" s="3066" t="s">
        <v>1024</v>
      </c>
      <c r="C36" s="3067"/>
      <c r="D36" s="1071"/>
      <c r="E36" s="1071"/>
      <c r="F36" s="1071"/>
      <c r="G36" s="1071"/>
      <c r="H36" s="1071"/>
      <c r="I36" s="1071"/>
      <c r="J36" s="1071"/>
      <c r="K36" s="1071"/>
    </row>
    <row r="37" spans="1:11" ht="21" customHeight="1">
      <c r="A37" s="948"/>
      <c r="B37" s="1072"/>
      <c r="C37" s="948"/>
      <c r="D37" s="1020"/>
      <c r="E37" s="1020"/>
      <c r="F37" s="1020"/>
      <c r="G37" s="1020"/>
      <c r="H37" s="1020"/>
      <c r="I37" s="1073"/>
      <c r="J37" s="948"/>
      <c r="K37" s="948"/>
    </row>
    <row r="38" spans="1:11" ht="21" customHeight="1">
      <c r="A38" s="948"/>
      <c r="B38" s="1072"/>
      <c r="C38" s="948"/>
      <c r="D38" s="1074"/>
      <c r="E38" s="1074"/>
      <c r="F38" s="1074"/>
      <c r="G38" s="1074"/>
      <c r="H38" s="1074"/>
      <c r="I38" s="1074"/>
      <c r="J38" s="1074"/>
      <c r="K38" s="1074"/>
    </row>
    <row r="39" spans="1:11" ht="21" customHeight="1">
      <c r="A39" s="948"/>
      <c r="B39" s="1072"/>
      <c r="C39" s="948"/>
      <c r="D39" s="948"/>
      <c r="E39" s="948"/>
      <c r="F39" s="948"/>
      <c r="G39" s="1075"/>
      <c r="H39" s="1072"/>
      <c r="I39" s="1072"/>
      <c r="J39" s="948"/>
      <c r="K39" s="948"/>
    </row>
    <row r="40" spans="1:11" ht="21" customHeight="1">
      <c r="A40" s="948"/>
      <c r="B40" s="1072"/>
      <c r="C40" s="948"/>
      <c r="D40" s="948"/>
      <c r="E40" s="948"/>
      <c r="F40" s="948"/>
      <c r="G40" s="979"/>
      <c r="H40" s="1072"/>
      <c r="I40" s="1072"/>
      <c r="J40" s="948"/>
      <c r="K40" s="948"/>
    </row>
    <row r="41" spans="1:11" ht="21" customHeight="1">
      <c r="A41" s="948"/>
      <c r="B41" s="1072"/>
      <c r="C41" s="948"/>
      <c r="D41" s="948"/>
      <c r="E41" s="948"/>
      <c r="F41" s="948"/>
      <c r="G41" s="979"/>
      <c r="H41" s="1072"/>
      <c r="I41" s="1072"/>
      <c r="J41" s="948"/>
      <c r="K41" s="948"/>
    </row>
    <row r="42" spans="1:11" ht="21" customHeight="1">
      <c r="A42" s="948"/>
      <c r="B42" s="1072"/>
      <c r="C42" s="948"/>
      <c r="D42" s="948"/>
      <c r="E42" s="948"/>
      <c r="F42" s="948"/>
      <c r="G42" s="979"/>
      <c r="H42" s="1072"/>
      <c r="I42" s="1072"/>
      <c r="J42" s="948"/>
      <c r="K42" s="948"/>
    </row>
    <row r="43" spans="1:11" ht="21" customHeight="1">
      <c r="A43" s="948"/>
      <c r="B43" s="1072"/>
      <c r="C43" s="948"/>
      <c r="D43" s="948"/>
      <c r="E43" s="948"/>
      <c r="F43" s="948"/>
      <c r="G43" s="979"/>
      <c r="H43" s="1072"/>
      <c r="I43" s="1072"/>
      <c r="J43" s="948"/>
      <c r="K43" s="948"/>
    </row>
    <row r="44" spans="1:11" ht="21" customHeight="1">
      <c r="A44" s="948"/>
      <c r="B44" s="1072"/>
      <c r="C44" s="948"/>
      <c r="D44" s="948"/>
      <c r="E44" s="948"/>
      <c r="F44" s="948"/>
      <c r="G44" s="979"/>
      <c r="H44" s="1072"/>
      <c r="I44" s="1072"/>
      <c r="J44" s="948"/>
      <c r="K44" s="948"/>
    </row>
    <row r="45" spans="1:11" ht="21" customHeight="1">
      <c r="A45" s="948"/>
      <c r="B45" s="1072"/>
      <c r="C45" s="948"/>
      <c r="D45" s="948"/>
      <c r="E45" s="948"/>
      <c r="F45" s="948"/>
      <c r="G45" s="979"/>
      <c r="H45" s="1072"/>
      <c r="I45" s="1072"/>
      <c r="J45" s="948"/>
      <c r="K45" s="948"/>
    </row>
    <row r="46" spans="1:11" ht="21" customHeight="1">
      <c r="A46" s="948"/>
      <c r="B46" s="1072"/>
      <c r="C46" s="948"/>
      <c r="D46" s="948"/>
      <c r="E46" s="948"/>
      <c r="F46" s="948"/>
      <c r="G46" s="979"/>
      <c r="H46" s="1072"/>
      <c r="I46" s="1072"/>
      <c r="J46" s="948"/>
      <c r="K46" s="948"/>
    </row>
    <row r="47" spans="1:11" ht="21" customHeight="1">
      <c r="A47" s="948"/>
      <c r="B47" s="1072"/>
      <c r="C47" s="948"/>
      <c r="D47" s="948"/>
      <c r="E47" s="948"/>
      <c r="F47" s="948"/>
      <c r="G47" s="979"/>
      <c r="H47" s="1072"/>
      <c r="I47" s="1072"/>
      <c r="J47" s="948"/>
      <c r="K47" s="948"/>
    </row>
    <row r="48" spans="1:11" ht="21" customHeight="1">
      <c r="A48" s="948"/>
      <c r="B48" s="1072"/>
      <c r="C48" s="948"/>
      <c r="D48" s="948"/>
      <c r="E48" s="948"/>
      <c r="F48" s="948"/>
      <c r="G48" s="979"/>
      <c r="H48" s="1072"/>
      <c r="I48" s="1072"/>
      <c r="J48" s="948"/>
      <c r="K48" s="948"/>
    </row>
    <row r="49" spans="1:11" ht="21" customHeight="1">
      <c r="A49" s="948"/>
      <c r="B49" s="1072"/>
      <c r="C49" s="948"/>
      <c r="D49" s="948"/>
      <c r="E49" s="948"/>
      <c r="F49" s="948"/>
      <c r="G49" s="979"/>
      <c r="H49" s="1072"/>
      <c r="I49" s="1072"/>
      <c r="J49" s="948"/>
      <c r="K49" s="948"/>
    </row>
    <row r="50" spans="1:11" ht="21" customHeight="1">
      <c r="A50" s="948"/>
      <c r="B50" s="1072"/>
      <c r="C50" s="948"/>
      <c r="D50" s="948"/>
      <c r="E50" s="948"/>
      <c r="F50" s="948"/>
      <c r="G50" s="979"/>
      <c r="H50" s="1072"/>
      <c r="I50" s="1072"/>
      <c r="J50" s="948"/>
      <c r="K50" s="948"/>
    </row>
    <row r="51" spans="1:11" ht="21" customHeight="1">
      <c r="A51" s="948"/>
      <c r="B51" s="1072"/>
      <c r="C51" s="948"/>
      <c r="D51" s="948"/>
      <c r="E51" s="948"/>
      <c r="F51" s="948"/>
      <c r="G51" s="979"/>
      <c r="H51" s="1072"/>
      <c r="I51" s="1072"/>
      <c r="J51" s="948"/>
      <c r="K51" s="948"/>
    </row>
    <row r="52" spans="1:11" ht="21" customHeight="1">
      <c r="A52" s="948"/>
      <c r="B52" s="1072"/>
      <c r="C52" s="948"/>
      <c r="D52" s="948"/>
      <c r="E52" s="948"/>
      <c r="F52" s="948"/>
      <c r="G52" s="979"/>
      <c r="H52" s="1072"/>
      <c r="I52" s="1072"/>
      <c r="J52" s="948"/>
      <c r="K52" s="948"/>
    </row>
    <row r="53" spans="1:11" ht="21" customHeight="1">
      <c r="A53" s="948"/>
      <c r="B53" s="1072"/>
      <c r="C53" s="948"/>
      <c r="D53" s="948"/>
      <c r="E53" s="948"/>
      <c r="F53" s="948"/>
      <c r="G53" s="979"/>
      <c r="H53" s="1072"/>
      <c r="I53" s="1072"/>
      <c r="J53" s="948"/>
      <c r="K53" s="948"/>
    </row>
    <row r="54" spans="1:11" ht="21" customHeight="1">
      <c r="A54" s="948"/>
      <c r="B54" s="1072"/>
      <c r="C54" s="948"/>
      <c r="D54" s="948"/>
      <c r="E54" s="948"/>
      <c r="F54" s="948"/>
      <c r="G54" s="979"/>
      <c r="H54" s="1072"/>
      <c r="I54" s="1072"/>
      <c r="J54" s="948"/>
      <c r="K54" s="948"/>
    </row>
    <row r="55" spans="1:11" ht="21" customHeight="1">
      <c r="A55" s="948"/>
      <c r="B55" s="1072"/>
      <c r="C55" s="948"/>
      <c r="D55" s="948"/>
      <c r="E55" s="948"/>
      <c r="F55" s="948"/>
      <c r="G55" s="979"/>
      <c r="H55" s="1072"/>
      <c r="I55" s="1072"/>
      <c r="J55" s="948"/>
      <c r="K55" s="948"/>
    </row>
    <row r="56" spans="1:11" ht="21" customHeight="1">
      <c r="A56" s="948"/>
      <c r="B56" s="1072"/>
      <c r="C56" s="948"/>
      <c r="D56" s="948"/>
      <c r="E56" s="948"/>
      <c r="F56" s="948"/>
      <c r="G56" s="979"/>
      <c r="H56" s="1072"/>
      <c r="I56" s="1072"/>
      <c r="J56" s="948"/>
      <c r="K56" s="948"/>
    </row>
    <row r="57" spans="1:11" ht="21" customHeight="1">
      <c r="A57" s="948"/>
      <c r="B57" s="1072"/>
      <c r="C57" s="948"/>
      <c r="D57" s="948"/>
      <c r="E57" s="948"/>
      <c r="F57" s="948"/>
      <c r="G57" s="979"/>
      <c r="H57" s="1072"/>
      <c r="I57" s="1072"/>
      <c r="J57" s="948"/>
      <c r="K57" s="948"/>
    </row>
    <row r="58" spans="1:11" ht="21" customHeight="1">
      <c r="A58" s="948"/>
      <c r="B58" s="1072"/>
      <c r="C58" s="948"/>
      <c r="D58" s="948"/>
      <c r="E58" s="948"/>
      <c r="F58" s="948"/>
      <c r="G58" s="979"/>
      <c r="H58" s="1072"/>
      <c r="I58" s="1072"/>
      <c r="J58" s="948"/>
      <c r="K58" s="948"/>
    </row>
    <row r="59" spans="1:11" ht="21" customHeight="1">
      <c r="A59" s="948"/>
      <c r="B59" s="1072"/>
      <c r="C59" s="948"/>
      <c r="D59" s="948"/>
      <c r="E59" s="948"/>
      <c r="F59" s="948"/>
      <c r="G59" s="979"/>
      <c r="H59" s="1072"/>
      <c r="I59" s="1072"/>
      <c r="J59" s="948"/>
      <c r="K59" s="948"/>
    </row>
    <row r="60" spans="1:11" ht="21" customHeight="1">
      <c r="A60" s="948"/>
      <c r="B60" s="1072"/>
      <c r="C60" s="948"/>
      <c r="D60" s="948"/>
      <c r="E60" s="948"/>
      <c r="F60" s="948"/>
      <c r="G60" s="979"/>
      <c r="H60" s="1072"/>
      <c r="I60" s="1072"/>
      <c r="J60" s="948"/>
      <c r="K60" s="948"/>
    </row>
    <row r="61" spans="1:11" ht="21" customHeight="1">
      <c r="A61" s="948"/>
      <c r="B61" s="1072"/>
      <c r="C61" s="948"/>
      <c r="D61" s="948"/>
      <c r="E61" s="948"/>
      <c r="F61" s="948"/>
      <c r="G61" s="979"/>
      <c r="H61" s="1072"/>
      <c r="I61" s="1072"/>
      <c r="J61" s="948"/>
      <c r="K61" s="948"/>
    </row>
    <row r="62" spans="1:11" ht="21" customHeight="1">
      <c r="A62" s="948"/>
      <c r="B62" s="1072"/>
      <c r="C62" s="948"/>
      <c r="D62" s="948"/>
      <c r="E62" s="948"/>
      <c r="F62" s="948"/>
      <c r="G62" s="979"/>
      <c r="H62" s="1072"/>
      <c r="I62" s="1072"/>
      <c r="J62" s="948"/>
      <c r="K62" s="948"/>
    </row>
    <row r="63" spans="1:11" ht="21" customHeight="1">
      <c r="A63" s="948"/>
      <c r="B63" s="1072"/>
      <c r="C63" s="948"/>
      <c r="D63" s="948"/>
      <c r="E63" s="948"/>
      <c r="F63" s="948"/>
      <c r="G63" s="979"/>
      <c r="H63" s="1072"/>
      <c r="I63" s="1072"/>
      <c r="J63" s="948"/>
      <c r="K63" s="948"/>
    </row>
    <row r="64" spans="1:11" ht="21" customHeight="1">
      <c r="A64" s="948"/>
      <c r="B64" s="1072"/>
      <c r="C64" s="948"/>
      <c r="D64" s="948"/>
      <c r="E64" s="948"/>
      <c r="F64" s="948"/>
      <c r="G64" s="979"/>
      <c r="H64" s="1072"/>
      <c r="I64" s="1072"/>
      <c r="J64" s="948"/>
      <c r="K64" s="948"/>
    </row>
    <row r="65" spans="1:11" ht="21" customHeight="1">
      <c r="A65" s="948"/>
      <c r="B65" s="1072"/>
      <c r="C65" s="948"/>
      <c r="D65" s="948"/>
      <c r="E65" s="948"/>
      <c r="F65" s="948"/>
      <c r="G65" s="979"/>
      <c r="H65" s="1072"/>
      <c r="I65" s="1072"/>
      <c r="J65" s="948"/>
      <c r="K65" s="948"/>
    </row>
    <row r="66" spans="1:11" ht="21" customHeight="1">
      <c r="A66" s="948"/>
      <c r="B66" s="1072"/>
      <c r="C66" s="948"/>
      <c r="D66" s="948"/>
      <c r="E66" s="948"/>
      <c r="F66" s="948"/>
      <c r="G66" s="979"/>
      <c r="H66" s="1072"/>
      <c r="I66" s="1072"/>
      <c r="J66" s="948"/>
      <c r="K66" s="948"/>
    </row>
    <row r="67" spans="1:11" ht="21" customHeight="1">
      <c r="A67" s="948"/>
      <c r="B67" s="1072"/>
      <c r="C67" s="948"/>
      <c r="D67" s="948"/>
      <c r="E67" s="948"/>
      <c r="F67" s="948"/>
      <c r="G67" s="979"/>
      <c r="H67" s="1072"/>
      <c r="I67" s="1072"/>
      <c r="J67" s="948"/>
      <c r="K67" s="948"/>
    </row>
    <row r="68" spans="1:11" ht="21" customHeight="1">
      <c r="A68" s="948"/>
      <c r="B68" s="1072"/>
      <c r="C68" s="948"/>
      <c r="D68" s="948"/>
      <c r="E68" s="948"/>
      <c r="F68" s="948"/>
      <c r="G68" s="979"/>
      <c r="H68" s="1072"/>
      <c r="I68" s="1072"/>
      <c r="J68" s="948"/>
      <c r="K68" s="948"/>
    </row>
    <row r="69" spans="1:11" ht="21" customHeight="1">
      <c r="A69" s="948"/>
      <c r="B69" s="1072"/>
      <c r="C69" s="948"/>
      <c r="D69" s="948"/>
      <c r="E69" s="948"/>
      <c r="F69" s="948"/>
      <c r="G69" s="979"/>
      <c r="H69" s="1072"/>
      <c r="I69" s="1072"/>
      <c r="J69" s="948"/>
      <c r="K69" s="948"/>
    </row>
    <row r="70" spans="1:11" ht="21" customHeight="1">
      <c r="A70" s="948"/>
      <c r="B70" s="1072"/>
      <c r="C70" s="948"/>
      <c r="D70" s="948"/>
      <c r="E70" s="948"/>
      <c r="F70" s="948"/>
      <c r="G70" s="979"/>
      <c r="H70" s="1072"/>
      <c r="I70" s="1072"/>
      <c r="J70" s="948"/>
      <c r="K70" s="948"/>
    </row>
    <row r="71" spans="1:11" ht="21" customHeight="1">
      <c r="A71" s="948"/>
      <c r="B71" s="1072"/>
      <c r="C71" s="948"/>
      <c r="D71" s="948"/>
      <c r="E71" s="948"/>
      <c r="F71" s="948"/>
      <c r="G71" s="979"/>
      <c r="H71" s="1072"/>
      <c r="I71" s="1072"/>
      <c r="J71" s="948"/>
      <c r="K71" s="948"/>
    </row>
    <row r="72" spans="1:11" ht="21" customHeight="1">
      <c r="A72" s="948"/>
      <c r="B72" s="1072"/>
      <c r="C72" s="948"/>
      <c r="D72" s="948"/>
      <c r="E72" s="948"/>
      <c r="F72" s="948"/>
      <c r="G72" s="979"/>
      <c r="H72" s="1072"/>
      <c r="I72" s="1072"/>
      <c r="J72" s="948"/>
      <c r="K72" s="948"/>
    </row>
    <row r="73" spans="1:11" ht="21" customHeight="1">
      <c r="A73" s="948"/>
      <c r="B73" s="1072"/>
      <c r="C73" s="948"/>
      <c r="D73" s="948"/>
      <c r="E73" s="948"/>
      <c r="F73" s="948"/>
      <c r="G73" s="979"/>
      <c r="H73" s="1072"/>
      <c r="I73" s="1072"/>
      <c r="J73" s="948"/>
      <c r="K73" s="948"/>
    </row>
    <row r="74" spans="1:11" ht="21" customHeight="1">
      <c r="A74" s="948"/>
      <c r="B74" s="1072"/>
      <c r="C74" s="948"/>
      <c r="D74" s="948"/>
      <c r="E74" s="948"/>
      <c r="F74" s="948"/>
      <c r="G74" s="979"/>
      <c r="H74" s="1072"/>
      <c r="I74" s="1072"/>
      <c r="J74" s="948"/>
      <c r="K74" s="948"/>
    </row>
    <row r="75" spans="1:11" ht="21" customHeight="1">
      <c r="A75" s="948"/>
      <c r="B75" s="1072"/>
      <c r="C75" s="948"/>
      <c r="D75" s="948"/>
      <c r="E75" s="948"/>
      <c r="F75" s="948"/>
      <c r="G75" s="979"/>
      <c r="H75" s="1072"/>
      <c r="I75" s="1072"/>
      <c r="J75" s="948"/>
      <c r="K75" s="948"/>
    </row>
    <row r="76" spans="1:11" ht="21" customHeight="1">
      <c r="A76" s="948"/>
      <c r="B76" s="1072"/>
      <c r="C76" s="948"/>
      <c r="D76" s="948"/>
      <c r="E76" s="948"/>
      <c r="F76" s="948"/>
      <c r="G76" s="979"/>
      <c r="H76" s="1072"/>
      <c r="I76" s="1072"/>
      <c r="J76" s="948"/>
      <c r="K76" s="948"/>
    </row>
    <row r="77" spans="1:11" ht="21" customHeight="1">
      <c r="A77" s="948"/>
      <c r="B77" s="1072"/>
      <c r="C77" s="948"/>
      <c r="D77" s="948"/>
      <c r="E77" s="948"/>
      <c r="F77" s="948"/>
      <c r="G77" s="979"/>
      <c r="H77" s="1072"/>
      <c r="I77" s="1072"/>
      <c r="J77" s="948"/>
      <c r="K77" s="948"/>
    </row>
    <row r="78" spans="1:11" ht="21" customHeight="1">
      <c r="A78" s="948"/>
      <c r="B78" s="1072"/>
      <c r="C78" s="948"/>
      <c r="D78" s="948"/>
      <c r="E78" s="948"/>
      <c r="F78" s="948"/>
      <c r="G78" s="979"/>
      <c r="H78" s="1072"/>
      <c r="I78" s="1072"/>
      <c r="J78" s="948"/>
      <c r="K78" s="948"/>
    </row>
    <row r="79" spans="1:11" ht="21" customHeight="1">
      <c r="A79" s="948"/>
      <c r="B79" s="1072"/>
      <c r="C79" s="948"/>
      <c r="D79" s="948"/>
      <c r="E79" s="948"/>
      <c r="F79" s="948"/>
      <c r="G79" s="979"/>
      <c r="H79" s="1072"/>
      <c r="I79" s="1072"/>
      <c r="J79" s="948"/>
      <c r="K79" s="948"/>
    </row>
    <row r="80" spans="1:11" ht="21" customHeight="1">
      <c r="A80" s="948"/>
      <c r="B80" s="1072"/>
      <c r="C80" s="948"/>
      <c r="D80" s="948"/>
      <c r="E80" s="948"/>
      <c r="F80" s="948"/>
      <c r="G80" s="979"/>
      <c r="H80" s="1072"/>
      <c r="I80" s="1072"/>
      <c r="J80" s="948"/>
      <c r="K80" s="948"/>
    </row>
    <row r="81" spans="1:11" ht="21" customHeight="1">
      <c r="A81" s="948"/>
      <c r="B81" s="1072"/>
      <c r="C81" s="948"/>
      <c r="D81" s="948"/>
      <c r="E81" s="948"/>
      <c r="F81" s="948"/>
      <c r="G81" s="979"/>
      <c r="H81" s="1072"/>
      <c r="I81" s="1072"/>
      <c r="J81" s="948"/>
      <c r="K81" s="948"/>
    </row>
    <row r="82" spans="1:11" ht="21" customHeight="1">
      <c r="A82" s="948"/>
      <c r="B82" s="1072"/>
      <c r="C82" s="948"/>
      <c r="D82" s="948"/>
      <c r="E82" s="948"/>
      <c r="F82" s="948"/>
      <c r="G82" s="979"/>
      <c r="H82" s="1072"/>
      <c r="I82" s="1072"/>
      <c r="J82" s="948"/>
      <c r="K82" s="948"/>
    </row>
    <row r="83" spans="1:11" ht="21" customHeight="1">
      <c r="A83" s="948"/>
      <c r="B83" s="1072"/>
      <c r="C83" s="948"/>
      <c r="D83" s="948"/>
      <c r="E83" s="948"/>
      <c r="F83" s="948"/>
      <c r="G83" s="979"/>
      <c r="H83" s="1072"/>
      <c r="I83" s="1072"/>
      <c r="J83" s="948"/>
      <c r="K83" s="948"/>
    </row>
    <row r="84" spans="1:11" ht="21" customHeight="1">
      <c r="A84" s="948"/>
      <c r="B84" s="1072"/>
      <c r="C84" s="948"/>
      <c r="D84" s="948"/>
      <c r="E84" s="948"/>
      <c r="F84" s="948"/>
      <c r="G84" s="979"/>
      <c r="H84" s="1072"/>
      <c r="I84" s="1072"/>
      <c r="J84" s="948"/>
      <c r="K84" s="948"/>
    </row>
    <row r="85" spans="1:11" ht="21" customHeight="1">
      <c r="A85" s="948"/>
      <c r="B85" s="1072"/>
      <c r="C85" s="948"/>
      <c r="D85" s="948"/>
      <c r="E85" s="948"/>
      <c r="F85" s="948"/>
      <c r="G85" s="979"/>
      <c r="H85" s="1072"/>
      <c r="I85" s="1072"/>
      <c r="J85" s="948"/>
      <c r="K85" s="948"/>
    </row>
    <row r="86" spans="1:11" ht="21" customHeight="1">
      <c r="A86" s="948"/>
      <c r="B86" s="1072"/>
      <c r="C86" s="948"/>
      <c r="D86" s="948"/>
      <c r="E86" s="948"/>
      <c r="F86" s="948"/>
      <c r="G86" s="979"/>
      <c r="H86" s="1072"/>
      <c r="I86" s="1072"/>
      <c r="J86" s="948"/>
      <c r="K86" s="948"/>
    </row>
    <row r="87" spans="1:11" ht="21" customHeight="1">
      <c r="A87" s="948"/>
      <c r="B87" s="1072"/>
      <c r="C87" s="948"/>
      <c r="D87" s="948"/>
      <c r="E87" s="948"/>
      <c r="F87" s="948"/>
      <c r="G87" s="979"/>
      <c r="H87" s="1072"/>
      <c r="I87" s="1072"/>
      <c r="J87" s="948"/>
      <c r="K87" s="948"/>
    </row>
    <row r="88" spans="1:11" ht="21" customHeight="1">
      <c r="A88" s="948"/>
      <c r="B88" s="1072"/>
      <c r="C88" s="948"/>
      <c r="D88" s="948"/>
      <c r="E88" s="948"/>
      <c r="F88" s="948"/>
      <c r="G88" s="979"/>
      <c r="H88" s="1072"/>
      <c r="I88" s="1072"/>
      <c r="J88" s="948"/>
      <c r="K88" s="948"/>
    </row>
    <row r="89" spans="1:11" ht="21" customHeight="1">
      <c r="A89" s="948"/>
      <c r="B89" s="1072"/>
      <c r="C89" s="948"/>
      <c r="D89" s="948"/>
      <c r="E89" s="948"/>
      <c r="F89" s="948"/>
      <c r="G89" s="979"/>
      <c r="H89" s="1072"/>
      <c r="I89" s="1072"/>
      <c r="J89" s="948"/>
      <c r="K89" s="948"/>
    </row>
    <row r="90" spans="1:11" ht="21" customHeight="1">
      <c r="A90" s="948"/>
      <c r="B90" s="1072"/>
      <c r="C90" s="948"/>
      <c r="D90" s="948"/>
      <c r="E90" s="948"/>
      <c r="F90" s="948"/>
      <c r="G90" s="979"/>
      <c r="H90" s="1072"/>
      <c r="I90" s="1072"/>
      <c r="J90" s="948"/>
      <c r="K90" s="948"/>
    </row>
    <row r="91" spans="1:11" ht="21" customHeight="1">
      <c r="A91" s="948"/>
      <c r="B91" s="1072"/>
      <c r="C91" s="948"/>
      <c r="D91" s="948"/>
      <c r="E91" s="948"/>
      <c r="F91" s="948"/>
      <c r="G91" s="979"/>
      <c r="H91" s="1072"/>
      <c r="I91" s="1072"/>
      <c r="J91" s="948"/>
      <c r="K91" s="948"/>
    </row>
    <row r="92" spans="1:11" ht="21" customHeight="1">
      <c r="A92" s="948"/>
      <c r="B92" s="1072"/>
      <c r="C92" s="948"/>
      <c r="D92" s="948"/>
      <c r="E92" s="948"/>
      <c r="F92" s="948"/>
      <c r="G92" s="979"/>
      <c r="H92" s="1072"/>
      <c r="I92" s="1072"/>
      <c r="J92" s="948"/>
      <c r="K92" s="948"/>
    </row>
    <row r="93" spans="1:11" ht="21" customHeight="1">
      <c r="A93" s="948"/>
      <c r="B93" s="1072"/>
      <c r="C93" s="948"/>
      <c r="D93" s="948"/>
      <c r="E93" s="948"/>
      <c r="F93" s="948"/>
      <c r="G93" s="979"/>
      <c r="H93" s="1072"/>
      <c r="I93" s="1072"/>
      <c r="J93" s="948"/>
      <c r="K93" s="948"/>
    </row>
    <row r="94" spans="1:11" ht="21" customHeight="1">
      <c r="A94" s="948"/>
      <c r="B94" s="1072"/>
      <c r="C94" s="948"/>
      <c r="D94" s="948"/>
      <c r="E94" s="948"/>
      <c r="F94" s="948"/>
      <c r="G94" s="979"/>
      <c r="H94" s="1072"/>
      <c r="I94" s="1072"/>
      <c r="J94" s="948"/>
      <c r="K94" s="948"/>
    </row>
    <row r="95" spans="1:11" ht="21" customHeight="1">
      <c r="A95" s="948"/>
      <c r="B95" s="1072"/>
      <c r="C95" s="948"/>
      <c r="D95" s="948"/>
      <c r="E95" s="948"/>
      <c r="F95" s="948"/>
      <c r="G95" s="979"/>
      <c r="H95" s="1072"/>
      <c r="I95" s="1072"/>
      <c r="J95" s="948"/>
      <c r="K95" s="948"/>
    </row>
    <row r="96" spans="1:11" ht="21" customHeight="1">
      <c r="A96" s="948"/>
      <c r="B96" s="1072"/>
      <c r="C96" s="948"/>
      <c r="D96" s="948"/>
      <c r="E96" s="948"/>
      <c r="F96" s="948"/>
      <c r="G96" s="979"/>
      <c r="H96" s="1072"/>
      <c r="I96" s="1072"/>
      <c r="J96" s="948"/>
      <c r="K96" s="948"/>
    </row>
    <row r="97" spans="1:11" ht="21" customHeight="1">
      <c r="A97" s="948"/>
      <c r="B97" s="1072"/>
      <c r="C97" s="948"/>
      <c r="D97" s="948"/>
      <c r="E97" s="948"/>
      <c r="F97" s="948"/>
      <c r="G97" s="979"/>
      <c r="H97" s="1072"/>
      <c r="I97" s="1072"/>
      <c r="J97" s="948"/>
      <c r="K97" s="948"/>
    </row>
    <row r="98" spans="1:11" ht="21" customHeight="1">
      <c r="A98" s="948"/>
      <c r="B98" s="1072"/>
      <c r="C98" s="948"/>
      <c r="D98" s="948"/>
      <c r="E98" s="948"/>
      <c r="F98" s="948"/>
      <c r="G98" s="979"/>
      <c r="H98" s="1072"/>
      <c r="I98" s="1072"/>
      <c r="J98" s="948"/>
      <c r="K98" s="948"/>
    </row>
    <row r="99" spans="1:11" ht="21" customHeight="1">
      <c r="A99" s="948"/>
      <c r="B99" s="1072"/>
      <c r="C99" s="948"/>
      <c r="D99" s="948"/>
      <c r="E99" s="948"/>
      <c r="F99" s="948"/>
      <c r="G99" s="979"/>
      <c r="H99" s="1072"/>
      <c r="I99" s="1072"/>
      <c r="J99" s="948"/>
      <c r="K99" s="948"/>
    </row>
    <row r="100" spans="1:11" ht="21" customHeight="1">
      <c r="A100" s="948"/>
      <c r="B100" s="1072"/>
      <c r="C100" s="948"/>
      <c r="D100" s="948"/>
      <c r="E100" s="948"/>
      <c r="F100" s="948"/>
      <c r="G100" s="979"/>
      <c r="H100" s="1072"/>
      <c r="I100" s="1072"/>
      <c r="J100" s="948"/>
      <c r="K100" s="948"/>
    </row>
    <row r="101" spans="1:11" ht="21" customHeight="1">
      <c r="A101" s="948"/>
      <c r="B101" s="1072"/>
      <c r="C101" s="948"/>
      <c r="D101" s="948"/>
      <c r="E101" s="948"/>
      <c r="F101" s="948"/>
      <c r="G101" s="979"/>
      <c r="H101" s="1072"/>
      <c r="I101" s="1072"/>
      <c r="J101" s="948"/>
      <c r="K101" s="948"/>
    </row>
    <row r="102" spans="1:11" ht="21" customHeight="1">
      <c r="A102" s="948"/>
      <c r="B102" s="1072"/>
      <c r="C102" s="948"/>
      <c r="D102" s="948"/>
      <c r="E102" s="948"/>
      <c r="F102" s="948"/>
      <c r="G102" s="979"/>
      <c r="H102" s="1072"/>
      <c r="I102" s="1072"/>
      <c r="J102" s="948"/>
      <c r="K102" s="948"/>
    </row>
    <row r="103" spans="1:11" ht="21" customHeight="1">
      <c r="A103" s="948"/>
      <c r="B103" s="1072"/>
      <c r="C103" s="948"/>
      <c r="D103" s="948"/>
      <c r="E103" s="948"/>
      <c r="F103" s="948"/>
      <c r="G103" s="979"/>
      <c r="H103" s="1072"/>
      <c r="I103" s="1072"/>
      <c r="J103" s="948"/>
      <c r="K103" s="948"/>
    </row>
    <row r="104" spans="1:11" ht="21" customHeight="1">
      <c r="A104" s="948"/>
      <c r="B104" s="1072"/>
      <c r="C104" s="948"/>
      <c r="D104" s="948"/>
      <c r="E104" s="948"/>
      <c r="F104" s="948"/>
      <c r="G104" s="979"/>
      <c r="H104" s="1072"/>
      <c r="I104" s="1072"/>
      <c r="J104" s="948"/>
      <c r="K104" s="948"/>
    </row>
    <row r="105" spans="1:11" ht="21" customHeight="1">
      <c r="A105" s="948"/>
      <c r="B105" s="1072"/>
      <c r="C105" s="948"/>
      <c r="D105" s="948"/>
      <c r="E105" s="948"/>
      <c r="F105" s="948"/>
      <c r="G105" s="979"/>
      <c r="H105" s="1072"/>
      <c r="I105" s="1072"/>
      <c r="J105" s="948"/>
      <c r="K105" s="948"/>
    </row>
    <row r="106" spans="1:11" ht="21" customHeight="1">
      <c r="A106" s="948"/>
      <c r="B106" s="1072"/>
      <c r="C106" s="948"/>
      <c r="D106" s="948"/>
      <c r="E106" s="948"/>
      <c r="F106" s="948"/>
      <c r="G106" s="979"/>
      <c r="H106" s="1072"/>
      <c r="I106" s="1072"/>
      <c r="J106" s="948"/>
      <c r="K106" s="948"/>
    </row>
    <row r="107" spans="1:11" ht="21" customHeight="1">
      <c r="A107" s="948"/>
      <c r="B107" s="1072"/>
      <c r="C107" s="948"/>
      <c r="D107" s="948"/>
      <c r="E107" s="948"/>
      <c r="F107" s="948"/>
      <c r="G107" s="979"/>
      <c r="H107" s="1072"/>
      <c r="I107" s="1072"/>
      <c r="J107" s="948"/>
      <c r="K107" s="948"/>
    </row>
    <row r="108" spans="1:11" ht="21" customHeight="1">
      <c r="A108" s="948"/>
      <c r="B108" s="1072"/>
      <c r="C108" s="948"/>
      <c r="D108" s="948"/>
      <c r="E108" s="948"/>
      <c r="F108" s="948"/>
      <c r="G108" s="979"/>
      <c r="H108" s="1072"/>
      <c r="I108" s="1072"/>
      <c r="J108" s="948"/>
      <c r="K108" s="948"/>
    </row>
    <row r="109" spans="1:11" ht="21" customHeight="1">
      <c r="A109" s="948"/>
      <c r="B109" s="1072"/>
      <c r="C109" s="948"/>
      <c r="D109" s="948"/>
      <c r="E109" s="948"/>
      <c r="F109" s="948"/>
      <c r="G109" s="979"/>
      <c r="H109" s="1072"/>
      <c r="I109" s="1072"/>
      <c r="J109" s="948"/>
      <c r="K109" s="948"/>
    </row>
    <row r="110" spans="1:11" ht="21" customHeight="1">
      <c r="A110" s="948"/>
      <c r="B110" s="1072"/>
      <c r="C110" s="948"/>
      <c r="D110" s="948"/>
      <c r="E110" s="948"/>
      <c r="F110" s="948"/>
      <c r="G110" s="979"/>
      <c r="H110" s="1072"/>
      <c r="I110" s="1072"/>
      <c r="J110" s="948"/>
      <c r="K110" s="948"/>
    </row>
    <row r="111" spans="1:11" ht="21" customHeight="1">
      <c r="A111" s="948"/>
      <c r="B111" s="1072"/>
      <c r="C111" s="948"/>
      <c r="D111" s="948"/>
      <c r="E111" s="948"/>
      <c r="F111" s="948"/>
      <c r="G111" s="979"/>
      <c r="H111" s="1072"/>
      <c r="I111" s="1072"/>
      <c r="J111" s="948"/>
      <c r="K111" s="948"/>
    </row>
    <row r="112" spans="1:11" ht="21" customHeight="1">
      <c r="A112" s="948"/>
      <c r="B112" s="1072"/>
      <c r="C112" s="948"/>
      <c r="D112" s="948"/>
      <c r="E112" s="948"/>
      <c r="F112" s="948"/>
      <c r="G112" s="979"/>
      <c r="H112" s="1072"/>
      <c r="I112" s="1072"/>
      <c r="J112" s="948"/>
      <c r="K112" s="948"/>
    </row>
    <row r="113" spans="1:11" ht="21" customHeight="1">
      <c r="A113" s="948"/>
      <c r="B113" s="1072"/>
      <c r="C113" s="948"/>
      <c r="D113" s="948"/>
      <c r="E113" s="948"/>
      <c r="F113" s="948"/>
      <c r="G113" s="979"/>
      <c r="H113" s="1072"/>
      <c r="I113" s="1072"/>
      <c r="J113" s="948"/>
      <c r="K113" s="948"/>
    </row>
    <row r="114" spans="1:11" ht="21" customHeight="1">
      <c r="A114" s="948"/>
      <c r="B114" s="1072"/>
      <c r="C114" s="948"/>
      <c r="D114" s="948"/>
      <c r="E114" s="948"/>
      <c r="F114" s="948"/>
      <c r="G114" s="979"/>
      <c r="H114" s="1072"/>
      <c r="I114" s="1072"/>
      <c r="J114" s="948"/>
      <c r="K114" s="948"/>
    </row>
    <row r="115" spans="1:11" ht="21" customHeight="1">
      <c r="A115" s="948"/>
      <c r="B115" s="1072"/>
      <c r="C115" s="948"/>
      <c r="D115" s="948"/>
      <c r="E115" s="948"/>
      <c r="F115" s="948"/>
      <c r="G115" s="979"/>
      <c r="H115" s="1072"/>
      <c r="I115" s="1072"/>
      <c r="J115" s="948"/>
      <c r="K115" s="948"/>
    </row>
    <row r="116" spans="1:11" ht="21" customHeight="1">
      <c r="A116" s="948"/>
      <c r="B116" s="1072"/>
      <c r="C116" s="948"/>
      <c r="D116" s="948"/>
      <c r="E116" s="948"/>
      <c r="F116" s="948"/>
      <c r="G116" s="979"/>
      <c r="H116" s="1072"/>
      <c r="I116" s="1072"/>
      <c r="J116" s="948"/>
      <c r="K116" s="948"/>
    </row>
    <row r="117" spans="1:11" ht="21" customHeight="1">
      <c r="A117" s="948"/>
      <c r="B117" s="1072"/>
      <c r="C117" s="948"/>
      <c r="D117" s="948"/>
      <c r="E117" s="948"/>
      <c r="F117" s="948"/>
      <c r="G117" s="979"/>
      <c r="H117" s="1072"/>
      <c r="I117" s="1072"/>
      <c r="J117" s="948"/>
      <c r="K117" s="948"/>
    </row>
    <row r="118" spans="1:11" ht="21" customHeight="1">
      <c r="A118" s="948"/>
      <c r="B118" s="1072"/>
      <c r="C118" s="948"/>
      <c r="D118" s="948"/>
      <c r="E118" s="948"/>
      <c r="F118" s="948"/>
      <c r="G118" s="979"/>
      <c r="H118" s="1072"/>
      <c r="I118" s="1072"/>
      <c r="J118" s="948"/>
      <c r="K118" s="948"/>
    </row>
    <row r="119" spans="1:11" ht="21" customHeight="1">
      <c r="A119" s="948"/>
      <c r="B119" s="1072"/>
      <c r="C119" s="948"/>
      <c r="D119" s="948"/>
      <c r="E119" s="948"/>
      <c r="F119" s="948"/>
      <c r="G119" s="979"/>
      <c r="H119" s="1072"/>
      <c r="I119" s="1072"/>
      <c r="J119" s="948"/>
      <c r="K119" s="948"/>
    </row>
    <row r="120" spans="1:11" ht="21" customHeight="1">
      <c r="A120" s="948"/>
      <c r="B120" s="1072"/>
      <c r="C120" s="948"/>
      <c r="D120" s="948"/>
      <c r="E120" s="948"/>
      <c r="F120" s="948"/>
      <c r="G120" s="979"/>
      <c r="H120" s="1072"/>
      <c r="I120" s="1072"/>
      <c r="J120" s="948"/>
      <c r="K120" s="948"/>
    </row>
    <row r="121" spans="1:11" ht="21" customHeight="1">
      <c r="A121" s="948"/>
      <c r="B121" s="1072"/>
      <c r="C121" s="948"/>
      <c r="D121" s="948"/>
      <c r="E121" s="948"/>
      <c r="F121" s="948"/>
      <c r="G121" s="979"/>
      <c r="H121" s="1072"/>
      <c r="I121" s="1072"/>
      <c r="J121" s="948"/>
      <c r="K121" s="948"/>
    </row>
    <row r="122" spans="1:11" ht="21" customHeight="1">
      <c r="A122" s="948"/>
      <c r="B122" s="1072"/>
      <c r="C122" s="948"/>
      <c r="D122" s="948"/>
      <c r="E122" s="948"/>
      <c r="F122" s="948"/>
      <c r="G122" s="979"/>
      <c r="H122" s="1072"/>
      <c r="I122" s="1072"/>
      <c r="J122" s="948"/>
      <c r="K122" s="948"/>
    </row>
    <row r="123" spans="1:11" ht="21" customHeight="1">
      <c r="A123" s="948"/>
      <c r="B123" s="1072"/>
      <c r="C123" s="948"/>
      <c r="D123" s="948"/>
      <c r="E123" s="948"/>
      <c r="F123" s="948"/>
      <c r="G123" s="979"/>
      <c r="H123" s="1072"/>
      <c r="I123" s="1072"/>
      <c r="J123" s="948"/>
      <c r="K123" s="948"/>
    </row>
    <row r="124" spans="1:11" ht="21" customHeight="1">
      <c r="A124" s="948"/>
      <c r="B124" s="1072"/>
      <c r="C124" s="948"/>
      <c r="D124" s="948"/>
      <c r="E124" s="948"/>
      <c r="F124" s="948"/>
      <c r="G124" s="979"/>
      <c r="H124" s="1072"/>
      <c r="I124" s="1072"/>
      <c r="J124" s="948"/>
      <c r="K124" s="948"/>
    </row>
    <row r="125" spans="1:11" ht="21" customHeight="1">
      <c r="A125" s="948"/>
      <c r="B125" s="1072"/>
      <c r="C125" s="948"/>
      <c r="D125" s="948"/>
      <c r="E125" s="948"/>
      <c r="F125" s="948"/>
      <c r="G125" s="979"/>
      <c r="H125" s="1072"/>
      <c r="I125" s="1072"/>
      <c r="J125" s="948"/>
      <c r="K125" s="948"/>
    </row>
    <row r="126" spans="1:11" ht="21" customHeight="1">
      <c r="A126" s="948"/>
      <c r="B126" s="1072"/>
      <c r="C126" s="948"/>
      <c r="D126" s="948"/>
      <c r="E126" s="948"/>
      <c r="F126" s="948"/>
      <c r="G126" s="979"/>
      <c r="H126" s="1072"/>
      <c r="I126" s="1072"/>
      <c r="J126" s="948"/>
      <c r="K126" s="948"/>
    </row>
    <row r="127" spans="1:11" ht="21" customHeight="1">
      <c r="A127" s="948"/>
      <c r="B127" s="1072"/>
      <c r="C127" s="948"/>
      <c r="D127" s="948"/>
      <c r="E127" s="948"/>
      <c r="F127" s="948"/>
      <c r="G127" s="979"/>
      <c r="H127" s="1072"/>
      <c r="I127" s="1072"/>
      <c r="J127" s="948"/>
      <c r="K127" s="948"/>
    </row>
    <row r="128" spans="1:11" ht="21" customHeight="1">
      <c r="A128" s="948"/>
      <c r="B128" s="1072"/>
      <c r="C128" s="948"/>
      <c r="D128" s="948"/>
      <c r="E128" s="948"/>
      <c r="F128" s="948"/>
      <c r="G128" s="979"/>
      <c r="H128" s="1072"/>
      <c r="I128" s="1072"/>
      <c r="J128" s="948"/>
      <c r="K128" s="948"/>
    </row>
    <row r="129" spans="1:11" ht="21" customHeight="1">
      <c r="A129" s="948"/>
      <c r="B129" s="1072"/>
      <c r="C129" s="948"/>
      <c r="D129" s="948"/>
      <c r="E129" s="948"/>
      <c r="F129" s="948"/>
      <c r="G129" s="979"/>
      <c r="H129" s="1072"/>
      <c r="I129" s="1072"/>
      <c r="J129" s="948"/>
      <c r="K129" s="948"/>
    </row>
    <row r="130" spans="1:11" ht="21" customHeight="1">
      <c r="A130" s="948"/>
      <c r="B130" s="1072"/>
      <c r="C130" s="948"/>
      <c r="D130" s="948"/>
      <c r="E130" s="948"/>
      <c r="F130" s="948"/>
      <c r="G130" s="979"/>
      <c r="H130" s="1072"/>
      <c r="I130" s="1072"/>
      <c r="J130" s="948"/>
      <c r="K130" s="948"/>
    </row>
    <row r="131" spans="1:11" ht="21" customHeight="1">
      <c r="A131" s="948"/>
      <c r="B131" s="1072"/>
      <c r="C131" s="948"/>
      <c r="D131" s="948"/>
      <c r="E131" s="948"/>
      <c r="F131" s="948"/>
      <c r="G131" s="979"/>
      <c r="H131" s="1072"/>
      <c r="I131" s="1072"/>
      <c r="J131" s="948"/>
      <c r="K131" s="948"/>
    </row>
    <row r="132" spans="1:11" ht="21" customHeight="1">
      <c r="A132" s="948"/>
      <c r="B132" s="1072"/>
      <c r="C132" s="948"/>
      <c r="D132" s="948"/>
      <c r="E132" s="948"/>
      <c r="F132" s="948"/>
      <c r="G132" s="979"/>
      <c r="H132" s="1072"/>
      <c r="I132" s="1072"/>
      <c r="J132" s="948"/>
      <c r="K132" s="948"/>
    </row>
    <row r="133" spans="1:11" ht="21" customHeight="1">
      <c r="A133" s="948"/>
      <c r="B133" s="1072"/>
      <c r="C133" s="948"/>
      <c r="D133" s="948"/>
      <c r="E133" s="948"/>
      <c r="F133" s="948"/>
      <c r="G133" s="979"/>
      <c r="H133" s="1072"/>
      <c r="I133" s="1072"/>
      <c r="J133" s="948"/>
      <c r="K133" s="948"/>
    </row>
    <row r="134" spans="1:11" ht="21" customHeight="1">
      <c r="A134" s="948"/>
      <c r="B134" s="1072"/>
      <c r="C134" s="948"/>
      <c r="D134" s="948"/>
      <c r="E134" s="948"/>
      <c r="F134" s="948"/>
      <c r="G134" s="979"/>
      <c r="H134" s="1072"/>
      <c r="I134" s="1072"/>
      <c r="J134" s="948"/>
      <c r="K134" s="948"/>
    </row>
    <row r="135" spans="1:11" ht="21" customHeight="1">
      <c r="A135" s="948"/>
      <c r="B135" s="1072"/>
      <c r="C135" s="948"/>
      <c r="D135" s="948"/>
      <c r="E135" s="948"/>
      <c r="F135" s="948"/>
      <c r="G135" s="979"/>
      <c r="H135" s="1072"/>
      <c r="I135" s="1072"/>
      <c r="J135" s="948"/>
      <c r="K135" s="948"/>
    </row>
    <row r="136" spans="1:11" ht="21" customHeight="1">
      <c r="A136" s="948"/>
      <c r="B136" s="1072"/>
      <c r="C136" s="948"/>
      <c r="D136" s="948"/>
      <c r="E136" s="948"/>
      <c r="F136" s="948"/>
      <c r="G136" s="979"/>
      <c r="H136" s="1072"/>
      <c r="I136" s="1072"/>
      <c r="J136" s="948"/>
      <c r="K136" s="948"/>
    </row>
    <row r="137" spans="1:11" ht="21" customHeight="1">
      <c r="A137" s="948"/>
      <c r="B137" s="1072"/>
      <c r="C137" s="948"/>
      <c r="D137" s="948"/>
      <c r="E137" s="948"/>
      <c r="F137" s="948"/>
      <c r="G137" s="979"/>
      <c r="H137" s="1072"/>
      <c r="I137" s="1072"/>
      <c r="J137" s="948"/>
      <c r="K137" s="948"/>
    </row>
    <row r="138" spans="1:11" ht="21" customHeight="1">
      <c r="A138" s="948"/>
      <c r="B138" s="1072"/>
      <c r="C138" s="948"/>
      <c r="D138" s="948"/>
      <c r="E138" s="948"/>
      <c r="F138" s="948"/>
      <c r="G138" s="979"/>
      <c r="H138" s="1072"/>
      <c r="I138" s="1072"/>
      <c r="J138" s="948"/>
      <c r="K138" s="948"/>
    </row>
    <row r="139" spans="1:11" ht="21" customHeight="1">
      <c r="A139" s="948"/>
      <c r="B139" s="1072"/>
      <c r="C139" s="948"/>
      <c r="D139" s="948"/>
      <c r="E139" s="948"/>
      <c r="F139" s="948"/>
      <c r="G139" s="979"/>
      <c r="H139" s="1072"/>
      <c r="I139" s="1072"/>
      <c r="J139" s="948"/>
      <c r="K139" s="948"/>
    </row>
    <row r="140" spans="1:11" ht="21" customHeight="1">
      <c r="A140" s="948"/>
      <c r="B140" s="1072"/>
      <c r="C140" s="948"/>
      <c r="D140" s="948"/>
      <c r="E140" s="948"/>
      <c r="F140" s="948"/>
      <c r="G140" s="979"/>
      <c r="H140" s="1072"/>
      <c r="I140" s="1072"/>
      <c r="J140" s="948"/>
      <c r="K140" s="948"/>
    </row>
    <row r="141" spans="1:11" ht="21" customHeight="1">
      <c r="A141" s="948"/>
      <c r="B141" s="1072"/>
      <c r="C141" s="948"/>
      <c r="D141" s="948"/>
      <c r="E141" s="948"/>
      <c r="F141" s="948"/>
      <c r="G141" s="979"/>
      <c r="H141" s="1072"/>
      <c r="I141" s="1072"/>
      <c r="J141" s="948"/>
      <c r="K141" s="948"/>
    </row>
    <row r="142" spans="1:11" ht="21" customHeight="1">
      <c r="A142" s="948"/>
      <c r="B142" s="1072"/>
      <c r="C142" s="948"/>
      <c r="D142" s="948"/>
      <c r="E142" s="948"/>
      <c r="F142" s="948"/>
      <c r="G142" s="979"/>
      <c r="H142" s="1072"/>
      <c r="I142" s="1072"/>
      <c r="J142" s="948"/>
      <c r="K142" s="948"/>
    </row>
    <row r="143" spans="1:11" ht="21" customHeight="1">
      <c r="A143" s="948"/>
      <c r="B143" s="1072"/>
      <c r="C143" s="948"/>
      <c r="D143" s="948"/>
      <c r="E143" s="948"/>
      <c r="F143" s="948"/>
      <c r="G143" s="979"/>
      <c r="H143" s="1072"/>
      <c r="I143" s="1072"/>
      <c r="J143" s="948"/>
      <c r="K143" s="948"/>
    </row>
    <row r="144" spans="1:11" ht="21" customHeight="1">
      <c r="A144" s="948"/>
      <c r="B144" s="1072"/>
      <c r="C144" s="948"/>
      <c r="D144" s="948"/>
      <c r="E144" s="948"/>
      <c r="F144" s="948"/>
      <c r="G144" s="979"/>
      <c r="H144" s="1072"/>
      <c r="I144" s="1072"/>
      <c r="J144" s="948"/>
      <c r="K144" s="948"/>
    </row>
    <row r="145" spans="1:11" ht="21" customHeight="1">
      <c r="A145" s="948"/>
      <c r="B145" s="1072"/>
      <c r="C145" s="948"/>
      <c r="D145" s="948"/>
      <c r="E145" s="948"/>
      <c r="F145" s="948"/>
      <c r="G145" s="979"/>
      <c r="H145" s="1072"/>
      <c r="I145" s="1072"/>
      <c r="J145" s="948"/>
      <c r="K145" s="948"/>
    </row>
    <row r="146" spans="1:11" ht="21" customHeight="1">
      <c r="A146" s="948"/>
      <c r="B146" s="1072"/>
      <c r="C146" s="948"/>
      <c r="D146" s="948"/>
      <c r="E146" s="948"/>
      <c r="F146" s="948"/>
      <c r="G146" s="979"/>
      <c r="H146" s="1072"/>
      <c r="I146" s="1072"/>
      <c r="J146" s="948"/>
      <c r="K146" s="948"/>
    </row>
    <row r="147" spans="1:11" ht="21" customHeight="1">
      <c r="A147" s="948"/>
      <c r="B147" s="1072"/>
      <c r="C147" s="948"/>
      <c r="D147" s="948"/>
      <c r="E147" s="948"/>
      <c r="F147" s="948"/>
      <c r="G147" s="979"/>
      <c r="H147" s="1072"/>
      <c r="I147" s="1072"/>
      <c r="J147" s="948"/>
      <c r="K147" s="948"/>
    </row>
    <row r="148" spans="1:11" ht="21" customHeight="1">
      <c r="A148" s="948"/>
      <c r="B148" s="1072"/>
      <c r="C148" s="948"/>
      <c r="D148" s="948"/>
      <c r="E148" s="948"/>
      <c r="F148" s="948"/>
      <c r="G148" s="979"/>
      <c r="H148" s="1072"/>
      <c r="I148" s="1072"/>
      <c r="J148" s="948"/>
      <c r="K148" s="948"/>
    </row>
    <row r="149" spans="1:11" ht="21" customHeight="1">
      <c r="A149" s="948"/>
      <c r="B149" s="1072"/>
      <c r="C149" s="948"/>
      <c r="D149" s="948"/>
      <c r="E149" s="948"/>
      <c r="F149" s="948"/>
      <c r="G149" s="979"/>
      <c r="H149" s="1072"/>
      <c r="I149" s="1072"/>
      <c r="J149" s="948"/>
      <c r="K149" s="948"/>
    </row>
    <row r="150" spans="1:11" ht="21" customHeight="1">
      <c r="A150" s="948"/>
      <c r="B150" s="1072"/>
      <c r="C150" s="948"/>
      <c r="D150" s="948"/>
      <c r="E150" s="948"/>
      <c r="F150" s="948"/>
      <c r="G150" s="979"/>
      <c r="H150" s="1072"/>
      <c r="I150" s="1072"/>
      <c r="J150" s="948"/>
      <c r="K150" s="948"/>
    </row>
    <row r="151" spans="1:11" ht="21" customHeight="1">
      <c r="A151" s="948"/>
      <c r="B151" s="1072"/>
      <c r="C151" s="948"/>
      <c r="D151" s="948"/>
      <c r="E151" s="948"/>
      <c r="F151" s="948"/>
      <c r="G151" s="979"/>
      <c r="H151" s="1072"/>
      <c r="I151" s="1072"/>
      <c r="J151" s="948"/>
      <c r="K151" s="948"/>
    </row>
    <row r="152" spans="1:11" ht="21" customHeight="1">
      <c r="A152" s="948"/>
      <c r="B152" s="1072"/>
      <c r="C152" s="948"/>
      <c r="D152" s="948"/>
      <c r="E152" s="948"/>
      <c r="F152" s="948"/>
      <c r="G152" s="979"/>
      <c r="H152" s="1072"/>
      <c r="I152" s="1072"/>
      <c r="J152" s="948"/>
      <c r="K152" s="948"/>
    </row>
    <row r="153" spans="1:11" ht="21" customHeight="1">
      <c r="A153" s="948"/>
      <c r="B153" s="1072"/>
      <c r="C153" s="948"/>
      <c r="D153" s="948"/>
      <c r="E153" s="948"/>
      <c r="F153" s="948"/>
      <c r="G153" s="979"/>
      <c r="H153" s="1072"/>
      <c r="I153" s="1072"/>
      <c r="J153" s="948"/>
      <c r="K153" s="948"/>
    </row>
    <row r="154" spans="1:11" ht="21" customHeight="1">
      <c r="A154" s="948"/>
      <c r="B154" s="1072"/>
      <c r="C154" s="948"/>
      <c r="D154" s="948"/>
      <c r="E154" s="948"/>
      <c r="F154" s="948"/>
      <c r="G154" s="979"/>
      <c r="H154" s="1072"/>
      <c r="I154" s="1072"/>
      <c r="J154" s="948"/>
      <c r="K154" s="948"/>
    </row>
    <row r="155" spans="1:11" ht="21" customHeight="1">
      <c r="A155" s="948"/>
      <c r="B155" s="1072"/>
      <c r="C155" s="948"/>
      <c r="D155" s="948"/>
      <c r="E155" s="948"/>
      <c r="F155" s="948"/>
      <c r="G155" s="979"/>
      <c r="H155" s="1072"/>
      <c r="I155" s="1072"/>
      <c r="J155" s="948"/>
      <c r="K155" s="948"/>
    </row>
    <row r="156" spans="1:11" ht="21" customHeight="1">
      <c r="A156" s="948"/>
      <c r="B156" s="1072"/>
      <c r="C156" s="948"/>
      <c r="D156" s="948"/>
      <c r="E156" s="948"/>
      <c r="F156" s="948"/>
      <c r="G156" s="979"/>
      <c r="H156" s="1072"/>
      <c r="I156" s="1072"/>
      <c r="J156" s="948"/>
      <c r="K156" s="948"/>
    </row>
    <row r="157" spans="1:11" ht="21" customHeight="1">
      <c r="A157" s="948"/>
      <c r="B157" s="1072"/>
      <c r="C157" s="948"/>
      <c r="D157" s="948"/>
      <c r="E157" s="948"/>
      <c r="F157" s="948"/>
      <c r="G157" s="979"/>
      <c r="H157" s="1072"/>
      <c r="I157" s="1072"/>
      <c r="J157" s="948"/>
      <c r="K157" s="948"/>
    </row>
    <row r="158" spans="1:11" ht="21" customHeight="1">
      <c r="A158" s="948"/>
      <c r="B158" s="1072"/>
      <c r="C158" s="948"/>
      <c r="D158" s="948"/>
      <c r="E158" s="948"/>
      <c r="F158" s="948"/>
      <c r="G158" s="979"/>
      <c r="H158" s="1072"/>
      <c r="I158" s="1072"/>
      <c r="J158" s="948"/>
      <c r="K158" s="948"/>
    </row>
    <row r="159" spans="1:11" ht="21" customHeight="1">
      <c r="A159" s="948"/>
      <c r="B159" s="1072"/>
      <c r="C159" s="948"/>
      <c r="D159" s="948"/>
      <c r="E159" s="948"/>
      <c r="F159" s="948"/>
      <c r="G159" s="979"/>
      <c r="H159" s="1072"/>
      <c r="I159" s="1072"/>
      <c r="J159" s="948"/>
      <c r="K159" s="948"/>
    </row>
    <row r="160" spans="1:11" ht="21" customHeight="1">
      <c r="A160" s="948"/>
      <c r="B160" s="1072"/>
      <c r="C160" s="948"/>
      <c r="D160" s="948"/>
      <c r="E160" s="948"/>
      <c r="F160" s="948"/>
      <c r="G160" s="979"/>
      <c r="H160" s="1072"/>
      <c r="I160" s="1072"/>
      <c r="J160" s="948"/>
      <c r="K160" s="948"/>
    </row>
    <row r="161" spans="1:11" ht="21" customHeight="1">
      <c r="A161" s="948"/>
      <c r="B161" s="1072"/>
      <c r="C161" s="948"/>
      <c r="D161" s="948"/>
      <c r="E161" s="948"/>
      <c r="F161" s="948"/>
      <c r="G161" s="979"/>
      <c r="H161" s="1072"/>
      <c r="I161" s="1072"/>
      <c r="J161" s="948"/>
      <c r="K161" s="948"/>
    </row>
    <row r="162" spans="1:11" ht="21" customHeight="1">
      <c r="A162" s="948"/>
      <c r="B162" s="1072"/>
      <c r="C162" s="948"/>
      <c r="D162" s="948"/>
      <c r="E162" s="948"/>
      <c r="F162" s="948"/>
      <c r="G162" s="979"/>
      <c r="H162" s="1072"/>
      <c r="I162" s="1072"/>
      <c r="J162" s="948"/>
      <c r="K162" s="948"/>
    </row>
    <row r="163" spans="1:11" ht="21" customHeight="1">
      <c r="A163" s="948"/>
      <c r="B163" s="1072"/>
      <c r="C163" s="948"/>
      <c r="D163" s="948"/>
      <c r="E163" s="948"/>
      <c r="F163" s="948"/>
      <c r="G163" s="979"/>
      <c r="H163" s="1072"/>
      <c r="I163" s="1072"/>
      <c r="J163" s="948"/>
      <c r="K163" s="948"/>
    </row>
    <row r="164" spans="1:11" ht="21" customHeight="1">
      <c r="A164" s="948"/>
      <c r="B164" s="1072"/>
      <c r="C164" s="948"/>
      <c r="D164" s="948"/>
      <c r="E164" s="948"/>
      <c r="F164" s="948"/>
      <c r="G164" s="979"/>
      <c r="H164" s="1072"/>
      <c r="I164" s="1072"/>
      <c r="J164" s="948"/>
      <c r="K164" s="948"/>
    </row>
    <row r="165" spans="1:11" ht="21" customHeight="1">
      <c r="A165" s="948"/>
      <c r="B165" s="1072"/>
      <c r="C165" s="948"/>
      <c r="D165" s="948"/>
      <c r="E165" s="948"/>
      <c r="F165" s="948"/>
      <c r="G165" s="979"/>
      <c r="H165" s="1072"/>
      <c r="I165" s="1072"/>
      <c r="J165" s="948"/>
      <c r="K165" s="948"/>
    </row>
    <row r="166" spans="1:11" ht="21" customHeight="1">
      <c r="A166" s="948"/>
      <c r="B166" s="1072"/>
      <c r="C166" s="948"/>
      <c r="D166" s="948"/>
      <c r="E166" s="948"/>
      <c r="F166" s="948"/>
      <c r="G166" s="979"/>
      <c r="H166" s="1072"/>
      <c r="I166" s="1072"/>
      <c r="J166" s="948"/>
      <c r="K166" s="948"/>
    </row>
    <row r="167" spans="1:11" ht="21" customHeight="1">
      <c r="A167" s="948"/>
      <c r="B167" s="1072"/>
      <c r="C167" s="948"/>
      <c r="D167" s="948"/>
      <c r="E167" s="948"/>
      <c r="F167" s="948"/>
      <c r="G167" s="979"/>
      <c r="H167" s="1072"/>
      <c r="I167" s="1072"/>
      <c r="J167" s="948"/>
      <c r="K167" s="948"/>
    </row>
    <row r="168" spans="1:11" ht="21" customHeight="1">
      <c r="A168" s="948"/>
      <c r="B168" s="1072"/>
      <c r="C168" s="948"/>
      <c r="D168" s="948"/>
      <c r="E168" s="948"/>
      <c r="F168" s="948"/>
      <c r="G168" s="979"/>
      <c r="H168" s="1072"/>
      <c r="I168" s="1072"/>
      <c r="J168" s="948"/>
      <c r="K168" s="948"/>
    </row>
    <row r="169" spans="1:11" ht="21" customHeight="1">
      <c r="A169" s="948"/>
      <c r="B169" s="1072"/>
      <c r="C169" s="948"/>
      <c r="D169" s="948"/>
      <c r="E169" s="948"/>
      <c r="F169" s="948"/>
      <c r="G169" s="979"/>
      <c r="H169" s="1072"/>
      <c r="I169" s="1072"/>
      <c r="J169" s="948"/>
      <c r="K169" s="948"/>
    </row>
    <row r="170" spans="1:11" ht="21" customHeight="1">
      <c r="A170" s="948"/>
      <c r="B170" s="1072"/>
      <c r="C170" s="948"/>
      <c r="D170" s="948"/>
      <c r="E170" s="948"/>
      <c r="F170" s="948"/>
      <c r="G170" s="979"/>
      <c r="H170" s="1072"/>
      <c r="I170" s="1072"/>
      <c r="J170" s="948"/>
      <c r="K170" s="948"/>
    </row>
    <row r="171" spans="1:11" ht="21" customHeight="1">
      <c r="A171" s="948"/>
      <c r="B171" s="1072"/>
      <c r="C171" s="948"/>
      <c r="D171" s="948"/>
      <c r="E171" s="948"/>
      <c r="F171" s="948"/>
      <c r="G171" s="979"/>
      <c r="H171" s="1072"/>
      <c r="I171" s="1072"/>
      <c r="J171" s="948"/>
      <c r="K171" s="948"/>
    </row>
    <row r="172" spans="1:11" ht="21" customHeight="1">
      <c r="A172" s="948"/>
      <c r="B172" s="1072"/>
      <c r="C172" s="948"/>
      <c r="D172" s="948"/>
      <c r="E172" s="948"/>
      <c r="F172" s="948"/>
      <c r="G172" s="979"/>
      <c r="H172" s="1072"/>
      <c r="I172" s="1072"/>
      <c r="J172" s="948"/>
      <c r="K172" s="948"/>
    </row>
    <row r="173" spans="1:11" ht="21" customHeight="1">
      <c r="A173" s="948"/>
      <c r="B173" s="1072"/>
      <c r="C173" s="948"/>
      <c r="D173" s="948"/>
      <c r="E173" s="948"/>
      <c r="F173" s="948"/>
      <c r="G173" s="979"/>
      <c r="H173" s="1072"/>
      <c r="I173" s="1072"/>
      <c r="J173" s="948"/>
      <c r="K173" s="948"/>
    </row>
    <row r="174" spans="1:11" ht="21" customHeight="1">
      <c r="A174" s="948"/>
      <c r="B174" s="1072"/>
      <c r="C174" s="948"/>
      <c r="D174" s="948"/>
      <c r="E174" s="948"/>
      <c r="F174" s="948"/>
      <c r="G174" s="979"/>
      <c r="H174" s="1072"/>
      <c r="I174" s="1072"/>
      <c r="J174" s="948"/>
      <c r="K174" s="948"/>
    </row>
    <row r="175" spans="1:11" ht="21" customHeight="1">
      <c r="A175" s="948"/>
      <c r="B175" s="1072"/>
      <c r="C175" s="948"/>
      <c r="D175" s="948"/>
      <c r="E175" s="948"/>
      <c r="F175" s="948"/>
      <c r="G175" s="979"/>
      <c r="H175" s="1072"/>
      <c r="I175" s="1072"/>
      <c r="J175" s="948"/>
      <c r="K175" s="948"/>
    </row>
    <row r="176" spans="1:11" ht="21" customHeight="1">
      <c r="A176" s="948"/>
      <c r="B176" s="1072"/>
      <c r="C176" s="948"/>
      <c r="D176" s="948"/>
      <c r="E176" s="948"/>
      <c r="F176" s="948"/>
      <c r="G176" s="979"/>
      <c r="H176" s="1072"/>
      <c r="I176" s="1072"/>
      <c r="J176" s="948"/>
      <c r="K176" s="948"/>
    </row>
    <row r="177" spans="1:11" ht="21" customHeight="1">
      <c r="A177" s="948"/>
      <c r="B177" s="1072"/>
      <c r="C177" s="948"/>
      <c r="D177" s="948"/>
      <c r="E177" s="948"/>
      <c r="F177" s="948"/>
      <c r="G177" s="979"/>
      <c r="H177" s="1072"/>
      <c r="I177" s="1072"/>
      <c r="J177" s="948"/>
      <c r="K177" s="948"/>
    </row>
    <row r="178" spans="1:11" ht="21" customHeight="1">
      <c r="A178" s="948"/>
      <c r="B178" s="1072"/>
      <c r="C178" s="948"/>
      <c r="D178" s="948"/>
      <c r="E178" s="948"/>
      <c r="F178" s="948"/>
      <c r="G178" s="979"/>
      <c r="H178" s="1072"/>
      <c r="I178" s="1072"/>
      <c r="J178" s="948"/>
      <c r="K178" s="948"/>
    </row>
    <row r="179" spans="1:11" ht="21" customHeight="1">
      <c r="A179" s="948"/>
      <c r="B179" s="1072"/>
      <c r="C179" s="948"/>
      <c r="D179" s="948"/>
      <c r="E179" s="948"/>
      <c r="F179" s="948"/>
      <c r="G179" s="979"/>
      <c r="H179" s="1072"/>
      <c r="I179" s="1072"/>
      <c r="J179" s="948"/>
      <c r="K179" s="948"/>
    </row>
    <row r="180" spans="1:11" ht="21" customHeight="1">
      <c r="A180" s="948"/>
      <c r="B180" s="1072"/>
      <c r="C180" s="948"/>
      <c r="D180" s="948"/>
      <c r="E180" s="948"/>
      <c r="F180" s="948"/>
      <c r="G180" s="979"/>
      <c r="H180" s="1072"/>
      <c r="I180" s="1072"/>
      <c r="J180" s="948"/>
      <c r="K180" s="948"/>
    </row>
    <row r="181" spans="1:11" ht="21" customHeight="1">
      <c r="A181" s="948"/>
      <c r="B181" s="1072"/>
      <c r="C181" s="948"/>
      <c r="D181" s="948"/>
      <c r="E181" s="948"/>
      <c r="F181" s="948"/>
      <c r="G181" s="979"/>
      <c r="H181" s="1072"/>
      <c r="I181" s="1072"/>
      <c r="J181" s="948"/>
      <c r="K181" s="948"/>
    </row>
    <row r="182" spans="1:11" ht="21" customHeight="1">
      <c r="A182" s="948"/>
      <c r="B182" s="1072"/>
      <c r="C182" s="948"/>
      <c r="D182" s="948"/>
      <c r="E182" s="948"/>
      <c r="F182" s="948"/>
      <c r="G182" s="979"/>
      <c r="H182" s="1072"/>
      <c r="I182" s="1072"/>
      <c r="J182" s="948"/>
      <c r="K182" s="948"/>
    </row>
    <row r="183" spans="1:11" ht="21" customHeight="1">
      <c r="A183" s="948"/>
      <c r="B183" s="1072"/>
      <c r="C183" s="948"/>
      <c r="D183" s="948"/>
      <c r="E183" s="948"/>
      <c r="F183" s="948"/>
      <c r="G183" s="979"/>
      <c r="H183" s="1072"/>
      <c r="I183" s="1072"/>
      <c r="J183" s="948"/>
      <c r="K183" s="948"/>
    </row>
    <row r="184" spans="1:11" ht="21" customHeight="1">
      <c r="A184" s="948"/>
      <c r="B184" s="1072"/>
      <c r="C184" s="948"/>
      <c r="D184" s="948"/>
      <c r="E184" s="948"/>
      <c r="F184" s="948"/>
      <c r="G184" s="979"/>
      <c r="H184" s="1072"/>
      <c r="I184" s="1072"/>
      <c r="J184" s="948"/>
      <c r="K184" s="948"/>
    </row>
    <row r="185" spans="1:11" ht="21" customHeight="1">
      <c r="A185" s="948"/>
      <c r="B185" s="1072"/>
      <c r="C185" s="948"/>
      <c r="D185" s="948"/>
      <c r="E185" s="948"/>
      <c r="F185" s="948"/>
      <c r="G185" s="979"/>
      <c r="H185" s="1072"/>
      <c r="I185" s="1072"/>
      <c r="J185" s="948"/>
      <c r="K185" s="948"/>
    </row>
    <row r="186" spans="1:11" ht="21" customHeight="1">
      <c r="A186" s="948"/>
      <c r="B186" s="1072"/>
      <c r="C186" s="948"/>
      <c r="D186" s="948"/>
      <c r="E186" s="948"/>
      <c r="F186" s="948"/>
      <c r="G186" s="979"/>
      <c r="H186" s="1072"/>
      <c r="I186" s="1072"/>
      <c r="J186" s="948"/>
      <c r="K186" s="948"/>
    </row>
    <row r="187" spans="1:11" ht="21" customHeight="1">
      <c r="A187" s="948"/>
      <c r="B187" s="1072"/>
      <c r="C187" s="948"/>
      <c r="D187" s="948"/>
      <c r="E187" s="948"/>
      <c r="F187" s="948"/>
      <c r="G187" s="979"/>
      <c r="H187" s="1072"/>
      <c r="I187" s="1072"/>
      <c r="J187" s="948"/>
      <c r="K187" s="948"/>
    </row>
    <row r="188" spans="1:11" ht="21" customHeight="1">
      <c r="A188" s="948"/>
      <c r="B188" s="1072"/>
      <c r="C188" s="948"/>
      <c r="D188" s="948"/>
      <c r="E188" s="948"/>
      <c r="F188" s="948"/>
      <c r="G188" s="979"/>
      <c r="H188" s="1072"/>
      <c r="I188" s="1072"/>
      <c r="J188" s="948"/>
      <c r="K188" s="948"/>
    </row>
    <row r="189" spans="1:11" ht="21" customHeight="1">
      <c r="A189" s="948"/>
      <c r="B189" s="1072"/>
      <c r="C189" s="948"/>
      <c r="D189" s="948"/>
      <c r="E189" s="948"/>
      <c r="F189" s="948"/>
      <c r="G189" s="979"/>
      <c r="H189" s="1072"/>
      <c r="I189" s="1072"/>
      <c r="J189" s="948"/>
      <c r="K189" s="948"/>
    </row>
    <row r="190" spans="1:11" ht="21" customHeight="1">
      <c r="A190" s="948"/>
      <c r="B190" s="1072"/>
      <c r="C190" s="948"/>
      <c r="D190" s="948"/>
      <c r="E190" s="948"/>
      <c r="F190" s="948"/>
      <c r="G190" s="979"/>
      <c r="H190" s="1072"/>
      <c r="I190" s="1072"/>
      <c r="J190" s="948"/>
      <c r="K190" s="948"/>
    </row>
    <row r="191" spans="1:11" ht="21" customHeight="1">
      <c r="A191" s="948"/>
      <c r="B191" s="1072"/>
      <c r="C191" s="948"/>
      <c r="D191" s="948"/>
      <c r="E191" s="948"/>
      <c r="F191" s="948"/>
      <c r="G191" s="979"/>
      <c r="H191" s="1072"/>
      <c r="I191" s="1072"/>
      <c r="J191" s="948"/>
      <c r="K191" s="948"/>
    </row>
    <row r="192" spans="1:11" ht="21" customHeight="1">
      <c r="A192" s="948"/>
      <c r="B192" s="1072"/>
      <c r="C192" s="948"/>
      <c r="D192" s="948"/>
      <c r="E192" s="948"/>
      <c r="F192" s="948"/>
      <c r="G192" s="979"/>
      <c r="H192" s="1072"/>
      <c r="I192" s="1072"/>
      <c r="J192" s="948"/>
      <c r="K192" s="948"/>
    </row>
    <row r="193" spans="1:11" ht="21" customHeight="1">
      <c r="A193" s="948"/>
      <c r="B193" s="1072"/>
      <c r="C193" s="948"/>
      <c r="D193" s="948"/>
      <c r="E193" s="948"/>
      <c r="F193" s="948"/>
      <c r="G193" s="979"/>
      <c r="H193" s="1072"/>
      <c r="I193" s="1072"/>
      <c r="J193" s="948"/>
      <c r="K193" s="948"/>
    </row>
    <row r="194" spans="1:11" ht="21" customHeight="1">
      <c r="A194" s="948"/>
      <c r="B194" s="1072"/>
      <c r="C194" s="948"/>
      <c r="D194" s="948"/>
      <c r="E194" s="948"/>
      <c r="F194" s="948"/>
      <c r="G194" s="979"/>
      <c r="H194" s="1072"/>
      <c r="I194" s="1072"/>
      <c r="J194" s="948"/>
      <c r="K194" s="948"/>
    </row>
    <row r="195" spans="1:11" ht="21" customHeight="1">
      <c r="A195" s="948"/>
      <c r="B195" s="1072"/>
      <c r="C195" s="948"/>
      <c r="D195" s="948"/>
      <c r="E195" s="948"/>
      <c r="F195" s="948"/>
      <c r="G195" s="979"/>
      <c r="H195" s="1072"/>
      <c r="I195" s="1072"/>
      <c r="J195" s="948"/>
      <c r="K195" s="948"/>
    </row>
    <row r="196" spans="1:11" ht="21" customHeight="1">
      <c r="A196" s="948"/>
      <c r="B196" s="1072"/>
      <c r="C196" s="948"/>
      <c r="D196" s="948"/>
      <c r="E196" s="948"/>
      <c r="F196" s="948"/>
      <c r="G196" s="979"/>
      <c r="H196" s="1072"/>
      <c r="I196" s="1072"/>
      <c r="J196" s="948"/>
      <c r="K196" s="948"/>
    </row>
    <row r="197" spans="1:11" ht="21" customHeight="1">
      <c r="A197" s="948"/>
      <c r="B197" s="1072"/>
      <c r="C197" s="948"/>
      <c r="D197" s="948"/>
      <c r="E197" s="948"/>
      <c r="F197" s="948"/>
      <c r="G197" s="979"/>
      <c r="H197" s="1072"/>
      <c r="I197" s="1072"/>
      <c r="J197" s="948"/>
      <c r="K197" s="948"/>
    </row>
    <row r="198" spans="1:11" ht="21" customHeight="1">
      <c r="A198" s="948"/>
      <c r="B198" s="1072"/>
      <c r="C198" s="948"/>
      <c r="D198" s="948"/>
      <c r="E198" s="948"/>
      <c r="F198" s="948"/>
      <c r="G198" s="979"/>
      <c r="H198" s="1072"/>
      <c r="I198" s="1072"/>
      <c r="J198" s="948"/>
      <c r="K198" s="948"/>
    </row>
    <row r="199" spans="1:11" ht="21" customHeight="1">
      <c r="A199" s="948"/>
      <c r="B199" s="1072"/>
      <c r="C199" s="948"/>
      <c r="D199" s="948"/>
      <c r="E199" s="948"/>
      <c r="F199" s="948"/>
      <c r="G199" s="979"/>
      <c r="H199" s="1072"/>
      <c r="I199" s="1072"/>
      <c r="J199" s="948"/>
      <c r="K199" s="948"/>
    </row>
    <row r="200" spans="1:11" ht="21" customHeight="1">
      <c r="A200" s="948"/>
      <c r="B200" s="1072"/>
      <c r="C200" s="948"/>
      <c r="D200" s="948"/>
      <c r="E200" s="948"/>
      <c r="F200" s="948"/>
      <c r="G200" s="979"/>
      <c r="H200" s="1072"/>
      <c r="I200" s="1072"/>
      <c r="J200" s="948"/>
      <c r="K200" s="948"/>
    </row>
    <row r="201" spans="1:11" ht="21" customHeight="1">
      <c r="A201" s="948"/>
      <c r="B201" s="1072"/>
      <c r="C201" s="948"/>
      <c r="D201" s="948"/>
      <c r="E201" s="948"/>
      <c r="F201" s="948"/>
      <c r="G201" s="979"/>
      <c r="H201" s="1072"/>
      <c r="I201" s="1072"/>
      <c r="J201" s="948"/>
      <c r="K201" s="948"/>
    </row>
    <row r="202" spans="1:11" ht="21" customHeight="1">
      <c r="A202" s="948"/>
      <c r="B202" s="1072"/>
      <c r="C202" s="948"/>
      <c r="D202" s="948"/>
      <c r="E202" s="948"/>
      <c r="F202" s="948"/>
      <c r="G202" s="979"/>
      <c r="H202" s="1072"/>
      <c r="I202" s="1072"/>
      <c r="J202" s="948"/>
      <c r="K202" s="948"/>
    </row>
    <row r="203" spans="1:11" ht="21" customHeight="1">
      <c r="A203" s="948"/>
      <c r="B203" s="1072"/>
      <c r="C203" s="948"/>
      <c r="D203" s="948"/>
      <c r="E203" s="948"/>
      <c r="F203" s="948"/>
      <c r="G203" s="979"/>
      <c r="H203" s="1072"/>
      <c r="I203" s="1072"/>
      <c r="J203" s="948"/>
      <c r="K203" s="948"/>
    </row>
    <row r="204" spans="1:11" ht="21" customHeight="1">
      <c r="A204" s="948"/>
      <c r="B204" s="1072"/>
      <c r="C204" s="948"/>
      <c r="D204" s="948"/>
      <c r="E204" s="948"/>
      <c r="F204" s="948"/>
      <c r="G204" s="979"/>
      <c r="H204" s="1072"/>
      <c r="I204" s="1072"/>
      <c r="J204" s="948"/>
      <c r="K204" s="948"/>
    </row>
    <row r="205" spans="1:11" ht="21" customHeight="1">
      <c r="A205" s="948"/>
      <c r="B205" s="1072"/>
      <c r="C205" s="948"/>
      <c r="D205" s="948"/>
      <c r="E205" s="948"/>
      <c r="F205" s="948"/>
      <c r="G205" s="979"/>
      <c r="H205" s="1072"/>
      <c r="I205" s="1072"/>
      <c r="J205" s="948"/>
      <c r="K205" s="948"/>
    </row>
    <row r="206" spans="1:11" ht="21" customHeight="1">
      <c r="A206" s="948"/>
      <c r="B206" s="1072"/>
      <c r="C206" s="948"/>
      <c r="D206" s="948"/>
      <c r="E206" s="948"/>
      <c r="F206" s="948"/>
      <c r="G206" s="979"/>
      <c r="H206" s="1072"/>
      <c r="I206" s="1072"/>
      <c r="J206" s="948"/>
      <c r="K206" s="948"/>
    </row>
    <row r="207" spans="1:11" ht="21" customHeight="1">
      <c r="A207" s="948"/>
      <c r="B207" s="1072"/>
      <c r="C207" s="948"/>
      <c r="D207" s="948"/>
      <c r="E207" s="948"/>
      <c r="F207" s="948"/>
      <c r="G207" s="979"/>
      <c r="H207" s="1072"/>
      <c r="I207" s="1072"/>
      <c r="J207" s="948"/>
      <c r="K207" s="948"/>
    </row>
    <row r="208" spans="1:11" ht="21" customHeight="1">
      <c r="A208" s="948"/>
      <c r="B208" s="1072"/>
      <c r="C208" s="948"/>
      <c r="D208" s="948"/>
      <c r="E208" s="948"/>
      <c r="F208" s="948"/>
      <c r="G208" s="979"/>
      <c r="H208" s="1072"/>
      <c r="I208" s="1072"/>
      <c r="J208" s="948"/>
      <c r="K208" s="948"/>
    </row>
    <row r="209" spans="1:11" ht="21" customHeight="1">
      <c r="A209" s="948"/>
      <c r="B209" s="1072"/>
      <c r="C209" s="948"/>
      <c r="D209" s="948"/>
      <c r="E209" s="948"/>
      <c r="F209" s="948"/>
      <c r="G209" s="979"/>
      <c r="H209" s="1072"/>
      <c r="I209" s="1072"/>
      <c r="J209" s="948"/>
      <c r="K209" s="948"/>
    </row>
    <row r="210" spans="1:11" ht="21" customHeight="1">
      <c r="A210" s="948"/>
      <c r="B210" s="1072"/>
      <c r="C210" s="948"/>
      <c r="D210" s="948"/>
      <c r="E210" s="948"/>
      <c r="F210" s="948"/>
      <c r="G210" s="979"/>
      <c r="H210" s="1072"/>
      <c r="I210" s="1072"/>
      <c r="J210" s="948"/>
      <c r="K210" s="948"/>
    </row>
    <row r="211" spans="1:11" ht="21" customHeight="1">
      <c r="A211" s="948"/>
      <c r="B211" s="1072"/>
      <c r="C211" s="948"/>
      <c r="D211" s="948"/>
      <c r="E211" s="948"/>
      <c r="F211" s="948"/>
      <c r="G211" s="979"/>
      <c r="H211" s="1072"/>
      <c r="I211" s="1072"/>
      <c r="J211" s="948"/>
      <c r="K211" s="948"/>
    </row>
    <row r="212" spans="1:11" ht="21" customHeight="1">
      <c r="A212" s="948"/>
      <c r="B212" s="1072"/>
      <c r="C212" s="948"/>
      <c r="D212" s="948"/>
      <c r="E212" s="948"/>
      <c r="F212" s="948"/>
      <c r="G212" s="979"/>
      <c r="H212" s="1072"/>
      <c r="I212" s="1072"/>
      <c r="J212" s="948"/>
      <c r="K212" s="948"/>
    </row>
    <row r="213" spans="1:11" ht="21" customHeight="1">
      <c r="A213" s="948"/>
      <c r="B213" s="1072"/>
      <c r="C213" s="948"/>
      <c r="D213" s="948"/>
      <c r="E213" s="948"/>
      <c r="F213" s="948"/>
      <c r="G213" s="979"/>
      <c r="H213" s="1072"/>
      <c r="I213" s="1072"/>
      <c r="J213" s="948"/>
      <c r="K213" s="948"/>
    </row>
    <row r="214" spans="1:11" ht="21" customHeight="1">
      <c r="A214" s="948"/>
      <c r="B214" s="1072"/>
      <c r="C214" s="948"/>
      <c r="D214" s="948"/>
      <c r="E214" s="948"/>
      <c r="F214" s="948"/>
      <c r="G214" s="979"/>
      <c r="H214" s="1072"/>
      <c r="I214" s="1072"/>
      <c r="J214" s="948"/>
      <c r="K214" s="948"/>
    </row>
    <row r="215" spans="1:11" ht="21" customHeight="1">
      <c r="A215" s="948"/>
      <c r="B215" s="1072"/>
      <c r="C215" s="948"/>
      <c r="D215" s="948"/>
      <c r="E215" s="948"/>
      <c r="F215" s="948"/>
      <c r="G215" s="979"/>
      <c r="H215" s="1072"/>
      <c r="I215" s="1072"/>
      <c r="J215" s="948"/>
      <c r="K215" s="948"/>
    </row>
    <row r="216" spans="1:11" ht="21" customHeight="1">
      <c r="A216" s="948"/>
      <c r="B216" s="1072"/>
      <c r="C216" s="948"/>
      <c r="D216" s="948"/>
      <c r="E216" s="948"/>
      <c r="F216" s="948"/>
      <c r="G216" s="979"/>
      <c r="H216" s="1072"/>
      <c r="I216" s="1072"/>
      <c r="J216" s="948"/>
      <c r="K216" s="948"/>
    </row>
    <row r="217" spans="1:11" ht="21" customHeight="1">
      <c r="A217" s="948"/>
      <c r="B217" s="1072"/>
      <c r="C217" s="948"/>
      <c r="D217" s="948"/>
      <c r="E217" s="948"/>
      <c r="F217" s="948"/>
      <c r="G217" s="979"/>
      <c r="H217" s="1072"/>
      <c r="I217" s="1072"/>
      <c r="J217" s="948"/>
      <c r="K217" s="948"/>
    </row>
    <row r="218" spans="1:11" ht="21" customHeight="1">
      <c r="A218" s="948"/>
      <c r="B218" s="1072"/>
      <c r="C218" s="948"/>
      <c r="D218" s="948"/>
      <c r="E218" s="948"/>
      <c r="F218" s="948"/>
      <c r="G218" s="979"/>
      <c r="H218" s="1072"/>
      <c r="I218" s="1072"/>
      <c r="J218" s="948"/>
      <c r="K218" s="948"/>
    </row>
    <row r="219" spans="1:11" ht="21" customHeight="1">
      <c r="A219" s="948"/>
      <c r="B219" s="1072"/>
      <c r="C219" s="948"/>
      <c r="D219" s="948"/>
      <c r="E219" s="948"/>
      <c r="F219" s="948"/>
      <c r="G219" s="979"/>
      <c r="H219" s="1072"/>
      <c r="I219" s="1072"/>
      <c r="J219" s="948"/>
      <c r="K219" s="948"/>
    </row>
    <row r="220" spans="1:11" ht="21" customHeight="1">
      <c r="A220" s="948"/>
      <c r="B220" s="1072"/>
      <c r="C220" s="948"/>
      <c r="D220" s="948"/>
      <c r="E220" s="948"/>
      <c r="F220" s="948"/>
      <c r="G220" s="979"/>
      <c r="H220" s="1072"/>
      <c r="I220" s="1072"/>
      <c r="J220" s="948"/>
      <c r="K220" s="948"/>
    </row>
    <row r="221" spans="1:11" ht="21" customHeight="1">
      <c r="A221" s="948"/>
      <c r="B221" s="1072"/>
      <c r="C221" s="948"/>
      <c r="D221" s="948"/>
      <c r="E221" s="948"/>
      <c r="F221" s="948"/>
      <c r="G221" s="979"/>
      <c r="H221" s="1072"/>
      <c r="I221" s="1072"/>
      <c r="J221" s="948"/>
      <c r="K221" s="948"/>
    </row>
    <row r="222" spans="1:11" ht="21" customHeight="1">
      <c r="A222" s="948"/>
      <c r="B222" s="1072"/>
      <c r="C222" s="948"/>
      <c r="D222" s="948"/>
      <c r="E222" s="948"/>
      <c r="F222" s="948"/>
      <c r="G222" s="979"/>
      <c r="H222" s="1072"/>
      <c r="I222" s="1072"/>
      <c r="J222" s="948"/>
      <c r="K222" s="948"/>
    </row>
    <row r="223" spans="1:11" ht="21" customHeight="1">
      <c r="A223" s="948"/>
      <c r="B223" s="1072"/>
      <c r="C223" s="948"/>
      <c r="D223" s="948"/>
      <c r="E223" s="948"/>
      <c r="F223" s="948"/>
      <c r="G223" s="979"/>
      <c r="H223" s="1072"/>
      <c r="I223" s="1072"/>
      <c r="J223" s="948"/>
      <c r="K223" s="948"/>
    </row>
    <row r="224" spans="1:11" ht="21" customHeight="1">
      <c r="A224" s="948"/>
      <c r="B224" s="1072"/>
      <c r="C224" s="948"/>
      <c r="D224" s="948"/>
      <c r="E224" s="948"/>
      <c r="F224" s="948"/>
      <c r="G224" s="979"/>
      <c r="H224" s="1072"/>
      <c r="I224" s="1072"/>
      <c r="J224" s="948"/>
      <c r="K224" s="948"/>
    </row>
    <row r="225" spans="1:11" ht="21" customHeight="1">
      <c r="A225" s="948"/>
      <c r="B225" s="1072"/>
      <c r="C225" s="948"/>
      <c r="D225" s="948"/>
      <c r="E225" s="948"/>
      <c r="F225" s="948"/>
      <c r="G225" s="979"/>
      <c r="H225" s="1072"/>
      <c r="I225" s="1072"/>
      <c r="J225" s="948"/>
      <c r="K225" s="948"/>
    </row>
    <row r="226" spans="1:11" ht="21" customHeight="1">
      <c r="A226" s="948"/>
      <c r="B226" s="1072"/>
      <c r="C226" s="948"/>
      <c r="D226" s="948"/>
      <c r="E226" s="948"/>
      <c r="F226" s="948"/>
      <c r="G226" s="979"/>
      <c r="H226" s="1072"/>
      <c r="I226" s="1072"/>
      <c r="J226" s="948"/>
      <c r="K226" s="948"/>
    </row>
    <row r="227" spans="1:11" ht="21" customHeight="1">
      <c r="A227" s="948"/>
      <c r="B227" s="1072"/>
      <c r="C227" s="948"/>
      <c r="D227" s="948"/>
      <c r="E227" s="948"/>
      <c r="F227" s="948"/>
      <c r="G227" s="979"/>
      <c r="H227" s="1072"/>
      <c r="I227" s="1072"/>
      <c r="J227" s="948"/>
      <c r="K227" s="948"/>
    </row>
    <row r="228" spans="1:11" ht="21" customHeight="1">
      <c r="A228" s="948"/>
      <c r="B228" s="1072"/>
      <c r="C228" s="948"/>
      <c r="D228" s="948"/>
      <c r="E228" s="948"/>
      <c r="F228" s="948"/>
      <c r="G228" s="979"/>
      <c r="H228" s="1072"/>
      <c r="I228" s="1072"/>
      <c r="J228" s="948"/>
      <c r="K228" s="948"/>
    </row>
    <row r="229" spans="1:11" ht="21" customHeight="1">
      <c r="A229" s="948"/>
      <c r="B229" s="1072"/>
      <c r="C229" s="948"/>
      <c r="D229" s="948"/>
      <c r="E229" s="948"/>
      <c r="F229" s="948"/>
      <c r="G229" s="979"/>
      <c r="H229" s="1072"/>
      <c r="I229" s="1072"/>
      <c r="J229" s="948"/>
      <c r="K229" s="948"/>
    </row>
    <row r="230" spans="1:11" ht="21" customHeight="1">
      <c r="A230" s="948"/>
      <c r="B230" s="1072"/>
      <c r="C230" s="948"/>
      <c r="D230" s="948"/>
      <c r="E230" s="948"/>
      <c r="F230" s="948"/>
      <c r="G230" s="979"/>
      <c r="H230" s="1072"/>
      <c r="I230" s="1072"/>
      <c r="J230" s="948"/>
      <c r="K230" s="948"/>
    </row>
    <row r="231" spans="1:11" ht="21" customHeight="1">
      <c r="A231" s="948"/>
      <c r="B231" s="1072"/>
      <c r="C231" s="948"/>
      <c r="D231" s="948"/>
      <c r="E231" s="948"/>
      <c r="F231" s="948"/>
      <c r="G231" s="979"/>
      <c r="H231" s="1072"/>
      <c r="I231" s="1072"/>
      <c r="J231" s="948"/>
      <c r="K231" s="948"/>
    </row>
    <row r="232" spans="1:11" ht="21" customHeight="1">
      <c r="A232" s="948"/>
      <c r="B232" s="1072"/>
      <c r="C232" s="948"/>
      <c r="D232" s="948"/>
      <c r="E232" s="948"/>
      <c r="F232" s="948"/>
      <c r="G232" s="979"/>
      <c r="H232" s="1072"/>
      <c r="I232" s="1072"/>
      <c r="J232" s="948"/>
      <c r="K232" s="948"/>
    </row>
    <row r="233" spans="1:11" ht="21" customHeight="1">
      <c r="A233" s="948"/>
      <c r="B233" s="1072"/>
      <c r="C233" s="948"/>
      <c r="D233" s="948"/>
      <c r="E233" s="948"/>
      <c r="F233" s="948"/>
      <c r="G233" s="979"/>
      <c r="H233" s="1072"/>
      <c r="I233" s="1072"/>
      <c r="J233" s="948"/>
      <c r="K233" s="948"/>
    </row>
    <row r="234" spans="1:11" ht="21" customHeight="1">
      <c r="A234" s="948"/>
      <c r="B234" s="1072"/>
      <c r="C234" s="948"/>
      <c r="D234" s="948"/>
      <c r="E234" s="948"/>
      <c r="F234" s="948"/>
      <c r="G234" s="979"/>
      <c r="H234" s="1072"/>
      <c r="I234" s="1072"/>
      <c r="J234" s="948"/>
      <c r="K234" s="948"/>
    </row>
    <row r="235" spans="1:11" ht="21" customHeight="1">
      <c r="A235" s="948"/>
      <c r="B235" s="1033"/>
      <c r="C235" s="1033"/>
      <c r="D235" s="948"/>
      <c r="E235" s="948"/>
      <c r="F235" s="948"/>
      <c r="G235" s="979"/>
      <c r="H235" s="1072"/>
      <c r="I235" s="1072"/>
      <c r="J235" s="948"/>
      <c r="K235" s="948"/>
    </row>
    <row r="236" spans="1:11" ht="15.75" customHeight="1">
      <c r="A236" s="1033"/>
      <c r="B236" s="1033"/>
      <c r="C236" s="1033"/>
      <c r="D236" s="1033"/>
      <c r="E236" s="1033"/>
      <c r="F236" s="1033"/>
      <c r="G236" s="1033"/>
      <c r="H236" s="1033"/>
      <c r="I236" s="1033"/>
      <c r="J236" s="1033"/>
      <c r="K236" s="1033"/>
    </row>
    <row r="237" spans="1:11" ht="15.75" customHeight="1">
      <c r="A237" s="1033"/>
      <c r="B237" s="1033"/>
      <c r="C237" s="1033"/>
      <c r="D237" s="1033"/>
      <c r="E237" s="1033"/>
      <c r="F237" s="1033"/>
      <c r="G237" s="1033"/>
      <c r="H237" s="1033"/>
      <c r="I237" s="1033"/>
      <c r="J237" s="1033"/>
      <c r="K237" s="1033"/>
    </row>
    <row r="238" spans="1:11" ht="15.75" customHeight="1">
      <c r="A238" s="1033"/>
      <c r="B238" s="1033"/>
      <c r="C238" s="1033"/>
      <c r="D238" s="1033"/>
      <c r="E238" s="1033"/>
      <c r="F238" s="1033"/>
      <c r="G238" s="1033"/>
      <c r="H238" s="1033"/>
      <c r="I238" s="1033"/>
      <c r="J238" s="1033"/>
      <c r="K238" s="1033"/>
    </row>
    <row r="239" spans="1:11" ht="15.75" customHeight="1">
      <c r="A239" s="1033"/>
      <c r="B239" s="1033"/>
      <c r="C239" s="1033"/>
      <c r="D239" s="1033"/>
      <c r="E239" s="1033"/>
      <c r="F239" s="1033"/>
      <c r="G239" s="1033"/>
      <c r="H239" s="1033"/>
      <c r="I239" s="1033"/>
      <c r="J239" s="1033"/>
      <c r="K239" s="1033"/>
    </row>
    <row r="240" spans="1:11" ht="15.75" customHeight="1">
      <c r="A240" s="1033"/>
      <c r="B240" s="1033"/>
      <c r="C240" s="1033"/>
      <c r="D240" s="1033"/>
      <c r="E240" s="1033"/>
      <c r="F240" s="1033"/>
      <c r="G240" s="1033"/>
      <c r="H240" s="1033"/>
      <c r="I240" s="1033"/>
      <c r="J240" s="1033"/>
      <c r="K240" s="1033"/>
    </row>
    <row r="241" spans="1:11" ht="15.75" customHeight="1">
      <c r="A241" s="1033"/>
      <c r="B241" s="1033"/>
      <c r="C241" s="1033"/>
      <c r="D241" s="1033"/>
      <c r="E241" s="1033"/>
      <c r="F241" s="1033"/>
      <c r="G241" s="1033"/>
      <c r="H241" s="1033"/>
      <c r="I241" s="1033"/>
      <c r="J241" s="1033"/>
      <c r="K241" s="1033"/>
    </row>
    <row r="242" spans="1:11" ht="15.75" customHeight="1">
      <c r="A242" s="1033"/>
      <c r="B242" s="1033"/>
      <c r="C242" s="1033"/>
      <c r="D242" s="1033"/>
      <c r="E242" s="1033"/>
      <c r="F242" s="1033"/>
      <c r="G242" s="1033"/>
      <c r="H242" s="1033"/>
      <c r="I242" s="1033"/>
      <c r="J242" s="1033"/>
      <c r="K242" s="1033"/>
    </row>
    <row r="243" spans="1:11" ht="15.75" customHeight="1">
      <c r="A243" s="1033"/>
      <c r="B243" s="1033"/>
      <c r="C243" s="1033"/>
      <c r="D243" s="1033"/>
      <c r="E243" s="1033"/>
      <c r="F243" s="1033"/>
      <c r="G243" s="1033"/>
      <c r="H243" s="1033"/>
      <c r="I243" s="1033"/>
      <c r="J243" s="1033"/>
      <c r="K243" s="1033"/>
    </row>
    <row r="244" spans="1:11" ht="15.75" customHeight="1">
      <c r="A244" s="1033"/>
      <c r="B244" s="1033"/>
      <c r="C244" s="1033"/>
      <c r="D244" s="1033"/>
      <c r="E244" s="1033"/>
      <c r="F244" s="1033"/>
      <c r="G244" s="1033"/>
      <c r="H244" s="1033"/>
      <c r="I244" s="1033"/>
      <c r="J244" s="1033"/>
      <c r="K244" s="1033"/>
    </row>
    <row r="245" spans="1:11" ht="15.75" customHeight="1">
      <c r="A245" s="1033"/>
      <c r="B245" s="1033"/>
      <c r="C245" s="1033"/>
      <c r="D245" s="1033"/>
      <c r="E245" s="1033"/>
      <c r="F245" s="1033"/>
      <c r="G245" s="1033"/>
      <c r="H245" s="1033"/>
      <c r="I245" s="1033"/>
      <c r="J245" s="1033"/>
      <c r="K245" s="1033"/>
    </row>
    <row r="246" spans="1:11" ht="15.75" customHeight="1">
      <c r="A246" s="1033"/>
      <c r="B246" s="1033"/>
      <c r="C246" s="1033"/>
      <c r="D246" s="1033"/>
      <c r="E246" s="1033"/>
      <c r="F246" s="1033"/>
      <c r="G246" s="1033"/>
      <c r="H246" s="1033"/>
      <c r="I246" s="1033"/>
      <c r="J246" s="1033"/>
      <c r="K246" s="1033"/>
    </row>
    <row r="247" spans="1:11" ht="15.75" customHeight="1">
      <c r="A247" s="1033"/>
      <c r="B247" s="1033"/>
      <c r="C247" s="1033"/>
      <c r="D247" s="1033"/>
      <c r="E247" s="1033"/>
      <c r="F247" s="1033"/>
      <c r="G247" s="1033"/>
      <c r="H247" s="1033"/>
      <c r="I247" s="1033"/>
      <c r="J247" s="1033"/>
      <c r="K247" s="1033"/>
    </row>
    <row r="248" spans="1:11" ht="15.75" customHeight="1">
      <c r="A248" s="1033"/>
      <c r="B248" s="1033"/>
      <c r="C248" s="1033"/>
      <c r="D248" s="1033"/>
      <c r="E248" s="1033"/>
      <c r="F248" s="1033"/>
      <c r="G248" s="1033"/>
      <c r="H248" s="1033"/>
      <c r="I248" s="1033"/>
      <c r="J248" s="1033"/>
      <c r="K248" s="1033"/>
    </row>
    <row r="249" spans="1:11" ht="15.75" customHeight="1">
      <c r="A249" s="1033"/>
      <c r="B249" s="1033"/>
      <c r="C249" s="1033"/>
      <c r="D249" s="1033"/>
      <c r="E249" s="1033"/>
      <c r="F249" s="1033"/>
      <c r="G249" s="1033"/>
      <c r="H249" s="1033"/>
      <c r="I249" s="1033"/>
      <c r="J249" s="1033"/>
      <c r="K249" s="1033"/>
    </row>
    <row r="250" spans="1:11" ht="15.75" customHeight="1">
      <c r="A250" s="1033"/>
      <c r="B250" s="1033"/>
      <c r="C250" s="1033"/>
      <c r="D250" s="1033"/>
      <c r="E250" s="1033"/>
      <c r="F250" s="1033"/>
      <c r="G250" s="1033"/>
      <c r="H250" s="1033"/>
      <c r="I250" s="1033"/>
      <c r="J250" s="1033"/>
      <c r="K250" s="1033"/>
    </row>
    <row r="251" spans="1:11" ht="15.75" customHeight="1">
      <c r="A251" s="1033"/>
      <c r="B251" s="1033"/>
      <c r="C251" s="1033"/>
      <c r="D251" s="1033"/>
      <c r="E251" s="1033"/>
      <c r="F251" s="1033"/>
      <c r="G251" s="1033"/>
      <c r="H251" s="1033"/>
      <c r="I251" s="1033"/>
      <c r="J251" s="1033"/>
      <c r="K251" s="1033"/>
    </row>
    <row r="252" spans="1:11" ht="15.75" customHeight="1">
      <c r="A252" s="1033"/>
      <c r="B252" s="1033"/>
      <c r="C252" s="1033"/>
      <c r="D252" s="1033"/>
      <c r="E252" s="1033"/>
      <c r="F252" s="1033"/>
      <c r="G252" s="1033"/>
      <c r="H252" s="1033"/>
      <c r="I252" s="1033"/>
      <c r="J252" s="1033"/>
      <c r="K252" s="1033"/>
    </row>
    <row r="253" spans="1:11" ht="15.75" customHeight="1">
      <c r="A253" s="1033"/>
      <c r="B253" s="1033"/>
      <c r="C253" s="1033"/>
      <c r="D253" s="1033"/>
      <c r="E253" s="1033"/>
      <c r="F253" s="1033"/>
      <c r="G253" s="1033"/>
      <c r="H253" s="1033"/>
      <c r="I253" s="1033"/>
      <c r="J253" s="1033"/>
      <c r="K253" s="1033"/>
    </row>
    <row r="254" spans="1:11" ht="15.75" customHeight="1">
      <c r="A254" s="1033"/>
      <c r="B254" s="1033"/>
      <c r="C254" s="1033"/>
      <c r="D254" s="1033"/>
      <c r="E254" s="1033"/>
      <c r="F254" s="1033"/>
      <c r="G254" s="1033"/>
      <c r="H254" s="1033"/>
      <c r="I254" s="1033"/>
      <c r="J254" s="1033"/>
      <c r="K254" s="1033"/>
    </row>
    <row r="255" spans="1:11" ht="15.75" customHeight="1">
      <c r="A255" s="1033"/>
      <c r="B255" s="1033"/>
      <c r="C255" s="1033"/>
      <c r="D255" s="1033"/>
      <c r="E255" s="1033"/>
      <c r="F255" s="1033"/>
      <c r="G255" s="1033"/>
      <c r="H255" s="1033"/>
      <c r="I255" s="1033"/>
      <c r="J255" s="1033"/>
      <c r="K255" s="1033"/>
    </row>
    <row r="256" spans="1:11" ht="15.75" customHeight="1">
      <c r="A256" s="1033"/>
      <c r="B256" s="1033"/>
      <c r="C256" s="1033"/>
      <c r="D256" s="1033"/>
      <c r="E256" s="1033"/>
      <c r="F256" s="1033"/>
      <c r="G256" s="1033"/>
      <c r="H256" s="1033"/>
      <c r="I256" s="1033"/>
      <c r="J256" s="1033"/>
      <c r="K256" s="1033"/>
    </row>
    <row r="257" spans="1:11" ht="15.75" customHeight="1">
      <c r="A257" s="1033"/>
      <c r="B257" s="1033"/>
      <c r="C257" s="1033"/>
      <c r="D257" s="1033"/>
      <c r="E257" s="1033"/>
      <c r="F257" s="1033"/>
      <c r="G257" s="1033"/>
      <c r="H257" s="1033"/>
      <c r="I257" s="1033"/>
      <c r="J257" s="1033"/>
      <c r="K257" s="1033"/>
    </row>
    <row r="258" spans="1:11" ht="15.75" customHeight="1">
      <c r="A258" s="1033"/>
      <c r="B258" s="1033"/>
      <c r="C258" s="1033"/>
      <c r="D258" s="1033"/>
      <c r="E258" s="1033"/>
      <c r="F258" s="1033"/>
      <c r="G258" s="1033"/>
      <c r="H258" s="1033"/>
      <c r="I258" s="1033"/>
      <c r="J258" s="1033"/>
      <c r="K258" s="1033"/>
    </row>
    <row r="259" spans="1:11" ht="15.75" customHeight="1">
      <c r="A259" s="1033"/>
      <c r="B259" s="1033"/>
      <c r="C259" s="1033"/>
      <c r="D259" s="1033"/>
      <c r="E259" s="1033"/>
      <c r="F259" s="1033"/>
      <c r="G259" s="1033"/>
      <c r="H259" s="1033"/>
      <c r="I259" s="1033"/>
      <c r="J259" s="1033"/>
      <c r="K259" s="1033"/>
    </row>
    <row r="260" spans="1:11" ht="15.75" customHeight="1">
      <c r="A260" s="1033"/>
      <c r="B260" s="1033"/>
      <c r="C260" s="1033"/>
      <c r="D260" s="1033"/>
      <c r="E260" s="1033"/>
      <c r="F260" s="1033"/>
      <c r="G260" s="1033"/>
      <c r="H260" s="1033"/>
      <c r="I260" s="1033"/>
      <c r="J260" s="1033"/>
      <c r="K260" s="1033"/>
    </row>
    <row r="261" spans="1:11" ht="15.75" customHeight="1">
      <c r="A261" s="1033"/>
      <c r="B261" s="1033"/>
      <c r="C261" s="1033"/>
      <c r="D261" s="1033"/>
      <c r="E261" s="1033"/>
      <c r="F261" s="1033"/>
      <c r="G261" s="1033"/>
      <c r="H261" s="1033"/>
      <c r="I261" s="1033"/>
      <c r="J261" s="1033"/>
      <c r="K261" s="1033"/>
    </row>
    <row r="262" spans="1:11" ht="15.75" customHeight="1">
      <c r="A262" s="1033"/>
      <c r="B262" s="1033"/>
      <c r="C262" s="1033"/>
      <c r="D262" s="1033"/>
      <c r="E262" s="1033"/>
      <c r="F262" s="1033"/>
      <c r="G262" s="1033"/>
      <c r="H262" s="1033"/>
      <c r="I262" s="1033"/>
      <c r="J262" s="1033"/>
      <c r="K262" s="1033"/>
    </row>
    <row r="263" spans="1:11" ht="15.75" customHeight="1">
      <c r="A263" s="1033"/>
      <c r="B263" s="1033"/>
      <c r="C263" s="1033"/>
      <c r="D263" s="1033"/>
      <c r="E263" s="1033"/>
      <c r="F263" s="1033"/>
      <c r="G263" s="1033"/>
      <c r="H263" s="1033"/>
      <c r="I263" s="1033"/>
      <c r="J263" s="1033"/>
      <c r="K263" s="1033"/>
    </row>
    <row r="264" spans="1:11" ht="15.75" customHeight="1">
      <c r="A264" s="1033"/>
      <c r="B264" s="1033"/>
      <c r="C264" s="1033"/>
      <c r="D264" s="1033"/>
      <c r="E264" s="1033"/>
      <c r="F264" s="1033"/>
      <c r="G264" s="1033"/>
      <c r="H264" s="1033"/>
      <c r="I264" s="1033"/>
      <c r="J264" s="1033"/>
      <c r="K264" s="1033"/>
    </row>
    <row r="265" spans="1:11" ht="15.75" customHeight="1">
      <c r="A265" s="1033"/>
      <c r="B265" s="1033"/>
      <c r="C265" s="1033"/>
      <c r="D265" s="1033"/>
      <c r="E265" s="1033"/>
      <c r="F265" s="1033"/>
      <c r="G265" s="1033"/>
      <c r="H265" s="1033"/>
      <c r="I265" s="1033"/>
      <c r="J265" s="1033"/>
      <c r="K265" s="1033"/>
    </row>
    <row r="266" spans="1:11" ht="15.75" customHeight="1">
      <c r="A266" s="1033"/>
      <c r="B266" s="1033"/>
      <c r="C266" s="1033"/>
      <c r="D266" s="1033"/>
      <c r="E266" s="1033"/>
      <c r="F266" s="1033"/>
      <c r="G266" s="1033"/>
      <c r="H266" s="1033"/>
      <c r="I266" s="1033"/>
      <c r="J266" s="1033"/>
      <c r="K266" s="1033"/>
    </row>
    <row r="267" spans="1:11" ht="15.75" customHeight="1">
      <c r="A267" s="1033"/>
      <c r="B267" s="1033"/>
      <c r="C267" s="1033"/>
      <c r="D267" s="1033"/>
      <c r="E267" s="1033"/>
      <c r="F267" s="1033"/>
      <c r="G267" s="1033"/>
      <c r="H267" s="1033"/>
      <c r="I267" s="1033"/>
      <c r="J267" s="1033"/>
      <c r="K267" s="1033"/>
    </row>
    <row r="268" spans="1:11" ht="15.75" customHeight="1">
      <c r="A268" s="1033"/>
      <c r="B268" s="1033"/>
      <c r="C268" s="1033"/>
      <c r="D268" s="1033"/>
      <c r="E268" s="1033"/>
      <c r="F268" s="1033"/>
      <c r="G268" s="1033"/>
      <c r="H268" s="1033"/>
      <c r="I268" s="1033"/>
      <c r="J268" s="1033"/>
      <c r="K268" s="1033"/>
    </row>
    <row r="269" spans="1:11" ht="15.75" customHeight="1">
      <c r="A269" s="1033"/>
      <c r="B269" s="1033"/>
      <c r="C269" s="1033"/>
      <c r="D269" s="1033"/>
      <c r="E269" s="1033"/>
      <c r="F269" s="1033"/>
      <c r="G269" s="1033"/>
      <c r="H269" s="1033"/>
      <c r="I269" s="1033"/>
      <c r="J269" s="1033"/>
      <c r="K269" s="1033"/>
    </row>
    <row r="270" spans="1:11" ht="15.75" customHeight="1">
      <c r="A270" s="1033"/>
      <c r="B270" s="1033"/>
      <c r="C270" s="1033"/>
      <c r="D270" s="1033"/>
      <c r="E270" s="1033"/>
      <c r="F270" s="1033"/>
      <c r="G270" s="1033"/>
      <c r="H270" s="1033"/>
      <c r="I270" s="1033"/>
      <c r="J270" s="1033"/>
      <c r="K270" s="1033"/>
    </row>
    <row r="271" spans="1:11" ht="15.75" customHeight="1">
      <c r="A271" s="1033"/>
      <c r="B271" s="1033"/>
      <c r="C271" s="1033"/>
      <c r="D271" s="1033"/>
      <c r="E271" s="1033"/>
      <c r="F271" s="1033"/>
      <c r="G271" s="1033"/>
      <c r="H271" s="1033"/>
      <c r="I271" s="1033"/>
      <c r="J271" s="1033"/>
      <c r="K271" s="1033"/>
    </row>
    <row r="272" spans="1:11" ht="15.75" customHeight="1">
      <c r="A272" s="1033"/>
      <c r="B272" s="1033"/>
      <c r="C272" s="1033"/>
      <c r="D272" s="1033"/>
      <c r="E272" s="1033"/>
      <c r="F272" s="1033"/>
      <c r="G272" s="1033"/>
      <c r="H272" s="1033"/>
      <c r="I272" s="1033"/>
      <c r="J272" s="1033"/>
      <c r="K272" s="1033"/>
    </row>
    <row r="273" spans="1:11" ht="15.75" customHeight="1">
      <c r="A273" s="1033"/>
      <c r="B273" s="1033"/>
      <c r="C273" s="1033"/>
      <c r="D273" s="1033"/>
      <c r="E273" s="1033"/>
      <c r="F273" s="1033"/>
      <c r="G273" s="1033"/>
      <c r="H273" s="1033"/>
      <c r="I273" s="1033"/>
      <c r="J273" s="1033"/>
      <c r="K273" s="1033"/>
    </row>
    <row r="274" spans="1:11" ht="15.75" customHeight="1">
      <c r="A274" s="1033"/>
      <c r="B274" s="1033"/>
      <c r="C274" s="1033"/>
      <c r="D274" s="1033"/>
      <c r="E274" s="1033"/>
      <c r="F274" s="1033"/>
      <c r="G274" s="1033"/>
      <c r="H274" s="1033"/>
      <c r="I274" s="1033"/>
      <c r="J274" s="1033"/>
      <c r="K274" s="1033"/>
    </row>
    <row r="275" spans="1:11" ht="15.75" customHeight="1">
      <c r="A275" s="1033"/>
      <c r="B275" s="1033"/>
      <c r="C275" s="1033"/>
      <c r="D275" s="1033"/>
      <c r="E275" s="1033"/>
      <c r="F275" s="1033"/>
      <c r="G275" s="1033"/>
      <c r="H275" s="1033"/>
      <c r="I275" s="1033"/>
      <c r="J275" s="1033"/>
      <c r="K275" s="1033"/>
    </row>
    <row r="276" spans="1:11" ht="15.75" customHeight="1">
      <c r="A276" s="1033"/>
      <c r="B276" s="1033"/>
      <c r="C276" s="1033"/>
      <c r="D276" s="1033"/>
      <c r="E276" s="1033"/>
      <c r="F276" s="1033"/>
      <c r="G276" s="1033"/>
      <c r="H276" s="1033"/>
      <c r="I276" s="1033"/>
      <c r="J276" s="1033"/>
      <c r="K276" s="1033"/>
    </row>
    <row r="277" spans="1:11" ht="15.75" customHeight="1">
      <c r="A277" s="1033"/>
      <c r="B277" s="1033"/>
      <c r="C277" s="1033"/>
      <c r="D277" s="1033"/>
      <c r="E277" s="1033"/>
      <c r="F277" s="1033"/>
      <c r="G277" s="1033"/>
      <c r="H277" s="1033"/>
      <c r="I277" s="1033"/>
      <c r="J277" s="1033"/>
      <c r="K277" s="1033"/>
    </row>
    <row r="278" spans="1:11" ht="15.75" customHeight="1">
      <c r="A278" s="1033"/>
      <c r="B278" s="1033"/>
      <c r="C278" s="1033"/>
      <c r="D278" s="1033"/>
      <c r="E278" s="1033"/>
      <c r="F278" s="1033"/>
      <c r="G278" s="1033"/>
      <c r="H278" s="1033"/>
      <c r="I278" s="1033"/>
      <c r="J278" s="1033"/>
      <c r="K278" s="1033"/>
    </row>
    <row r="279" spans="1:11" ht="15.75" customHeight="1">
      <c r="A279" s="1033"/>
      <c r="B279" s="1033"/>
      <c r="C279" s="1033"/>
      <c r="D279" s="1033"/>
      <c r="E279" s="1033"/>
      <c r="F279" s="1033"/>
      <c r="G279" s="1033"/>
      <c r="H279" s="1033"/>
      <c r="I279" s="1033"/>
      <c r="J279" s="1033"/>
      <c r="K279" s="1033"/>
    </row>
    <row r="280" spans="1:11" ht="15.75" customHeight="1">
      <c r="A280" s="1033"/>
      <c r="B280" s="1033"/>
      <c r="C280" s="1033"/>
      <c r="D280" s="1033"/>
      <c r="E280" s="1033"/>
      <c r="F280" s="1033"/>
      <c r="G280" s="1033"/>
      <c r="H280" s="1033"/>
      <c r="I280" s="1033"/>
      <c r="J280" s="1033"/>
      <c r="K280" s="1033"/>
    </row>
    <row r="281" spans="1:11" ht="15.75" customHeight="1">
      <c r="A281" s="1033"/>
      <c r="B281" s="1033"/>
      <c r="C281" s="1033"/>
      <c r="D281" s="1033"/>
      <c r="E281" s="1033"/>
      <c r="F281" s="1033"/>
      <c r="G281" s="1033"/>
      <c r="H281" s="1033"/>
      <c r="I281" s="1033"/>
      <c r="J281" s="1033"/>
      <c r="K281" s="1033"/>
    </row>
    <row r="282" spans="1:11" ht="15.75" customHeight="1">
      <c r="A282" s="1033"/>
      <c r="B282" s="1033"/>
      <c r="C282" s="1033"/>
      <c r="D282" s="1033"/>
      <c r="E282" s="1033"/>
      <c r="F282" s="1033"/>
      <c r="G282" s="1033"/>
      <c r="H282" s="1033"/>
      <c r="I282" s="1033"/>
      <c r="J282" s="1033"/>
      <c r="K282" s="1033"/>
    </row>
    <row r="283" spans="1:11" ht="15.75" customHeight="1">
      <c r="A283" s="1033"/>
      <c r="B283" s="1033"/>
      <c r="C283" s="1033"/>
      <c r="D283" s="1033"/>
      <c r="E283" s="1033"/>
      <c r="F283" s="1033"/>
      <c r="G283" s="1033"/>
      <c r="H283" s="1033"/>
      <c r="I283" s="1033"/>
      <c r="J283" s="1033"/>
      <c r="K283" s="1033"/>
    </row>
    <row r="284" spans="1:11" ht="15.75" customHeight="1">
      <c r="A284" s="1033"/>
      <c r="B284" s="1033"/>
      <c r="C284" s="1033"/>
      <c r="D284" s="1033"/>
      <c r="E284" s="1033"/>
      <c r="F284" s="1033"/>
      <c r="G284" s="1033"/>
      <c r="H284" s="1033"/>
      <c r="I284" s="1033"/>
      <c r="J284" s="1033"/>
      <c r="K284" s="1033"/>
    </row>
    <row r="285" spans="1:11" ht="15.75" customHeight="1">
      <c r="A285" s="1033"/>
      <c r="B285" s="1033"/>
      <c r="C285" s="1033"/>
      <c r="D285" s="1033"/>
      <c r="E285" s="1033"/>
      <c r="F285" s="1033"/>
      <c r="G285" s="1033"/>
      <c r="H285" s="1033"/>
      <c r="I285" s="1033"/>
      <c r="J285" s="1033"/>
      <c r="K285" s="1033"/>
    </row>
    <row r="286" spans="1:11" ht="15.75" customHeight="1">
      <c r="A286" s="1033"/>
      <c r="B286" s="1033"/>
      <c r="C286" s="1033"/>
      <c r="D286" s="1033"/>
      <c r="E286" s="1033"/>
      <c r="F286" s="1033"/>
      <c r="G286" s="1033"/>
      <c r="H286" s="1033"/>
      <c r="I286" s="1033"/>
      <c r="J286" s="1033"/>
      <c r="K286" s="1033"/>
    </row>
    <row r="287" spans="1:11" ht="15.75" customHeight="1">
      <c r="A287" s="1033"/>
      <c r="B287" s="1033"/>
      <c r="C287" s="1033"/>
      <c r="D287" s="1033"/>
      <c r="E287" s="1033"/>
      <c r="F287" s="1033"/>
      <c r="G287" s="1033"/>
      <c r="H287" s="1033"/>
      <c r="I287" s="1033"/>
      <c r="J287" s="1033"/>
      <c r="K287" s="1033"/>
    </row>
    <row r="288" spans="1:11" ht="15.75" customHeight="1">
      <c r="A288" s="1033"/>
      <c r="B288" s="1033"/>
      <c r="C288" s="1033"/>
      <c r="D288" s="1033"/>
      <c r="E288" s="1033"/>
      <c r="F288" s="1033"/>
      <c r="G288" s="1033"/>
      <c r="H288" s="1033"/>
      <c r="I288" s="1033"/>
      <c r="J288" s="1033"/>
      <c r="K288" s="1033"/>
    </row>
    <row r="289" spans="1:11" ht="15.75" customHeight="1">
      <c r="A289" s="1033"/>
      <c r="B289" s="1033"/>
      <c r="C289" s="1033"/>
      <c r="D289" s="1033"/>
      <c r="E289" s="1033"/>
      <c r="F289" s="1033"/>
      <c r="G289" s="1033"/>
      <c r="H289" s="1033"/>
      <c r="I289" s="1033"/>
      <c r="J289" s="1033"/>
      <c r="K289" s="1033"/>
    </row>
    <row r="290" spans="1:11" ht="15.75" customHeight="1">
      <c r="A290" s="1033"/>
      <c r="B290" s="1033"/>
      <c r="C290" s="1033"/>
      <c r="D290" s="1033"/>
      <c r="E290" s="1033"/>
      <c r="F290" s="1033"/>
      <c r="G290" s="1033"/>
      <c r="H290" s="1033"/>
      <c r="I290" s="1033"/>
      <c r="J290" s="1033"/>
      <c r="K290" s="1033"/>
    </row>
    <row r="291" spans="1:11" ht="15.75" customHeight="1">
      <c r="A291" s="1033"/>
      <c r="B291" s="1033"/>
      <c r="C291" s="1033"/>
      <c r="D291" s="1033"/>
      <c r="E291" s="1033"/>
      <c r="F291" s="1033"/>
      <c r="G291" s="1033"/>
      <c r="H291" s="1033"/>
      <c r="I291" s="1033"/>
      <c r="J291" s="1033"/>
      <c r="K291" s="1033"/>
    </row>
    <row r="292" spans="1:11" ht="15.75" customHeight="1">
      <c r="A292" s="1033"/>
      <c r="B292" s="1033"/>
      <c r="C292" s="1033"/>
      <c r="D292" s="1033"/>
      <c r="E292" s="1033"/>
      <c r="F292" s="1033"/>
      <c r="G292" s="1033"/>
      <c r="H292" s="1033"/>
      <c r="I292" s="1033"/>
      <c r="J292" s="1033"/>
      <c r="K292" s="1033"/>
    </row>
    <row r="293" spans="1:11" ht="15.75" customHeight="1">
      <c r="A293" s="1033"/>
      <c r="B293" s="1033"/>
      <c r="C293" s="1033"/>
      <c r="D293" s="1033"/>
      <c r="E293" s="1033"/>
      <c r="F293" s="1033"/>
      <c r="G293" s="1033"/>
      <c r="H293" s="1033"/>
      <c r="I293" s="1033"/>
      <c r="J293" s="1033"/>
      <c r="K293" s="1033"/>
    </row>
    <row r="294" spans="1:11" ht="15.75" customHeight="1">
      <c r="A294" s="1033"/>
      <c r="B294" s="1033"/>
      <c r="C294" s="1033"/>
      <c r="D294" s="1033"/>
      <c r="E294" s="1033"/>
      <c r="F294" s="1033"/>
      <c r="G294" s="1033"/>
      <c r="H294" s="1033"/>
      <c r="I294" s="1033"/>
      <c r="J294" s="1033"/>
      <c r="K294" s="1033"/>
    </row>
    <row r="295" spans="1:11" ht="15.75" customHeight="1">
      <c r="A295" s="1033"/>
      <c r="B295" s="1033"/>
      <c r="C295" s="1033"/>
      <c r="D295" s="1033"/>
      <c r="E295" s="1033"/>
      <c r="F295" s="1033"/>
      <c r="G295" s="1033"/>
      <c r="H295" s="1033"/>
      <c r="I295" s="1033"/>
      <c r="J295" s="1033"/>
      <c r="K295" s="1033"/>
    </row>
    <row r="296" spans="1:11" ht="15.75" customHeight="1">
      <c r="A296" s="1033"/>
      <c r="B296" s="1033"/>
      <c r="C296" s="1033"/>
      <c r="D296" s="1033"/>
      <c r="E296" s="1033"/>
      <c r="F296" s="1033"/>
      <c r="G296" s="1033"/>
      <c r="H296" s="1033"/>
      <c r="I296" s="1033"/>
      <c r="J296" s="1033"/>
      <c r="K296" s="1033"/>
    </row>
    <row r="297" spans="1:11" ht="15.75" customHeight="1">
      <c r="A297" s="1033"/>
      <c r="B297" s="1033"/>
      <c r="C297" s="1033"/>
      <c r="D297" s="1033"/>
      <c r="E297" s="1033"/>
      <c r="F297" s="1033"/>
      <c r="G297" s="1033"/>
      <c r="H297" s="1033"/>
      <c r="I297" s="1033"/>
      <c r="J297" s="1033"/>
      <c r="K297" s="1033"/>
    </row>
    <row r="298" spans="1:11" ht="15.75" customHeight="1">
      <c r="A298" s="1033"/>
      <c r="B298" s="1033"/>
      <c r="C298" s="1033"/>
      <c r="D298" s="1033"/>
      <c r="E298" s="1033"/>
      <c r="F298" s="1033"/>
      <c r="G298" s="1033"/>
      <c r="H298" s="1033"/>
      <c r="I298" s="1033"/>
      <c r="J298" s="1033"/>
      <c r="K298" s="1033"/>
    </row>
    <row r="299" spans="1:11" ht="15.75" customHeight="1">
      <c r="A299" s="1033"/>
      <c r="B299" s="1033"/>
      <c r="C299" s="1033"/>
      <c r="D299" s="1033"/>
      <c r="E299" s="1033"/>
      <c r="F299" s="1033"/>
      <c r="G299" s="1033"/>
      <c r="H299" s="1033"/>
      <c r="I299" s="1033"/>
      <c r="J299" s="1033"/>
      <c r="K299" s="1033"/>
    </row>
    <row r="300" spans="1:11" ht="15.75" customHeight="1">
      <c r="A300" s="1033"/>
      <c r="B300" s="1033"/>
      <c r="C300" s="1033"/>
      <c r="D300" s="1033"/>
      <c r="E300" s="1033"/>
      <c r="F300" s="1033"/>
      <c r="G300" s="1033"/>
      <c r="H300" s="1033"/>
      <c r="I300" s="1033"/>
      <c r="J300" s="1033"/>
      <c r="K300" s="1033"/>
    </row>
    <row r="301" spans="1:11" ht="15.75" customHeight="1">
      <c r="A301" s="1033"/>
      <c r="B301" s="1033"/>
      <c r="C301" s="1033"/>
      <c r="D301" s="1033"/>
      <c r="E301" s="1033"/>
      <c r="F301" s="1033"/>
      <c r="G301" s="1033"/>
      <c r="H301" s="1033"/>
      <c r="I301" s="1033"/>
      <c r="J301" s="1033"/>
      <c r="K301" s="1033"/>
    </row>
    <row r="302" spans="1:11" ht="15.75" customHeight="1">
      <c r="A302" s="1033"/>
      <c r="B302" s="1033"/>
      <c r="C302" s="1033"/>
      <c r="D302" s="1033"/>
      <c r="E302" s="1033"/>
      <c r="F302" s="1033"/>
      <c r="G302" s="1033"/>
      <c r="H302" s="1033"/>
      <c r="I302" s="1033"/>
      <c r="J302" s="1033"/>
      <c r="K302" s="1033"/>
    </row>
    <row r="303" spans="1:11" ht="15.75" customHeight="1">
      <c r="A303" s="1033"/>
      <c r="B303" s="1033"/>
      <c r="C303" s="1033"/>
      <c r="D303" s="1033"/>
      <c r="E303" s="1033"/>
      <c r="F303" s="1033"/>
      <c r="G303" s="1033"/>
      <c r="H303" s="1033"/>
      <c r="I303" s="1033"/>
      <c r="J303" s="1033"/>
      <c r="K303" s="1033"/>
    </row>
    <row r="304" spans="1:11" ht="15.75" customHeight="1">
      <c r="A304" s="1033"/>
      <c r="B304" s="1033"/>
      <c r="C304" s="1033"/>
      <c r="D304" s="1033"/>
      <c r="E304" s="1033"/>
      <c r="F304" s="1033"/>
      <c r="G304" s="1033"/>
      <c r="H304" s="1033"/>
      <c r="I304" s="1033"/>
      <c r="J304" s="1033"/>
      <c r="K304" s="1033"/>
    </row>
    <row r="305" spans="1:11" ht="15.75" customHeight="1">
      <c r="A305" s="1033"/>
      <c r="B305" s="1033"/>
      <c r="C305" s="1033"/>
      <c r="D305" s="1033"/>
      <c r="E305" s="1033"/>
      <c r="F305" s="1033"/>
      <c r="G305" s="1033"/>
      <c r="H305" s="1033"/>
      <c r="I305" s="1033"/>
      <c r="J305" s="1033"/>
      <c r="K305" s="1033"/>
    </row>
    <row r="306" spans="1:11" ht="15.75" customHeight="1">
      <c r="A306" s="1033"/>
      <c r="B306" s="1033"/>
      <c r="C306" s="1033"/>
      <c r="D306" s="1033"/>
      <c r="E306" s="1033"/>
      <c r="F306" s="1033"/>
      <c r="G306" s="1033"/>
      <c r="H306" s="1033"/>
      <c r="I306" s="1033"/>
      <c r="J306" s="1033"/>
      <c r="K306" s="1033"/>
    </row>
    <row r="307" spans="1:11" ht="15.75" customHeight="1">
      <c r="A307" s="1033"/>
      <c r="B307" s="1033"/>
      <c r="C307" s="1033"/>
      <c r="D307" s="1033"/>
      <c r="E307" s="1033"/>
      <c r="F307" s="1033"/>
      <c r="G307" s="1033"/>
      <c r="H307" s="1033"/>
      <c r="I307" s="1033"/>
      <c r="J307" s="1033"/>
      <c r="K307" s="1033"/>
    </row>
    <row r="308" spans="1:11" ht="15.75" customHeight="1">
      <c r="A308" s="1033"/>
      <c r="B308" s="1033"/>
      <c r="C308" s="1033"/>
      <c r="D308" s="1033"/>
      <c r="E308" s="1033"/>
      <c r="F308" s="1033"/>
      <c r="G308" s="1033"/>
      <c r="H308" s="1033"/>
      <c r="I308" s="1033"/>
      <c r="J308" s="1033"/>
      <c r="K308" s="1033"/>
    </row>
    <row r="309" spans="1:11" ht="15.75" customHeight="1">
      <c r="A309" s="1033"/>
      <c r="B309" s="1033"/>
      <c r="C309" s="1033"/>
      <c r="D309" s="1033"/>
      <c r="E309" s="1033"/>
      <c r="F309" s="1033"/>
      <c r="G309" s="1033"/>
      <c r="H309" s="1033"/>
      <c r="I309" s="1033"/>
      <c r="J309" s="1033"/>
      <c r="K309" s="1033"/>
    </row>
    <row r="310" spans="1:11" ht="15.75" customHeight="1">
      <c r="A310" s="1033"/>
      <c r="B310" s="1033"/>
      <c r="C310" s="1033"/>
      <c r="D310" s="1033"/>
      <c r="E310" s="1033"/>
      <c r="F310" s="1033"/>
      <c r="G310" s="1033"/>
      <c r="H310" s="1033"/>
      <c r="I310" s="1033"/>
      <c r="J310" s="1033"/>
      <c r="K310" s="1033"/>
    </row>
    <row r="311" spans="1:11" ht="15.75" customHeight="1">
      <c r="A311" s="1033"/>
      <c r="B311" s="1033"/>
      <c r="C311" s="1033"/>
      <c r="D311" s="1033"/>
      <c r="E311" s="1033"/>
      <c r="F311" s="1033"/>
      <c r="G311" s="1033"/>
      <c r="H311" s="1033"/>
      <c r="I311" s="1033"/>
      <c r="J311" s="1033"/>
      <c r="K311" s="1033"/>
    </row>
    <row r="312" spans="1:11" ht="15.75" customHeight="1">
      <c r="A312" s="1033"/>
      <c r="B312" s="1033"/>
      <c r="C312" s="1033"/>
      <c r="D312" s="1033"/>
      <c r="E312" s="1033"/>
      <c r="F312" s="1033"/>
      <c r="G312" s="1033"/>
      <c r="H312" s="1033"/>
      <c r="I312" s="1033"/>
      <c r="J312" s="1033"/>
      <c r="K312" s="1033"/>
    </row>
    <row r="313" spans="1:11" ht="15.75" customHeight="1">
      <c r="A313" s="1033"/>
      <c r="B313" s="1033"/>
      <c r="C313" s="1033"/>
      <c r="D313" s="1033"/>
      <c r="E313" s="1033"/>
      <c r="F313" s="1033"/>
      <c r="G313" s="1033"/>
      <c r="H313" s="1033"/>
      <c r="I313" s="1033"/>
      <c r="J313" s="1033"/>
      <c r="K313" s="1033"/>
    </row>
    <row r="314" spans="1:11" ht="15.75" customHeight="1">
      <c r="A314" s="1033"/>
      <c r="B314" s="1033"/>
      <c r="C314" s="1033"/>
      <c r="D314" s="1033"/>
      <c r="E314" s="1033"/>
      <c r="F314" s="1033"/>
      <c r="G314" s="1033"/>
      <c r="H314" s="1033"/>
      <c r="I314" s="1033"/>
      <c r="J314" s="1033"/>
      <c r="K314" s="1033"/>
    </row>
    <row r="315" spans="1:11" ht="15.75" customHeight="1">
      <c r="A315" s="1033"/>
      <c r="B315" s="1033"/>
      <c r="C315" s="1033"/>
      <c r="D315" s="1033"/>
      <c r="E315" s="1033"/>
      <c r="F315" s="1033"/>
      <c r="G315" s="1033"/>
      <c r="H315" s="1033"/>
      <c r="I315" s="1033"/>
      <c r="J315" s="1033"/>
      <c r="K315" s="1033"/>
    </row>
    <row r="316" spans="1:11" ht="15.75" customHeight="1">
      <c r="A316" s="1033"/>
      <c r="B316" s="1033"/>
      <c r="C316" s="1033"/>
      <c r="D316" s="1033"/>
      <c r="E316" s="1033"/>
      <c r="F316" s="1033"/>
      <c r="G316" s="1033"/>
      <c r="H316" s="1033"/>
      <c r="I316" s="1033"/>
      <c r="J316" s="1033"/>
      <c r="K316" s="1033"/>
    </row>
    <row r="317" spans="1:11" ht="15.75" customHeight="1">
      <c r="A317" s="1033"/>
      <c r="B317" s="1033"/>
      <c r="C317" s="1033"/>
      <c r="D317" s="1033"/>
      <c r="E317" s="1033"/>
      <c r="F317" s="1033"/>
      <c r="G317" s="1033"/>
      <c r="H317" s="1033"/>
      <c r="I317" s="1033"/>
      <c r="J317" s="1033"/>
      <c r="K317" s="1033"/>
    </row>
    <row r="318" spans="1:11" ht="15.75" customHeight="1">
      <c r="A318" s="1033"/>
      <c r="B318" s="1033"/>
      <c r="C318" s="1033"/>
      <c r="D318" s="1033"/>
      <c r="E318" s="1033"/>
      <c r="F318" s="1033"/>
      <c r="G318" s="1033"/>
      <c r="H318" s="1033"/>
      <c r="I318" s="1033"/>
      <c r="J318" s="1033"/>
      <c r="K318" s="1033"/>
    </row>
    <row r="319" spans="1:11" ht="15.75" customHeight="1">
      <c r="A319" s="1033"/>
      <c r="B319" s="1033"/>
      <c r="C319" s="1033"/>
      <c r="D319" s="1033"/>
      <c r="E319" s="1033"/>
      <c r="F319" s="1033"/>
      <c r="G319" s="1033"/>
      <c r="H319" s="1033"/>
      <c r="I319" s="1033"/>
      <c r="J319" s="1033"/>
      <c r="K319" s="1033"/>
    </row>
    <row r="320" spans="1:11" ht="15.75" customHeight="1">
      <c r="A320" s="1033"/>
      <c r="B320" s="1033"/>
      <c r="C320" s="1033"/>
      <c r="D320" s="1033"/>
      <c r="E320" s="1033"/>
      <c r="F320" s="1033"/>
      <c r="G320" s="1033"/>
      <c r="H320" s="1033"/>
      <c r="I320" s="1033"/>
      <c r="J320" s="1033"/>
      <c r="K320" s="1033"/>
    </row>
    <row r="321" spans="1:11" ht="15.75" customHeight="1">
      <c r="A321" s="1033"/>
      <c r="B321" s="1033"/>
      <c r="C321" s="1033"/>
      <c r="D321" s="1033"/>
      <c r="E321" s="1033"/>
      <c r="F321" s="1033"/>
      <c r="G321" s="1033"/>
      <c r="H321" s="1033"/>
      <c r="I321" s="1033"/>
      <c r="J321" s="1033"/>
      <c r="K321" s="1033"/>
    </row>
    <row r="322" spans="1:11" ht="15.75" customHeight="1">
      <c r="A322" s="1033"/>
      <c r="B322" s="1033"/>
      <c r="C322" s="1033"/>
      <c r="D322" s="1033"/>
      <c r="E322" s="1033"/>
      <c r="F322" s="1033"/>
      <c r="G322" s="1033"/>
      <c r="H322" s="1033"/>
      <c r="I322" s="1033"/>
      <c r="J322" s="1033"/>
      <c r="K322" s="1033"/>
    </row>
    <row r="323" spans="1:11" ht="15.75" customHeight="1">
      <c r="A323" s="1033"/>
      <c r="B323" s="1033"/>
      <c r="C323" s="1033"/>
      <c r="D323" s="1033"/>
      <c r="E323" s="1033"/>
      <c r="F323" s="1033"/>
      <c r="G323" s="1033"/>
      <c r="H323" s="1033"/>
      <c r="I323" s="1033"/>
      <c r="J323" s="1033"/>
      <c r="K323" s="1033"/>
    </row>
    <row r="324" spans="1:11" ht="15.75" customHeight="1">
      <c r="A324" s="1033"/>
      <c r="B324" s="1033"/>
      <c r="C324" s="1033"/>
      <c r="D324" s="1033"/>
      <c r="E324" s="1033"/>
      <c r="F324" s="1033"/>
      <c r="G324" s="1033"/>
      <c r="H324" s="1033"/>
      <c r="I324" s="1033"/>
      <c r="J324" s="1033"/>
      <c r="K324" s="1033"/>
    </row>
    <row r="325" spans="1:11" ht="15.75" customHeight="1">
      <c r="A325" s="1033"/>
      <c r="B325" s="1033"/>
      <c r="C325" s="1033"/>
      <c r="D325" s="1033"/>
      <c r="E325" s="1033"/>
      <c r="F325" s="1033"/>
      <c r="G325" s="1033"/>
      <c r="H325" s="1033"/>
      <c r="I325" s="1033"/>
      <c r="J325" s="1033"/>
      <c r="K325" s="1033"/>
    </row>
    <row r="326" spans="1:11" ht="15.75" customHeight="1">
      <c r="A326" s="1033"/>
      <c r="B326" s="1033"/>
      <c r="C326" s="1033"/>
      <c r="D326" s="1033"/>
      <c r="E326" s="1033"/>
      <c r="F326" s="1033"/>
      <c r="G326" s="1033"/>
      <c r="H326" s="1033"/>
      <c r="I326" s="1033"/>
      <c r="J326" s="1033"/>
      <c r="K326" s="1033"/>
    </row>
    <row r="327" spans="1:11" ht="15.75" customHeight="1">
      <c r="A327" s="1033"/>
      <c r="B327" s="1033"/>
      <c r="C327" s="1033"/>
      <c r="D327" s="1033"/>
      <c r="E327" s="1033"/>
      <c r="F327" s="1033"/>
      <c r="G327" s="1033"/>
      <c r="H327" s="1033"/>
      <c r="I327" s="1033"/>
      <c r="J327" s="1033"/>
      <c r="K327" s="1033"/>
    </row>
    <row r="328" spans="1:11" ht="15.75" customHeight="1">
      <c r="A328" s="1033"/>
      <c r="B328" s="1033"/>
      <c r="C328" s="1033"/>
      <c r="D328" s="1033"/>
      <c r="E328" s="1033"/>
      <c r="F328" s="1033"/>
      <c r="G328" s="1033"/>
      <c r="H328" s="1033"/>
      <c r="I328" s="1033"/>
      <c r="J328" s="1033"/>
      <c r="K328" s="1033"/>
    </row>
    <row r="329" spans="1:11" ht="15.75" customHeight="1">
      <c r="A329" s="1033"/>
      <c r="B329" s="1033"/>
      <c r="C329" s="1033"/>
      <c r="D329" s="1033"/>
      <c r="E329" s="1033"/>
      <c r="F329" s="1033"/>
      <c r="G329" s="1033"/>
      <c r="H329" s="1033"/>
      <c r="I329" s="1033"/>
      <c r="J329" s="1033"/>
      <c r="K329" s="1033"/>
    </row>
    <row r="330" spans="1:11" ht="15.75" customHeight="1">
      <c r="A330" s="1033"/>
      <c r="B330" s="1033"/>
      <c r="C330" s="1033"/>
      <c r="D330" s="1033"/>
      <c r="E330" s="1033"/>
      <c r="F330" s="1033"/>
      <c r="G330" s="1033"/>
      <c r="H330" s="1033"/>
      <c r="I330" s="1033"/>
      <c r="J330" s="1033"/>
      <c r="K330" s="1033"/>
    </row>
    <row r="331" spans="1:11" ht="15.75" customHeight="1">
      <c r="A331" s="1033"/>
      <c r="B331" s="1033"/>
      <c r="C331" s="1033"/>
      <c r="D331" s="1033"/>
      <c r="E331" s="1033"/>
      <c r="F331" s="1033"/>
      <c r="G331" s="1033"/>
      <c r="H331" s="1033"/>
      <c r="I331" s="1033"/>
      <c r="J331" s="1033"/>
      <c r="K331" s="1033"/>
    </row>
    <row r="332" spans="1:11" ht="15.75" customHeight="1">
      <c r="A332" s="1033"/>
      <c r="B332" s="1033"/>
      <c r="C332" s="1033"/>
      <c r="D332" s="1033"/>
      <c r="E332" s="1033"/>
      <c r="F332" s="1033"/>
      <c r="G332" s="1033"/>
      <c r="H332" s="1033"/>
      <c r="I332" s="1033"/>
      <c r="J332" s="1033"/>
      <c r="K332" s="1033"/>
    </row>
    <row r="333" spans="1:11" ht="15.75" customHeight="1">
      <c r="A333" s="1033"/>
      <c r="B333" s="1033"/>
      <c r="C333" s="1033"/>
      <c r="D333" s="1033"/>
      <c r="E333" s="1033"/>
      <c r="F333" s="1033"/>
      <c r="G333" s="1033"/>
      <c r="H333" s="1033"/>
      <c r="I333" s="1033"/>
      <c r="J333" s="1033"/>
      <c r="K333" s="1033"/>
    </row>
    <row r="334" spans="1:11" ht="15.75" customHeight="1">
      <c r="A334" s="1033"/>
      <c r="B334" s="1033"/>
      <c r="C334" s="1033"/>
      <c r="D334" s="1033"/>
      <c r="E334" s="1033"/>
      <c r="F334" s="1033"/>
      <c r="G334" s="1033"/>
      <c r="H334" s="1033"/>
      <c r="I334" s="1033"/>
      <c r="J334" s="1033"/>
      <c r="K334" s="1033"/>
    </row>
    <row r="335" spans="1:11" ht="15.75" customHeight="1">
      <c r="A335" s="1033"/>
      <c r="B335" s="1033"/>
      <c r="C335" s="1033"/>
      <c r="D335" s="1033"/>
      <c r="E335" s="1033"/>
      <c r="F335" s="1033"/>
      <c r="G335" s="1033"/>
      <c r="H335" s="1033"/>
      <c r="I335" s="1033"/>
      <c r="J335" s="1033"/>
      <c r="K335" s="1033"/>
    </row>
    <row r="336" spans="1:11" ht="15.75" customHeight="1">
      <c r="A336" s="1033"/>
      <c r="B336" s="1033"/>
      <c r="C336" s="1033"/>
      <c r="D336" s="1033"/>
      <c r="E336" s="1033"/>
      <c r="F336" s="1033"/>
      <c r="G336" s="1033"/>
      <c r="H336" s="1033"/>
      <c r="I336" s="1033"/>
      <c r="J336" s="1033"/>
      <c r="K336" s="1033"/>
    </row>
    <row r="337" spans="1:11" ht="15.75" customHeight="1">
      <c r="A337" s="1033"/>
      <c r="B337" s="1033"/>
      <c r="C337" s="1033"/>
      <c r="D337" s="1033"/>
      <c r="E337" s="1033"/>
      <c r="F337" s="1033"/>
      <c r="G337" s="1033"/>
      <c r="H337" s="1033"/>
      <c r="I337" s="1033"/>
      <c r="J337" s="1033"/>
      <c r="K337" s="1033"/>
    </row>
    <row r="338" spans="1:11" ht="15.75" customHeight="1">
      <c r="A338" s="1033"/>
      <c r="B338" s="1033"/>
      <c r="C338" s="1033"/>
      <c r="D338" s="1033"/>
      <c r="E338" s="1033"/>
      <c r="F338" s="1033"/>
      <c r="G338" s="1033"/>
      <c r="H338" s="1033"/>
      <c r="I338" s="1033"/>
      <c r="J338" s="1033"/>
      <c r="K338" s="1033"/>
    </row>
    <row r="339" spans="1:11" ht="15.75" customHeight="1">
      <c r="A339" s="1033"/>
      <c r="B339" s="1033"/>
      <c r="C339" s="1033"/>
      <c r="D339" s="1033"/>
      <c r="E339" s="1033"/>
      <c r="F339" s="1033"/>
      <c r="G339" s="1033"/>
      <c r="H339" s="1033"/>
      <c r="I339" s="1033"/>
      <c r="J339" s="1033"/>
      <c r="K339" s="1033"/>
    </row>
    <row r="340" spans="1:11" ht="15.75" customHeight="1">
      <c r="A340" s="1033"/>
      <c r="B340" s="1033"/>
      <c r="C340" s="1033"/>
      <c r="D340" s="1033"/>
      <c r="E340" s="1033"/>
      <c r="F340" s="1033"/>
      <c r="G340" s="1033"/>
      <c r="H340" s="1033"/>
      <c r="I340" s="1033"/>
      <c r="J340" s="1033"/>
      <c r="K340" s="1033"/>
    </row>
    <row r="341" spans="1:11" ht="15.75" customHeight="1">
      <c r="A341" s="1033"/>
      <c r="B341" s="1033"/>
      <c r="C341" s="1033"/>
      <c r="D341" s="1033"/>
      <c r="E341" s="1033"/>
      <c r="F341" s="1033"/>
      <c r="G341" s="1033"/>
      <c r="H341" s="1033"/>
      <c r="I341" s="1033"/>
      <c r="J341" s="1033"/>
      <c r="K341" s="1033"/>
    </row>
    <row r="342" spans="1:11" ht="15.75" customHeight="1">
      <c r="A342" s="1033"/>
      <c r="B342" s="1033"/>
      <c r="C342" s="1033"/>
      <c r="D342" s="1033"/>
      <c r="E342" s="1033"/>
      <c r="F342" s="1033"/>
      <c r="G342" s="1033"/>
      <c r="H342" s="1033"/>
      <c r="I342" s="1033"/>
      <c r="J342" s="1033"/>
      <c r="K342" s="1033"/>
    </row>
    <row r="343" spans="1:11" ht="15.75" customHeight="1">
      <c r="A343" s="1033"/>
      <c r="B343" s="1033"/>
      <c r="C343" s="1033"/>
      <c r="D343" s="1033"/>
      <c r="E343" s="1033"/>
      <c r="F343" s="1033"/>
      <c r="G343" s="1033"/>
      <c r="H343" s="1033"/>
      <c r="I343" s="1033"/>
      <c r="J343" s="1033"/>
      <c r="K343" s="1033"/>
    </row>
    <row r="344" spans="1:11" ht="15.75" customHeight="1">
      <c r="A344" s="1033"/>
      <c r="B344" s="1033"/>
      <c r="C344" s="1033"/>
      <c r="D344" s="1033"/>
      <c r="E344" s="1033"/>
      <c r="F344" s="1033"/>
      <c r="G344" s="1033"/>
      <c r="H344" s="1033"/>
      <c r="I344" s="1033"/>
      <c r="J344" s="1033"/>
      <c r="K344" s="1033"/>
    </row>
    <row r="345" spans="1:11" ht="15.75" customHeight="1">
      <c r="A345" s="1033"/>
      <c r="B345" s="1033"/>
      <c r="C345" s="1033"/>
      <c r="D345" s="1033"/>
      <c r="E345" s="1033"/>
      <c r="F345" s="1033"/>
      <c r="G345" s="1033"/>
      <c r="H345" s="1033"/>
      <c r="I345" s="1033"/>
      <c r="J345" s="1033"/>
      <c r="K345" s="1033"/>
    </row>
    <row r="346" spans="1:11" ht="15.75" customHeight="1">
      <c r="A346" s="1033"/>
      <c r="B346" s="1033"/>
      <c r="C346" s="1033"/>
      <c r="D346" s="1033"/>
      <c r="E346" s="1033"/>
      <c r="F346" s="1033"/>
      <c r="G346" s="1033"/>
      <c r="H346" s="1033"/>
      <c r="I346" s="1033"/>
      <c r="J346" s="1033"/>
      <c r="K346" s="1033"/>
    </row>
    <row r="347" spans="1:11" ht="15.75" customHeight="1">
      <c r="A347" s="1033"/>
      <c r="B347" s="1033"/>
      <c r="C347" s="1033"/>
      <c r="D347" s="1033"/>
      <c r="E347" s="1033"/>
      <c r="F347" s="1033"/>
      <c r="G347" s="1033"/>
      <c r="H347" s="1033"/>
      <c r="I347" s="1033"/>
      <c r="J347" s="1033"/>
      <c r="K347" s="1033"/>
    </row>
    <row r="348" spans="1:11" ht="15.75" customHeight="1">
      <c r="A348" s="1033"/>
      <c r="B348" s="1033"/>
      <c r="C348" s="1033"/>
      <c r="D348" s="1033"/>
      <c r="E348" s="1033"/>
      <c r="F348" s="1033"/>
      <c r="G348" s="1033"/>
      <c r="H348" s="1033"/>
      <c r="I348" s="1033"/>
      <c r="J348" s="1033"/>
      <c r="K348" s="1033"/>
    </row>
    <row r="349" spans="1:11" ht="15.75" customHeight="1">
      <c r="A349" s="1033"/>
      <c r="B349" s="1033"/>
      <c r="C349" s="1033"/>
      <c r="D349" s="1033"/>
      <c r="E349" s="1033"/>
      <c r="F349" s="1033"/>
      <c r="G349" s="1033"/>
      <c r="H349" s="1033"/>
      <c r="I349" s="1033"/>
      <c r="J349" s="1033"/>
      <c r="K349" s="1033"/>
    </row>
    <row r="350" spans="1:11" ht="15.75" customHeight="1">
      <c r="A350" s="1033"/>
      <c r="B350" s="1033"/>
      <c r="C350" s="1033"/>
      <c r="D350" s="1033"/>
      <c r="E350" s="1033"/>
      <c r="F350" s="1033"/>
      <c r="G350" s="1033"/>
      <c r="H350" s="1033"/>
      <c r="I350" s="1033"/>
      <c r="J350" s="1033"/>
      <c r="K350" s="1033"/>
    </row>
    <row r="351" spans="1:11" ht="15.75" customHeight="1">
      <c r="A351" s="1033"/>
      <c r="B351" s="1033"/>
      <c r="C351" s="1033"/>
      <c r="D351" s="1033"/>
      <c r="E351" s="1033"/>
      <c r="F351" s="1033"/>
      <c r="G351" s="1033"/>
      <c r="H351" s="1033"/>
      <c r="I351" s="1033"/>
      <c r="J351" s="1033"/>
      <c r="K351" s="1033"/>
    </row>
    <row r="352" spans="1:11" ht="15.75" customHeight="1">
      <c r="A352" s="1033"/>
      <c r="B352" s="1033"/>
      <c r="C352" s="1033"/>
      <c r="D352" s="1033"/>
      <c r="E352" s="1033"/>
      <c r="F352" s="1033"/>
      <c r="G352" s="1033"/>
      <c r="H352" s="1033"/>
      <c r="I352" s="1033"/>
      <c r="J352" s="1033"/>
      <c r="K352" s="1033"/>
    </row>
    <row r="353" spans="1:11" ht="15.75" customHeight="1">
      <c r="A353" s="1033"/>
      <c r="B353" s="1033"/>
      <c r="C353" s="1033"/>
      <c r="D353" s="1033"/>
      <c r="E353" s="1033"/>
      <c r="F353" s="1033"/>
      <c r="G353" s="1033"/>
      <c r="H353" s="1033"/>
      <c r="I353" s="1033"/>
      <c r="J353" s="1033"/>
      <c r="K353" s="1033"/>
    </row>
    <row r="354" spans="1:11" ht="15.75" customHeight="1">
      <c r="A354" s="1033"/>
      <c r="B354" s="1033"/>
      <c r="C354" s="1033"/>
      <c r="D354" s="1033"/>
      <c r="E354" s="1033"/>
      <c r="F354" s="1033"/>
      <c r="G354" s="1033"/>
      <c r="H354" s="1033"/>
      <c r="I354" s="1033"/>
      <c r="J354" s="1033"/>
      <c r="K354" s="1033"/>
    </row>
    <row r="355" spans="1:11" ht="15.75" customHeight="1">
      <c r="A355" s="1033"/>
      <c r="B355" s="1033"/>
      <c r="C355" s="1033"/>
      <c r="D355" s="1033"/>
      <c r="E355" s="1033"/>
      <c r="F355" s="1033"/>
      <c r="G355" s="1033"/>
      <c r="H355" s="1033"/>
      <c r="I355" s="1033"/>
      <c r="J355" s="1033"/>
      <c r="K355" s="1033"/>
    </row>
    <row r="356" spans="1:11" ht="15.75" customHeight="1">
      <c r="A356" s="1033"/>
      <c r="B356" s="1033"/>
      <c r="C356" s="1033"/>
      <c r="D356" s="1033"/>
      <c r="E356" s="1033"/>
      <c r="F356" s="1033"/>
      <c r="G356" s="1033"/>
      <c r="H356" s="1033"/>
      <c r="I356" s="1033"/>
      <c r="J356" s="1033"/>
      <c r="K356" s="1033"/>
    </row>
    <row r="357" spans="1:11" ht="15.75" customHeight="1">
      <c r="A357" s="1033"/>
      <c r="B357" s="1033"/>
      <c r="C357" s="1033"/>
      <c r="D357" s="1033"/>
      <c r="E357" s="1033"/>
      <c r="F357" s="1033"/>
      <c r="G357" s="1033"/>
      <c r="H357" s="1033"/>
      <c r="I357" s="1033"/>
      <c r="J357" s="1033"/>
      <c r="K357" s="1033"/>
    </row>
    <row r="358" spans="1:11" ht="15.75" customHeight="1">
      <c r="A358" s="1033"/>
      <c r="B358" s="1033"/>
      <c r="C358" s="1033"/>
      <c r="D358" s="1033"/>
      <c r="E358" s="1033"/>
      <c r="F358" s="1033"/>
      <c r="G358" s="1033"/>
      <c r="H358" s="1033"/>
      <c r="I358" s="1033"/>
      <c r="J358" s="1033"/>
      <c r="K358" s="1033"/>
    </row>
    <row r="359" spans="1:11" ht="15.75" customHeight="1">
      <c r="A359" s="1033"/>
      <c r="B359" s="1033"/>
      <c r="C359" s="1033"/>
      <c r="D359" s="1033"/>
      <c r="E359" s="1033"/>
      <c r="F359" s="1033"/>
      <c r="G359" s="1033"/>
      <c r="H359" s="1033"/>
      <c r="I359" s="1033"/>
      <c r="J359" s="1033"/>
      <c r="K359" s="1033"/>
    </row>
    <row r="360" spans="1:11" ht="15.75" customHeight="1">
      <c r="A360" s="1033"/>
      <c r="B360" s="1033"/>
      <c r="C360" s="1033"/>
      <c r="D360" s="1033"/>
      <c r="E360" s="1033"/>
      <c r="F360" s="1033"/>
      <c r="G360" s="1033"/>
      <c r="H360" s="1033"/>
      <c r="I360" s="1033"/>
      <c r="J360" s="1033"/>
      <c r="K360" s="1033"/>
    </row>
    <row r="361" spans="1:11" ht="15.75" customHeight="1">
      <c r="A361" s="1033"/>
      <c r="B361" s="1033"/>
      <c r="C361" s="1033"/>
      <c r="D361" s="1033"/>
      <c r="E361" s="1033"/>
      <c r="F361" s="1033"/>
      <c r="G361" s="1033"/>
      <c r="H361" s="1033"/>
      <c r="I361" s="1033"/>
      <c r="J361" s="1033"/>
      <c r="K361" s="1033"/>
    </row>
    <row r="362" spans="1:11" ht="15.75" customHeight="1">
      <c r="A362" s="1033"/>
      <c r="B362" s="1033"/>
      <c r="C362" s="1033"/>
      <c r="D362" s="1033"/>
      <c r="E362" s="1033"/>
      <c r="F362" s="1033"/>
      <c r="G362" s="1033"/>
      <c r="H362" s="1033"/>
      <c r="I362" s="1033"/>
      <c r="J362" s="1033"/>
      <c r="K362" s="1033"/>
    </row>
    <row r="363" spans="1:11" ht="15.75" customHeight="1">
      <c r="A363" s="1033"/>
      <c r="B363" s="1033"/>
      <c r="C363" s="1033"/>
      <c r="D363" s="1033"/>
      <c r="E363" s="1033"/>
      <c r="F363" s="1033"/>
      <c r="G363" s="1033"/>
      <c r="H363" s="1033"/>
      <c r="I363" s="1033"/>
      <c r="J363" s="1033"/>
      <c r="K363" s="1033"/>
    </row>
    <row r="364" spans="1:11" ht="15.75" customHeight="1">
      <c r="A364" s="1033"/>
      <c r="B364" s="1033"/>
      <c r="C364" s="1033"/>
      <c r="D364" s="1033"/>
      <c r="E364" s="1033"/>
      <c r="F364" s="1033"/>
      <c r="G364" s="1033"/>
      <c r="H364" s="1033"/>
      <c r="I364" s="1033"/>
      <c r="J364" s="1033"/>
      <c r="K364" s="1033"/>
    </row>
    <row r="365" spans="1:11" ht="15.75" customHeight="1">
      <c r="A365" s="1033"/>
      <c r="B365" s="1033"/>
      <c r="C365" s="1033"/>
      <c r="D365" s="1033"/>
      <c r="E365" s="1033"/>
      <c r="F365" s="1033"/>
      <c r="G365" s="1033"/>
      <c r="H365" s="1033"/>
      <c r="I365" s="1033"/>
      <c r="J365" s="1033"/>
      <c r="K365" s="1033"/>
    </row>
    <row r="366" spans="1:11" ht="15.75" customHeight="1">
      <c r="A366" s="1033"/>
      <c r="B366" s="1033"/>
      <c r="C366" s="1033"/>
      <c r="D366" s="1033"/>
      <c r="E366" s="1033"/>
      <c r="F366" s="1033"/>
      <c r="G366" s="1033"/>
      <c r="H366" s="1033"/>
      <c r="I366" s="1033"/>
      <c r="J366" s="1033"/>
      <c r="K366" s="1033"/>
    </row>
    <row r="367" spans="1:11" ht="15.75" customHeight="1">
      <c r="A367" s="1033"/>
      <c r="B367" s="1033"/>
      <c r="C367" s="1033"/>
      <c r="D367" s="1033"/>
      <c r="E367" s="1033"/>
      <c r="F367" s="1033"/>
      <c r="G367" s="1033"/>
      <c r="H367" s="1033"/>
      <c r="I367" s="1033"/>
      <c r="J367" s="1033"/>
      <c r="K367" s="1033"/>
    </row>
    <row r="368" spans="1:11" ht="15.75" customHeight="1">
      <c r="A368" s="1033"/>
      <c r="B368" s="1033"/>
      <c r="C368" s="1033"/>
      <c r="D368" s="1033"/>
      <c r="E368" s="1033"/>
      <c r="F368" s="1033"/>
      <c r="G368" s="1033"/>
      <c r="H368" s="1033"/>
      <c r="I368" s="1033"/>
      <c r="J368" s="1033"/>
      <c r="K368" s="1033"/>
    </row>
    <row r="369" spans="1:11" ht="15.75" customHeight="1">
      <c r="A369" s="1033"/>
      <c r="B369" s="1033"/>
      <c r="C369" s="1033"/>
      <c r="D369" s="1033"/>
      <c r="E369" s="1033"/>
      <c r="F369" s="1033"/>
      <c r="G369" s="1033"/>
      <c r="H369" s="1033"/>
      <c r="I369" s="1033"/>
      <c r="J369" s="1033"/>
      <c r="K369" s="1033"/>
    </row>
    <row r="370" spans="1:11" ht="15.75" customHeight="1">
      <c r="A370" s="1033"/>
      <c r="B370" s="1033"/>
      <c r="C370" s="1033"/>
      <c r="D370" s="1033"/>
      <c r="E370" s="1033"/>
      <c r="F370" s="1033"/>
      <c r="G370" s="1033"/>
      <c r="H370" s="1033"/>
      <c r="I370" s="1033"/>
      <c r="J370" s="1033"/>
      <c r="K370" s="1033"/>
    </row>
    <row r="371" spans="1:11" ht="15.75" customHeight="1">
      <c r="A371" s="1033"/>
      <c r="B371" s="1033"/>
      <c r="C371" s="1033"/>
      <c r="D371" s="1033"/>
      <c r="E371" s="1033"/>
      <c r="F371" s="1033"/>
      <c r="G371" s="1033"/>
      <c r="H371" s="1033"/>
      <c r="I371" s="1033"/>
      <c r="J371" s="1033"/>
      <c r="K371" s="1033"/>
    </row>
    <row r="372" spans="1:11" ht="15.75" customHeight="1">
      <c r="A372" s="1033"/>
      <c r="B372" s="1033"/>
      <c r="C372" s="1033"/>
      <c r="D372" s="1033"/>
      <c r="E372" s="1033"/>
      <c r="F372" s="1033"/>
      <c r="G372" s="1033"/>
      <c r="H372" s="1033"/>
      <c r="I372" s="1033"/>
      <c r="J372" s="1033"/>
      <c r="K372" s="1033"/>
    </row>
    <row r="373" spans="1:11" ht="15.75" customHeight="1">
      <c r="A373" s="1033"/>
      <c r="B373" s="1033"/>
      <c r="C373" s="1033"/>
      <c r="D373" s="1033"/>
      <c r="E373" s="1033"/>
      <c r="F373" s="1033"/>
      <c r="G373" s="1033"/>
      <c r="H373" s="1033"/>
      <c r="I373" s="1033"/>
      <c r="J373" s="1033"/>
      <c r="K373" s="1033"/>
    </row>
    <row r="374" spans="1:11" ht="15.75" customHeight="1">
      <c r="A374" s="1033"/>
      <c r="B374" s="1033"/>
      <c r="C374" s="1033"/>
      <c r="D374" s="1033"/>
      <c r="E374" s="1033"/>
      <c r="F374" s="1033"/>
      <c r="G374" s="1033"/>
      <c r="H374" s="1033"/>
      <c r="I374" s="1033"/>
      <c r="J374" s="1033"/>
      <c r="K374" s="1033"/>
    </row>
    <row r="375" spans="1:11" ht="15.75" customHeight="1">
      <c r="A375" s="1033"/>
      <c r="B375" s="1033"/>
      <c r="C375" s="1033"/>
      <c r="D375" s="1033"/>
      <c r="E375" s="1033"/>
      <c r="F375" s="1033"/>
      <c r="G375" s="1033"/>
      <c r="H375" s="1033"/>
      <c r="I375" s="1033"/>
      <c r="J375" s="1033"/>
      <c r="K375" s="1033"/>
    </row>
    <row r="376" spans="1:11" ht="15.75" customHeight="1">
      <c r="A376" s="1033"/>
      <c r="B376" s="1033"/>
      <c r="C376" s="1033"/>
      <c r="D376" s="1033"/>
      <c r="E376" s="1033"/>
      <c r="F376" s="1033"/>
      <c r="G376" s="1033"/>
      <c r="H376" s="1033"/>
      <c r="I376" s="1033"/>
      <c r="J376" s="1033"/>
      <c r="K376" s="1033"/>
    </row>
    <row r="377" spans="1:11" ht="15.75" customHeight="1">
      <c r="A377" s="1033"/>
      <c r="B377" s="1033"/>
      <c r="C377" s="1033"/>
      <c r="D377" s="1033"/>
      <c r="E377" s="1033"/>
      <c r="F377" s="1033"/>
      <c r="G377" s="1033"/>
      <c r="H377" s="1033"/>
      <c r="I377" s="1033"/>
      <c r="J377" s="1033"/>
      <c r="K377" s="1033"/>
    </row>
    <row r="378" spans="1:11" ht="15.75" customHeight="1">
      <c r="A378" s="1033"/>
      <c r="B378" s="1033"/>
      <c r="C378" s="1033"/>
      <c r="D378" s="1033"/>
      <c r="E378" s="1033"/>
      <c r="F378" s="1033"/>
      <c r="G378" s="1033"/>
      <c r="H378" s="1033"/>
      <c r="I378" s="1033"/>
      <c r="J378" s="1033"/>
      <c r="K378" s="1033"/>
    </row>
    <row r="379" spans="1:11" ht="15.75" customHeight="1">
      <c r="A379" s="1033"/>
      <c r="B379" s="1033"/>
      <c r="C379" s="1033"/>
      <c r="D379" s="1033"/>
      <c r="E379" s="1033"/>
      <c r="F379" s="1033"/>
      <c r="G379" s="1033"/>
      <c r="H379" s="1033"/>
      <c r="I379" s="1033"/>
      <c r="J379" s="1033"/>
      <c r="K379" s="1033"/>
    </row>
    <row r="380" spans="1:11" ht="15.75" customHeight="1">
      <c r="A380" s="1033"/>
      <c r="B380" s="1033"/>
      <c r="C380" s="1033"/>
      <c r="D380" s="1033"/>
      <c r="E380" s="1033"/>
      <c r="F380" s="1033"/>
      <c r="G380" s="1033"/>
      <c r="H380" s="1033"/>
      <c r="I380" s="1033"/>
      <c r="J380" s="1033"/>
      <c r="K380" s="1033"/>
    </row>
    <row r="381" spans="1:11" ht="15.75" customHeight="1">
      <c r="A381" s="1033"/>
      <c r="B381" s="1033"/>
      <c r="C381" s="1033"/>
      <c r="D381" s="1033"/>
      <c r="E381" s="1033"/>
      <c r="F381" s="1033"/>
      <c r="G381" s="1033"/>
      <c r="H381" s="1033"/>
      <c r="I381" s="1033"/>
      <c r="J381" s="1033"/>
      <c r="K381" s="1033"/>
    </row>
    <row r="382" spans="1:11" ht="15.75" customHeight="1">
      <c r="A382" s="1033"/>
      <c r="B382" s="1033"/>
      <c r="C382" s="1033"/>
      <c r="D382" s="1033"/>
      <c r="E382" s="1033"/>
      <c r="F382" s="1033"/>
      <c r="G382" s="1033"/>
      <c r="H382" s="1033"/>
      <c r="I382" s="1033"/>
      <c r="J382" s="1033"/>
      <c r="K382" s="1033"/>
    </row>
    <row r="383" spans="1:11" ht="15.75" customHeight="1">
      <c r="A383" s="1033"/>
      <c r="B383" s="1033"/>
      <c r="C383" s="1033"/>
      <c r="D383" s="1033"/>
      <c r="E383" s="1033"/>
      <c r="F383" s="1033"/>
      <c r="G383" s="1033"/>
      <c r="H383" s="1033"/>
      <c r="I383" s="1033"/>
      <c r="J383" s="1033"/>
      <c r="K383" s="1033"/>
    </row>
    <row r="384" spans="1:11" ht="15.75" customHeight="1">
      <c r="A384" s="1033"/>
      <c r="B384" s="1033"/>
      <c r="C384" s="1033"/>
      <c r="D384" s="1033"/>
      <c r="E384" s="1033"/>
      <c r="F384" s="1033"/>
      <c r="G384" s="1033"/>
      <c r="H384" s="1033"/>
      <c r="I384" s="1033"/>
      <c r="J384" s="1033"/>
      <c r="K384" s="1033"/>
    </row>
    <row r="385" spans="1:11" ht="15.75" customHeight="1">
      <c r="A385" s="1033"/>
      <c r="B385" s="1033"/>
      <c r="C385" s="1033"/>
      <c r="D385" s="1033"/>
      <c r="E385" s="1033"/>
      <c r="F385" s="1033"/>
      <c r="G385" s="1033"/>
      <c r="H385" s="1033"/>
      <c r="I385" s="1033"/>
      <c r="J385" s="1033"/>
      <c r="K385" s="1033"/>
    </row>
    <row r="386" spans="1:11" ht="15.75" customHeight="1">
      <c r="A386" s="1033"/>
      <c r="B386" s="1033"/>
      <c r="C386" s="1033"/>
      <c r="D386" s="1033"/>
      <c r="E386" s="1033"/>
      <c r="F386" s="1033"/>
      <c r="G386" s="1033"/>
      <c r="H386" s="1033"/>
      <c r="I386" s="1033"/>
      <c r="J386" s="1033"/>
      <c r="K386" s="1033"/>
    </row>
    <row r="387" spans="1:11" ht="15.75" customHeight="1">
      <c r="A387" s="1033"/>
      <c r="B387" s="1033"/>
      <c r="C387" s="1033"/>
      <c r="D387" s="1033"/>
      <c r="E387" s="1033"/>
      <c r="F387" s="1033"/>
      <c r="G387" s="1033"/>
      <c r="H387" s="1033"/>
      <c r="I387" s="1033"/>
      <c r="J387" s="1033"/>
      <c r="K387" s="1033"/>
    </row>
    <row r="388" spans="1:11" ht="15.75" customHeight="1">
      <c r="A388" s="1033"/>
      <c r="B388" s="1033"/>
      <c r="C388" s="1033"/>
      <c r="D388" s="1033"/>
      <c r="E388" s="1033"/>
      <c r="F388" s="1033"/>
      <c r="G388" s="1033"/>
      <c r="H388" s="1033"/>
      <c r="I388" s="1033"/>
      <c r="J388" s="1033"/>
      <c r="K388" s="1033"/>
    </row>
    <row r="389" spans="1:11" ht="15.75" customHeight="1">
      <c r="A389" s="1033"/>
      <c r="B389" s="1033"/>
      <c r="C389" s="1033"/>
      <c r="D389" s="1033"/>
      <c r="E389" s="1033"/>
      <c r="F389" s="1033"/>
      <c r="G389" s="1033"/>
      <c r="H389" s="1033"/>
      <c r="I389" s="1033"/>
      <c r="J389" s="1033"/>
      <c r="K389" s="1033"/>
    </row>
    <row r="390" spans="1:11" ht="15.75" customHeight="1">
      <c r="A390" s="1033"/>
      <c r="B390" s="1033"/>
      <c r="C390" s="1033"/>
      <c r="D390" s="1033"/>
      <c r="E390" s="1033"/>
      <c r="F390" s="1033"/>
      <c r="G390" s="1033"/>
      <c r="H390" s="1033"/>
      <c r="I390" s="1033"/>
      <c r="J390" s="1033"/>
      <c r="K390" s="1033"/>
    </row>
    <row r="391" spans="1:11" ht="15.75" customHeight="1">
      <c r="A391" s="1033"/>
      <c r="B391" s="1033"/>
      <c r="C391" s="1033"/>
      <c r="D391" s="1033"/>
      <c r="E391" s="1033"/>
      <c r="F391" s="1033"/>
      <c r="G391" s="1033"/>
      <c r="H391" s="1033"/>
      <c r="I391" s="1033"/>
      <c r="J391" s="1033"/>
      <c r="K391" s="1033"/>
    </row>
    <row r="392" spans="1:11" ht="15.75" customHeight="1">
      <c r="A392" s="1033"/>
      <c r="B392" s="1033"/>
      <c r="C392" s="1033"/>
      <c r="D392" s="1033"/>
      <c r="E392" s="1033"/>
      <c r="F392" s="1033"/>
      <c r="G392" s="1033"/>
      <c r="H392" s="1033"/>
      <c r="I392" s="1033"/>
      <c r="J392" s="1033"/>
      <c r="K392" s="1033"/>
    </row>
    <row r="393" spans="1:11" ht="15.75" customHeight="1">
      <c r="A393" s="1033"/>
      <c r="B393" s="1033"/>
      <c r="C393" s="1033"/>
      <c r="D393" s="1033"/>
      <c r="E393" s="1033"/>
      <c r="F393" s="1033"/>
      <c r="G393" s="1033"/>
      <c r="H393" s="1033"/>
      <c r="I393" s="1033"/>
      <c r="J393" s="1033"/>
      <c r="K393" s="1033"/>
    </row>
    <row r="394" spans="1:11" ht="15.75" customHeight="1">
      <c r="A394" s="1033"/>
      <c r="B394" s="1033"/>
      <c r="C394" s="1033"/>
      <c r="D394" s="1033"/>
      <c r="E394" s="1033"/>
      <c r="F394" s="1033"/>
      <c r="G394" s="1033"/>
      <c r="H394" s="1033"/>
      <c r="I394" s="1033"/>
      <c r="J394" s="1033"/>
      <c r="K394" s="1033"/>
    </row>
    <row r="395" spans="1:11" ht="15.75" customHeight="1">
      <c r="A395" s="1033"/>
      <c r="B395" s="1033"/>
      <c r="C395" s="1033"/>
      <c r="D395" s="1033"/>
      <c r="E395" s="1033"/>
      <c r="F395" s="1033"/>
      <c r="G395" s="1033"/>
      <c r="H395" s="1033"/>
      <c r="I395" s="1033"/>
      <c r="J395" s="1033"/>
      <c r="K395" s="1033"/>
    </row>
    <row r="396" spans="1:11" ht="15.75" customHeight="1">
      <c r="A396" s="1033"/>
      <c r="B396" s="1033"/>
      <c r="C396" s="1033"/>
      <c r="D396" s="1033"/>
      <c r="E396" s="1033"/>
      <c r="F396" s="1033"/>
      <c r="G396" s="1033"/>
      <c r="H396" s="1033"/>
      <c r="I396" s="1033"/>
      <c r="J396" s="1033"/>
      <c r="K396" s="1033"/>
    </row>
    <row r="397" spans="1:11" ht="15.75" customHeight="1">
      <c r="A397" s="1033"/>
      <c r="B397" s="1033"/>
      <c r="C397" s="1033"/>
      <c r="D397" s="1033"/>
      <c r="E397" s="1033"/>
      <c r="F397" s="1033"/>
      <c r="G397" s="1033"/>
      <c r="H397" s="1033"/>
      <c r="I397" s="1033"/>
      <c r="J397" s="1033"/>
      <c r="K397" s="1033"/>
    </row>
    <row r="398" spans="1:11" ht="15.75" customHeight="1">
      <c r="A398" s="1033"/>
      <c r="B398" s="1033"/>
      <c r="C398" s="1033"/>
      <c r="D398" s="1033"/>
      <c r="E398" s="1033"/>
      <c r="F398" s="1033"/>
      <c r="G398" s="1033"/>
      <c r="H398" s="1033"/>
      <c r="I398" s="1033"/>
      <c r="J398" s="1033"/>
      <c r="K398" s="1033"/>
    </row>
    <row r="399" spans="1:11" ht="15.75" customHeight="1">
      <c r="A399" s="1033"/>
      <c r="B399" s="1033"/>
      <c r="C399" s="1033"/>
      <c r="D399" s="1033"/>
      <c r="E399" s="1033"/>
      <c r="F399" s="1033"/>
      <c r="G399" s="1033"/>
      <c r="H399" s="1033"/>
      <c r="I399" s="1033"/>
      <c r="J399" s="1033"/>
      <c r="K399" s="1033"/>
    </row>
    <row r="400" spans="1:11" ht="15.75" customHeight="1">
      <c r="A400" s="1033"/>
      <c r="B400" s="1033"/>
      <c r="C400" s="1033"/>
      <c r="D400" s="1033"/>
      <c r="E400" s="1033"/>
      <c r="F400" s="1033"/>
      <c r="G400" s="1033"/>
      <c r="H400" s="1033"/>
      <c r="I400" s="1033"/>
      <c r="J400" s="1033"/>
      <c r="K400" s="1033"/>
    </row>
    <row r="401" spans="1:11" ht="15.75" customHeight="1">
      <c r="A401" s="1033"/>
      <c r="B401" s="1033"/>
      <c r="C401" s="1033"/>
      <c r="D401" s="1033"/>
      <c r="E401" s="1033"/>
      <c r="F401" s="1033"/>
      <c r="G401" s="1033"/>
      <c r="H401" s="1033"/>
      <c r="I401" s="1033"/>
      <c r="J401" s="1033"/>
      <c r="K401" s="1033"/>
    </row>
    <row r="402" spans="1:11" ht="15.75" customHeight="1">
      <c r="A402" s="1033"/>
      <c r="B402" s="1033"/>
      <c r="C402" s="1033"/>
      <c r="D402" s="1033"/>
      <c r="E402" s="1033"/>
      <c r="F402" s="1033"/>
      <c r="G402" s="1033"/>
      <c r="H402" s="1033"/>
      <c r="I402" s="1033"/>
      <c r="J402" s="1033"/>
      <c r="K402" s="1033"/>
    </row>
    <row r="403" spans="1:11" ht="15.75" customHeight="1">
      <c r="A403" s="1033"/>
      <c r="B403" s="1033"/>
      <c r="C403" s="1033"/>
      <c r="D403" s="1033"/>
      <c r="E403" s="1033"/>
      <c r="F403" s="1033"/>
      <c r="G403" s="1033"/>
      <c r="H403" s="1033"/>
      <c r="I403" s="1033"/>
      <c r="J403" s="1033"/>
      <c r="K403" s="1033"/>
    </row>
    <row r="404" spans="1:11" ht="15.75" customHeight="1">
      <c r="A404" s="1033"/>
      <c r="B404" s="1033"/>
      <c r="C404" s="1033"/>
      <c r="D404" s="1033"/>
      <c r="E404" s="1033"/>
      <c r="F404" s="1033"/>
      <c r="G404" s="1033"/>
      <c r="H404" s="1033"/>
      <c r="I404" s="1033"/>
      <c r="J404" s="1033"/>
      <c r="K404" s="1033"/>
    </row>
    <row r="405" spans="1:11" ht="15.75" customHeight="1">
      <c r="A405" s="1033"/>
      <c r="B405" s="1033"/>
      <c r="C405" s="1033"/>
      <c r="D405" s="1033"/>
      <c r="E405" s="1033"/>
      <c r="F405" s="1033"/>
      <c r="G405" s="1033"/>
      <c r="H405" s="1033"/>
      <c r="I405" s="1033"/>
      <c r="J405" s="1033"/>
      <c r="K405" s="1033"/>
    </row>
    <row r="406" spans="1:11" ht="15.75" customHeight="1">
      <c r="A406" s="1033"/>
      <c r="B406" s="1033"/>
      <c r="C406" s="1033"/>
      <c r="D406" s="1033"/>
      <c r="E406" s="1033"/>
      <c r="F406" s="1033"/>
      <c r="G406" s="1033"/>
      <c r="H406" s="1033"/>
      <c r="I406" s="1033"/>
      <c r="J406" s="1033"/>
      <c r="K406" s="1033"/>
    </row>
    <row r="407" spans="1:11" ht="15.75" customHeight="1">
      <c r="A407" s="1033"/>
      <c r="B407" s="1033"/>
      <c r="C407" s="1033"/>
      <c r="D407" s="1033"/>
      <c r="E407" s="1033"/>
      <c r="F407" s="1033"/>
      <c r="G407" s="1033"/>
      <c r="H407" s="1033"/>
      <c r="I407" s="1033"/>
      <c r="J407" s="1033"/>
      <c r="K407" s="1033"/>
    </row>
    <row r="408" spans="1:11" ht="15.75" customHeight="1">
      <c r="A408" s="1033"/>
      <c r="B408" s="1033"/>
      <c r="C408" s="1033"/>
      <c r="D408" s="1033"/>
      <c r="E408" s="1033"/>
      <c r="F408" s="1033"/>
      <c r="G408" s="1033"/>
      <c r="H408" s="1033"/>
      <c r="I408" s="1033"/>
      <c r="J408" s="1033"/>
      <c r="K408" s="1033"/>
    </row>
    <row r="409" spans="1:11" ht="15.75" customHeight="1">
      <c r="A409" s="1033"/>
      <c r="B409" s="1033"/>
      <c r="C409" s="1033"/>
      <c r="D409" s="1033"/>
      <c r="E409" s="1033"/>
      <c r="F409" s="1033"/>
      <c r="G409" s="1033"/>
      <c r="H409" s="1033"/>
      <c r="I409" s="1033"/>
      <c r="J409" s="1033"/>
      <c r="K409" s="1033"/>
    </row>
    <row r="410" spans="1:11" ht="15.75" customHeight="1">
      <c r="A410" s="1033"/>
      <c r="B410" s="1033"/>
      <c r="C410" s="1033"/>
      <c r="D410" s="1033"/>
      <c r="E410" s="1033"/>
      <c r="F410" s="1033"/>
      <c r="G410" s="1033"/>
      <c r="H410" s="1033"/>
      <c r="I410" s="1033"/>
      <c r="J410" s="1033"/>
      <c r="K410" s="1033"/>
    </row>
    <row r="411" spans="1:11" ht="15.75" customHeight="1">
      <c r="A411" s="1033"/>
      <c r="B411" s="1033"/>
      <c r="C411" s="1033"/>
      <c r="D411" s="1033"/>
      <c r="E411" s="1033"/>
      <c r="F411" s="1033"/>
      <c r="G411" s="1033"/>
      <c r="H411" s="1033"/>
      <c r="I411" s="1033"/>
      <c r="J411" s="1033"/>
      <c r="K411" s="1033"/>
    </row>
    <row r="412" spans="1:11" ht="15.75" customHeight="1">
      <c r="A412" s="1033"/>
      <c r="B412" s="1033"/>
      <c r="C412" s="1033"/>
      <c r="D412" s="1033"/>
      <c r="E412" s="1033"/>
      <c r="F412" s="1033"/>
      <c r="G412" s="1033"/>
      <c r="H412" s="1033"/>
      <c r="I412" s="1033"/>
      <c r="J412" s="1033"/>
      <c r="K412" s="1033"/>
    </row>
    <row r="413" spans="1:11" ht="15.75" customHeight="1">
      <c r="A413" s="1033"/>
      <c r="B413" s="1033"/>
      <c r="C413" s="1033"/>
      <c r="D413" s="1033"/>
      <c r="E413" s="1033"/>
      <c r="F413" s="1033"/>
      <c r="G413" s="1033"/>
      <c r="H413" s="1033"/>
      <c r="I413" s="1033"/>
      <c r="J413" s="1033"/>
      <c r="K413" s="1033"/>
    </row>
    <row r="414" spans="1:11" ht="15.75" customHeight="1">
      <c r="A414" s="1033"/>
      <c r="B414" s="1033"/>
      <c r="C414" s="1033"/>
      <c r="D414" s="1033"/>
      <c r="E414" s="1033"/>
      <c r="F414" s="1033"/>
      <c r="G414" s="1033"/>
      <c r="H414" s="1033"/>
      <c r="I414" s="1033"/>
      <c r="J414" s="1033"/>
      <c r="K414" s="1033"/>
    </row>
    <row r="415" spans="1:11" ht="15.75" customHeight="1">
      <c r="A415" s="1033"/>
      <c r="B415" s="1033"/>
      <c r="C415" s="1033"/>
      <c r="D415" s="1033"/>
      <c r="E415" s="1033"/>
      <c r="F415" s="1033"/>
      <c r="G415" s="1033"/>
      <c r="H415" s="1033"/>
      <c r="I415" s="1033"/>
      <c r="J415" s="1033"/>
      <c r="K415" s="1033"/>
    </row>
    <row r="416" spans="1:11" ht="15.75" customHeight="1">
      <c r="A416" s="1033"/>
      <c r="B416" s="1033"/>
      <c r="C416" s="1033"/>
      <c r="D416" s="1033"/>
      <c r="E416" s="1033"/>
      <c r="F416" s="1033"/>
      <c r="G416" s="1033"/>
      <c r="H416" s="1033"/>
      <c r="I416" s="1033"/>
      <c r="J416" s="1033"/>
      <c r="K416" s="1033"/>
    </row>
    <row r="417" spans="1:11" ht="15.75" customHeight="1">
      <c r="A417" s="1033"/>
      <c r="B417" s="1033"/>
      <c r="C417" s="1033"/>
      <c r="D417" s="1033"/>
      <c r="E417" s="1033"/>
      <c r="F417" s="1033"/>
      <c r="G417" s="1033"/>
      <c r="H417" s="1033"/>
      <c r="I417" s="1033"/>
      <c r="J417" s="1033"/>
      <c r="K417" s="1033"/>
    </row>
    <row r="418" spans="1:11" ht="15.75" customHeight="1">
      <c r="A418" s="1033"/>
      <c r="B418" s="1033"/>
      <c r="C418" s="1033"/>
      <c r="D418" s="1033"/>
      <c r="E418" s="1033"/>
      <c r="F418" s="1033"/>
      <c r="G418" s="1033"/>
      <c r="H418" s="1033"/>
      <c r="I418" s="1033"/>
      <c r="J418" s="1033"/>
      <c r="K418" s="1033"/>
    </row>
    <row r="419" spans="1:11" ht="15.75" customHeight="1">
      <c r="A419" s="1033"/>
      <c r="B419" s="1033"/>
      <c r="C419" s="1033"/>
      <c r="D419" s="1033"/>
      <c r="E419" s="1033"/>
      <c r="F419" s="1033"/>
      <c r="G419" s="1033"/>
      <c r="H419" s="1033"/>
      <c r="I419" s="1033"/>
      <c r="J419" s="1033"/>
      <c r="K419" s="1033"/>
    </row>
    <row r="420" spans="1:11" ht="15.75" customHeight="1">
      <c r="A420" s="1033"/>
      <c r="B420" s="1033"/>
      <c r="C420" s="1033"/>
      <c r="D420" s="1033"/>
      <c r="E420" s="1033"/>
      <c r="F420" s="1033"/>
      <c r="G420" s="1033"/>
      <c r="H420" s="1033"/>
      <c r="I420" s="1033"/>
      <c r="J420" s="1033"/>
      <c r="K420" s="1033"/>
    </row>
    <row r="421" spans="1:11" ht="15.75" customHeight="1">
      <c r="A421" s="1033"/>
      <c r="B421" s="1033"/>
      <c r="C421" s="1033"/>
      <c r="D421" s="1033"/>
      <c r="E421" s="1033"/>
      <c r="F421" s="1033"/>
      <c r="G421" s="1033"/>
      <c r="H421" s="1033"/>
      <c r="I421" s="1033"/>
      <c r="J421" s="1033"/>
      <c r="K421" s="1033"/>
    </row>
    <row r="422" spans="1:11" ht="15.75" customHeight="1">
      <c r="A422" s="1033"/>
      <c r="B422" s="1033"/>
      <c r="C422" s="1033"/>
      <c r="D422" s="1033"/>
      <c r="E422" s="1033"/>
      <c r="F422" s="1033"/>
      <c r="G422" s="1033"/>
      <c r="H422" s="1033"/>
      <c r="I422" s="1033"/>
      <c r="J422" s="1033"/>
      <c r="K422" s="1033"/>
    </row>
    <row r="423" spans="1:11" ht="15.75" customHeight="1">
      <c r="A423" s="1033"/>
      <c r="B423" s="1033"/>
      <c r="C423" s="1033"/>
      <c r="D423" s="1033"/>
      <c r="E423" s="1033"/>
      <c r="F423" s="1033"/>
      <c r="G423" s="1033"/>
      <c r="H423" s="1033"/>
      <c r="I423" s="1033"/>
      <c r="J423" s="1033"/>
      <c r="K423" s="1033"/>
    </row>
    <row r="424" spans="1:11" ht="15.75" customHeight="1">
      <c r="A424" s="1033"/>
      <c r="B424" s="1033"/>
      <c r="C424" s="1033"/>
      <c r="D424" s="1033"/>
      <c r="E424" s="1033"/>
      <c r="F424" s="1033"/>
      <c r="G424" s="1033"/>
      <c r="H424" s="1033"/>
      <c r="I424" s="1033"/>
      <c r="J424" s="1033"/>
      <c r="K424" s="1033"/>
    </row>
    <row r="425" spans="1:11" ht="15.75" customHeight="1">
      <c r="A425" s="1033"/>
      <c r="B425" s="1033"/>
      <c r="C425" s="1033"/>
      <c r="D425" s="1033"/>
      <c r="E425" s="1033"/>
      <c r="F425" s="1033"/>
      <c r="G425" s="1033"/>
      <c r="H425" s="1033"/>
      <c r="I425" s="1033"/>
      <c r="J425" s="1033"/>
      <c r="K425" s="1033"/>
    </row>
    <row r="426" spans="1:11" ht="15.75" customHeight="1">
      <c r="A426" s="1033"/>
      <c r="B426" s="1033"/>
      <c r="C426" s="1033"/>
      <c r="D426" s="1033"/>
      <c r="E426" s="1033"/>
      <c r="F426" s="1033"/>
      <c r="G426" s="1033"/>
      <c r="H426" s="1033"/>
      <c r="I426" s="1033"/>
      <c r="J426" s="1033"/>
      <c r="K426" s="1033"/>
    </row>
    <row r="427" spans="1:11" ht="15.75" customHeight="1">
      <c r="A427" s="1033"/>
      <c r="B427" s="1033"/>
      <c r="C427" s="1033"/>
      <c r="D427" s="1033"/>
      <c r="E427" s="1033"/>
      <c r="F427" s="1033"/>
      <c r="G427" s="1033"/>
      <c r="H427" s="1033"/>
      <c r="I427" s="1033"/>
      <c r="J427" s="1033"/>
      <c r="K427" s="1033"/>
    </row>
    <row r="428" spans="1:11" ht="15.75" customHeight="1">
      <c r="A428" s="1033"/>
      <c r="B428" s="1033"/>
      <c r="C428" s="1033"/>
      <c r="D428" s="1033"/>
      <c r="E428" s="1033"/>
      <c r="F428" s="1033"/>
      <c r="G428" s="1033"/>
      <c r="H428" s="1033"/>
      <c r="I428" s="1033"/>
      <c r="J428" s="1033"/>
      <c r="K428" s="1033"/>
    </row>
    <row r="429" spans="1:11" ht="15.75" customHeight="1">
      <c r="A429" s="1033"/>
      <c r="B429" s="1033"/>
      <c r="C429" s="1033"/>
      <c r="D429" s="1033"/>
      <c r="E429" s="1033"/>
      <c r="F429" s="1033"/>
      <c r="G429" s="1033"/>
      <c r="H429" s="1033"/>
      <c r="I429" s="1033"/>
      <c r="J429" s="1033"/>
      <c r="K429" s="1033"/>
    </row>
    <row r="430" spans="1:11" ht="15.75" customHeight="1">
      <c r="A430" s="1033"/>
      <c r="B430" s="1033"/>
      <c r="C430" s="1033"/>
      <c r="D430" s="1033"/>
      <c r="E430" s="1033"/>
      <c r="F430" s="1033"/>
      <c r="G430" s="1033"/>
      <c r="H430" s="1033"/>
      <c r="I430" s="1033"/>
      <c r="J430" s="1033"/>
      <c r="K430" s="1033"/>
    </row>
    <row r="431" spans="1:11" ht="15.75" customHeight="1">
      <c r="A431" s="1033"/>
      <c r="B431" s="1033"/>
      <c r="C431" s="1033"/>
      <c r="D431" s="1033"/>
      <c r="E431" s="1033"/>
      <c r="F431" s="1033"/>
      <c r="G431" s="1033"/>
      <c r="H431" s="1033"/>
      <c r="I431" s="1033"/>
      <c r="J431" s="1033"/>
      <c r="K431" s="1033"/>
    </row>
    <row r="432" spans="1:11" ht="15.75" customHeight="1">
      <c r="A432" s="1033"/>
      <c r="B432" s="1033"/>
      <c r="C432" s="1033"/>
      <c r="D432" s="1033"/>
      <c r="E432" s="1033"/>
      <c r="F432" s="1033"/>
      <c r="G432" s="1033"/>
      <c r="H432" s="1033"/>
      <c r="I432" s="1033"/>
      <c r="J432" s="1033"/>
      <c r="K432" s="1033"/>
    </row>
    <row r="433" spans="1:11" ht="15.75" customHeight="1">
      <c r="A433" s="1033"/>
      <c r="B433" s="1033"/>
      <c r="C433" s="1033"/>
      <c r="D433" s="1033"/>
      <c r="E433" s="1033"/>
      <c r="F433" s="1033"/>
      <c r="G433" s="1033"/>
      <c r="H433" s="1033"/>
      <c r="I433" s="1033"/>
      <c r="J433" s="1033"/>
      <c r="K433" s="1033"/>
    </row>
    <row r="434" spans="1:11" ht="15.75" customHeight="1">
      <c r="A434" s="1033"/>
      <c r="B434" s="1033"/>
      <c r="C434" s="1033"/>
      <c r="D434" s="1033"/>
      <c r="E434" s="1033"/>
      <c r="F434" s="1033"/>
      <c r="G434" s="1033"/>
      <c r="H434" s="1033"/>
      <c r="I434" s="1033"/>
      <c r="J434" s="1033"/>
      <c r="K434" s="1033"/>
    </row>
    <row r="435" spans="1:11" ht="15.75" customHeight="1">
      <c r="A435" s="1033"/>
      <c r="B435" s="1033"/>
      <c r="C435" s="1033"/>
      <c r="D435" s="1033"/>
      <c r="E435" s="1033"/>
      <c r="F435" s="1033"/>
      <c r="G435" s="1033"/>
      <c r="H435" s="1033"/>
      <c r="I435" s="1033"/>
      <c r="J435" s="1033"/>
      <c r="K435" s="1033"/>
    </row>
    <row r="436" spans="1:11" ht="15.75" customHeight="1">
      <c r="A436" s="1033"/>
      <c r="B436" s="1033"/>
      <c r="C436" s="1033"/>
      <c r="D436" s="1033"/>
      <c r="E436" s="1033"/>
      <c r="F436" s="1033"/>
      <c r="G436" s="1033"/>
      <c r="H436" s="1033"/>
      <c r="I436" s="1033"/>
      <c r="J436" s="1033"/>
      <c r="K436" s="1033"/>
    </row>
    <row r="437" spans="1:11" ht="15.75" customHeight="1">
      <c r="A437" s="1033"/>
      <c r="B437" s="1033"/>
      <c r="C437" s="1033"/>
      <c r="D437" s="1033"/>
      <c r="E437" s="1033"/>
      <c r="F437" s="1033"/>
      <c r="G437" s="1033"/>
      <c r="H437" s="1033"/>
      <c r="I437" s="1033"/>
      <c r="J437" s="1033"/>
      <c r="K437" s="1033"/>
    </row>
    <row r="438" spans="1:11" ht="15.75" customHeight="1">
      <c r="A438" s="1033"/>
      <c r="B438" s="1033"/>
      <c r="C438" s="1033"/>
      <c r="D438" s="1033"/>
      <c r="E438" s="1033"/>
      <c r="F438" s="1033"/>
      <c r="G438" s="1033"/>
      <c r="H438" s="1033"/>
      <c r="I438" s="1033"/>
      <c r="J438" s="1033"/>
      <c r="K438" s="1033"/>
    </row>
    <row r="439" spans="1:11" ht="15.75" customHeight="1">
      <c r="A439" s="1033"/>
      <c r="B439" s="1033"/>
      <c r="C439" s="1033"/>
      <c r="D439" s="1033"/>
      <c r="E439" s="1033"/>
      <c r="F439" s="1033"/>
      <c r="G439" s="1033"/>
      <c r="H439" s="1033"/>
      <c r="I439" s="1033"/>
      <c r="J439" s="1033"/>
      <c r="K439" s="1033"/>
    </row>
    <row r="440" spans="1:11" ht="15.75" customHeight="1">
      <c r="A440" s="1033"/>
      <c r="B440" s="1033"/>
      <c r="C440" s="1033"/>
      <c r="D440" s="1033"/>
      <c r="E440" s="1033"/>
      <c r="F440" s="1033"/>
      <c r="G440" s="1033"/>
      <c r="H440" s="1033"/>
      <c r="I440" s="1033"/>
      <c r="J440" s="1033"/>
      <c r="K440" s="1033"/>
    </row>
    <row r="441" spans="1:11" ht="15.75" customHeight="1">
      <c r="A441" s="1033"/>
      <c r="B441" s="1033"/>
      <c r="C441" s="1033"/>
      <c r="D441" s="1033"/>
      <c r="E441" s="1033"/>
      <c r="F441" s="1033"/>
      <c r="G441" s="1033"/>
      <c r="H441" s="1033"/>
      <c r="I441" s="1033"/>
      <c r="J441" s="1033"/>
      <c r="K441" s="1033"/>
    </row>
    <row r="442" spans="1:11" ht="15.75" customHeight="1">
      <c r="A442" s="1033"/>
      <c r="B442" s="1033"/>
      <c r="C442" s="1033"/>
      <c r="D442" s="1033"/>
      <c r="E442" s="1033"/>
      <c r="F442" s="1033"/>
      <c r="G442" s="1033"/>
      <c r="H442" s="1033"/>
      <c r="I442" s="1033"/>
      <c r="J442" s="1033"/>
      <c r="K442" s="1033"/>
    </row>
    <row r="443" spans="1:11" ht="15.75" customHeight="1">
      <c r="A443" s="1033"/>
      <c r="B443" s="1033"/>
      <c r="C443" s="1033"/>
      <c r="D443" s="1033"/>
      <c r="E443" s="1033"/>
      <c r="F443" s="1033"/>
      <c r="G443" s="1033"/>
      <c r="H443" s="1033"/>
      <c r="I443" s="1033"/>
      <c r="J443" s="1033"/>
      <c r="K443" s="1033"/>
    </row>
    <row r="444" spans="1:11" ht="15.75" customHeight="1">
      <c r="A444" s="1033"/>
      <c r="B444" s="1033"/>
      <c r="C444" s="1033"/>
      <c r="D444" s="1033"/>
      <c r="E444" s="1033"/>
      <c r="F444" s="1033"/>
      <c r="G444" s="1033"/>
      <c r="H444" s="1033"/>
      <c r="I444" s="1033"/>
      <c r="J444" s="1033"/>
      <c r="K444" s="1033"/>
    </row>
    <row r="445" spans="1:11" ht="15.75" customHeight="1">
      <c r="A445" s="1033"/>
      <c r="B445" s="1033"/>
      <c r="C445" s="1033"/>
      <c r="D445" s="1033"/>
      <c r="E445" s="1033"/>
      <c r="F445" s="1033"/>
      <c r="G445" s="1033"/>
      <c r="H445" s="1033"/>
      <c r="I445" s="1033"/>
      <c r="J445" s="1033"/>
      <c r="K445" s="1033"/>
    </row>
    <row r="446" spans="1:11" ht="15.75" customHeight="1">
      <c r="A446" s="1033"/>
      <c r="B446" s="1033"/>
      <c r="C446" s="1033"/>
      <c r="D446" s="1033"/>
      <c r="E446" s="1033"/>
      <c r="F446" s="1033"/>
      <c r="G446" s="1033"/>
      <c r="H446" s="1033"/>
      <c r="I446" s="1033"/>
      <c r="J446" s="1033"/>
      <c r="K446" s="1033"/>
    </row>
    <row r="447" spans="1:11" ht="15.75" customHeight="1">
      <c r="A447" s="1033"/>
      <c r="B447" s="1033"/>
      <c r="C447" s="1033"/>
      <c r="D447" s="1033"/>
      <c r="E447" s="1033"/>
      <c r="F447" s="1033"/>
      <c r="G447" s="1033"/>
      <c r="H447" s="1033"/>
      <c r="I447" s="1033"/>
      <c r="J447" s="1033"/>
      <c r="K447" s="1033"/>
    </row>
    <row r="448" spans="1:11" ht="15.75" customHeight="1">
      <c r="A448" s="1033"/>
      <c r="B448" s="1033"/>
      <c r="C448" s="1033"/>
      <c r="D448" s="1033"/>
      <c r="E448" s="1033"/>
      <c r="F448" s="1033"/>
      <c r="G448" s="1033"/>
      <c r="H448" s="1033"/>
      <c r="I448" s="1033"/>
      <c r="J448" s="1033"/>
      <c r="K448" s="1033"/>
    </row>
    <row r="449" spans="1:11" ht="15.75" customHeight="1">
      <c r="A449" s="1033"/>
      <c r="B449" s="1033"/>
      <c r="C449" s="1033"/>
      <c r="D449" s="1033"/>
      <c r="E449" s="1033"/>
      <c r="F449" s="1033"/>
      <c r="G449" s="1033"/>
      <c r="H449" s="1033"/>
      <c r="I449" s="1033"/>
      <c r="J449" s="1033"/>
      <c r="K449" s="1033"/>
    </row>
    <row r="450" spans="1:11" ht="15.75" customHeight="1">
      <c r="A450" s="1033"/>
      <c r="B450" s="1033"/>
      <c r="C450" s="1033"/>
      <c r="D450" s="1033"/>
      <c r="E450" s="1033"/>
      <c r="F450" s="1033"/>
      <c r="G450" s="1033"/>
      <c r="H450" s="1033"/>
      <c r="I450" s="1033"/>
      <c r="J450" s="1033"/>
      <c r="K450" s="1033"/>
    </row>
    <row r="451" spans="1:11" ht="15.75" customHeight="1">
      <c r="A451" s="1033"/>
      <c r="B451" s="1033"/>
      <c r="C451" s="1033"/>
      <c r="D451" s="1033"/>
      <c r="E451" s="1033"/>
      <c r="F451" s="1033"/>
      <c r="G451" s="1033"/>
      <c r="H451" s="1033"/>
      <c r="I451" s="1033"/>
      <c r="J451" s="1033"/>
      <c r="K451" s="1033"/>
    </row>
    <row r="452" spans="1:11" ht="15.75" customHeight="1">
      <c r="A452" s="1033"/>
      <c r="B452" s="1033"/>
      <c r="C452" s="1033"/>
      <c r="D452" s="1033"/>
      <c r="E452" s="1033"/>
      <c r="F452" s="1033"/>
      <c r="G452" s="1033"/>
      <c r="H452" s="1033"/>
      <c r="I452" s="1033"/>
      <c r="J452" s="1033"/>
      <c r="K452" s="1033"/>
    </row>
    <row r="453" spans="1:11" ht="15.75" customHeight="1">
      <c r="A453" s="1033"/>
      <c r="B453" s="1033"/>
      <c r="C453" s="1033"/>
      <c r="D453" s="1033"/>
      <c r="E453" s="1033"/>
      <c r="F453" s="1033"/>
      <c r="G453" s="1033"/>
      <c r="H453" s="1033"/>
      <c r="I453" s="1033"/>
      <c r="J453" s="1033"/>
      <c r="K453" s="1033"/>
    </row>
    <row r="454" spans="1:11" ht="15.75" customHeight="1">
      <c r="A454" s="1033"/>
      <c r="B454" s="1033"/>
      <c r="C454" s="1033"/>
      <c r="D454" s="1033"/>
      <c r="E454" s="1033"/>
      <c r="F454" s="1033"/>
      <c r="G454" s="1033"/>
      <c r="H454" s="1033"/>
      <c r="I454" s="1033"/>
      <c r="J454" s="1033"/>
      <c r="K454" s="1033"/>
    </row>
    <row r="455" spans="1:11" ht="15.75" customHeight="1">
      <c r="A455" s="1033"/>
      <c r="B455" s="1033"/>
      <c r="C455" s="1033"/>
      <c r="D455" s="1033"/>
      <c r="E455" s="1033"/>
      <c r="F455" s="1033"/>
      <c r="G455" s="1033"/>
      <c r="H455" s="1033"/>
      <c r="I455" s="1033"/>
      <c r="J455" s="1033"/>
      <c r="K455" s="1033"/>
    </row>
    <row r="456" spans="1:11" ht="15.75" customHeight="1">
      <c r="A456" s="1033"/>
      <c r="B456" s="1033"/>
      <c r="C456" s="1033"/>
      <c r="D456" s="1033"/>
      <c r="E456" s="1033"/>
      <c r="F456" s="1033"/>
      <c r="G456" s="1033"/>
      <c r="H456" s="1033"/>
      <c r="I456" s="1033"/>
      <c r="J456" s="1033"/>
      <c r="K456" s="1033"/>
    </row>
    <row r="457" spans="1:11" ht="15.75" customHeight="1">
      <c r="A457" s="1033"/>
      <c r="B457" s="1033"/>
      <c r="C457" s="1033"/>
      <c r="D457" s="1033"/>
      <c r="E457" s="1033"/>
      <c r="F457" s="1033"/>
      <c r="G457" s="1033"/>
      <c r="H457" s="1033"/>
      <c r="I457" s="1033"/>
      <c r="J457" s="1033"/>
      <c r="K457" s="1033"/>
    </row>
    <row r="458" spans="1:11" ht="15.75" customHeight="1">
      <c r="A458" s="1033"/>
      <c r="B458" s="1033"/>
      <c r="C458" s="1033"/>
      <c r="D458" s="1033"/>
      <c r="E458" s="1033"/>
      <c r="F458" s="1033"/>
      <c r="G458" s="1033"/>
      <c r="H458" s="1033"/>
      <c r="I458" s="1033"/>
      <c r="J458" s="1033"/>
      <c r="K458" s="1033"/>
    </row>
    <row r="459" spans="1:11" ht="15.75" customHeight="1">
      <c r="A459" s="1033"/>
      <c r="B459" s="1033"/>
      <c r="C459" s="1033"/>
      <c r="D459" s="1033"/>
      <c r="E459" s="1033"/>
      <c r="F459" s="1033"/>
      <c r="G459" s="1033"/>
      <c r="H459" s="1033"/>
      <c r="I459" s="1033"/>
      <c r="J459" s="1033"/>
      <c r="K459" s="1033"/>
    </row>
    <row r="460" spans="1:11" ht="15.75" customHeight="1">
      <c r="A460" s="1033"/>
      <c r="B460" s="1033"/>
      <c r="C460" s="1033"/>
      <c r="D460" s="1033"/>
      <c r="E460" s="1033"/>
      <c r="F460" s="1033"/>
      <c r="G460" s="1033"/>
      <c r="H460" s="1033"/>
      <c r="I460" s="1033"/>
      <c r="J460" s="1033"/>
      <c r="K460" s="1033"/>
    </row>
    <row r="461" spans="1:11" ht="15.75" customHeight="1">
      <c r="A461" s="1033"/>
      <c r="B461" s="1033"/>
      <c r="C461" s="1033"/>
      <c r="D461" s="1033"/>
      <c r="E461" s="1033"/>
      <c r="F461" s="1033"/>
      <c r="G461" s="1033"/>
      <c r="H461" s="1033"/>
      <c r="I461" s="1033"/>
      <c r="J461" s="1033"/>
      <c r="K461" s="1033"/>
    </row>
    <row r="462" spans="1:11" ht="15.75" customHeight="1">
      <c r="A462" s="1033"/>
      <c r="B462" s="1033"/>
      <c r="C462" s="1033"/>
      <c r="D462" s="1033"/>
      <c r="E462" s="1033"/>
      <c r="F462" s="1033"/>
      <c r="G462" s="1033"/>
      <c r="H462" s="1033"/>
      <c r="I462" s="1033"/>
      <c r="J462" s="1033"/>
      <c r="K462" s="1033"/>
    </row>
    <row r="463" spans="1:11" ht="15.75" customHeight="1">
      <c r="A463" s="1033"/>
      <c r="B463" s="1033"/>
      <c r="C463" s="1033"/>
      <c r="D463" s="1033"/>
      <c r="E463" s="1033"/>
      <c r="F463" s="1033"/>
      <c r="G463" s="1033"/>
      <c r="H463" s="1033"/>
      <c r="I463" s="1033"/>
      <c r="J463" s="1033"/>
      <c r="K463" s="1033"/>
    </row>
    <row r="464" spans="1:11" ht="15.75" customHeight="1">
      <c r="A464" s="1033"/>
      <c r="B464" s="1033"/>
      <c r="C464" s="1033"/>
      <c r="D464" s="1033"/>
      <c r="E464" s="1033"/>
      <c r="F464" s="1033"/>
      <c r="G464" s="1033"/>
      <c r="H464" s="1033"/>
      <c r="I464" s="1033"/>
      <c r="J464" s="1033"/>
      <c r="K464" s="1033"/>
    </row>
    <row r="465" spans="1:11" ht="15.75" customHeight="1">
      <c r="A465" s="1033"/>
      <c r="B465" s="1033"/>
      <c r="C465" s="1033"/>
      <c r="D465" s="1033"/>
      <c r="E465" s="1033"/>
      <c r="F465" s="1033"/>
      <c r="G465" s="1033"/>
      <c r="H465" s="1033"/>
      <c r="I465" s="1033"/>
      <c r="J465" s="1033"/>
      <c r="K465" s="1033"/>
    </row>
    <row r="466" spans="1:11" ht="15.75" customHeight="1">
      <c r="A466" s="1033"/>
      <c r="B466" s="1033"/>
      <c r="C466" s="1033"/>
      <c r="D466" s="1033"/>
      <c r="E466" s="1033"/>
      <c r="F466" s="1033"/>
      <c r="G466" s="1033"/>
      <c r="H466" s="1033"/>
      <c r="I466" s="1033"/>
      <c r="J466" s="1033"/>
      <c r="K466" s="1033"/>
    </row>
    <row r="467" spans="1:11" ht="15.75" customHeight="1">
      <c r="A467" s="1033"/>
      <c r="B467" s="1033"/>
      <c r="C467" s="1033"/>
      <c r="D467" s="1033"/>
      <c r="E467" s="1033"/>
      <c r="F467" s="1033"/>
      <c r="G467" s="1033"/>
      <c r="H467" s="1033"/>
      <c r="I467" s="1033"/>
      <c r="J467" s="1033"/>
      <c r="K467" s="1033"/>
    </row>
    <row r="468" spans="1:11" ht="15.75" customHeight="1">
      <c r="A468" s="1033"/>
      <c r="B468" s="1033"/>
      <c r="C468" s="1033"/>
      <c r="D468" s="1033"/>
      <c r="E468" s="1033"/>
      <c r="F468" s="1033"/>
      <c r="G468" s="1033"/>
      <c r="H468" s="1033"/>
      <c r="I468" s="1033"/>
      <c r="J468" s="1033"/>
      <c r="K468" s="1033"/>
    </row>
    <row r="469" spans="1:11" ht="15.75" customHeight="1">
      <c r="A469" s="1033"/>
      <c r="B469" s="1033"/>
      <c r="C469" s="1033"/>
      <c r="D469" s="1033"/>
      <c r="E469" s="1033"/>
      <c r="F469" s="1033"/>
      <c r="G469" s="1033"/>
      <c r="H469" s="1033"/>
      <c r="I469" s="1033"/>
      <c r="J469" s="1033"/>
      <c r="K469" s="1033"/>
    </row>
    <row r="470" spans="1:11" ht="15.75" customHeight="1">
      <c r="A470" s="1033"/>
      <c r="B470" s="1033"/>
      <c r="C470" s="1033"/>
      <c r="D470" s="1033"/>
      <c r="E470" s="1033"/>
      <c r="F470" s="1033"/>
      <c r="G470" s="1033"/>
      <c r="H470" s="1033"/>
      <c r="I470" s="1033"/>
      <c r="J470" s="1033"/>
      <c r="K470" s="1033"/>
    </row>
    <row r="471" spans="1:11" ht="15.75" customHeight="1">
      <c r="A471" s="1033"/>
      <c r="B471" s="1033"/>
      <c r="C471" s="1033"/>
      <c r="D471" s="1033"/>
      <c r="E471" s="1033"/>
      <c r="F471" s="1033"/>
      <c r="G471" s="1033"/>
      <c r="H471" s="1033"/>
      <c r="I471" s="1033"/>
      <c r="J471" s="1033"/>
      <c r="K471" s="1033"/>
    </row>
    <row r="472" spans="1:11" ht="15.75" customHeight="1">
      <c r="A472" s="1033"/>
      <c r="B472" s="1033"/>
      <c r="C472" s="1033"/>
      <c r="D472" s="1033"/>
      <c r="E472" s="1033"/>
      <c r="F472" s="1033"/>
      <c r="G472" s="1033"/>
      <c r="H472" s="1033"/>
      <c r="I472" s="1033"/>
      <c r="J472" s="1033"/>
      <c r="K472" s="1033"/>
    </row>
    <row r="473" spans="1:11" ht="15.75" customHeight="1">
      <c r="A473" s="1033"/>
      <c r="B473" s="1033"/>
      <c r="C473" s="1033"/>
      <c r="D473" s="1033"/>
      <c r="E473" s="1033"/>
      <c r="F473" s="1033"/>
      <c r="G473" s="1033"/>
      <c r="H473" s="1033"/>
      <c r="I473" s="1033"/>
      <c r="J473" s="1033"/>
      <c r="K473" s="1033"/>
    </row>
    <row r="474" spans="1:11" ht="15.75" customHeight="1">
      <c r="A474" s="1033"/>
      <c r="B474" s="1033"/>
      <c r="C474" s="1033"/>
      <c r="D474" s="1033"/>
      <c r="E474" s="1033"/>
      <c r="F474" s="1033"/>
      <c r="G474" s="1033"/>
      <c r="H474" s="1033"/>
      <c r="I474" s="1033"/>
      <c r="J474" s="1033"/>
      <c r="K474" s="1033"/>
    </row>
    <row r="475" spans="1:11" ht="15.75" customHeight="1">
      <c r="A475" s="1033"/>
      <c r="B475" s="1033"/>
      <c r="C475" s="1033"/>
      <c r="D475" s="1033"/>
      <c r="E475" s="1033"/>
      <c r="F475" s="1033"/>
      <c r="G475" s="1033"/>
      <c r="H475" s="1033"/>
      <c r="I475" s="1033"/>
      <c r="J475" s="1033"/>
      <c r="K475" s="1033"/>
    </row>
    <row r="476" spans="1:11" ht="15.75" customHeight="1">
      <c r="A476" s="1033"/>
      <c r="B476" s="1033"/>
      <c r="C476" s="1033"/>
      <c r="D476" s="1033"/>
      <c r="E476" s="1033"/>
      <c r="F476" s="1033"/>
      <c r="G476" s="1033"/>
      <c r="H476" s="1033"/>
      <c r="I476" s="1033"/>
      <c r="J476" s="1033"/>
      <c r="K476" s="1033"/>
    </row>
    <row r="477" spans="1:11" ht="15.75" customHeight="1">
      <c r="A477" s="1033"/>
      <c r="B477" s="1033"/>
      <c r="C477" s="1033"/>
      <c r="D477" s="1033"/>
      <c r="E477" s="1033"/>
      <c r="F477" s="1033"/>
      <c r="G477" s="1033"/>
      <c r="H477" s="1033"/>
      <c r="I477" s="1033"/>
      <c r="J477" s="1033"/>
      <c r="K477" s="1033"/>
    </row>
    <row r="478" spans="1:11" ht="15.75" customHeight="1">
      <c r="A478" s="1033"/>
      <c r="B478" s="1033"/>
      <c r="C478" s="1033"/>
      <c r="D478" s="1033"/>
      <c r="E478" s="1033"/>
      <c r="F478" s="1033"/>
      <c r="G478" s="1033"/>
      <c r="H478" s="1033"/>
      <c r="I478" s="1033"/>
      <c r="J478" s="1033"/>
      <c r="K478" s="1033"/>
    </row>
    <row r="479" spans="1:11" ht="15.75" customHeight="1">
      <c r="A479" s="1033"/>
      <c r="B479" s="1033"/>
      <c r="C479" s="1033"/>
      <c r="D479" s="1033"/>
      <c r="E479" s="1033"/>
      <c r="F479" s="1033"/>
      <c r="G479" s="1033"/>
      <c r="H479" s="1033"/>
      <c r="I479" s="1033"/>
      <c r="J479" s="1033"/>
      <c r="K479" s="1033"/>
    </row>
    <row r="480" spans="1:11" ht="15.75" customHeight="1">
      <c r="A480" s="1033"/>
      <c r="B480" s="1033"/>
      <c r="C480" s="1033"/>
      <c r="D480" s="1033"/>
      <c r="E480" s="1033"/>
      <c r="F480" s="1033"/>
      <c r="G480" s="1033"/>
      <c r="H480" s="1033"/>
      <c r="I480" s="1033"/>
      <c r="J480" s="1033"/>
      <c r="K480" s="1033"/>
    </row>
    <row r="481" spans="1:11" ht="15.75" customHeight="1">
      <c r="A481" s="1033"/>
      <c r="B481" s="1033"/>
      <c r="C481" s="1033"/>
      <c r="D481" s="1033"/>
      <c r="E481" s="1033"/>
      <c r="F481" s="1033"/>
      <c r="G481" s="1033"/>
      <c r="H481" s="1033"/>
      <c r="I481" s="1033"/>
      <c r="J481" s="1033"/>
      <c r="K481" s="1033"/>
    </row>
    <row r="482" spans="1:11" ht="15.75" customHeight="1">
      <c r="A482" s="1033"/>
      <c r="B482" s="1033"/>
      <c r="C482" s="1033"/>
      <c r="D482" s="1033"/>
      <c r="E482" s="1033"/>
      <c r="F482" s="1033"/>
      <c r="G482" s="1033"/>
      <c r="H482" s="1033"/>
      <c r="I482" s="1033"/>
      <c r="J482" s="1033"/>
      <c r="K482" s="1033"/>
    </row>
    <row r="483" spans="1:11" ht="15.75" customHeight="1">
      <c r="A483" s="1033"/>
      <c r="B483" s="1033"/>
      <c r="C483" s="1033"/>
      <c r="D483" s="1033"/>
      <c r="E483" s="1033"/>
      <c r="F483" s="1033"/>
      <c r="G483" s="1033"/>
      <c r="H483" s="1033"/>
      <c r="I483" s="1033"/>
      <c r="J483" s="1033"/>
      <c r="K483" s="1033"/>
    </row>
    <row r="484" spans="1:11" ht="15.75" customHeight="1">
      <c r="A484" s="1033"/>
      <c r="B484" s="1033"/>
      <c r="C484" s="1033"/>
      <c r="D484" s="1033"/>
      <c r="E484" s="1033"/>
      <c r="F484" s="1033"/>
      <c r="G484" s="1033"/>
      <c r="H484" s="1033"/>
      <c r="I484" s="1033"/>
      <c r="J484" s="1033"/>
      <c r="K484" s="1033"/>
    </row>
    <row r="485" spans="1:11" ht="15.75" customHeight="1">
      <c r="A485" s="1033"/>
      <c r="B485" s="1033"/>
      <c r="C485" s="1033"/>
      <c r="D485" s="1033"/>
      <c r="E485" s="1033"/>
      <c r="F485" s="1033"/>
      <c r="G485" s="1033"/>
      <c r="H485" s="1033"/>
      <c r="I485" s="1033"/>
      <c r="J485" s="1033"/>
      <c r="K485" s="1033"/>
    </row>
    <row r="486" spans="1:11" ht="15.75" customHeight="1">
      <c r="A486" s="1033"/>
      <c r="B486" s="1033"/>
      <c r="C486" s="1033"/>
      <c r="D486" s="1033"/>
      <c r="E486" s="1033"/>
      <c r="F486" s="1033"/>
      <c r="G486" s="1033"/>
      <c r="H486" s="1033"/>
      <c r="I486" s="1033"/>
      <c r="J486" s="1033"/>
      <c r="K486" s="1033"/>
    </row>
    <row r="487" spans="1:11" ht="15.75" customHeight="1">
      <c r="A487" s="1033"/>
      <c r="B487" s="1033"/>
      <c r="C487" s="1033"/>
      <c r="D487" s="1033"/>
      <c r="E487" s="1033"/>
      <c r="F487" s="1033"/>
      <c r="G487" s="1033"/>
      <c r="H487" s="1033"/>
      <c r="I487" s="1033"/>
      <c r="J487" s="1033"/>
      <c r="K487" s="1033"/>
    </row>
    <row r="488" spans="1:11" ht="15.75" customHeight="1">
      <c r="A488" s="1033"/>
      <c r="B488" s="1033"/>
      <c r="C488" s="1033"/>
      <c r="D488" s="1033"/>
      <c r="E488" s="1033"/>
      <c r="F488" s="1033"/>
      <c r="G488" s="1033"/>
      <c r="H488" s="1033"/>
      <c r="I488" s="1033"/>
      <c r="J488" s="1033"/>
      <c r="K488" s="1033"/>
    </row>
    <row r="489" spans="1:11" ht="15.75" customHeight="1">
      <c r="A489" s="1033"/>
      <c r="B489" s="1033"/>
      <c r="C489" s="1033"/>
      <c r="D489" s="1033"/>
      <c r="E489" s="1033"/>
      <c r="F489" s="1033"/>
      <c r="G489" s="1033"/>
      <c r="H489" s="1033"/>
      <c r="I489" s="1033"/>
      <c r="J489" s="1033"/>
      <c r="K489" s="1033"/>
    </row>
    <row r="490" spans="1:11" ht="15.75" customHeight="1">
      <c r="A490" s="1033"/>
      <c r="B490" s="1033"/>
      <c r="C490" s="1033"/>
      <c r="D490" s="1033"/>
      <c r="E490" s="1033"/>
      <c r="F490" s="1033"/>
      <c r="G490" s="1033"/>
      <c r="H490" s="1033"/>
      <c r="I490" s="1033"/>
      <c r="J490" s="1033"/>
      <c r="K490" s="1033"/>
    </row>
    <row r="491" spans="1:11" ht="15.75" customHeight="1">
      <c r="A491" s="1033"/>
      <c r="B491" s="1033"/>
      <c r="C491" s="1033"/>
      <c r="D491" s="1033"/>
      <c r="E491" s="1033"/>
      <c r="F491" s="1033"/>
      <c r="G491" s="1033"/>
      <c r="H491" s="1033"/>
      <c r="I491" s="1033"/>
      <c r="J491" s="1033"/>
      <c r="K491" s="1033"/>
    </row>
    <row r="492" spans="1:11" ht="15.75" customHeight="1">
      <c r="A492" s="1033"/>
      <c r="B492" s="1033"/>
      <c r="C492" s="1033"/>
      <c r="D492" s="1033"/>
      <c r="E492" s="1033"/>
      <c r="F492" s="1033"/>
      <c r="G492" s="1033"/>
      <c r="H492" s="1033"/>
      <c r="I492" s="1033"/>
      <c r="J492" s="1033"/>
      <c r="K492" s="1033"/>
    </row>
    <row r="493" spans="1:11" ht="15.75" customHeight="1">
      <c r="A493" s="1033"/>
      <c r="B493" s="1033"/>
      <c r="C493" s="1033"/>
      <c r="D493" s="1033"/>
      <c r="E493" s="1033"/>
      <c r="F493" s="1033"/>
      <c r="G493" s="1033"/>
      <c r="H493" s="1033"/>
      <c r="I493" s="1033"/>
      <c r="J493" s="1033"/>
      <c r="K493" s="1033"/>
    </row>
    <row r="494" spans="1:11" ht="15.75" customHeight="1">
      <c r="A494" s="1033"/>
      <c r="B494" s="1033"/>
      <c r="C494" s="1033"/>
      <c r="D494" s="1033"/>
      <c r="E494" s="1033"/>
      <c r="F494" s="1033"/>
      <c r="G494" s="1033"/>
      <c r="H494" s="1033"/>
      <c r="I494" s="1033"/>
      <c r="J494" s="1033"/>
      <c r="K494" s="1033"/>
    </row>
    <row r="495" spans="1:11" ht="15.75" customHeight="1">
      <c r="A495" s="1033"/>
      <c r="B495" s="1033"/>
      <c r="C495" s="1033"/>
      <c r="D495" s="1033"/>
      <c r="E495" s="1033"/>
      <c r="F495" s="1033"/>
      <c r="G495" s="1033"/>
      <c r="H495" s="1033"/>
      <c r="I495" s="1033"/>
      <c r="J495" s="1033"/>
      <c r="K495" s="1033"/>
    </row>
    <row r="496" spans="1:11" ht="15.75" customHeight="1">
      <c r="A496" s="1033"/>
      <c r="B496" s="1033"/>
      <c r="C496" s="1033"/>
      <c r="D496" s="1033"/>
      <c r="E496" s="1033"/>
      <c r="F496" s="1033"/>
      <c r="G496" s="1033"/>
      <c r="H496" s="1033"/>
      <c r="I496" s="1033"/>
      <c r="J496" s="1033"/>
      <c r="K496" s="1033"/>
    </row>
    <row r="497" spans="1:11" ht="15.75" customHeight="1">
      <c r="A497" s="1033"/>
      <c r="B497" s="1033"/>
      <c r="C497" s="1033"/>
      <c r="D497" s="1033"/>
      <c r="E497" s="1033"/>
      <c r="F497" s="1033"/>
      <c r="G497" s="1033"/>
      <c r="H497" s="1033"/>
      <c r="I497" s="1033"/>
      <c r="J497" s="1033"/>
      <c r="K497" s="1033"/>
    </row>
    <row r="498" spans="1:11" ht="15.75" customHeight="1">
      <c r="A498" s="1033"/>
      <c r="B498" s="1033"/>
      <c r="C498" s="1033"/>
      <c r="D498" s="1033"/>
      <c r="E498" s="1033"/>
      <c r="F498" s="1033"/>
      <c r="G498" s="1033"/>
      <c r="H498" s="1033"/>
      <c r="I498" s="1033"/>
      <c r="J498" s="1033"/>
      <c r="K498" s="1033"/>
    </row>
    <row r="499" spans="1:11" ht="15.75" customHeight="1">
      <c r="A499" s="1033"/>
      <c r="B499" s="1033"/>
      <c r="C499" s="1033"/>
      <c r="D499" s="1033"/>
      <c r="E499" s="1033"/>
      <c r="F499" s="1033"/>
      <c r="G499" s="1033"/>
      <c r="H499" s="1033"/>
      <c r="I499" s="1033"/>
      <c r="J499" s="1033"/>
      <c r="K499" s="1033"/>
    </row>
    <row r="500" spans="1:11" ht="15.75" customHeight="1">
      <c r="A500" s="1033"/>
      <c r="B500" s="1033"/>
      <c r="C500" s="1033"/>
      <c r="D500" s="1033"/>
      <c r="E500" s="1033"/>
      <c r="F500" s="1033"/>
      <c r="G500" s="1033"/>
      <c r="H500" s="1033"/>
      <c r="I500" s="1033"/>
      <c r="J500" s="1033"/>
      <c r="K500" s="1033"/>
    </row>
    <row r="501" spans="1:11" ht="15.75" customHeight="1">
      <c r="A501" s="1033"/>
      <c r="B501" s="1033"/>
      <c r="C501" s="1033"/>
      <c r="D501" s="1033"/>
      <c r="E501" s="1033"/>
      <c r="F501" s="1033"/>
      <c r="G501" s="1033"/>
      <c r="H501" s="1033"/>
      <c r="I501" s="1033"/>
      <c r="J501" s="1033"/>
      <c r="K501" s="1033"/>
    </row>
    <row r="502" spans="1:11" ht="15.75" customHeight="1">
      <c r="A502" s="1033"/>
      <c r="B502" s="1033"/>
      <c r="C502" s="1033"/>
      <c r="D502" s="1033"/>
      <c r="E502" s="1033"/>
      <c r="F502" s="1033"/>
      <c r="G502" s="1033"/>
      <c r="H502" s="1033"/>
      <c r="I502" s="1033"/>
      <c r="J502" s="1033"/>
      <c r="K502" s="1033"/>
    </row>
    <row r="503" spans="1:11" ht="15.75" customHeight="1">
      <c r="A503" s="1033"/>
      <c r="B503" s="1033"/>
      <c r="C503" s="1033"/>
      <c r="D503" s="1033"/>
      <c r="E503" s="1033"/>
      <c r="F503" s="1033"/>
      <c r="G503" s="1033"/>
      <c r="H503" s="1033"/>
      <c r="I503" s="1033"/>
      <c r="J503" s="1033"/>
      <c r="K503" s="1033"/>
    </row>
    <row r="504" spans="1:11" ht="15.75" customHeight="1">
      <c r="A504" s="1033"/>
      <c r="B504" s="1033"/>
      <c r="C504" s="1033"/>
      <c r="D504" s="1033"/>
      <c r="E504" s="1033"/>
      <c r="F504" s="1033"/>
      <c r="G504" s="1033"/>
      <c r="H504" s="1033"/>
      <c r="I504" s="1033"/>
      <c r="J504" s="1033"/>
      <c r="K504" s="1033"/>
    </row>
    <row r="505" spans="1:11" ht="15.75" customHeight="1">
      <c r="A505" s="1033"/>
      <c r="B505" s="1033"/>
      <c r="C505" s="1033"/>
      <c r="D505" s="1033"/>
      <c r="E505" s="1033"/>
      <c r="F505" s="1033"/>
      <c r="G505" s="1033"/>
      <c r="H505" s="1033"/>
      <c r="I505" s="1033"/>
      <c r="J505" s="1033"/>
      <c r="K505" s="1033"/>
    </row>
    <row r="506" spans="1:11" ht="15.75" customHeight="1">
      <c r="A506" s="1033"/>
      <c r="B506" s="1033"/>
      <c r="C506" s="1033"/>
      <c r="D506" s="1033"/>
      <c r="E506" s="1033"/>
      <c r="F506" s="1033"/>
      <c r="G506" s="1033"/>
      <c r="H506" s="1033"/>
      <c r="I506" s="1033"/>
      <c r="J506" s="1033"/>
      <c r="K506" s="1033"/>
    </row>
    <row r="507" spans="1:11" ht="15.75" customHeight="1">
      <c r="A507" s="1033"/>
      <c r="B507" s="1033"/>
      <c r="C507" s="1033"/>
      <c r="D507" s="1033"/>
      <c r="E507" s="1033"/>
      <c r="F507" s="1033"/>
      <c r="G507" s="1033"/>
      <c r="H507" s="1033"/>
      <c r="I507" s="1033"/>
      <c r="J507" s="1033"/>
      <c r="K507" s="1033"/>
    </row>
    <row r="508" spans="1:11" ht="15.75" customHeight="1">
      <c r="A508" s="1033"/>
      <c r="B508" s="1033"/>
      <c r="C508" s="1033"/>
      <c r="D508" s="1033"/>
      <c r="E508" s="1033"/>
      <c r="F508" s="1033"/>
      <c r="G508" s="1033"/>
      <c r="H508" s="1033"/>
      <c r="I508" s="1033"/>
      <c r="J508" s="1033"/>
      <c r="K508" s="1033"/>
    </row>
    <row r="509" spans="1:11" ht="15.75" customHeight="1">
      <c r="A509" s="1033"/>
      <c r="B509" s="1033"/>
      <c r="C509" s="1033"/>
      <c r="D509" s="1033"/>
      <c r="E509" s="1033"/>
      <c r="F509" s="1033"/>
      <c r="G509" s="1033"/>
      <c r="H509" s="1033"/>
      <c r="I509" s="1033"/>
      <c r="J509" s="1033"/>
      <c r="K509" s="1033"/>
    </row>
    <row r="510" spans="1:11" ht="15.75" customHeight="1">
      <c r="A510" s="1033"/>
      <c r="B510" s="1033"/>
      <c r="C510" s="1033"/>
      <c r="D510" s="1033"/>
      <c r="E510" s="1033"/>
      <c r="F510" s="1033"/>
      <c r="G510" s="1033"/>
      <c r="H510" s="1033"/>
      <c r="I510" s="1033"/>
      <c r="J510" s="1033"/>
      <c r="K510" s="1033"/>
    </row>
    <row r="511" spans="1:11" ht="15.75" customHeight="1">
      <c r="A511" s="1033"/>
      <c r="B511" s="1033"/>
      <c r="C511" s="1033"/>
      <c r="D511" s="1033"/>
      <c r="E511" s="1033"/>
      <c r="F511" s="1033"/>
      <c r="G511" s="1033"/>
      <c r="H511" s="1033"/>
      <c r="I511" s="1033"/>
      <c r="J511" s="1033"/>
      <c r="K511" s="1033"/>
    </row>
    <row r="512" spans="1:11" ht="15.75" customHeight="1">
      <c r="A512" s="1033"/>
      <c r="B512" s="1033"/>
      <c r="C512" s="1033"/>
      <c r="D512" s="1033"/>
      <c r="E512" s="1033"/>
      <c r="F512" s="1033"/>
      <c r="G512" s="1033"/>
      <c r="H512" s="1033"/>
      <c r="I512" s="1033"/>
      <c r="J512" s="1033"/>
      <c r="K512" s="1033"/>
    </row>
    <row r="513" spans="1:11" ht="15.75" customHeight="1">
      <c r="A513" s="1033"/>
      <c r="B513" s="1033"/>
      <c r="C513" s="1033"/>
      <c r="D513" s="1033"/>
      <c r="E513" s="1033"/>
      <c r="F513" s="1033"/>
      <c r="G513" s="1033"/>
      <c r="H513" s="1033"/>
      <c r="I513" s="1033"/>
      <c r="J513" s="1033"/>
      <c r="K513" s="1033"/>
    </row>
    <row r="514" spans="1:11" ht="15.75" customHeight="1">
      <c r="A514" s="1033"/>
      <c r="B514" s="1033"/>
      <c r="C514" s="1033"/>
      <c r="D514" s="1033"/>
      <c r="E514" s="1033"/>
      <c r="F514" s="1033"/>
      <c r="G514" s="1033"/>
      <c r="H514" s="1033"/>
      <c r="I514" s="1033"/>
      <c r="J514" s="1033"/>
      <c r="K514" s="1033"/>
    </row>
    <row r="515" spans="1:11" ht="15.75" customHeight="1">
      <c r="A515" s="1033"/>
      <c r="B515" s="1033"/>
      <c r="C515" s="1033"/>
      <c r="D515" s="1033"/>
      <c r="E515" s="1033"/>
      <c r="F515" s="1033"/>
      <c r="G515" s="1033"/>
      <c r="H515" s="1033"/>
      <c r="I515" s="1033"/>
      <c r="J515" s="1033"/>
      <c r="K515" s="1033"/>
    </row>
    <row r="516" spans="1:11" ht="15.75" customHeight="1">
      <c r="A516" s="1033"/>
      <c r="B516" s="1033"/>
      <c r="C516" s="1033"/>
      <c r="D516" s="1033"/>
      <c r="E516" s="1033"/>
      <c r="F516" s="1033"/>
      <c r="G516" s="1033"/>
      <c r="H516" s="1033"/>
      <c r="I516" s="1033"/>
      <c r="J516" s="1033"/>
      <c r="K516" s="1033"/>
    </row>
    <row r="517" spans="1:11" ht="15.75" customHeight="1">
      <c r="A517" s="1033"/>
      <c r="B517" s="1033"/>
      <c r="C517" s="1033"/>
      <c r="D517" s="1033"/>
      <c r="E517" s="1033"/>
      <c r="F517" s="1033"/>
      <c r="G517" s="1033"/>
      <c r="H517" s="1033"/>
      <c r="I517" s="1033"/>
      <c r="J517" s="1033"/>
      <c r="K517" s="1033"/>
    </row>
    <row r="518" spans="1:11" ht="15.75" customHeight="1">
      <c r="A518" s="1033"/>
      <c r="B518" s="1033"/>
      <c r="C518" s="1033"/>
      <c r="D518" s="1033"/>
      <c r="E518" s="1033"/>
      <c r="F518" s="1033"/>
      <c r="G518" s="1033"/>
      <c r="H518" s="1033"/>
      <c r="I518" s="1033"/>
      <c r="J518" s="1033"/>
      <c r="K518" s="1033"/>
    </row>
    <row r="519" spans="1:11" ht="15.75" customHeight="1">
      <c r="A519" s="1033"/>
      <c r="B519" s="1033"/>
      <c r="C519" s="1033"/>
      <c r="D519" s="1033"/>
      <c r="E519" s="1033"/>
      <c r="F519" s="1033"/>
      <c r="G519" s="1033"/>
      <c r="H519" s="1033"/>
      <c r="I519" s="1033"/>
      <c r="J519" s="1033"/>
      <c r="K519" s="1033"/>
    </row>
    <row r="520" spans="1:11" ht="15.75" customHeight="1">
      <c r="A520" s="1033"/>
      <c r="B520" s="1033"/>
      <c r="C520" s="1033"/>
      <c r="D520" s="1033"/>
      <c r="E520" s="1033"/>
      <c r="F520" s="1033"/>
      <c r="G520" s="1033"/>
      <c r="H520" s="1033"/>
      <c r="I520" s="1033"/>
      <c r="J520" s="1033"/>
      <c r="K520" s="1033"/>
    </row>
    <row r="521" spans="1:11" ht="15.75" customHeight="1">
      <c r="A521" s="1033"/>
      <c r="B521" s="1033"/>
      <c r="C521" s="1033"/>
      <c r="D521" s="1033"/>
      <c r="E521" s="1033"/>
      <c r="F521" s="1033"/>
      <c r="G521" s="1033"/>
      <c r="H521" s="1033"/>
      <c r="I521" s="1033"/>
      <c r="J521" s="1033"/>
      <c r="K521" s="1033"/>
    </row>
    <row r="522" spans="1:11" ht="15.75" customHeight="1">
      <c r="A522" s="1033"/>
      <c r="B522" s="1033"/>
      <c r="C522" s="1033"/>
      <c r="D522" s="1033"/>
      <c r="E522" s="1033"/>
      <c r="F522" s="1033"/>
      <c r="G522" s="1033"/>
      <c r="H522" s="1033"/>
      <c r="I522" s="1033"/>
      <c r="J522" s="1033"/>
      <c r="K522" s="1033"/>
    </row>
    <row r="523" spans="1:11" ht="15.75" customHeight="1">
      <c r="A523" s="1033"/>
      <c r="B523" s="1033"/>
      <c r="C523" s="1033"/>
      <c r="D523" s="1033"/>
      <c r="E523" s="1033"/>
      <c r="F523" s="1033"/>
      <c r="G523" s="1033"/>
      <c r="H523" s="1033"/>
      <c r="I523" s="1033"/>
      <c r="J523" s="1033"/>
      <c r="K523" s="1033"/>
    </row>
    <row r="524" spans="1:11" ht="15.75" customHeight="1">
      <c r="A524" s="1033"/>
      <c r="B524" s="1033"/>
      <c r="C524" s="1033"/>
      <c r="D524" s="1033"/>
      <c r="E524" s="1033"/>
      <c r="F524" s="1033"/>
      <c r="G524" s="1033"/>
      <c r="H524" s="1033"/>
      <c r="I524" s="1033"/>
      <c r="J524" s="1033"/>
      <c r="K524" s="1033"/>
    </row>
    <row r="525" spans="1:11" ht="15.75" customHeight="1">
      <c r="A525" s="1033"/>
      <c r="B525" s="1033"/>
      <c r="C525" s="1033"/>
      <c r="D525" s="1033"/>
      <c r="E525" s="1033"/>
      <c r="F525" s="1033"/>
      <c r="G525" s="1033"/>
      <c r="H525" s="1033"/>
      <c r="I525" s="1033"/>
      <c r="J525" s="1033"/>
      <c r="K525" s="1033"/>
    </row>
    <row r="526" spans="1:11" ht="15.75" customHeight="1">
      <c r="A526" s="1033"/>
      <c r="B526" s="1033"/>
      <c r="C526" s="1033"/>
      <c r="D526" s="1033"/>
      <c r="E526" s="1033"/>
      <c r="F526" s="1033"/>
      <c r="G526" s="1033"/>
      <c r="H526" s="1033"/>
      <c r="I526" s="1033"/>
      <c r="J526" s="1033"/>
      <c r="K526" s="1033"/>
    </row>
    <row r="527" spans="1:11" ht="15.75" customHeight="1">
      <c r="A527" s="1033"/>
      <c r="B527" s="1033"/>
      <c r="C527" s="1033"/>
      <c r="D527" s="1033"/>
      <c r="E527" s="1033"/>
      <c r="F527" s="1033"/>
      <c r="G527" s="1033"/>
      <c r="H527" s="1033"/>
      <c r="I527" s="1033"/>
      <c r="J527" s="1033"/>
      <c r="K527" s="1033"/>
    </row>
    <row r="528" spans="1:11" ht="15.75" customHeight="1">
      <c r="A528" s="1033"/>
      <c r="B528" s="1033"/>
      <c r="C528" s="1033"/>
      <c r="D528" s="1033"/>
      <c r="E528" s="1033"/>
      <c r="F528" s="1033"/>
      <c r="G528" s="1033"/>
      <c r="H528" s="1033"/>
      <c r="I528" s="1033"/>
      <c r="J528" s="1033"/>
      <c r="K528" s="1033"/>
    </row>
    <row r="529" spans="1:11" ht="15.75" customHeight="1">
      <c r="A529" s="1033"/>
      <c r="B529" s="1033"/>
      <c r="C529" s="1033"/>
      <c r="D529" s="1033"/>
      <c r="E529" s="1033"/>
      <c r="F529" s="1033"/>
      <c r="G529" s="1033"/>
      <c r="H529" s="1033"/>
      <c r="I529" s="1033"/>
      <c r="J529" s="1033"/>
      <c r="K529" s="1033"/>
    </row>
    <row r="530" spans="1:11" ht="15.75" customHeight="1">
      <c r="A530" s="1033"/>
      <c r="B530" s="1033"/>
      <c r="C530" s="1033"/>
      <c r="D530" s="1033"/>
      <c r="E530" s="1033"/>
      <c r="F530" s="1033"/>
      <c r="G530" s="1033"/>
      <c r="H530" s="1033"/>
      <c r="I530" s="1033"/>
      <c r="J530" s="1033"/>
      <c r="K530" s="1033"/>
    </row>
    <row r="531" spans="1:11" ht="15.75" customHeight="1">
      <c r="A531" s="1033"/>
      <c r="B531" s="1033"/>
      <c r="C531" s="1033"/>
      <c r="D531" s="1033"/>
      <c r="E531" s="1033"/>
      <c r="F531" s="1033"/>
      <c r="G531" s="1033"/>
      <c r="H531" s="1033"/>
      <c r="I531" s="1033"/>
      <c r="J531" s="1033"/>
      <c r="K531" s="1033"/>
    </row>
    <row r="532" spans="1:11" ht="15.75" customHeight="1">
      <c r="A532" s="1033"/>
      <c r="B532" s="1033"/>
      <c r="C532" s="1033"/>
      <c r="D532" s="1033"/>
      <c r="E532" s="1033"/>
      <c r="F532" s="1033"/>
      <c r="G532" s="1033"/>
      <c r="H532" s="1033"/>
      <c r="I532" s="1033"/>
      <c r="J532" s="1033"/>
      <c r="K532" s="1033"/>
    </row>
    <row r="533" spans="1:11" ht="15.75" customHeight="1">
      <c r="A533" s="1033"/>
      <c r="B533" s="1033"/>
      <c r="C533" s="1033"/>
      <c r="D533" s="1033"/>
      <c r="E533" s="1033"/>
      <c r="F533" s="1033"/>
      <c r="G533" s="1033"/>
      <c r="H533" s="1033"/>
      <c r="I533" s="1033"/>
      <c r="J533" s="1033"/>
      <c r="K533" s="1033"/>
    </row>
    <row r="534" spans="1:11" ht="15.75" customHeight="1">
      <c r="A534" s="1033"/>
      <c r="B534" s="1033"/>
      <c r="C534" s="1033"/>
      <c r="D534" s="1033"/>
      <c r="E534" s="1033"/>
      <c r="F534" s="1033"/>
      <c r="G534" s="1033"/>
      <c r="H534" s="1033"/>
      <c r="I534" s="1033"/>
      <c r="J534" s="1033"/>
      <c r="K534" s="1033"/>
    </row>
    <row r="535" spans="1:11" ht="15.75" customHeight="1">
      <c r="A535" s="1033"/>
      <c r="B535" s="1033"/>
      <c r="C535" s="1033"/>
      <c r="D535" s="1033"/>
      <c r="E535" s="1033"/>
      <c r="F535" s="1033"/>
      <c r="G535" s="1033"/>
      <c r="H535" s="1033"/>
      <c r="I535" s="1033"/>
      <c r="J535" s="1033"/>
      <c r="K535" s="1033"/>
    </row>
    <row r="536" spans="1:11" ht="15.75" customHeight="1">
      <c r="A536" s="1033"/>
      <c r="B536" s="1033"/>
      <c r="C536" s="1033"/>
      <c r="D536" s="1033"/>
      <c r="E536" s="1033"/>
      <c r="F536" s="1033"/>
      <c r="G536" s="1033"/>
      <c r="H536" s="1033"/>
      <c r="I536" s="1033"/>
      <c r="J536" s="1033"/>
      <c r="K536" s="1033"/>
    </row>
    <row r="537" spans="1:11" ht="15.75" customHeight="1">
      <c r="A537" s="1033"/>
      <c r="B537" s="1033"/>
      <c r="C537" s="1033"/>
      <c r="D537" s="1033"/>
      <c r="E537" s="1033"/>
      <c r="F537" s="1033"/>
      <c r="G537" s="1033"/>
      <c r="H537" s="1033"/>
      <c r="I537" s="1033"/>
      <c r="J537" s="1033"/>
      <c r="K537" s="1033"/>
    </row>
    <row r="538" spans="1:11" ht="15.75" customHeight="1">
      <c r="A538" s="1033"/>
      <c r="B538" s="1033"/>
      <c r="C538" s="1033"/>
      <c r="D538" s="1033"/>
      <c r="E538" s="1033"/>
      <c r="F538" s="1033"/>
      <c r="G538" s="1033"/>
      <c r="H538" s="1033"/>
      <c r="I538" s="1033"/>
      <c r="J538" s="1033"/>
      <c r="K538" s="1033"/>
    </row>
    <row r="539" spans="1:11" ht="15.75" customHeight="1">
      <c r="A539" s="1033"/>
      <c r="B539" s="1033"/>
      <c r="C539" s="1033"/>
      <c r="D539" s="1033"/>
      <c r="E539" s="1033"/>
      <c r="F539" s="1033"/>
      <c r="G539" s="1033"/>
      <c r="H539" s="1033"/>
      <c r="I539" s="1033"/>
      <c r="J539" s="1033"/>
      <c r="K539" s="1033"/>
    </row>
    <row r="540" spans="1:11" ht="15.75" customHeight="1">
      <c r="A540" s="1033"/>
      <c r="B540" s="1033"/>
      <c r="C540" s="1033"/>
      <c r="D540" s="1033"/>
      <c r="E540" s="1033"/>
      <c r="F540" s="1033"/>
      <c r="G540" s="1033"/>
      <c r="H540" s="1033"/>
      <c r="I540" s="1033"/>
      <c r="J540" s="1033"/>
      <c r="K540" s="1033"/>
    </row>
    <row r="541" spans="1:11" ht="15.75" customHeight="1">
      <c r="A541" s="1033"/>
      <c r="B541" s="1033"/>
      <c r="C541" s="1033"/>
      <c r="D541" s="1033"/>
      <c r="E541" s="1033"/>
      <c r="F541" s="1033"/>
      <c r="G541" s="1033"/>
      <c r="H541" s="1033"/>
      <c r="I541" s="1033"/>
      <c r="J541" s="1033"/>
      <c r="K541" s="1033"/>
    </row>
    <row r="542" spans="1:11" ht="15.75" customHeight="1">
      <c r="A542" s="1033"/>
      <c r="B542" s="1033"/>
      <c r="C542" s="1033"/>
      <c r="D542" s="1033"/>
      <c r="E542" s="1033"/>
      <c r="F542" s="1033"/>
      <c r="G542" s="1033"/>
      <c r="H542" s="1033"/>
      <c r="I542" s="1033"/>
      <c r="J542" s="1033"/>
      <c r="K542" s="1033"/>
    </row>
    <row r="543" spans="1:11" ht="15.75" customHeight="1">
      <c r="A543" s="1033"/>
      <c r="B543" s="1033"/>
      <c r="C543" s="1033"/>
      <c r="D543" s="1033"/>
      <c r="E543" s="1033"/>
      <c r="F543" s="1033"/>
      <c r="G543" s="1033"/>
      <c r="H543" s="1033"/>
      <c r="I543" s="1033"/>
      <c r="J543" s="1033"/>
      <c r="K543" s="1033"/>
    </row>
    <row r="544" spans="1:11" ht="15.75" customHeight="1">
      <c r="A544" s="1033"/>
      <c r="B544" s="1033"/>
      <c r="C544" s="1033"/>
      <c r="D544" s="1033"/>
      <c r="E544" s="1033"/>
      <c r="F544" s="1033"/>
      <c r="G544" s="1033"/>
      <c r="H544" s="1033"/>
      <c r="I544" s="1033"/>
      <c r="J544" s="1033"/>
      <c r="K544" s="1033"/>
    </row>
    <row r="545" spans="1:11" ht="15.75" customHeight="1">
      <c r="A545" s="1033"/>
      <c r="B545" s="1033"/>
      <c r="C545" s="1033"/>
      <c r="D545" s="1033"/>
      <c r="E545" s="1033"/>
      <c r="F545" s="1033"/>
      <c r="G545" s="1033"/>
      <c r="H545" s="1033"/>
      <c r="I545" s="1033"/>
      <c r="J545" s="1033"/>
      <c r="K545" s="1033"/>
    </row>
    <row r="546" spans="1:11" ht="15.75" customHeight="1">
      <c r="A546" s="1033"/>
      <c r="B546" s="1033"/>
      <c r="C546" s="1033"/>
      <c r="D546" s="1033"/>
      <c r="E546" s="1033"/>
      <c r="F546" s="1033"/>
      <c r="G546" s="1033"/>
      <c r="H546" s="1033"/>
      <c r="I546" s="1033"/>
      <c r="J546" s="1033"/>
      <c r="K546" s="1033"/>
    </row>
    <row r="547" spans="1:11" ht="15.75" customHeight="1">
      <c r="A547" s="1033"/>
      <c r="B547" s="1033"/>
      <c r="C547" s="1033"/>
      <c r="D547" s="1033"/>
      <c r="E547" s="1033"/>
      <c r="F547" s="1033"/>
      <c r="G547" s="1033"/>
      <c r="H547" s="1033"/>
      <c r="I547" s="1033"/>
      <c r="J547" s="1033"/>
      <c r="K547" s="1033"/>
    </row>
    <row r="548" spans="1:11" ht="15.75" customHeight="1">
      <c r="A548" s="1033"/>
      <c r="B548" s="1033"/>
      <c r="C548" s="1033"/>
      <c r="D548" s="1033"/>
      <c r="E548" s="1033"/>
      <c r="F548" s="1033"/>
      <c r="G548" s="1033"/>
      <c r="H548" s="1033"/>
      <c r="I548" s="1033"/>
      <c r="J548" s="1033"/>
      <c r="K548" s="1033"/>
    </row>
    <row r="549" spans="1:11" ht="15.75" customHeight="1">
      <c r="A549" s="1033"/>
      <c r="B549" s="1033"/>
      <c r="C549" s="1033"/>
      <c r="D549" s="1033"/>
      <c r="E549" s="1033"/>
      <c r="F549" s="1033"/>
      <c r="G549" s="1033"/>
      <c r="H549" s="1033"/>
      <c r="I549" s="1033"/>
      <c r="J549" s="1033"/>
      <c r="K549" s="1033"/>
    </row>
    <row r="550" spans="1:11" ht="15.75" customHeight="1">
      <c r="A550" s="1033"/>
      <c r="B550" s="1033"/>
      <c r="C550" s="1033"/>
      <c r="D550" s="1033"/>
      <c r="E550" s="1033"/>
      <c r="F550" s="1033"/>
      <c r="G550" s="1033"/>
      <c r="H550" s="1033"/>
      <c r="I550" s="1033"/>
      <c r="J550" s="1033"/>
      <c r="K550" s="1033"/>
    </row>
    <row r="551" spans="1:11" ht="15.75" customHeight="1">
      <c r="A551" s="1033"/>
      <c r="B551" s="1033"/>
      <c r="C551" s="1033"/>
      <c r="D551" s="1033"/>
      <c r="E551" s="1033"/>
      <c r="F551" s="1033"/>
      <c r="G551" s="1033"/>
      <c r="H551" s="1033"/>
      <c r="I551" s="1033"/>
      <c r="J551" s="1033"/>
      <c r="K551" s="1033"/>
    </row>
    <row r="552" spans="1:11" ht="15.75" customHeight="1">
      <c r="A552" s="1033"/>
      <c r="B552" s="1033"/>
      <c r="C552" s="1033"/>
      <c r="D552" s="1033"/>
      <c r="E552" s="1033"/>
      <c r="F552" s="1033"/>
      <c r="G552" s="1033"/>
      <c r="H552" s="1033"/>
      <c r="I552" s="1033"/>
      <c r="J552" s="1033"/>
      <c r="K552" s="1033"/>
    </row>
    <row r="553" spans="1:11" ht="15.75" customHeight="1">
      <c r="A553" s="1033"/>
      <c r="B553" s="1033"/>
      <c r="C553" s="1033"/>
      <c r="D553" s="1033"/>
      <c r="E553" s="1033"/>
      <c r="F553" s="1033"/>
      <c r="G553" s="1033"/>
      <c r="H553" s="1033"/>
      <c r="I553" s="1033"/>
      <c r="J553" s="1033"/>
      <c r="K553" s="1033"/>
    </row>
    <row r="554" spans="1:11" ht="15.75" customHeight="1">
      <c r="A554" s="1033"/>
      <c r="B554" s="1033"/>
      <c r="C554" s="1033"/>
      <c r="D554" s="1033"/>
      <c r="E554" s="1033"/>
      <c r="F554" s="1033"/>
      <c r="G554" s="1033"/>
      <c r="H554" s="1033"/>
      <c r="I554" s="1033"/>
      <c r="J554" s="1033"/>
      <c r="K554" s="1033"/>
    </row>
    <row r="555" spans="1:11" ht="15.75" customHeight="1">
      <c r="A555" s="1033"/>
      <c r="B555" s="1033"/>
      <c r="C555" s="1033"/>
      <c r="D555" s="1033"/>
      <c r="E555" s="1033"/>
      <c r="F555" s="1033"/>
      <c r="G555" s="1033"/>
      <c r="H555" s="1033"/>
      <c r="I555" s="1033"/>
      <c r="J555" s="1033"/>
      <c r="K555" s="1033"/>
    </row>
    <row r="556" spans="1:11" ht="15.75" customHeight="1">
      <c r="A556" s="1033"/>
      <c r="B556" s="1033"/>
      <c r="C556" s="1033"/>
      <c r="D556" s="1033"/>
      <c r="E556" s="1033"/>
      <c r="F556" s="1033"/>
      <c r="G556" s="1033"/>
      <c r="H556" s="1033"/>
      <c r="I556" s="1033"/>
      <c r="J556" s="1033"/>
      <c r="K556" s="1033"/>
    </row>
    <row r="557" spans="1:11" ht="15.75" customHeight="1">
      <c r="A557" s="1033"/>
      <c r="B557" s="1033"/>
      <c r="C557" s="1033"/>
      <c r="D557" s="1033"/>
      <c r="E557" s="1033"/>
      <c r="F557" s="1033"/>
      <c r="G557" s="1033"/>
      <c r="H557" s="1033"/>
      <c r="I557" s="1033"/>
      <c r="J557" s="1033"/>
      <c r="K557" s="1033"/>
    </row>
    <row r="558" spans="1:11" ht="15.75" customHeight="1">
      <c r="A558" s="1033"/>
      <c r="B558" s="1033"/>
      <c r="C558" s="1033"/>
      <c r="D558" s="1033"/>
      <c r="E558" s="1033"/>
      <c r="F558" s="1033"/>
      <c r="G558" s="1033"/>
      <c r="H558" s="1033"/>
      <c r="I558" s="1033"/>
      <c r="J558" s="1033"/>
      <c r="K558" s="1033"/>
    </row>
    <row r="559" spans="1:11" ht="15.75" customHeight="1">
      <c r="A559" s="1033"/>
      <c r="B559" s="1033"/>
      <c r="C559" s="1033"/>
      <c r="D559" s="1033"/>
      <c r="E559" s="1033"/>
      <c r="F559" s="1033"/>
      <c r="G559" s="1033"/>
      <c r="H559" s="1033"/>
      <c r="I559" s="1033"/>
      <c r="J559" s="1033"/>
      <c r="K559" s="1033"/>
    </row>
    <row r="560" spans="1:11" ht="15.75" customHeight="1">
      <c r="A560" s="1033"/>
      <c r="B560" s="1033"/>
      <c r="C560" s="1033"/>
      <c r="D560" s="1033"/>
      <c r="E560" s="1033"/>
      <c r="F560" s="1033"/>
      <c r="G560" s="1033"/>
      <c r="H560" s="1033"/>
      <c r="I560" s="1033"/>
      <c r="J560" s="1033"/>
      <c r="K560" s="1033"/>
    </row>
    <row r="561" spans="1:11" ht="15.75" customHeight="1">
      <c r="A561" s="1033"/>
      <c r="B561" s="1033"/>
      <c r="C561" s="1033"/>
      <c r="D561" s="1033"/>
      <c r="E561" s="1033"/>
      <c r="F561" s="1033"/>
      <c r="G561" s="1033"/>
      <c r="H561" s="1033"/>
      <c r="I561" s="1033"/>
      <c r="J561" s="1033"/>
      <c r="K561" s="1033"/>
    </row>
    <row r="562" spans="1:11" ht="15.75" customHeight="1">
      <c r="A562" s="1033"/>
      <c r="B562" s="1033"/>
      <c r="C562" s="1033"/>
      <c r="D562" s="1033"/>
      <c r="E562" s="1033"/>
      <c r="F562" s="1033"/>
      <c r="G562" s="1033"/>
      <c r="H562" s="1033"/>
      <c r="I562" s="1033"/>
      <c r="J562" s="1033"/>
      <c r="K562" s="1033"/>
    </row>
    <row r="563" spans="1:11" ht="15.75" customHeight="1">
      <c r="A563" s="1033"/>
      <c r="B563" s="1033"/>
      <c r="C563" s="1033"/>
      <c r="D563" s="1033"/>
      <c r="E563" s="1033"/>
      <c r="F563" s="1033"/>
      <c r="G563" s="1033"/>
      <c r="H563" s="1033"/>
      <c r="I563" s="1033"/>
      <c r="J563" s="1033"/>
      <c r="K563" s="1033"/>
    </row>
    <row r="564" spans="1:11" ht="15.75" customHeight="1">
      <c r="A564" s="1033"/>
      <c r="B564" s="1033"/>
      <c r="C564" s="1033"/>
      <c r="D564" s="1033"/>
      <c r="E564" s="1033"/>
      <c r="F564" s="1033"/>
      <c r="G564" s="1033"/>
      <c r="H564" s="1033"/>
      <c r="I564" s="1033"/>
      <c r="J564" s="1033"/>
      <c r="K564" s="1033"/>
    </row>
    <row r="565" spans="1:11" ht="15.75" customHeight="1">
      <c r="A565" s="1033"/>
      <c r="B565" s="1033"/>
      <c r="C565" s="1033"/>
      <c r="D565" s="1033"/>
      <c r="E565" s="1033"/>
      <c r="F565" s="1033"/>
      <c r="G565" s="1033"/>
      <c r="H565" s="1033"/>
      <c r="I565" s="1033"/>
      <c r="J565" s="1033"/>
      <c r="K565" s="1033"/>
    </row>
    <row r="566" spans="1:11" ht="15.75" customHeight="1">
      <c r="A566" s="1033"/>
      <c r="B566" s="1033"/>
      <c r="C566" s="1033"/>
      <c r="D566" s="1033"/>
      <c r="E566" s="1033"/>
      <c r="F566" s="1033"/>
      <c r="G566" s="1033"/>
      <c r="H566" s="1033"/>
      <c r="I566" s="1033"/>
      <c r="J566" s="1033"/>
      <c r="K566" s="1033"/>
    </row>
    <row r="567" spans="1:11" ht="15.75" customHeight="1">
      <c r="A567" s="1033"/>
      <c r="B567" s="1033"/>
      <c r="C567" s="1033"/>
      <c r="D567" s="1033"/>
      <c r="E567" s="1033"/>
      <c r="F567" s="1033"/>
      <c r="G567" s="1033"/>
      <c r="H567" s="1033"/>
      <c r="I567" s="1033"/>
      <c r="J567" s="1033"/>
      <c r="K567" s="1033"/>
    </row>
    <row r="568" spans="1:11" ht="15.75" customHeight="1">
      <c r="A568" s="1033"/>
      <c r="B568" s="1033"/>
      <c r="C568" s="1033"/>
      <c r="D568" s="1033"/>
      <c r="E568" s="1033"/>
      <c r="F568" s="1033"/>
      <c r="G568" s="1033"/>
      <c r="H568" s="1033"/>
      <c r="I568" s="1033"/>
      <c r="J568" s="1033"/>
      <c r="K568" s="1033"/>
    </row>
    <row r="569" spans="1:11" ht="15.75" customHeight="1">
      <c r="A569" s="1033"/>
      <c r="B569" s="1033"/>
      <c r="C569" s="1033"/>
      <c r="D569" s="1033"/>
      <c r="E569" s="1033"/>
      <c r="F569" s="1033"/>
      <c r="G569" s="1033"/>
      <c r="H569" s="1033"/>
      <c r="I569" s="1033"/>
      <c r="J569" s="1033"/>
      <c r="K569" s="1033"/>
    </row>
    <row r="570" spans="1:11" ht="15.75" customHeight="1">
      <c r="A570" s="1033"/>
      <c r="B570" s="1033"/>
      <c r="C570" s="1033"/>
      <c r="D570" s="1033"/>
      <c r="E570" s="1033"/>
      <c r="F570" s="1033"/>
      <c r="G570" s="1033"/>
      <c r="H570" s="1033"/>
      <c r="I570" s="1033"/>
      <c r="J570" s="1033"/>
      <c r="K570" s="1033"/>
    </row>
    <row r="571" spans="1:11" ht="15.75" customHeight="1">
      <c r="A571" s="1033"/>
      <c r="B571" s="1033"/>
      <c r="C571" s="1033"/>
      <c r="D571" s="1033"/>
      <c r="E571" s="1033"/>
      <c r="F571" s="1033"/>
      <c r="G571" s="1033"/>
      <c r="H571" s="1033"/>
      <c r="I571" s="1033"/>
      <c r="J571" s="1033"/>
      <c r="K571" s="1033"/>
    </row>
    <row r="572" spans="1:11" ht="15.75" customHeight="1">
      <c r="A572" s="1033"/>
      <c r="B572" s="1033"/>
      <c r="C572" s="1033"/>
      <c r="D572" s="1033"/>
      <c r="E572" s="1033"/>
      <c r="F572" s="1033"/>
      <c r="G572" s="1033"/>
      <c r="H572" s="1033"/>
      <c r="I572" s="1033"/>
      <c r="J572" s="1033"/>
      <c r="K572" s="1033"/>
    </row>
    <row r="573" spans="1:11" ht="15.75" customHeight="1">
      <c r="A573" s="1033"/>
      <c r="B573" s="1033"/>
      <c r="C573" s="1033"/>
      <c r="D573" s="1033"/>
      <c r="E573" s="1033"/>
      <c r="F573" s="1033"/>
      <c r="G573" s="1033"/>
      <c r="H573" s="1033"/>
      <c r="I573" s="1033"/>
      <c r="J573" s="1033"/>
      <c r="K573" s="1033"/>
    </row>
    <row r="574" spans="1:11" ht="15.75" customHeight="1">
      <c r="A574" s="1033"/>
      <c r="B574" s="1033"/>
      <c r="C574" s="1033"/>
      <c r="D574" s="1033"/>
      <c r="E574" s="1033"/>
      <c r="F574" s="1033"/>
      <c r="G574" s="1033"/>
      <c r="H574" s="1033"/>
      <c r="I574" s="1033"/>
      <c r="J574" s="1033"/>
      <c r="K574" s="1033"/>
    </row>
    <row r="575" spans="1:11" ht="15.75" customHeight="1">
      <c r="A575" s="1033"/>
      <c r="B575" s="1033"/>
      <c r="C575" s="1033"/>
      <c r="D575" s="1033"/>
      <c r="E575" s="1033"/>
      <c r="F575" s="1033"/>
      <c r="G575" s="1033"/>
      <c r="H575" s="1033"/>
      <c r="I575" s="1033"/>
      <c r="J575" s="1033"/>
      <c r="K575" s="1033"/>
    </row>
    <row r="576" spans="1:11" ht="15.75" customHeight="1">
      <c r="A576" s="1033"/>
      <c r="B576" s="1033"/>
      <c r="C576" s="1033"/>
      <c r="D576" s="1033"/>
      <c r="E576" s="1033"/>
      <c r="F576" s="1033"/>
      <c r="G576" s="1033"/>
      <c r="H576" s="1033"/>
      <c r="I576" s="1033"/>
      <c r="J576" s="1033"/>
      <c r="K576" s="1033"/>
    </row>
    <row r="577" spans="1:11" ht="15.75" customHeight="1">
      <c r="A577" s="1033"/>
      <c r="B577" s="1033"/>
      <c r="C577" s="1033"/>
      <c r="D577" s="1033"/>
      <c r="E577" s="1033"/>
      <c r="F577" s="1033"/>
      <c r="G577" s="1033"/>
      <c r="H577" s="1033"/>
      <c r="I577" s="1033"/>
      <c r="J577" s="1033"/>
      <c r="K577" s="1033"/>
    </row>
    <row r="578" spans="1:11" ht="15.75" customHeight="1">
      <c r="A578" s="1033"/>
      <c r="B578" s="1033"/>
      <c r="C578" s="1033"/>
      <c r="D578" s="1033"/>
      <c r="E578" s="1033"/>
      <c r="F578" s="1033"/>
      <c r="G578" s="1033"/>
      <c r="H578" s="1033"/>
      <c r="I578" s="1033"/>
      <c r="J578" s="1033"/>
      <c r="K578" s="1033"/>
    </row>
    <row r="579" spans="1:11" ht="15.75" customHeight="1">
      <c r="A579" s="1033"/>
      <c r="B579" s="1033"/>
      <c r="C579" s="1033"/>
      <c r="D579" s="1033"/>
      <c r="E579" s="1033"/>
      <c r="F579" s="1033"/>
      <c r="G579" s="1033"/>
      <c r="H579" s="1033"/>
      <c r="I579" s="1033"/>
      <c r="J579" s="1033"/>
      <c r="K579" s="1033"/>
    </row>
    <row r="580" spans="1:11" ht="15.75" customHeight="1">
      <c r="A580" s="1033"/>
      <c r="B580" s="1033"/>
      <c r="C580" s="1033"/>
      <c r="D580" s="1033"/>
      <c r="E580" s="1033"/>
      <c r="F580" s="1033"/>
      <c r="G580" s="1033"/>
      <c r="H580" s="1033"/>
      <c r="I580" s="1033"/>
      <c r="J580" s="1033"/>
      <c r="K580" s="1033"/>
    </row>
    <row r="581" spans="1:11" ht="15.75" customHeight="1">
      <c r="A581" s="1033"/>
      <c r="B581" s="1033"/>
      <c r="C581" s="1033"/>
      <c r="D581" s="1033"/>
      <c r="E581" s="1033"/>
      <c r="F581" s="1033"/>
      <c r="G581" s="1033"/>
      <c r="H581" s="1033"/>
      <c r="I581" s="1033"/>
      <c r="J581" s="1033"/>
      <c r="K581" s="1033"/>
    </row>
    <row r="582" spans="1:11" ht="15.75" customHeight="1">
      <c r="A582" s="1033"/>
      <c r="B582" s="1033"/>
      <c r="C582" s="1033"/>
      <c r="D582" s="1033"/>
      <c r="E582" s="1033"/>
      <c r="F582" s="1033"/>
      <c r="G582" s="1033"/>
      <c r="H582" s="1033"/>
      <c r="I582" s="1033"/>
      <c r="J582" s="1033"/>
      <c r="K582" s="1033"/>
    </row>
    <row r="583" spans="1:11" ht="15.75" customHeight="1">
      <c r="A583" s="1033"/>
      <c r="B583" s="1033"/>
      <c r="C583" s="1033"/>
      <c r="D583" s="1033"/>
      <c r="E583" s="1033"/>
      <c r="F583" s="1033"/>
      <c r="G583" s="1033"/>
      <c r="H583" s="1033"/>
      <c r="I583" s="1033"/>
      <c r="J583" s="1033"/>
      <c r="K583" s="1033"/>
    </row>
    <row r="584" spans="1:11" ht="15.75" customHeight="1">
      <c r="A584" s="1033"/>
      <c r="B584" s="1033"/>
      <c r="C584" s="1033"/>
      <c r="D584" s="1033"/>
      <c r="E584" s="1033"/>
      <c r="F584" s="1033"/>
      <c r="G584" s="1033"/>
      <c r="H584" s="1033"/>
      <c r="I584" s="1033"/>
      <c r="J584" s="1033"/>
      <c r="K584" s="1033"/>
    </row>
    <row r="585" spans="1:11" ht="15.75" customHeight="1">
      <c r="A585" s="1033"/>
      <c r="B585" s="1033"/>
      <c r="C585" s="1033"/>
      <c r="D585" s="1033"/>
      <c r="E585" s="1033"/>
      <c r="F585" s="1033"/>
      <c r="G585" s="1033"/>
      <c r="H585" s="1033"/>
      <c r="I585" s="1033"/>
      <c r="J585" s="1033"/>
      <c r="K585" s="1033"/>
    </row>
    <row r="586" spans="1:11" ht="15.75" customHeight="1">
      <c r="A586" s="1033"/>
      <c r="B586" s="1033"/>
      <c r="C586" s="1033"/>
      <c r="D586" s="1033"/>
      <c r="E586" s="1033"/>
      <c r="F586" s="1033"/>
      <c r="G586" s="1033"/>
      <c r="H586" s="1033"/>
      <c r="I586" s="1033"/>
      <c r="J586" s="1033"/>
      <c r="K586" s="1033"/>
    </row>
    <row r="587" spans="1:11" ht="15.75" customHeight="1">
      <c r="A587" s="1033"/>
      <c r="B587" s="1033"/>
      <c r="C587" s="1033"/>
      <c r="D587" s="1033"/>
      <c r="E587" s="1033"/>
      <c r="F587" s="1033"/>
      <c r="G587" s="1033"/>
      <c r="H587" s="1033"/>
      <c r="I587" s="1033"/>
      <c r="J587" s="1033"/>
      <c r="K587" s="1033"/>
    </row>
    <row r="588" spans="1:11" ht="15.75" customHeight="1">
      <c r="A588" s="1033"/>
      <c r="B588" s="1033"/>
      <c r="C588" s="1033"/>
      <c r="D588" s="1033"/>
      <c r="E588" s="1033"/>
      <c r="F588" s="1033"/>
      <c r="G588" s="1033"/>
      <c r="H588" s="1033"/>
      <c r="I588" s="1033"/>
      <c r="J588" s="1033"/>
      <c r="K588" s="1033"/>
    </row>
    <row r="589" spans="1:11" ht="15.75" customHeight="1">
      <c r="A589" s="1033"/>
      <c r="B589" s="1033"/>
      <c r="C589" s="1033"/>
      <c r="D589" s="1033"/>
      <c r="E589" s="1033"/>
      <c r="F589" s="1033"/>
      <c r="G589" s="1033"/>
      <c r="H589" s="1033"/>
      <c r="I589" s="1033"/>
      <c r="J589" s="1033"/>
      <c r="K589" s="1033"/>
    </row>
    <row r="590" spans="1:11" ht="15.75" customHeight="1">
      <c r="A590" s="1033"/>
      <c r="B590" s="1033"/>
      <c r="C590" s="1033"/>
      <c r="D590" s="1033"/>
      <c r="E590" s="1033"/>
      <c r="F590" s="1033"/>
      <c r="G590" s="1033"/>
      <c r="H590" s="1033"/>
      <c r="I590" s="1033"/>
      <c r="J590" s="1033"/>
      <c r="K590" s="1033"/>
    </row>
    <row r="591" spans="1:11" ht="15.75" customHeight="1">
      <c r="A591" s="1033"/>
      <c r="B591" s="1033"/>
      <c r="C591" s="1033"/>
      <c r="D591" s="1033"/>
      <c r="E591" s="1033"/>
      <c r="F591" s="1033"/>
      <c r="G591" s="1033"/>
      <c r="H591" s="1033"/>
      <c r="I591" s="1033"/>
      <c r="J591" s="1033"/>
      <c r="K591" s="1033"/>
    </row>
    <row r="592" spans="1:11" ht="15.75" customHeight="1">
      <c r="A592" s="1033"/>
      <c r="B592" s="1033"/>
      <c r="C592" s="1033"/>
      <c r="D592" s="1033"/>
      <c r="E592" s="1033"/>
      <c r="F592" s="1033"/>
      <c r="G592" s="1033"/>
      <c r="H592" s="1033"/>
      <c r="I592" s="1033"/>
      <c r="J592" s="1033"/>
      <c r="K592" s="1033"/>
    </row>
    <row r="593" spans="1:11" ht="15.75" customHeight="1">
      <c r="A593" s="1033"/>
      <c r="B593" s="1033"/>
      <c r="C593" s="1033"/>
      <c r="D593" s="1033"/>
      <c r="E593" s="1033"/>
      <c r="F593" s="1033"/>
      <c r="G593" s="1033"/>
      <c r="H593" s="1033"/>
      <c r="I593" s="1033"/>
      <c r="J593" s="1033"/>
      <c r="K593" s="1033"/>
    </row>
    <row r="594" spans="1:11" ht="15.75" customHeight="1">
      <c r="A594" s="1033"/>
      <c r="B594" s="1033"/>
      <c r="C594" s="1033"/>
      <c r="D594" s="1033"/>
      <c r="E594" s="1033"/>
      <c r="F594" s="1033"/>
      <c r="G594" s="1033"/>
      <c r="H594" s="1033"/>
      <c r="I594" s="1033"/>
      <c r="J594" s="1033"/>
      <c r="K594" s="1033"/>
    </row>
    <row r="595" spans="1:11" ht="15.75" customHeight="1">
      <c r="A595" s="1033"/>
      <c r="B595" s="1033"/>
      <c r="C595" s="1033"/>
      <c r="D595" s="1033"/>
      <c r="E595" s="1033"/>
      <c r="F595" s="1033"/>
      <c r="G595" s="1033"/>
      <c r="H595" s="1033"/>
      <c r="I595" s="1033"/>
      <c r="J595" s="1033"/>
      <c r="K595" s="1033"/>
    </row>
    <row r="596" spans="1:11" ht="15.75" customHeight="1">
      <c r="A596" s="1033"/>
      <c r="B596" s="1033"/>
      <c r="C596" s="1033"/>
      <c r="D596" s="1033"/>
      <c r="E596" s="1033"/>
      <c r="F596" s="1033"/>
      <c r="G596" s="1033"/>
      <c r="H596" s="1033"/>
      <c r="I596" s="1033"/>
      <c r="J596" s="1033"/>
      <c r="K596" s="1033"/>
    </row>
    <row r="597" spans="1:11" ht="15.75" customHeight="1">
      <c r="A597" s="1033"/>
      <c r="B597" s="1033"/>
      <c r="C597" s="1033"/>
      <c r="D597" s="1033"/>
      <c r="E597" s="1033"/>
      <c r="F597" s="1033"/>
      <c r="G597" s="1033"/>
      <c r="H597" s="1033"/>
      <c r="I597" s="1033"/>
      <c r="J597" s="1033"/>
      <c r="K597" s="1033"/>
    </row>
    <row r="598" spans="1:11" ht="15.75" customHeight="1">
      <c r="A598" s="1033"/>
      <c r="B598" s="1033"/>
      <c r="C598" s="1033"/>
      <c r="D598" s="1033"/>
      <c r="E598" s="1033"/>
      <c r="F598" s="1033"/>
      <c r="G598" s="1033"/>
      <c r="H598" s="1033"/>
      <c r="I598" s="1033"/>
      <c r="J598" s="1033"/>
      <c r="K598" s="1033"/>
    </row>
    <row r="599" spans="1:11" ht="15.75" customHeight="1">
      <c r="A599" s="1033"/>
      <c r="B599" s="1033"/>
      <c r="C599" s="1033"/>
      <c r="D599" s="1033"/>
      <c r="E599" s="1033"/>
      <c r="F599" s="1033"/>
      <c r="G599" s="1033"/>
      <c r="H599" s="1033"/>
      <c r="I599" s="1033"/>
      <c r="J599" s="1033"/>
      <c r="K599" s="1033"/>
    </row>
    <row r="600" spans="1:11" ht="15.75" customHeight="1">
      <c r="A600" s="1033"/>
      <c r="B600" s="1033"/>
      <c r="C600" s="1033"/>
      <c r="D600" s="1033"/>
      <c r="E600" s="1033"/>
      <c r="F600" s="1033"/>
      <c r="G600" s="1033"/>
      <c r="H600" s="1033"/>
      <c r="I600" s="1033"/>
      <c r="J600" s="1033"/>
      <c r="K600" s="1033"/>
    </row>
    <row r="601" spans="1:11" ht="15.75" customHeight="1">
      <c r="A601" s="1033"/>
      <c r="B601" s="1033"/>
      <c r="C601" s="1033"/>
      <c r="D601" s="1033"/>
      <c r="E601" s="1033"/>
      <c r="F601" s="1033"/>
      <c r="G601" s="1033"/>
      <c r="H601" s="1033"/>
      <c r="I601" s="1033"/>
      <c r="J601" s="1033"/>
      <c r="K601" s="1033"/>
    </row>
    <row r="602" spans="1:11" ht="15.75" customHeight="1">
      <c r="A602" s="1033"/>
      <c r="B602" s="1033"/>
      <c r="C602" s="1033"/>
      <c r="D602" s="1033"/>
      <c r="E602" s="1033"/>
      <c r="F602" s="1033"/>
      <c r="G602" s="1033"/>
      <c r="H602" s="1033"/>
      <c r="I602" s="1033"/>
      <c r="J602" s="1033"/>
      <c r="K602" s="1033"/>
    </row>
    <row r="603" spans="1:11" ht="15.75" customHeight="1">
      <c r="A603" s="1033"/>
      <c r="B603" s="1033"/>
      <c r="C603" s="1033"/>
      <c r="D603" s="1033"/>
      <c r="E603" s="1033"/>
      <c r="F603" s="1033"/>
      <c r="G603" s="1033"/>
      <c r="H603" s="1033"/>
      <c r="I603" s="1033"/>
      <c r="J603" s="1033"/>
      <c r="K603" s="1033"/>
    </row>
    <row r="604" spans="1:11" ht="15.75" customHeight="1">
      <c r="A604" s="1033"/>
      <c r="B604" s="1033"/>
      <c r="C604" s="1033"/>
      <c r="D604" s="1033"/>
      <c r="E604" s="1033"/>
      <c r="F604" s="1033"/>
      <c r="G604" s="1033"/>
      <c r="H604" s="1033"/>
      <c r="I604" s="1033"/>
      <c r="J604" s="1033"/>
      <c r="K604" s="1033"/>
    </row>
    <row r="605" spans="1:11" ht="15.75" customHeight="1">
      <c r="A605" s="1033"/>
      <c r="B605" s="1033"/>
      <c r="C605" s="1033"/>
      <c r="D605" s="1033"/>
      <c r="E605" s="1033"/>
      <c r="F605" s="1033"/>
      <c r="G605" s="1033"/>
      <c r="H605" s="1033"/>
      <c r="I605" s="1033"/>
      <c r="J605" s="1033"/>
      <c r="K605" s="1033"/>
    </row>
    <row r="606" spans="1:11" ht="15.75" customHeight="1">
      <c r="A606" s="1033"/>
      <c r="B606" s="1033"/>
      <c r="C606" s="1033"/>
      <c r="D606" s="1033"/>
      <c r="E606" s="1033"/>
      <c r="F606" s="1033"/>
      <c r="G606" s="1033"/>
      <c r="H606" s="1033"/>
      <c r="I606" s="1033"/>
      <c r="J606" s="1033"/>
      <c r="K606" s="1033"/>
    </row>
    <row r="607" spans="1:11" ht="15.75" customHeight="1">
      <c r="A607" s="1033"/>
      <c r="B607" s="1033"/>
      <c r="C607" s="1033"/>
      <c r="D607" s="1033"/>
      <c r="E607" s="1033"/>
      <c r="F607" s="1033"/>
      <c r="G607" s="1033"/>
      <c r="H607" s="1033"/>
      <c r="I607" s="1033"/>
      <c r="J607" s="1033"/>
      <c r="K607" s="1033"/>
    </row>
    <row r="608" spans="1:11" ht="15.75" customHeight="1">
      <c r="A608" s="1033"/>
      <c r="B608" s="1033"/>
      <c r="C608" s="1033"/>
      <c r="D608" s="1033"/>
      <c r="E608" s="1033"/>
      <c r="F608" s="1033"/>
      <c r="G608" s="1033"/>
      <c r="H608" s="1033"/>
      <c r="I608" s="1033"/>
      <c r="J608" s="1033"/>
      <c r="K608" s="1033"/>
    </row>
    <row r="609" spans="1:11" ht="15.75" customHeight="1">
      <c r="A609" s="1033"/>
      <c r="B609" s="1033"/>
      <c r="C609" s="1033"/>
      <c r="D609" s="1033"/>
      <c r="E609" s="1033"/>
      <c r="F609" s="1033"/>
      <c r="G609" s="1033"/>
      <c r="H609" s="1033"/>
      <c r="I609" s="1033"/>
      <c r="J609" s="1033"/>
      <c r="K609" s="1033"/>
    </row>
    <row r="610" spans="1:11" ht="15.75" customHeight="1">
      <c r="A610" s="1033"/>
      <c r="B610" s="1033"/>
      <c r="C610" s="1033"/>
      <c r="D610" s="1033"/>
      <c r="E610" s="1033"/>
      <c r="F610" s="1033"/>
      <c r="G610" s="1033"/>
      <c r="H610" s="1033"/>
      <c r="I610" s="1033"/>
      <c r="J610" s="1033"/>
      <c r="K610" s="1033"/>
    </row>
    <row r="611" spans="1:11" ht="15.75" customHeight="1">
      <c r="A611" s="1033"/>
      <c r="B611" s="1033"/>
      <c r="C611" s="1033"/>
      <c r="D611" s="1033"/>
      <c r="E611" s="1033"/>
      <c r="F611" s="1033"/>
      <c r="G611" s="1033"/>
      <c r="H611" s="1033"/>
      <c r="I611" s="1033"/>
      <c r="J611" s="1033"/>
      <c r="K611" s="1033"/>
    </row>
    <row r="612" spans="1:11" ht="15.75" customHeight="1">
      <c r="A612" s="1033"/>
      <c r="B612" s="1033"/>
      <c r="C612" s="1033"/>
      <c r="D612" s="1033"/>
      <c r="E612" s="1033"/>
      <c r="F612" s="1033"/>
      <c r="G612" s="1033"/>
      <c r="H612" s="1033"/>
      <c r="I612" s="1033"/>
      <c r="J612" s="1033"/>
      <c r="K612" s="1033"/>
    </row>
    <row r="613" spans="1:11" ht="15.75" customHeight="1">
      <c r="A613" s="1033"/>
      <c r="B613" s="1033"/>
      <c r="C613" s="1033"/>
      <c r="D613" s="1033"/>
      <c r="E613" s="1033"/>
      <c r="F613" s="1033"/>
      <c r="G613" s="1033"/>
      <c r="H613" s="1033"/>
      <c r="I613" s="1033"/>
      <c r="J613" s="1033"/>
      <c r="K613" s="1033"/>
    </row>
    <row r="614" spans="1:11" ht="15.75" customHeight="1">
      <c r="A614" s="1033"/>
      <c r="B614" s="1033"/>
      <c r="C614" s="1033"/>
      <c r="D614" s="1033"/>
      <c r="E614" s="1033"/>
      <c r="F614" s="1033"/>
      <c r="G614" s="1033"/>
      <c r="H614" s="1033"/>
      <c r="I614" s="1033"/>
      <c r="J614" s="1033"/>
      <c r="K614" s="1033"/>
    </row>
    <row r="615" spans="1:11" ht="15.75" customHeight="1">
      <c r="A615" s="1033"/>
      <c r="B615" s="1033"/>
      <c r="C615" s="1033"/>
      <c r="D615" s="1033"/>
      <c r="E615" s="1033"/>
      <c r="F615" s="1033"/>
      <c r="G615" s="1033"/>
      <c r="H615" s="1033"/>
      <c r="I615" s="1033"/>
      <c r="J615" s="1033"/>
      <c r="K615" s="1033"/>
    </row>
    <row r="616" spans="1:11" ht="15.75" customHeight="1">
      <c r="A616" s="1033"/>
      <c r="B616" s="1033"/>
      <c r="C616" s="1033"/>
      <c r="D616" s="1033"/>
      <c r="E616" s="1033"/>
      <c r="F616" s="1033"/>
      <c r="G616" s="1033"/>
      <c r="H616" s="1033"/>
      <c r="I616" s="1033"/>
      <c r="J616" s="1033"/>
      <c r="K616" s="1033"/>
    </row>
    <row r="617" spans="1:11" ht="15.75" customHeight="1">
      <c r="A617" s="1033"/>
      <c r="B617" s="1033"/>
      <c r="C617" s="1033"/>
      <c r="D617" s="1033"/>
      <c r="E617" s="1033"/>
      <c r="F617" s="1033"/>
      <c r="G617" s="1033"/>
      <c r="H617" s="1033"/>
      <c r="I617" s="1033"/>
      <c r="J617" s="1033"/>
      <c r="K617" s="1033"/>
    </row>
    <row r="618" spans="1:11" ht="15.75" customHeight="1">
      <c r="A618" s="1033"/>
      <c r="B618" s="1033"/>
      <c r="C618" s="1033"/>
      <c r="D618" s="1033"/>
      <c r="E618" s="1033"/>
      <c r="F618" s="1033"/>
      <c r="G618" s="1033"/>
      <c r="H618" s="1033"/>
      <c r="I618" s="1033"/>
      <c r="J618" s="1033"/>
      <c r="K618" s="1033"/>
    </row>
    <row r="619" spans="1:11" ht="15.75" customHeight="1">
      <c r="A619" s="1033"/>
      <c r="B619" s="1033"/>
      <c r="C619" s="1033"/>
      <c r="D619" s="1033"/>
      <c r="E619" s="1033"/>
      <c r="F619" s="1033"/>
      <c r="G619" s="1033"/>
      <c r="H619" s="1033"/>
      <c r="I619" s="1033"/>
      <c r="J619" s="1033"/>
      <c r="K619" s="1033"/>
    </row>
    <row r="620" spans="1:11" ht="15.75" customHeight="1">
      <c r="A620" s="1033"/>
      <c r="B620" s="1033"/>
      <c r="C620" s="1033"/>
      <c r="D620" s="1033"/>
      <c r="E620" s="1033"/>
      <c r="F620" s="1033"/>
      <c r="G620" s="1033"/>
      <c r="H620" s="1033"/>
      <c r="I620" s="1033"/>
      <c r="J620" s="1033"/>
      <c r="K620" s="1033"/>
    </row>
    <row r="621" spans="1:11" ht="15.75" customHeight="1">
      <c r="A621" s="1033"/>
      <c r="B621" s="1033"/>
      <c r="C621" s="1033"/>
      <c r="D621" s="1033"/>
      <c r="E621" s="1033"/>
      <c r="F621" s="1033"/>
      <c r="G621" s="1033"/>
      <c r="H621" s="1033"/>
      <c r="I621" s="1033"/>
      <c r="J621" s="1033"/>
      <c r="K621" s="1033"/>
    </row>
    <row r="622" spans="1:11" ht="15.75" customHeight="1">
      <c r="A622" s="1033"/>
      <c r="B622" s="1033"/>
      <c r="C622" s="1033"/>
      <c r="D622" s="1033"/>
      <c r="E622" s="1033"/>
      <c r="F622" s="1033"/>
      <c r="G622" s="1033"/>
      <c r="H622" s="1033"/>
      <c r="I622" s="1033"/>
      <c r="J622" s="1033"/>
      <c r="K622" s="1033"/>
    </row>
    <row r="623" spans="1:11" ht="15.75" customHeight="1">
      <c r="A623" s="1033"/>
      <c r="B623" s="1033"/>
      <c r="C623" s="1033"/>
      <c r="D623" s="1033"/>
      <c r="E623" s="1033"/>
      <c r="F623" s="1033"/>
      <c r="G623" s="1033"/>
      <c r="H623" s="1033"/>
      <c r="I623" s="1033"/>
      <c r="J623" s="1033"/>
      <c r="K623" s="1033"/>
    </row>
    <row r="624" spans="1:11" ht="15.75" customHeight="1">
      <c r="A624" s="1033"/>
      <c r="B624" s="1033"/>
      <c r="C624" s="1033"/>
      <c r="D624" s="1033"/>
      <c r="E624" s="1033"/>
      <c r="F624" s="1033"/>
      <c r="G624" s="1033"/>
      <c r="H624" s="1033"/>
      <c r="I624" s="1033"/>
      <c r="J624" s="1033"/>
      <c r="K624" s="1033"/>
    </row>
    <row r="625" spans="1:11" ht="15.75" customHeight="1">
      <c r="A625" s="1033"/>
      <c r="B625" s="1033"/>
      <c r="C625" s="1033"/>
      <c r="D625" s="1033"/>
      <c r="E625" s="1033"/>
      <c r="F625" s="1033"/>
      <c r="G625" s="1033"/>
      <c r="H625" s="1033"/>
      <c r="I625" s="1033"/>
      <c r="J625" s="1033"/>
      <c r="K625" s="1033"/>
    </row>
    <row r="626" spans="1:11" ht="15.75" customHeight="1">
      <c r="A626" s="1033"/>
      <c r="B626" s="1033"/>
      <c r="C626" s="1033"/>
      <c r="D626" s="1033"/>
      <c r="E626" s="1033"/>
      <c r="F626" s="1033"/>
      <c r="G626" s="1033"/>
      <c r="H626" s="1033"/>
      <c r="I626" s="1033"/>
      <c r="J626" s="1033"/>
      <c r="K626" s="1033"/>
    </row>
    <row r="627" spans="1:11" ht="15.75" customHeight="1">
      <c r="A627" s="1033"/>
      <c r="B627" s="1033"/>
      <c r="C627" s="1033"/>
      <c r="D627" s="1033"/>
      <c r="E627" s="1033"/>
      <c r="F627" s="1033"/>
      <c r="G627" s="1033"/>
      <c r="H627" s="1033"/>
      <c r="I627" s="1033"/>
      <c r="J627" s="1033"/>
      <c r="K627" s="1033"/>
    </row>
    <row r="628" spans="1:11" ht="15.75" customHeight="1">
      <c r="A628" s="1033"/>
      <c r="B628" s="1033"/>
      <c r="C628" s="1033"/>
      <c r="D628" s="1033"/>
      <c r="E628" s="1033"/>
      <c r="F628" s="1033"/>
      <c r="G628" s="1033"/>
      <c r="H628" s="1033"/>
      <c r="I628" s="1033"/>
      <c r="J628" s="1033"/>
      <c r="K628" s="1033"/>
    </row>
    <row r="629" spans="1:11" ht="15.75" customHeight="1">
      <c r="A629" s="1033"/>
      <c r="B629" s="1033"/>
      <c r="C629" s="1033"/>
      <c r="D629" s="1033"/>
      <c r="E629" s="1033"/>
      <c r="F629" s="1033"/>
      <c r="G629" s="1033"/>
      <c r="H629" s="1033"/>
      <c r="I629" s="1033"/>
      <c r="J629" s="1033"/>
      <c r="K629" s="1033"/>
    </row>
    <row r="630" spans="1:11" ht="15.75" customHeight="1">
      <c r="A630" s="1033"/>
      <c r="B630" s="1033"/>
      <c r="C630" s="1033"/>
      <c r="D630" s="1033"/>
      <c r="E630" s="1033"/>
      <c r="F630" s="1033"/>
      <c r="G630" s="1033"/>
      <c r="H630" s="1033"/>
      <c r="I630" s="1033"/>
      <c r="J630" s="1033"/>
      <c r="K630" s="1033"/>
    </row>
    <row r="631" spans="1:11" ht="15.75" customHeight="1">
      <c r="A631" s="1033"/>
      <c r="B631" s="1033"/>
      <c r="C631" s="1033"/>
      <c r="D631" s="1033"/>
      <c r="E631" s="1033"/>
      <c r="F631" s="1033"/>
      <c r="G631" s="1033"/>
      <c r="H631" s="1033"/>
      <c r="I631" s="1033"/>
      <c r="J631" s="1033"/>
      <c r="K631" s="1033"/>
    </row>
    <row r="632" spans="1:11" ht="15.75" customHeight="1">
      <c r="A632" s="1033"/>
      <c r="B632" s="1033"/>
      <c r="C632" s="1033"/>
      <c r="D632" s="1033"/>
      <c r="E632" s="1033"/>
      <c r="F632" s="1033"/>
      <c r="G632" s="1033"/>
      <c r="H632" s="1033"/>
      <c r="I632" s="1033"/>
      <c r="J632" s="1033"/>
      <c r="K632" s="1033"/>
    </row>
    <row r="633" spans="1:11" ht="15.75" customHeight="1">
      <c r="A633" s="1033"/>
      <c r="B633" s="1033"/>
      <c r="C633" s="1033"/>
      <c r="D633" s="1033"/>
      <c r="E633" s="1033"/>
      <c r="F633" s="1033"/>
      <c r="G633" s="1033"/>
      <c r="H633" s="1033"/>
      <c r="I633" s="1033"/>
      <c r="J633" s="1033"/>
      <c r="K633" s="1033"/>
    </row>
    <row r="634" spans="1:11" ht="15.75" customHeight="1">
      <c r="A634" s="1033"/>
      <c r="B634" s="1033"/>
      <c r="C634" s="1033"/>
      <c r="D634" s="1033"/>
      <c r="E634" s="1033"/>
      <c r="F634" s="1033"/>
      <c r="G634" s="1033"/>
      <c r="H634" s="1033"/>
      <c r="I634" s="1033"/>
      <c r="J634" s="1033"/>
      <c r="K634" s="1033"/>
    </row>
    <row r="635" spans="1:11" ht="15.75" customHeight="1">
      <c r="A635" s="1033"/>
      <c r="B635" s="1033"/>
      <c r="C635" s="1033"/>
      <c r="D635" s="1033"/>
      <c r="E635" s="1033"/>
      <c r="F635" s="1033"/>
      <c r="G635" s="1033"/>
      <c r="H635" s="1033"/>
      <c r="I635" s="1033"/>
      <c r="J635" s="1033"/>
      <c r="K635" s="1033"/>
    </row>
    <row r="636" spans="1:11" ht="15.75" customHeight="1">
      <c r="A636" s="1033"/>
      <c r="B636" s="1033"/>
      <c r="C636" s="1033"/>
      <c r="D636" s="1033"/>
      <c r="E636" s="1033"/>
      <c r="F636" s="1033"/>
      <c r="G636" s="1033"/>
      <c r="H636" s="1033"/>
      <c r="I636" s="1033"/>
      <c r="J636" s="1033"/>
      <c r="K636" s="1033"/>
    </row>
    <row r="637" spans="1:11" ht="15.75" customHeight="1">
      <c r="A637" s="1033"/>
      <c r="B637" s="1033"/>
      <c r="C637" s="1033"/>
      <c r="D637" s="1033"/>
      <c r="E637" s="1033"/>
      <c r="F637" s="1033"/>
      <c r="G637" s="1033"/>
      <c r="H637" s="1033"/>
      <c r="I637" s="1033"/>
      <c r="J637" s="1033"/>
      <c r="K637" s="1033"/>
    </row>
    <row r="638" spans="1:11" ht="15.75" customHeight="1">
      <c r="A638" s="1033"/>
      <c r="B638" s="1033"/>
      <c r="C638" s="1033"/>
      <c r="D638" s="1033"/>
      <c r="E638" s="1033"/>
      <c r="F638" s="1033"/>
      <c r="G638" s="1033"/>
      <c r="H638" s="1033"/>
      <c r="I638" s="1033"/>
      <c r="J638" s="1033"/>
      <c r="K638" s="1033"/>
    </row>
    <row r="639" spans="1:11" ht="15.75" customHeight="1">
      <c r="A639" s="1033"/>
      <c r="B639" s="1033"/>
      <c r="C639" s="1033"/>
      <c r="D639" s="1033"/>
      <c r="E639" s="1033"/>
      <c r="F639" s="1033"/>
      <c r="G639" s="1033"/>
      <c r="H639" s="1033"/>
      <c r="I639" s="1033"/>
      <c r="J639" s="1033"/>
      <c r="K639" s="1033"/>
    </row>
    <row r="640" spans="1:11" ht="15.75" customHeight="1">
      <c r="A640" s="1033"/>
      <c r="B640" s="1033"/>
      <c r="C640" s="1033"/>
      <c r="D640" s="1033"/>
      <c r="E640" s="1033"/>
      <c r="F640" s="1033"/>
      <c r="G640" s="1033"/>
      <c r="H640" s="1033"/>
      <c r="I640" s="1033"/>
      <c r="J640" s="1033"/>
      <c r="K640" s="1033"/>
    </row>
    <row r="641" spans="1:11" ht="15.75" customHeight="1">
      <c r="A641" s="1033"/>
      <c r="B641" s="1033"/>
      <c r="C641" s="1033"/>
      <c r="D641" s="1033"/>
      <c r="E641" s="1033"/>
      <c r="F641" s="1033"/>
      <c r="G641" s="1033"/>
      <c r="H641" s="1033"/>
      <c r="I641" s="1033"/>
      <c r="J641" s="1033"/>
      <c r="K641" s="1033"/>
    </row>
    <row r="642" spans="1:11" ht="15.75" customHeight="1">
      <c r="A642" s="1033"/>
      <c r="B642" s="1033"/>
      <c r="C642" s="1033"/>
      <c r="D642" s="1033"/>
      <c r="E642" s="1033"/>
      <c r="F642" s="1033"/>
      <c r="G642" s="1033"/>
      <c r="H642" s="1033"/>
      <c r="I642" s="1033"/>
      <c r="J642" s="1033"/>
      <c r="K642" s="1033"/>
    </row>
    <row r="643" spans="1:11" ht="15.75" customHeight="1">
      <c r="A643" s="1033"/>
      <c r="B643" s="1033"/>
      <c r="C643" s="1033"/>
      <c r="D643" s="1033"/>
      <c r="E643" s="1033"/>
      <c r="F643" s="1033"/>
      <c r="G643" s="1033"/>
      <c r="H643" s="1033"/>
      <c r="I643" s="1033"/>
      <c r="J643" s="1033"/>
      <c r="K643" s="1033"/>
    </row>
    <row r="644" spans="1:11" ht="15.75" customHeight="1">
      <c r="A644" s="1033"/>
      <c r="B644" s="1033"/>
      <c r="C644" s="1033"/>
      <c r="D644" s="1033"/>
      <c r="E644" s="1033"/>
      <c r="F644" s="1033"/>
      <c r="G644" s="1033"/>
      <c r="H644" s="1033"/>
      <c r="I644" s="1033"/>
      <c r="J644" s="1033"/>
      <c r="K644" s="1033"/>
    </row>
    <row r="645" spans="1:11" ht="15.75" customHeight="1">
      <c r="A645" s="1033"/>
      <c r="B645" s="1033"/>
      <c r="C645" s="1033"/>
      <c r="D645" s="1033"/>
      <c r="E645" s="1033"/>
      <c r="F645" s="1033"/>
      <c r="G645" s="1033"/>
      <c r="H645" s="1033"/>
      <c r="I645" s="1033"/>
      <c r="J645" s="1033"/>
      <c r="K645" s="1033"/>
    </row>
    <row r="646" spans="1:11" ht="15.75" customHeight="1">
      <c r="A646" s="1033"/>
      <c r="B646" s="1033"/>
      <c r="C646" s="1033"/>
      <c r="D646" s="1033"/>
      <c r="E646" s="1033"/>
      <c r="F646" s="1033"/>
      <c r="G646" s="1033"/>
      <c r="H646" s="1033"/>
      <c r="I646" s="1033"/>
      <c r="J646" s="1033"/>
      <c r="K646" s="1033"/>
    </row>
    <row r="647" spans="1:11" ht="15.75" customHeight="1">
      <c r="A647" s="1033"/>
      <c r="B647" s="1033"/>
      <c r="C647" s="1033"/>
      <c r="D647" s="1033"/>
      <c r="E647" s="1033"/>
      <c r="F647" s="1033"/>
      <c r="G647" s="1033"/>
      <c r="H647" s="1033"/>
      <c r="I647" s="1033"/>
      <c r="J647" s="1033"/>
      <c r="K647" s="1033"/>
    </row>
    <row r="648" spans="1:11" ht="15.75" customHeight="1">
      <c r="A648" s="1033"/>
      <c r="B648" s="1033"/>
      <c r="C648" s="1033"/>
      <c r="D648" s="1033"/>
      <c r="E648" s="1033"/>
      <c r="F648" s="1033"/>
      <c r="G648" s="1033"/>
      <c r="H648" s="1033"/>
      <c r="I648" s="1033"/>
      <c r="J648" s="1033"/>
      <c r="K648" s="1033"/>
    </row>
    <row r="649" spans="1:11" ht="15.75" customHeight="1">
      <c r="A649" s="1033"/>
      <c r="B649" s="1033"/>
      <c r="C649" s="1033"/>
      <c r="D649" s="1033"/>
      <c r="E649" s="1033"/>
      <c r="F649" s="1033"/>
      <c r="G649" s="1033"/>
      <c r="H649" s="1033"/>
      <c r="I649" s="1033"/>
      <c r="J649" s="1033"/>
      <c r="K649" s="1033"/>
    </row>
    <row r="650" spans="1:11" ht="15.75" customHeight="1">
      <c r="A650" s="1033"/>
      <c r="B650" s="1033"/>
      <c r="C650" s="1033"/>
      <c r="D650" s="1033"/>
      <c r="E650" s="1033"/>
      <c r="F650" s="1033"/>
      <c r="G650" s="1033"/>
      <c r="H650" s="1033"/>
      <c r="I650" s="1033"/>
      <c r="J650" s="1033"/>
      <c r="K650" s="1033"/>
    </row>
    <row r="651" spans="1:11" ht="15.75" customHeight="1">
      <c r="A651" s="1033"/>
      <c r="B651" s="1033"/>
      <c r="C651" s="1033"/>
      <c r="D651" s="1033"/>
      <c r="E651" s="1033"/>
      <c r="F651" s="1033"/>
      <c r="G651" s="1033"/>
      <c r="H651" s="1033"/>
      <c r="I651" s="1033"/>
      <c r="J651" s="1033"/>
      <c r="K651" s="1033"/>
    </row>
    <row r="652" spans="1:11" ht="15.75" customHeight="1">
      <c r="A652" s="1033"/>
      <c r="B652" s="1033"/>
      <c r="C652" s="1033"/>
      <c r="D652" s="1033"/>
      <c r="E652" s="1033"/>
      <c r="F652" s="1033"/>
      <c r="G652" s="1033"/>
      <c r="H652" s="1033"/>
      <c r="I652" s="1033"/>
      <c r="J652" s="1033"/>
      <c r="K652" s="1033"/>
    </row>
    <row r="653" spans="1:11" ht="15.75" customHeight="1">
      <c r="A653" s="1033"/>
      <c r="B653" s="1033"/>
      <c r="C653" s="1033"/>
      <c r="D653" s="1033"/>
      <c r="E653" s="1033"/>
      <c r="F653" s="1033"/>
      <c r="G653" s="1033"/>
      <c r="H653" s="1033"/>
      <c r="I653" s="1033"/>
      <c r="J653" s="1033"/>
      <c r="K653" s="1033"/>
    </row>
    <row r="654" spans="1:11" ht="15.75" customHeight="1">
      <c r="A654" s="1033"/>
      <c r="B654" s="1033"/>
      <c r="C654" s="1033"/>
      <c r="D654" s="1033"/>
      <c r="E654" s="1033"/>
      <c r="F654" s="1033"/>
      <c r="G654" s="1033"/>
      <c r="H654" s="1033"/>
      <c r="I654" s="1033"/>
      <c r="J654" s="1033"/>
      <c r="K654" s="1033"/>
    </row>
    <row r="655" spans="1:11" ht="15.75" customHeight="1">
      <c r="A655" s="1033"/>
      <c r="B655" s="1033"/>
      <c r="C655" s="1033"/>
      <c r="D655" s="1033"/>
      <c r="E655" s="1033"/>
      <c r="F655" s="1033"/>
      <c r="G655" s="1033"/>
      <c r="H655" s="1033"/>
      <c r="I655" s="1033"/>
      <c r="J655" s="1033"/>
      <c r="K655" s="1033"/>
    </row>
    <row r="656" spans="1:11" ht="15.75" customHeight="1">
      <c r="A656" s="1033"/>
      <c r="B656" s="1033"/>
      <c r="C656" s="1033"/>
      <c r="D656" s="1033"/>
      <c r="E656" s="1033"/>
      <c r="F656" s="1033"/>
      <c r="G656" s="1033"/>
      <c r="H656" s="1033"/>
      <c r="I656" s="1033"/>
      <c r="J656" s="1033"/>
      <c r="K656" s="1033"/>
    </row>
    <row r="657" spans="1:11" ht="15.75" customHeight="1">
      <c r="A657" s="1033"/>
      <c r="B657" s="1033"/>
      <c r="C657" s="1033"/>
      <c r="D657" s="1033"/>
      <c r="E657" s="1033"/>
      <c r="F657" s="1033"/>
      <c r="G657" s="1033"/>
      <c r="H657" s="1033"/>
      <c r="I657" s="1033"/>
      <c r="J657" s="1033"/>
      <c r="K657" s="1033"/>
    </row>
    <row r="658" spans="1:11" ht="15.75" customHeight="1">
      <c r="A658" s="1033"/>
      <c r="B658" s="1033"/>
      <c r="C658" s="1033"/>
      <c r="D658" s="1033"/>
      <c r="E658" s="1033"/>
      <c r="F658" s="1033"/>
      <c r="G658" s="1033"/>
      <c r="H658" s="1033"/>
      <c r="I658" s="1033"/>
      <c r="J658" s="1033"/>
      <c r="K658" s="1033"/>
    </row>
    <row r="659" spans="1:11" ht="15.75" customHeight="1">
      <c r="A659" s="1033"/>
      <c r="B659" s="1033"/>
      <c r="C659" s="1033"/>
      <c r="D659" s="1033"/>
      <c r="E659" s="1033"/>
      <c r="F659" s="1033"/>
      <c r="G659" s="1033"/>
      <c r="H659" s="1033"/>
      <c r="I659" s="1033"/>
      <c r="J659" s="1033"/>
      <c r="K659" s="1033"/>
    </row>
    <row r="660" spans="1:11" ht="15.75" customHeight="1">
      <c r="A660" s="1033"/>
      <c r="B660" s="1033"/>
      <c r="C660" s="1033"/>
      <c r="D660" s="1033"/>
      <c r="E660" s="1033"/>
      <c r="F660" s="1033"/>
      <c r="G660" s="1033"/>
      <c r="H660" s="1033"/>
      <c r="I660" s="1033"/>
      <c r="J660" s="1033"/>
      <c r="K660" s="1033"/>
    </row>
    <row r="661" spans="1:11" ht="15.75" customHeight="1">
      <c r="A661" s="1033"/>
      <c r="B661" s="1033"/>
      <c r="C661" s="1033"/>
      <c r="D661" s="1033"/>
      <c r="E661" s="1033"/>
      <c r="F661" s="1033"/>
      <c r="G661" s="1033"/>
      <c r="H661" s="1033"/>
      <c r="I661" s="1033"/>
      <c r="J661" s="1033"/>
      <c r="K661" s="1033"/>
    </row>
    <row r="662" spans="1:11" ht="15.75" customHeight="1">
      <c r="A662" s="1033"/>
      <c r="B662" s="1033"/>
      <c r="C662" s="1033"/>
      <c r="D662" s="1033"/>
      <c r="E662" s="1033"/>
      <c r="F662" s="1033"/>
      <c r="G662" s="1033"/>
      <c r="H662" s="1033"/>
      <c r="I662" s="1033"/>
      <c r="J662" s="1033"/>
      <c r="K662" s="1033"/>
    </row>
    <row r="663" spans="1:11" ht="15.75" customHeight="1">
      <c r="A663" s="1033"/>
      <c r="B663" s="1033"/>
      <c r="C663" s="1033"/>
      <c r="D663" s="1033"/>
      <c r="E663" s="1033"/>
      <c r="F663" s="1033"/>
      <c r="G663" s="1033"/>
      <c r="H663" s="1033"/>
      <c r="I663" s="1033"/>
      <c r="J663" s="1033"/>
      <c r="K663" s="1033"/>
    </row>
    <row r="664" spans="1:11" ht="15.75" customHeight="1">
      <c r="A664" s="1033"/>
      <c r="B664" s="1033"/>
      <c r="C664" s="1033"/>
      <c r="D664" s="1033"/>
      <c r="E664" s="1033"/>
      <c r="F664" s="1033"/>
      <c r="G664" s="1033"/>
      <c r="H664" s="1033"/>
      <c r="I664" s="1033"/>
      <c r="J664" s="1033"/>
      <c r="K664" s="1033"/>
    </row>
    <row r="665" spans="1:11" ht="15.75" customHeight="1">
      <c r="A665" s="1033"/>
      <c r="B665" s="1033"/>
      <c r="C665" s="1033"/>
      <c r="D665" s="1033"/>
      <c r="E665" s="1033"/>
      <c r="F665" s="1033"/>
      <c r="G665" s="1033"/>
      <c r="H665" s="1033"/>
      <c r="I665" s="1033"/>
      <c r="J665" s="1033"/>
      <c r="K665" s="1033"/>
    </row>
    <row r="666" spans="1:11" ht="15.75" customHeight="1">
      <c r="A666" s="1033"/>
      <c r="B666" s="1033"/>
      <c r="C666" s="1033"/>
      <c r="D666" s="1033"/>
      <c r="E666" s="1033"/>
      <c r="F666" s="1033"/>
      <c r="G666" s="1033"/>
      <c r="H666" s="1033"/>
      <c r="I666" s="1033"/>
      <c r="J666" s="1033"/>
      <c r="K666" s="1033"/>
    </row>
    <row r="667" spans="1:11" ht="15.75" customHeight="1">
      <c r="A667" s="1033"/>
      <c r="B667" s="1033"/>
      <c r="C667" s="1033"/>
      <c r="D667" s="1033"/>
      <c r="E667" s="1033"/>
      <c r="F667" s="1033"/>
      <c r="G667" s="1033"/>
      <c r="H667" s="1033"/>
      <c r="I667" s="1033"/>
      <c r="J667" s="1033"/>
      <c r="K667" s="1033"/>
    </row>
    <row r="668" spans="1:11" ht="15.75" customHeight="1">
      <c r="A668" s="1033"/>
      <c r="B668" s="1033"/>
      <c r="C668" s="1033"/>
      <c r="D668" s="1033"/>
      <c r="E668" s="1033"/>
      <c r="F668" s="1033"/>
      <c r="G668" s="1033"/>
      <c r="H668" s="1033"/>
      <c r="I668" s="1033"/>
      <c r="J668" s="1033"/>
      <c r="K668" s="1033"/>
    </row>
    <row r="669" spans="1:11" ht="15.75" customHeight="1">
      <c r="A669" s="1033"/>
      <c r="B669" s="1033"/>
      <c r="C669" s="1033"/>
      <c r="D669" s="1033"/>
      <c r="E669" s="1033"/>
      <c r="F669" s="1033"/>
      <c r="G669" s="1033"/>
      <c r="H669" s="1033"/>
      <c r="I669" s="1033"/>
      <c r="J669" s="1033"/>
      <c r="K669" s="1033"/>
    </row>
    <row r="670" spans="1:11" ht="15.75" customHeight="1">
      <c r="A670" s="1033"/>
      <c r="B670" s="1033"/>
      <c r="C670" s="1033"/>
      <c r="D670" s="1033"/>
      <c r="E670" s="1033"/>
      <c r="F670" s="1033"/>
      <c r="G670" s="1033"/>
      <c r="H670" s="1033"/>
      <c r="I670" s="1033"/>
      <c r="J670" s="1033"/>
      <c r="K670" s="1033"/>
    </row>
    <row r="671" spans="1:11" ht="15.75" customHeight="1">
      <c r="A671" s="1033"/>
      <c r="B671" s="1033"/>
      <c r="C671" s="1033"/>
      <c r="D671" s="1033"/>
      <c r="E671" s="1033"/>
      <c r="F671" s="1033"/>
      <c r="G671" s="1033"/>
      <c r="H671" s="1033"/>
      <c r="I671" s="1033"/>
      <c r="J671" s="1033"/>
      <c r="K671" s="1033"/>
    </row>
    <row r="672" spans="1:11" ht="15.75" customHeight="1">
      <c r="A672" s="1033"/>
      <c r="B672" s="1033"/>
      <c r="C672" s="1033"/>
      <c r="D672" s="1033"/>
      <c r="E672" s="1033"/>
      <c r="F672" s="1033"/>
      <c r="G672" s="1033"/>
      <c r="H672" s="1033"/>
      <c r="I672" s="1033"/>
      <c r="J672" s="1033"/>
      <c r="K672" s="1033"/>
    </row>
    <row r="673" spans="1:11" ht="15.75" customHeight="1">
      <c r="A673" s="1033"/>
      <c r="B673" s="1033"/>
      <c r="C673" s="1033"/>
      <c r="D673" s="1033"/>
      <c r="E673" s="1033"/>
      <c r="F673" s="1033"/>
      <c r="G673" s="1033"/>
      <c r="H673" s="1033"/>
      <c r="I673" s="1033"/>
      <c r="J673" s="1033"/>
      <c r="K673" s="1033"/>
    </row>
    <row r="674" spans="1:11" ht="15.75" customHeight="1">
      <c r="A674" s="1033"/>
      <c r="B674" s="1033"/>
      <c r="C674" s="1033"/>
      <c r="D674" s="1033"/>
      <c r="E674" s="1033"/>
      <c r="F674" s="1033"/>
      <c r="G674" s="1033"/>
      <c r="H674" s="1033"/>
      <c r="I674" s="1033"/>
      <c r="J674" s="1033"/>
      <c r="K674" s="1033"/>
    </row>
    <row r="675" spans="1:11" ht="15.75" customHeight="1">
      <c r="A675" s="1033"/>
      <c r="B675" s="1033"/>
      <c r="C675" s="1033"/>
      <c r="D675" s="1033"/>
      <c r="E675" s="1033"/>
      <c r="F675" s="1033"/>
      <c r="G675" s="1033"/>
      <c r="H675" s="1033"/>
      <c r="I675" s="1033"/>
      <c r="J675" s="1033"/>
      <c r="K675" s="1033"/>
    </row>
    <row r="676" spans="1:11" ht="15.75" customHeight="1">
      <c r="A676" s="1033"/>
      <c r="B676" s="1033"/>
      <c r="C676" s="1033"/>
      <c r="D676" s="1033"/>
      <c r="E676" s="1033"/>
      <c r="F676" s="1033"/>
      <c r="G676" s="1033"/>
      <c r="H676" s="1033"/>
      <c r="I676" s="1033"/>
      <c r="J676" s="1033"/>
      <c r="K676" s="1033"/>
    </row>
    <row r="677" spans="1:11" ht="15.75" customHeight="1">
      <c r="A677" s="1033"/>
      <c r="B677" s="1033"/>
      <c r="C677" s="1033"/>
      <c r="D677" s="1033"/>
      <c r="E677" s="1033"/>
      <c r="F677" s="1033"/>
      <c r="G677" s="1033"/>
      <c r="H677" s="1033"/>
      <c r="I677" s="1033"/>
      <c r="J677" s="1033"/>
      <c r="K677" s="1033"/>
    </row>
    <row r="678" spans="1:11" ht="15.75" customHeight="1">
      <c r="A678" s="1033"/>
      <c r="B678" s="1033"/>
      <c r="C678" s="1033"/>
      <c r="D678" s="1033"/>
      <c r="E678" s="1033"/>
      <c r="F678" s="1033"/>
      <c r="G678" s="1033"/>
      <c r="H678" s="1033"/>
      <c r="I678" s="1033"/>
      <c r="J678" s="1033"/>
      <c r="K678" s="1033"/>
    </row>
    <row r="679" spans="1:11" ht="15.75" customHeight="1">
      <c r="A679" s="1033"/>
      <c r="B679" s="1033"/>
      <c r="C679" s="1033"/>
      <c r="D679" s="1033"/>
      <c r="E679" s="1033"/>
      <c r="F679" s="1033"/>
      <c r="G679" s="1033"/>
      <c r="H679" s="1033"/>
      <c r="I679" s="1033"/>
      <c r="J679" s="1033"/>
      <c r="K679" s="1033"/>
    </row>
    <row r="680" spans="1:11" ht="15.75" customHeight="1">
      <c r="A680" s="1033"/>
      <c r="B680" s="1033"/>
      <c r="C680" s="1033"/>
      <c r="D680" s="1033"/>
      <c r="E680" s="1033"/>
      <c r="F680" s="1033"/>
      <c r="G680" s="1033"/>
      <c r="H680" s="1033"/>
      <c r="I680" s="1033"/>
      <c r="J680" s="1033"/>
      <c r="K680" s="1033"/>
    </row>
    <row r="681" spans="1:11" ht="15.75" customHeight="1">
      <c r="A681" s="1033"/>
      <c r="B681" s="1033"/>
      <c r="C681" s="1033"/>
      <c r="D681" s="1033"/>
      <c r="E681" s="1033"/>
      <c r="F681" s="1033"/>
      <c r="G681" s="1033"/>
      <c r="H681" s="1033"/>
      <c r="I681" s="1033"/>
      <c r="J681" s="1033"/>
      <c r="K681" s="1033"/>
    </row>
    <row r="682" spans="1:11" ht="15.75" customHeight="1">
      <c r="A682" s="1033"/>
      <c r="B682" s="1033"/>
      <c r="C682" s="1033"/>
      <c r="D682" s="1033"/>
      <c r="E682" s="1033"/>
      <c r="F682" s="1033"/>
      <c r="G682" s="1033"/>
      <c r="H682" s="1033"/>
      <c r="I682" s="1033"/>
      <c r="J682" s="1033"/>
      <c r="K682" s="1033"/>
    </row>
    <row r="683" spans="1:11" ht="15.75" customHeight="1">
      <c r="A683" s="1033"/>
      <c r="B683" s="1033"/>
      <c r="C683" s="1033"/>
      <c r="D683" s="1033"/>
      <c r="E683" s="1033"/>
      <c r="F683" s="1033"/>
      <c r="G683" s="1033"/>
      <c r="H683" s="1033"/>
      <c r="I683" s="1033"/>
      <c r="J683" s="1033"/>
      <c r="K683" s="1033"/>
    </row>
    <row r="684" spans="1:11" ht="15.75" customHeight="1">
      <c r="A684" s="1033"/>
      <c r="B684" s="1033"/>
      <c r="C684" s="1033"/>
      <c r="D684" s="1033"/>
      <c r="E684" s="1033"/>
      <c r="F684" s="1033"/>
      <c r="G684" s="1033"/>
      <c r="H684" s="1033"/>
      <c r="I684" s="1033"/>
      <c r="J684" s="1033"/>
      <c r="K684" s="1033"/>
    </row>
    <row r="685" spans="1:11" ht="15.75" customHeight="1">
      <c r="A685" s="1033"/>
      <c r="B685" s="1033"/>
      <c r="C685" s="1033"/>
      <c r="D685" s="1033"/>
      <c r="E685" s="1033"/>
      <c r="F685" s="1033"/>
      <c r="G685" s="1033"/>
      <c r="H685" s="1033"/>
      <c r="I685" s="1033"/>
      <c r="J685" s="1033"/>
      <c r="K685" s="1033"/>
    </row>
    <row r="686" spans="1:11" ht="15.75" customHeight="1">
      <c r="A686" s="1033"/>
      <c r="B686" s="1033"/>
      <c r="C686" s="1033"/>
      <c r="D686" s="1033"/>
      <c r="E686" s="1033"/>
      <c r="F686" s="1033"/>
      <c r="G686" s="1033"/>
      <c r="H686" s="1033"/>
      <c r="I686" s="1033"/>
      <c r="J686" s="1033"/>
      <c r="K686" s="1033"/>
    </row>
    <row r="687" spans="1:11" ht="15.75" customHeight="1">
      <c r="A687" s="1033"/>
      <c r="B687" s="1033"/>
      <c r="C687" s="1033"/>
      <c r="D687" s="1033"/>
      <c r="E687" s="1033"/>
      <c r="F687" s="1033"/>
      <c r="G687" s="1033"/>
      <c r="H687" s="1033"/>
      <c r="I687" s="1033"/>
      <c r="J687" s="1033"/>
      <c r="K687" s="1033"/>
    </row>
    <row r="688" spans="1:11" ht="15.75" customHeight="1">
      <c r="A688" s="1033"/>
      <c r="B688" s="1033"/>
      <c r="C688" s="1033"/>
      <c r="D688" s="1033"/>
      <c r="E688" s="1033"/>
      <c r="F688" s="1033"/>
      <c r="G688" s="1033"/>
      <c r="H688" s="1033"/>
      <c r="I688" s="1033"/>
      <c r="J688" s="1033"/>
      <c r="K688" s="1033"/>
    </row>
    <row r="689" spans="1:11" ht="15.75" customHeight="1">
      <c r="A689" s="1033"/>
      <c r="B689" s="1033"/>
      <c r="C689" s="1033"/>
      <c r="D689" s="1033"/>
      <c r="E689" s="1033"/>
      <c r="F689" s="1033"/>
      <c r="G689" s="1033"/>
      <c r="H689" s="1033"/>
      <c r="I689" s="1033"/>
      <c r="J689" s="1033"/>
      <c r="K689" s="1033"/>
    </row>
    <row r="690" spans="1:11" ht="15.75" customHeight="1">
      <c r="A690" s="1033"/>
      <c r="B690" s="1033"/>
      <c r="C690" s="1033"/>
      <c r="D690" s="1033"/>
      <c r="E690" s="1033"/>
      <c r="F690" s="1033"/>
      <c r="G690" s="1033"/>
      <c r="H690" s="1033"/>
      <c r="I690" s="1033"/>
      <c r="J690" s="1033"/>
      <c r="K690" s="1033"/>
    </row>
    <row r="691" spans="1:11" ht="15.75" customHeight="1">
      <c r="A691" s="1033"/>
      <c r="B691" s="1033"/>
      <c r="C691" s="1033"/>
      <c r="D691" s="1033"/>
      <c r="E691" s="1033"/>
      <c r="F691" s="1033"/>
      <c r="G691" s="1033"/>
      <c r="H691" s="1033"/>
      <c r="I691" s="1033"/>
      <c r="J691" s="1033"/>
      <c r="K691" s="1033"/>
    </row>
    <row r="692" spans="1:11" ht="15.75" customHeight="1">
      <c r="A692" s="1033"/>
      <c r="B692" s="1033"/>
      <c r="C692" s="1033"/>
      <c r="D692" s="1033"/>
      <c r="E692" s="1033"/>
      <c r="F692" s="1033"/>
      <c r="G692" s="1033"/>
      <c r="H692" s="1033"/>
      <c r="I692" s="1033"/>
      <c r="J692" s="1033"/>
      <c r="K692" s="1033"/>
    </row>
    <row r="693" spans="1:11" ht="15.75" customHeight="1">
      <c r="A693" s="1033"/>
      <c r="B693" s="1033"/>
      <c r="C693" s="1033"/>
      <c r="D693" s="1033"/>
      <c r="E693" s="1033"/>
      <c r="F693" s="1033"/>
      <c r="G693" s="1033"/>
      <c r="H693" s="1033"/>
      <c r="I693" s="1033"/>
      <c r="J693" s="1033"/>
      <c r="K693" s="1033"/>
    </row>
    <row r="694" spans="1:11" ht="15.75" customHeight="1">
      <c r="A694" s="1033"/>
      <c r="B694" s="1033"/>
      <c r="C694" s="1033"/>
      <c r="D694" s="1033"/>
      <c r="E694" s="1033"/>
      <c r="F694" s="1033"/>
      <c r="G694" s="1033"/>
      <c r="H694" s="1033"/>
      <c r="I694" s="1033"/>
      <c r="J694" s="1033"/>
      <c r="K694" s="1033"/>
    </row>
    <row r="695" spans="1:11" ht="15.75" customHeight="1">
      <c r="A695" s="1033"/>
      <c r="B695" s="1033"/>
      <c r="C695" s="1033"/>
      <c r="D695" s="1033"/>
      <c r="E695" s="1033"/>
      <c r="F695" s="1033"/>
      <c r="G695" s="1033"/>
      <c r="H695" s="1033"/>
      <c r="I695" s="1033"/>
      <c r="J695" s="1033"/>
      <c r="K695" s="1033"/>
    </row>
    <row r="696" spans="1:11" ht="15.75" customHeight="1">
      <c r="A696" s="1033"/>
      <c r="B696" s="1033"/>
      <c r="C696" s="1033"/>
      <c r="D696" s="1033"/>
      <c r="E696" s="1033"/>
      <c r="F696" s="1033"/>
      <c r="G696" s="1033"/>
      <c r="H696" s="1033"/>
      <c r="I696" s="1033"/>
      <c r="J696" s="1033"/>
      <c r="K696" s="1033"/>
    </row>
    <row r="697" spans="1:11" ht="15.75" customHeight="1">
      <c r="A697" s="1033"/>
      <c r="B697" s="1033"/>
      <c r="C697" s="1033"/>
      <c r="D697" s="1033"/>
      <c r="E697" s="1033"/>
      <c r="F697" s="1033"/>
      <c r="G697" s="1033"/>
      <c r="H697" s="1033"/>
      <c r="I697" s="1033"/>
      <c r="J697" s="1033"/>
      <c r="K697" s="1033"/>
    </row>
    <row r="698" spans="1:11" ht="15.75" customHeight="1">
      <c r="A698" s="1033"/>
      <c r="B698" s="1033"/>
      <c r="C698" s="1033"/>
      <c r="D698" s="1033"/>
      <c r="E698" s="1033"/>
      <c r="F698" s="1033"/>
      <c r="G698" s="1033"/>
      <c r="H698" s="1033"/>
      <c r="I698" s="1033"/>
      <c r="J698" s="1033"/>
      <c r="K698" s="1033"/>
    </row>
    <row r="699" spans="1:11" ht="15.75" customHeight="1">
      <c r="A699" s="1033"/>
      <c r="B699" s="1033"/>
      <c r="C699" s="1033"/>
      <c r="D699" s="1033"/>
      <c r="E699" s="1033"/>
      <c r="F699" s="1033"/>
      <c r="G699" s="1033"/>
      <c r="H699" s="1033"/>
      <c r="I699" s="1033"/>
      <c r="J699" s="1033"/>
      <c r="K699" s="1033"/>
    </row>
    <row r="700" spans="1:11" ht="15.75" customHeight="1">
      <c r="A700" s="1033"/>
      <c r="B700" s="1033"/>
      <c r="C700" s="1033"/>
      <c r="D700" s="1033"/>
      <c r="E700" s="1033"/>
      <c r="F700" s="1033"/>
      <c r="G700" s="1033"/>
      <c r="H700" s="1033"/>
      <c r="I700" s="1033"/>
      <c r="J700" s="1033"/>
      <c r="K700" s="1033"/>
    </row>
    <row r="701" spans="1:11" ht="15.75" customHeight="1">
      <c r="A701" s="1033"/>
      <c r="B701" s="1033"/>
      <c r="C701" s="1033"/>
      <c r="D701" s="1033"/>
      <c r="E701" s="1033"/>
      <c r="F701" s="1033"/>
      <c r="G701" s="1033"/>
      <c r="H701" s="1033"/>
      <c r="I701" s="1033"/>
      <c r="J701" s="1033"/>
      <c r="K701" s="1033"/>
    </row>
    <row r="702" spans="1:11" ht="15.75" customHeight="1">
      <c r="A702" s="1033"/>
      <c r="B702" s="1033"/>
      <c r="C702" s="1033"/>
      <c r="D702" s="1033"/>
      <c r="E702" s="1033"/>
      <c r="F702" s="1033"/>
      <c r="G702" s="1033"/>
      <c r="H702" s="1033"/>
      <c r="I702" s="1033"/>
      <c r="J702" s="1033"/>
      <c r="K702" s="1033"/>
    </row>
    <row r="703" spans="1:11" ht="15.75" customHeight="1">
      <c r="A703" s="1033"/>
      <c r="B703" s="1033"/>
      <c r="C703" s="1033"/>
      <c r="D703" s="1033"/>
      <c r="E703" s="1033"/>
      <c r="F703" s="1033"/>
      <c r="G703" s="1033"/>
      <c r="H703" s="1033"/>
      <c r="I703" s="1033"/>
      <c r="J703" s="1033"/>
      <c r="K703" s="1033"/>
    </row>
    <row r="704" spans="1:11" ht="15.75" customHeight="1">
      <c r="A704" s="1033"/>
      <c r="B704" s="1033"/>
      <c r="C704" s="1033"/>
      <c r="D704" s="1033"/>
      <c r="E704" s="1033"/>
      <c r="F704" s="1033"/>
      <c r="G704" s="1033"/>
      <c r="H704" s="1033"/>
      <c r="I704" s="1033"/>
      <c r="J704" s="1033"/>
      <c r="K704" s="1033"/>
    </row>
    <row r="705" spans="1:11" ht="15.75" customHeight="1">
      <c r="A705" s="1033"/>
      <c r="B705" s="1033"/>
      <c r="C705" s="1033"/>
      <c r="D705" s="1033"/>
      <c r="E705" s="1033"/>
      <c r="F705" s="1033"/>
      <c r="G705" s="1033"/>
      <c r="H705" s="1033"/>
      <c r="I705" s="1033"/>
      <c r="J705" s="1033"/>
      <c r="K705" s="1033"/>
    </row>
    <row r="706" spans="1:11" ht="15.75" customHeight="1">
      <c r="A706" s="1033"/>
      <c r="B706" s="1033"/>
      <c r="C706" s="1033"/>
      <c r="D706" s="1033"/>
      <c r="E706" s="1033"/>
      <c r="F706" s="1033"/>
      <c r="G706" s="1033"/>
      <c r="H706" s="1033"/>
      <c r="I706" s="1033"/>
      <c r="J706" s="1033"/>
      <c r="K706" s="1033"/>
    </row>
    <row r="707" spans="1:11" ht="15.75" customHeight="1">
      <c r="A707" s="1033"/>
      <c r="B707" s="1033"/>
      <c r="C707" s="1033"/>
      <c r="D707" s="1033"/>
      <c r="E707" s="1033"/>
      <c r="F707" s="1033"/>
      <c r="G707" s="1033"/>
      <c r="H707" s="1033"/>
      <c r="I707" s="1033"/>
      <c r="J707" s="1033"/>
      <c r="K707" s="1033"/>
    </row>
    <row r="708" spans="1:11" ht="15.75" customHeight="1">
      <c r="A708" s="1033"/>
      <c r="B708" s="1033"/>
      <c r="C708" s="1033"/>
      <c r="D708" s="1033"/>
      <c r="E708" s="1033"/>
      <c r="F708" s="1033"/>
      <c r="G708" s="1033"/>
      <c r="H708" s="1033"/>
      <c r="I708" s="1033"/>
      <c r="J708" s="1033"/>
      <c r="K708" s="1033"/>
    </row>
    <row r="709" spans="1:11" ht="15.75" customHeight="1">
      <c r="A709" s="1033"/>
      <c r="B709" s="1033"/>
      <c r="C709" s="1033"/>
      <c r="D709" s="1033"/>
      <c r="E709" s="1033"/>
      <c r="F709" s="1033"/>
      <c r="G709" s="1033"/>
      <c r="H709" s="1033"/>
      <c r="I709" s="1033"/>
      <c r="J709" s="1033"/>
      <c r="K709" s="1033"/>
    </row>
    <row r="710" spans="1:11" ht="15.75" customHeight="1">
      <c r="A710" s="1033"/>
      <c r="B710" s="1033"/>
      <c r="C710" s="1033"/>
      <c r="D710" s="1033"/>
      <c r="E710" s="1033"/>
      <c r="F710" s="1033"/>
      <c r="G710" s="1033"/>
      <c r="H710" s="1033"/>
      <c r="I710" s="1033"/>
      <c r="J710" s="1033"/>
      <c r="K710" s="1033"/>
    </row>
    <row r="711" spans="1:11" ht="15.75" customHeight="1">
      <c r="A711" s="1033"/>
      <c r="B711" s="1033"/>
      <c r="C711" s="1033"/>
      <c r="D711" s="1033"/>
      <c r="E711" s="1033"/>
      <c r="F711" s="1033"/>
      <c r="G711" s="1033"/>
      <c r="H711" s="1033"/>
      <c r="I711" s="1033"/>
      <c r="J711" s="1033"/>
      <c r="K711" s="1033"/>
    </row>
    <row r="712" spans="1:11" ht="15.75" customHeight="1">
      <c r="A712" s="1033"/>
      <c r="B712" s="1033"/>
      <c r="C712" s="1033"/>
      <c r="D712" s="1033"/>
      <c r="E712" s="1033"/>
      <c r="F712" s="1033"/>
      <c r="G712" s="1033"/>
      <c r="H712" s="1033"/>
      <c r="I712" s="1033"/>
      <c r="J712" s="1033"/>
      <c r="K712" s="1033"/>
    </row>
    <row r="713" spans="1:11" ht="15.75" customHeight="1">
      <c r="A713" s="1033"/>
      <c r="B713" s="1033"/>
      <c r="C713" s="1033"/>
      <c r="D713" s="1033"/>
      <c r="E713" s="1033"/>
      <c r="F713" s="1033"/>
      <c r="G713" s="1033"/>
      <c r="H713" s="1033"/>
      <c r="I713" s="1033"/>
      <c r="J713" s="1033"/>
      <c r="K713" s="1033"/>
    </row>
    <row r="714" spans="1:11" ht="15.75" customHeight="1">
      <c r="A714" s="1033"/>
      <c r="B714" s="1033"/>
      <c r="C714" s="1033"/>
      <c r="D714" s="1033"/>
      <c r="E714" s="1033"/>
      <c r="F714" s="1033"/>
      <c r="G714" s="1033"/>
      <c r="H714" s="1033"/>
      <c r="I714" s="1033"/>
      <c r="J714" s="1033"/>
      <c r="K714" s="1033"/>
    </row>
    <row r="715" spans="1:11" ht="15.75" customHeight="1">
      <c r="A715" s="1033"/>
      <c r="B715" s="1033"/>
      <c r="C715" s="1033"/>
      <c r="D715" s="1033"/>
      <c r="E715" s="1033"/>
      <c r="F715" s="1033"/>
      <c r="G715" s="1033"/>
      <c r="H715" s="1033"/>
      <c r="I715" s="1033"/>
      <c r="J715" s="1033"/>
      <c r="K715" s="1033"/>
    </row>
    <row r="716" spans="1:11" ht="15.75" customHeight="1">
      <c r="A716" s="1033"/>
      <c r="B716" s="1033"/>
      <c r="C716" s="1033"/>
      <c r="D716" s="1033"/>
      <c r="E716" s="1033"/>
      <c r="F716" s="1033"/>
      <c r="G716" s="1033"/>
      <c r="H716" s="1033"/>
      <c r="I716" s="1033"/>
      <c r="J716" s="1033"/>
      <c r="K716" s="1033"/>
    </row>
    <row r="717" spans="1:11" ht="15.75" customHeight="1">
      <c r="A717" s="1033"/>
      <c r="B717" s="1033"/>
      <c r="C717" s="1033"/>
      <c r="D717" s="1033"/>
      <c r="E717" s="1033"/>
      <c r="F717" s="1033"/>
      <c r="G717" s="1033"/>
      <c r="H717" s="1033"/>
      <c r="I717" s="1033"/>
      <c r="J717" s="1033"/>
      <c r="K717" s="1033"/>
    </row>
    <row r="718" spans="1:11" ht="15.75" customHeight="1">
      <c r="A718" s="1033"/>
      <c r="B718" s="1033"/>
      <c r="C718" s="1033"/>
      <c r="D718" s="1033"/>
      <c r="E718" s="1033"/>
      <c r="F718" s="1033"/>
      <c r="G718" s="1033"/>
      <c r="H718" s="1033"/>
      <c r="I718" s="1033"/>
      <c r="J718" s="1033"/>
      <c r="K718" s="1033"/>
    </row>
    <row r="719" spans="1:11" ht="15.75" customHeight="1">
      <c r="A719" s="1033"/>
      <c r="B719" s="1033"/>
      <c r="C719" s="1033"/>
      <c r="D719" s="1033"/>
      <c r="E719" s="1033"/>
      <c r="F719" s="1033"/>
      <c r="G719" s="1033"/>
      <c r="H719" s="1033"/>
      <c r="I719" s="1033"/>
      <c r="J719" s="1033"/>
      <c r="K719" s="1033"/>
    </row>
    <row r="720" spans="1:11" ht="15.75" customHeight="1">
      <c r="A720" s="1033"/>
      <c r="B720" s="1033"/>
      <c r="C720" s="1033"/>
      <c r="D720" s="1033"/>
      <c r="E720" s="1033"/>
      <c r="F720" s="1033"/>
      <c r="G720" s="1033"/>
      <c r="H720" s="1033"/>
      <c r="I720" s="1033"/>
      <c r="J720" s="1033"/>
      <c r="K720" s="1033"/>
    </row>
    <row r="721" spans="1:11" ht="15.75" customHeight="1">
      <c r="A721" s="1033"/>
      <c r="B721" s="1033"/>
      <c r="C721" s="1033"/>
      <c r="D721" s="1033"/>
      <c r="E721" s="1033"/>
      <c r="F721" s="1033"/>
      <c r="G721" s="1033"/>
      <c r="H721" s="1033"/>
      <c r="I721" s="1033"/>
      <c r="J721" s="1033"/>
      <c r="K721" s="1033"/>
    </row>
    <row r="722" spans="1:11" ht="15.75" customHeight="1">
      <c r="A722" s="1033"/>
      <c r="B722" s="1033"/>
      <c r="C722" s="1033"/>
      <c r="D722" s="1033"/>
      <c r="E722" s="1033"/>
      <c r="F722" s="1033"/>
      <c r="G722" s="1033"/>
      <c r="H722" s="1033"/>
      <c r="I722" s="1033"/>
      <c r="J722" s="1033"/>
      <c r="K722" s="1033"/>
    </row>
    <row r="723" spans="1:11" ht="15.75" customHeight="1">
      <c r="A723" s="1033"/>
      <c r="B723" s="1033"/>
      <c r="C723" s="1033"/>
      <c r="D723" s="1033"/>
      <c r="E723" s="1033"/>
      <c r="F723" s="1033"/>
      <c r="G723" s="1033"/>
      <c r="H723" s="1033"/>
      <c r="I723" s="1033"/>
      <c r="J723" s="1033"/>
      <c r="K723" s="1033"/>
    </row>
    <row r="724" spans="1:11" ht="15.75" customHeight="1">
      <c r="A724" s="1033"/>
      <c r="B724" s="1033"/>
      <c r="C724" s="1033"/>
      <c r="D724" s="1033"/>
      <c r="E724" s="1033"/>
      <c r="F724" s="1033"/>
      <c r="G724" s="1033"/>
      <c r="H724" s="1033"/>
      <c r="I724" s="1033"/>
      <c r="J724" s="1033"/>
      <c r="K724" s="1033"/>
    </row>
    <row r="725" spans="1:11" ht="15.75" customHeight="1">
      <c r="A725" s="1033"/>
      <c r="B725" s="1033"/>
      <c r="C725" s="1033"/>
      <c r="D725" s="1033"/>
      <c r="E725" s="1033"/>
      <c r="F725" s="1033"/>
      <c r="G725" s="1033"/>
      <c r="H725" s="1033"/>
      <c r="I725" s="1033"/>
      <c r="J725" s="1033"/>
      <c r="K725" s="1033"/>
    </row>
    <row r="726" spans="1:11" ht="15.75" customHeight="1">
      <c r="A726" s="1033"/>
      <c r="B726" s="1033"/>
      <c r="C726" s="1033"/>
      <c r="D726" s="1033"/>
      <c r="E726" s="1033"/>
      <c r="F726" s="1033"/>
      <c r="G726" s="1033"/>
      <c r="H726" s="1033"/>
      <c r="I726" s="1033"/>
      <c r="J726" s="1033"/>
      <c r="K726" s="1033"/>
    </row>
    <row r="727" spans="1:11" ht="15.75" customHeight="1">
      <c r="A727" s="1033"/>
      <c r="B727" s="1033"/>
      <c r="C727" s="1033"/>
      <c r="D727" s="1033"/>
      <c r="E727" s="1033"/>
      <c r="F727" s="1033"/>
      <c r="G727" s="1033"/>
      <c r="H727" s="1033"/>
      <c r="I727" s="1033"/>
      <c r="J727" s="1033"/>
      <c r="K727" s="1033"/>
    </row>
    <row r="728" spans="1:11" ht="15.75" customHeight="1">
      <c r="A728" s="1033"/>
      <c r="B728" s="1033"/>
      <c r="C728" s="1033"/>
      <c r="D728" s="1033"/>
      <c r="E728" s="1033"/>
      <c r="F728" s="1033"/>
      <c r="G728" s="1033"/>
      <c r="H728" s="1033"/>
      <c r="I728" s="1033"/>
      <c r="J728" s="1033"/>
      <c r="K728" s="1033"/>
    </row>
    <row r="729" spans="1:11" ht="15.75" customHeight="1">
      <c r="A729" s="1033"/>
      <c r="B729" s="1033"/>
      <c r="C729" s="1033"/>
      <c r="D729" s="1033"/>
      <c r="E729" s="1033"/>
      <c r="F729" s="1033"/>
      <c r="G729" s="1033"/>
      <c r="H729" s="1033"/>
      <c r="I729" s="1033"/>
      <c r="J729" s="1033"/>
      <c r="K729" s="1033"/>
    </row>
    <row r="730" spans="1:11" ht="15.75" customHeight="1">
      <c r="A730" s="1033"/>
      <c r="B730" s="1033"/>
      <c r="C730" s="1033"/>
      <c r="D730" s="1033"/>
      <c r="E730" s="1033"/>
      <c r="F730" s="1033"/>
      <c r="G730" s="1033"/>
      <c r="H730" s="1033"/>
      <c r="I730" s="1033"/>
      <c r="J730" s="1033"/>
      <c r="K730" s="1033"/>
    </row>
    <row r="731" spans="1:11" ht="15.75" customHeight="1">
      <c r="A731" s="1033"/>
      <c r="B731" s="1033"/>
      <c r="C731" s="1033"/>
      <c r="D731" s="1033"/>
      <c r="E731" s="1033"/>
      <c r="F731" s="1033"/>
      <c r="G731" s="1033"/>
      <c r="H731" s="1033"/>
      <c r="I731" s="1033"/>
      <c r="J731" s="1033"/>
      <c r="K731" s="1033"/>
    </row>
    <row r="732" spans="1:11" ht="15.75" customHeight="1">
      <c r="A732" s="1033"/>
      <c r="B732" s="1033"/>
      <c r="C732" s="1033"/>
      <c r="D732" s="1033"/>
      <c r="E732" s="1033"/>
      <c r="F732" s="1033"/>
      <c r="G732" s="1033"/>
      <c r="H732" s="1033"/>
      <c r="I732" s="1033"/>
      <c r="J732" s="1033"/>
      <c r="K732" s="1033"/>
    </row>
    <row r="733" spans="1:11" ht="15.75" customHeight="1">
      <c r="A733" s="1033"/>
      <c r="B733" s="1033"/>
      <c r="C733" s="1033"/>
      <c r="D733" s="1033"/>
      <c r="E733" s="1033"/>
      <c r="F733" s="1033"/>
      <c r="G733" s="1033"/>
      <c r="H733" s="1033"/>
      <c r="I733" s="1033"/>
      <c r="J733" s="1033"/>
      <c r="K733" s="1033"/>
    </row>
    <row r="734" spans="1:11" ht="15.75" customHeight="1">
      <c r="A734" s="1033"/>
      <c r="B734" s="1033"/>
      <c r="C734" s="1033"/>
      <c r="D734" s="1033"/>
      <c r="E734" s="1033"/>
      <c r="F734" s="1033"/>
      <c r="G734" s="1033"/>
      <c r="H734" s="1033"/>
      <c r="I734" s="1033"/>
      <c r="J734" s="1033"/>
      <c r="K734" s="1033"/>
    </row>
    <row r="735" spans="1:11" ht="15.75" customHeight="1">
      <c r="A735" s="1033"/>
      <c r="B735" s="1033"/>
      <c r="C735" s="1033"/>
      <c r="D735" s="1033"/>
      <c r="E735" s="1033"/>
      <c r="F735" s="1033"/>
      <c r="G735" s="1033"/>
      <c r="H735" s="1033"/>
      <c r="I735" s="1033"/>
      <c r="J735" s="1033"/>
      <c r="K735" s="1033"/>
    </row>
    <row r="736" spans="1:11" ht="15.75" customHeight="1">
      <c r="A736" s="1033"/>
      <c r="B736" s="1033"/>
      <c r="C736" s="1033"/>
      <c r="D736" s="1033"/>
      <c r="E736" s="1033"/>
      <c r="F736" s="1033"/>
      <c r="G736" s="1033"/>
      <c r="H736" s="1033"/>
      <c r="I736" s="1033"/>
      <c r="J736" s="1033"/>
      <c r="K736" s="1033"/>
    </row>
    <row r="737" spans="1:11" ht="15.75" customHeight="1">
      <c r="A737" s="1033"/>
      <c r="B737" s="1033"/>
      <c r="C737" s="1033"/>
      <c r="D737" s="1033"/>
      <c r="E737" s="1033"/>
      <c r="F737" s="1033"/>
      <c r="G737" s="1033"/>
      <c r="H737" s="1033"/>
      <c r="I737" s="1033"/>
      <c r="J737" s="1033"/>
      <c r="K737" s="1033"/>
    </row>
    <row r="738" spans="1:11" ht="15.75" customHeight="1">
      <c r="A738" s="1033"/>
      <c r="B738" s="1033"/>
      <c r="C738" s="1033"/>
      <c r="D738" s="1033"/>
      <c r="E738" s="1033"/>
      <c r="F738" s="1033"/>
      <c r="G738" s="1033"/>
      <c r="H738" s="1033"/>
      <c r="I738" s="1033"/>
      <c r="J738" s="1033"/>
      <c r="K738" s="1033"/>
    </row>
    <row r="739" spans="1:11" ht="15.75" customHeight="1">
      <c r="A739" s="1033"/>
      <c r="B739" s="1033"/>
      <c r="C739" s="1033"/>
      <c r="D739" s="1033"/>
      <c r="E739" s="1033"/>
      <c r="F739" s="1033"/>
      <c r="G739" s="1033"/>
      <c r="H739" s="1033"/>
      <c r="I739" s="1033"/>
      <c r="J739" s="1033"/>
      <c r="K739" s="1033"/>
    </row>
    <row r="740" spans="1:11" ht="15.75" customHeight="1">
      <c r="A740" s="1033"/>
      <c r="B740" s="1033"/>
      <c r="C740" s="1033"/>
      <c r="D740" s="1033"/>
      <c r="E740" s="1033"/>
      <c r="F740" s="1033"/>
      <c r="G740" s="1033"/>
      <c r="H740" s="1033"/>
      <c r="I740" s="1033"/>
      <c r="J740" s="1033"/>
      <c r="K740" s="1033"/>
    </row>
    <row r="741" spans="1:11" ht="15.75" customHeight="1">
      <c r="A741" s="1033"/>
      <c r="B741" s="1033"/>
      <c r="C741" s="1033"/>
      <c r="D741" s="1033"/>
      <c r="E741" s="1033"/>
      <c r="F741" s="1033"/>
      <c r="G741" s="1033"/>
      <c r="H741" s="1033"/>
      <c r="I741" s="1033"/>
      <c r="J741" s="1033"/>
      <c r="K741" s="1033"/>
    </row>
    <row r="742" spans="1:11" ht="15.75" customHeight="1">
      <c r="A742" s="1033"/>
      <c r="B742" s="1033"/>
      <c r="C742" s="1033"/>
      <c r="D742" s="1033"/>
      <c r="E742" s="1033"/>
      <c r="F742" s="1033"/>
      <c r="G742" s="1033"/>
      <c r="H742" s="1033"/>
      <c r="I742" s="1033"/>
      <c r="J742" s="1033"/>
      <c r="K742" s="1033"/>
    </row>
    <row r="743" spans="1:11" ht="15.75" customHeight="1">
      <c r="A743" s="1033"/>
      <c r="B743" s="1033"/>
      <c r="C743" s="1033"/>
      <c r="D743" s="1033"/>
      <c r="E743" s="1033"/>
      <c r="F743" s="1033"/>
      <c r="G743" s="1033"/>
      <c r="H743" s="1033"/>
      <c r="I743" s="1033"/>
      <c r="J743" s="1033"/>
      <c r="K743" s="1033"/>
    </row>
    <row r="744" spans="1:11" ht="15.75" customHeight="1">
      <c r="A744" s="1033"/>
      <c r="B744" s="1033"/>
      <c r="C744" s="1033"/>
      <c r="D744" s="1033"/>
      <c r="E744" s="1033"/>
      <c r="F744" s="1033"/>
      <c r="G744" s="1033"/>
      <c r="H744" s="1033"/>
      <c r="I744" s="1033"/>
      <c r="J744" s="1033"/>
      <c r="K744" s="1033"/>
    </row>
    <row r="745" spans="1:11" ht="15.75" customHeight="1">
      <c r="A745" s="1033"/>
      <c r="B745" s="1033"/>
      <c r="C745" s="1033"/>
      <c r="D745" s="1033"/>
      <c r="E745" s="1033"/>
      <c r="F745" s="1033"/>
      <c r="G745" s="1033"/>
      <c r="H745" s="1033"/>
      <c r="I745" s="1033"/>
      <c r="J745" s="1033"/>
      <c r="K745" s="1033"/>
    </row>
    <row r="746" spans="1:11" ht="15.75" customHeight="1">
      <c r="A746" s="1033"/>
      <c r="B746" s="1033"/>
      <c r="C746" s="1033"/>
      <c r="D746" s="1033"/>
      <c r="E746" s="1033"/>
      <c r="F746" s="1033"/>
      <c r="G746" s="1033"/>
      <c r="H746" s="1033"/>
      <c r="I746" s="1033"/>
      <c r="J746" s="1033"/>
      <c r="K746" s="1033"/>
    </row>
    <row r="747" spans="1:11" ht="15.75" customHeight="1">
      <c r="A747" s="1033"/>
      <c r="B747" s="1033"/>
      <c r="C747" s="1033"/>
      <c r="D747" s="1033"/>
      <c r="E747" s="1033"/>
      <c r="F747" s="1033"/>
      <c r="G747" s="1033"/>
      <c r="H747" s="1033"/>
      <c r="I747" s="1033"/>
      <c r="J747" s="1033"/>
      <c r="K747" s="1033"/>
    </row>
    <row r="748" spans="1:11" ht="15.75" customHeight="1">
      <c r="A748" s="1033"/>
      <c r="B748" s="1033"/>
      <c r="C748" s="1033"/>
      <c r="D748" s="1033"/>
      <c r="E748" s="1033"/>
      <c r="F748" s="1033"/>
      <c r="G748" s="1033"/>
      <c r="H748" s="1033"/>
      <c r="I748" s="1033"/>
      <c r="J748" s="1033"/>
      <c r="K748" s="1033"/>
    </row>
    <row r="749" spans="1:11" ht="15.75" customHeight="1">
      <c r="A749" s="1033"/>
      <c r="B749" s="1033"/>
      <c r="C749" s="1033"/>
      <c r="D749" s="1033"/>
      <c r="E749" s="1033"/>
      <c r="F749" s="1033"/>
      <c r="G749" s="1033"/>
      <c r="H749" s="1033"/>
      <c r="I749" s="1033"/>
      <c r="J749" s="1033"/>
      <c r="K749" s="1033"/>
    </row>
    <row r="750" spans="1:11" ht="15.75" customHeight="1">
      <c r="A750" s="1033"/>
      <c r="B750" s="1033"/>
      <c r="C750" s="1033"/>
      <c r="D750" s="1033"/>
      <c r="E750" s="1033"/>
      <c r="F750" s="1033"/>
      <c r="G750" s="1033"/>
      <c r="H750" s="1033"/>
      <c r="I750" s="1033"/>
      <c r="J750" s="1033"/>
      <c r="K750" s="1033"/>
    </row>
    <row r="751" spans="1:11" ht="15.75" customHeight="1">
      <c r="A751" s="1033"/>
      <c r="B751" s="1033"/>
      <c r="C751" s="1033"/>
      <c r="D751" s="1033"/>
      <c r="E751" s="1033"/>
      <c r="F751" s="1033"/>
      <c r="G751" s="1033"/>
      <c r="H751" s="1033"/>
      <c r="I751" s="1033"/>
      <c r="J751" s="1033"/>
      <c r="K751" s="1033"/>
    </row>
    <row r="752" spans="1:11" ht="15.75" customHeight="1">
      <c r="A752" s="1033"/>
      <c r="B752" s="1033"/>
      <c r="C752" s="1033"/>
      <c r="D752" s="1033"/>
      <c r="E752" s="1033"/>
      <c r="F752" s="1033"/>
      <c r="G752" s="1033"/>
      <c r="H752" s="1033"/>
      <c r="I752" s="1033"/>
      <c r="J752" s="1033"/>
      <c r="K752" s="1033"/>
    </row>
    <row r="753" spans="1:11" ht="15.75" customHeight="1">
      <c r="A753" s="1033"/>
      <c r="B753" s="1033"/>
      <c r="C753" s="1033"/>
      <c r="D753" s="1033"/>
      <c r="E753" s="1033"/>
      <c r="F753" s="1033"/>
      <c r="G753" s="1033"/>
      <c r="H753" s="1033"/>
      <c r="I753" s="1033"/>
      <c r="J753" s="1033"/>
      <c r="K753" s="1033"/>
    </row>
    <row r="754" spans="1:11" ht="15.75" customHeight="1">
      <c r="A754" s="1033"/>
      <c r="B754" s="1033"/>
      <c r="C754" s="1033"/>
      <c r="D754" s="1033"/>
      <c r="E754" s="1033"/>
      <c r="F754" s="1033"/>
      <c r="G754" s="1033"/>
      <c r="H754" s="1033"/>
      <c r="I754" s="1033"/>
      <c r="J754" s="1033"/>
      <c r="K754" s="1033"/>
    </row>
    <row r="755" spans="1:11" ht="15.75" customHeight="1">
      <c r="A755" s="1033"/>
      <c r="B755" s="1033"/>
      <c r="C755" s="1033"/>
      <c r="D755" s="1033"/>
      <c r="E755" s="1033"/>
      <c r="F755" s="1033"/>
      <c r="G755" s="1033"/>
      <c r="H755" s="1033"/>
      <c r="I755" s="1033"/>
      <c r="J755" s="1033"/>
      <c r="K755" s="1033"/>
    </row>
    <row r="756" spans="1:11" ht="15.75" customHeight="1">
      <c r="A756" s="1033"/>
      <c r="B756" s="1033"/>
      <c r="C756" s="1033"/>
      <c r="D756" s="1033"/>
      <c r="E756" s="1033"/>
      <c r="F756" s="1033"/>
      <c r="G756" s="1033"/>
      <c r="H756" s="1033"/>
      <c r="I756" s="1033"/>
      <c r="J756" s="1033"/>
      <c r="K756" s="1033"/>
    </row>
    <row r="757" spans="1:11" ht="15.75" customHeight="1">
      <c r="A757" s="1033"/>
      <c r="B757" s="1033"/>
      <c r="C757" s="1033"/>
      <c r="D757" s="1033"/>
      <c r="E757" s="1033"/>
      <c r="F757" s="1033"/>
      <c r="G757" s="1033"/>
      <c r="H757" s="1033"/>
      <c r="I757" s="1033"/>
      <c r="J757" s="1033"/>
      <c r="K757" s="1033"/>
    </row>
    <row r="758" spans="1:11" ht="15.75" customHeight="1">
      <c r="A758" s="1033"/>
      <c r="B758" s="1033"/>
      <c r="C758" s="1033"/>
      <c r="D758" s="1033"/>
      <c r="E758" s="1033"/>
      <c r="F758" s="1033"/>
      <c r="G758" s="1033"/>
      <c r="H758" s="1033"/>
      <c r="I758" s="1033"/>
      <c r="J758" s="1033"/>
      <c r="K758" s="1033"/>
    </row>
    <row r="759" spans="1:11" ht="15.75" customHeight="1">
      <c r="A759" s="1033"/>
      <c r="B759" s="1033"/>
      <c r="C759" s="1033"/>
      <c r="D759" s="1033"/>
      <c r="E759" s="1033"/>
      <c r="F759" s="1033"/>
      <c r="G759" s="1033"/>
      <c r="H759" s="1033"/>
      <c r="I759" s="1033"/>
      <c r="J759" s="1033"/>
      <c r="K759" s="1033"/>
    </row>
    <row r="760" spans="1:11" ht="15.75" customHeight="1">
      <c r="A760" s="1033"/>
      <c r="B760" s="1033"/>
      <c r="C760" s="1033"/>
      <c r="D760" s="1033"/>
      <c r="E760" s="1033"/>
      <c r="F760" s="1033"/>
      <c r="G760" s="1033"/>
      <c r="H760" s="1033"/>
      <c r="I760" s="1033"/>
      <c r="J760" s="1033"/>
      <c r="K760" s="1033"/>
    </row>
    <row r="761" spans="1:11" ht="15.75" customHeight="1">
      <c r="A761" s="1033"/>
      <c r="B761" s="1033"/>
      <c r="C761" s="1033"/>
      <c r="D761" s="1033"/>
      <c r="E761" s="1033"/>
      <c r="F761" s="1033"/>
      <c r="G761" s="1033"/>
      <c r="H761" s="1033"/>
      <c r="I761" s="1033"/>
      <c r="J761" s="1033"/>
      <c r="K761" s="1033"/>
    </row>
    <row r="762" spans="1:11" ht="15.75" customHeight="1">
      <c r="A762" s="1033"/>
      <c r="B762" s="1033"/>
      <c r="C762" s="1033"/>
      <c r="D762" s="1033"/>
      <c r="E762" s="1033"/>
      <c r="F762" s="1033"/>
      <c r="G762" s="1033"/>
      <c r="H762" s="1033"/>
      <c r="I762" s="1033"/>
      <c r="J762" s="1033"/>
      <c r="K762" s="1033"/>
    </row>
    <row r="763" spans="1:11" ht="15.75" customHeight="1">
      <c r="A763" s="1033"/>
      <c r="B763" s="1033"/>
      <c r="C763" s="1033"/>
      <c r="D763" s="1033"/>
      <c r="E763" s="1033"/>
      <c r="F763" s="1033"/>
      <c r="G763" s="1033"/>
      <c r="H763" s="1033"/>
      <c r="I763" s="1033"/>
      <c r="J763" s="1033"/>
      <c r="K763" s="1033"/>
    </row>
    <row r="764" spans="1:11" ht="15.75" customHeight="1">
      <c r="A764" s="1033"/>
      <c r="B764" s="1033"/>
      <c r="C764" s="1033"/>
      <c r="D764" s="1033"/>
      <c r="E764" s="1033"/>
      <c r="F764" s="1033"/>
      <c r="G764" s="1033"/>
      <c r="H764" s="1033"/>
      <c r="I764" s="1033"/>
      <c r="J764" s="1033"/>
      <c r="K764" s="1033"/>
    </row>
    <row r="765" spans="1:11" ht="15.75" customHeight="1">
      <c r="A765" s="1033"/>
      <c r="B765" s="1033"/>
      <c r="C765" s="1033"/>
      <c r="D765" s="1033"/>
      <c r="E765" s="1033"/>
      <c r="F765" s="1033"/>
      <c r="G765" s="1033"/>
      <c r="H765" s="1033"/>
      <c r="I765" s="1033"/>
      <c r="J765" s="1033"/>
      <c r="K765" s="1033"/>
    </row>
    <row r="766" spans="1:11" ht="15.75" customHeight="1">
      <c r="A766" s="1033"/>
      <c r="B766" s="1033"/>
      <c r="C766" s="1033"/>
      <c r="D766" s="1033"/>
      <c r="E766" s="1033"/>
      <c r="F766" s="1033"/>
      <c r="G766" s="1033"/>
      <c r="H766" s="1033"/>
      <c r="I766" s="1033"/>
      <c r="J766" s="1033"/>
      <c r="K766" s="1033"/>
    </row>
    <row r="767" spans="1:11" ht="15.75" customHeight="1">
      <c r="A767" s="1033"/>
      <c r="B767" s="1033"/>
      <c r="C767" s="1033"/>
      <c r="D767" s="1033"/>
      <c r="E767" s="1033"/>
      <c r="F767" s="1033"/>
      <c r="G767" s="1033"/>
      <c r="H767" s="1033"/>
      <c r="I767" s="1033"/>
      <c r="J767" s="1033"/>
      <c r="K767" s="1033"/>
    </row>
    <row r="768" spans="1:11" ht="15.75" customHeight="1">
      <c r="A768" s="1033"/>
      <c r="B768" s="1033"/>
      <c r="C768" s="1033"/>
      <c r="D768" s="1033"/>
      <c r="E768" s="1033"/>
      <c r="F768" s="1033"/>
      <c r="G768" s="1033"/>
      <c r="H768" s="1033"/>
      <c r="I768" s="1033"/>
      <c r="J768" s="1033"/>
      <c r="K768" s="1033"/>
    </row>
    <row r="769" spans="1:11" ht="15.75" customHeight="1">
      <c r="A769" s="1033"/>
      <c r="B769" s="1033"/>
      <c r="C769" s="1033"/>
      <c r="D769" s="1033"/>
      <c r="E769" s="1033"/>
      <c r="F769" s="1033"/>
      <c r="G769" s="1033"/>
      <c r="H769" s="1033"/>
      <c r="I769" s="1033"/>
      <c r="J769" s="1033"/>
      <c r="K769" s="1033"/>
    </row>
    <row r="770" spans="1:11" ht="15.75" customHeight="1">
      <c r="A770" s="1033"/>
      <c r="B770" s="1033"/>
      <c r="C770" s="1033"/>
      <c r="D770" s="1033"/>
      <c r="E770" s="1033"/>
      <c r="F770" s="1033"/>
      <c r="G770" s="1033"/>
      <c r="H770" s="1033"/>
      <c r="I770" s="1033"/>
      <c r="J770" s="1033"/>
      <c r="K770" s="1033"/>
    </row>
    <row r="771" spans="1:11" ht="15.75" customHeight="1">
      <c r="A771" s="1033"/>
      <c r="B771" s="1033"/>
      <c r="C771" s="1033"/>
      <c r="D771" s="1033"/>
      <c r="E771" s="1033"/>
      <c r="F771" s="1033"/>
      <c r="G771" s="1033"/>
      <c r="H771" s="1033"/>
      <c r="I771" s="1033"/>
      <c r="J771" s="1033"/>
      <c r="K771" s="1033"/>
    </row>
    <row r="772" spans="1:11" ht="15.75" customHeight="1">
      <c r="A772" s="1033"/>
      <c r="B772" s="1033"/>
      <c r="C772" s="1033"/>
      <c r="D772" s="1033"/>
      <c r="E772" s="1033"/>
      <c r="F772" s="1033"/>
      <c r="G772" s="1033"/>
      <c r="H772" s="1033"/>
      <c r="I772" s="1033"/>
      <c r="J772" s="1033"/>
      <c r="K772" s="1033"/>
    </row>
    <row r="773" spans="1:11" ht="15.75" customHeight="1">
      <c r="A773" s="1033"/>
      <c r="B773" s="1033"/>
      <c r="C773" s="1033"/>
      <c r="D773" s="1033"/>
      <c r="E773" s="1033"/>
      <c r="F773" s="1033"/>
      <c r="G773" s="1033"/>
      <c r="H773" s="1033"/>
      <c r="I773" s="1033"/>
      <c r="J773" s="1033"/>
      <c r="K773" s="1033"/>
    </row>
    <row r="774" spans="1:11" ht="15.75" customHeight="1">
      <c r="A774" s="1033"/>
      <c r="B774" s="1033"/>
      <c r="C774" s="1033"/>
      <c r="D774" s="1033"/>
      <c r="E774" s="1033"/>
      <c r="F774" s="1033"/>
      <c r="G774" s="1033"/>
      <c r="H774" s="1033"/>
      <c r="I774" s="1033"/>
      <c r="J774" s="1033"/>
      <c r="K774" s="1033"/>
    </row>
    <row r="775" spans="1:11" ht="15.75" customHeight="1">
      <c r="A775" s="1033"/>
      <c r="B775" s="1033"/>
      <c r="C775" s="1033"/>
      <c r="D775" s="1033"/>
      <c r="E775" s="1033"/>
      <c r="F775" s="1033"/>
      <c r="G775" s="1033"/>
      <c r="H775" s="1033"/>
      <c r="I775" s="1033"/>
      <c r="J775" s="1033"/>
      <c r="K775" s="1033"/>
    </row>
    <row r="776" spans="1:11" ht="15.75" customHeight="1">
      <c r="A776" s="1033"/>
      <c r="B776" s="1033"/>
      <c r="C776" s="1033"/>
      <c r="D776" s="1033"/>
      <c r="E776" s="1033"/>
      <c r="F776" s="1033"/>
      <c r="G776" s="1033"/>
      <c r="H776" s="1033"/>
      <c r="I776" s="1033"/>
      <c r="J776" s="1033"/>
      <c r="K776" s="1033"/>
    </row>
    <row r="777" spans="1:11" ht="15.75" customHeight="1">
      <c r="A777" s="1033"/>
      <c r="B777" s="1033"/>
      <c r="C777" s="1033"/>
      <c r="D777" s="1033"/>
      <c r="E777" s="1033"/>
      <c r="F777" s="1033"/>
      <c r="G777" s="1033"/>
      <c r="H777" s="1033"/>
      <c r="I777" s="1033"/>
      <c r="J777" s="1033"/>
      <c r="K777" s="1033"/>
    </row>
    <row r="778" spans="1:11" ht="15.75" customHeight="1">
      <c r="A778" s="1033"/>
      <c r="B778" s="1033"/>
      <c r="C778" s="1033"/>
      <c r="D778" s="1033"/>
      <c r="E778" s="1033"/>
      <c r="F778" s="1033"/>
      <c r="G778" s="1033"/>
      <c r="H778" s="1033"/>
      <c r="I778" s="1033"/>
      <c r="J778" s="1033"/>
      <c r="K778" s="1033"/>
    </row>
    <row r="779" spans="1:11" ht="15.75" customHeight="1">
      <c r="A779" s="1033"/>
      <c r="B779" s="1033"/>
      <c r="C779" s="1033"/>
      <c r="D779" s="1033"/>
      <c r="E779" s="1033"/>
      <c r="F779" s="1033"/>
      <c r="G779" s="1033"/>
      <c r="H779" s="1033"/>
      <c r="I779" s="1033"/>
      <c r="J779" s="1033"/>
      <c r="K779" s="1033"/>
    </row>
    <row r="780" spans="1:11" ht="15.75" customHeight="1">
      <c r="A780" s="1033"/>
      <c r="B780" s="1033"/>
      <c r="C780" s="1033"/>
      <c r="D780" s="1033"/>
      <c r="E780" s="1033"/>
      <c r="F780" s="1033"/>
      <c r="G780" s="1033"/>
      <c r="H780" s="1033"/>
      <c r="I780" s="1033"/>
      <c r="J780" s="1033"/>
      <c r="K780" s="1033"/>
    </row>
    <row r="781" spans="1:11" ht="15.75" customHeight="1">
      <c r="A781" s="1033"/>
      <c r="B781" s="1033"/>
      <c r="C781" s="1033"/>
      <c r="D781" s="1033"/>
      <c r="E781" s="1033"/>
      <c r="F781" s="1033"/>
      <c r="G781" s="1033"/>
      <c r="H781" s="1033"/>
      <c r="I781" s="1033"/>
      <c r="J781" s="1033"/>
      <c r="K781" s="1033"/>
    </row>
    <row r="782" spans="1:11" ht="15.75" customHeight="1">
      <c r="A782" s="1033"/>
      <c r="B782" s="1033"/>
      <c r="C782" s="1033"/>
      <c r="D782" s="1033"/>
      <c r="E782" s="1033"/>
      <c r="F782" s="1033"/>
      <c r="G782" s="1033"/>
      <c r="H782" s="1033"/>
      <c r="I782" s="1033"/>
      <c r="J782" s="1033"/>
      <c r="K782" s="1033"/>
    </row>
    <row r="783" spans="1:11" ht="15.75" customHeight="1">
      <c r="A783" s="1033"/>
      <c r="B783" s="1033"/>
      <c r="C783" s="1033"/>
      <c r="D783" s="1033"/>
      <c r="E783" s="1033"/>
      <c r="F783" s="1033"/>
      <c r="G783" s="1033"/>
      <c r="H783" s="1033"/>
      <c r="I783" s="1033"/>
      <c r="J783" s="1033"/>
      <c r="K783" s="1033"/>
    </row>
    <row r="784" spans="1:11" ht="15.75" customHeight="1">
      <c r="A784" s="1033"/>
      <c r="B784" s="1033"/>
      <c r="C784" s="1033"/>
      <c r="D784" s="1033"/>
      <c r="E784" s="1033"/>
      <c r="F784" s="1033"/>
      <c r="G784" s="1033"/>
      <c r="H784" s="1033"/>
      <c r="I784" s="1033"/>
      <c r="J784" s="1033"/>
      <c r="K784" s="1033"/>
    </row>
    <row r="785" spans="1:11" ht="15.75" customHeight="1">
      <c r="A785" s="1033"/>
      <c r="B785" s="1033"/>
      <c r="C785" s="1033"/>
      <c r="D785" s="1033"/>
      <c r="E785" s="1033"/>
      <c r="F785" s="1033"/>
      <c r="G785" s="1033"/>
      <c r="H785" s="1033"/>
      <c r="I785" s="1033"/>
      <c r="J785" s="1033"/>
      <c r="K785" s="1033"/>
    </row>
    <row r="786" spans="1:11" ht="15.75" customHeight="1">
      <c r="A786" s="1033"/>
      <c r="B786" s="1033"/>
      <c r="C786" s="1033"/>
      <c r="D786" s="1033"/>
      <c r="E786" s="1033"/>
      <c r="F786" s="1033"/>
      <c r="G786" s="1033"/>
      <c r="H786" s="1033"/>
      <c r="I786" s="1033"/>
      <c r="J786" s="1033"/>
      <c r="K786" s="1033"/>
    </row>
    <row r="787" spans="1:11" ht="15.75" customHeight="1">
      <c r="A787" s="1033"/>
      <c r="B787" s="1033"/>
      <c r="C787" s="1033"/>
      <c r="D787" s="1033"/>
      <c r="E787" s="1033"/>
      <c r="F787" s="1033"/>
      <c r="G787" s="1033"/>
      <c r="H787" s="1033"/>
      <c r="I787" s="1033"/>
      <c r="J787" s="1033"/>
      <c r="K787" s="1033"/>
    </row>
    <row r="788" spans="1:11" ht="15.75" customHeight="1">
      <c r="A788" s="1033"/>
      <c r="B788" s="1033"/>
      <c r="C788" s="1033"/>
      <c r="D788" s="1033"/>
      <c r="E788" s="1033"/>
      <c r="F788" s="1033"/>
      <c r="G788" s="1033"/>
      <c r="H788" s="1033"/>
      <c r="I788" s="1033"/>
      <c r="J788" s="1033"/>
      <c r="K788" s="1033"/>
    </row>
    <row r="789" spans="1:11" ht="15.75" customHeight="1">
      <c r="A789" s="1033"/>
      <c r="B789" s="1033"/>
      <c r="C789" s="1033"/>
      <c r="D789" s="1033"/>
      <c r="E789" s="1033"/>
      <c r="F789" s="1033"/>
      <c r="G789" s="1033"/>
      <c r="H789" s="1033"/>
      <c r="I789" s="1033"/>
      <c r="J789" s="1033"/>
      <c r="K789" s="1033"/>
    </row>
    <row r="790" spans="1:11" ht="15.75" customHeight="1">
      <c r="A790" s="1033"/>
      <c r="B790" s="1033"/>
      <c r="C790" s="1033"/>
      <c r="D790" s="1033"/>
      <c r="E790" s="1033"/>
      <c r="F790" s="1033"/>
      <c r="G790" s="1033"/>
      <c r="H790" s="1033"/>
      <c r="I790" s="1033"/>
      <c r="J790" s="1033"/>
      <c r="K790" s="1033"/>
    </row>
    <row r="791" spans="1:11" ht="15.75" customHeight="1">
      <c r="A791" s="1033"/>
      <c r="B791" s="1033"/>
      <c r="C791" s="1033"/>
      <c r="D791" s="1033"/>
      <c r="E791" s="1033"/>
      <c r="F791" s="1033"/>
      <c r="G791" s="1033"/>
      <c r="H791" s="1033"/>
      <c r="I791" s="1033"/>
      <c r="J791" s="1033"/>
      <c r="K791" s="1033"/>
    </row>
    <row r="792" spans="1:11" ht="15.75" customHeight="1">
      <c r="A792" s="1033"/>
      <c r="B792" s="1033"/>
      <c r="C792" s="1033"/>
      <c r="D792" s="1033"/>
      <c r="E792" s="1033"/>
      <c r="F792" s="1033"/>
      <c r="G792" s="1033"/>
      <c r="H792" s="1033"/>
      <c r="I792" s="1033"/>
      <c r="J792" s="1033"/>
      <c r="K792" s="1033"/>
    </row>
    <row r="793" spans="1:11" ht="15.75" customHeight="1">
      <c r="A793" s="1033"/>
      <c r="B793" s="1033"/>
      <c r="C793" s="1033"/>
      <c r="D793" s="1033"/>
      <c r="E793" s="1033"/>
      <c r="F793" s="1033"/>
      <c r="G793" s="1033"/>
      <c r="H793" s="1033"/>
      <c r="I793" s="1033"/>
      <c r="J793" s="1033"/>
      <c r="K793" s="1033"/>
    </row>
    <row r="794" spans="1:11" ht="15.75" customHeight="1">
      <c r="A794" s="1033"/>
      <c r="B794" s="1033"/>
      <c r="C794" s="1033"/>
      <c r="D794" s="1033"/>
      <c r="E794" s="1033"/>
      <c r="F794" s="1033"/>
      <c r="G794" s="1033"/>
      <c r="H794" s="1033"/>
      <c r="I794" s="1033"/>
      <c r="J794" s="1033"/>
      <c r="K794" s="1033"/>
    </row>
    <row r="795" spans="1:11" ht="15.75" customHeight="1">
      <c r="A795" s="1033"/>
      <c r="B795" s="1033"/>
      <c r="C795" s="1033"/>
      <c r="D795" s="1033"/>
      <c r="E795" s="1033"/>
      <c r="F795" s="1033"/>
      <c r="G795" s="1033"/>
      <c r="H795" s="1033"/>
      <c r="I795" s="1033"/>
      <c r="J795" s="1033"/>
      <c r="K795" s="1033"/>
    </row>
    <row r="796" spans="1:11" ht="15.75" customHeight="1">
      <c r="A796" s="1033"/>
      <c r="B796" s="1033"/>
      <c r="C796" s="1033"/>
      <c r="D796" s="1033"/>
      <c r="E796" s="1033"/>
      <c r="F796" s="1033"/>
      <c r="G796" s="1033"/>
      <c r="H796" s="1033"/>
      <c r="I796" s="1033"/>
      <c r="J796" s="1033"/>
      <c r="K796" s="1033"/>
    </row>
    <row r="797" spans="1:11" ht="15.75" customHeight="1">
      <c r="A797" s="1033"/>
      <c r="B797" s="1033"/>
      <c r="C797" s="1033"/>
      <c r="D797" s="1033"/>
      <c r="E797" s="1033"/>
      <c r="F797" s="1033"/>
      <c r="G797" s="1033"/>
      <c r="H797" s="1033"/>
      <c r="I797" s="1033"/>
      <c r="J797" s="1033"/>
      <c r="K797" s="1033"/>
    </row>
    <row r="798" spans="1:11" ht="15.75" customHeight="1">
      <c r="A798" s="1033"/>
      <c r="B798" s="1033"/>
      <c r="C798" s="1033"/>
      <c r="D798" s="1033"/>
      <c r="E798" s="1033"/>
      <c r="F798" s="1033"/>
      <c r="G798" s="1033"/>
      <c r="H798" s="1033"/>
      <c r="I798" s="1033"/>
      <c r="J798" s="1033"/>
      <c r="K798" s="1033"/>
    </row>
    <row r="799" spans="1:11" ht="15.75" customHeight="1">
      <c r="A799" s="1033"/>
      <c r="B799" s="1033"/>
      <c r="C799" s="1033"/>
      <c r="D799" s="1033"/>
      <c r="E799" s="1033"/>
      <c r="F799" s="1033"/>
      <c r="G799" s="1033"/>
      <c r="H799" s="1033"/>
      <c r="I799" s="1033"/>
      <c r="J799" s="1033"/>
      <c r="K799" s="1033"/>
    </row>
    <row r="800" spans="1:11" ht="15.75" customHeight="1">
      <c r="A800" s="1033"/>
      <c r="B800" s="1033"/>
      <c r="C800" s="1033"/>
      <c r="D800" s="1033"/>
      <c r="E800" s="1033"/>
      <c r="F800" s="1033"/>
      <c r="G800" s="1033"/>
      <c r="H800" s="1033"/>
      <c r="I800" s="1033"/>
      <c r="J800" s="1033"/>
      <c r="K800" s="1033"/>
    </row>
    <row r="801" spans="1:11" ht="15.75" customHeight="1">
      <c r="A801" s="1033"/>
      <c r="B801" s="1033"/>
      <c r="C801" s="1033"/>
      <c r="D801" s="1033"/>
      <c r="E801" s="1033"/>
      <c r="F801" s="1033"/>
      <c r="G801" s="1033"/>
      <c r="H801" s="1033"/>
      <c r="I801" s="1033"/>
      <c r="J801" s="1033"/>
      <c r="K801" s="1033"/>
    </row>
    <row r="802" spans="1:11" ht="15.75" customHeight="1">
      <c r="A802" s="1033"/>
      <c r="B802" s="1033"/>
      <c r="C802" s="1033"/>
      <c r="D802" s="1033"/>
      <c r="E802" s="1033"/>
      <c r="F802" s="1033"/>
      <c r="G802" s="1033"/>
      <c r="H802" s="1033"/>
      <c r="I802" s="1033"/>
      <c r="J802" s="1033"/>
      <c r="K802" s="1033"/>
    </row>
    <row r="803" spans="1:11" ht="15.75" customHeight="1">
      <c r="A803" s="1033"/>
      <c r="B803" s="1033"/>
      <c r="C803" s="1033"/>
      <c r="D803" s="1033"/>
      <c r="E803" s="1033"/>
      <c r="F803" s="1033"/>
      <c r="G803" s="1033"/>
      <c r="H803" s="1033"/>
      <c r="I803" s="1033"/>
      <c r="J803" s="1033"/>
      <c r="K803" s="1033"/>
    </row>
    <row r="804" spans="1:11" ht="15.75" customHeight="1">
      <c r="A804" s="1033"/>
      <c r="B804" s="1033"/>
      <c r="C804" s="1033"/>
      <c r="D804" s="1033"/>
      <c r="E804" s="1033"/>
      <c r="F804" s="1033"/>
      <c r="G804" s="1033"/>
      <c r="H804" s="1033"/>
      <c r="I804" s="1033"/>
      <c r="J804" s="1033"/>
      <c r="K804" s="1033"/>
    </row>
    <row r="805" spans="1:11" ht="15.75" customHeight="1">
      <c r="A805" s="1033"/>
      <c r="B805" s="1033"/>
      <c r="C805" s="1033"/>
      <c r="D805" s="1033"/>
      <c r="E805" s="1033"/>
      <c r="F805" s="1033"/>
      <c r="G805" s="1033"/>
      <c r="H805" s="1033"/>
      <c r="I805" s="1033"/>
      <c r="J805" s="1033"/>
      <c r="K805" s="1033"/>
    </row>
    <row r="806" spans="1:11" ht="15.75" customHeight="1">
      <c r="A806" s="1033"/>
      <c r="B806" s="1033"/>
      <c r="C806" s="1033"/>
      <c r="D806" s="1033"/>
      <c r="E806" s="1033"/>
      <c r="F806" s="1033"/>
      <c r="G806" s="1033"/>
      <c r="H806" s="1033"/>
      <c r="I806" s="1033"/>
      <c r="J806" s="1033"/>
      <c r="K806" s="1033"/>
    </row>
    <row r="807" spans="1:11" ht="15.75" customHeight="1">
      <c r="A807" s="1033"/>
      <c r="B807" s="1033"/>
      <c r="C807" s="1033"/>
      <c r="D807" s="1033"/>
      <c r="E807" s="1033"/>
      <c r="F807" s="1033"/>
      <c r="G807" s="1033"/>
      <c r="H807" s="1033"/>
      <c r="I807" s="1033"/>
      <c r="J807" s="1033"/>
      <c r="K807" s="1033"/>
    </row>
    <row r="808" spans="1:11" ht="15.75" customHeight="1">
      <c r="A808" s="1033"/>
      <c r="B808" s="1033"/>
      <c r="C808" s="1033"/>
      <c r="D808" s="1033"/>
      <c r="E808" s="1033"/>
      <c r="F808" s="1033"/>
      <c r="G808" s="1033"/>
      <c r="H808" s="1033"/>
      <c r="I808" s="1033"/>
      <c r="J808" s="1033"/>
      <c r="K808" s="1033"/>
    </row>
    <row r="809" spans="1:11" ht="15.75" customHeight="1">
      <c r="A809" s="1033"/>
      <c r="B809" s="1033"/>
      <c r="C809" s="1033"/>
      <c r="D809" s="1033"/>
      <c r="E809" s="1033"/>
      <c r="F809" s="1033"/>
      <c r="G809" s="1033"/>
      <c r="H809" s="1033"/>
      <c r="I809" s="1033"/>
      <c r="J809" s="1033"/>
      <c r="K809" s="1033"/>
    </row>
    <row r="810" spans="1:11" ht="15.75" customHeight="1">
      <c r="A810" s="1033"/>
      <c r="B810" s="1033"/>
      <c r="C810" s="1033"/>
      <c r="D810" s="1033"/>
      <c r="E810" s="1033"/>
      <c r="F810" s="1033"/>
      <c r="G810" s="1033"/>
      <c r="H810" s="1033"/>
      <c r="I810" s="1033"/>
      <c r="J810" s="1033"/>
      <c r="K810" s="1033"/>
    </row>
    <row r="811" spans="1:11" ht="15.75" customHeight="1">
      <c r="A811" s="1033"/>
      <c r="B811" s="1033"/>
      <c r="C811" s="1033"/>
      <c r="D811" s="1033"/>
      <c r="E811" s="1033"/>
      <c r="F811" s="1033"/>
      <c r="G811" s="1033"/>
      <c r="H811" s="1033"/>
      <c r="I811" s="1033"/>
      <c r="J811" s="1033"/>
      <c r="K811" s="1033"/>
    </row>
    <row r="812" spans="1:11" ht="15.75" customHeight="1">
      <c r="A812" s="1033"/>
      <c r="B812" s="1033"/>
      <c r="C812" s="1033"/>
      <c r="D812" s="1033"/>
      <c r="E812" s="1033"/>
      <c r="F812" s="1033"/>
      <c r="G812" s="1033"/>
      <c r="H812" s="1033"/>
      <c r="I812" s="1033"/>
      <c r="J812" s="1033"/>
      <c r="K812" s="1033"/>
    </row>
    <row r="813" spans="1:11" ht="15.75" customHeight="1">
      <c r="A813" s="1033"/>
      <c r="B813" s="1033"/>
      <c r="C813" s="1033"/>
      <c r="D813" s="1033"/>
      <c r="E813" s="1033"/>
      <c r="F813" s="1033"/>
      <c r="G813" s="1033"/>
      <c r="H813" s="1033"/>
      <c r="I813" s="1033"/>
      <c r="J813" s="1033"/>
      <c r="K813" s="1033"/>
    </row>
    <row r="814" spans="1:11" ht="15.75" customHeight="1">
      <c r="A814" s="1033"/>
      <c r="B814" s="1033"/>
      <c r="C814" s="1033"/>
      <c r="D814" s="1033"/>
      <c r="E814" s="1033"/>
      <c r="F814" s="1033"/>
      <c r="G814" s="1033"/>
      <c r="H814" s="1033"/>
      <c r="I814" s="1033"/>
      <c r="J814" s="1033"/>
      <c r="K814" s="1033"/>
    </row>
    <row r="815" spans="1:11" ht="15.75" customHeight="1">
      <c r="A815" s="1033"/>
      <c r="B815" s="1033"/>
      <c r="C815" s="1033"/>
      <c r="D815" s="1033"/>
      <c r="E815" s="1033"/>
      <c r="F815" s="1033"/>
      <c r="G815" s="1033"/>
      <c r="H815" s="1033"/>
      <c r="I815" s="1033"/>
      <c r="J815" s="1033"/>
      <c r="K815" s="1033"/>
    </row>
    <row r="816" spans="1:11" ht="15.75" customHeight="1">
      <c r="A816" s="1033"/>
      <c r="B816" s="1033"/>
      <c r="C816" s="1033"/>
      <c r="D816" s="1033"/>
      <c r="E816" s="1033"/>
      <c r="F816" s="1033"/>
      <c r="G816" s="1033"/>
      <c r="H816" s="1033"/>
      <c r="I816" s="1033"/>
      <c r="J816" s="1033"/>
      <c r="K816" s="1033"/>
    </row>
    <row r="817" spans="1:11" ht="15.75" customHeight="1">
      <c r="A817" s="1033"/>
      <c r="B817" s="1033"/>
      <c r="C817" s="1033"/>
      <c r="D817" s="1033"/>
      <c r="E817" s="1033"/>
      <c r="F817" s="1033"/>
      <c r="G817" s="1033"/>
      <c r="H817" s="1033"/>
      <c r="I817" s="1033"/>
      <c r="J817" s="1033"/>
      <c r="K817" s="1033"/>
    </row>
    <row r="818" spans="1:11" ht="15.75" customHeight="1">
      <c r="A818" s="1033"/>
      <c r="B818" s="1033"/>
      <c r="C818" s="1033"/>
      <c r="D818" s="1033"/>
      <c r="E818" s="1033"/>
      <c r="F818" s="1033"/>
      <c r="G818" s="1033"/>
      <c r="H818" s="1033"/>
      <c r="I818" s="1033"/>
      <c r="J818" s="1033"/>
      <c r="K818" s="1033"/>
    </row>
    <row r="819" spans="1:11" ht="15.75" customHeight="1">
      <c r="A819" s="1033"/>
      <c r="B819" s="1033"/>
      <c r="C819" s="1033"/>
      <c r="D819" s="1033"/>
      <c r="E819" s="1033"/>
      <c r="F819" s="1033"/>
      <c r="G819" s="1033"/>
      <c r="H819" s="1033"/>
      <c r="I819" s="1033"/>
      <c r="J819" s="1033"/>
      <c r="K819" s="1033"/>
    </row>
    <row r="820" spans="1:11" ht="15.75" customHeight="1">
      <c r="A820" s="1033"/>
      <c r="B820" s="1033"/>
      <c r="C820" s="1033"/>
      <c r="D820" s="1033"/>
      <c r="E820" s="1033"/>
      <c r="F820" s="1033"/>
      <c r="G820" s="1033"/>
      <c r="H820" s="1033"/>
      <c r="I820" s="1033"/>
      <c r="J820" s="1033"/>
      <c r="K820" s="1033"/>
    </row>
    <row r="821" spans="1:11" ht="15.75" customHeight="1">
      <c r="A821" s="1033"/>
      <c r="B821" s="1033"/>
      <c r="C821" s="1033"/>
      <c r="D821" s="1033"/>
      <c r="E821" s="1033"/>
      <c r="F821" s="1033"/>
      <c r="G821" s="1033"/>
      <c r="H821" s="1033"/>
      <c r="I821" s="1033"/>
      <c r="J821" s="1033"/>
      <c r="K821" s="1033"/>
    </row>
    <row r="822" spans="1:11" ht="15.75" customHeight="1">
      <c r="A822" s="1033"/>
      <c r="B822" s="1033"/>
      <c r="C822" s="1033"/>
      <c r="D822" s="1033"/>
      <c r="E822" s="1033"/>
      <c r="F822" s="1033"/>
      <c r="G822" s="1033"/>
      <c r="H822" s="1033"/>
      <c r="I822" s="1033"/>
      <c r="J822" s="1033"/>
      <c r="K822" s="1033"/>
    </row>
    <row r="823" spans="1:11" ht="15.75" customHeight="1">
      <c r="A823" s="1033"/>
      <c r="B823" s="1033"/>
      <c r="C823" s="1033"/>
      <c r="D823" s="1033"/>
      <c r="E823" s="1033"/>
      <c r="F823" s="1033"/>
      <c r="G823" s="1033"/>
      <c r="H823" s="1033"/>
      <c r="I823" s="1033"/>
      <c r="J823" s="1033"/>
      <c r="K823" s="1033"/>
    </row>
    <row r="824" spans="1:11" ht="15.75" customHeight="1">
      <c r="A824" s="1033"/>
      <c r="B824" s="1033"/>
      <c r="C824" s="1033"/>
      <c r="D824" s="1033"/>
      <c r="E824" s="1033"/>
      <c r="F824" s="1033"/>
      <c r="G824" s="1033"/>
      <c r="H824" s="1033"/>
      <c r="I824" s="1033"/>
      <c r="J824" s="1033"/>
      <c r="K824" s="1033"/>
    </row>
    <row r="825" spans="1:11" ht="15.75" customHeight="1">
      <c r="A825" s="1033"/>
      <c r="B825" s="1033"/>
      <c r="C825" s="1033"/>
      <c r="D825" s="1033"/>
      <c r="E825" s="1033"/>
      <c r="F825" s="1033"/>
      <c r="G825" s="1033"/>
      <c r="H825" s="1033"/>
      <c r="I825" s="1033"/>
      <c r="J825" s="1033"/>
      <c r="K825" s="1033"/>
    </row>
    <row r="826" spans="1:11" ht="15.75" customHeight="1">
      <c r="A826" s="1033"/>
      <c r="B826" s="1033"/>
      <c r="C826" s="1033"/>
      <c r="D826" s="1033"/>
      <c r="E826" s="1033"/>
      <c r="F826" s="1033"/>
      <c r="G826" s="1033"/>
      <c r="H826" s="1033"/>
      <c r="I826" s="1033"/>
      <c r="J826" s="1033"/>
      <c r="K826" s="1033"/>
    </row>
    <row r="827" spans="1:11" ht="15.75" customHeight="1">
      <c r="A827" s="1033"/>
      <c r="B827" s="1033"/>
      <c r="C827" s="1033"/>
      <c r="D827" s="1033"/>
      <c r="E827" s="1033"/>
      <c r="F827" s="1033"/>
      <c r="G827" s="1033"/>
      <c r="H827" s="1033"/>
      <c r="I827" s="1033"/>
      <c r="J827" s="1033"/>
      <c r="K827" s="1033"/>
    </row>
    <row r="828" spans="1:11" ht="15.75" customHeight="1">
      <c r="A828" s="1033"/>
      <c r="B828" s="1033"/>
      <c r="C828" s="1033"/>
      <c r="D828" s="1033"/>
      <c r="E828" s="1033"/>
      <c r="F828" s="1033"/>
      <c r="G828" s="1033"/>
      <c r="H828" s="1033"/>
      <c r="I828" s="1033"/>
      <c r="J828" s="1033"/>
      <c r="K828" s="1033"/>
    </row>
    <row r="829" spans="1:11" ht="15.75" customHeight="1">
      <c r="A829" s="1033"/>
      <c r="B829" s="1033"/>
      <c r="C829" s="1033"/>
      <c r="D829" s="1033"/>
      <c r="E829" s="1033"/>
      <c r="F829" s="1033"/>
      <c r="G829" s="1033"/>
      <c r="H829" s="1033"/>
      <c r="I829" s="1033"/>
      <c r="J829" s="1033"/>
      <c r="K829" s="1033"/>
    </row>
    <row r="830" spans="1:11" ht="15.75" customHeight="1">
      <c r="A830" s="1033"/>
      <c r="B830" s="1033"/>
      <c r="C830" s="1033"/>
      <c r="D830" s="1033"/>
      <c r="E830" s="1033"/>
      <c r="F830" s="1033"/>
      <c r="G830" s="1033"/>
      <c r="H830" s="1033"/>
      <c r="I830" s="1033"/>
      <c r="J830" s="1033"/>
      <c r="K830" s="1033"/>
    </row>
    <row r="831" spans="1:11" ht="15.75" customHeight="1">
      <c r="A831" s="1033"/>
      <c r="B831" s="1033"/>
      <c r="C831" s="1033"/>
      <c r="D831" s="1033"/>
      <c r="E831" s="1033"/>
      <c r="F831" s="1033"/>
      <c r="G831" s="1033"/>
      <c r="H831" s="1033"/>
      <c r="I831" s="1033"/>
      <c r="J831" s="1033"/>
      <c r="K831" s="1033"/>
    </row>
    <row r="832" spans="1:11" ht="15.75" customHeight="1">
      <c r="A832" s="1033"/>
      <c r="B832" s="1033"/>
      <c r="C832" s="1033"/>
      <c r="D832" s="1033"/>
      <c r="E832" s="1033"/>
      <c r="F832" s="1033"/>
      <c r="G832" s="1033"/>
      <c r="H832" s="1033"/>
      <c r="I832" s="1033"/>
      <c r="J832" s="1033"/>
      <c r="K832" s="1033"/>
    </row>
    <row r="833" spans="1:11" ht="15.75" customHeight="1">
      <c r="A833" s="1033"/>
      <c r="B833" s="1033"/>
      <c r="C833" s="1033"/>
      <c r="D833" s="1033"/>
      <c r="E833" s="1033"/>
      <c r="F833" s="1033"/>
      <c r="G833" s="1033"/>
      <c r="H833" s="1033"/>
      <c r="I833" s="1033"/>
      <c r="J833" s="1033"/>
      <c r="K833" s="1033"/>
    </row>
    <row r="834" spans="1:11" ht="15.75" customHeight="1">
      <c r="A834" s="1033"/>
      <c r="B834" s="1033"/>
      <c r="C834" s="1033"/>
      <c r="D834" s="1033"/>
      <c r="E834" s="1033"/>
      <c r="F834" s="1033"/>
      <c r="G834" s="1033"/>
      <c r="H834" s="1033"/>
      <c r="I834" s="1033"/>
      <c r="J834" s="1033"/>
      <c r="K834" s="1033"/>
    </row>
    <row r="835" spans="1:11" ht="15.75" customHeight="1">
      <c r="A835" s="1033"/>
      <c r="B835" s="1033"/>
      <c r="C835" s="1033"/>
      <c r="D835" s="1033"/>
      <c r="E835" s="1033"/>
      <c r="F835" s="1033"/>
      <c r="G835" s="1033"/>
      <c r="H835" s="1033"/>
      <c r="I835" s="1033"/>
      <c r="J835" s="1033"/>
      <c r="K835" s="1033"/>
    </row>
    <row r="836" spans="1:11" ht="15.75" customHeight="1">
      <c r="A836" s="1033"/>
      <c r="B836" s="1033"/>
      <c r="C836" s="1033"/>
      <c r="D836" s="1033"/>
      <c r="E836" s="1033"/>
      <c r="F836" s="1033"/>
      <c r="G836" s="1033"/>
      <c r="H836" s="1033"/>
      <c r="I836" s="1033"/>
      <c r="J836" s="1033"/>
      <c r="K836" s="1033"/>
    </row>
    <row r="837" spans="1:11" ht="15.75" customHeight="1">
      <c r="A837" s="1033"/>
      <c r="B837" s="1033"/>
      <c r="C837" s="1033"/>
      <c r="D837" s="1033"/>
      <c r="E837" s="1033"/>
      <c r="F837" s="1033"/>
      <c r="G837" s="1033"/>
      <c r="H837" s="1033"/>
      <c r="I837" s="1033"/>
      <c r="J837" s="1033"/>
      <c r="K837" s="1033"/>
    </row>
    <row r="838" spans="1:11" ht="15.75" customHeight="1">
      <c r="A838" s="1033"/>
      <c r="B838" s="1033"/>
      <c r="C838" s="1033"/>
      <c r="D838" s="1033"/>
      <c r="E838" s="1033"/>
      <c r="F838" s="1033"/>
      <c r="G838" s="1033"/>
      <c r="H838" s="1033"/>
      <c r="I838" s="1033"/>
      <c r="J838" s="1033"/>
      <c r="K838" s="1033"/>
    </row>
    <row r="839" spans="1:11" ht="15.75" customHeight="1">
      <c r="A839" s="1033"/>
      <c r="B839" s="1033"/>
      <c r="C839" s="1033"/>
      <c r="D839" s="1033"/>
      <c r="E839" s="1033"/>
      <c r="F839" s="1033"/>
      <c r="G839" s="1033"/>
      <c r="H839" s="1033"/>
      <c r="I839" s="1033"/>
      <c r="J839" s="1033"/>
      <c r="K839" s="1033"/>
    </row>
    <row r="840" spans="1:11" ht="15.75" customHeight="1">
      <c r="A840" s="1033"/>
      <c r="B840" s="1033"/>
      <c r="C840" s="1033"/>
      <c r="D840" s="1033"/>
      <c r="E840" s="1033"/>
      <c r="F840" s="1033"/>
      <c r="G840" s="1033"/>
      <c r="H840" s="1033"/>
      <c r="I840" s="1033"/>
      <c r="J840" s="1033"/>
      <c r="K840" s="1033"/>
    </row>
    <row r="841" spans="1:11" ht="15.75" customHeight="1">
      <c r="A841" s="1033"/>
      <c r="B841" s="1033"/>
      <c r="C841" s="1033"/>
      <c r="D841" s="1033"/>
      <c r="E841" s="1033"/>
      <c r="F841" s="1033"/>
      <c r="G841" s="1033"/>
      <c r="H841" s="1033"/>
      <c r="I841" s="1033"/>
      <c r="J841" s="1033"/>
      <c r="K841" s="1033"/>
    </row>
    <row r="842" spans="1:11" ht="15.75" customHeight="1">
      <c r="A842" s="1033"/>
      <c r="B842" s="1033"/>
      <c r="C842" s="1033"/>
      <c r="D842" s="1033"/>
      <c r="E842" s="1033"/>
      <c r="F842" s="1033"/>
      <c r="G842" s="1033"/>
      <c r="H842" s="1033"/>
      <c r="I842" s="1033"/>
      <c r="J842" s="1033"/>
      <c r="K842" s="1033"/>
    </row>
    <row r="843" spans="1:11" ht="15.75" customHeight="1">
      <c r="A843" s="1033"/>
      <c r="B843" s="1033"/>
      <c r="C843" s="1033"/>
      <c r="D843" s="1033"/>
      <c r="E843" s="1033"/>
      <c r="F843" s="1033"/>
      <c r="G843" s="1033"/>
      <c r="H843" s="1033"/>
      <c r="I843" s="1033"/>
      <c r="J843" s="1033"/>
      <c r="K843" s="1033"/>
    </row>
    <row r="844" spans="1:11" ht="15.75" customHeight="1">
      <c r="A844" s="1033"/>
      <c r="B844" s="1033"/>
      <c r="C844" s="1033"/>
      <c r="D844" s="1033"/>
      <c r="E844" s="1033"/>
      <c r="F844" s="1033"/>
      <c r="G844" s="1033"/>
      <c r="H844" s="1033"/>
      <c r="I844" s="1033"/>
      <c r="J844" s="1033"/>
      <c r="K844" s="1033"/>
    </row>
    <row r="845" spans="1:11" ht="15.75" customHeight="1">
      <c r="A845" s="1033"/>
      <c r="B845" s="1033"/>
      <c r="C845" s="1033"/>
      <c r="D845" s="1033"/>
      <c r="E845" s="1033"/>
      <c r="F845" s="1033"/>
      <c r="G845" s="1033"/>
      <c r="H845" s="1033"/>
      <c r="I845" s="1033"/>
      <c r="J845" s="1033"/>
      <c r="K845" s="1033"/>
    </row>
    <row r="846" spans="1:11" ht="15.75" customHeight="1">
      <c r="A846" s="1033"/>
      <c r="B846" s="1033"/>
      <c r="C846" s="1033"/>
      <c r="D846" s="1033"/>
      <c r="E846" s="1033"/>
      <c r="F846" s="1033"/>
      <c r="G846" s="1033"/>
      <c r="H846" s="1033"/>
      <c r="I846" s="1033"/>
      <c r="J846" s="1033"/>
      <c r="K846" s="1033"/>
    </row>
    <row r="847" spans="1:11" ht="15.75" customHeight="1">
      <c r="A847" s="1033"/>
      <c r="B847" s="1033"/>
      <c r="C847" s="1033"/>
      <c r="D847" s="1033"/>
      <c r="E847" s="1033"/>
      <c r="F847" s="1033"/>
      <c r="G847" s="1033"/>
      <c r="H847" s="1033"/>
      <c r="I847" s="1033"/>
      <c r="J847" s="1033"/>
      <c r="K847" s="1033"/>
    </row>
    <row r="848" spans="1:11" ht="15.75" customHeight="1">
      <c r="A848" s="1033"/>
      <c r="B848" s="1033"/>
      <c r="C848" s="1033"/>
      <c r="D848" s="1033"/>
      <c r="E848" s="1033"/>
      <c r="F848" s="1033"/>
      <c r="G848" s="1033"/>
      <c r="H848" s="1033"/>
      <c r="I848" s="1033"/>
      <c r="J848" s="1033"/>
      <c r="K848" s="1033"/>
    </row>
    <row r="849" spans="1:11" ht="15.75" customHeight="1">
      <c r="A849" s="1033"/>
      <c r="B849" s="1033"/>
      <c r="C849" s="1033"/>
      <c r="D849" s="1033"/>
      <c r="E849" s="1033"/>
      <c r="F849" s="1033"/>
      <c r="G849" s="1033"/>
      <c r="H849" s="1033"/>
      <c r="I849" s="1033"/>
      <c r="J849" s="1033"/>
      <c r="K849" s="1033"/>
    </row>
    <row r="850" spans="1:11" ht="15.75" customHeight="1">
      <c r="A850" s="1033"/>
      <c r="B850" s="1033"/>
      <c r="C850" s="1033"/>
      <c r="D850" s="1033"/>
      <c r="E850" s="1033"/>
      <c r="F850" s="1033"/>
      <c r="G850" s="1033"/>
      <c r="H850" s="1033"/>
      <c r="I850" s="1033"/>
      <c r="J850" s="1033"/>
      <c r="K850" s="1033"/>
    </row>
    <row r="851" spans="1:11" ht="15.75" customHeight="1">
      <c r="A851" s="1033"/>
      <c r="B851" s="1033"/>
      <c r="C851" s="1033"/>
      <c r="D851" s="1033"/>
      <c r="E851" s="1033"/>
      <c r="F851" s="1033"/>
      <c r="G851" s="1033"/>
      <c r="H851" s="1033"/>
      <c r="I851" s="1033"/>
      <c r="J851" s="1033"/>
      <c r="K851" s="1033"/>
    </row>
    <row r="852" spans="1:11" ht="15.75" customHeight="1">
      <c r="A852" s="1033"/>
      <c r="B852" s="1033"/>
      <c r="C852" s="1033"/>
      <c r="D852" s="1033"/>
      <c r="E852" s="1033"/>
      <c r="F852" s="1033"/>
      <c r="G852" s="1033"/>
      <c r="H852" s="1033"/>
      <c r="I852" s="1033"/>
      <c r="J852" s="1033"/>
      <c r="K852" s="1033"/>
    </row>
    <row r="853" spans="1:11" ht="15.75" customHeight="1">
      <c r="A853" s="1033"/>
      <c r="B853" s="1033"/>
      <c r="C853" s="1033"/>
      <c r="D853" s="1033"/>
      <c r="E853" s="1033"/>
      <c r="F853" s="1033"/>
      <c r="G853" s="1033"/>
      <c r="H853" s="1033"/>
      <c r="I853" s="1033"/>
      <c r="J853" s="1033"/>
      <c r="K853" s="1033"/>
    </row>
    <row r="854" spans="1:11" ht="15.75" customHeight="1">
      <c r="A854" s="1033"/>
      <c r="B854" s="1033"/>
      <c r="C854" s="1033"/>
      <c r="D854" s="1033"/>
      <c r="E854" s="1033"/>
      <c r="F854" s="1033"/>
      <c r="G854" s="1033"/>
      <c r="H854" s="1033"/>
      <c r="I854" s="1033"/>
      <c r="J854" s="1033"/>
      <c r="K854" s="1033"/>
    </row>
    <row r="855" spans="1:11" ht="15.75" customHeight="1">
      <c r="A855" s="1033"/>
      <c r="B855" s="1033"/>
      <c r="C855" s="1033"/>
      <c r="D855" s="1033"/>
      <c r="E855" s="1033"/>
      <c r="F855" s="1033"/>
      <c r="G855" s="1033"/>
      <c r="H855" s="1033"/>
      <c r="I855" s="1033"/>
      <c r="J855" s="1033"/>
      <c r="K855" s="1033"/>
    </row>
    <row r="856" spans="1:11" ht="15.75" customHeight="1">
      <c r="A856" s="1033"/>
      <c r="B856" s="1033"/>
      <c r="C856" s="1033"/>
      <c r="D856" s="1033"/>
      <c r="E856" s="1033"/>
      <c r="F856" s="1033"/>
      <c r="G856" s="1033"/>
      <c r="H856" s="1033"/>
      <c r="I856" s="1033"/>
      <c r="J856" s="1033"/>
      <c r="K856" s="1033"/>
    </row>
    <row r="857" spans="1:11" ht="15.75" customHeight="1">
      <c r="A857" s="1033"/>
      <c r="B857" s="1033"/>
      <c r="C857" s="1033"/>
      <c r="D857" s="1033"/>
      <c r="E857" s="1033"/>
      <c r="F857" s="1033"/>
      <c r="G857" s="1033"/>
      <c r="H857" s="1033"/>
      <c r="I857" s="1033"/>
      <c r="J857" s="1033"/>
      <c r="K857" s="1033"/>
    </row>
    <row r="858" spans="1:11" ht="15.75" customHeight="1">
      <c r="A858" s="1033"/>
      <c r="B858" s="1033"/>
      <c r="C858" s="1033"/>
      <c r="D858" s="1033"/>
      <c r="E858" s="1033"/>
      <c r="F858" s="1033"/>
      <c r="G858" s="1033"/>
      <c r="H858" s="1033"/>
      <c r="I858" s="1033"/>
      <c r="J858" s="1033"/>
      <c r="K858" s="1033"/>
    </row>
    <row r="859" spans="1:11" ht="15.75" customHeight="1">
      <c r="A859" s="1033"/>
      <c r="B859" s="1033"/>
      <c r="C859" s="1033"/>
      <c r="D859" s="1033"/>
      <c r="E859" s="1033"/>
      <c r="F859" s="1033"/>
      <c r="G859" s="1033"/>
      <c r="H859" s="1033"/>
      <c r="I859" s="1033"/>
      <c r="J859" s="1033"/>
      <c r="K859" s="1033"/>
    </row>
    <row r="860" spans="1:11" ht="15.75" customHeight="1">
      <c r="A860" s="1033"/>
      <c r="B860" s="1033"/>
      <c r="C860" s="1033"/>
      <c r="D860" s="1033"/>
      <c r="E860" s="1033"/>
      <c r="F860" s="1033"/>
      <c r="G860" s="1033"/>
      <c r="H860" s="1033"/>
      <c r="I860" s="1033"/>
      <c r="J860" s="1033"/>
      <c r="K860" s="1033"/>
    </row>
    <row r="861" spans="1:11" ht="15.75" customHeight="1">
      <c r="A861" s="1033"/>
      <c r="B861" s="1033"/>
      <c r="C861" s="1033"/>
      <c r="D861" s="1033"/>
      <c r="E861" s="1033"/>
      <c r="F861" s="1033"/>
      <c r="G861" s="1033"/>
      <c r="H861" s="1033"/>
      <c r="I861" s="1033"/>
      <c r="J861" s="1033"/>
      <c r="K861" s="1033"/>
    </row>
    <row r="862" spans="1:11" ht="15.75" customHeight="1">
      <c r="A862" s="1033"/>
      <c r="B862" s="1033"/>
      <c r="C862" s="1033"/>
      <c r="D862" s="1033"/>
      <c r="E862" s="1033"/>
      <c r="F862" s="1033"/>
      <c r="G862" s="1033"/>
      <c r="H862" s="1033"/>
      <c r="I862" s="1033"/>
      <c r="J862" s="1033"/>
      <c r="K862" s="1033"/>
    </row>
    <row r="863" spans="1:11" ht="15.75" customHeight="1">
      <c r="A863" s="1033"/>
      <c r="B863" s="1033"/>
      <c r="C863" s="1033"/>
      <c r="D863" s="1033"/>
      <c r="E863" s="1033"/>
      <c r="F863" s="1033"/>
      <c r="G863" s="1033"/>
      <c r="H863" s="1033"/>
      <c r="I863" s="1033"/>
      <c r="J863" s="1033"/>
      <c r="K863" s="1033"/>
    </row>
    <row r="864" spans="1:11" ht="15.75" customHeight="1">
      <c r="A864" s="1033"/>
      <c r="B864" s="1033"/>
      <c r="C864" s="1033"/>
      <c r="D864" s="1033"/>
      <c r="E864" s="1033"/>
      <c r="F864" s="1033"/>
      <c r="G864" s="1033"/>
      <c r="H864" s="1033"/>
      <c r="I864" s="1033"/>
      <c r="J864" s="1033"/>
      <c r="K864" s="1033"/>
    </row>
    <row r="865" spans="1:11" ht="15.75" customHeight="1">
      <c r="A865" s="1033"/>
      <c r="B865" s="1033"/>
      <c r="C865" s="1033"/>
      <c r="D865" s="1033"/>
      <c r="E865" s="1033"/>
      <c r="F865" s="1033"/>
      <c r="G865" s="1033"/>
      <c r="H865" s="1033"/>
      <c r="I865" s="1033"/>
      <c r="J865" s="1033"/>
      <c r="K865" s="1033"/>
    </row>
    <row r="866" spans="1:11" ht="15.75" customHeight="1">
      <c r="A866" s="1033"/>
      <c r="B866" s="1033"/>
      <c r="C866" s="1033"/>
      <c r="D866" s="1033"/>
      <c r="E866" s="1033"/>
      <c r="F866" s="1033"/>
      <c r="G866" s="1033"/>
      <c r="H866" s="1033"/>
      <c r="I866" s="1033"/>
      <c r="J866" s="1033"/>
      <c r="K866" s="1033"/>
    </row>
    <row r="867" spans="1:11" ht="15.75" customHeight="1">
      <c r="A867" s="1033"/>
      <c r="B867" s="1033"/>
      <c r="C867" s="1033"/>
      <c r="D867" s="1033"/>
      <c r="E867" s="1033"/>
      <c r="F867" s="1033"/>
      <c r="G867" s="1033"/>
      <c r="H867" s="1033"/>
      <c r="I867" s="1033"/>
      <c r="J867" s="1033"/>
      <c r="K867" s="1033"/>
    </row>
    <row r="868" spans="1:11" ht="15.75" customHeight="1">
      <c r="A868" s="1033"/>
      <c r="B868" s="1033"/>
      <c r="C868" s="1033"/>
      <c r="D868" s="1033"/>
      <c r="E868" s="1033"/>
      <c r="F868" s="1033"/>
      <c r="G868" s="1033"/>
      <c r="H868" s="1033"/>
      <c r="I868" s="1033"/>
      <c r="J868" s="1033"/>
      <c r="K868" s="1033"/>
    </row>
    <row r="869" spans="1:11" ht="15.75" customHeight="1">
      <c r="A869" s="1033"/>
      <c r="B869" s="1033"/>
      <c r="C869" s="1033"/>
      <c r="D869" s="1033"/>
      <c r="E869" s="1033"/>
      <c r="F869" s="1033"/>
      <c r="G869" s="1033"/>
      <c r="H869" s="1033"/>
      <c r="I869" s="1033"/>
      <c r="J869" s="1033"/>
      <c r="K869" s="1033"/>
    </row>
    <row r="870" spans="1:11" ht="15.75" customHeight="1">
      <c r="A870" s="1033"/>
      <c r="B870" s="1033"/>
      <c r="C870" s="1033"/>
      <c r="D870" s="1033"/>
      <c r="E870" s="1033"/>
      <c r="F870" s="1033"/>
      <c r="G870" s="1033"/>
      <c r="H870" s="1033"/>
      <c r="I870" s="1033"/>
      <c r="J870" s="1033"/>
      <c r="K870" s="1033"/>
    </row>
    <row r="871" spans="1:11" ht="15.75" customHeight="1">
      <c r="A871" s="1033"/>
      <c r="B871" s="1033"/>
      <c r="C871" s="1033"/>
      <c r="D871" s="1033"/>
      <c r="E871" s="1033"/>
      <c r="F871" s="1033"/>
      <c r="G871" s="1033"/>
      <c r="H871" s="1033"/>
      <c r="I871" s="1033"/>
      <c r="J871" s="1033"/>
      <c r="K871" s="1033"/>
    </row>
    <row r="872" spans="1:11" ht="15.75" customHeight="1">
      <c r="A872" s="1033"/>
      <c r="B872" s="1033"/>
      <c r="C872" s="1033"/>
      <c r="D872" s="1033"/>
      <c r="E872" s="1033"/>
      <c r="F872" s="1033"/>
      <c r="G872" s="1033"/>
      <c r="H872" s="1033"/>
      <c r="I872" s="1033"/>
      <c r="J872" s="1033"/>
      <c r="K872" s="1033"/>
    </row>
    <row r="873" spans="1:11" ht="15.75" customHeight="1">
      <c r="A873" s="1033"/>
      <c r="B873" s="1033"/>
      <c r="C873" s="1033"/>
      <c r="D873" s="1033"/>
      <c r="E873" s="1033"/>
      <c r="F873" s="1033"/>
      <c r="G873" s="1033"/>
      <c r="H873" s="1033"/>
      <c r="I873" s="1033"/>
      <c r="J873" s="1033"/>
      <c r="K873" s="1033"/>
    </row>
    <row r="874" spans="1:11" ht="15.75" customHeight="1">
      <c r="A874" s="1033"/>
      <c r="B874" s="1033"/>
      <c r="C874" s="1033"/>
      <c r="D874" s="1033"/>
      <c r="E874" s="1033"/>
      <c r="F874" s="1033"/>
      <c r="G874" s="1033"/>
      <c r="H874" s="1033"/>
      <c r="I874" s="1033"/>
      <c r="J874" s="1033"/>
      <c r="K874" s="1033"/>
    </row>
    <row r="875" spans="1:11" ht="15.75" customHeight="1">
      <c r="A875" s="1033"/>
      <c r="B875" s="1033"/>
      <c r="C875" s="1033"/>
      <c r="D875" s="1033"/>
      <c r="E875" s="1033"/>
      <c r="F875" s="1033"/>
      <c r="G875" s="1033"/>
      <c r="H875" s="1033"/>
      <c r="I875" s="1033"/>
      <c r="J875" s="1033"/>
      <c r="K875" s="1033"/>
    </row>
    <row r="876" spans="1:11" ht="15.75" customHeight="1">
      <c r="A876" s="1033"/>
      <c r="B876" s="1033"/>
      <c r="C876" s="1033"/>
      <c r="D876" s="1033"/>
      <c r="E876" s="1033"/>
      <c r="F876" s="1033"/>
      <c r="G876" s="1033"/>
      <c r="H876" s="1033"/>
      <c r="I876" s="1033"/>
      <c r="J876" s="1033"/>
      <c r="K876" s="1033"/>
    </row>
    <row r="877" spans="1:11" ht="15.75" customHeight="1">
      <c r="A877" s="1033"/>
      <c r="B877" s="1033"/>
      <c r="C877" s="1033"/>
      <c r="D877" s="1033"/>
      <c r="E877" s="1033"/>
      <c r="F877" s="1033"/>
      <c r="G877" s="1033"/>
      <c r="H877" s="1033"/>
      <c r="I877" s="1033"/>
      <c r="J877" s="1033"/>
      <c r="K877" s="1033"/>
    </row>
    <row r="878" spans="1:11" ht="15.75" customHeight="1">
      <c r="A878" s="1033"/>
      <c r="B878" s="1033"/>
      <c r="C878" s="1033"/>
      <c r="D878" s="1033"/>
      <c r="E878" s="1033"/>
      <c r="F878" s="1033"/>
      <c r="G878" s="1033"/>
      <c r="H878" s="1033"/>
      <c r="I878" s="1033"/>
      <c r="J878" s="1033"/>
      <c r="K878" s="1033"/>
    </row>
    <row r="879" spans="1:11" ht="15.75" customHeight="1">
      <c r="A879" s="1033"/>
      <c r="B879" s="1033"/>
      <c r="C879" s="1033"/>
      <c r="D879" s="1033"/>
      <c r="E879" s="1033"/>
      <c r="F879" s="1033"/>
      <c r="G879" s="1033"/>
      <c r="H879" s="1033"/>
      <c r="I879" s="1033"/>
      <c r="J879" s="1033"/>
      <c r="K879" s="1033"/>
    </row>
    <row r="880" spans="1:11" ht="15.75" customHeight="1">
      <c r="A880" s="1033"/>
      <c r="B880" s="1033"/>
      <c r="C880" s="1033"/>
      <c r="D880" s="1033"/>
      <c r="E880" s="1033"/>
      <c r="F880" s="1033"/>
      <c r="G880" s="1033"/>
      <c r="H880" s="1033"/>
      <c r="I880" s="1033"/>
      <c r="J880" s="1033"/>
      <c r="K880" s="1033"/>
    </row>
    <row r="881" spans="1:11" ht="15.75" customHeight="1">
      <c r="A881" s="1033"/>
      <c r="B881" s="1033"/>
      <c r="C881" s="1033"/>
      <c r="D881" s="1033"/>
      <c r="E881" s="1033"/>
      <c r="F881" s="1033"/>
      <c r="G881" s="1033"/>
      <c r="H881" s="1033"/>
      <c r="I881" s="1033"/>
      <c r="J881" s="1033"/>
      <c r="K881" s="1033"/>
    </row>
    <row r="882" spans="1:11" ht="15.75" customHeight="1">
      <c r="A882" s="1033"/>
      <c r="B882" s="1033"/>
      <c r="C882" s="1033"/>
      <c r="D882" s="1033"/>
      <c r="E882" s="1033"/>
      <c r="F882" s="1033"/>
      <c r="G882" s="1033"/>
      <c r="H882" s="1033"/>
      <c r="I882" s="1033"/>
      <c r="J882" s="1033"/>
      <c r="K882" s="1033"/>
    </row>
    <row r="883" spans="1:11" ht="15.75" customHeight="1">
      <c r="A883" s="1033"/>
      <c r="B883" s="1033"/>
      <c r="C883" s="1033"/>
      <c r="D883" s="1033"/>
      <c r="E883" s="1033"/>
      <c r="F883" s="1033"/>
      <c r="G883" s="1033"/>
      <c r="H883" s="1033"/>
      <c r="I883" s="1033"/>
      <c r="J883" s="1033"/>
      <c r="K883" s="1033"/>
    </row>
    <row r="884" spans="1:11" ht="15.75" customHeight="1">
      <c r="A884" s="1033"/>
      <c r="B884" s="1033"/>
      <c r="C884" s="1033"/>
      <c r="D884" s="1033"/>
      <c r="E884" s="1033"/>
      <c r="F884" s="1033"/>
      <c r="G884" s="1033"/>
      <c r="H884" s="1033"/>
      <c r="I884" s="1033"/>
      <c r="J884" s="1033"/>
      <c r="K884" s="1033"/>
    </row>
    <row r="885" spans="1:11" ht="15.75" customHeight="1">
      <c r="A885" s="1033"/>
      <c r="B885" s="1033"/>
      <c r="C885" s="1033"/>
      <c r="D885" s="1033"/>
      <c r="E885" s="1033"/>
      <c r="F885" s="1033"/>
      <c r="G885" s="1033"/>
      <c r="H885" s="1033"/>
      <c r="I885" s="1033"/>
      <c r="J885" s="1033"/>
      <c r="K885" s="1033"/>
    </row>
    <row r="886" spans="1:11" ht="15.75" customHeight="1">
      <c r="A886" s="1033"/>
      <c r="B886" s="1033"/>
      <c r="C886" s="1033"/>
      <c r="D886" s="1033"/>
      <c r="E886" s="1033"/>
      <c r="F886" s="1033"/>
      <c r="G886" s="1033"/>
      <c r="H886" s="1033"/>
      <c r="I886" s="1033"/>
      <c r="J886" s="1033"/>
      <c r="K886" s="1033"/>
    </row>
    <row r="887" spans="1:11" ht="15.75" customHeight="1">
      <c r="A887" s="1033"/>
      <c r="B887" s="1033"/>
      <c r="C887" s="1033"/>
      <c r="D887" s="1033"/>
      <c r="E887" s="1033"/>
      <c r="F887" s="1033"/>
      <c r="G887" s="1033"/>
      <c r="H887" s="1033"/>
      <c r="I887" s="1033"/>
      <c r="J887" s="1033"/>
      <c r="K887" s="1033"/>
    </row>
    <row r="888" spans="1:11" ht="15.75" customHeight="1">
      <c r="A888" s="1033"/>
      <c r="B888" s="1033"/>
      <c r="C888" s="1033"/>
      <c r="D888" s="1033"/>
      <c r="E888" s="1033"/>
      <c r="F888" s="1033"/>
      <c r="G888" s="1033"/>
      <c r="H888" s="1033"/>
      <c r="I888" s="1033"/>
      <c r="J888" s="1033"/>
      <c r="K888" s="1033"/>
    </row>
    <row r="889" spans="1:11" ht="15.75" customHeight="1">
      <c r="A889" s="1033"/>
      <c r="B889" s="1033"/>
      <c r="C889" s="1033"/>
      <c r="D889" s="1033"/>
      <c r="E889" s="1033"/>
      <c r="F889" s="1033"/>
      <c r="G889" s="1033"/>
      <c r="H889" s="1033"/>
      <c r="I889" s="1033"/>
      <c r="J889" s="1033"/>
      <c r="K889" s="1033"/>
    </row>
    <row r="890" spans="1:11" ht="15.75" customHeight="1">
      <c r="A890" s="1033"/>
      <c r="B890" s="1033"/>
      <c r="C890" s="1033"/>
      <c r="D890" s="1033"/>
      <c r="E890" s="1033"/>
      <c r="F890" s="1033"/>
      <c r="G890" s="1033"/>
      <c r="H890" s="1033"/>
      <c r="I890" s="1033"/>
      <c r="J890" s="1033"/>
      <c r="K890" s="1033"/>
    </row>
    <row r="891" spans="1:11" ht="15.75" customHeight="1">
      <c r="A891" s="1033"/>
      <c r="B891" s="1033"/>
      <c r="C891" s="1033"/>
      <c r="D891" s="1033"/>
      <c r="E891" s="1033"/>
      <c r="F891" s="1033"/>
      <c r="G891" s="1033"/>
      <c r="H891" s="1033"/>
      <c r="I891" s="1033"/>
      <c r="J891" s="1033"/>
      <c r="K891" s="1033"/>
    </row>
    <row r="892" spans="1:11" ht="15.75" customHeight="1">
      <c r="A892" s="1033"/>
      <c r="B892" s="1033"/>
      <c r="C892" s="1033"/>
      <c r="D892" s="1033"/>
      <c r="E892" s="1033"/>
      <c r="F892" s="1033"/>
      <c r="G892" s="1033"/>
      <c r="H892" s="1033"/>
      <c r="I892" s="1033"/>
      <c r="J892" s="1033"/>
      <c r="K892" s="1033"/>
    </row>
    <row r="893" spans="1:11" ht="15.75" customHeight="1">
      <c r="A893" s="1033"/>
      <c r="B893" s="1033"/>
      <c r="C893" s="1033"/>
      <c r="D893" s="1033"/>
      <c r="E893" s="1033"/>
      <c r="F893" s="1033"/>
      <c r="G893" s="1033"/>
      <c r="H893" s="1033"/>
      <c r="I893" s="1033"/>
      <c r="J893" s="1033"/>
      <c r="K893" s="1033"/>
    </row>
    <row r="894" spans="1:11" ht="15.75" customHeight="1">
      <c r="A894" s="1033"/>
      <c r="B894" s="1033"/>
      <c r="C894" s="1033"/>
      <c r="D894" s="1033"/>
      <c r="E894" s="1033"/>
      <c r="F894" s="1033"/>
      <c r="G894" s="1033"/>
      <c r="H894" s="1033"/>
      <c r="I894" s="1033"/>
      <c r="J894" s="1033"/>
      <c r="K894" s="1033"/>
    </row>
    <row r="895" spans="1:11" ht="15.75" customHeight="1">
      <c r="A895" s="1033"/>
      <c r="B895" s="1033"/>
      <c r="C895" s="1033"/>
      <c r="D895" s="1033"/>
      <c r="E895" s="1033"/>
      <c r="F895" s="1033"/>
      <c r="G895" s="1033"/>
      <c r="H895" s="1033"/>
      <c r="I895" s="1033"/>
      <c r="J895" s="1033"/>
      <c r="K895" s="1033"/>
    </row>
    <row r="896" spans="1:11" ht="15.75" customHeight="1">
      <c r="A896" s="1033"/>
      <c r="B896" s="1033"/>
      <c r="C896" s="1033"/>
      <c r="D896" s="1033"/>
      <c r="E896" s="1033"/>
      <c r="F896" s="1033"/>
      <c r="G896" s="1033"/>
      <c r="H896" s="1033"/>
      <c r="I896" s="1033"/>
      <c r="J896" s="1033"/>
      <c r="K896" s="1033"/>
    </row>
    <row r="897" spans="1:11" ht="15.75" customHeight="1">
      <c r="A897" s="1033"/>
      <c r="B897" s="1033"/>
      <c r="C897" s="1033"/>
      <c r="D897" s="1033"/>
      <c r="E897" s="1033"/>
      <c r="F897" s="1033"/>
      <c r="G897" s="1033"/>
      <c r="H897" s="1033"/>
      <c r="I897" s="1033"/>
      <c r="J897" s="1033"/>
      <c r="K897" s="1033"/>
    </row>
    <row r="898" spans="1:11" ht="15.75" customHeight="1">
      <c r="A898" s="1033"/>
      <c r="B898" s="1033"/>
      <c r="C898" s="1033"/>
      <c r="D898" s="1033"/>
      <c r="E898" s="1033"/>
      <c r="F898" s="1033"/>
      <c r="G898" s="1033"/>
      <c r="H898" s="1033"/>
      <c r="I898" s="1033"/>
      <c r="J898" s="1033"/>
      <c r="K898" s="1033"/>
    </row>
    <row r="899" spans="1:11" ht="15.75" customHeight="1">
      <c r="A899" s="1033"/>
      <c r="B899" s="1033"/>
      <c r="C899" s="1033"/>
      <c r="D899" s="1033"/>
      <c r="E899" s="1033"/>
      <c r="F899" s="1033"/>
      <c r="G899" s="1033"/>
      <c r="H899" s="1033"/>
      <c r="I899" s="1033"/>
      <c r="J899" s="1033"/>
      <c r="K899" s="1033"/>
    </row>
    <row r="900" spans="1:11" ht="15.75" customHeight="1">
      <c r="A900" s="1033"/>
      <c r="B900" s="1033"/>
      <c r="C900" s="1033"/>
      <c r="D900" s="1033"/>
      <c r="E900" s="1033"/>
      <c r="F900" s="1033"/>
      <c r="G900" s="1033"/>
      <c r="H900" s="1033"/>
      <c r="I900" s="1033"/>
      <c r="J900" s="1033"/>
      <c r="K900" s="1033"/>
    </row>
    <row r="901" spans="1:11" ht="15.75" customHeight="1">
      <c r="A901" s="1033"/>
      <c r="B901" s="1033"/>
      <c r="C901" s="1033"/>
      <c r="D901" s="1033"/>
      <c r="E901" s="1033"/>
      <c r="F901" s="1033"/>
      <c r="G901" s="1033"/>
      <c r="H901" s="1033"/>
      <c r="I901" s="1033"/>
      <c r="J901" s="1033"/>
      <c r="K901" s="1033"/>
    </row>
    <row r="902" spans="1:11" ht="15.75" customHeight="1">
      <c r="A902" s="1033"/>
      <c r="B902" s="1033"/>
      <c r="C902" s="1033"/>
      <c r="D902" s="1033"/>
      <c r="E902" s="1033"/>
      <c r="F902" s="1033"/>
      <c r="G902" s="1033"/>
      <c r="H902" s="1033"/>
      <c r="I902" s="1033"/>
      <c r="J902" s="1033"/>
      <c r="K902" s="1033"/>
    </row>
    <row r="903" spans="1:11" ht="15.75" customHeight="1">
      <c r="A903" s="1033"/>
      <c r="B903" s="1033"/>
      <c r="C903" s="1033"/>
      <c r="D903" s="1033"/>
      <c r="E903" s="1033"/>
      <c r="F903" s="1033"/>
      <c r="G903" s="1033"/>
      <c r="H903" s="1033"/>
      <c r="I903" s="1033"/>
      <c r="J903" s="1033"/>
      <c r="K903" s="1033"/>
    </row>
    <row r="904" spans="1:11" ht="15.75" customHeight="1">
      <c r="A904" s="1033"/>
      <c r="B904" s="1033"/>
      <c r="C904" s="1033"/>
      <c r="D904" s="1033"/>
      <c r="E904" s="1033"/>
      <c r="F904" s="1033"/>
      <c r="G904" s="1033"/>
      <c r="H904" s="1033"/>
      <c r="I904" s="1033"/>
      <c r="J904" s="1033"/>
      <c r="K904" s="1033"/>
    </row>
    <row r="905" spans="1:11" ht="15.75" customHeight="1">
      <c r="A905" s="1033"/>
      <c r="B905" s="1033"/>
      <c r="C905" s="1033"/>
      <c r="D905" s="1033"/>
      <c r="E905" s="1033"/>
      <c r="F905" s="1033"/>
      <c r="G905" s="1033"/>
      <c r="H905" s="1033"/>
      <c r="I905" s="1033"/>
      <c r="J905" s="1033"/>
      <c r="K905" s="1033"/>
    </row>
    <row r="906" spans="1:11" ht="15.75" customHeight="1">
      <c r="A906" s="1033"/>
      <c r="B906" s="1033"/>
      <c r="C906" s="1033"/>
      <c r="D906" s="1033"/>
      <c r="E906" s="1033"/>
      <c r="F906" s="1033"/>
      <c r="G906" s="1033"/>
      <c r="H906" s="1033"/>
      <c r="I906" s="1033"/>
      <c r="J906" s="1033"/>
      <c r="K906" s="1033"/>
    </row>
    <row r="907" spans="1:11" ht="15.75" customHeight="1">
      <c r="A907" s="1033"/>
      <c r="B907" s="1033"/>
      <c r="C907" s="1033"/>
      <c r="D907" s="1033"/>
      <c r="E907" s="1033"/>
      <c r="F907" s="1033"/>
      <c r="G907" s="1033"/>
      <c r="H907" s="1033"/>
      <c r="I907" s="1033"/>
      <c r="J907" s="1033"/>
      <c r="K907" s="1033"/>
    </row>
    <row r="908" spans="1:11" ht="15.75" customHeight="1">
      <c r="A908" s="1033"/>
      <c r="B908" s="1033"/>
      <c r="C908" s="1033"/>
      <c r="D908" s="1033"/>
      <c r="E908" s="1033"/>
      <c r="F908" s="1033"/>
      <c r="G908" s="1033"/>
      <c r="H908" s="1033"/>
      <c r="I908" s="1033"/>
      <c r="J908" s="1033"/>
      <c r="K908" s="1033"/>
    </row>
    <row r="909" spans="1:11" ht="15.75" customHeight="1">
      <c r="A909" s="1033"/>
      <c r="B909" s="1033"/>
      <c r="C909" s="1033"/>
      <c r="D909" s="1033"/>
      <c r="E909" s="1033"/>
      <c r="F909" s="1033"/>
      <c r="G909" s="1033"/>
      <c r="H909" s="1033"/>
      <c r="I909" s="1033"/>
      <c r="J909" s="1033"/>
      <c r="K909" s="1033"/>
    </row>
    <row r="910" spans="1:11" ht="15.75" customHeight="1">
      <c r="A910" s="1033"/>
      <c r="B910" s="1033"/>
      <c r="C910" s="1033"/>
      <c r="D910" s="1033"/>
      <c r="E910" s="1033"/>
      <c r="F910" s="1033"/>
      <c r="G910" s="1033"/>
      <c r="H910" s="1033"/>
      <c r="I910" s="1033"/>
      <c r="J910" s="1033"/>
      <c r="K910" s="1033"/>
    </row>
    <row r="911" spans="1:11" ht="15.75" customHeight="1">
      <c r="A911" s="1033"/>
      <c r="B911" s="1033"/>
      <c r="C911" s="1033"/>
      <c r="D911" s="1033"/>
      <c r="E911" s="1033"/>
      <c r="F911" s="1033"/>
      <c r="G911" s="1033"/>
      <c r="H911" s="1033"/>
      <c r="I911" s="1033"/>
      <c r="J911" s="1033"/>
      <c r="K911" s="1033"/>
    </row>
    <row r="912" spans="1:11" ht="15.75" customHeight="1">
      <c r="A912" s="1033"/>
      <c r="B912" s="1033"/>
      <c r="C912" s="1033"/>
      <c r="D912" s="1033"/>
      <c r="E912" s="1033"/>
      <c r="F912" s="1033"/>
      <c r="G912" s="1033"/>
      <c r="H912" s="1033"/>
      <c r="I912" s="1033"/>
      <c r="J912" s="1033"/>
      <c r="K912" s="1033"/>
    </row>
    <row r="913" spans="1:11" ht="15.75" customHeight="1">
      <c r="A913" s="1033"/>
      <c r="B913" s="1033"/>
      <c r="C913" s="1033"/>
      <c r="D913" s="1033"/>
      <c r="E913" s="1033"/>
      <c r="F913" s="1033"/>
      <c r="G913" s="1033"/>
      <c r="H913" s="1033"/>
      <c r="I913" s="1033"/>
      <c r="J913" s="1033"/>
      <c r="K913" s="1033"/>
    </row>
    <row r="914" spans="1:11" ht="15.75" customHeight="1">
      <c r="A914" s="1033"/>
      <c r="B914" s="1033"/>
      <c r="C914" s="1033"/>
      <c r="D914" s="1033"/>
      <c r="E914" s="1033"/>
      <c r="F914" s="1033"/>
      <c r="G914" s="1033"/>
      <c r="H914" s="1033"/>
      <c r="I914" s="1033"/>
      <c r="J914" s="1033"/>
      <c r="K914" s="1033"/>
    </row>
    <row r="915" spans="1:11" ht="15.75" customHeight="1">
      <c r="A915" s="1033"/>
      <c r="B915" s="1033"/>
      <c r="C915" s="1033"/>
      <c r="D915" s="1033"/>
      <c r="E915" s="1033"/>
      <c r="F915" s="1033"/>
      <c r="G915" s="1033"/>
      <c r="H915" s="1033"/>
      <c r="I915" s="1033"/>
      <c r="J915" s="1033"/>
      <c r="K915" s="1033"/>
    </row>
    <row r="916" spans="1:11" ht="15.75" customHeight="1">
      <c r="A916" s="1033"/>
      <c r="B916" s="1033"/>
      <c r="C916" s="1033"/>
      <c r="D916" s="1033"/>
      <c r="E916" s="1033"/>
      <c r="F916" s="1033"/>
      <c r="G916" s="1033"/>
      <c r="H916" s="1033"/>
      <c r="I916" s="1033"/>
      <c r="J916" s="1033"/>
      <c r="K916" s="1033"/>
    </row>
    <row r="917" spans="1:11" ht="15.75" customHeight="1">
      <c r="A917" s="1033"/>
      <c r="B917" s="1033"/>
      <c r="C917" s="1033"/>
      <c r="D917" s="1033"/>
      <c r="E917" s="1033"/>
      <c r="F917" s="1033"/>
      <c r="G917" s="1033"/>
      <c r="H917" s="1033"/>
      <c r="I917" s="1033"/>
      <c r="J917" s="1033"/>
      <c r="K917" s="1033"/>
    </row>
    <row r="918" spans="1:11" ht="15.75" customHeight="1">
      <c r="A918" s="1033"/>
      <c r="B918" s="1033"/>
      <c r="C918" s="1033"/>
      <c r="D918" s="1033"/>
      <c r="E918" s="1033"/>
      <c r="F918" s="1033"/>
      <c r="G918" s="1033"/>
      <c r="H918" s="1033"/>
      <c r="I918" s="1033"/>
      <c r="J918" s="1033"/>
      <c r="K918" s="1033"/>
    </row>
    <row r="919" spans="1:11" ht="15.75" customHeight="1">
      <c r="A919" s="1033"/>
      <c r="B919" s="1033"/>
      <c r="C919" s="1033"/>
      <c r="D919" s="1033"/>
      <c r="E919" s="1033"/>
      <c r="F919" s="1033"/>
      <c r="G919" s="1033"/>
      <c r="H919" s="1033"/>
      <c r="I919" s="1033"/>
      <c r="J919" s="1033"/>
      <c r="K919" s="1033"/>
    </row>
    <row r="920" spans="1:11" ht="15.75" customHeight="1">
      <c r="A920" s="1033"/>
      <c r="B920" s="1033"/>
      <c r="C920" s="1033"/>
      <c r="D920" s="1033"/>
      <c r="E920" s="1033"/>
      <c r="F920" s="1033"/>
      <c r="G920" s="1033"/>
      <c r="H920" s="1033"/>
      <c r="I920" s="1033"/>
      <c r="J920" s="1033"/>
      <c r="K920" s="1033"/>
    </row>
    <row r="921" spans="1:11" ht="15.75" customHeight="1">
      <c r="A921" s="1033"/>
      <c r="B921" s="1033"/>
      <c r="C921" s="1033"/>
      <c r="D921" s="1033"/>
      <c r="E921" s="1033"/>
      <c r="F921" s="1033"/>
      <c r="G921" s="1033"/>
      <c r="H921" s="1033"/>
      <c r="I921" s="1033"/>
      <c r="J921" s="1033"/>
      <c r="K921" s="1033"/>
    </row>
    <row r="922" spans="1:11" ht="15.75" customHeight="1">
      <c r="A922" s="1033"/>
      <c r="B922" s="1033"/>
      <c r="C922" s="1033"/>
      <c r="D922" s="1033"/>
      <c r="E922" s="1033"/>
      <c r="F922" s="1033"/>
      <c r="G922" s="1033"/>
      <c r="H922" s="1033"/>
      <c r="I922" s="1033"/>
      <c r="J922" s="1033"/>
      <c r="K922" s="1033"/>
    </row>
    <row r="923" spans="1:11" ht="15.75" customHeight="1">
      <c r="A923" s="1033"/>
      <c r="B923" s="1033"/>
      <c r="C923" s="1033"/>
      <c r="D923" s="1033"/>
      <c r="E923" s="1033"/>
      <c r="F923" s="1033"/>
      <c r="G923" s="1033"/>
      <c r="H923" s="1033"/>
      <c r="I923" s="1033"/>
      <c r="J923" s="1033"/>
      <c r="K923" s="1033"/>
    </row>
    <row r="924" spans="1:11" ht="15.75" customHeight="1">
      <c r="A924" s="1033"/>
      <c r="B924" s="1033"/>
      <c r="C924" s="1033"/>
      <c r="D924" s="1033"/>
      <c r="E924" s="1033"/>
      <c r="F924" s="1033"/>
      <c r="G924" s="1033"/>
      <c r="H924" s="1033"/>
      <c r="I924" s="1033"/>
      <c r="J924" s="1033"/>
      <c r="K924" s="1033"/>
    </row>
    <row r="925" spans="1:11" ht="15.75" customHeight="1">
      <c r="A925" s="1033"/>
      <c r="B925" s="1033"/>
      <c r="C925" s="1033"/>
      <c r="D925" s="1033"/>
      <c r="E925" s="1033"/>
      <c r="F925" s="1033"/>
      <c r="G925" s="1033"/>
      <c r="H925" s="1033"/>
      <c r="I925" s="1033"/>
      <c r="J925" s="1033"/>
      <c r="K925" s="1033"/>
    </row>
    <row r="926" spans="1:11" ht="15.75" customHeight="1">
      <c r="A926" s="1033"/>
      <c r="B926" s="1033"/>
      <c r="C926" s="1033"/>
      <c r="D926" s="1033"/>
      <c r="E926" s="1033"/>
      <c r="F926" s="1033"/>
      <c r="G926" s="1033"/>
      <c r="H926" s="1033"/>
      <c r="I926" s="1033"/>
      <c r="J926" s="1033"/>
      <c r="K926" s="1033"/>
    </row>
    <row r="927" spans="1:11" ht="15.75" customHeight="1">
      <c r="A927" s="1033"/>
      <c r="B927" s="1033"/>
      <c r="C927" s="1033"/>
      <c r="D927" s="1033"/>
      <c r="E927" s="1033"/>
      <c r="F927" s="1033"/>
      <c r="G927" s="1033"/>
      <c r="H927" s="1033"/>
      <c r="I927" s="1033"/>
      <c r="J927" s="1033"/>
      <c r="K927" s="1033"/>
    </row>
    <row r="928" spans="1:11" ht="15.75" customHeight="1">
      <c r="A928" s="1033"/>
      <c r="B928" s="1033"/>
      <c r="C928" s="1033"/>
      <c r="D928" s="1033"/>
      <c r="E928" s="1033"/>
      <c r="F928" s="1033"/>
      <c r="G928" s="1033"/>
      <c r="H928" s="1033"/>
      <c r="I928" s="1033"/>
      <c r="J928" s="1033"/>
      <c r="K928" s="1033"/>
    </row>
    <row r="929" spans="1:11" ht="15.75" customHeight="1">
      <c r="A929" s="1033"/>
      <c r="B929" s="1033"/>
      <c r="C929" s="1033"/>
      <c r="D929" s="1033"/>
      <c r="E929" s="1033"/>
      <c r="F929" s="1033"/>
      <c r="G929" s="1033"/>
      <c r="H929" s="1033"/>
      <c r="I929" s="1033"/>
      <c r="J929" s="1033"/>
      <c r="K929" s="1033"/>
    </row>
    <row r="930" spans="1:11" ht="15.75" customHeight="1">
      <c r="A930" s="1033"/>
      <c r="B930" s="1033"/>
      <c r="C930" s="1033"/>
      <c r="D930" s="1033"/>
      <c r="E930" s="1033"/>
      <c r="F930" s="1033"/>
      <c r="G930" s="1033"/>
      <c r="H930" s="1033"/>
      <c r="I930" s="1033"/>
      <c r="J930" s="1033"/>
      <c r="K930" s="1033"/>
    </row>
    <row r="931" spans="1:11" ht="15.75" customHeight="1">
      <c r="A931" s="1033"/>
      <c r="B931" s="1033"/>
      <c r="C931" s="1033"/>
      <c r="D931" s="1033"/>
      <c r="E931" s="1033"/>
      <c r="F931" s="1033"/>
      <c r="G931" s="1033"/>
      <c r="H931" s="1033"/>
      <c r="I931" s="1033"/>
      <c r="J931" s="1033"/>
      <c r="K931" s="1033"/>
    </row>
    <row r="932" spans="1:11" ht="15.75" customHeight="1">
      <c r="A932" s="1033"/>
      <c r="B932" s="1033"/>
      <c r="C932" s="1033"/>
      <c r="D932" s="1033"/>
      <c r="E932" s="1033"/>
      <c r="F932" s="1033"/>
      <c r="G932" s="1033"/>
      <c r="H932" s="1033"/>
      <c r="I932" s="1033"/>
      <c r="J932" s="1033"/>
      <c r="K932" s="1033"/>
    </row>
    <row r="933" spans="1:11" ht="15.75" customHeight="1">
      <c r="A933" s="1033"/>
      <c r="B933" s="1033"/>
      <c r="C933" s="1033"/>
      <c r="D933" s="1033"/>
      <c r="E933" s="1033"/>
      <c r="F933" s="1033"/>
      <c r="G933" s="1033"/>
      <c r="H933" s="1033"/>
      <c r="I933" s="1033"/>
      <c r="J933" s="1033"/>
      <c r="K933" s="1033"/>
    </row>
    <row r="934" spans="1:11" ht="15.75" customHeight="1">
      <c r="A934" s="1033"/>
      <c r="B934" s="1033"/>
      <c r="C934" s="1033"/>
      <c r="D934" s="1033"/>
      <c r="E934" s="1033"/>
      <c r="F934" s="1033"/>
      <c r="G934" s="1033"/>
      <c r="H934" s="1033"/>
      <c r="I934" s="1033"/>
      <c r="J934" s="1033"/>
      <c r="K934" s="1033"/>
    </row>
    <row r="935" spans="1:11" ht="15.75" customHeight="1">
      <c r="A935" s="1033"/>
      <c r="B935" s="1033"/>
      <c r="C935" s="1033"/>
      <c r="D935" s="1033"/>
      <c r="E935" s="1033"/>
      <c r="F935" s="1033"/>
      <c r="G935" s="1033"/>
      <c r="H935" s="1033"/>
      <c r="I935" s="1033"/>
      <c r="J935" s="1033"/>
      <c r="K935" s="1033"/>
    </row>
    <row r="936" spans="1:11" ht="15.75" customHeight="1">
      <c r="A936" s="1033"/>
      <c r="B936" s="1033"/>
      <c r="C936" s="1033"/>
      <c r="D936" s="1033"/>
      <c r="E936" s="1033"/>
      <c r="F936" s="1033"/>
      <c r="G936" s="1033"/>
      <c r="H936" s="1033"/>
      <c r="I936" s="1033"/>
      <c r="J936" s="1033"/>
      <c r="K936" s="1033"/>
    </row>
    <row r="937" spans="1:11" ht="15.75" customHeight="1">
      <c r="A937" s="1033"/>
      <c r="B937" s="1033"/>
      <c r="C937" s="1033"/>
      <c r="D937" s="1033"/>
      <c r="E937" s="1033"/>
      <c r="F937" s="1033"/>
      <c r="G937" s="1033"/>
      <c r="H937" s="1033"/>
      <c r="I937" s="1033"/>
      <c r="J937" s="1033"/>
      <c r="K937" s="1033"/>
    </row>
    <row r="938" spans="1:11" ht="15.75" customHeight="1">
      <c r="A938" s="1033"/>
      <c r="B938" s="1033"/>
      <c r="C938" s="1033"/>
      <c r="D938" s="1033"/>
      <c r="E938" s="1033"/>
      <c r="F938" s="1033"/>
      <c r="G938" s="1033"/>
      <c r="H938" s="1033"/>
      <c r="I938" s="1033"/>
      <c r="J938" s="1033"/>
      <c r="K938" s="1033"/>
    </row>
    <row r="939" spans="1:11" ht="15.75" customHeight="1">
      <c r="A939" s="1033"/>
      <c r="B939" s="1033"/>
      <c r="C939" s="1033"/>
      <c r="D939" s="1033"/>
      <c r="E939" s="1033"/>
      <c r="F939" s="1033"/>
      <c r="G939" s="1033"/>
      <c r="H939" s="1033"/>
      <c r="I939" s="1033"/>
      <c r="J939" s="1033"/>
      <c r="K939" s="1033"/>
    </row>
    <row r="940" spans="1:11" ht="15.75" customHeight="1">
      <c r="A940" s="1033"/>
      <c r="B940" s="1033"/>
      <c r="C940" s="1033"/>
      <c r="D940" s="1033"/>
      <c r="E940" s="1033"/>
      <c r="F940" s="1033"/>
      <c r="G940" s="1033"/>
      <c r="H940" s="1033"/>
      <c r="I940" s="1033"/>
      <c r="J940" s="1033"/>
      <c r="K940" s="1033"/>
    </row>
    <row r="941" spans="1:11" ht="15.75" customHeight="1">
      <c r="A941" s="1033"/>
      <c r="B941" s="1033"/>
      <c r="C941" s="1033"/>
      <c r="D941" s="1033"/>
      <c r="E941" s="1033"/>
      <c r="F941" s="1033"/>
      <c r="G941" s="1033"/>
      <c r="H941" s="1033"/>
      <c r="I941" s="1033"/>
      <c r="J941" s="1033"/>
      <c r="K941" s="1033"/>
    </row>
    <row r="942" spans="1:11" ht="15.75" customHeight="1">
      <c r="A942" s="1033"/>
      <c r="B942" s="1033"/>
      <c r="C942" s="1033"/>
      <c r="D942" s="1033"/>
      <c r="E942" s="1033"/>
      <c r="F942" s="1033"/>
      <c r="G942" s="1033"/>
      <c r="H942" s="1033"/>
      <c r="I942" s="1033"/>
      <c r="J942" s="1033"/>
      <c r="K942" s="1033"/>
    </row>
    <row r="943" spans="1:11" ht="15.75" customHeight="1">
      <c r="A943" s="1033"/>
      <c r="B943" s="1033"/>
      <c r="C943" s="1033"/>
      <c r="D943" s="1033"/>
      <c r="E943" s="1033"/>
      <c r="F943" s="1033"/>
      <c r="G943" s="1033"/>
      <c r="H943" s="1033"/>
      <c r="I943" s="1033"/>
      <c r="J943" s="1033"/>
      <c r="K943" s="1033"/>
    </row>
    <row r="944" spans="1:11" ht="15.75" customHeight="1">
      <c r="A944" s="1033"/>
      <c r="B944" s="1033"/>
      <c r="C944" s="1033"/>
      <c r="D944" s="1033"/>
      <c r="E944" s="1033"/>
      <c r="F944" s="1033"/>
      <c r="G944" s="1033"/>
      <c r="H944" s="1033"/>
      <c r="I944" s="1033"/>
      <c r="J944" s="1033"/>
      <c r="K944" s="1033"/>
    </row>
    <row r="945" spans="1:11" ht="15.75" customHeight="1">
      <c r="A945" s="1033"/>
      <c r="B945" s="1033"/>
      <c r="C945" s="1033"/>
      <c r="D945" s="1033"/>
      <c r="E945" s="1033"/>
      <c r="F945" s="1033"/>
      <c r="G945" s="1033"/>
      <c r="H945" s="1033"/>
      <c r="I945" s="1033"/>
      <c r="J945" s="1033"/>
      <c r="K945" s="1033"/>
    </row>
    <row r="946" spans="1:11" ht="15.75" customHeight="1">
      <c r="A946" s="1033"/>
      <c r="B946" s="1033"/>
      <c r="C946" s="1033"/>
      <c r="D946" s="1033"/>
      <c r="E946" s="1033"/>
      <c r="F946" s="1033"/>
      <c r="G946" s="1033"/>
      <c r="H946" s="1033"/>
      <c r="I946" s="1033"/>
      <c r="J946" s="1033"/>
      <c r="K946" s="1033"/>
    </row>
    <row r="947" spans="1:11" ht="15.75" customHeight="1">
      <c r="A947" s="1033"/>
      <c r="B947" s="1033"/>
      <c r="C947" s="1033"/>
      <c r="D947" s="1033"/>
      <c r="E947" s="1033"/>
      <c r="F947" s="1033"/>
      <c r="G947" s="1033"/>
      <c r="H947" s="1033"/>
      <c r="I947" s="1033"/>
      <c r="J947" s="1033"/>
      <c r="K947" s="1033"/>
    </row>
    <row r="948" spans="1:11" ht="15.75" customHeight="1">
      <c r="A948" s="1033"/>
      <c r="B948" s="1033"/>
      <c r="C948" s="1033"/>
      <c r="D948" s="1033"/>
      <c r="E948" s="1033"/>
      <c r="F948" s="1033"/>
      <c r="G948" s="1033"/>
      <c r="H948" s="1033"/>
      <c r="I948" s="1033"/>
      <c r="J948" s="1033"/>
      <c r="K948" s="1033"/>
    </row>
    <row r="949" spans="1:11" ht="15.75" customHeight="1">
      <c r="A949" s="1033"/>
      <c r="B949" s="1033"/>
      <c r="C949" s="1033"/>
      <c r="D949" s="1033"/>
      <c r="E949" s="1033"/>
      <c r="F949" s="1033"/>
      <c r="G949" s="1033"/>
      <c r="H949" s="1033"/>
      <c r="I949" s="1033"/>
      <c r="J949" s="1033"/>
      <c r="K949" s="1033"/>
    </row>
    <row r="950" spans="1:11" ht="15.75" customHeight="1">
      <c r="A950" s="1033"/>
      <c r="B950" s="1033"/>
      <c r="C950" s="1033"/>
      <c r="D950" s="1033"/>
      <c r="E950" s="1033"/>
      <c r="F950" s="1033"/>
      <c r="G950" s="1033"/>
      <c r="H950" s="1033"/>
      <c r="I950" s="1033"/>
      <c r="J950" s="1033"/>
      <c r="K950" s="1033"/>
    </row>
    <row r="951" spans="1:11" ht="15.75" customHeight="1">
      <c r="A951" s="1033"/>
      <c r="B951" s="1033"/>
      <c r="C951" s="1033"/>
      <c r="D951" s="1033"/>
      <c r="E951" s="1033"/>
      <c r="F951" s="1033"/>
      <c r="G951" s="1033"/>
      <c r="H951" s="1033"/>
      <c r="I951" s="1033"/>
      <c r="J951" s="1033"/>
      <c r="K951" s="1033"/>
    </row>
    <row r="952" spans="1:11" ht="15.75" customHeight="1">
      <c r="A952" s="1033"/>
      <c r="B952" s="1033"/>
      <c r="C952" s="1033"/>
      <c r="D952" s="1033"/>
      <c r="E952" s="1033"/>
      <c r="F952" s="1033"/>
      <c r="G952" s="1033"/>
      <c r="H952" s="1033"/>
      <c r="I952" s="1033"/>
      <c r="J952" s="1033"/>
      <c r="K952" s="1033"/>
    </row>
    <row r="953" spans="1:11" ht="15.75" customHeight="1">
      <c r="A953" s="1033"/>
      <c r="B953" s="1033"/>
      <c r="C953" s="1033"/>
      <c r="D953" s="1033"/>
      <c r="E953" s="1033"/>
      <c r="F953" s="1033"/>
      <c r="G953" s="1033"/>
      <c r="H953" s="1033"/>
      <c r="I953" s="1033"/>
      <c r="J953" s="1033"/>
      <c r="K953" s="1033"/>
    </row>
    <row r="954" spans="1:11" ht="15.75" customHeight="1">
      <c r="A954" s="1033"/>
      <c r="B954" s="1033"/>
      <c r="C954" s="1033"/>
      <c r="D954" s="1033"/>
      <c r="E954" s="1033"/>
      <c r="F954" s="1033"/>
      <c r="G954" s="1033"/>
      <c r="H954" s="1033"/>
      <c r="I954" s="1033"/>
      <c r="J954" s="1033"/>
      <c r="K954" s="1033"/>
    </row>
    <row r="955" spans="1:11" ht="15.75" customHeight="1">
      <c r="A955" s="1033"/>
      <c r="B955" s="1033"/>
      <c r="C955" s="1033"/>
      <c r="D955" s="1033"/>
      <c r="E955" s="1033"/>
      <c r="F955" s="1033"/>
      <c r="G955" s="1033"/>
      <c r="H955" s="1033"/>
      <c r="I955" s="1033"/>
      <c r="J955" s="1033"/>
      <c r="K955" s="1033"/>
    </row>
    <row r="956" spans="1:11" ht="15.75" customHeight="1">
      <c r="A956" s="1033"/>
      <c r="B956" s="1033"/>
      <c r="C956" s="1033"/>
      <c r="D956" s="1033"/>
      <c r="E956" s="1033"/>
      <c r="F956" s="1033"/>
      <c r="G956" s="1033"/>
      <c r="H956" s="1033"/>
      <c r="I956" s="1033"/>
      <c r="J956" s="1033"/>
      <c r="K956" s="1033"/>
    </row>
    <row r="957" spans="1:11" ht="15.75" customHeight="1">
      <c r="A957" s="1033"/>
      <c r="B957" s="1033"/>
      <c r="C957" s="1033"/>
      <c r="D957" s="1033"/>
      <c r="E957" s="1033"/>
      <c r="F957" s="1033"/>
      <c r="G957" s="1033"/>
      <c r="H957" s="1033"/>
      <c r="I957" s="1033"/>
      <c r="J957" s="1033"/>
      <c r="K957" s="1033"/>
    </row>
    <row r="958" spans="1:11" ht="15.75" customHeight="1">
      <c r="A958" s="1033"/>
      <c r="B958" s="1033"/>
      <c r="C958" s="1033"/>
      <c r="D958" s="1033"/>
      <c r="E958" s="1033"/>
      <c r="F958" s="1033"/>
      <c r="G958" s="1033"/>
      <c r="H958" s="1033"/>
      <c r="I958" s="1033"/>
      <c r="J958" s="1033"/>
      <c r="K958" s="1033"/>
    </row>
    <row r="959" spans="1:11" ht="15.75" customHeight="1">
      <c r="A959" s="1033"/>
      <c r="B959" s="1033"/>
      <c r="C959" s="1033"/>
      <c r="D959" s="1033"/>
      <c r="E959" s="1033"/>
      <c r="F959" s="1033"/>
      <c r="G959" s="1033"/>
      <c r="H959" s="1033"/>
      <c r="I959" s="1033"/>
      <c r="J959" s="1033"/>
      <c r="K959" s="1033"/>
    </row>
    <row r="960" spans="1:11" ht="15.75" customHeight="1">
      <c r="A960" s="1033"/>
      <c r="B960" s="1033"/>
      <c r="C960" s="1033"/>
      <c r="D960" s="1033"/>
      <c r="E960" s="1033"/>
      <c r="F960" s="1033"/>
      <c r="G960" s="1033"/>
      <c r="H960" s="1033"/>
      <c r="I960" s="1033"/>
      <c r="J960" s="1033"/>
      <c r="K960" s="1033"/>
    </row>
    <row r="961" spans="1:11" ht="15.75" customHeight="1">
      <c r="A961" s="1033"/>
      <c r="B961" s="1033"/>
      <c r="C961" s="1033"/>
      <c r="D961" s="1033"/>
      <c r="E961" s="1033"/>
      <c r="F961" s="1033"/>
      <c r="G961" s="1033"/>
      <c r="H961" s="1033"/>
      <c r="I961" s="1033"/>
      <c r="J961" s="1033"/>
      <c r="K961" s="1033"/>
    </row>
    <row r="962" spans="1:11" ht="15.75" customHeight="1">
      <c r="A962" s="1033"/>
      <c r="B962" s="1033"/>
      <c r="C962" s="1033"/>
      <c r="D962" s="1033"/>
      <c r="E962" s="1033"/>
      <c r="F962" s="1033"/>
      <c r="G962" s="1033"/>
      <c r="H962" s="1033"/>
      <c r="I962" s="1033"/>
      <c r="J962" s="1033"/>
      <c r="K962" s="1033"/>
    </row>
    <row r="963" spans="1:11" ht="15.75" customHeight="1">
      <c r="A963" s="1033"/>
      <c r="B963" s="1033"/>
      <c r="C963" s="1033"/>
      <c r="D963" s="1033"/>
      <c r="E963" s="1033"/>
      <c r="F963" s="1033"/>
      <c r="G963" s="1033"/>
      <c r="H963" s="1033"/>
      <c r="I963" s="1033"/>
      <c r="J963" s="1033"/>
      <c r="K963" s="1033"/>
    </row>
    <row r="964" spans="1:11" ht="15.75" customHeight="1">
      <c r="A964" s="1033"/>
      <c r="B964" s="1033"/>
      <c r="C964" s="1033"/>
      <c r="D964" s="1033"/>
      <c r="E964" s="1033"/>
      <c r="F964" s="1033"/>
      <c r="G964" s="1033"/>
      <c r="H964" s="1033"/>
      <c r="I964" s="1033"/>
      <c r="J964" s="1033"/>
      <c r="K964" s="1033"/>
    </row>
    <row r="965" spans="1:11" ht="15.75" customHeight="1">
      <c r="A965" s="1033"/>
      <c r="B965" s="1033"/>
      <c r="C965" s="1033"/>
      <c r="D965" s="1033"/>
      <c r="E965" s="1033"/>
      <c r="F965" s="1033"/>
      <c r="G965" s="1033"/>
      <c r="H965" s="1033"/>
      <c r="I965" s="1033"/>
      <c r="J965" s="1033"/>
      <c r="K965" s="1033"/>
    </row>
    <row r="966" spans="1:11" ht="15.75" customHeight="1">
      <c r="A966" s="1033"/>
      <c r="B966" s="1033"/>
      <c r="C966" s="1033"/>
      <c r="D966" s="1033"/>
      <c r="E966" s="1033"/>
      <c r="F966" s="1033"/>
      <c r="G966" s="1033"/>
      <c r="H966" s="1033"/>
      <c r="I966" s="1033"/>
      <c r="J966" s="1033"/>
      <c r="K966" s="1033"/>
    </row>
    <row r="967" spans="1:11" ht="15.75" customHeight="1">
      <c r="A967" s="1033"/>
      <c r="B967" s="1033"/>
      <c r="C967" s="1033"/>
      <c r="D967" s="1033"/>
      <c r="E967" s="1033"/>
      <c r="F967" s="1033"/>
      <c r="G967" s="1033"/>
      <c r="H967" s="1033"/>
      <c r="I967" s="1033"/>
      <c r="J967" s="1033"/>
      <c r="K967" s="1033"/>
    </row>
    <row r="968" spans="1:11" ht="15.75" customHeight="1">
      <c r="A968" s="1033"/>
      <c r="B968" s="1033"/>
      <c r="C968" s="1033"/>
      <c r="D968" s="1033"/>
      <c r="E968" s="1033"/>
      <c r="F968" s="1033"/>
      <c r="G968" s="1033"/>
      <c r="H968" s="1033"/>
      <c r="I968" s="1033"/>
      <c r="J968" s="1033"/>
      <c r="K968" s="1033"/>
    </row>
    <row r="969" spans="1:11" ht="15.75" customHeight="1">
      <c r="A969" s="1033"/>
      <c r="B969" s="1033"/>
      <c r="C969" s="1033"/>
      <c r="D969" s="1033"/>
      <c r="E969" s="1033"/>
      <c r="F969" s="1033"/>
      <c r="G969" s="1033"/>
      <c r="H969" s="1033"/>
      <c r="I969" s="1033"/>
      <c r="J969" s="1033"/>
      <c r="K969" s="1033"/>
    </row>
    <row r="970" spans="1:11" ht="15.75" customHeight="1">
      <c r="A970" s="1033"/>
      <c r="B970" s="1033"/>
      <c r="C970" s="1033"/>
      <c r="D970" s="1033"/>
      <c r="E970" s="1033"/>
      <c r="F970" s="1033"/>
      <c r="G970" s="1033"/>
      <c r="H970" s="1033"/>
      <c r="I970" s="1033"/>
      <c r="J970" s="1033"/>
      <c r="K970" s="1033"/>
    </row>
    <row r="971" spans="1:11" ht="15.75" customHeight="1">
      <c r="A971" s="1033"/>
      <c r="B971" s="1033"/>
      <c r="C971" s="1033"/>
      <c r="D971" s="1033"/>
      <c r="E971" s="1033"/>
      <c r="F971" s="1033"/>
      <c r="G971" s="1033"/>
      <c r="H971" s="1033"/>
      <c r="I971" s="1033"/>
      <c r="J971" s="1033"/>
      <c r="K971" s="1033"/>
    </row>
    <row r="972" spans="1:11" ht="15.75" customHeight="1">
      <c r="A972" s="1033"/>
      <c r="B972" s="1033"/>
      <c r="C972" s="1033"/>
      <c r="D972" s="1033"/>
      <c r="E972" s="1033"/>
      <c r="F972" s="1033"/>
      <c r="G972" s="1033"/>
      <c r="H972" s="1033"/>
      <c r="I972" s="1033"/>
      <c r="J972" s="1033"/>
      <c r="K972" s="1033"/>
    </row>
    <row r="973" spans="1:11" ht="15.75" customHeight="1">
      <c r="A973" s="1033"/>
      <c r="B973" s="1033"/>
      <c r="C973" s="1033"/>
      <c r="D973" s="1033"/>
      <c r="E973" s="1033"/>
      <c r="F973" s="1033"/>
      <c r="G973" s="1033"/>
      <c r="H973" s="1033"/>
      <c r="I973" s="1033"/>
      <c r="J973" s="1033"/>
      <c r="K973" s="1033"/>
    </row>
    <row r="974" spans="1:11" ht="15.75" customHeight="1">
      <c r="A974" s="1033"/>
      <c r="B974" s="1033"/>
      <c r="C974" s="1033"/>
      <c r="D974" s="1033"/>
      <c r="E974" s="1033"/>
      <c r="F974" s="1033"/>
      <c r="G974" s="1033"/>
      <c r="H974" s="1033"/>
      <c r="I974" s="1033"/>
      <c r="J974" s="1033"/>
      <c r="K974" s="1033"/>
    </row>
    <row r="975" spans="1:11" ht="15.75" customHeight="1">
      <c r="A975" s="1033"/>
      <c r="B975" s="1033"/>
      <c r="C975" s="1033"/>
      <c r="D975" s="1033"/>
      <c r="E975" s="1033"/>
      <c r="F975" s="1033"/>
      <c r="G975" s="1033"/>
      <c r="H975" s="1033"/>
      <c r="I975" s="1033"/>
      <c r="J975" s="1033"/>
      <c r="K975" s="1033"/>
    </row>
    <row r="976" spans="1:11" ht="15.75" customHeight="1">
      <c r="A976" s="1033"/>
      <c r="B976" s="1033"/>
      <c r="C976" s="1033"/>
      <c r="D976" s="1033"/>
      <c r="E976" s="1033"/>
      <c r="F976" s="1033"/>
      <c r="G976" s="1033"/>
      <c r="H976" s="1033"/>
      <c r="I976" s="1033"/>
      <c r="J976" s="1033"/>
      <c r="K976" s="1033"/>
    </row>
    <row r="977" spans="1:11" ht="15.75" customHeight="1">
      <c r="A977" s="1033"/>
      <c r="B977" s="1033"/>
      <c r="C977" s="1033"/>
      <c r="D977" s="1033"/>
      <c r="E977" s="1033"/>
      <c r="F977" s="1033"/>
      <c r="G977" s="1033"/>
      <c r="H977" s="1033"/>
      <c r="I977" s="1033"/>
      <c r="J977" s="1033"/>
      <c r="K977" s="1033"/>
    </row>
    <row r="978" spans="1:11" ht="15.75" customHeight="1">
      <c r="A978" s="1033"/>
      <c r="B978" s="1033"/>
      <c r="C978" s="1033"/>
      <c r="D978" s="1033"/>
      <c r="E978" s="1033"/>
      <c r="F978" s="1033"/>
      <c r="G978" s="1033"/>
      <c r="H978" s="1033"/>
      <c r="I978" s="1033"/>
      <c r="J978" s="1033"/>
      <c r="K978" s="1033"/>
    </row>
    <row r="979" spans="1:11" ht="15.75" customHeight="1">
      <c r="A979" s="1033"/>
      <c r="B979" s="1033"/>
      <c r="C979" s="1033"/>
      <c r="D979" s="1033"/>
      <c r="E979" s="1033"/>
      <c r="F979" s="1033"/>
      <c r="G979" s="1033"/>
      <c r="H979" s="1033"/>
      <c r="I979" s="1033"/>
      <c r="J979" s="1033"/>
      <c r="K979" s="1033"/>
    </row>
    <row r="980" spans="1:11" ht="15.75" customHeight="1">
      <c r="A980" s="1033"/>
      <c r="B980" s="1033"/>
      <c r="C980" s="1033"/>
      <c r="D980" s="1033"/>
      <c r="E980" s="1033"/>
      <c r="F980" s="1033"/>
      <c r="G980" s="1033"/>
      <c r="H980" s="1033"/>
      <c r="I980" s="1033"/>
      <c r="J980" s="1033"/>
      <c r="K980" s="1033"/>
    </row>
    <row r="981" spans="1:11" ht="15.75" customHeight="1">
      <c r="A981" s="1033"/>
      <c r="B981" s="1033"/>
      <c r="C981" s="1033"/>
      <c r="D981" s="1033"/>
      <c r="E981" s="1033"/>
      <c r="F981" s="1033"/>
      <c r="G981" s="1033"/>
      <c r="H981" s="1033"/>
      <c r="I981" s="1033"/>
      <c r="J981" s="1033"/>
      <c r="K981" s="1033"/>
    </row>
    <row r="982" spans="1:11" ht="15.75" customHeight="1">
      <c r="A982" s="1033"/>
      <c r="B982" s="1033"/>
      <c r="C982" s="1033"/>
      <c r="D982" s="1033"/>
      <c r="E982" s="1033"/>
      <c r="F982" s="1033"/>
      <c r="G982" s="1033"/>
      <c r="H982" s="1033"/>
      <c r="I982" s="1033"/>
      <c r="J982" s="1033"/>
      <c r="K982" s="1033"/>
    </row>
    <row r="983" spans="1:11" ht="15.75" customHeight="1">
      <c r="A983" s="1033"/>
      <c r="B983" s="1033"/>
      <c r="C983" s="1033"/>
      <c r="D983" s="1033"/>
      <c r="E983" s="1033"/>
      <c r="F983" s="1033"/>
      <c r="G983" s="1033"/>
      <c r="H983" s="1033"/>
      <c r="I983" s="1033"/>
      <c r="J983" s="1033"/>
      <c r="K983" s="1033"/>
    </row>
    <row r="984" spans="1:11" ht="15.75" customHeight="1">
      <c r="A984" s="1033"/>
      <c r="B984" s="1033"/>
      <c r="C984" s="1033"/>
      <c r="D984" s="1033"/>
      <c r="E984" s="1033"/>
      <c r="F984" s="1033"/>
      <c r="G984" s="1033"/>
      <c r="H984" s="1033"/>
      <c r="I984" s="1033"/>
      <c r="J984" s="1033"/>
      <c r="K984" s="1033"/>
    </row>
    <row r="985" spans="1:11" ht="15.75" customHeight="1">
      <c r="A985" s="1033"/>
      <c r="B985" s="1033"/>
      <c r="C985" s="1033"/>
      <c r="D985" s="1033"/>
      <c r="E985" s="1033"/>
      <c r="F985" s="1033"/>
      <c r="G985" s="1033"/>
      <c r="H985" s="1033"/>
      <c r="I985" s="1033"/>
      <c r="J985" s="1033"/>
      <c r="K985" s="1033"/>
    </row>
    <row r="986" spans="1:11" ht="15.75" customHeight="1">
      <c r="A986" s="1033"/>
      <c r="B986" s="1033"/>
      <c r="C986" s="1033"/>
      <c r="D986" s="1033"/>
      <c r="E986" s="1033"/>
      <c r="F986" s="1033"/>
      <c r="G986" s="1033"/>
      <c r="H986" s="1033"/>
      <c r="I986" s="1033"/>
      <c r="J986" s="1033"/>
      <c r="K986" s="1033"/>
    </row>
    <row r="987" spans="1:11" ht="15.75" customHeight="1">
      <c r="A987" s="1033"/>
      <c r="B987" s="1033"/>
      <c r="C987" s="1033"/>
      <c r="D987" s="1033"/>
      <c r="E987" s="1033"/>
      <c r="F987" s="1033"/>
      <c r="G987" s="1033"/>
      <c r="H987" s="1033"/>
      <c r="I987" s="1033"/>
      <c r="J987" s="1033"/>
      <c r="K987" s="1033"/>
    </row>
    <row r="988" spans="1:11" ht="15.75" customHeight="1">
      <c r="A988" s="1033"/>
      <c r="B988" s="1033"/>
      <c r="C988" s="1033"/>
      <c r="D988" s="1033"/>
      <c r="E988" s="1033"/>
      <c r="F988" s="1033"/>
      <c r="G988" s="1033"/>
      <c r="H988" s="1033"/>
      <c r="I988" s="1033"/>
      <c r="J988" s="1033"/>
      <c r="K988" s="1033"/>
    </row>
    <row r="989" spans="1:11" ht="15.75" customHeight="1">
      <c r="A989" s="1033"/>
      <c r="B989" s="1033"/>
      <c r="C989" s="1033"/>
      <c r="D989" s="1033"/>
      <c r="E989" s="1033"/>
      <c r="F989" s="1033"/>
      <c r="G989" s="1033"/>
      <c r="H989" s="1033"/>
      <c r="I989" s="1033"/>
      <c r="J989" s="1033"/>
      <c r="K989" s="1033"/>
    </row>
    <row r="990" spans="1:11" ht="15.75" customHeight="1">
      <c r="A990" s="1033"/>
      <c r="B990" s="1033"/>
      <c r="C990" s="1033"/>
      <c r="D990" s="1033"/>
      <c r="E990" s="1033"/>
      <c r="F990" s="1033"/>
      <c r="G990" s="1033"/>
      <c r="H990" s="1033"/>
      <c r="I990" s="1033"/>
      <c r="J990" s="1033"/>
      <c r="K990" s="1033"/>
    </row>
    <row r="991" spans="1:11" ht="15.75" customHeight="1">
      <c r="A991" s="1033"/>
      <c r="B991" s="1033"/>
      <c r="C991" s="1033"/>
      <c r="D991" s="1033"/>
      <c r="E991" s="1033"/>
      <c r="F991" s="1033"/>
      <c r="G991" s="1033"/>
      <c r="H991" s="1033"/>
      <c r="I991" s="1033"/>
      <c r="J991" s="1033"/>
      <c r="K991" s="1033"/>
    </row>
    <row r="992" spans="1:11" ht="15.75" customHeight="1">
      <c r="A992" s="1033"/>
      <c r="B992" s="1033"/>
      <c r="C992" s="1033"/>
      <c r="D992" s="1033"/>
      <c r="E992" s="1033"/>
      <c r="F992" s="1033"/>
      <c r="G992" s="1033"/>
      <c r="H992" s="1033"/>
      <c r="I992" s="1033"/>
      <c r="J992" s="1033"/>
      <c r="K992" s="1033"/>
    </row>
    <row r="993" spans="1:11" ht="15.75" customHeight="1">
      <c r="A993" s="1033"/>
      <c r="B993" s="1033"/>
      <c r="C993" s="1033"/>
      <c r="D993" s="1033"/>
      <c r="E993" s="1033"/>
      <c r="F993" s="1033"/>
      <c r="G993" s="1033"/>
      <c r="H993" s="1033"/>
      <c r="I993" s="1033"/>
      <c r="J993" s="1033"/>
      <c r="K993" s="1033"/>
    </row>
    <row r="994" spans="1:11" ht="15.75" customHeight="1">
      <c r="A994" s="1033"/>
      <c r="B994" s="1033"/>
      <c r="C994" s="1033"/>
      <c r="D994" s="1033"/>
      <c r="E994" s="1033"/>
      <c r="F994" s="1033"/>
      <c r="G994" s="1033"/>
      <c r="H994" s="1033"/>
      <c r="I994" s="1033"/>
      <c r="J994" s="1033"/>
      <c r="K994" s="1033"/>
    </row>
    <row r="995" spans="1:11" ht="15.75" customHeight="1">
      <c r="A995" s="1033"/>
      <c r="B995" s="1033"/>
      <c r="C995" s="1033"/>
      <c r="D995" s="1033"/>
      <c r="E995" s="1033"/>
      <c r="F995" s="1033"/>
      <c r="G995" s="1033"/>
      <c r="H995" s="1033"/>
      <c r="I995" s="1033"/>
      <c r="J995" s="1033"/>
      <c r="K995" s="1033"/>
    </row>
    <row r="996" spans="1:11" ht="15.75" customHeight="1">
      <c r="A996" s="1033"/>
      <c r="B996" s="1033"/>
      <c r="C996" s="1033"/>
      <c r="D996" s="1033"/>
      <c r="E996" s="1033"/>
      <c r="F996" s="1033"/>
      <c r="G996" s="1033"/>
      <c r="H996" s="1033"/>
      <c r="I996" s="1033"/>
      <c r="J996" s="1033"/>
      <c r="K996" s="1033"/>
    </row>
    <row r="997" spans="1:11" ht="15.75" customHeight="1">
      <c r="A997" s="1033"/>
      <c r="B997" s="1033"/>
      <c r="C997" s="1033"/>
      <c r="D997" s="1033"/>
      <c r="E997" s="1033"/>
      <c r="F997" s="1033"/>
      <c r="G997" s="1033"/>
      <c r="H997" s="1033"/>
      <c r="I997" s="1033"/>
      <c r="J997" s="1033"/>
      <c r="K997" s="1033"/>
    </row>
    <row r="998" spans="1:11" ht="15.75" customHeight="1">
      <c r="A998" s="1033"/>
      <c r="B998" s="1033"/>
      <c r="C998" s="1033"/>
      <c r="D998" s="1033"/>
      <c r="E998" s="1033"/>
      <c r="F998" s="1033"/>
      <c r="G998" s="1033"/>
      <c r="H998" s="1033"/>
      <c r="I998" s="1033"/>
      <c r="J998" s="1033"/>
      <c r="K998" s="1033"/>
    </row>
    <row r="999" spans="1:11" ht="15.75" customHeight="1">
      <c r="A999" s="1033"/>
      <c r="B999" s="1033"/>
      <c r="C999" s="1033"/>
      <c r="D999" s="1033"/>
      <c r="E999" s="1033"/>
      <c r="F999" s="1033"/>
      <c r="G999" s="1033"/>
      <c r="H999" s="1033"/>
      <c r="I999" s="1033"/>
      <c r="J999" s="1033"/>
      <c r="K999" s="1033"/>
    </row>
    <row r="1000" spans="1:11" ht="15.75" customHeight="1">
      <c r="A1000" s="1033"/>
      <c r="B1000" s="1033"/>
      <c r="C1000" s="1033"/>
      <c r="D1000" s="1033"/>
      <c r="E1000" s="1033"/>
      <c r="F1000" s="1033"/>
      <c r="G1000" s="1033"/>
      <c r="H1000" s="1033"/>
      <c r="I1000" s="1033"/>
      <c r="J1000" s="1033"/>
      <c r="K1000" s="1033"/>
    </row>
    <row r="1001" spans="1:11" ht="15.75" customHeight="1">
      <c r="A1001" s="1033"/>
      <c r="D1001" s="1033"/>
      <c r="E1001" s="1033"/>
      <c r="F1001" s="1033"/>
      <c r="G1001" s="1033"/>
      <c r="H1001" s="1033"/>
      <c r="I1001" s="1033"/>
      <c r="J1001" s="1033"/>
      <c r="K1001" s="1033"/>
    </row>
  </sheetData>
  <mergeCells count="13">
    <mergeCell ref="B30:B31"/>
    <mergeCell ref="B32:H32"/>
    <mergeCell ref="B35:C35"/>
    <mergeCell ref="B36:C36"/>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topLeftCell="B1" workbookViewId="0">
      <selection activeCell="B2" sqref="B2:J2"/>
    </sheetView>
  </sheetViews>
  <sheetFormatPr defaultRowHeight="15" customHeight="1"/>
  <cols>
    <col min="1" max="1" width="9.140625" style="949" customWidth="1"/>
    <col min="2" max="2" width="5.140625" style="949" customWidth="1"/>
    <col min="3" max="3" width="60.85546875" style="949" customWidth="1"/>
    <col min="4" max="5" width="16" style="949" customWidth="1"/>
    <col min="6" max="6" width="17.28515625" style="949" bestFit="1" customWidth="1"/>
    <col min="7" max="7" width="16.140625" style="949" customWidth="1"/>
    <col min="8" max="8" width="15.7109375" style="949" customWidth="1"/>
    <col min="9" max="9" width="15.140625" style="949" bestFit="1" customWidth="1"/>
    <col min="10" max="10" width="11.42578125" style="949" customWidth="1"/>
    <col min="11" max="11" width="8.85546875" style="949" customWidth="1"/>
    <col min="12" max="16384" width="9.140625" style="949"/>
  </cols>
  <sheetData>
    <row r="1" spans="1:11" ht="15.75" customHeight="1">
      <c r="A1" s="948"/>
      <c r="B1" s="3068" t="s">
        <v>1215</v>
      </c>
      <c r="C1" s="3069"/>
      <c r="D1" s="3069"/>
      <c r="E1" s="3069"/>
      <c r="F1" s="3069"/>
      <c r="G1" s="3069"/>
      <c r="H1" s="3069"/>
      <c r="I1" s="3069"/>
      <c r="J1" s="3069"/>
      <c r="K1" s="948"/>
    </row>
    <row r="2" spans="1:11" ht="15" customHeight="1">
      <c r="A2" s="948"/>
      <c r="B2" s="3080" t="s">
        <v>13</v>
      </c>
      <c r="C2" s="3069"/>
      <c r="D2" s="3069"/>
      <c r="E2" s="3069"/>
      <c r="F2" s="3069"/>
      <c r="G2" s="3069"/>
      <c r="H2" s="3069"/>
      <c r="I2" s="3069"/>
      <c r="J2" s="3069"/>
      <c r="K2" s="948"/>
    </row>
    <row r="3" spans="1:11" ht="15" customHeight="1">
      <c r="A3" s="948"/>
      <c r="B3" s="3080"/>
      <c r="C3" s="3069"/>
      <c r="D3" s="3069"/>
      <c r="E3" s="3069"/>
      <c r="F3" s="3069"/>
      <c r="G3" s="3069"/>
      <c r="H3" s="3069"/>
      <c r="I3" s="3069"/>
      <c r="J3" s="3069"/>
      <c r="K3" s="948"/>
    </row>
    <row r="4" spans="1:11" ht="15" customHeight="1" thickBot="1">
      <c r="A4" s="948"/>
      <c r="B4" s="3091" t="s">
        <v>107</v>
      </c>
      <c r="C4" s="3069"/>
      <c r="D4" s="3069"/>
      <c r="E4" s="3069"/>
      <c r="F4" s="3069"/>
      <c r="G4" s="3069"/>
      <c r="H4" s="3069"/>
      <c r="I4" s="3069"/>
      <c r="J4" s="3069"/>
      <c r="K4" s="948"/>
    </row>
    <row r="5" spans="1:11" ht="19.5" customHeight="1" thickTop="1">
      <c r="A5" s="948"/>
      <c r="B5" s="3081" t="s">
        <v>108</v>
      </c>
      <c r="C5" s="3082" t="s">
        <v>56</v>
      </c>
      <c r="D5" s="3058" t="s">
        <v>962</v>
      </c>
      <c r="E5" s="3059"/>
      <c r="F5" s="3058" t="s">
        <v>313</v>
      </c>
      <c r="G5" s="3059"/>
      <c r="H5" s="895" t="s">
        <v>314</v>
      </c>
      <c r="I5" s="3085" t="s">
        <v>964</v>
      </c>
      <c r="J5" s="3086"/>
      <c r="K5" s="948"/>
    </row>
    <row r="6" spans="1:11" ht="15.75">
      <c r="A6" s="948"/>
      <c r="B6" s="3073"/>
      <c r="C6" s="3083"/>
      <c r="D6" s="950" t="s">
        <v>965</v>
      </c>
      <c r="E6" s="951" t="s">
        <v>497</v>
      </c>
      <c r="F6" s="950" t="s">
        <v>57</v>
      </c>
      <c r="G6" s="951" t="s">
        <v>497</v>
      </c>
      <c r="H6" s="951" t="s">
        <v>497</v>
      </c>
      <c r="I6" s="898" t="s">
        <v>299</v>
      </c>
      <c r="J6" s="899" t="s">
        <v>312</v>
      </c>
      <c r="K6" s="948"/>
    </row>
    <row r="7" spans="1:11" s="1048" customFormat="1" ht="15" customHeight="1">
      <c r="A7" s="1042"/>
      <c r="B7" s="1076"/>
      <c r="C7" s="1077" t="s">
        <v>1026</v>
      </c>
      <c r="D7" s="1078">
        <v>784148.23614929989</v>
      </c>
      <c r="E7" s="1078">
        <v>571435.47205210011</v>
      </c>
      <c r="F7" s="1078">
        <v>848278.04485139996</v>
      </c>
      <c r="G7" s="1078">
        <v>620968.44823999994</v>
      </c>
      <c r="H7" s="1078">
        <v>671256.19079649996</v>
      </c>
      <c r="I7" s="1079">
        <v>8.6681661553176461</v>
      </c>
      <c r="J7" s="1080">
        <v>8.098276603107557</v>
      </c>
      <c r="K7" s="1042"/>
    </row>
    <row r="8" spans="1:11" ht="15.75">
      <c r="A8" s="948"/>
      <c r="B8" s="998">
        <v>1</v>
      </c>
      <c r="C8" s="1081" t="s">
        <v>1087</v>
      </c>
      <c r="D8" s="1021">
        <v>5274.2232686000007</v>
      </c>
      <c r="E8" s="1021">
        <v>3748.7548546999997</v>
      </c>
      <c r="F8" s="1021">
        <v>7636.2813163999999</v>
      </c>
      <c r="G8" s="1021">
        <v>5092.0323806000006</v>
      </c>
      <c r="H8" s="1021">
        <v>6653.4845513999999</v>
      </c>
      <c r="I8" s="958">
        <v>35.832631846168006</v>
      </c>
      <c r="J8" s="1005">
        <v>30.664615895785239</v>
      </c>
      <c r="K8" s="948"/>
    </row>
    <row r="9" spans="1:11" s="1087" customFormat="1" ht="15" customHeight="1">
      <c r="A9" s="1082"/>
      <c r="B9" s="1083">
        <v>2</v>
      </c>
      <c r="C9" s="1084" t="s">
        <v>1088</v>
      </c>
      <c r="D9" s="1021">
        <v>8376.0173245999995</v>
      </c>
      <c r="E9" s="1021">
        <v>6487.7704465999996</v>
      </c>
      <c r="F9" s="1021">
        <v>7286.4103644000006</v>
      </c>
      <c r="G9" s="1021">
        <v>5104.1445379000006</v>
      </c>
      <c r="H9" s="1021">
        <v>8757.9073267000003</v>
      </c>
      <c r="I9" s="1085">
        <v>-21.326677941034522</v>
      </c>
      <c r="J9" s="1086">
        <v>71.58423437403809</v>
      </c>
      <c r="K9" s="1082"/>
    </row>
    <row r="10" spans="1:11" s="1087" customFormat="1" ht="15" customHeight="1">
      <c r="A10" s="1082"/>
      <c r="B10" s="1083">
        <v>3</v>
      </c>
      <c r="C10" s="1084" t="s">
        <v>1089</v>
      </c>
      <c r="D10" s="1021">
        <v>7043.0519316</v>
      </c>
      <c r="E10" s="1021">
        <v>5392.4529908999993</v>
      </c>
      <c r="F10" s="1021">
        <v>5953.9454793999994</v>
      </c>
      <c r="G10" s="1021">
        <v>4639.6057833000004</v>
      </c>
      <c r="H10" s="1021">
        <v>3918.1094785</v>
      </c>
      <c r="I10" s="1085">
        <v>-13.961126946687552</v>
      </c>
      <c r="J10" s="1086">
        <v>-15.550810532157399</v>
      </c>
      <c r="K10" s="1082"/>
    </row>
    <row r="11" spans="1:11" s="1087" customFormat="1" ht="15" customHeight="1">
      <c r="A11" s="1082"/>
      <c r="B11" s="1083">
        <v>4</v>
      </c>
      <c r="C11" s="1084" t="s">
        <v>1090</v>
      </c>
      <c r="D11" s="1021">
        <v>9010.7308018999993</v>
      </c>
      <c r="E11" s="1021">
        <v>6034.1253033000003</v>
      </c>
      <c r="F11" s="1021">
        <v>10865.512774299999</v>
      </c>
      <c r="G11" s="1021">
        <v>5522.0381026000005</v>
      </c>
      <c r="H11" s="1021">
        <v>6628.3096461999994</v>
      </c>
      <c r="I11" s="1085">
        <v>-8.4865191715515884</v>
      </c>
      <c r="J11" s="1086">
        <v>20.033754259665848</v>
      </c>
      <c r="K11" s="1082"/>
    </row>
    <row r="12" spans="1:11" s="1087" customFormat="1" ht="15" customHeight="1">
      <c r="A12" s="1082"/>
      <c r="B12" s="1083">
        <v>5</v>
      </c>
      <c r="C12" s="1084" t="s">
        <v>1091</v>
      </c>
      <c r="D12" s="1021">
        <v>1126.2992227</v>
      </c>
      <c r="E12" s="1021">
        <v>834.18042849999995</v>
      </c>
      <c r="F12" s="1021">
        <v>1156.9682777</v>
      </c>
      <c r="G12" s="1021">
        <v>832.65613150000001</v>
      </c>
      <c r="H12" s="1021">
        <v>881.21301360000007</v>
      </c>
      <c r="I12" s="1085">
        <v>-0.1827298924695353</v>
      </c>
      <c r="J12" s="1086">
        <v>5.8315648276709986</v>
      </c>
      <c r="K12" s="1082"/>
    </row>
    <row r="13" spans="1:11" s="1087" customFormat="1" ht="15" customHeight="1">
      <c r="A13" s="1082"/>
      <c r="B13" s="1083">
        <v>6</v>
      </c>
      <c r="C13" s="1084" t="s">
        <v>1092</v>
      </c>
      <c r="D13" s="1021">
        <v>298.34130689999995</v>
      </c>
      <c r="E13" s="1021">
        <v>237.96810169999998</v>
      </c>
      <c r="F13" s="1021">
        <v>487.67639120000001</v>
      </c>
      <c r="G13" s="1021">
        <v>233.83601280000002</v>
      </c>
      <c r="H13" s="1021">
        <v>1058.5828128000001</v>
      </c>
      <c r="I13" s="1085">
        <v>-1.736404530893465</v>
      </c>
      <c r="J13" s="1086">
        <v>352.70307174857879</v>
      </c>
      <c r="K13" s="1082"/>
    </row>
    <row r="14" spans="1:11" s="1087" customFormat="1" ht="15" customHeight="1">
      <c r="A14" s="1082"/>
      <c r="B14" s="1083">
        <v>7</v>
      </c>
      <c r="C14" s="1084" t="s">
        <v>1069</v>
      </c>
      <c r="D14" s="1021">
        <v>470.73847130000001</v>
      </c>
      <c r="E14" s="1021">
        <v>240.8015872</v>
      </c>
      <c r="F14" s="1021">
        <v>797.58329660000004</v>
      </c>
      <c r="G14" s="1021">
        <v>606.96392789999993</v>
      </c>
      <c r="H14" s="1021">
        <v>152.17652200000001</v>
      </c>
      <c r="I14" s="1085">
        <v>152.05977043493505</v>
      </c>
      <c r="J14" s="1086">
        <v>-74.928242848548351</v>
      </c>
      <c r="K14" s="1082"/>
    </row>
    <row r="15" spans="1:11" s="1093" customFormat="1" ht="15" customHeight="1">
      <c r="A15" s="1088"/>
      <c r="B15" s="1089">
        <v>8</v>
      </c>
      <c r="C15" s="1090" t="s">
        <v>1093</v>
      </c>
      <c r="D15" s="1021">
        <v>11622.6160349</v>
      </c>
      <c r="E15" s="1021">
        <v>8421.9743724</v>
      </c>
      <c r="F15" s="1021">
        <v>13144.5149901</v>
      </c>
      <c r="G15" s="1021">
        <v>9450.2616052000012</v>
      </c>
      <c r="H15" s="1021">
        <v>10171.769113799999</v>
      </c>
      <c r="I15" s="1091">
        <v>12.209574469495465</v>
      </c>
      <c r="J15" s="1092">
        <v>7.6347887364619504</v>
      </c>
      <c r="K15" s="1088"/>
    </row>
    <row r="16" spans="1:11" s="1087" customFormat="1" ht="15" customHeight="1">
      <c r="A16" s="1082"/>
      <c r="B16" s="1083">
        <v>9</v>
      </c>
      <c r="C16" s="1084" t="s">
        <v>1077</v>
      </c>
      <c r="D16" s="1021">
        <v>19573.713799000001</v>
      </c>
      <c r="E16" s="1021">
        <v>13860.0457259</v>
      </c>
      <c r="F16" s="1021">
        <v>21916.206251400003</v>
      </c>
      <c r="G16" s="1021">
        <v>16046.970972499999</v>
      </c>
      <c r="H16" s="1021">
        <v>16566.674882399999</v>
      </c>
      <c r="I16" s="1085">
        <v>15.778629377198472</v>
      </c>
      <c r="J16" s="1086">
        <v>3.2386418021857599</v>
      </c>
      <c r="K16" s="1082"/>
    </row>
    <row r="17" spans="1:11" s="1087" customFormat="1" ht="15" customHeight="1">
      <c r="A17" s="1082"/>
      <c r="B17" s="1083">
        <v>10</v>
      </c>
      <c r="C17" s="1084" t="s">
        <v>1094</v>
      </c>
      <c r="D17" s="1021">
        <v>131.09603799999999</v>
      </c>
      <c r="E17" s="1021">
        <v>10.6141068</v>
      </c>
      <c r="F17" s="1021">
        <v>211.79256000000001</v>
      </c>
      <c r="G17" s="1021">
        <v>199.52134669999998</v>
      </c>
      <c r="H17" s="1021">
        <v>145.37607309999999</v>
      </c>
      <c r="I17" s="1085" t="s">
        <v>62</v>
      </c>
      <c r="J17" s="1086">
        <v>-27.137584271327498</v>
      </c>
      <c r="K17" s="1082"/>
    </row>
    <row r="18" spans="1:11" s="1087" customFormat="1" ht="15" customHeight="1">
      <c r="A18" s="1082"/>
      <c r="B18" s="1083">
        <v>11</v>
      </c>
      <c r="C18" s="1084" t="s">
        <v>1095</v>
      </c>
      <c r="D18" s="1021">
        <v>648.86096379999992</v>
      </c>
      <c r="E18" s="1021">
        <v>504.94764260000005</v>
      </c>
      <c r="F18" s="1021">
        <v>620.00717110000005</v>
      </c>
      <c r="G18" s="1021">
        <v>476.7376089</v>
      </c>
      <c r="H18" s="1021">
        <v>605.78593779999994</v>
      </c>
      <c r="I18" s="1085">
        <v>-5.5867245076628542</v>
      </c>
      <c r="J18" s="1086">
        <v>27.069047310481654</v>
      </c>
      <c r="K18" s="1082"/>
    </row>
    <row r="19" spans="1:11" s="1087" customFormat="1" ht="15" customHeight="1">
      <c r="A19" s="1082"/>
      <c r="B19" s="1083">
        <v>12</v>
      </c>
      <c r="C19" s="1084" t="s">
        <v>1096</v>
      </c>
      <c r="D19" s="1021">
        <v>3969.3509706999998</v>
      </c>
      <c r="E19" s="1021">
        <v>3012.4301441999996</v>
      </c>
      <c r="F19" s="1021">
        <v>4158.7484820999998</v>
      </c>
      <c r="G19" s="1021">
        <v>3149.7122201999996</v>
      </c>
      <c r="H19" s="1021">
        <v>3179.6471120000001</v>
      </c>
      <c r="I19" s="1085">
        <v>4.5571870359987221</v>
      </c>
      <c r="J19" s="1086">
        <v>0.95040085275155395</v>
      </c>
      <c r="K19" s="1082"/>
    </row>
    <row r="20" spans="1:11" s="1087" customFormat="1" ht="15" customHeight="1">
      <c r="A20" s="1082"/>
      <c r="B20" s="1083">
        <v>13</v>
      </c>
      <c r="C20" s="1084" t="s">
        <v>1097</v>
      </c>
      <c r="D20" s="1021">
        <v>2612.5725920999998</v>
      </c>
      <c r="E20" s="1021">
        <v>1509.6156205</v>
      </c>
      <c r="F20" s="1021">
        <v>3036.4741761</v>
      </c>
      <c r="G20" s="1021">
        <v>2095.1091821999999</v>
      </c>
      <c r="H20" s="1021">
        <v>1928.9242004</v>
      </c>
      <c r="I20" s="1085">
        <v>38.784280829452356</v>
      </c>
      <c r="J20" s="1086">
        <v>-7.9320439818556299</v>
      </c>
      <c r="K20" s="1082"/>
    </row>
    <row r="21" spans="1:11" s="1087" customFormat="1" ht="15" customHeight="1">
      <c r="A21" s="1082"/>
      <c r="B21" s="1083">
        <v>14</v>
      </c>
      <c r="C21" s="1084" t="s">
        <v>1098</v>
      </c>
      <c r="D21" s="1021">
        <v>3760.9416191</v>
      </c>
      <c r="E21" s="1021">
        <v>2824.2530700000002</v>
      </c>
      <c r="F21" s="1021">
        <v>4227.5248903000002</v>
      </c>
      <c r="G21" s="1021">
        <v>3083.2167562</v>
      </c>
      <c r="H21" s="1021">
        <v>2870.0651665999999</v>
      </c>
      <c r="I21" s="1085">
        <v>9.1692805064384597</v>
      </c>
      <c r="J21" s="1086">
        <v>-6.9132859106119104</v>
      </c>
      <c r="K21" s="1082"/>
    </row>
    <row r="22" spans="1:11" s="1087" customFormat="1" ht="15" customHeight="1">
      <c r="A22" s="1082"/>
      <c r="B22" s="1083">
        <v>15</v>
      </c>
      <c r="C22" s="1084" t="s">
        <v>1075</v>
      </c>
      <c r="D22" s="1021">
        <v>38677.010964000001</v>
      </c>
      <c r="E22" s="1021">
        <v>26574.051106400002</v>
      </c>
      <c r="F22" s="1021">
        <v>34431.019582699999</v>
      </c>
      <c r="G22" s="1021">
        <v>24770.392629499998</v>
      </c>
      <c r="H22" s="1021">
        <v>26021.616107000002</v>
      </c>
      <c r="I22" s="1085">
        <v>-6.7872921207170256</v>
      </c>
      <c r="J22" s="1086">
        <v>5.0512864136431634</v>
      </c>
      <c r="K22" s="1082"/>
    </row>
    <row r="23" spans="1:11" s="1087" customFormat="1" ht="15" customHeight="1">
      <c r="A23" s="1082"/>
      <c r="B23" s="1083">
        <v>16</v>
      </c>
      <c r="C23" s="1084" t="s">
        <v>1099</v>
      </c>
      <c r="D23" s="1021">
        <v>5337.4786418999993</v>
      </c>
      <c r="E23" s="1021">
        <v>3920.9037220999999</v>
      </c>
      <c r="F23" s="1021">
        <v>7075.0823735000004</v>
      </c>
      <c r="G23" s="1021">
        <v>5059.2601468000003</v>
      </c>
      <c r="H23" s="1021">
        <v>5383.7322603000002</v>
      </c>
      <c r="I23" s="1085">
        <v>29.033011402032272</v>
      </c>
      <c r="J23" s="1086">
        <v>6.4134301080609468</v>
      </c>
      <c r="K23" s="1082"/>
    </row>
    <row r="24" spans="1:11" s="1087" customFormat="1" ht="15" customHeight="1">
      <c r="A24" s="1082"/>
      <c r="B24" s="1083">
        <v>17</v>
      </c>
      <c r="C24" s="1094" t="s">
        <v>1070</v>
      </c>
      <c r="D24" s="1021">
        <v>39026.7212583</v>
      </c>
      <c r="E24" s="1021">
        <v>28937.576306400002</v>
      </c>
      <c r="F24" s="1021">
        <v>48766.014276000002</v>
      </c>
      <c r="G24" s="1021">
        <v>37894.734419300003</v>
      </c>
      <c r="H24" s="1021">
        <v>42629.403243300003</v>
      </c>
      <c r="I24" s="1085">
        <v>30.953380539057051</v>
      </c>
      <c r="J24" s="1086">
        <v>12.494265751044843</v>
      </c>
      <c r="K24" s="1082"/>
    </row>
    <row r="25" spans="1:11" s="1087" customFormat="1" ht="15" customHeight="1">
      <c r="A25" s="1082"/>
      <c r="B25" s="1083">
        <v>18</v>
      </c>
      <c r="C25" s="1084" t="s">
        <v>1030</v>
      </c>
      <c r="D25" s="1021">
        <v>10879.950466299999</v>
      </c>
      <c r="E25" s="1021">
        <v>8053.2199950000004</v>
      </c>
      <c r="F25" s="1021">
        <v>9828.8088217000004</v>
      </c>
      <c r="G25" s="1021">
        <v>7146.9959605000004</v>
      </c>
      <c r="H25" s="1021">
        <v>7637.7039513</v>
      </c>
      <c r="I25" s="1085">
        <v>-11.252940253248356</v>
      </c>
      <c r="J25" s="1086">
        <v>6.8659335126540322</v>
      </c>
      <c r="K25" s="1082"/>
    </row>
    <row r="26" spans="1:11" s="1087" customFormat="1" ht="15" customHeight="1">
      <c r="A26" s="1082"/>
      <c r="B26" s="1083">
        <v>19</v>
      </c>
      <c r="C26" s="1084" t="s">
        <v>1100</v>
      </c>
      <c r="D26" s="1021">
        <v>6233.2828076000005</v>
      </c>
      <c r="E26" s="1021">
        <v>4256.6274144999998</v>
      </c>
      <c r="F26" s="1021">
        <v>7570.3412321999995</v>
      </c>
      <c r="G26" s="1021">
        <v>5294.9115498000001</v>
      </c>
      <c r="H26" s="1021">
        <v>6353.5056597000003</v>
      </c>
      <c r="I26" s="1085">
        <v>24.39217798962472</v>
      </c>
      <c r="J26" s="1086">
        <v>19.99266843163765</v>
      </c>
      <c r="K26" s="1082"/>
    </row>
    <row r="27" spans="1:11" s="1087" customFormat="1" ht="15" customHeight="1">
      <c r="A27" s="1082"/>
      <c r="B27" s="1083">
        <v>20</v>
      </c>
      <c r="C27" s="1084" t="s">
        <v>1080</v>
      </c>
      <c r="D27" s="1021">
        <v>20711.812477299998</v>
      </c>
      <c r="E27" s="1021">
        <v>15478.674024600001</v>
      </c>
      <c r="F27" s="1021">
        <v>27649.514345299998</v>
      </c>
      <c r="G27" s="1021">
        <v>22154.895417</v>
      </c>
      <c r="H27" s="1021">
        <v>14876.439343600001</v>
      </c>
      <c r="I27" s="1085">
        <v>43.131739720014714</v>
      </c>
      <c r="J27" s="1086">
        <v>-32.852586014985476</v>
      </c>
      <c r="K27" s="1082"/>
    </row>
    <row r="28" spans="1:11" s="1087" customFormat="1" ht="15" customHeight="1">
      <c r="A28" s="1082"/>
      <c r="B28" s="1083">
        <v>21</v>
      </c>
      <c r="C28" s="1084" t="s">
        <v>1101</v>
      </c>
      <c r="D28" s="1021">
        <v>1231.3884880999999</v>
      </c>
      <c r="E28" s="1021">
        <v>926.38759500000003</v>
      </c>
      <c r="F28" s="1021">
        <v>1311.3376994</v>
      </c>
      <c r="G28" s="1021">
        <v>972.98222779999992</v>
      </c>
      <c r="H28" s="1021">
        <v>991.83356120000008</v>
      </c>
      <c r="I28" s="1085">
        <v>5.0297125146629318</v>
      </c>
      <c r="J28" s="1086">
        <v>1.9374797258758569</v>
      </c>
      <c r="K28" s="1082"/>
    </row>
    <row r="29" spans="1:11" s="1087" customFormat="1" ht="15" customHeight="1">
      <c r="A29" s="1082"/>
      <c r="B29" s="1083">
        <v>22</v>
      </c>
      <c r="C29" s="1084" t="s">
        <v>1102</v>
      </c>
      <c r="D29" s="1021">
        <v>4257.5467911999995</v>
      </c>
      <c r="E29" s="1021">
        <v>3027.9181243000003</v>
      </c>
      <c r="F29" s="1021">
        <v>4562.6104619999996</v>
      </c>
      <c r="G29" s="1021">
        <v>2968.9148534000001</v>
      </c>
      <c r="H29" s="1021">
        <v>3216.7762815000001</v>
      </c>
      <c r="I29" s="1085">
        <v>-1.9486415575930005</v>
      </c>
      <c r="J29" s="1086">
        <v>8.3485529339498932</v>
      </c>
      <c r="K29" s="1082"/>
    </row>
    <row r="30" spans="1:11" s="1087" customFormat="1" ht="15" customHeight="1">
      <c r="A30" s="1082"/>
      <c r="B30" s="1083">
        <v>23</v>
      </c>
      <c r="C30" s="1084" t="s">
        <v>1103</v>
      </c>
      <c r="D30" s="1021">
        <v>26.914695399999999</v>
      </c>
      <c r="E30" s="1021">
        <v>26.397250700000001</v>
      </c>
      <c r="F30" s="1021">
        <v>102.64072059999999</v>
      </c>
      <c r="G30" s="1021">
        <v>79.356797400000005</v>
      </c>
      <c r="H30" s="1021">
        <v>5.0610000000000002E-2</v>
      </c>
      <c r="I30" s="1085">
        <v>200.62523670315412</v>
      </c>
      <c r="J30" s="1086">
        <v>-99.936224744876114</v>
      </c>
      <c r="K30" s="1082"/>
    </row>
    <row r="31" spans="1:11" s="1087" customFormat="1" ht="15" customHeight="1">
      <c r="A31" s="1082"/>
      <c r="B31" s="1083">
        <v>24</v>
      </c>
      <c r="C31" s="1084" t="s">
        <v>1104</v>
      </c>
      <c r="D31" s="1021">
        <v>13851.903986399999</v>
      </c>
      <c r="E31" s="1021">
        <v>9457.6830037</v>
      </c>
      <c r="F31" s="1021">
        <v>13832.4836803</v>
      </c>
      <c r="G31" s="1021">
        <v>10353.5999691</v>
      </c>
      <c r="H31" s="1021">
        <v>8252.6866310000005</v>
      </c>
      <c r="I31" s="1085">
        <v>9.4729011857291212</v>
      </c>
      <c r="J31" s="1086">
        <v>-20.291621700375817</v>
      </c>
      <c r="K31" s="1082"/>
    </row>
    <row r="32" spans="1:11" s="1087" customFormat="1" ht="15" customHeight="1">
      <c r="A32" s="1082"/>
      <c r="B32" s="1083">
        <v>25</v>
      </c>
      <c r="C32" s="1084" t="s">
        <v>1105</v>
      </c>
      <c r="D32" s="1021">
        <v>9939.4595719999998</v>
      </c>
      <c r="E32" s="1021">
        <v>8004.9531613000008</v>
      </c>
      <c r="F32" s="1021">
        <v>15949.737285899999</v>
      </c>
      <c r="G32" s="1021">
        <v>11995.833797399999</v>
      </c>
      <c r="H32" s="1021">
        <v>10376.451986799999</v>
      </c>
      <c r="I32" s="1085">
        <v>49.855140382256536</v>
      </c>
      <c r="J32" s="1086">
        <v>-13.499535238234028</v>
      </c>
      <c r="K32" s="1082"/>
    </row>
    <row r="33" spans="1:11" s="1087" customFormat="1" ht="15" customHeight="1">
      <c r="A33" s="1082"/>
      <c r="B33" s="1083">
        <v>26</v>
      </c>
      <c r="C33" s="1084" t="s">
        <v>1072</v>
      </c>
      <c r="D33" s="1021">
        <v>35328.442271699998</v>
      </c>
      <c r="E33" s="1021">
        <v>26367.118220099997</v>
      </c>
      <c r="F33" s="1021">
        <v>38705.311446300002</v>
      </c>
      <c r="G33" s="1021">
        <v>28914.2064527</v>
      </c>
      <c r="H33" s="1021">
        <v>28289.638652599999</v>
      </c>
      <c r="I33" s="1085">
        <v>9.66009334557587</v>
      </c>
      <c r="J33" s="1086">
        <v>-2.1600724236430779</v>
      </c>
      <c r="K33" s="1082"/>
    </row>
    <row r="34" spans="1:11" s="1087" customFormat="1" ht="15" customHeight="1">
      <c r="A34" s="1082"/>
      <c r="B34" s="1083">
        <v>27</v>
      </c>
      <c r="C34" s="1084" t="s">
        <v>1106</v>
      </c>
      <c r="D34" s="1021">
        <v>426.39325689999998</v>
      </c>
      <c r="E34" s="1021">
        <v>389.35805329999999</v>
      </c>
      <c r="F34" s="1021">
        <v>388.8218273</v>
      </c>
      <c r="G34" s="1021">
        <v>326.95439329999999</v>
      </c>
      <c r="H34" s="1021">
        <v>428.25053280000003</v>
      </c>
      <c r="I34" s="1085">
        <v>-16.027319705114216</v>
      </c>
      <c r="J34" s="1086">
        <v>30.981733714480121</v>
      </c>
      <c r="K34" s="1082"/>
    </row>
    <row r="35" spans="1:11" s="1087" customFormat="1" ht="15" customHeight="1">
      <c r="A35" s="1082"/>
      <c r="B35" s="1083">
        <v>28</v>
      </c>
      <c r="C35" s="1084" t="s">
        <v>1068</v>
      </c>
      <c r="D35" s="1021">
        <v>44257.689858699996</v>
      </c>
      <c r="E35" s="1021">
        <v>30651.643445500002</v>
      </c>
      <c r="F35" s="1021">
        <v>47753.703006600001</v>
      </c>
      <c r="G35" s="1021">
        <v>33500.430699700002</v>
      </c>
      <c r="H35" s="1021">
        <v>40439.989443400002</v>
      </c>
      <c r="I35" s="1085">
        <v>9.2940767083672817</v>
      </c>
      <c r="J35" s="1086">
        <v>20.714834402896631</v>
      </c>
      <c r="K35" s="1082"/>
    </row>
    <row r="36" spans="1:11" s="1087" customFormat="1" ht="15" customHeight="1">
      <c r="A36" s="1082"/>
      <c r="B36" s="1083">
        <v>29</v>
      </c>
      <c r="C36" s="1084" t="s">
        <v>1107</v>
      </c>
      <c r="D36" s="1021">
        <v>1545.239401</v>
      </c>
      <c r="E36" s="1021">
        <v>1140.3432085999998</v>
      </c>
      <c r="F36" s="1021">
        <v>1562.7937930000001</v>
      </c>
      <c r="G36" s="1021">
        <v>1212.0646715999999</v>
      </c>
      <c r="H36" s="1021">
        <v>1126.4509722999999</v>
      </c>
      <c r="I36" s="1085">
        <v>6.2894628967056887</v>
      </c>
      <c r="J36" s="1086">
        <v>-7.0634596738955118</v>
      </c>
      <c r="K36" s="1082"/>
    </row>
    <row r="37" spans="1:11" s="1087" customFormat="1" ht="15" customHeight="1">
      <c r="A37" s="1082"/>
      <c r="B37" s="1083">
        <v>30</v>
      </c>
      <c r="C37" s="1084" t="s">
        <v>1038</v>
      </c>
      <c r="D37" s="1021">
        <v>9987.2649180999997</v>
      </c>
      <c r="E37" s="1021">
        <v>7521.1017486000001</v>
      </c>
      <c r="F37" s="1021">
        <v>10196.186947200002</v>
      </c>
      <c r="G37" s="1021">
        <v>7487.6195766999999</v>
      </c>
      <c r="H37" s="1021">
        <v>7999.9025471000004</v>
      </c>
      <c r="I37" s="1085">
        <v>-0.44517642519904532</v>
      </c>
      <c r="J37" s="1086">
        <v>6.8417334127674589</v>
      </c>
      <c r="K37" s="1082"/>
    </row>
    <row r="38" spans="1:11" s="1087" customFormat="1" ht="15" customHeight="1">
      <c r="A38" s="1082"/>
      <c r="B38" s="1083">
        <v>31</v>
      </c>
      <c r="C38" s="1084" t="s">
        <v>1065</v>
      </c>
      <c r="D38" s="1021">
        <v>297637.66055879998</v>
      </c>
      <c r="E38" s="1021">
        <v>216572.93873289999</v>
      </c>
      <c r="F38" s="1021">
        <v>284489.58640209999</v>
      </c>
      <c r="G38" s="1021">
        <v>207664.65046610002</v>
      </c>
      <c r="H38" s="1021">
        <v>219552.70248109999</v>
      </c>
      <c r="I38" s="1085">
        <v>-4.1132970346708824</v>
      </c>
      <c r="J38" s="1086">
        <v>5.7246392143859959</v>
      </c>
      <c r="K38" s="1082"/>
    </row>
    <row r="39" spans="1:11" s="1087" customFormat="1" ht="15" customHeight="1">
      <c r="A39" s="1082"/>
      <c r="B39" s="1083">
        <v>32</v>
      </c>
      <c r="C39" s="1084" t="s">
        <v>1108</v>
      </c>
      <c r="D39" s="1021">
        <v>5196.3123263999996</v>
      </c>
      <c r="E39" s="1021">
        <v>3909.6410400999998</v>
      </c>
      <c r="F39" s="1021">
        <v>3863.4002564000002</v>
      </c>
      <c r="G39" s="1021">
        <v>2708.9141773000001</v>
      </c>
      <c r="H39" s="1021">
        <v>2761.2482838000001</v>
      </c>
      <c r="I39" s="1085">
        <v>-30.711946454534043</v>
      </c>
      <c r="J39" s="1086">
        <v>1.9319219094700912</v>
      </c>
      <c r="K39" s="1082"/>
    </row>
    <row r="40" spans="1:11" s="1087" customFormat="1" ht="15" customHeight="1">
      <c r="A40" s="1082"/>
      <c r="B40" s="1083">
        <v>33</v>
      </c>
      <c r="C40" s="1084" t="s">
        <v>1039</v>
      </c>
      <c r="D40" s="1021">
        <v>4817.6553323999997</v>
      </c>
      <c r="E40" s="1021">
        <v>3504.9856719999998</v>
      </c>
      <c r="F40" s="1021">
        <v>5161.3120678999994</v>
      </c>
      <c r="G40" s="1021">
        <v>3808.6762905000001</v>
      </c>
      <c r="H40" s="1021">
        <v>4115.0799667000001</v>
      </c>
      <c r="I40" s="1085">
        <v>8.664532381004264</v>
      </c>
      <c r="J40" s="1086">
        <v>8.0448862762179107</v>
      </c>
      <c r="K40" s="1082"/>
    </row>
    <row r="41" spans="1:11" s="1087" customFormat="1" ht="15" customHeight="1">
      <c r="A41" s="1082"/>
      <c r="B41" s="1083">
        <v>34</v>
      </c>
      <c r="C41" s="1084" t="s">
        <v>1109</v>
      </c>
      <c r="D41" s="1021">
        <v>5954.2335796000007</v>
      </c>
      <c r="E41" s="1021">
        <v>4355.8623453</v>
      </c>
      <c r="F41" s="1021">
        <v>7477.1322392000002</v>
      </c>
      <c r="G41" s="1021">
        <v>5348.0611626999998</v>
      </c>
      <c r="H41" s="1021">
        <v>5165.3527031000003</v>
      </c>
      <c r="I41" s="1085">
        <v>22.778470455352839</v>
      </c>
      <c r="J41" s="1086">
        <v>-3.416349477719105</v>
      </c>
      <c r="K41" s="1082"/>
    </row>
    <row r="42" spans="1:11" s="1087" customFormat="1" ht="15" customHeight="1">
      <c r="A42" s="1082"/>
      <c r="B42" s="1083">
        <v>35</v>
      </c>
      <c r="C42" s="1084" t="s">
        <v>1110</v>
      </c>
      <c r="D42" s="1021">
        <v>1281.5958739</v>
      </c>
      <c r="E42" s="1021">
        <v>996.02292610000006</v>
      </c>
      <c r="F42" s="1021">
        <v>1349.6850497</v>
      </c>
      <c r="G42" s="1021">
        <v>980.2640586</v>
      </c>
      <c r="H42" s="1021">
        <v>1062.5323516000001</v>
      </c>
      <c r="I42" s="1085">
        <v>-1.5821791935759055</v>
      </c>
      <c r="J42" s="1086">
        <v>8.3924624470568254</v>
      </c>
      <c r="K42" s="1082"/>
    </row>
    <row r="43" spans="1:11" s="1087" customFormat="1" ht="15" customHeight="1">
      <c r="A43" s="1082"/>
      <c r="B43" s="1083">
        <v>36</v>
      </c>
      <c r="C43" s="1084" t="s">
        <v>1111</v>
      </c>
      <c r="D43" s="1021">
        <v>162.48332969999998</v>
      </c>
      <c r="E43" s="1021">
        <v>101.25453309999999</v>
      </c>
      <c r="F43" s="1021">
        <v>97.883215000000007</v>
      </c>
      <c r="G43" s="1021">
        <v>72.7338436</v>
      </c>
      <c r="H43" s="1021">
        <v>45.743378799999995</v>
      </c>
      <c r="I43" s="1085">
        <v>-28.167321133003178</v>
      </c>
      <c r="J43" s="1086">
        <v>-37.10853636229394</v>
      </c>
      <c r="K43" s="1082"/>
    </row>
    <row r="44" spans="1:11" s="1087" customFormat="1" ht="15" customHeight="1">
      <c r="A44" s="1082"/>
      <c r="B44" s="1083">
        <v>37</v>
      </c>
      <c r="C44" s="1084" t="s">
        <v>1001</v>
      </c>
      <c r="D44" s="1021">
        <v>9391.8106480999995</v>
      </c>
      <c r="E44" s="1021">
        <v>7156.8365924</v>
      </c>
      <c r="F44" s="1021">
        <v>9958.3624863999994</v>
      </c>
      <c r="G44" s="1021">
        <v>7795.0261568999995</v>
      </c>
      <c r="H44" s="1021">
        <v>8473.1690739000005</v>
      </c>
      <c r="I44" s="1085">
        <v>8.9172018427486002</v>
      </c>
      <c r="J44" s="1086">
        <v>8.6996875103455995</v>
      </c>
      <c r="K44" s="1082"/>
    </row>
    <row r="45" spans="1:11" s="1087" customFormat="1" ht="15" customHeight="1">
      <c r="A45" s="1082"/>
      <c r="B45" s="1083">
        <v>38</v>
      </c>
      <c r="C45" s="1084" t="s">
        <v>1073</v>
      </c>
      <c r="D45" s="1021">
        <v>22098.288755699999</v>
      </c>
      <c r="E45" s="1021">
        <v>17516.573375</v>
      </c>
      <c r="F45" s="1021">
        <v>39817.522315000002</v>
      </c>
      <c r="G45" s="1021">
        <v>31792.853930199999</v>
      </c>
      <c r="H45" s="1021">
        <v>32336.051001700002</v>
      </c>
      <c r="I45" s="1085">
        <v>81.501559977337749</v>
      </c>
      <c r="J45" s="1086">
        <v>1.7085508356455614</v>
      </c>
      <c r="K45" s="1082"/>
    </row>
    <row r="46" spans="1:11" s="1087" customFormat="1" ht="15" customHeight="1">
      <c r="A46" s="1082"/>
      <c r="B46" s="1083">
        <v>39</v>
      </c>
      <c r="C46" s="1084" t="s">
        <v>1112</v>
      </c>
      <c r="D46" s="1021">
        <v>2507.7990748000002</v>
      </c>
      <c r="E46" s="1021">
        <v>1878.6113632000001</v>
      </c>
      <c r="F46" s="1021">
        <v>2374.1880277</v>
      </c>
      <c r="G46" s="1021">
        <v>1830.5095842999999</v>
      </c>
      <c r="H46" s="1021">
        <v>1793.1842132000002</v>
      </c>
      <c r="I46" s="1085">
        <v>-2.5604965370838784</v>
      </c>
      <c r="J46" s="1086">
        <v>-2.0390699628198505</v>
      </c>
      <c r="K46" s="1082"/>
    </row>
    <row r="47" spans="1:11" s="1087" customFormat="1" ht="15" customHeight="1">
      <c r="A47" s="1082"/>
      <c r="B47" s="1083">
        <v>40</v>
      </c>
      <c r="C47" s="1084" t="s">
        <v>1113</v>
      </c>
      <c r="D47" s="1021">
        <v>3241.870606</v>
      </c>
      <c r="E47" s="1021">
        <v>2418.0356953999999</v>
      </c>
      <c r="F47" s="1021">
        <v>3725.5246424000002</v>
      </c>
      <c r="G47" s="1021">
        <v>2728.0840883000001</v>
      </c>
      <c r="H47" s="1021">
        <v>3067.3214979999998</v>
      </c>
      <c r="I47" s="1085">
        <v>12.822324893293647</v>
      </c>
      <c r="J47" s="1086">
        <v>12.435005620057504</v>
      </c>
      <c r="K47" s="1082"/>
    </row>
    <row r="48" spans="1:11" s="1087" customFormat="1" ht="15" customHeight="1">
      <c r="A48" s="1082"/>
      <c r="B48" s="1083">
        <v>41</v>
      </c>
      <c r="C48" s="1084" t="s">
        <v>1114</v>
      </c>
      <c r="D48" s="1021">
        <v>1050.4912448</v>
      </c>
      <c r="E48" s="1021">
        <v>869.43158340000002</v>
      </c>
      <c r="F48" s="1021">
        <v>837.68442640000001</v>
      </c>
      <c r="G48" s="1021">
        <v>672.3618067000001</v>
      </c>
      <c r="H48" s="1021">
        <v>679.15780510000002</v>
      </c>
      <c r="I48" s="1085">
        <v>-22.666507688775084</v>
      </c>
      <c r="J48" s="1086">
        <v>1.0107650869336515</v>
      </c>
      <c r="K48" s="1082"/>
    </row>
    <row r="49" spans="1:11" s="1087" customFormat="1" ht="15" customHeight="1">
      <c r="A49" s="1082"/>
      <c r="B49" s="1083">
        <v>42</v>
      </c>
      <c r="C49" s="1084" t="s">
        <v>1115</v>
      </c>
      <c r="D49" s="1021">
        <v>277.84155770000001</v>
      </c>
      <c r="E49" s="1021">
        <v>269.91609899999997</v>
      </c>
      <c r="F49" s="1021">
        <v>105.0823085</v>
      </c>
      <c r="G49" s="1021">
        <v>103.5524242</v>
      </c>
      <c r="H49" s="1021">
        <v>30.266276399999999</v>
      </c>
      <c r="I49" s="1085">
        <v>-61.63532868782309</v>
      </c>
      <c r="J49" s="1086">
        <v>-70.772025248251026</v>
      </c>
      <c r="K49" s="1082"/>
    </row>
    <row r="50" spans="1:11" s="1087" customFormat="1" ht="15" customHeight="1">
      <c r="A50" s="1082"/>
      <c r="B50" s="1083">
        <v>43</v>
      </c>
      <c r="C50" s="1084" t="s">
        <v>1003</v>
      </c>
      <c r="D50" s="1021">
        <v>28.031556999999999</v>
      </c>
      <c r="E50" s="1021">
        <v>20.864025300000002</v>
      </c>
      <c r="F50" s="1021">
        <v>79.086360400000004</v>
      </c>
      <c r="G50" s="1021">
        <v>46.595121299999995</v>
      </c>
      <c r="H50" s="1021">
        <v>34.752150200000003</v>
      </c>
      <c r="I50" s="1085">
        <v>123.32757284376945</v>
      </c>
      <c r="J50" s="1086">
        <v>-25.416762033410556</v>
      </c>
      <c r="K50" s="1082"/>
    </row>
    <row r="51" spans="1:11" s="1087" customFormat="1" ht="15" customHeight="1">
      <c r="A51" s="1082"/>
      <c r="B51" s="1083">
        <v>44</v>
      </c>
      <c r="C51" s="1084" t="s">
        <v>1071</v>
      </c>
      <c r="D51" s="1021">
        <v>9756.2940648999993</v>
      </c>
      <c r="E51" s="1021">
        <v>7189.4611913999997</v>
      </c>
      <c r="F51" s="1021">
        <v>10460.3842515</v>
      </c>
      <c r="G51" s="1021">
        <v>7993.4079013999999</v>
      </c>
      <c r="H51" s="1021">
        <v>8036.3785363999996</v>
      </c>
      <c r="I51" s="1085">
        <v>11.182294313816964</v>
      </c>
      <c r="J51" s="1086">
        <v>0.53757590667271593</v>
      </c>
      <c r="K51" s="1082"/>
    </row>
    <row r="52" spans="1:11" s="1087" customFormat="1" ht="15" customHeight="1">
      <c r="A52" s="1082"/>
      <c r="B52" s="1083">
        <v>45</v>
      </c>
      <c r="C52" s="1084" t="s">
        <v>672</v>
      </c>
      <c r="D52" s="1021">
        <v>10898.033675300001</v>
      </c>
      <c r="E52" s="1021">
        <v>8207.2256404</v>
      </c>
      <c r="F52" s="1021">
        <v>10605.612867100001</v>
      </c>
      <c r="G52" s="1021">
        <v>7845.4220208999996</v>
      </c>
      <c r="H52" s="1021">
        <v>8460.6358572000008</v>
      </c>
      <c r="I52" s="1085">
        <v>-4.4083547273152224</v>
      </c>
      <c r="J52" s="1086">
        <v>7.84169206782106</v>
      </c>
      <c r="K52" s="1082"/>
    </row>
    <row r="53" spans="1:11" s="1087" customFormat="1" ht="15" customHeight="1">
      <c r="A53" s="1082"/>
      <c r="B53" s="1083">
        <v>46</v>
      </c>
      <c r="C53" s="1084" t="s">
        <v>1042</v>
      </c>
      <c r="D53" s="1021">
        <v>12882.487290500001</v>
      </c>
      <c r="E53" s="1021">
        <v>9252.5696687</v>
      </c>
      <c r="F53" s="1021">
        <v>15959.9040062</v>
      </c>
      <c r="G53" s="1021">
        <v>11906.2768442</v>
      </c>
      <c r="H53" s="1021">
        <v>14333.477290600002</v>
      </c>
      <c r="I53" s="1085">
        <v>28.680758648887306</v>
      </c>
      <c r="J53" s="1086">
        <v>20.385889545163604</v>
      </c>
      <c r="K53" s="1082"/>
    </row>
    <row r="54" spans="1:11" s="1087" customFormat="1" ht="15" customHeight="1">
      <c r="A54" s="1082"/>
      <c r="B54" s="1083">
        <v>47</v>
      </c>
      <c r="C54" s="1084" t="s">
        <v>1116</v>
      </c>
      <c r="D54" s="1021">
        <v>3594.8232834999999</v>
      </c>
      <c r="E54" s="1021">
        <v>2312.3491961999998</v>
      </c>
      <c r="F54" s="1021">
        <v>3832.4382989999999</v>
      </c>
      <c r="G54" s="1021">
        <v>2365.0623736999996</v>
      </c>
      <c r="H54" s="1021">
        <v>2836.0075390000002</v>
      </c>
      <c r="I54" s="1085">
        <v>2.2796374175070966</v>
      </c>
      <c r="J54" s="1086">
        <v>19.912589644020031</v>
      </c>
      <c r="K54" s="1082"/>
    </row>
    <row r="55" spans="1:11" s="1087" customFormat="1" ht="15" customHeight="1">
      <c r="A55" s="1082"/>
      <c r="B55" s="1083">
        <v>48</v>
      </c>
      <c r="C55" s="1084" t="s">
        <v>1117</v>
      </c>
      <c r="D55" s="1021">
        <v>11128.484043</v>
      </c>
      <c r="E55" s="1021">
        <v>7836.2250368000005</v>
      </c>
      <c r="F55" s="1021">
        <v>12057.8051615</v>
      </c>
      <c r="G55" s="1021">
        <v>8485.187149899999</v>
      </c>
      <c r="H55" s="1021">
        <v>9203.0896266</v>
      </c>
      <c r="I55" s="1085">
        <v>8.2815655504070218</v>
      </c>
      <c r="J55" s="1086">
        <v>8.4606557759714374</v>
      </c>
      <c r="K55" s="1082"/>
    </row>
    <row r="56" spans="1:11" s="1048" customFormat="1" ht="15" customHeight="1">
      <c r="A56" s="1042"/>
      <c r="B56" s="1095">
        <v>49</v>
      </c>
      <c r="C56" s="1096" t="s">
        <v>1045</v>
      </c>
      <c r="D56" s="1021">
        <v>11268.391549600001</v>
      </c>
      <c r="E56" s="1021">
        <v>9414.7233845999999</v>
      </c>
      <c r="F56" s="1021">
        <v>13888.836364000001</v>
      </c>
      <c r="G56" s="1021">
        <v>11324.8885164</v>
      </c>
      <c r="H56" s="1021">
        <v>15175.3556629</v>
      </c>
      <c r="I56" s="1097">
        <v>20.289126443422933</v>
      </c>
      <c r="J56" s="1098">
        <v>34.000044600209463</v>
      </c>
      <c r="K56" s="1042"/>
    </row>
    <row r="57" spans="1:11" ht="15" customHeight="1">
      <c r="A57" s="948"/>
      <c r="B57" s="998">
        <v>50</v>
      </c>
      <c r="C57" s="1081" t="s">
        <v>1118</v>
      </c>
      <c r="D57" s="1021">
        <v>51904.586915199994</v>
      </c>
      <c r="E57" s="1021">
        <v>37287.483782699994</v>
      </c>
      <c r="F57" s="1021">
        <v>67254.106184000004</v>
      </c>
      <c r="G57" s="1021">
        <v>46181.830663799999</v>
      </c>
      <c r="H57" s="1021">
        <v>63505.923923499999</v>
      </c>
      <c r="I57" s="958">
        <v>23.853438148129079</v>
      </c>
      <c r="J57" s="1005">
        <v>37.512790226567681</v>
      </c>
      <c r="K57" s="948"/>
    </row>
    <row r="58" spans="1:11" ht="15" customHeight="1">
      <c r="A58" s="948"/>
      <c r="B58" s="998">
        <v>51</v>
      </c>
      <c r="C58" s="1081" t="s">
        <v>1119</v>
      </c>
      <c r="D58" s="1021">
        <v>3432.0066823000002</v>
      </c>
      <c r="E58" s="1021">
        <v>2510.5693926999998</v>
      </c>
      <c r="F58" s="1021">
        <v>3696.4539998999999</v>
      </c>
      <c r="G58" s="1021">
        <v>2648.1295285000001</v>
      </c>
      <c r="H58" s="1021">
        <v>3046.3035555000001</v>
      </c>
      <c r="I58" s="958">
        <v>5.4792405340392092</v>
      </c>
      <c r="J58" s="1005">
        <v>15.036047999719294</v>
      </c>
      <c r="K58" s="948"/>
    </row>
    <row r="59" spans="1:11" s="1048" customFormat="1" ht="15" customHeight="1">
      <c r="A59" s="1042"/>
      <c r="B59" s="1076"/>
      <c r="C59" s="1099" t="s">
        <v>1047</v>
      </c>
      <c r="D59" s="1100">
        <v>212533.92798910011</v>
      </c>
      <c r="E59" s="1100">
        <v>158223.04100109986</v>
      </c>
      <c r="F59" s="1100">
        <v>222920.89505829988</v>
      </c>
      <c r="G59" s="1100">
        <v>164776.56886600005</v>
      </c>
      <c r="H59" s="1100">
        <v>175800.88729520002</v>
      </c>
      <c r="I59" s="1079">
        <v>4.1419554468395292</v>
      </c>
      <c r="J59" s="1101">
        <v>6.6904648549668488</v>
      </c>
      <c r="K59" s="1042"/>
    </row>
    <row r="60" spans="1:11" ht="15" customHeight="1" thickBot="1">
      <c r="A60" s="948"/>
      <c r="B60" s="1102"/>
      <c r="C60" s="1011" t="s">
        <v>1048</v>
      </c>
      <c r="D60" s="1019">
        <v>996682.1641384</v>
      </c>
      <c r="E60" s="1019">
        <v>729658.51305319997</v>
      </c>
      <c r="F60" s="1019">
        <v>1071198.9399096998</v>
      </c>
      <c r="G60" s="1019">
        <v>785745.01710599998</v>
      </c>
      <c r="H60" s="1078">
        <v>847057.07809169998</v>
      </c>
      <c r="I60" s="1013">
        <v>7.6866785008935734</v>
      </c>
      <c r="J60" s="1014">
        <v>7.8030480182388118</v>
      </c>
      <c r="K60" s="948"/>
    </row>
    <row r="61" spans="1:11" ht="15" customHeight="1" thickTop="1">
      <c r="A61" s="948"/>
      <c r="B61" s="3087" t="s">
        <v>1024</v>
      </c>
      <c r="C61" s="3088"/>
      <c r="D61" s="3088"/>
      <c r="E61" s="3088"/>
      <c r="F61" s="3088"/>
      <c r="G61" s="3088"/>
      <c r="H61" s="3088"/>
      <c r="I61" s="3088"/>
      <c r="J61" s="3088"/>
      <c r="K61" s="948"/>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workbookViewId="0">
      <selection activeCell="B2" sqref="B2:J2"/>
    </sheetView>
  </sheetViews>
  <sheetFormatPr defaultRowHeight="15" customHeight="1"/>
  <cols>
    <col min="1" max="1" width="9.140625" style="949" customWidth="1"/>
    <col min="2" max="2" width="5.140625" style="949" customWidth="1"/>
    <col min="3" max="3" width="52.140625" style="949" customWidth="1"/>
    <col min="4" max="4" width="17.28515625" style="949" customWidth="1"/>
    <col min="5" max="5" width="16.140625" style="949" customWidth="1"/>
    <col min="6" max="6" width="17.28515625" style="949" customWidth="1"/>
    <col min="7" max="7" width="16.140625" style="949" customWidth="1"/>
    <col min="8" max="8" width="17.7109375" style="949" bestFit="1" customWidth="1"/>
    <col min="9" max="9" width="12.5703125" style="949" customWidth="1"/>
    <col min="10" max="10" width="12.7109375" style="949" customWidth="1"/>
    <col min="11" max="11" width="11" style="949" customWidth="1"/>
    <col min="12" max="16384" width="9.140625" style="949"/>
  </cols>
  <sheetData>
    <row r="1" spans="1:11" ht="15.75" customHeight="1">
      <c r="A1" s="948"/>
      <c r="B1" s="3068" t="s">
        <v>1220</v>
      </c>
      <c r="C1" s="3069"/>
      <c r="D1" s="3069"/>
      <c r="E1" s="3069"/>
      <c r="F1" s="3069"/>
      <c r="G1" s="3069"/>
      <c r="H1" s="3069"/>
      <c r="I1" s="3069"/>
      <c r="J1" s="3069"/>
      <c r="K1" s="948"/>
    </row>
    <row r="2" spans="1:11" ht="15" customHeight="1">
      <c r="A2" s="948"/>
      <c r="B2" s="3080" t="s">
        <v>14</v>
      </c>
      <c r="C2" s="3069"/>
      <c r="D2" s="3069"/>
      <c r="E2" s="3069"/>
      <c r="F2" s="3069"/>
      <c r="G2" s="3069"/>
      <c r="H2" s="3069"/>
      <c r="I2" s="3069"/>
      <c r="J2" s="3069"/>
      <c r="K2" s="948"/>
    </row>
    <row r="3" spans="1:11" ht="15" customHeight="1">
      <c r="A3" s="948"/>
      <c r="B3" s="3080"/>
      <c r="C3" s="3069"/>
      <c r="D3" s="3069"/>
      <c r="E3" s="3069"/>
      <c r="F3" s="3069"/>
      <c r="G3" s="3069"/>
      <c r="H3" s="3069"/>
      <c r="I3" s="3069"/>
      <c r="J3" s="3069"/>
      <c r="K3" s="948"/>
    </row>
    <row r="4" spans="1:11" ht="15" customHeight="1" thickBot="1">
      <c r="A4" s="948"/>
      <c r="B4" s="3091" t="s">
        <v>107</v>
      </c>
      <c r="C4" s="3069"/>
      <c r="D4" s="3069"/>
      <c r="E4" s="3069"/>
      <c r="F4" s="3069"/>
      <c r="G4" s="3069"/>
      <c r="H4" s="3069"/>
      <c r="I4" s="3069"/>
      <c r="J4" s="3069"/>
      <c r="K4" s="948"/>
    </row>
    <row r="5" spans="1:11" ht="21.75" customHeight="1" thickTop="1">
      <c r="A5" s="948"/>
      <c r="B5" s="3081" t="s">
        <v>108</v>
      </c>
      <c r="C5" s="3082" t="s">
        <v>56</v>
      </c>
      <c r="D5" s="3058" t="s">
        <v>962</v>
      </c>
      <c r="E5" s="3059"/>
      <c r="F5" s="3058" t="s">
        <v>313</v>
      </c>
      <c r="G5" s="3059"/>
      <c r="H5" s="895" t="s">
        <v>314</v>
      </c>
      <c r="I5" s="3085" t="s">
        <v>964</v>
      </c>
      <c r="J5" s="3086"/>
      <c r="K5" s="948"/>
    </row>
    <row r="6" spans="1:11" ht="21.75" customHeight="1">
      <c r="A6" s="948"/>
      <c r="B6" s="3073"/>
      <c r="C6" s="3083"/>
      <c r="D6" s="950" t="s">
        <v>965</v>
      </c>
      <c r="E6" s="951" t="s">
        <v>497</v>
      </c>
      <c r="F6" s="950" t="s">
        <v>57</v>
      </c>
      <c r="G6" s="951" t="s">
        <v>497</v>
      </c>
      <c r="H6" s="951" t="s">
        <v>497</v>
      </c>
      <c r="I6" s="898" t="s">
        <v>299</v>
      </c>
      <c r="J6" s="899" t="s">
        <v>312</v>
      </c>
      <c r="K6" s="948"/>
    </row>
    <row r="7" spans="1:11" ht="21.75" customHeight="1">
      <c r="A7" s="948"/>
      <c r="B7" s="1103"/>
      <c r="C7" s="1008" t="s">
        <v>1026</v>
      </c>
      <c r="D7" s="1019">
        <v>197284.6903075001</v>
      </c>
      <c r="E7" s="1019">
        <v>144103.04118260005</v>
      </c>
      <c r="F7" s="1019">
        <v>226796.08181670003</v>
      </c>
      <c r="G7" s="1019">
        <v>170076.25646929999</v>
      </c>
      <c r="H7" s="1019">
        <v>210500.34429790001</v>
      </c>
      <c r="I7" s="1001">
        <v>18.024057697566565</v>
      </c>
      <c r="J7" s="1002">
        <v>23.768213545961281</v>
      </c>
      <c r="K7" s="1026"/>
    </row>
    <row r="8" spans="1:11" ht="21.75" customHeight="1">
      <c r="A8" s="948"/>
      <c r="B8" s="998">
        <v>1</v>
      </c>
      <c r="C8" s="1104" t="s">
        <v>1121</v>
      </c>
      <c r="D8" s="1021">
        <v>64.155593400000001</v>
      </c>
      <c r="E8" s="1021">
        <v>54.337700700000006</v>
      </c>
      <c r="F8" s="1021">
        <v>116.2616452</v>
      </c>
      <c r="G8" s="1021">
        <v>99.7715429</v>
      </c>
      <c r="H8" s="1021">
        <v>35.082354799999997</v>
      </c>
      <c r="I8" s="958">
        <v>83.613847503120397</v>
      </c>
      <c r="J8" s="1005">
        <v>-64.837313546245667</v>
      </c>
      <c r="K8" s="1026"/>
    </row>
    <row r="9" spans="1:11" ht="21.75" customHeight="1">
      <c r="A9" s="948"/>
      <c r="B9" s="998">
        <v>2</v>
      </c>
      <c r="C9" s="1104" t="s">
        <v>1122</v>
      </c>
      <c r="D9" s="1021">
        <v>7574.6891061000006</v>
      </c>
      <c r="E9" s="1021">
        <v>5274.3431451000006</v>
      </c>
      <c r="F9" s="1021">
        <v>9741.6071570000004</v>
      </c>
      <c r="G9" s="1021">
        <v>6539.7416393000003</v>
      </c>
      <c r="H9" s="1021">
        <v>8273.6990471999998</v>
      </c>
      <c r="I9" s="958">
        <v>23.991584532674693</v>
      </c>
      <c r="J9" s="1005">
        <v>26.51415764622773</v>
      </c>
      <c r="K9" s="1026"/>
    </row>
    <row r="10" spans="1:11" ht="21.75" customHeight="1">
      <c r="A10" s="948"/>
      <c r="B10" s="998">
        <v>3</v>
      </c>
      <c r="C10" s="1104" t="s">
        <v>1123</v>
      </c>
      <c r="D10" s="1021">
        <v>1923.3064354000001</v>
      </c>
      <c r="E10" s="1021">
        <v>1468.9133663</v>
      </c>
      <c r="F10" s="1021">
        <v>2064.8148559000001</v>
      </c>
      <c r="G10" s="1021">
        <v>1465.2160148</v>
      </c>
      <c r="H10" s="1021">
        <v>1484.8251602</v>
      </c>
      <c r="I10" s="958">
        <v>-0.25170657336403002</v>
      </c>
      <c r="J10" s="1005">
        <v>1.3383108839877478</v>
      </c>
      <c r="K10" s="1026"/>
    </row>
    <row r="11" spans="1:11" ht="22.5" customHeight="1">
      <c r="A11" s="948"/>
      <c r="B11" s="998">
        <v>4</v>
      </c>
      <c r="C11" s="1104" t="s">
        <v>1124</v>
      </c>
      <c r="D11" s="1021">
        <v>1251.7908565</v>
      </c>
      <c r="E11" s="1021">
        <v>871.32096239999998</v>
      </c>
      <c r="F11" s="1021">
        <v>1571.8804600000001</v>
      </c>
      <c r="G11" s="1021">
        <v>1130.6828005</v>
      </c>
      <c r="H11" s="1021">
        <v>1340.1532712000001</v>
      </c>
      <c r="I11" s="958">
        <v>29.766509620703239</v>
      </c>
      <c r="J11" s="1005">
        <v>18.526015484393142</v>
      </c>
      <c r="K11" s="1026"/>
    </row>
    <row r="12" spans="1:11" ht="21.75" customHeight="1">
      <c r="A12" s="948"/>
      <c r="B12" s="998">
        <v>5</v>
      </c>
      <c r="C12" s="1104" t="s">
        <v>1125</v>
      </c>
      <c r="D12" s="1021">
        <v>989.85504800000001</v>
      </c>
      <c r="E12" s="1021">
        <v>791.58306160000006</v>
      </c>
      <c r="F12" s="1021">
        <v>1144.5630254</v>
      </c>
      <c r="G12" s="1021">
        <v>850.06444699999997</v>
      </c>
      <c r="H12" s="1021">
        <v>1174.6752867999999</v>
      </c>
      <c r="I12" s="958">
        <v>7.3879025761103945</v>
      </c>
      <c r="J12" s="1005">
        <v>38.186615255537191</v>
      </c>
      <c r="K12" s="1026"/>
    </row>
    <row r="13" spans="1:11" ht="21.75" customHeight="1">
      <c r="A13" s="948"/>
      <c r="B13" s="998">
        <v>6</v>
      </c>
      <c r="C13" s="1104" t="s">
        <v>1093</v>
      </c>
      <c r="D13" s="1021">
        <v>2619.7973006999996</v>
      </c>
      <c r="E13" s="1021">
        <v>1818.0535903</v>
      </c>
      <c r="F13" s="1021">
        <v>3791.9472045000002</v>
      </c>
      <c r="G13" s="1021">
        <v>2629.7500260000002</v>
      </c>
      <c r="H13" s="1021">
        <v>2494.8829939000002</v>
      </c>
      <c r="I13" s="958">
        <v>44.646452669531087</v>
      </c>
      <c r="J13" s="1005">
        <v>-5.1285114846121083</v>
      </c>
      <c r="K13" s="1026"/>
    </row>
    <row r="14" spans="1:11" ht="21.75" customHeight="1">
      <c r="A14" s="948"/>
      <c r="B14" s="998">
        <v>7</v>
      </c>
      <c r="C14" s="1104" t="s">
        <v>1069</v>
      </c>
      <c r="D14" s="1021">
        <v>11837.3844092</v>
      </c>
      <c r="E14" s="1021">
        <v>6648.4038861999998</v>
      </c>
      <c r="F14" s="1021">
        <v>9312.2432690000005</v>
      </c>
      <c r="G14" s="1021">
        <v>9229.327749</v>
      </c>
      <c r="H14" s="1021">
        <v>30269.4697246</v>
      </c>
      <c r="I14" s="958">
        <v>38.820202667849181</v>
      </c>
      <c r="J14" s="1005">
        <v>227.9704713908302</v>
      </c>
      <c r="K14" s="1026"/>
    </row>
    <row r="15" spans="1:11" ht="21.75" customHeight="1">
      <c r="A15" s="948"/>
      <c r="B15" s="998">
        <v>8</v>
      </c>
      <c r="C15" s="1104" t="s">
        <v>1126</v>
      </c>
      <c r="D15" s="1021">
        <v>10883.549115200001</v>
      </c>
      <c r="E15" s="1021">
        <v>7793.0854872999998</v>
      </c>
      <c r="F15" s="1021">
        <v>13013.504135499999</v>
      </c>
      <c r="G15" s="1021">
        <v>9427.4696457000009</v>
      </c>
      <c r="H15" s="1021">
        <v>10909.229302299998</v>
      </c>
      <c r="I15" s="958">
        <v>20.972234438637628</v>
      </c>
      <c r="J15" s="1005">
        <v>15.71746939833265</v>
      </c>
      <c r="K15" s="1026"/>
    </row>
    <row r="16" spans="1:11" ht="21.75" customHeight="1">
      <c r="A16" s="948"/>
      <c r="B16" s="998">
        <v>9</v>
      </c>
      <c r="C16" s="1104" t="s">
        <v>1096</v>
      </c>
      <c r="D16" s="1021">
        <v>1866.8095845999999</v>
      </c>
      <c r="E16" s="1021">
        <v>1429.8499189000001</v>
      </c>
      <c r="F16" s="1021">
        <v>2223.5449902</v>
      </c>
      <c r="G16" s="1021">
        <v>1594.2177925999999</v>
      </c>
      <c r="H16" s="1021">
        <v>2154.7855205999999</v>
      </c>
      <c r="I16" s="958">
        <v>11.495463371879611</v>
      </c>
      <c r="J16" s="1005">
        <v>35.162556245578827</v>
      </c>
      <c r="K16" s="1026"/>
    </row>
    <row r="17" spans="1:11" ht="21.75" customHeight="1">
      <c r="A17" s="948"/>
      <c r="B17" s="998">
        <v>10</v>
      </c>
      <c r="C17" s="1104" t="s">
        <v>1098</v>
      </c>
      <c r="D17" s="1021">
        <v>126.78609370000001</v>
      </c>
      <c r="E17" s="1021">
        <v>90.546581000000003</v>
      </c>
      <c r="F17" s="1021">
        <v>152.31021269999999</v>
      </c>
      <c r="G17" s="1021">
        <v>100.1913193</v>
      </c>
      <c r="H17" s="1021">
        <v>110.90845640000001</v>
      </c>
      <c r="I17" s="958">
        <v>10.651686892517787</v>
      </c>
      <c r="J17" s="1005">
        <v>10.696672301429611</v>
      </c>
      <c r="K17" s="1026"/>
    </row>
    <row r="18" spans="1:11" ht="21.75" customHeight="1">
      <c r="A18" s="948"/>
      <c r="B18" s="998">
        <v>11</v>
      </c>
      <c r="C18" s="1104" t="s">
        <v>1078</v>
      </c>
      <c r="D18" s="1021">
        <v>18353.239951400003</v>
      </c>
      <c r="E18" s="1021">
        <v>11937.9989542</v>
      </c>
      <c r="F18" s="1021">
        <v>21346.929468900002</v>
      </c>
      <c r="G18" s="1021">
        <v>16495.944800100002</v>
      </c>
      <c r="H18" s="1021">
        <v>16869.801747199999</v>
      </c>
      <c r="I18" s="958">
        <v>38.180149482224877</v>
      </c>
      <c r="J18" s="1005">
        <v>2.2663566811749414</v>
      </c>
      <c r="K18" s="1026"/>
    </row>
    <row r="19" spans="1:11" ht="21.75" customHeight="1">
      <c r="A19" s="948"/>
      <c r="B19" s="998">
        <v>12</v>
      </c>
      <c r="C19" s="1104" t="s">
        <v>1127</v>
      </c>
      <c r="D19" s="1021">
        <v>442.02734820000001</v>
      </c>
      <c r="E19" s="1021">
        <v>365.8894325</v>
      </c>
      <c r="F19" s="1021">
        <v>437.45308939999995</v>
      </c>
      <c r="G19" s="1021">
        <v>312.63681150000002</v>
      </c>
      <c r="H19" s="1021">
        <v>337.19298850000001</v>
      </c>
      <c r="I19" s="958">
        <v>-14.554293256337758</v>
      </c>
      <c r="J19" s="1005">
        <v>7.8545379484207034</v>
      </c>
      <c r="K19" s="1026"/>
    </row>
    <row r="20" spans="1:11" ht="21.75" customHeight="1">
      <c r="A20" s="948"/>
      <c r="B20" s="998">
        <v>13</v>
      </c>
      <c r="C20" s="1104" t="s">
        <v>1128</v>
      </c>
      <c r="D20" s="1021">
        <v>2223.9125111999997</v>
      </c>
      <c r="E20" s="1021">
        <v>1648.2725198000001</v>
      </c>
      <c r="F20" s="1021">
        <v>6699.9617582999999</v>
      </c>
      <c r="G20" s="1021">
        <v>6396.9666326999995</v>
      </c>
      <c r="H20" s="1021">
        <v>1982.9694075999998</v>
      </c>
      <c r="I20" s="958">
        <v>288.10127305138849</v>
      </c>
      <c r="J20" s="1005">
        <v>-69.00141080205951</v>
      </c>
      <c r="K20" s="1026"/>
    </row>
    <row r="21" spans="1:11" ht="21.75" customHeight="1">
      <c r="A21" s="948"/>
      <c r="B21" s="998">
        <v>14</v>
      </c>
      <c r="C21" s="1104" t="s">
        <v>1129</v>
      </c>
      <c r="D21" s="1021">
        <v>1908.2008175000001</v>
      </c>
      <c r="E21" s="1021">
        <v>1483.2768084000002</v>
      </c>
      <c r="F21" s="1021">
        <v>2052.3338905999999</v>
      </c>
      <c r="G21" s="1021">
        <v>1568.5206742</v>
      </c>
      <c r="H21" s="1021">
        <v>1862.3732282999999</v>
      </c>
      <c r="I21" s="958">
        <v>5.746996468713883</v>
      </c>
      <c r="J21" s="1005">
        <v>18.734375576520534</v>
      </c>
      <c r="K21" s="1026"/>
    </row>
    <row r="22" spans="1:11" ht="21.75" customHeight="1">
      <c r="A22" s="948"/>
      <c r="B22" s="998">
        <v>15</v>
      </c>
      <c r="C22" s="1104" t="s">
        <v>1130</v>
      </c>
      <c r="D22" s="1021">
        <v>2940.6383914000003</v>
      </c>
      <c r="E22" s="1021">
        <v>2049.0017521</v>
      </c>
      <c r="F22" s="1021">
        <v>4043.0498026</v>
      </c>
      <c r="G22" s="1021">
        <v>2451.1512099000001</v>
      </c>
      <c r="H22" s="1021">
        <v>2897.7834349999998</v>
      </c>
      <c r="I22" s="958">
        <v>19.626603900550176</v>
      </c>
      <c r="J22" s="1005">
        <v>18.221324873638501</v>
      </c>
      <c r="K22" s="1026"/>
    </row>
    <row r="23" spans="1:11" ht="21.75" customHeight="1">
      <c r="A23" s="948"/>
      <c r="B23" s="998">
        <v>16</v>
      </c>
      <c r="C23" s="1104" t="s">
        <v>1072</v>
      </c>
      <c r="D23" s="1021">
        <v>1355.9019097999999</v>
      </c>
      <c r="E23" s="1021">
        <v>886.04678920000003</v>
      </c>
      <c r="F23" s="1021">
        <v>2087.3673623</v>
      </c>
      <c r="G23" s="1021">
        <v>1692.1015549000001</v>
      </c>
      <c r="H23" s="1021">
        <v>977.34587450000004</v>
      </c>
      <c r="I23" s="958">
        <v>90.972031672026745</v>
      </c>
      <c r="J23" s="1005">
        <v>-42.240708208689092</v>
      </c>
      <c r="K23" s="1026"/>
    </row>
    <row r="24" spans="1:11" ht="21.75" customHeight="1">
      <c r="A24" s="948"/>
      <c r="B24" s="998">
        <v>17</v>
      </c>
      <c r="C24" s="1104" t="s">
        <v>1131</v>
      </c>
      <c r="D24" s="1021">
        <v>1613.1112587</v>
      </c>
      <c r="E24" s="1021">
        <v>1413.2233914999999</v>
      </c>
      <c r="F24" s="1021">
        <v>1133.2303965999999</v>
      </c>
      <c r="G24" s="1021">
        <v>800.92470979999996</v>
      </c>
      <c r="H24" s="1021">
        <v>908.80170250000003</v>
      </c>
      <c r="I24" s="958">
        <v>-43.326390249605481</v>
      </c>
      <c r="J24" s="1005">
        <v>13.469055378118888</v>
      </c>
      <c r="K24" s="1026"/>
    </row>
    <row r="25" spans="1:11" ht="21.75" customHeight="1">
      <c r="A25" s="948"/>
      <c r="B25" s="998">
        <v>18</v>
      </c>
      <c r="C25" s="1104" t="s">
        <v>1132</v>
      </c>
      <c r="D25" s="1021">
        <v>1012.1555033999999</v>
      </c>
      <c r="E25" s="1021">
        <v>799.24887560000002</v>
      </c>
      <c r="F25" s="1021">
        <v>1016.8083793</v>
      </c>
      <c r="G25" s="1021">
        <v>781.45899899999995</v>
      </c>
      <c r="H25" s="1021">
        <v>812.99405620000005</v>
      </c>
      <c r="I25" s="958">
        <v>-2.2258244137841499</v>
      </c>
      <c r="J25" s="1005">
        <v>4.0354077744775063</v>
      </c>
      <c r="K25" s="1026"/>
    </row>
    <row r="26" spans="1:11" ht="21.75" customHeight="1">
      <c r="A26" s="948"/>
      <c r="B26" s="998">
        <v>19</v>
      </c>
      <c r="C26" s="1104" t="s">
        <v>1068</v>
      </c>
      <c r="D26" s="1021">
        <v>24458.722965099998</v>
      </c>
      <c r="E26" s="1021">
        <v>18479.6818398</v>
      </c>
      <c r="F26" s="1021">
        <v>23902.497530799999</v>
      </c>
      <c r="G26" s="1021">
        <v>17206.244899400001</v>
      </c>
      <c r="H26" s="1021">
        <v>19070.8874263</v>
      </c>
      <c r="I26" s="958">
        <v>-6.891011173457418</v>
      </c>
      <c r="J26" s="1005">
        <v>10.83701027041073</v>
      </c>
      <c r="K26" s="1026"/>
    </row>
    <row r="27" spans="1:11" ht="21.75" customHeight="1">
      <c r="A27" s="948"/>
      <c r="B27" s="998">
        <v>20</v>
      </c>
      <c r="C27" s="1104" t="s">
        <v>1133</v>
      </c>
      <c r="D27" s="1021">
        <v>1230.5407883</v>
      </c>
      <c r="E27" s="1021">
        <v>878.47967740000001</v>
      </c>
      <c r="F27" s="1021">
        <v>1382.0980624000001</v>
      </c>
      <c r="G27" s="1021">
        <v>1022.1042481000001</v>
      </c>
      <c r="H27" s="1021">
        <v>1168.0928794000001</v>
      </c>
      <c r="I27" s="958">
        <v>16.349219497607482</v>
      </c>
      <c r="J27" s="1005">
        <v>14.283144950368797</v>
      </c>
      <c r="K27" s="1026"/>
    </row>
    <row r="28" spans="1:11" ht="21.75" customHeight="1">
      <c r="A28" s="948"/>
      <c r="B28" s="998">
        <v>21</v>
      </c>
      <c r="C28" s="1104" t="s">
        <v>1134</v>
      </c>
      <c r="D28" s="1021">
        <v>654.95849920000001</v>
      </c>
      <c r="E28" s="1021">
        <v>519.89593060000004</v>
      </c>
      <c r="F28" s="1021">
        <v>1624.4749369000001</v>
      </c>
      <c r="G28" s="1021">
        <v>1163.6685273000001</v>
      </c>
      <c r="H28" s="1021">
        <v>1590.0167784</v>
      </c>
      <c r="I28" s="958">
        <v>123.82720440935877</v>
      </c>
      <c r="J28" s="1005">
        <v>36.638290122809615</v>
      </c>
      <c r="K28" s="1026"/>
    </row>
    <row r="29" spans="1:11" ht="21.75" customHeight="1">
      <c r="A29" s="948"/>
      <c r="B29" s="998">
        <v>22</v>
      </c>
      <c r="C29" s="1104" t="s">
        <v>1135</v>
      </c>
      <c r="D29" s="1021">
        <v>10.105048199999999</v>
      </c>
      <c r="E29" s="1021">
        <v>10.105048199999999</v>
      </c>
      <c r="F29" s="1021">
        <v>0.46723559999999997</v>
      </c>
      <c r="G29" s="1021">
        <v>0.30547790000000002</v>
      </c>
      <c r="H29" s="1021">
        <v>13.5872764</v>
      </c>
      <c r="I29" s="958">
        <v>-96.976977309222534</v>
      </c>
      <c r="J29" s="1005" t="s">
        <v>62</v>
      </c>
      <c r="K29" s="1026"/>
    </row>
    <row r="30" spans="1:11" ht="21.75" customHeight="1">
      <c r="A30" s="948"/>
      <c r="B30" s="998">
        <v>23</v>
      </c>
      <c r="C30" s="1104" t="s">
        <v>1108</v>
      </c>
      <c r="D30" s="1021">
        <v>608.83243360000006</v>
      </c>
      <c r="E30" s="1021">
        <v>443.66165319999999</v>
      </c>
      <c r="F30" s="1021">
        <v>1336.6286382999999</v>
      </c>
      <c r="G30" s="1021">
        <v>1126.4982597000001</v>
      </c>
      <c r="H30" s="1021">
        <v>819.33130549999998</v>
      </c>
      <c r="I30" s="958">
        <v>153.90931390506753</v>
      </c>
      <c r="J30" s="1005">
        <v>-27.267414889908693</v>
      </c>
      <c r="K30" s="1026"/>
    </row>
    <row r="31" spans="1:11" ht="21.75" customHeight="1">
      <c r="A31" s="948"/>
      <c r="B31" s="998">
        <v>24</v>
      </c>
      <c r="C31" s="1105" t="s">
        <v>1136</v>
      </c>
      <c r="D31" s="1021">
        <v>131.7076811</v>
      </c>
      <c r="E31" s="1021">
        <v>119.35705609999999</v>
      </c>
      <c r="F31" s="1021">
        <v>114.9492406</v>
      </c>
      <c r="G31" s="1021">
        <v>76.486042099999992</v>
      </c>
      <c r="H31" s="1021">
        <v>105.532842</v>
      </c>
      <c r="I31" s="958">
        <v>-35.918290380823159</v>
      </c>
      <c r="J31" s="1005">
        <v>37.976602138758089</v>
      </c>
      <c r="K31" s="1026"/>
    </row>
    <row r="32" spans="1:11" ht="21.75" customHeight="1">
      <c r="A32" s="948"/>
      <c r="B32" s="998">
        <v>25</v>
      </c>
      <c r="C32" s="1104" t="s">
        <v>1137</v>
      </c>
      <c r="D32" s="1021">
        <v>857.68012950000002</v>
      </c>
      <c r="E32" s="1021">
        <v>613.82115110000007</v>
      </c>
      <c r="F32" s="1021">
        <v>1002.6750122999999</v>
      </c>
      <c r="G32" s="1021">
        <v>584.79707079999991</v>
      </c>
      <c r="H32" s="1021">
        <v>604.83844350000004</v>
      </c>
      <c r="I32" s="958">
        <v>-4.7284262277354721</v>
      </c>
      <c r="J32" s="1005">
        <v>3.4270644811171147</v>
      </c>
      <c r="K32" s="1026"/>
    </row>
    <row r="33" spans="1:11" ht="21.75" customHeight="1">
      <c r="A33" s="948"/>
      <c r="B33" s="998">
        <v>26</v>
      </c>
      <c r="C33" s="1104" t="s">
        <v>1138</v>
      </c>
      <c r="D33" s="1021">
        <v>219.58158790000002</v>
      </c>
      <c r="E33" s="1021">
        <v>175.9781084</v>
      </c>
      <c r="F33" s="1021">
        <v>375.35274989999999</v>
      </c>
      <c r="G33" s="1021">
        <v>234.29618440000002</v>
      </c>
      <c r="H33" s="1021">
        <v>375.74518739999996</v>
      </c>
      <c r="I33" s="958">
        <v>33.139392467750838</v>
      </c>
      <c r="J33" s="1005">
        <v>60.371876461510119</v>
      </c>
      <c r="K33" s="1026"/>
    </row>
    <row r="34" spans="1:11" ht="21.75" customHeight="1">
      <c r="A34" s="948"/>
      <c r="B34" s="998">
        <v>27</v>
      </c>
      <c r="C34" s="1104" t="s">
        <v>1139</v>
      </c>
      <c r="D34" s="1021">
        <v>2696.9856619000002</v>
      </c>
      <c r="E34" s="1021">
        <v>1922.3516405</v>
      </c>
      <c r="F34" s="1021">
        <v>3088.1475811999999</v>
      </c>
      <c r="G34" s="1021">
        <v>2200.4443987</v>
      </c>
      <c r="H34" s="1021">
        <v>2237.8608553000004</v>
      </c>
      <c r="I34" s="958">
        <v>14.466279339386023</v>
      </c>
      <c r="J34" s="1005">
        <v>1.7004045465591311</v>
      </c>
      <c r="K34" s="1026"/>
    </row>
    <row r="35" spans="1:11" ht="21.75" customHeight="1">
      <c r="A35" s="948"/>
      <c r="B35" s="998">
        <v>28</v>
      </c>
      <c r="C35" s="1104" t="s">
        <v>1140</v>
      </c>
      <c r="D35" s="1021">
        <v>323.74620670000002</v>
      </c>
      <c r="E35" s="1021">
        <v>231.02654130000002</v>
      </c>
      <c r="F35" s="1021">
        <v>328.53964060000004</v>
      </c>
      <c r="G35" s="1021">
        <v>235.3254417</v>
      </c>
      <c r="H35" s="1021">
        <v>275.17968060000004</v>
      </c>
      <c r="I35" s="958">
        <v>1.8607820451320478</v>
      </c>
      <c r="J35" s="1005">
        <v>16.93579691685332</v>
      </c>
      <c r="K35" s="1026"/>
    </row>
    <row r="36" spans="1:11" ht="21.75" customHeight="1">
      <c r="A36" s="948"/>
      <c r="B36" s="998">
        <v>29</v>
      </c>
      <c r="C36" s="1104" t="s">
        <v>1001</v>
      </c>
      <c r="D36" s="1021">
        <v>23084.756774900001</v>
      </c>
      <c r="E36" s="1021">
        <v>18115.777843799999</v>
      </c>
      <c r="F36" s="1021">
        <v>28083.9837782</v>
      </c>
      <c r="G36" s="1021">
        <v>22431.024696</v>
      </c>
      <c r="H36" s="1021">
        <v>22581.351036200002</v>
      </c>
      <c r="I36" s="958">
        <v>23.820378508764193</v>
      </c>
      <c r="J36" s="1005">
        <v>0.67017152465089769</v>
      </c>
      <c r="K36" s="1026"/>
    </row>
    <row r="37" spans="1:11" ht="21.75" customHeight="1">
      <c r="A37" s="948"/>
      <c r="B37" s="998">
        <v>30</v>
      </c>
      <c r="C37" s="1104" t="s">
        <v>1141</v>
      </c>
      <c r="D37" s="1021">
        <v>606.32158760000004</v>
      </c>
      <c r="E37" s="1021">
        <v>448.80503970000001</v>
      </c>
      <c r="F37" s="1021">
        <v>717.31251239999995</v>
      </c>
      <c r="G37" s="1021">
        <v>540.30656979999992</v>
      </c>
      <c r="H37" s="1021">
        <v>408.35991789999997</v>
      </c>
      <c r="I37" s="958">
        <v>20.387812525715688</v>
      </c>
      <c r="J37" s="1005">
        <v>-24.42070100107081</v>
      </c>
      <c r="K37" s="1026"/>
    </row>
    <row r="38" spans="1:11" ht="21.75" customHeight="1">
      <c r="A38" s="948"/>
      <c r="B38" s="998">
        <v>31</v>
      </c>
      <c r="C38" s="1104" t="s">
        <v>1114</v>
      </c>
      <c r="D38" s="1021">
        <v>8277.1038432000005</v>
      </c>
      <c r="E38" s="1021">
        <v>6756.0030853999997</v>
      </c>
      <c r="F38" s="1021">
        <v>8141.6826123000001</v>
      </c>
      <c r="G38" s="1021">
        <v>6054.1177128999998</v>
      </c>
      <c r="H38" s="1021">
        <v>5971.6625713999993</v>
      </c>
      <c r="I38" s="958">
        <v>-10.3890623439294</v>
      </c>
      <c r="J38" s="1005">
        <v>-1.3619679267931395</v>
      </c>
      <c r="K38" s="1026"/>
    </row>
    <row r="39" spans="1:11" ht="21.75" customHeight="1">
      <c r="A39" s="948"/>
      <c r="B39" s="998">
        <v>32</v>
      </c>
      <c r="C39" s="1104" t="s">
        <v>1074</v>
      </c>
      <c r="D39" s="1021">
        <v>15.9222</v>
      </c>
      <c r="E39" s="1021">
        <v>0</v>
      </c>
      <c r="F39" s="1021">
        <v>1320.8385699999999</v>
      </c>
      <c r="G39" s="1021">
        <v>967.46864500000004</v>
      </c>
      <c r="H39" s="1021">
        <v>2115.5708466000001</v>
      </c>
      <c r="I39" s="958" t="s">
        <v>62</v>
      </c>
      <c r="J39" s="1005">
        <v>118.67074013545937</v>
      </c>
      <c r="K39" s="1026"/>
    </row>
    <row r="40" spans="1:11" ht="21.75" customHeight="1">
      <c r="A40" s="948"/>
      <c r="B40" s="998">
        <v>33</v>
      </c>
      <c r="C40" s="1104" t="s">
        <v>1142</v>
      </c>
      <c r="D40" s="1021">
        <v>320.59720589999995</v>
      </c>
      <c r="E40" s="1021">
        <v>252.905981</v>
      </c>
      <c r="F40" s="1021">
        <v>270.9283547</v>
      </c>
      <c r="G40" s="1021">
        <v>144.07192659999998</v>
      </c>
      <c r="H40" s="1021">
        <v>256.91525899999999</v>
      </c>
      <c r="I40" s="958">
        <v>-43.033404733911773</v>
      </c>
      <c r="J40" s="1005">
        <v>78.324303049890645</v>
      </c>
      <c r="K40" s="1026"/>
    </row>
    <row r="41" spans="1:11" ht="21.75" customHeight="1">
      <c r="A41" s="948"/>
      <c r="B41" s="998">
        <v>34</v>
      </c>
      <c r="C41" s="1106" t="s">
        <v>1143</v>
      </c>
      <c r="D41" s="1021">
        <v>923.40123700000004</v>
      </c>
      <c r="E41" s="1021">
        <v>672.21003010000004</v>
      </c>
      <c r="F41" s="1021">
        <v>1856.1066229999999</v>
      </c>
      <c r="G41" s="1021">
        <v>1482.0400743</v>
      </c>
      <c r="H41" s="1021">
        <v>1174.5630814000001</v>
      </c>
      <c r="I41" s="958">
        <v>120.47277010721294</v>
      </c>
      <c r="J41" s="1005">
        <v>-20.746874408590333</v>
      </c>
      <c r="K41" s="1026"/>
    </row>
    <row r="42" spans="1:11" ht="21.75" customHeight="1">
      <c r="A42" s="948"/>
      <c r="B42" s="998">
        <v>35</v>
      </c>
      <c r="C42" s="1104" t="s">
        <v>1144</v>
      </c>
      <c r="D42" s="1021">
        <v>202.48215230000002</v>
      </c>
      <c r="E42" s="1021">
        <v>115.1897807</v>
      </c>
      <c r="F42" s="1021">
        <v>739.99212839999996</v>
      </c>
      <c r="G42" s="1021">
        <v>437.91639750000002</v>
      </c>
      <c r="H42" s="1021">
        <v>659.57324529999994</v>
      </c>
      <c r="I42" s="958">
        <v>280.16948625026771</v>
      </c>
      <c r="J42" s="1005">
        <v>50.616247545286285</v>
      </c>
      <c r="K42" s="1026"/>
    </row>
    <row r="43" spans="1:11" ht="21.75" customHeight="1">
      <c r="A43" s="948"/>
      <c r="B43" s="998">
        <v>36</v>
      </c>
      <c r="C43" s="1104" t="s">
        <v>1145</v>
      </c>
      <c r="D43" s="1021">
        <v>569.79343249999999</v>
      </c>
      <c r="E43" s="1021">
        <v>412.67802360000002</v>
      </c>
      <c r="F43" s="1021">
        <v>918.19502290000003</v>
      </c>
      <c r="G43" s="1021">
        <v>723.14671989999999</v>
      </c>
      <c r="H43" s="1021">
        <v>551.58916439999996</v>
      </c>
      <c r="I43" s="958">
        <v>75.232670155687927</v>
      </c>
      <c r="J43" s="1005">
        <v>-23.723754914317219</v>
      </c>
      <c r="K43" s="1026"/>
    </row>
    <row r="44" spans="1:11" ht="21.75" customHeight="1">
      <c r="A44" s="948"/>
      <c r="B44" s="998">
        <v>37</v>
      </c>
      <c r="C44" s="1104" t="s">
        <v>1071</v>
      </c>
      <c r="D44" s="1021">
        <v>25998.178672400001</v>
      </c>
      <c r="E44" s="1021">
        <v>19962.755882900001</v>
      </c>
      <c r="F44" s="1021">
        <v>30737.221842499999</v>
      </c>
      <c r="G44" s="1021">
        <v>21817.8431738</v>
      </c>
      <c r="H44" s="1021">
        <v>31866.183803299999</v>
      </c>
      <c r="I44" s="958">
        <v>9.2927414520409979</v>
      </c>
      <c r="J44" s="1005">
        <v>46.055609390237848</v>
      </c>
      <c r="K44" s="1026"/>
    </row>
    <row r="45" spans="1:11" s="1093" customFormat="1" ht="21.75" customHeight="1">
      <c r="A45" s="1088"/>
      <c r="B45" s="1089">
        <v>38</v>
      </c>
      <c r="C45" s="1090" t="s">
        <v>672</v>
      </c>
      <c r="D45" s="1021">
        <v>19740.9098744</v>
      </c>
      <c r="E45" s="1021">
        <v>15232.288997</v>
      </c>
      <c r="F45" s="1021">
        <v>21975.761784300001</v>
      </c>
      <c r="G45" s="1021">
        <v>15612.248882699998</v>
      </c>
      <c r="H45" s="1021">
        <v>19200.067661699999</v>
      </c>
      <c r="I45" s="1091">
        <v>2.4944372167231776</v>
      </c>
      <c r="J45" s="1092">
        <v>22.980794156924311</v>
      </c>
      <c r="K45" s="1107"/>
    </row>
    <row r="46" spans="1:11" s="1087" customFormat="1" ht="21.75" customHeight="1">
      <c r="A46" s="1082"/>
      <c r="B46" s="1083">
        <v>39</v>
      </c>
      <c r="C46" s="1084" t="s">
        <v>1042</v>
      </c>
      <c r="D46" s="1021">
        <v>1917.5976729000001</v>
      </c>
      <c r="E46" s="1021">
        <v>1612.3298354000001</v>
      </c>
      <c r="F46" s="1021">
        <v>912.84574350000003</v>
      </c>
      <c r="G46" s="1021">
        <v>618.64319980000005</v>
      </c>
      <c r="H46" s="1021">
        <v>867.38331149999999</v>
      </c>
      <c r="I46" s="1085">
        <v>-61.630481169721584</v>
      </c>
      <c r="J46" s="1086">
        <v>40.207362140312</v>
      </c>
      <c r="K46" s="1108"/>
    </row>
    <row r="47" spans="1:11" ht="21.75" customHeight="1">
      <c r="A47" s="948"/>
      <c r="B47" s="998">
        <v>40</v>
      </c>
      <c r="C47" s="1104" t="s">
        <v>1146</v>
      </c>
      <c r="D47" s="1021">
        <v>2463.2190863999999</v>
      </c>
      <c r="E47" s="1021">
        <v>1936.6458434000001</v>
      </c>
      <c r="F47" s="1021">
        <v>2810.1368266999998</v>
      </c>
      <c r="G47" s="1021">
        <v>2193.6155364000001</v>
      </c>
      <c r="H47" s="1021">
        <v>2239.1958291999999</v>
      </c>
      <c r="I47" s="958">
        <v>13.2688015145227</v>
      </c>
      <c r="J47" s="1005">
        <v>2.0778615050658811</v>
      </c>
      <c r="K47" s="1026"/>
    </row>
    <row r="48" spans="1:11" ht="21.75" customHeight="1">
      <c r="A48" s="948"/>
      <c r="B48" s="998">
        <v>41</v>
      </c>
      <c r="C48" s="1104" t="s">
        <v>1147</v>
      </c>
      <c r="D48" s="1021">
        <v>6540.0703498000003</v>
      </c>
      <c r="E48" s="1021">
        <v>3270.6773599000003</v>
      </c>
      <c r="F48" s="1021">
        <v>6690.8828462000001</v>
      </c>
      <c r="G48" s="1021">
        <v>4756.3943794999996</v>
      </c>
      <c r="H48" s="1021">
        <v>5611.4263369999999</v>
      </c>
      <c r="I48" s="958">
        <v>45.425361664087347</v>
      </c>
      <c r="J48" s="1005">
        <v>17.976473128157267</v>
      </c>
      <c r="K48" s="1026"/>
    </row>
    <row r="49" spans="1:11" ht="21.75" customHeight="1">
      <c r="A49" s="948"/>
      <c r="B49" s="998">
        <v>42</v>
      </c>
      <c r="C49" s="1104" t="s">
        <v>1117</v>
      </c>
      <c r="D49" s="1021">
        <v>481.02651969999999</v>
      </c>
      <c r="E49" s="1021">
        <v>355.04053589999995</v>
      </c>
      <c r="F49" s="1021">
        <v>1004.2447973999999</v>
      </c>
      <c r="G49" s="1021">
        <v>721.14849379999998</v>
      </c>
      <c r="H49" s="1021">
        <v>879.68582329999992</v>
      </c>
      <c r="I49" s="958">
        <v>103.11722771934902</v>
      </c>
      <c r="J49" s="1005">
        <v>21.984006187769701</v>
      </c>
      <c r="K49" s="1026"/>
    </row>
    <row r="50" spans="1:11" ht="21.75" customHeight="1">
      <c r="A50" s="948"/>
      <c r="B50" s="998">
        <v>43</v>
      </c>
      <c r="C50" s="1104" t="s">
        <v>1148</v>
      </c>
      <c r="D50" s="1021">
        <v>3227.7461476999997</v>
      </c>
      <c r="E50" s="1021">
        <v>2359.5113001999998</v>
      </c>
      <c r="F50" s="1021">
        <v>3619.8786971</v>
      </c>
      <c r="G50" s="1021">
        <v>2777.4130636</v>
      </c>
      <c r="H50" s="1021">
        <v>3263.7577673999999</v>
      </c>
      <c r="I50" s="958">
        <v>17.71136944182372</v>
      </c>
      <c r="J50" s="1005">
        <v>17.510708442107425</v>
      </c>
      <c r="K50" s="1026"/>
    </row>
    <row r="51" spans="1:11" ht="21.75" customHeight="1">
      <c r="A51" s="948"/>
      <c r="B51" s="998">
        <v>44</v>
      </c>
      <c r="C51" s="1104" t="s">
        <v>1149</v>
      </c>
      <c r="D51" s="1021">
        <v>459.45011269999998</v>
      </c>
      <c r="E51" s="1021">
        <v>339.21608789999999</v>
      </c>
      <c r="F51" s="1021">
        <v>746.02022090000003</v>
      </c>
      <c r="G51" s="1021">
        <v>511.76002010000002</v>
      </c>
      <c r="H51" s="1021">
        <v>527.22281580000003</v>
      </c>
      <c r="I51" s="958">
        <v>50.865492043191509</v>
      </c>
      <c r="J51" s="1005">
        <v>3.0214934916132252</v>
      </c>
      <c r="K51" s="1026"/>
    </row>
    <row r="52" spans="1:11" ht="21.75" customHeight="1">
      <c r="A52" s="948"/>
      <c r="B52" s="998">
        <v>45</v>
      </c>
      <c r="C52" s="1104" t="s">
        <v>1150</v>
      </c>
      <c r="D52" s="1021">
        <v>353.31584610000004</v>
      </c>
      <c r="E52" s="1021">
        <v>263.76337810000001</v>
      </c>
      <c r="F52" s="1021">
        <v>249.55977419999999</v>
      </c>
      <c r="G52" s="1021">
        <v>177.7237015</v>
      </c>
      <c r="H52" s="1021">
        <v>321.07743980000004</v>
      </c>
      <c r="I52" s="958">
        <v>-32.620023757574103</v>
      </c>
      <c r="J52" s="1005">
        <v>80.66101318512095</v>
      </c>
      <c r="K52" s="1026"/>
    </row>
    <row r="53" spans="1:11" ht="21.75" customHeight="1">
      <c r="A53" s="948"/>
      <c r="B53" s="998">
        <v>46</v>
      </c>
      <c r="C53" s="1104" t="s">
        <v>1151</v>
      </c>
      <c r="D53" s="1021">
        <v>1922.6253560999999</v>
      </c>
      <c r="E53" s="1021">
        <v>1779.4873079000001</v>
      </c>
      <c r="F53" s="1021">
        <v>894.84794999999997</v>
      </c>
      <c r="G53" s="1021">
        <v>693.06435679999993</v>
      </c>
      <c r="H53" s="1021">
        <v>846.71215410000002</v>
      </c>
      <c r="I53" s="958">
        <v>-61.052582183466342</v>
      </c>
      <c r="J53" s="1005">
        <v>22.169340522634727</v>
      </c>
      <c r="K53" s="1026"/>
    </row>
    <row r="54" spans="1:11" ht="21.75" customHeight="1">
      <c r="A54" s="948"/>
      <c r="B54" s="998"/>
      <c r="C54" s="1109" t="s">
        <v>1047</v>
      </c>
      <c r="D54" s="1019">
        <v>101489.95402659985</v>
      </c>
      <c r="E54" s="1019">
        <v>72666.478394999955</v>
      </c>
      <c r="F54" s="1019">
        <v>114308.51534959997</v>
      </c>
      <c r="G54" s="1019">
        <v>77831.789469300013</v>
      </c>
      <c r="H54" s="1019">
        <v>90217.038150699955</v>
      </c>
      <c r="I54" s="1001">
        <v>7.108244665748753</v>
      </c>
      <c r="J54" s="1009">
        <v>15.912840711808606</v>
      </c>
      <c r="K54" s="1026"/>
    </row>
    <row r="55" spans="1:11" ht="21.75" customHeight="1" thickBot="1">
      <c r="A55" s="948"/>
      <c r="B55" s="1110"/>
      <c r="C55" s="1011" t="s">
        <v>1048</v>
      </c>
      <c r="D55" s="1111">
        <v>298774.64433409995</v>
      </c>
      <c r="E55" s="1111">
        <v>216769.5195776</v>
      </c>
      <c r="F55" s="1111">
        <v>341104.59716629999</v>
      </c>
      <c r="G55" s="1111">
        <v>247908.0459386</v>
      </c>
      <c r="H55" s="1112">
        <v>300717.38244859996</v>
      </c>
      <c r="I55" s="1013">
        <v>14.36480849414481</v>
      </c>
      <c r="J55" s="1014">
        <v>21.301985706054637</v>
      </c>
      <c r="K55" s="1026"/>
    </row>
    <row r="56" spans="1:11" ht="21.75" customHeight="1" thickTop="1">
      <c r="A56" s="948"/>
      <c r="B56" s="3096" t="s">
        <v>1024</v>
      </c>
      <c r="C56" s="3096"/>
      <c r="D56" s="3096"/>
      <c r="E56" s="3096"/>
      <c r="F56" s="3096"/>
      <c r="G56" s="3096"/>
      <c r="H56" s="3096"/>
      <c r="I56" s="3096"/>
      <c r="J56" s="3096"/>
      <c r="K56" s="1026"/>
    </row>
    <row r="57" spans="1:11" ht="15" customHeight="1">
      <c r="A57" s="948"/>
      <c r="B57" s="1015"/>
      <c r="C57" s="1113"/>
      <c r="D57" s="1114"/>
      <c r="E57" s="1114"/>
      <c r="F57" s="1114"/>
      <c r="G57" s="1114"/>
      <c r="H57" s="1114"/>
      <c r="I57" s="1115"/>
      <c r="J57" s="1115"/>
      <c r="K57" s="102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2"/>
  <sheetViews>
    <sheetView view="pageBreakPreview" topLeftCell="A13" zoomScale="60" zoomScaleNormal="100" workbookViewId="0">
      <selection activeCell="B2" sqref="B2:J2"/>
    </sheetView>
  </sheetViews>
  <sheetFormatPr defaultRowHeight="15" customHeight="1"/>
  <cols>
    <col min="1" max="1" width="4.5703125" style="949" customWidth="1"/>
    <col min="2" max="2" width="5.140625" style="949" customWidth="1"/>
    <col min="3" max="3" width="44.7109375" style="949" customWidth="1"/>
    <col min="4" max="4" width="14.85546875" style="949" customWidth="1"/>
    <col min="5" max="5" width="16.28515625" style="949" customWidth="1"/>
    <col min="6" max="6" width="15.28515625" style="949" customWidth="1"/>
    <col min="7" max="7" width="16" style="949" customWidth="1"/>
    <col min="8" max="8" width="17" style="949" customWidth="1"/>
    <col min="9" max="9" width="13" style="949" customWidth="1"/>
    <col min="10" max="10" width="12" style="949" customWidth="1"/>
    <col min="11" max="11" width="8.28515625" style="949" customWidth="1"/>
    <col min="12" max="16384" width="9.140625" style="949"/>
  </cols>
  <sheetData>
    <row r="1" spans="1:10" ht="15.75" customHeight="1">
      <c r="A1" s="948"/>
      <c r="B1" s="3068" t="s">
        <v>1226</v>
      </c>
      <c r="C1" s="3069"/>
      <c r="D1" s="3069"/>
      <c r="E1" s="3069"/>
      <c r="F1" s="3069"/>
      <c r="G1" s="3069"/>
      <c r="H1" s="3069"/>
      <c r="I1" s="3069"/>
      <c r="J1" s="3069"/>
    </row>
    <row r="2" spans="1:10" ht="15" customHeight="1">
      <c r="A2" s="948"/>
      <c r="B2" s="3080" t="s">
        <v>15</v>
      </c>
      <c r="C2" s="3069"/>
      <c r="D2" s="3069"/>
      <c r="E2" s="3069"/>
      <c r="F2" s="3069"/>
      <c r="G2" s="3069"/>
      <c r="H2" s="3069"/>
      <c r="I2" s="3069"/>
      <c r="J2" s="3069"/>
    </row>
    <row r="3" spans="1:10" ht="15" customHeight="1">
      <c r="A3" s="948"/>
      <c r="B3" s="3080"/>
      <c r="C3" s="3069"/>
      <c r="D3" s="3069"/>
      <c r="E3" s="3069"/>
      <c r="F3" s="3069"/>
      <c r="G3" s="3069"/>
      <c r="H3" s="3069"/>
      <c r="I3" s="3069"/>
      <c r="J3" s="3069"/>
    </row>
    <row r="4" spans="1:10" ht="15" customHeight="1" thickBot="1">
      <c r="A4" s="948"/>
      <c r="B4" s="3091" t="s">
        <v>107</v>
      </c>
      <c r="C4" s="3069"/>
      <c r="D4" s="3069"/>
      <c r="E4" s="3069"/>
      <c r="F4" s="3069"/>
      <c r="G4" s="3069"/>
      <c r="H4" s="3069"/>
      <c r="I4" s="3069"/>
      <c r="J4" s="3069"/>
    </row>
    <row r="5" spans="1:10" ht="21.75" customHeight="1" thickTop="1">
      <c r="A5" s="948"/>
      <c r="B5" s="3081" t="s">
        <v>108</v>
      </c>
      <c r="C5" s="3082" t="s">
        <v>56</v>
      </c>
      <c r="D5" s="3058" t="s">
        <v>962</v>
      </c>
      <c r="E5" s="3059"/>
      <c r="F5" s="3058" t="s">
        <v>313</v>
      </c>
      <c r="G5" s="3059"/>
      <c r="H5" s="895" t="s">
        <v>314</v>
      </c>
      <c r="I5" s="3085" t="s">
        <v>964</v>
      </c>
      <c r="J5" s="3086"/>
    </row>
    <row r="6" spans="1:10" ht="30.75" customHeight="1">
      <c r="A6" s="948"/>
      <c r="B6" s="3073"/>
      <c r="C6" s="3083"/>
      <c r="D6" s="950" t="s">
        <v>965</v>
      </c>
      <c r="E6" s="951" t="s">
        <v>497</v>
      </c>
      <c r="F6" s="950" t="s">
        <v>57</v>
      </c>
      <c r="G6" s="951" t="s">
        <v>497</v>
      </c>
      <c r="H6" s="951" t="s">
        <v>497</v>
      </c>
      <c r="I6" s="898" t="s">
        <v>299</v>
      </c>
      <c r="J6" s="899" t="s">
        <v>312</v>
      </c>
    </row>
    <row r="7" spans="1:10" ht="16.5" customHeight="1">
      <c r="A7" s="948"/>
      <c r="B7" s="1103"/>
      <c r="C7" s="1008" t="s">
        <v>1026</v>
      </c>
      <c r="D7" s="1019">
        <v>228918.84143829998</v>
      </c>
      <c r="E7" s="1019">
        <v>169694.1130355999</v>
      </c>
      <c r="F7" s="1019">
        <v>325358.83000099991</v>
      </c>
      <c r="G7" s="1019">
        <v>226658.86559739997</v>
      </c>
      <c r="H7" s="1019">
        <v>294817.80346840003</v>
      </c>
      <c r="I7" s="1001">
        <v>33.569080000936459</v>
      </c>
      <c r="J7" s="1002">
        <v>30.071154592323126</v>
      </c>
    </row>
    <row r="8" spans="1:10" ht="16.5" customHeight="1">
      <c r="A8" s="948"/>
      <c r="B8" s="998">
        <v>1</v>
      </c>
      <c r="C8" s="1081" t="s">
        <v>1153</v>
      </c>
      <c r="D8" s="1021">
        <v>13405.968717899999</v>
      </c>
      <c r="E8" s="1021">
        <v>10600.167811200001</v>
      </c>
      <c r="F8" s="1021">
        <v>7111.8602142999998</v>
      </c>
      <c r="G8" s="1021">
        <v>5269.4558463000003</v>
      </c>
      <c r="H8" s="1021">
        <v>7939.8639508000006</v>
      </c>
      <c r="I8" s="958">
        <v>-50.288939381390165</v>
      </c>
      <c r="J8" s="1005">
        <v>50.677113204678491</v>
      </c>
    </row>
    <row r="9" spans="1:10" ht="16.5" customHeight="1">
      <c r="A9" s="948"/>
      <c r="B9" s="998">
        <v>2</v>
      </c>
      <c r="C9" s="1081" t="s">
        <v>1123</v>
      </c>
      <c r="D9" s="1021">
        <v>68.522954799999994</v>
      </c>
      <c r="E9" s="1021">
        <v>54.685783899999997</v>
      </c>
      <c r="F9" s="1021">
        <v>79.555461500000007</v>
      </c>
      <c r="G9" s="1021">
        <v>54.090102700000003</v>
      </c>
      <c r="H9" s="1021">
        <v>50.856847200000004</v>
      </c>
      <c r="I9" s="958">
        <v>-1.0892798045818886</v>
      </c>
      <c r="J9" s="1005">
        <v>-5.9775362563694978</v>
      </c>
    </row>
    <row r="10" spans="1:10" ht="16.5" customHeight="1">
      <c r="A10" s="948"/>
      <c r="B10" s="998">
        <v>3</v>
      </c>
      <c r="C10" s="1081" t="s">
        <v>1154</v>
      </c>
      <c r="D10" s="1021">
        <v>689.02388129999997</v>
      </c>
      <c r="E10" s="1021">
        <v>437.41059100000001</v>
      </c>
      <c r="F10" s="1021">
        <v>1044.2681249</v>
      </c>
      <c r="G10" s="1021">
        <v>588.30645860000004</v>
      </c>
      <c r="H10" s="1021">
        <v>1207.7513759999999</v>
      </c>
      <c r="I10" s="958">
        <v>34.497534057194336</v>
      </c>
      <c r="J10" s="1005">
        <v>105.29289766325198</v>
      </c>
    </row>
    <row r="11" spans="1:10" ht="16.5" customHeight="1">
      <c r="A11" s="948"/>
      <c r="B11" s="998">
        <v>4</v>
      </c>
      <c r="C11" s="1081" t="s">
        <v>1124</v>
      </c>
      <c r="D11" s="1021">
        <v>877.34597900000006</v>
      </c>
      <c r="E11" s="1021">
        <v>797.93371209999998</v>
      </c>
      <c r="F11" s="1021">
        <v>1418.0704599999999</v>
      </c>
      <c r="G11" s="1021">
        <v>922.90343179999991</v>
      </c>
      <c r="H11" s="1021">
        <v>1602.6744160999999</v>
      </c>
      <c r="I11" s="958">
        <v>15.661666853391232</v>
      </c>
      <c r="J11" s="1005">
        <v>73.655700139092289</v>
      </c>
    </row>
    <row r="12" spans="1:10" ht="16.5" customHeight="1">
      <c r="A12" s="948"/>
      <c r="B12" s="998">
        <v>5</v>
      </c>
      <c r="C12" s="1081" t="s">
        <v>1093</v>
      </c>
      <c r="D12" s="1021">
        <v>1458.7772837999999</v>
      </c>
      <c r="E12" s="1021">
        <v>1080.4459774000002</v>
      </c>
      <c r="F12" s="1021">
        <v>1797.4132194000001</v>
      </c>
      <c r="G12" s="1021">
        <v>1378.1572869000001</v>
      </c>
      <c r="H12" s="1021">
        <v>1266.0215797999999</v>
      </c>
      <c r="I12" s="958">
        <v>27.554483586159151</v>
      </c>
      <c r="J12" s="1005">
        <v>-8.1366407278690271</v>
      </c>
    </row>
    <row r="13" spans="1:10" ht="16.5" customHeight="1">
      <c r="A13" s="948"/>
      <c r="B13" s="998">
        <v>6</v>
      </c>
      <c r="C13" s="1081" t="s">
        <v>1069</v>
      </c>
      <c r="D13" s="1021">
        <v>24123.625504</v>
      </c>
      <c r="E13" s="1021">
        <v>16700.426746000001</v>
      </c>
      <c r="F13" s="1021">
        <v>21087.538902099997</v>
      </c>
      <c r="G13" s="1021">
        <v>10424.359859600001</v>
      </c>
      <c r="H13" s="1021">
        <v>18738.827197999999</v>
      </c>
      <c r="I13" s="958">
        <v>-37.580278527332908</v>
      </c>
      <c r="J13" s="1005">
        <v>79.75997999285336</v>
      </c>
    </row>
    <row r="14" spans="1:10" ht="16.5" customHeight="1">
      <c r="A14" s="948"/>
      <c r="B14" s="998">
        <v>7</v>
      </c>
      <c r="C14" s="1081" t="s">
        <v>1155</v>
      </c>
      <c r="D14" s="1021">
        <v>162.01672880000001</v>
      </c>
      <c r="E14" s="1021">
        <v>145.98142819999998</v>
      </c>
      <c r="F14" s="1021">
        <v>206.97379699999999</v>
      </c>
      <c r="G14" s="1021">
        <v>161.94150819999999</v>
      </c>
      <c r="H14" s="1021">
        <v>79.911293000000001</v>
      </c>
      <c r="I14" s="958">
        <v>10.932952360305803</v>
      </c>
      <c r="J14" s="1005">
        <v>-50.654224547971694</v>
      </c>
    </row>
    <row r="15" spans="1:10" ht="16.5" customHeight="1">
      <c r="A15" s="948"/>
      <c r="B15" s="998">
        <v>8</v>
      </c>
      <c r="C15" s="1081" t="s">
        <v>1156</v>
      </c>
      <c r="D15" s="1021">
        <v>286.43755189999996</v>
      </c>
      <c r="E15" s="1021">
        <v>215.57818130000001</v>
      </c>
      <c r="F15" s="1021">
        <v>372.27855929999998</v>
      </c>
      <c r="G15" s="1021">
        <v>336.52308519999997</v>
      </c>
      <c r="H15" s="1021">
        <v>246.07266000000001</v>
      </c>
      <c r="I15" s="958">
        <v>56.10257177728586</v>
      </c>
      <c r="J15" s="1005">
        <v>-26.877925817851136</v>
      </c>
    </row>
    <row r="16" spans="1:10" ht="16.5" customHeight="1">
      <c r="A16" s="948"/>
      <c r="B16" s="998">
        <v>9</v>
      </c>
      <c r="C16" s="1081" t="s">
        <v>1077</v>
      </c>
      <c r="D16" s="1021">
        <v>5962.6380921</v>
      </c>
      <c r="E16" s="1021">
        <v>5814.2814668000001</v>
      </c>
      <c r="F16" s="1021">
        <v>3655.5339574</v>
      </c>
      <c r="G16" s="1021">
        <v>3500.5181314000001</v>
      </c>
      <c r="H16" s="1021">
        <v>5225.9170311000007</v>
      </c>
      <c r="I16" s="958">
        <v>-39.794484470897537</v>
      </c>
      <c r="J16" s="1005">
        <v>49.289814676947351</v>
      </c>
    </row>
    <row r="17" spans="1:10" ht="16.5" customHeight="1">
      <c r="A17" s="948"/>
      <c r="B17" s="998">
        <v>10</v>
      </c>
      <c r="C17" s="1081" t="s">
        <v>1157</v>
      </c>
      <c r="D17" s="1021">
        <v>21.186375600000002</v>
      </c>
      <c r="E17" s="1021">
        <v>12.2684379</v>
      </c>
      <c r="F17" s="1021">
        <v>41.079916500000003</v>
      </c>
      <c r="G17" s="1021">
        <v>26.185559300000001</v>
      </c>
      <c r="H17" s="1021">
        <v>26.616762399999999</v>
      </c>
      <c r="I17" s="958">
        <v>113.43841419289413</v>
      </c>
      <c r="J17" s="1005">
        <v>1.6467209848750386</v>
      </c>
    </row>
    <row r="18" spans="1:10" ht="16.5" customHeight="1">
      <c r="A18" s="948"/>
      <c r="B18" s="998">
        <v>11</v>
      </c>
      <c r="C18" s="1081" t="s">
        <v>1126</v>
      </c>
      <c r="D18" s="1021">
        <v>1847.3593366</v>
      </c>
      <c r="E18" s="1021">
        <v>1353.0887414000001</v>
      </c>
      <c r="F18" s="1021">
        <v>2811.8980059999999</v>
      </c>
      <c r="G18" s="1021">
        <v>1770.7962</v>
      </c>
      <c r="H18" s="1021">
        <v>3955.0246096000001</v>
      </c>
      <c r="I18" s="958">
        <v>30.870662493859101</v>
      </c>
      <c r="J18" s="1005">
        <v>123.34724964962089</v>
      </c>
    </row>
    <row r="19" spans="1:10" ht="16.5" customHeight="1">
      <c r="A19" s="948"/>
      <c r="B19" s="998">
        <v>12</v>
      </c>
      <c r="C19" s="1081" t="s">
        <v>1158</v>
      </c>
      <c r="D19" s="1021">
        <v>4180.3867259999997</v>
      </c>
      <c r="E19" s="1021">
        <v>3175.8018050999999</v>
      </c>
      <c r="F19" s="1021">
        <v>3622.4408453999999</v>
      </c>
      <c r="G19" s="1021">
        <v>2900.0023222</v>
      </c>
      <c r="H19" s="1021">
        <v>2279.7298221999999</v>
      </c>
      <c r="I19" s="958">
        <v>-8.6844047527492201</v>
      </c>
      <c r="J19" s="1005">
        <v>-21.388689769374004</v>
      </c>
    </row>
    <row r="20" spans="1:10" ht="16.5" customHeight="1">
      <c r="A20" s="948"/>
      <c r="B20" s="998">
        <v>13</v>
      </c>
      <c r="C20" s="1081" t="s">
        <v>1096</v>
      </c>
      <c r="D20" s="1021">
        <v>1967.4806679000001</v>
      </c>
      <c r="E20" s="1021">
        <v>1487.7289094</v>
      </c>
      <c r="F20" s="1021">
        <v>2488.9338929999999</v>
      </c>
      <c r="G20" s="1021">
        <v>1659.5574780999998</v>
      </c>
      <c r="H20" s="1021">
        <v>2053.4607016</v>
      </c>
      <c r="I20" s="958">
        <v>11.549723045262205</v>
      </c>
      <c r="J20" s="1005">
        <v>23.735437229385603</v>
      </c>
    </row>
    <row r="21" spans="1:10" ht="16.5" customHeight="1">
      <c r="A21" s="948"/>
      <c r="B21" s="998">
        <v>14</v>
      </c>
      <c r="C21" s="1081" t="s">
        <v>1159</v>
      </c>
      <c r="D21" s="1021">
        <v>10598.341597500001</v>
      </c>
      <c r="E21" s="1021">
        <v>9759.4986955000004</v>
      </c>
      <c r="F21" s="1021">
        <v>6817.0167789999996</v>
      </c>
      <c r="G21" s="1021">
        <v>4127.9614309999997</v>
      </c>
      <c r="H21" s="1021">
        <v>9619.8499217999997</v>
      </c>
      <c r="I21" s="958">
        <v>-57.703140706362731</v>
      </c>
      <c r="J21" s="1005">
        <v>133.04117740919855</v>
      </c>
    </row>
    <row r="22" spans="1:10" ht="16.5" customHeight="1">
      <c r="A22" s="948"/>
      <c r="B22" s="998">
        <v>15</v>
      </c>
      <c r="C22" s="1081" t="s">
        <v>1066</v>
      </c>
      <c r="D22" s="1021">
        <v>13444.647813799998</v>
      </c>
      <c r="E22" s="1021">
        <v>10857.3360593</v>
      </c>
      <c r="F22" s="1021">
        <v>108002.30286910001</v>
      </c>
      <c r="G22" s="1021">
        <v>65100.364042300003</v>
      </c>
      <c r="H22" s="1021">
        <v>91141.091171799999</v>
      </c>
      <c r="I22" s="958" t="s">
        <v>62</v>
      </c>
      <c r="J22" s="1005">
        <v>40.000893255496408</v>
      </c>
    </row>
    <row r="23" spans="1:10" ht="16.5" customHeight="1">
      <c r="A23" s="948"/>
      <c r="B23" s="998">
        <v>16</v>
      </c>
      <c r="C23" s="1081" t="s">
        <v>1160</v>
      </c>
      <c r="D23" s="1021">
        <v>9.6125573000000006</v>
      </c>
      <c r="E23" s="1021">
        <v>6.2080986999999999</v>
      </c>
      <c r="F23" s="1021">
        <v>11.3554288</v>
      </c>
      <c r="G23" s="1021">
        <v>9.8985591999999993</v>
      </c>
      <c r="H23" s="1021">
        <v>10.0613227</v>
      </c>
      <c r="I23" s="958">
        <v>59.445905716672968</v>
      </c>
      <c r="J23" s="1005">
        <v>1.6443150635498505</v>
      </c>
    </row>
    <row r="24" spans="1:10" ht="16.5" customHeight="1">
      <c r="A24" s="948"/>
      <c r="B24" s="998">
        <v>17</v>
      </c>
      <c r="C24" s="1081" t="s">
        <v>1098</v>
      </c>
      <c r="D24" s="1021">
        <v>23.934155499999999</v>
      </c>
      <c r="E24" s="1021">
        <v>16.841731899999999</v>
      </c>
      <c r="F24" s="1021">
        <v>47.846827299999994</v>
      </c>
      <c r="G24" s="1021">
        <v>39.607535200000001</v>
      </c>
      <c r="H24" s="1021">
        <v>35.280664899999998</v>
      </c>
      <c r="I24" s="958">
        <v>135.17495371126293</v>
      </c>
      <c r="J24" s="1005">
        <v>-10.924361433124485</v>
      </c>
    </row>
    <row r="25" spans="1:10" ht="16.5" customHeight="1">
      <c r="A25" s="948"/>
      <c r="B25" s="998">
        <v>18</v>
      </c>
      <c r="C25" s="1081" t="s">
        <v>1079</v>
      </c>
      <c r="D25" s="1021">
        <v>18238.8367057</v>
      </c>
      <c r="E25" s="1021">
        <v>12908.5386251</v>
      </c>
      <c r="F25" s="1021">
        <v>29624.929538299999</v>
      </c>
      <c r="G25" s="1021">
        <v>23127.585986099999</v>
      </c>
      <c r="H25" s="1021">
        <v>15110.0447288</v>
      </c>
      <c r="I25" s="958">
        <v>79.165021369108189</v>
      </c>
      <c r="J25" s="1005">
        <v>-34.666572041365029</v>
      </c>
    </row>
    <row r="26" spans="1:10" ht="16.5" customHeight="1">
      <c r="A26" s="948"/>
      <c r="B26" s="998">
        <v>19</v>
      </c>
      <c r="C26" s="1081" t="s">
        <v>1078</v>
      </c>
      <c r="D26" s="1021">
        <v>2829.6848181</v>
      </c>
      <c r="E26" s="1021">
        <v>1956.8512399000001</v>
      </c>
      <c r="F26" s="1021">
        <v>2968.8990638999999</v>
      </c>
      <c r="G26" s="1021">
        <v>2042.3208257000001</v>
      </c>
      <c r="H26" s="1021">
        <v>2249.2204068000001</v>
      </c>
      <c r="I26" s="958">
        <v>4.3677099238451866</v>
      </c>
      <c r="J26" s="1005">
        <v>10.130611140837086</v>
      </c>
    </row>
    <row r="27" spans="1:10" ht="16.5" customHeight="1">
      <c r="A27" s="948"/>
      <c r="B27" s="998">
        <v>20</v>
      </c>
      <c r="C27" s="1081" t="s">
        <v>1161</v>
      </c>
      <c r="D27" s="1021">
        <v>34.457936700000005</v>
      </c>
      <c r="E27" s="1021">
        <v>23.7088766</v>
      </c>
      <c r="F27" s="1021">
        <v>40.662033600000001</v>
      </c>
      <c r="G27" s="1021">
        <v>30.3608513</v>
      </c>
      <c r="H27" s="1021">
        <v>24.3372697</v>
      </c>
      <c r="I27" s="958">
        <v>28.056895365510481</v>
      </c>
      <c r="J27" s="1005">
        <v>-19.839962787868203</v>
      </c>
    </row>
    <row r="28" spans="1:10" ht="16.5" customHeight="1">
      <c r="A28" s="948"/>
      <c r="B28" s="998">
        <v>21</v>
      </c>
      <c r="C28" s="1081" t="s">
        <v>1129</v>
      </c>
      <c r="D28" s="1021">
        <v>1166.2421545999998</v>
      </c>
      <c r="E28" s="1021">
        <v>863.60184860000004</v>
      </c>
      <c r="F28" s="1021">
        <v>1319.6707481999999</v>
      </c>
      <c r="G28" s="1021">
        <v>972.44731830000001</v>
      </c>
      <c r="H28" s="1021">
        <v>1242.483667</v>
      </c>
      <c r="I28" s="958">
        <v>12.603663352093463</v>
      </c>
      <c r="J28" s="1005">
        <v>27.768738071288901</v>
      </c>
    </row>
    <row r="29" spans="1:10" ht="16.5" customHeight="1">
      <c r="A29" s="948"/>
      <c r="B29" s="998">
        <v>22</v>
      </c>
      <c r="C29" s="1081" t="s">
        <v>1076</v>
      </c>
      <c r="D29" s="1021">
        <v>25934.737041700002</v>
      </c>
      <c r="E29" s="1021">
        <v>17740.020367599998</v>
      </c>
      <c r="F29" s="1021">
        <v>19925.7107259</v>
      </c>
      <c r="G29" s="1021">
        <v>19462.0225694</v>
      </c>
      <c r="H29" s="1021">
        <v>25312.0523823</v>
      </c>
      <c r="I29" s="958">
        <v>9.7068783807319203</v>
      </c>
      <c r="J29" s="1005">
        <v>30.058694013118448</v>
      </c>
    </row>
    <row r="30" spans="1:10" ht="16.5" customHeight="1">
      <c r="A30" s="948"/>
      <c r="B30" s="998">
        <v>23</v>
      </c>
      <c r="C30" s="1081" t="s">
        <v>1102</v>
      </c>
      <c r="D30" s="1021">
        <v>151.58927</v>
      </c>
      <c r="E30" s="1021">
        <v>106.40802499999999</v>
      </c>
      <c r="F30" s="1021">
        <v>129.12252380000001</v>
      </c>
      <c r="G30" s="1021">
        <v>88.299400200000008</v>
      </c>
      <c r="H30" s="1021">
        <v>62.533470000000001</v>
      </c>
      <c r="I30" s="958">
        <v>-17.018100655472168</v>
      </c>
      <c r="J30" s="1005">
        <v>-29.180187115246113</v>
      </c>
    </row>
    <row r="31" spans="1:10" ht="16.5" customHeight="1">
      <c r="A31" s="948"/>
      <c r="B31" s="998">
        <v>24</v>
      </c>
      <c r="C31" s="1081" t="s">
        <v>1130</v>
      </c>
      <c r="D31" s="1021">
        <v>10483.960427299999</v>
      </c>
      <c r="E31" s="1021">
        <v>7522.1265378999997</v>
      </c>
      <c r="F31" s="1021">
        <v>9220.4614648999996</v>
      </c>
      <c r="G31" s="1021">
        <v>6361.3143246999998</v>
      </c>
      <c r="H31" s="1021">
        <v>6928.9583781000001</v>
      </c>
      <c r="I31" s="958">
        <v>-15.43196870394673</v>
      </c>
      <c r="J31" s="1005">
        <v>8.923376906497559</v>
      </c>
    </row>
    <row r="32" spans="1:10" ht="16.5" customHeight="1">
      <c r="A32" s="948"/>
      <c r="B32" s="998">
        <v>25</v>
      </c>
      <c r="C32" s="1081" t="s">
        <v>1072</v>
      </c>
      <c r="D32" s="1021">
        <v>9219.6757097000009</v>
      </c>
      <c r="E32" s="1021">
        <v>5875.245038</v>
      </c>
      <c r="F32" s="1021">
        <v>5562.5203581000005</v>
      </c>
      <c r="G32" s="1021">
        <v>4198.6241620999999</v>
      </c>
      <c r="H32" s="1021">
        <v>5195.6087021000003</v>
      </c>
      <c r="I32" s="958">
        <v>-28.537037435135481</v>
      </c>
      <c r="J32" s="1005">
        <v>23.74550570635845</v>
      </c>
    </row>
    <row r="33" spans="1:10" ht="16.5" customHeight="1">
      <c r="A33" s="948"/>
      <c r="B33" s="998">
        <v>26</v>
      </c>
      <c r="C33" s="1081" t="s">
        <v>1132</v>
      </c>
      <c r="D33" s="1021">
        <v>1005.5188991</v>
      </c>
      <c r="E33" s="1021">
        <v>682.29043779999995</v>
      </c>
      <c r="F33" s="1021">
        <v>1307.2652227999999</v>
      </c>
      <c r="G33" s="1021">
        <v>914.12485200000003</v>
      </c>
      <c r="H33" s="1021">
        <v>910.10034250000001</v>
      </c>
      <c r="I33" s="958">
        <v>33.978845570155535</v>
      </c>
      <c r="J33" s="1005">
        <v>-0.44025818696372676</v>
      </c>
    </row>
    <row r="34" spans="1:10" ht="16.5" customHeight="1">
      <c r="A34" s="948"/>
      <c r="B34" s="998">
        <v>27</v>
      </c>
      <c r="C34" s="1081" t="s">
        <v>1162</v>
      </c>
      <c r="D34" s="1021">
        <v>10751.1195923</v>
      </c>
      <c r="E34" s="1021">
        <v>6723.2406563000004</v>
      </c>
      <c r="F34" s="1021">
        <v>14989.812048700001</v>
      </c>
      <c r="G34" s="1021">
        <v>11449.263540899999</v>
      </c>
      <c r="H34" s="1021">
        <v>10429.247420299998</v>
      </c>
      <c r="I34" s="958">
        <v>70.293822967224713</v>
      </c>
      <c r="J34" s="1005">
        <v>-8.9090107582572067</v>
      </c>
    </row>
    <row r="35" spans="1:10" ht="16.5" customHeight="1">
      <c r="A35" s="948"/>
      <c r="B35" s="998">
        <v>28</v>
      </c>
      <c r="C35" s="1081" t="s">
        <v>1068</v>
      </c>
      <c r="D35" s="1021">
        <v>10135.464247600001</v>
      </c>
      <c r="E35" s="1021">
        <v>6297.8646018999998</v>
      </c>
      <c r="F35" s="1021">
        <v>10627.6336519</v>
      </c>
      <c r="G35" s="1021">
        <v>8057.3071933000001</v>
      </c>
      <c r="H35" s="1021">
        <v>9456.1995604999993</v>
      </c>
      <c r="I35" s="958">
        <v>27.937129529097771</v>
      </c>
      <c r="J35" s="1005">
        <v>17.361785192492583</v>
      </c>
    </row>
    <row r="36" spans="1:10" ht="16.5" customHeight="1">
      <c r="A36" s="948"/>
      <c r="B36" s="998">
        <v>29</v>
      </c>
      <c r="C36" s="1081" t="s">
        <v>1133</v>
      </c>
      <c r="D36" s="1021">
        <v>4159.0636118000002</v>
      </c>
      <c r="E36" s="1021">
        <v>2630.5751309000002</v>
      </c>
      <c r="F36" s="1021">
        <v>4030.5952745</v>
      </c>
      <c r="G36" s="1021">
        <v>3164.5103104999998</v>
      </c>
      <c r="H36" s="1021">
        <v>2919.0792980000001</v>
      </c>
      <c r="I36" s="958">
        <v>20.297279227197905</v>
      </c>
      <c r="J36" s="1005">
        <v>-7.7557343291202896</v>
      </c>
    </row>
    <row r="37" spans="1:10" ht="16.5" customHeight="1">
      <c r="A37" s="948"/>
      <c r="B37" s="998">
        <v>30</v>
      </c>
      <c r="C37" s="1081" t="s">
        <v>1134</v>
      </c>
      <c r="D37" s="1021">
        <v>2650.2381365000001</v>
      </c>
      <c r="E37" s="1021">
        <v>2052.6298999999999</v>
      </c>
      <c r="F37" s="1021">
        <v>2683.5164293000003</v>
      </c>
      <c r="G37" s="1021">
        <v>2093.0783486999999</v>
      </c>
      <c r="H37" s="1021">
        <v>1492.7316211</v>
      </c>
      <c r="I37" s="958">
        <v>1.9705670613099802</v>
      </c>
      <c r="J37" s="1005">
        <v>-28.682477556221066</v>
      </c>
    </row>
    <row r="38" spans="1:10" ht="16.5" customHeight="1">
      <c r="A38" s="948"/>
      <c r="B38" s="998">
        <v>31</v>
      </c>
      <c r="C38" s="1081" t="s">
        <v>999</v>
      </c>
      <c r="D38" s="1021">
        <v>2176.0749705999997</v>
      </c>
      <c r="E38" s="1021">
        <v>1469.572525</v>
      </c>
      <c r="F38" s="1021">
        <v>5959.6789468999996</v>
      </c>
      <c r="G38" s="1021">
        <v>4603.2133318999995</v>
      </c>
      <c r="H38" s="1021">
        <v>4132.9566525</v>
      </c>
      <c r="I38" s="958">
        <v>213.2348525568685</v>
      </c>
      <c r="J38" s="1005">
        <v>-10.215835015534648</v>
      </c>
    </row>
    <row r="39" spans="1:10" ht="16.5" customHeight="1">
      <c r="A39" s="948"/>
      <c r="B39" s="998">
        <v>32</v>
      </c>
      <c r="C39" s="1081" t="s">
        <v>1163</v>
      </c>
      <c r="D39" s="1021">
        <v>3683.4647759999998</v>
      </c>
      <c r="E39" s="1021">
        <v>3181.5807884999999</v>
      </c>
      <c r="F39" s="1021">
        <v>2461.1393051999999</v>
      </c>
      <c r="G39" s="1021">
        <v>2178.1704506000001</v>
      </c>
      <c r="H39" s="1021">
        <v>1592.8369892999999</v>
      </c>
      <c r="I39" s="958">
        <v>-31.53810651380855</v>
      </c>
      <c r="J39" s="1005">
        <v>-26.872711506060686</v>
      </c>
    </row>
    <row r="40" spans="1:10" ht="16.5" customHeight="1">
      <c r="A40" s="948"/>
      <c r="B40" s="998">
        <v>33</v>
      </c>
      <c r="C40" s="1081" t="s">
        <v>1065</v>
      </c>
      <c r="D40" s="1021">
        <v>3012.9948678999999</v>
      </c>
      <c r="E40" s="1021">
        <v>2209.5910798</v>
      </c>
      <c r="F40" s="1021">
        <v>3298.5948889000001</v>
      </c>
      <c r="G40" s="1021">
        <v>2490.7725664</v>
      </c>
      <c r="H40" s="1021">
        <v>1980.6984361</v>
      </c>
      <c r="I40" s="958">
        <v>12.725498811547119</v>
      </c>
      <c r="J40" s="1005">
        <v>-20.478550999830059</v>
      </c>
    </row>
    <row r="41" spans="1:10" ht="16.5" customHeight="1">
      <c r="A41" s="948"/>
      <c r="B41" s="998">
        <v>34</v>
      </c>
      <c r="C41" s="1081" t="s">
        <v>1108</v>
      </c>
      <c r="D41" s="1021">
        <v>248.32774309999999</v>
      </c>
      <c r="E41" s="1021">
        <v>232.22300869999998</v>
      </c>
      <c r="F41" s="1021">
        <v>177.8002213</v>
      </c>
      <c r="G41" s="1021">
        <v>136.110038</v>
      </c>
      <c r="H41" s="1021">
        <v>56.3616885</v>
      </c>
      <c r="I41" s="958">
        <v>-41.388220417109764</v>
      </c>
      <c r="J41" s="1005">
        <v>-58.59108605935441</v>
      </c>
    </row>
    <row r="42" spans="1:10" ht="16.5" customHeight="1">
      <c r="A42" s="948"/>
      <c r="B42" s="998">
        <v>35</v>
      </c>
      <c r="C42" s="1081" t="s">
        <v>1138</v>
      </c>
      <c r="D42" s="1021">
        <v>7654.8874558999996</v>
      </c>
      <c r="E42" s="1021">
        <v>6246.1985448999994</v>
      </c>
      <c r="F42" s="1021">
        <v>7346.9595806000007</v>
      </c>
      <c r="G42" s="1021">
        <v>5676.4771468999998</v>
      </c>
      <c r="H42" s="1021">
        <v>6859.4104263999998</v>
      </c>
      <c r="I42" s="958">
        <v>-9.1210901143252254</v>
      </c>
      <c r="J42" s="1005">
        <v>20.839215042837189</v>
      </c>
    </row>
    <row r="43" spans="1:10" ht="16.5" customHeight="1">
      <c r="A43" s="948"/>
      <c r="B43" s="998">
        <v>36</v>
      </c>
      <c r="C43" s="1081" t="s">
        <v>1164</v>
      </c>
      <c r="D43" s="1021">
        <v>179.58900469999998</v>
      </c>
      <c r="E43" s="1021">
        <v>139.17780210000001</v>
      </c>
      <c r="F43" s="1021">
        <v>108.76522370000001</v>
      </c>
      <c r="G43" s="1021">
        <v>94.206207200000009</v>
      </c>
      <c r="H43" s="1021">
        <v>96.673237200000003</v>
      </c>
      <c r="I43" s="958">
        <v>-32.312333016789317</v>
      </c>
      <c r="J43" s="1005">
        <v>2.6187552533162517</v>
      </c>
    </row>
    <row r="44" spans="1:10" ht="16.5" customHeight="1">
      <c r="A44" s="948"/>
      <c r="B44" s="998">
        <v>37</v>
      </c>
      <c r="C44" s="1081" t="s">
        <v>1165</v>
      </c>
      <c r="D44" s="1021">
        <v>1082.1179585</v>
      </c>
      <c r="E44" s="1021">
        <v>787.06246450000003</v>
      </c>
      <c r="F44" s="1021">
        <v>1211.1399526</v>
      </c>
      <c r="G44" s="1021">
        <v>861.7829157000001</v>
      </c>
      <c r="H44" s="1021">
        <v>883.49454529999991</v>
      </c>
      <c r="I44" s="958">
        <v>9.4935859058490344</v>
      </c>
      <c r="J44" s="1005">
        <v>2.5193850103612414</v>
      </c>
    </row>
    <row r="45" spans="1:10" ht="16.5" customHeight="1">
      <c r="A45" s="948"/>
      <c r="B45" s="998">
        <v>38</v>
      </c>
      <c r="C45" s="1081" t="s">
        <v>1060</v>
      </c>
      <c r="D45" s="1021">
        <v>5272.6038339999996</v>
      </c>
      <c r="E45" s="1021">
        <v>4223.1893291999995</v>
      </c>
      <c r="F45" s="1021">
        <v>7287.1570148000001</v>
      </c>
      <c r="G45" s="1021">
        <v>5841.6226098999996</v>
      </c>
      <c r="H45" s="1021">
        <v>3600.0823485000001</v>
      </c>
      <c r="I45" s="958">
        <v>38.322536702529987</v>
      </c>
      <c r="J45" s="1005">
        <v>-38.371877320544186</v>
      </c>
    </row>
    <row r="46" spans="1:10" ht="16.5" customHeight="1">
      <c r="A46" s="948"/>
      <c r="B46" s="998">
        <v>39</v>
      </c>
      <c r="C46" s="1081" t="s">
        <v>1140</v>
      </c>
      <c r="D46" s="1021">
        <v>1623.5946867</v>
      </c>
      <c r="E46" s="1021">
        <v>1097.1436202</v>
      </c>
      <c r="F46" s="1021">
        <v>1102.9040098</v>
      </c>
      <c r="G46" s="1021">
        <v>880.46726220000005</v>
      </c>
      <c r="H46" s="1021">
        <v>1274.1860958</v>
      </c>
      <c r="I46" s="958">
        <v>-19.749133478122182</v>
      </c>
      <c r="J46" s="1005">
        <v>44.717032705591485</v>
      </c>
    </row>
    <row r="47" spans="1:10" ht="16.5" customHeight="1">
      <c r="A47" s="948"/>
      <c r="B47" s="998">
        <v>40</v>
      </c>
      <c r="C47" s="1081" t="s">
        <v>1001</v>
      </c>
      <c r="D47" s="1021">
        <v>786.89835749999997</v>
      </c>
      <c r="E47" s="1021">
        <v>615.8834872000001</v>
      </c>
      <c r="F47" s="1021">
        <v>817.53317360000005</v>
      </c>
      <c r="G47" s="1021">
        <v>623.6095352000001</v>
      </c>
      <c r="H47" s="1021">
        <v>591.59892409999998</v>
      </c>
      <c r="I47" s="958">
        <v>1.2544658463121028</v>
      </c>
      <c r="J47" s="1005">
        <v>-5.1331176470439726</v>
      </c>
    </row>
    <row r="48" spans="1:10" ht="16.5" customHeight="1">
      <c r="A48" s="948"/>
      <c r="B48" s="998">
        <v>41</v>
      </c>
      <c r="C48" s="1081" t="s">
        <v>1114</v>
      </c>
      <c r="D48" s="1021">
        <v>551.38201349999997</v>
      </c>
      <c r="E48" s="1021">
        <v>472.1789733</v>
      </c>
      <c r="F48" s="1021">
        <v>598.19336539999995</v>
      </c>
      <c r="G48" s="1021">
        <v>439.94506519999999</v>
      </c>
      <c r="H48" s="1021">
        <v>343.51313599999997</v>
      </c>
      <c r="I48" s="958">
        <v>-6.8266292915843412</v>
      </c>
      <c r="J48" s="1005">
        <v>-21.919084182967673</v>
      </c>
    </row>
    <row r="49" spans="1:10" ht="16.5" customHeight="1">
      <c r="A49" s="948"/>
      <c r="B49" s="998">
        <v>42</v>
      </c>
      <c r="C49" s="1081" t="s">
        <v>1074</v>
      </c>
      <c r="D49" s="1021">
        <v>3269.3477575000002</v>
      </c>
      <c r="E49" s="1021">
        <v>2788.4082914999999</v>
      </c>
      <c r="F49" s="1021">
        <v>5705.0165513000002</v>
      </c>
      <c r="G49" s="1021">
        <v>4346.6403113000006</v>
      </c>
      <c r="H49" s="1021">
        <v>27821.241835099998</v>
      </c>
      <c r="I49" s="958">
        <v>55.882491260337041</v>
      </c>
      <c r="J49" s="1005" t="s">
        <v>62</v>
      </c>
    </row>
    <row r="50" spans="1:10" ht="16.5" customHeight="1">
      <c r="A50" s="948"/>
      <c r="B50" s="998">
        <v>43</v>
      </c>
      <c r="C50" s="1081" t="s">
        <v>1166</v>
      </c>
      <c r="D50" s="1021">
        <v>1419.7452187000001</v>
      </c>
      <c r="E50" s="1021">
        <v>1407.0751817</v>
      </c>
      <c r="F50" s="1021">
        <v>410.452224</v>
      </c>
      <c r="G50" s="1021">
        <v>293.02938879999999</v>
      </c>
      <c r="H50" s="1021">
        <v>193.32647919999999</v>
      </c>
      <c r="I50" s="958">
        <v>-79.174574847808216</v>
      </c>
      <c r="J50" s="1005">
        <v>-34.024883991431246</v>
      </c>
    </row>
    <row r="51" spans="1:10" ht="16.5" customHeight="1">
      <c r="A51" s="948"/>
      <c r="B51" s="998">
        <v>44</v>
      </c>
      <c r="C51" s="1081" t="s">
        <v>1144</v>
      </c>
      <c r="D51" s="1021">
        <v>23.184793199999998</v>
      </c>
      <c r="E51" s="1021">
        <v>23.184793199999998</v>
      </c>
      <c r="F51" s="1021">
        <v>40.568560499999997</v>
      </c>
      <c r="G51" s="1021">
        <v>36.016270499999997</v>
      </c>
      <c r="H51" s="1021">
        <v>9.5558059000000011</v>
      </c>
      <c r="I51" s="958">
        <v>55.34436813523098</v>
      </c>
      <c r="J51" s="1005">
        <v>-73.468086041834908</v>
      </c>
    </row>
    <row r="52" spans="1:10" ht="16.5" customHeight="1">
      <c r="A52" s="948"/>
      <c r="B52" s="998">
        <v>45</v>
      </c>
      <c r="C52" s="1081" t="s">
        <v>1145</v>
      </c>
      <c r="D52" s="1021">
        <v>319.28577569999999</v>
      </c>
      <c r="E52" s="1021">
        <v>255.44255799999999</v>
      </c>
      <c r="F52" s="1021">
        <v>228.0593044</v>
      </c>
      <c r="G52" s="1021">
        <v>188.00990640000001</v>
      </c>
      <c r="H52" s="1021">
        <v>125.5962567</v>
      </c>
      <c r="I52" s="958">
        <v>-26.398362171114798</v>
      </c>
      <c r="J52" s="1005">
        <v>-33.197000570391225</v>
      </c>
    </row>
    <row r="53" spans="1:10" ht="16.5" customHeight="1">
      <c r="A53" s="948"/>
      <c r="B53" s="998">
        <v>46</v>
      </c>
      <c r="C53" s="1081" t="s">
        <v>1167</v>
      </c>
      <c r="D53" s="1021">
        <v>225.43072080000002</v>
      </c>
      <c r="E53" s="1021">
        <v>151.00136780000003</v>
      </c>
      <c r="F53" s="1021">
        <v>327.60693410000005</v>
      </c>
      <c r="G53" s="1021">
        <v>219.8811011</v>
      </c>
      <c r="H53" s="1021">
        <v>225.97905159999999</v>
      </c>
      <c r="I53" s="958">
        <v>45.615304221105177</v>
      </c>
      <c r="J53" s="1005">
        <v>2.7732945075742199</v>
      </c>
    </row>
    <row r="54" spans="1:10" ht="16.5" customHeight="1">
      <c r="A54" s="948"/>
      <c r="B54" s="998">
        <v>47</v>
      </c>
      <c r="C54" s="1081" t="s">
        <v>1168</v>
      </c>
      <c r="D54" s="1021">
        <v>18.357557</v>
      </c>
      <c r="E54" s="1021">
        <v>15.8280096</v>
      </c>
      <c r="F54" s="1021">
        <v>18.7518487</v>
      </c>
      <c r="G54" s="1021">
        <v>11.091762900000001</v>
      </c>
      <c r="H54" s="1021">
        <v>52.729863000000002</v>
      </c>
      <c r="I54" s="958">
        <v>-29.923198302836507</v>
      </c>
      <c r="J54" s="1005">
        <v>375.39659362895321</v>
      </c>
    </row>
    <row r="55" spans="1:10" ht="16.5" customHeight="1">
      <c r="A55" s="948"/>
      <c r="B55" s="998">
        <v>48</v>
      </c>
      <c r="C55" s="1081" t="s">
        <v>1071</v>
      </c>
      <c r="D55" s="1021">
        <v>1382.6273778</v>
      </c>
      <c r="E55" s="1021">
        <v>1150.0461984999999</v>
      </c>
      <c r="F55" s="1021">
        <v>2378.8328495999999</v>
      </c>
      <c r="G55" s="1021">
        <v>1505.6859129000002</v>
      </c>
      <c r="H55" s="1021">
        <v>1588.6693935999999</v>
      </c>
      <c r="I55" s="958">
        <v>30.923950260768617</v>
      </c>
      <c r="J55" s="1005">
        <v>5.5113407111693657</v>
      </c>
    </row>
    <row r="56" spans="1:10" ht="16.5" customHeight="1">
      <c r="A56" s="948"/>
      <c r="B56" s="998">
        <v>49</v>
      </c>
      <c r="C56" s="1081" t="s">
        <v>1169</v>
      </c>
      <c r="D56" s="1021">
        <v>15.972121599999999</v>
      </c>
      <c r="E56" s="1021">
        <v>13.455770800000002</v>
      </c>
      <c r="F56" s="1021">
        <v>10.439985</v>
      </c>
      <c r="G56" s="1021">
        <v>10.439985</v>
      </c>
      <c r="H56" s="1021">
        <v>2.773898</v>
      </c>
      <c r="I56" s="958">
        <v>-22.412583008622601</v>
      </c>
      <c r="J56" s="1005">
        <v>-73.430057610236034</v>
      </c>
    </row>
    <row r="57" spans="1:10" ht="16.5" customHeight="1">
      <c r="A57" s="948"/>
      <c r="B57" s="998">
        <v>50</v>
      </c>
      <c r="C57" s="1081" t="s">
        <v>1170</v>
      </c>
      <c r="D57" s="1021">
        <v>194.12275930000001</v>
      </c>
      <c r="E57" s="1021">
        <v>124.1536081</v>
      </c>
      <c r="F57" s="1021">
        <v>190.46032369999998</v>
      </c>
      <c r="G57" s="1021">
        <v>127.33055990000001</v>
      </c>
      <c r="H57" s="1021">
        <v>151.63407280000001</v>
      </c>
      <c r="I57" s="958">
        <v>2.5588880167229044</v>
      </c>
      <c r="J57" s="1005">
        <v>19.086944186130129</v>
      </c>
    </row>
    <row r="58" spans="1:10" s="1048" customFormat="1" ht="16.5" customHeight="1">
      <c r="A58" s="1042"/>
      <c r="B58" s="1095">
        <v>51</v>
      </c>
      <c r="C58" s="1096" t="s">
        <v>672</v>
      </c>
      <c r="D58" s="1021">
        <v>285.40918759999994</v>
      </c>
      <c r="E58" s="1021">
        <v>224.80416430000002</v>
      </c>
      <c r="F58" s="1021">
        <v>343.64205679999998</v>
      </c>
      <c r="G58" s="1021">
        <v>251.03776690000001</v>
      </c>
      <c r="H58" s="1021">
        <v>230.95738040000001</v>
      </c>
      <c r="I58" s="1097">
        <v>11.669535874340564</v>
      </c>
      <c r="J58" s="1098">
        <v>-7.998950416093753</v>
      </c>
    </row>
    <row r="59" spans="1:10" ht="16.5" customHeight="1">
      <c r="A59" s="948"/>
      <c r="B59" s="998">
        <v>52</v>
      </c>
      <c r="C59" s="1081" t="s">
        <v>1042</v>
      </c>
      <c r="D59" s="1021">
        <v>5350.3096365000001</v>
      </c>
      <c r="E59" s="1021">
        <v>4098.4935785999996</v>
      </c>
      <c r="F59" s="1021">
        <v>6566.3226350999994</v>
      </c>
      <c r="G59" s="1021">
        <v>4891.5358826000001</v>
      </c>
      <c r="H59" s="1021">
        <v>3776.6538889000003</v>
      </c>
      <c r="I59" s="958">
        <v>19.349604648420481</v>
      </c>
      <c r="J59" s="1005">
        <v>-22.792064097205522</v>
      </c>
    </row>
    <row r="60" spans="1:10" ht="16.5" customHeight="1">
      <c r="A60" s="948"/>
      <c r="B60" s="998">
        <v>53</v>
      </c>
      <c r="C60" s="1081" t="s">
        <v>1146</v>
      </c>
      <c r="D60" s="1021">
        <v>367.5664984</v>
      </c>
      <c r="E60" s="1021">
        <v>296.03506499999997</v>
      </c>
      <c r="F60" s="1021">
        <v>418.76956860000001</v>
      </c>
      <c r="G60" s="1021">
        <v>274.19575780000002</v>
      </c>
      <c r="H60" s="1021">
        <v>240.8787074</v>
      </c>
      <c r="I60" s="958">
        <v>-7.3772703919381843</v>
      </c>
      <c r="J60" s="1005">
        <v>-12.150826353886067</v>
      </c>
    </row>
    <row r="61" spans="1:10" ht="16.5" customHeight="1">
      <c r="A61" s="948"/>
      <c r="B61" s="998">
        <v>54</v>
      </c>
      <c r="C61" s="1081" t="s">
        <v>1147</v>
      </c>
      <c r="D61" s="1021">
        <v>7380.5888826</v>
      </c>
      <c r="E61" s="1021">
        <v>5513.6933330000002</v>
      </c>
      <c r="F61" s="1021">
        <v>8575.7299045</v>
      </c>
      <c r="G61" s="1021">
        <v>5475.9206581000008</v>
      </c>
      <c r="H61" s="1021">
        <v>7434.078512</v>
      </c>
      <c r="I61" s="958">
        <v>-0.68507028988946672</v>
      </c>
      <c r="J61" s="1005">
        <v>35.759427065538027</v>
      </c>
    </row>
    <row r="62" spans="1:10" ht="16.5" customHeight="1">
      <c r="A62" s="948"/>
      <c r="B62" s="998">
        <v>55</v>
      </c>
      <c r="C62" s="1081" t="s">
        <v>1117</v>
      </c>
      <c r="D62" s="1021">
        <v>575.72518049999996</v>
      </c>
      <c r="E62" s="1021">
        <v>439.67701529999999</v>
      </c>
      <c r="F62" s="1021">
        <v>640.8434254</v>
      </c>
      <c r="G62" s="1021">
        <v>514.04022939999993</v>
      </c>
      <c r="H62" s="1021">
        <v>319.02054810000004</v>
      </c>
      <c r="I62" s="958">
        <v>16.913145675641129</v>
      </c>
      <c r="J62" s="1005">
        <v>-37.938602884764784</v>
      </c>
    </row>
    <row r="63" spans="1:10" ht="16.5" customHeight="1">
      <c r="A63" s="948"/>
      <c r="B63" s="998">
        <v>56</v>
      </c>
      <c r="C63" s="1081" t="s">
        <v>1148</v>
      </c>
      <c r="D63" s="1021">
        <v>1758.3973237999999</v>
      </c>
      <c r="E63" s="1021">
        <v>1217.5674575</v>
      </c>
      <c r="F63" s="1021">
        <v>2893.6167178000001</v>
      </c>
      <c r="G63" s="1021">
        <v>2126.5458641999999</v>
      </c>
      <c r="H63" s="1021">
        <v>2258.8860566999997</v>
      </c>
      <c r="I63" s="958">
        <v>74.655280994975158</v>
      </c>
      <c r="J63" s="1005">
        <v>6.2232465674934234</v>
      </c>
    </row>
    <row r="64" spans="1:10" ht="16.5" customHeight="1">
      <c r="A64" s="948"/>
      <c r="B64" s="998">
        <v>57</v>
      </c>
      <c r="C64" s="1081" t="s">
        <v>1171</v>
      </c>
      <c r="D64" s="1021">
        <v>932.14847399999996</v>
      </c>
      <c r="E64" s="1021">
        <v>684.74651010000002</v>
      </c>
      <c r="F64" s="1021">
        <v>842.44333800000004</v>
      </c>
      <c r="G64" s="1021">
        <v>596.85815309999998</v>
      </c>
      <c r="H64" s="1021">
        <v>559.24921520000009</v>
      </c>
      <c r="I64" s="958">
        <v>-12.835166839647695</v>
      </c>
      <c r="J64" s="1005">
        <v>-6.301151740101762</v>
      </c>
    </row>
    <row r="65" spans="1:10" ht="16.5" customHeight="1">
      <c r="A65" s="948"/>
      <c r="B65" s="998">
        <v>58</v>
      </c>
      <c r="C65" s="1081" t="s">
        <v>1151</v>
      </c>
      <c r="D65" s="1021">
        <v>2331.9262111999997</v>
      </c>
      <c r="E65" s="1021">
        <v>1929.5730754000001</v>
      </c>
      <c r="F65" s="1021">
        <v>1521.676379</v>
      </c>
      <c r="G65" s="1021">
        <v>1174.4524678</v>
      </c>
      <c r="H65" s="1021">
        <v>1115.2165353</v>
      </c>
      <c r="I65" s="958">
        <v>-39.134076715050746</v>
      </c>
      <c r="J65" s="1005">
        <v>-5.0437062481516577</v>
      </c>
    </row>
    <row r="66" spans="1:10" ht="16.5" customHeight="1">
      <c r="A66" s="948"/>
      <c r="B66" s="998">
        <v>59</v>
      </c>
      <c r="C66" s="1081" t="s">
        <v>1172</v>
      </c>
      <c r="D66" s="1021">
        <v>521.21229570000003</v>
      </c>
      <c r="E66" s="1021">
        <v>449.43573650000002</v>
      </c>
      <c r="F66" s="1021">
        <v>593.3251325</v>
      </c>
      <c r="G66" s="1021">
        <v>431.39496200000002</v>
      </c>
      <c r="H66" s="1021">
        <v>322.83489639999999</v>
      </c>
      <c r="I66" s="958">
        <v>-4.0140943487256493</v>
      </c>
      <c r="J66" s="1005">
        <v>-25.16488952413868</v>
      </c>
    </row>
    <row r="67" spans="1:10" ht="16.5" customHeight="1">
      <c r="A67" s="948"/>
      <c r="B67" s="998">
        <v>60</v>
      </c>
      <c r="C67" s="1081" t="s">
        <v>1173</v>
      </c>
      <c r="D67" s="1021">
        <v>387.65352310000003</v>
      </c>
      <c r="E67" s="1021">
        <v>338.90423460000005</v>
      </c>
      <c r="F67" s="1021">
        <v>235.24023430000003</v>
      </c>
      <c r="G67" s="1021">
        <v>126.49300629999999</v>
      </c>
      <c r="H67" s="1021">
        <v>165.1000162</v>
      </c>
      <c r="I67" s="958">
        <v>-62.675884988779671</v>
      </c>
      <c r="J67" s="1005">
        <v>30.521062807564881</v>
      </c>
    </row>
    <row r="68" spans="1:10" ht="16.5" customHeight="1">
      <c r="A68" s="948"/>
      <c r="B68" s="1103"/>
      <c r="C68" s="1109" t="s">
        <v>1047</v>
      </c>
      <c r="D68" s="1116">
        <v>68609.881161500001</v>
      </c>
      <c r="E68" s="1116">
        <v>51247.664238600119</v>
      </c>
      <c r="F68" s="1116">
        <v>66460.367748200078</v>
      </c>
      <c r="G68" s="1116">
        <v>49220.911989900022</v>
      </c>
      <c r="H68" s="1116">
        <v>47906.603047000011</v>
      </c>
      <c r="I68" s="1001">
        <v>-3.9548187782059596</v>
      </c>
      <c r="J68" s="1009">
        <v>-2.6702246865513257</v>
      </c>
    </row>
    <row r="69" spans="1:10" ht="16.5" customHeight="1" thickBot="1">
      <c r="A69" s="948"/>
      <c r="B69" s="1102"/>
      <c r="C69" s="1011" t="s">
        <v>1048</v>
      </c>
      <c r="D69" s="1019">
        <v>297528.72259979998</v>
      </c>
      <c r="E69" s="1019">
        <v>220941.77727420002</v>
      </c>
      <c r="F69" s="1019">
        <v>391819.19774919999</v>
      </c>
      <c r="G69" s="1019">
        <v>275879.77758729999</v>
      </c>
      <c r="H69" s="1019">
        <v>342724.40651540004</v>
      </c>
      <c r="I69" s="1013">
        <v>24.865374485025129</v>
      </c>
      <c r="J69" s="1014">
        <v>24.229622596004742</v>
      </c>
    </row>
    <row r="70" spans="1:10" ht="16.5" customHeight="1" thickTop="1">
      <c r="A70" s="948"/>
      <c r="B70" s="3097" t="s">
        <v>1024</v>
      </c>
      <c r="C70" s="3088"/>
      <c r="D70" s="3088"/>
      <c r="E70" s="3088"/>
      <c r="F70" s="3088"/>
      <c r="G70" s="3088"/>
      <c r="H70" s="3088"/>
      <c r="I70" s="3088"/>
      <c r="J70" s="3088"/>
    </row>
    <row r="71" spans="1:10" ht="16.5" customHeight="1">
      <c r="A71" s="948"/>
      <c r="B71" s="1015"/>
      <c r="C71" s="948"/>
      <c r="D71" s="1117"/>
      <c r="E71" s="1117"/>
      <c r="F71" s="1117"/>
      <c r="G71" s="1117"/>
      <c r="H71" s="1117"/>
      <c r="I71" s="948"/>
      <c r="J71" s="948"/>
    </row>
    <row r="72" spans="1:10" ht="15.75" customHeight="1">
      <c r="A72" s="948"/>
      <c r="B72" s="948"/>
      <c r="C72" s="948"/>
      <c r="D72" s="1118"/>
      <c r="E72" s="1118"/>
      <c r="F72" s="1118"/>
      <c r="G72" s="1118"/>
      <c r="H72" s="1118"/>
      <c r="I72" s="1117"/>
      <c r="J72" s="111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view="pageBreakPreview" zoomScale="60" zoomScaleNormal="80"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 min="11" max="11" width="9.28515625" customWidth="1"/>
  </cols>
  <sheetData>
    <row r="1" spans="1:11" ht="15.75">
      <c r="A1" s="3068" t="s">
        <v>1620</v>
      </c>
      <c r="B1" s="3068"/>
      <c r="C1" s="3068"/>
      <c r="D1" s="3068"/>
      <c r="E1" s="3068"/>
      <c r="F1" s="3068"/>
      <c r="G1" s="3068"/>
      <c r="H1" s="3068"/>
      <c r="I1" s="3068"/>
      <c r="J1" s="3068"/>
      <c r="K1" s="1119"/>
    </row>
    <row r="2" spans="1:11" ht="18" customHeight="1">
      <c r="B2" s="3110" t="s">
        <v>1174</v>
      </c>
      <c r="C2" s="3110"/>
      <c r="D2" s="3110"/>
      <c r="E2" s="3110"/>
      <c r="F2" s="3110"/>
      <c r="G2" s="3110"/>
      <c r="H2" s="3110"/>
      <c r="I2" s="3110"/>
      <c r="J2" s="3110"/>
      <c r="K2" s="885"/>
    </row>
    <row r="3" spans="1:11" ht="18" customHeight="1" thickBot="1">
      <c r="B3" s="3111" t="s">
        <v>107</v>
      </c>
      <c r="C3" s="3112"/>
      <c r="D3" s="3112"/>
      <c r="E3" s="3112"/>
      <c r="F3" s="3112"/>
      <c r="G3" s="3112"/>
      <c r="H3" s="3112"/>
      <c r="I3" s="3112"/>
      <c r="J3" s="3112"/>
      <c r="K3" s="1082"/>
    </row>
    <row r="4" spans="1:11" ht="17.25" customHeight="1" thickTop="1">
      <c r="A4" s="1120"/>
      <c r="B4" s="3113" t="s">
        <v>1175</v>
      </c>
      <c r="C4" s="3115" t="s">
        <v>1176</v>
      </c>
      <c r="D4" s="3058" t="s">
        <v>962</v>
      </c>
      <c r="E4" s="3059"/>
      <c r="F4" s="3058" t="s">
        <v>313</v>
      </c>
      <c r="G4" s="3059"/>
      <c r="H4" s="895" t="s">
        <v>314</v>
      </c>
      <c r="I4" s="3085" t="s">
        <v>964</v>
      </c>
      <c r="J4" s="3086"/>
      <c r="K4" s="995"/>
    </row>
    <row r="5" spans="1:11" ht="18.75" customHeight="1">
      <c r="A5" s="1120"/>
      <c r="B5" s="3114"/>
      <c r="C5" s="3116"/>
      <c r="D5" s="950" t="s">
        <v>965</v>
      </c>
      <c r="E5" s="951" t="s">
        <v>497</v>
      </c>
      <c r="F5" s="950" t="s">
        <v>57</v>
      </c>
      <c r="G5" s="951" t="s">
        <v>497</v>
      </c>
      <c r="H5" s="951" t="s">
        <v>497</v>
      </c>
      <c r="I5" s="898" t="s">
        <v>299</v>
      </c>
      <c r="J5" s="899" t="s">
        <v>312</v>
      </c>
      <c r="K5" s="1121"/>
    </row>
    <row r="6" spans="1:11" s="1129" customFormat="1" ht="31.5">
      <c r="A6" s="1122"/>
      <c r="B6" s="1123">
        <v>1</v>
      </c>
      <c r="C6" s="1124" t="s">
        <v>1177</v>
      </c>
      <c r="D6" s="1125">
        <v>48635.677950500001</v>
      </c>
      <c r="E6" s="1125">
        <v>37304.386056099996</v>
      </c>
      <c r="F6" s="1125">
        <v>166001.46839759999</v>
      </c>
      <c r="G6" s="1125">
        <v>106552.3984389</v>
      </c>
      <c r="H6" s="1125">
        <v>144684.4169748</v>
      </c>
      <c r="I6" s="1126">
        <v>185.62967978795243</v>
      </c>
      <c r="J6" s="1127">
        <v>35.787104837218585</v>
      </c>
      <c r="K6" s="1128"/>
    </row>
    <row r="7" spans="1:11" ht="15.75">
      <c r="A7" s="1120"/>
      <c r="B7" s="1130">
        <v>111</v>
      </c>
      <c r="C7" s="1131" t="s">
        <v>1178</v>
      </c>
      <c r="D7" s="1132">
        <v>17653.560193599998</v>
      </c>
      <c r="E7" s="1132">
        <v>14077.8645634</v>
      </c>
      <c r="F7" s="1132">
        <v>15086.892961200001</v>
      </c>
      <c r="G7" s="1132">
        <v>10733.5298112</v>
      </c>
      <c r="H7" s="1132">
        <v>16821.2600738</v>
      </c>
      <c r="I7" s="1133">
        <v>-23.755980441058433</v>
      </c>
      <c r="J7" s="1134">
        <v>56.716945587160914</v>
      </c>
      <c r="K7" s="1135"/>
    </row>
    <row r="8" spans="1:11" ht="15.75">
      <c r="A8" s="1120"/>
      <c r="B8" s="1136">
        <v>112</v>
      </c>
      <c r="C8" s="1137" t="s">
        <v>1179</v>
      </c>
      <c r="D8" s="1132">
        <v>2.6604000000000001</v>
      </c>
      <c r="E8" s="1132">
        <v>1.4999999999999999E-2</v>
      </c>
      <c r="F8" s="1132">
        <v>2.0019E-3</v>
      </c>
      <c r="G8" s="1132">
        <v>2.0019E-3</v>
      </c>
      <c r="H8" s="1132">
        <v>49.0071881</v>
      </c>
      <c r="I8" s="1133">
        <v>-86.653999999999996</v>
      </c>
      <c r="J8" s="1134" t="s">
        <v>62</v>
      </c>
      <c r="K8" s="1135"/>
    </row>
    <row r="9" spans="1:11" ht="15.75">
      <c r="A9" s="1120"/>
      <c r="B9" s="1138">
        <v>113</v>
      </c>
      <c r="C9" s="1139" t="s">
        <v>1180</v>
      </c>
      <c r="D9" s="1132">
        <v>30979.457356900002</v>
      </c>
      <c r="E9" s="1132">
        <v>23226.506492700002</v>
      </c>
      <c r="F9" s="1132">
        <v>150914.57343449999</v>
      </c>
      <c r="G9" s="1132">
        <v>95818.866625800001</v>
      </c>
      <c r="H9" s="1132">
        <v>127814.14971289999</v>
      </c>
      <c r="I9" s="1133">
        <v>312.54101927001159</v>
      </c>
      <c r="J9" s="1134">
        <v>33.391423019070658</v>
      </c>
      <c r="K9" s="1135"/>
    </row>
    <row r="10" spans="1:11" s="1129" customFormat="1" ht="36" customHeight="1">
      <c r="A10" s="1122"/>
      <c r="B10" s="1123">
        <v>2</v>
      </c>
      <c r="C10" s="1124" t="s">
        <v>1181</v>
      </c>
      <c r="D10" s="1125">
        <v>2273.2033614000002</v>
      </c>
      <c r="E10" s="1125">
        <v>1509.0444175</v>
      </c>
      <c r="F10" s="1125">
        <v>3526.4472409</v>
      </c>
      <c r="G10" s="1125">
        <v>2448.3061529000001</v>
      </c>
      <c r="H10" s="1125">
        <v>2985.4746798000001</v>
      </c>
      <c r="I10" s="1126">
        <v>62.242153014690849</v>
      </c>
      <c r="J10" s="1127">
        <v>21.940414856358046</v>
      </c>
      <c r="K10" s="1128"/>
    </row>
    <row r="11" spans="1:11" ht="15.75">
      <c r="A11" s="1120"/>
      <c r="B11" s="1130">
        <v>211</v>
      </c>
      <c r="C11" s="1131" t="s">
        <v>1178</v>
      </c>
      <c r="D11" s="1132">
        <v>1463.379631</v>
      </c>
      <c r="E11" s="1132">
        <v>1116.0249604999999</v>
      </c>
      <c r="F11" s="1132">
        <v>2049.5372964000003</v>
      </c>
      <c r="G11" s="1132">
        <v>1263.0109293</v>
      </c>
      <c r="H11" s="1132">
        <v>2148.5886493000003</v>
      </c>
      <c r="I11" s="1133">
        <v>13.170491163042408</v>
      </c>
      <c r="J11" s="1134">
        <v>70.116394043463657</v>
      </c>
      <c r="K11" s="1135"/>
    </row>
    <row r="12" spans="1:11" ht="15.75">
      <c r="A12" s="1120"/>
      <c r="B12" s="1138">
        <v>212</v>
      </c>
      <c r="C12" s="1139" t="s">
        <v>1179</v>
      </c>
      <c r="D12" s="1132">
        <v>808.53349040000001</v>
      </c>
      <c r="E12" s="1132">
        <v>391.72921700000001</v>
      </c>
      <c r="F12" s="1132">
        <v>1473.5060821</v>
      </c>
      <c r="G12" s="1132">
        <v>1185.2952235999999</v>
      </c>
      <c r="H12" s="1132">
        <v>836.88603049999995</v>
      </c>
      <c r="I12" s="1133">
        <v>202.58024476126829</v>
      </c>
      <c r="J12" s="1134">
        <v>-29.394296556920672</v>
      </c>
      <c r="K12" s="1135"/>
    </row>
    <row r="13" spans="1:11" ht="15.75">
      <c r="A13" s="1120"/>
      <c r="B13" s="1138">
        <v>213</v>
      </c>
      <c r="C13" s="1139" t="s">
        <v>1180</v>
      </c>
      <c r="D13" s="1132">
        <v>1.2902400000000001</v>
      </c>
      <c r="E13" s="1132">
        <v>1.2902400000000001</v>
      </c>
      <c r="F13" s="1132">
        <v>3.4038624999999998</v>
      </c>
      <c r="G13" s="1132">
        <v>0</v>
      </c>
      <c r="H13" s="1132">
        <v>0</v>
      </c>
      <c r="I13" s="1133" t="s">
        <v>62</v>
      </c>
      <c r="J13" s="1134" t="s">
        <v>62</v>
      </c>
      <c r="K13" s="1135"/>
    </row>
    <row r="14" spans="1:11" s="1129" customFormat="1" ht="47.25">
      <c r="A14" s="1122"/>
      <c r="B14" s="1123">
        <v>3</v>
      </c>
      <c r="C14" s="1124" t="s">
        <v>1182</v>
      </c>
      <c r="D14" s="1125">
        <v>23334.517853500001</v>
      </c>
      <c r="E14" s="1125">
        <v>17147.890598400001</v>
      </c>
      <c r="F14" s="1125">
        <v>24601.898641299998</v>
      </c>
      <c r="G14" s="1125">
        <v>18586.8743335</v>
      </c>
      <c r="H14" s="1125">
        <v>20416.074549299999</v>
      </c>
      <c r="I14" s="1126">
        <v>8.3916078589530088</v>
      </c>
      <c r="J14" s="1127">
        <v>9.8413546192817734</v>
      </c>
      <c r="K14" s="1128"/>
    </row>
    <row r="15" spans="1:11" ht="15.75">
      <c r="A15" s="1120"/>
      <c r="B15" s="1130">
        <v>311</v>
      </c>
      <c r="C15" s="1131" t="s">
        <v>1178</v>
      </c>
      <c r="D15" s="1132">
        <v>18718.773759599997</v>
      </c>
      <c r="E15" s="1132">
        <v>13698.192013</v>
      </c>
      <c r="F15" s="1132">
        <v>18901.051501999998</v>
      </c>
      <c r="G15" s="1132">
        <v>14267.322424799999</v>
      </c>
      <c r="H15" s="1132">
        <v>17053.033106399998</v>
      </c>
      <c r="I15" s="1133">
        <v>4.154784888836982</v>
      </c>
      <c r="J15" s="1134">
        <v>19.52511199128557</v>
      </c>
      <c r="K15" s="1135"/>
    </row>
    <row r="16" spans="1:11" ht="15.75">
      <c r="A16" s="1120"/>
      <c r="B16" s="1136">
        <v>312</v>
      </c>
      <c r="C16" s="1137" t="s">
        <v>1179</v>
      </c>
      <c r="D16" s="1132">
        <v>99.214115800000002</v>
      </c>
      <c r="E16" s="1132">
        <v>90.988118999999998</v>
      </c>
      <c r="F16" s="1132">
        <v>120.18003849999999</v>
      </c>
      <c r="G16" s="1132">
        <v>103.73752020000001</v>
      </c>
      <c r="H16" s="1132">
        <v>123.0560224</v>
      </c>
      <c r="I16" s="1133">
        <v>14.012160422834995</v>
      </c>
      <c r="J16" s="1134">
        <v>18.622483131228741</v>
      </c>
      <c r="K16" s="1135"/>
    </row>
    <row r="17" spans="1:11" ht="15.75">
      <c r="A17" s="1120"/>
      <c r="B17" s="1138">
        <v>313</v>
      </c>
      <c r="C17" s="1139" t="s">
        <v>1180</v>
      </c>
      <c r="D17" s="1132">
        <v>4516.5299781000003</v>
      </c>
      <c r="E17" s="1132">
        <v>3358.7104665000002</v>
      </c>
      <c r="F17" s="1132">
        <v>5580.6671008999992</v>
      </c>
      <c r="G17" s="1132">
        <v>4215.8143884999999</v>
      </c>
      <c r="H17" s="1132">
        <v>3239.9854206</v>
      </c>
      <c r="I17" s="1133">
        <v>25.518839166067188</v>
      </c>
      <c r="J17" s="1134">
        <v>-23.146867437093288</v>
      </c>
      <c r="K17" s="1135"/>
    </row>
    <row r="18" spans="1:11" s="1143" customFormat="1" ht="15.75">
      <c r="A18" s="1140"/>
      <c r="B18" s="1141">
        <v>4</v>
      </c>
      <c r="C18" s="1142" t="s">
        <v>1183</v>
      </c>
      <c r="D18" s="1125">
        <v>52996.846733800005</v>
      </c>
      <c r="E18" s="1125">
        <v>39487.887745599997</v>
      </c>
      <c r="F18" s="1125">
        <v>59301.227637699994</v>
      </c>
      <c r="G18" s="1125">
        <v>43425.601309699996</v>
      </c>
      <c r="H18" s="1125">
        <v>46191.555872099998</v>
      </c>
      <c r="I18" s="1126">
        <v>9.9719528921593525</v>
      </c>
      <c r="J18" s="1127">
        <v>6.3694099309620222</v>
      </c>
      <c r="K18" s="1128"/>
    </row>
    <row r="19" spans="1:11" ht="15.75">
      <c r="A19" s="1120"/>
      <c r="B19" s="1130">
        <v>411</v>
      </c>
      <c r="C19" s="1131" t="s">
        <v>1178</v>
      </c>
      <c r="D19" s="1132">
        <v>27106.839806</v>
      </c>
      <c r="E19" s="1132">
        <v>20164.898278299999</v>
      </c>
      <c r="F19" s="1132">
        <v>31861.167370499999</v>
      </c>
      <c r="G19" s="1132">
        <v>23149.9887609</v>
      </c>
      <c r="H19" s="1132">
        <v>25207.7454636</v>
      </c>
      <c r="I19" s="1144">
        <v>14.803399657177231</v>
      </c>
      <c r="J19" s="1145">
        <v>8.8888021672629094</v>
      </c>
      <c r="K19" s="1135"/>
    </row>
    <row r="20" spans="1:11" ht="15.75">
      <c r="A20" s="1120"/>
      <c r="B20" s="1136">
        <v>412</v>
      </c>
      <c r="C20" s="1137" t="s">
        <v>1179</v>
      </c>
      <c r="D20" s="1132">
        <v>3.8009561000000001</v>
      </c>
      <c r="E20" s="1132">
        <v>1.0441214000000001</v>
      </c>
      <c r="F20" s="1132">
        <v>5.5143167000000002</v>
      </c>
      <c r="G20" s="1132">
        <v>5.4293167000000002</v>
      </c>
      <c r="H20" s="1132">
        <v>0.75549630000000001</v>
      </c>
      <c r="I20" s="1146" t="s">
        <v>62</v>
      </c>
      <c r="J20" s="1147">
        <v>-86.084873258544675</v>
      </c>
      <c r="K20" s="1135"/>
    </row>
    <row r="21" spans="1:11" ht="15.75">
      <c r="A21" s="1120"/>
      <c r="B21" s="1138">
        <v>413</v>
      </c>
      <c r="C21" s="1139" t="s">
        <v>1180</v>
      </c>
      <c r="D21" s="1132">
        <v>25886.205971700001</v>
      </c>
      <c r="E21" s="1132">
        <v>19321.945345900003</v>
      </c>
      <c r="F21" s="1132">
        <v>27434.5459505</v>
      </c>
      <c r="G21" s="1132">
        <v>20270.183232200001</v>
      </c>
      <c r="H21" s="1132">
        <v>20983.054912200001</v>
      </c>
      <c r="I21" s="1148">
        <v>4.9075694466820696</v>
      </c>
      <c r="J21" s="1149">
        <v>3.5168487222531519</v>
      </c>
      <c r="K21" s="1135"/>
    </row>
    <row r="22" spans="1:11" s="1129" customFormat="1" ht="31.5">
      <c r="A22" s="1122"/>
      <c r="B22" s="1123">
        <v>5</v>
      </c>
      <c r="C22" s="1124" t="s">
        <v>1184</v>
      </c>
      <c r="D22" s="1125">
        <v>17504.067321799997</v>
      </c>
      <c r="E22" s="1125">
        <v>12937.067110399999</v>
      </c>
      <c r="F22" s="1125">
        <v>16263.180735399999</v>
      </c>
      <c r="G22" s="1125">
        <v>11901.137835399999</v>
      </c>
      <c r="H22" s="1125">
        <v>2780.4136650999999</v>
      </c>
      <c r="I22" s="1150">
        <v>-8.0074507317599455</v>
      </c>
      <c r="J22" s="1151">
        <v>-76.637413131796151</v>
      </c>
      <c r="K22" s="1128"/>
    </row>
    <row r="23" spans="1:11" ht="15.75">
      <c r="A23" s="1120"/>
      <c r="B23" s="1130">
        <v>511</v>
      </c>
      <c r="C23" s="1131" t="s">
        <v>1178</v>
      </c>
      <c r="D23" s="1132">
        <v>16878.857508600002</v>
      </c>
      <c r="E23" s="1132">
        <v>12518.8680609</v>
      </c>
      <c r="F23" s="1132">
        <v>15021.6630384</v>
      </c>
      <c r="G23" s="1132">
        <v>10747.650006700002</v>
      </c>
      <c r="H23" s="1132">
        <v>1909.6005387999999</v>
      </c>
      <c r="I23" s="1152">
        <v>-14.148388221551899</v>
      </c>
      <c r="J23" s="1153">
        <v>-82.232389986559213</v>
      </c>
      <c r="K23" s="1135"/>
    </row>
    <row r="24" spans="1:11" ht="15.75">
      <c r="A24" s="1120"/>
      <c r="B24" s="1136">
        <v>512</v>
      </c>
      <c r="C24" s="1137" t="s">
        <v>1179</v>
      </c>
      <c r="D24" s="1132">
        <v>70.554921800000002</v>
      </c>
      <c r="E24" s="1132">
        <v>8.5968500000000003E-2</v>
      </c>
      <c r="F24" s="1132">
        <v>865.49417300000005</v>
      </c>
      <c r="G24" s="1132">
        <v>865.32617300000004</v>
      </c>
      <c r="H24" s="1132">
        <v>709.0697242</v>
      </c>
      <c r="I24" s="1146" t="s">
        <v>62</v>
      </c>
      <c r="J24" s="1154">
        <v>-18.057520236360634</v>
      </c>
      <c r="K24" s="1135"/>
    </row>
    <row r="25" spans="1:11" ht="15.75">
      <c r="A25" s="1120"/>
      <c r="B25" s="1138">
        <v>513</v>
      </c>
      <c r="C25" s="1139" t="s">
        <v>1180</v>
      </c>
      <c r="D25" s="1132">
        <v>554.65489129999992</v>
      </c>
      <c r="E25" s="1132">
        <v>418.11308100000002</v>
      </c>
      <c r="F25" s="1132">
        <v>376.02352400000001</v>
      </c>
      <c r="G25" s="1132">
        <v>288.16165569999998</v>
      </c>
      <c r="H25" s="1132">
        <v>161.7434021</v>
      </c>
      <c r="I25" s="1148">
        <v>-31.080449573401424</v>
      </c>
      <c r="J25" s="1149">
        <v>-43.870602177415229</v>
      </c>
      <c r="K25" s="1135"/>
    </row>
    <row r="26" spans="1:11" s="1129" customFormat="1" ht="31.5">
      <c r="A26" s="1122"/>
      <c r="B26" s="1123">
        <v>6</v>
      </c>
      <c r="C26" s="1124" t="s">
        <v>1185</v>
      </c>
      <c r="D26" s="1125">
        <v>1155.6939132999998</v>
      </c>
      <c r="E26" s="1125">
        <v>925.35758839999994</v>
      </c>
      <c r="F26" s="1125">
        <v>1141.7411405</v>
      </c>
      <c r="G26" s="1125">
        <v>843.40083820000007</v>
      </c>
      <c r="H26" s="1125">
        <v>915.31734560000007</v>
      </c>
      <c r="I26" s="1126">
        <v>-8.8567653442717322</v>
      </c>
      <c r="J26" s="1127">
        <v>8.5269665552485598</v>
      </c>
      <c r="K26" s="1128"/>
    </row>
    <row r="27" spans="1:11" ht="15.75">
      <c r="A27" s="1120"/>
      <c r="B27" s="1130">
        <v>611</v>
      </c>
      <c r="C27" s="1131" t="s">
        <v>1178</v>
      </c>
      <c r="D27" s="1132">
        <v>892.31941870000003</v>
      </c>
      <c r="E27" s="1132">
        <v>690.32031360000008</v>
      </c>
      <c r="F27" s="1132">
        <v>1080.1118025000001</v>
      </c>
      <c r="G27" s="1132">
        <v>809.10082779999993</v>
      </c>
      <c r="H27" s="1132">
        <v>796.79205739999998</v>
      </c>
      <c r="I27" s="1152">
        <v>17.206579592097327</v>
      </c>
      <c r="J27" s="1153">
        <v>-1.5212900515091943</v>
      </c>
      <c r="K27" s="1135"/>
    </row>
    <row r="28" spans="1:11" ht="15.75">
      <c r="A28" s="1120"/>
      <c r="B28" s="1136">
        <v>612</v>
      </c>
      <c r="C28" s="1137" t="s">
        <v>1179</v>
      </c>
      <c r="D28" s="1132">
        <v>34.257441499999999</v>
      </c>
      <c r="E28" s="1132">
        <v>18.969735100000001</v>
      </c>
      <c r="F28" s="1132">
        <v>27.884421</v>
      </c>
      <c r="G28" s="1132">
        <v>7.5177222000000006</v>
      </c>
      <c r="H28" s="1132">
        <v>89.860143800000003</v>
      </c>
      <c r="I28" s="1146">
        <v>-60.369914706927034</v>
      </c>
      <c r="J28" s="1155" t="s">
        <v>62</v>
      </c>
      <c r="K28" s="1135"/>
    </row>
    <row r="29" spans="1:11" ht="15.75">
      <c r="A29" s="1120"/>
      <c r="B29" s="1138">
        <v>613</v>
      </c>
      <c r="C29" s="1139" t="s">
        <v>1180</v>
      </c>
      <c r="D29" s="1132">
        <v>229.11705309999999</v>
      </c>
      <c r="E29" s="1132">
        <v>216.0675397</v>
      </c>
      <c r="F29" s="1132">
        <v>33.744917000000001</v>
      </c>
      <c r="G29" s="1132">
        <v>26.7822882</v>
      </c>
      <c r="H29" s="1132">
        <v>28.665144399999999</v>
      </c>
      <c r="I29" s="1156">
        <v>-87.604668319366255</v>
      </c>
      <c r="J29" s="1149">
        <v>7.0302290302439507</v>
      </c>
      <c r="K29" s="1135"/>
    </row>
    <row r="30" spans="1:11" s="1129" customFormat="1" ht="31.5">
      <c r="A30" s="1122"/>
      <c r="B30" s="1123">
        <v>7</v>
      </c>
      <c r="C30" s="1124" t="s">
        <v>1186</v>
      </c>
      <c r="D30" s="1125">
        <v>6470.0523756000002</v>
      </c>
      <c r="E30" s="1125">
        <v>4624.0631370000001</v>
      </c>
      <c r="F30" s="1125">
        <v>6191.6121428000006</v>
      </c>
      <c r="G30" s="1125">
        <v>4435.0753905000001</v>
      </c>
      <c r="H30" s="1125">
        <v>4954.5862454999997</v>
      </c>
      <c r="I30" s="1157">
        <v>-4.0870494390050975</v>
      </c>
      <c r="J30" s="1158">
        <v>11.713687124976492</v>
      </c>
      <c r="K30" s="1128"/>
    </row>
    <row r="31" spans="1:11" ht="15.75">
      <c r="A31" s="1120"/>
      <c r="B31" s="1130">
        <v>711</v>
      </c>
      <c r="C31" s="1131" t="s">
        <v>1178</v>
      </c>
      <c r="D31" s="1132">
        <v>3198.6007668000002</v>
      </c>
      <c r="E31" s="1132">
        <v>2455.2499164999999</v>
      </c>
      <c r="F31" s="1132">
        <v>2937.6553635999999</v>
      </c>
      <c r="G31" s="1132">
        <v>2121.0142532999998</v>
      </c>
      <c r="H31" s="1132">
        <v>2478.2460891999999</v>
      </c>
      <c r="I31" s="1156">
        <v>-13.613101499518987</v>
      </c>
      <c r="J31" s="1153">
        <v>16.842500485048497</v>
      </c>
      <c r="K31" s="1135"/>
    </row>
    <row r="32" spans="1:11" ht="15.75">
      <c r="A32" s="1120"/>
      <c r="B32" s="1136">
        <v>712</v>
      </c>
      <c r="C32" s="1137" t="s">
        <v>1179</v>
      </c>
      <c r="D32" s="1132">
        <v>15.9707045</v>
      </c>
      <c r="E32" s="1132">
        <v>12.221041199999998</v>
      </c>
      <c r="F32" s="1132">
        <v>17.242583399999997</v>
      </c>
      <c r="G32" s="1132">
        <v>11.810859599999999</v>
      </c>
      <c r="H32" s="1132">
        <v>6.1575031999999998</v>
      </c>
      <c r="I32" s="1152">
        <v>-3.3563555943171175</v>
      </c>
      <c r="J32" s="1154">
        <v>-47.865748907894897</v>
      </c>
      <c r="K32" s="1135"/>
    </row>
    <row r="33" spans="1:11" ht="15.75">
      <c r="A33" s="1120"/>
      <c r="B33" s="1138">
        <v>713</v>
      </c>
      <c r="C33" s="1139" t="s">
        <v>1180</v>
      </c>
      <c r="D33" s="1132">
        <v>3255.4809043</v>
      </c>
      <c r="E33" s="1132">
        <v>2156.5921794000001</v>
      </c>
      <c r="F33" s="1132">
        <v>3236.7141959</v>
      </c>
      <c r="G33" s="1132">
        <v>2302.2502776000001</v>
      </c>
      <c r="H33" s="1132">
        <v>2470.1826532</v>
      </c>
      <c r="I33" s="1156">
        <v>6.7540863586236677</v>
      </c>
      <c r="J33" s="1159">
        <v>7.2942710544512401</v>
      </c>
      <c r="K33" s="1135"/>
    </row>
    <row r="34" spans="1:11" s="1129" customFormat="1" ht="15.75">
      <c r="A34" s="1122"/>
      <c r="B34" s="1123">
        <v>8</v>
      </c>
      <c r="C34" s="1124" t="s">
        <v>1187</v>
      </c>
      <c r="D34" s="1125">
        <v>11.185181099999999</v>
      </c>
      <c r="E34" s="1125">
        <v>10.3105306</v>
      </c>
      <c r="F34" s="1125">
        <v>2.6260967000000002</v>
      </c>
      <c r="G34" s="1125">
        <v>2.2760026</v>
      </c>
      <c r="H34" s="1125">
        <v>8.3848469000000012</v>
      </c>
      <c r="I34" s="1157">
        <v>-77.925456135109087</v>
      </c>
      <c r="J34" s="1158">
        <v>268.4023427741252</v>
      </c>
      <c r="K34" s="1128"/>
    </row>
    <row r="35" spans="1:11" ht="15.75">
      <c r="A35" s="1120"/>
      <c r="B35" s="1130">
        <v>811</v>
      </c>
      <c r="C35" s="1131" t="s">
        <v>1178</v>
      </c>
      <c r="D35" s="1132">
        <v>1.6119896</v>
      </c>
      <c r="E35" s="1132">
        <v>1.5479655000000001</v>
      </c>
      <c r="F35" s="1132">
        <v>0.38284879999999999</v>
      </c>
      <c r="G35" s="1132">
        <v>0.26262950000000002</v>
      </c>
      <c r="H35" s="1132">
        <v>5.19125E-2</v>
      </c>
      <c r="I35" s="1156">
        <v>-83.03389190521365</v>
      </c>
      <c r="J35" s="1153">
        <v>-80.23356096706577</v>
      </c>
      <c r="K35" s="1135"/>
    </row>
    <row r="36" spans="1:11" ht="15.75">
      <c r="A36" s="1120"/>
      <c r="B36" s="1136">
        <v>812</v>
      </c>
      <c r="C36" s="1137" t="s">
        <v>1179</v>
      </c>
      <c r="D36" s="1132">
        <v>0</v>
      </c>
      <c r="E36" s="1132">
        <v>0</v>
      </c>
      <c r="F36" s="1132">
        <v>0</v>
      </c>
      <c r="G36" s="1132">
        <v>0</v>
      </c>
      <c r="H36" s="1132">
        <v>7.8296136000000001</v>
      </c>
      <c r="I36" s="1156" t="s">
        <v>62</v>
      </c>
      <c r="J36" s="1154" t="s">
        <v>62</v>
      </c>
      <c r="K36" s="1135"/>
    </row>
    <row r="37" spans="1:11" ht="15.75">
      <c r="A37" s="1120"/>
      <c r="B37" s="1138">
        <v>813</v>
      </c>
      <c r="C37" s="1139" t="s">
        <v>1180</v>
      </c>
      <c r="D37" s="1132">
        <v>9.5731915999999995</v>
      </c>
      <c r="E37" s="1132">
        <v>8.7625650999999998</v>
      </c>
      <c r="F37" s="1132">
        <v>2.2432479999999999</v>
      </c>
      <c r="G37" s="1132">
        <v>2.0133730999999999</v>
      </c>
      <c r="H37" s="1132">
        <v>0.50332080000000001</v>
      </c>
      <c r="I37" s="1152">
        <v>-77.023016924576112</v>
      </c>
      <c r="J37" s="1159">
        <v>-75.001116285898519</v>
      </c>
      <c r="K37" s="1135"/>
    </row>
    <row r="38" spans="1:11" ht="16.5" thickBot="1">
      <c r="A38" s="1120"/>
      <c r="B38" s="1160" t="s">
        <v>1188</v>
      </c>
      <c r="C38" s="1161" t="s">
        <v>1189</v>
      </c>
      <c r="D38" s="1162">
        <v>152381.244691</v>
      </c>
      <c r="E38" s="1162">
        <v>113946.007184</v>
      </c>
      <c r="F38" s="1162">
        <v>277030.20203290001</v>
      </c>
      <c r="G38" s="1162">
        <v>188195.07030179998</v>
      </c>
      <c r="H38" s="1162">
        <v>222936.22417900001</v>
      </c>
      <c r="I38" s="1163">
        <v>65.161619044625766</v>
      </c>
      <c r="J38" s="1158">
        <v>18.460182735651465</v>
      </c>
      <c r="K38" s="1164"/>
    </row>
    <row r="39" spans="1:11" ht="17.25" thickTop="1" thickBot="1">
      <c r="B39" s="1165"/>
      <c r="C39" s="1165"/>
      <c r="D39" s="1166"/>
      <c r="E39" s="1166"/>
      <c r="F39" s="1166"/>
      <c r="G39" s="1166"/>
      <c r="H39" s="1166"/>
      <c r="I39" s="1167"/>
      <c r="J39" s="1167"/>
      <c r="K39" s="1168"/>
    </row>
    <row r="40" spans="1:11" ht="15" customHeight="1" thickTop="1">
      <c r="A40" s="1120"/>
      <c r="B40" s="3098" t="s">
        <v>1190</v>
      </c>
      <c r="C40" s="3099"/>
      <c r="D40" s="3099"/>
      <c r="E40" s="3099"/>
      <c r="F40" s="3099"/>
      <c r="G40" s="3099"/>
      <c r="H40" s="3099"/>
      <c r="I40" s="3099"/>
      <c r="J40" s="3100"/>
      <c r="K40" s="1169"/>
    </row>
    <row r="41" spans="1:11" ht="15.75">
      <c r="A41" s="1120"/>
      <c r="B41" s="3101"/>
      <c r="C41" s="3102"/>
      <c r="D41" s="3102"/>
      <c r="E41" s="3102"/>
      <c r="F41" s="3102"/>
      <c r="G41" s="3102"/>
      <c r="H41" s="3102"/>
      <c r="I41" s="3102"/>
      <c r="J41" s="3103"/>
      <c r="K41" s="1169"/>
    </row>
    <row r="42" spans="1:11" ht="15.75">
      <c r="A42" s="1120"/>
      <c r="B42" s="1170" t="s">
        <v>1178</v>
      </c>
      <c r="C42" s="1171"/>
      <c r="D42" s="1172">
        <v>85913.943073899994</v>
      </c>
      <c r="E42" s="1172">
        <v>64722.9660716</v>
      </c>
      <c r="F42" s="1172">
        <v>86938.462183299998</v>
      </c>
      <c r="G42" s="1172">
        <v>63091.879643400003</v>
      </c>
      <c r="H42" s="1172">
        <v>66415.317890999999</v>
      </c>
      <c r="I42" s="1173">
        <v>-2.5201045736927496</v>
      </c>
      <c r="J42" s="1174">
        <v>5.2676164767705647</v>
      </c>
      <c r="K42" s="1135"/>
    </row>
    <row r="43" spans="1:11" ht="15.75">
      <c r="A43" s="1120"/>
      <c r="B43" s="1175" t="s">
        <v>1179</v>
      </c>
      <c r="C43" s="1176"/>
      <c r="D43" s="1177">
        <v>1034.9920301</v>
      </c>
      <c r="E43" s="1177">
        <v>515.05320210000002</v>
      </c>
      <c r="F43" s="1177">
        <v>2509.8236164999998</v>
      </c>
      <c r="G43" s="1177">
        <v>2179.1188171999997</v>
      </c>
      <c r="H43" s="1177">
        <v>1822.6217220000001</v>
      </c>
      <c r="I43" s="1178">
        <v>323.08616048112901</v>
      </c>
      <c r="J43" s="1179">
        <v>-16.359690549507121</v>
      </c>
      <c r="K43" s="1135"/>
    </row>
    <row r="44" spans="1:11" ht="15.75">
      <c r="A44" s="1120"/>
      <c r="B44" s="1180" t="s">
        <v>1180</v>
      </c>
      <c r="C44" s="1181"/>
      <c r="D44" s="1182">
        <v>65432.309587099997</v>
      </c>
      <c r="E44" s="1182">
        <v>48707.987910300006</v>
      </c>
      <c r="F44" s="1182">
        <v>187581.9162332</v>
      </c>
      <c r="G44" s="1182">
        <v>122924.0718412</v>
      </c>
      <c r="H44" s="1182">
        <v>154698.28456610002</v>
      </c>
      <c r="I44" s="1183">
        <v>152.36943079557167</v>
      </c>
      <c r="J44" s="1184">
        <v>25.84864969812233</v>
      </c>
      <c r="K44" s="1135"/>
    </row>
    <row r="45" spans="1:11" ht="16.5" thickBot="1">
      <c r="A45" s="1120"/>
      <c r="B45" s="3104" t="s">
        <v>250</v>
      </c>
      <c r="C45" s="3105"/>
      <c r="D45" s="1185">
        <v>152381.24469109997</v>
      </c>
      <c r="E45" s="1185">
        <v>113946.00718400002</v>
      </c>
      <c r="F45" s="1185">
        <v>277030.20203300001</v>
      </c>
      <c r="G45" s="1185">
        <v>188195.07030180001</v>
      </c>
      <c r="H45" s="1185">
        <v>222936.22417910001</v>
      </c>
      <c r="I45" s="1186">
        <v>65.161619044625766</v>
      </c>
      <c r="J45" s="1187">
        <v>18.460182735704599</v>
      </c>
      <c r="K45" s="1164"/>
    </row>
    <row r="46" spans="1:11" ht="17.25" thickTop="1" thickBot="1">
      <c r="B46" s="1188"/>
      <c r="C46" s="1188"/>
      <c r="D46" s="1189"/>
      <c r="E46" s="1189"/>
      <c r="F46" s="1189"/>
      <c r="G46" s="1189"/>
      <c r="H46" s="1189"/>
      <c r="I46" s="1190"/>
      <c r="J46" s="1190"/>
      <c r="K46" s="1191"/>
    </row>
    <row r="47" spans="1:11" ht="15.75" customHeight="1" thickTop="1">
      <c r="A47" s="1120"/>
      <c r="B47" s="3106" t="s">
        <v>1191</v>
      </c>
      <c r="C47" s="3106"/>
      <c r="D47" s="3106"/>
      <c r="E47" s="3106"/>
      <c r="F47" s="3106"/>
      <c r="G47" s="3106"/>
      <c r="H47" s="3107"/>
      <c r="J47" s="221"/>
      <c r="K47" s="221"/>
    </row>
    <row r="48" spans="1:11" ht="15" customHeight="1">
      <c r="A48" s="1120"/>
      <c r="B48" s="3108"/>
      <c r="C48" s="3108"/>
      <c r="D48" s="3108"/>
      <c r="E48" s="3108"/>
      <c r="F48" s="3108"/>
      <c r="G48" s="3108"/>
      <c r="H48" s="3109"/>
      <c r="J48" s="221"/>
      <c r="K48" s="221"/>
    </row>
    <row r="49" spans="1:11" ht="15.75">
      <c r="A49" s="1120"/>
      <c r="B49" s="1170" t="s">
        <v>1178</v>
      </c>
      <c r="C49" s="1171"/>
      <c r="D49" s="1172">
        <v>56.380916987560155</v>
      </c>
      <c r="E49" s="1172">
        <v>56.80143400469079</v>
      </c>
      <c r="F49" s="1172">
        <v>31.382304725368474</v>
      </c>
      <c r="G49" s="1172">
        <v>33.524724926228082</v>
      </c>
      <c r="H49" s="1172">
        <v>29.791173747360144</v>
      </c>
      <c r="J49" s="1192"/>
      <c r="K49" s="1192"/>
    </row>
    <row r="50" spans="1:11" ht="15.75">
      <c r="A50" s="1120"/>
      <c r="B50" s="1175" t="s">
        <v>1179</v>
      </c>
      <c r="C50" s="1176"/>
      <c r="D50" s="1177">
        <v>0.67921221683028421</v>
      </c>
      <c r="E50" s="1177">
        <v>0.45201513842279006</v>
      </c>
      <c r="F50" s="1177">
        <v>0.90597472697255876</v>
      </c>
      <c r="G50" s="1177">
        <v>1.1579043030752318</v>
      </c>
      <c r="H50" s="1177">
        <v>0.81755297000803362</v>
      </c>
      <c r="J50" s="1192"/>
      <c r="K50" s="1192"/>
    </row>
    <row r="51" spans="1:11" ht="15.75">
      <c r="A51" s="1120"/>
      <c r="B51" s="1180" t="s">
        <v>1180</v>
      </c>
      <c r="C51" s="1181"/>
      <c r="D51" s="1182">
        <v>42.939870795609565</v>
      </c>
      <c r="E51" s="1182">
        <v>42.746550856886408</v>
      </c>
      <c r="F51" s="1182">
        <v>67.711720547658956</v>
      </c>
      <c r="G51" s="1182">
        <v>65.317370770696684</v>
      </c>
      <c r="H51" s="1182">
        <v>69.391273282631829</v>
      </c>
      <c r="I51" s="1193"/>
      <c r="J51" s="1192"/>
      <c r="K51" s="1192"/>
    </row>
    <row r="52" spans="1:11" ht="16.5" thickBot="1">
      <c r="A52" s="1120"/>
      <c r="B52" s="3104" t="s">
        <v>250</v>
      </c>
      <c r="C52" s="3105"/>
      <c r="D52" s="1185">
        <v>100</v>
      </c>
      <c r="E52" s="1185">
        <v>99.999999999999986</v>
      </c>
      <c r="F52" s="1185">
        <v>99.999999999999986</v>
      </c>
      <c r="G52" s="1185">
        <v>100</v>
      </c>
      <c r="H52" s="1194">
        <v>100</v>
      </c>
      <c r="J52" s="211"/>
      <c r="K52" s="211"/>
    </row>
    <row r="53" spans="1:11" ht="15.75" thickTop="1">
      <c r="B53" s="1195" t="s">
        <v>1192</v>
      </c>
      <c r="D53" s="1196"/>
      <c r="E53" s="1196"/>
      <c r="F53" s="1196"/>
      <c r="G53" s="1196"/>
      <c r="H53" s="1196"/>
    </row>
    <row r="54" spans="1:11">
      <c r="D54" s="1197"/>
      <c r="E54" s="1197"/>
      <c r="F54" s="1197"/>
      <c r="G54" s="1197"/>
      <c r="H54" s="1197"/>
      <c r="I54" s="1197"/>
      <c r="J54" s="1197"/>
      <c r="K54" s="1197"/>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view="pageBreakPreview" zoomScale="60" zoomScaleNormal="80" workbookViewId="0">
      <selection activeCell="B1" sqref="B1:J1"/>
    </sheetView>
  </sheetViews>
  <sheetFormatPr defaultRowHeight="15.75"/>
  <cols>
    <col min="1" max="1" width="9.140625" style="31"/>
    <col min="2" max="2" width="8.85546875" style="31" customWidth="1"/>
    <col min="3" max="3" width="43.140625" style="31" customWidth="1"/>
    <col min="4" max="4" width="16.140625" style="31" customWidth="1"/>
    <col min="5" max="5" width="15.7109375" style="31" bestFit="1" customWidth="1"/>
    <col min="6" max="6" width="18.7109375" style="31" customWidth="1"/>
    <col min="7" max="8" width="15.7109375" style="31" bestFit="1" customWidth="1"/>
    <col min="9" max="9" width="10.28515625" style="31" customWidth="1"/>
    <col min="10" max="10" width="8.42578125" style="31" customWidth="1"/>
    <col min="11" max="11" width="13.140625" style="31" bestFit="1" customWidth="1"/>
    <col min="12" max="16384" width="9.140625" style="31"/>
  </cols>
  <sheetData>
    <row r="1" spans="1:11">
      <c r="B1" s="3068" t="s">
        <v>1621</v>
      </c>
      <c r="C1" s="3068"/>
      <c r="D1" s="3068"/>
      <c r="E1" s="3068"/>
      <c r="F1" s="3068"/>
      <c r="G1" s="3068"/>
      <c r="H1" s="3068"/>
      <c r="I1" s="3068"/>
      <c r="J1" s="3068"/>
      <c r="K1" s="949"/>
    </row>
    <row r="2" spans="1:11" ht="18" customHeight="1">
      <c r="B2" s="3110" t="s">
        <v>1193</v>
      </c>
      <c r="C2" s="3110"/>
      <c r="D2" s="3110"/>
      <c r="E2" s="3110"/>
      <c r="F2" s="3110"/>
      <c r="G2" s="3110"/>
      <c r="H2" s="3110"/>
      <c r="I2" s="3110"/>
      <c r="J2" s="3110"/>
    </row>
    <row r="3" spans="1:11" ht="16.5" thickBot="1">
      <c r="B3" s="3111" t="s">
        <v>107</v>
      </c>
      <c r="C3" s="3112"/>
      <c r="D3" s="3112"/>
      <c r="E3" s="3112"/>
      <c r="F3" s="3112"/>
      <c r="G3" s="3112"/>
      <c r="H3" s="3112"/>
      <c r="I3" s="3112"/>
      <c r="J3" s="3112"/>
    </row>
    <row r="4" spans="1:11" ht="16.5" customHeight="1" thickTop="1">
      <c r="A4" s="1198"/>
      <c r="B4" s="3113" t="s">
        <v>1175</v>
      </c>
      <c r="C4" s="3115" t="s">
        <v>1176</v>
      </c>
      <c r="D4" s="3058" t="s">
        <v>962</v>
      </c>
      <c r="E4" s="3059"/>
      <c r="F4" s="3058" t="s">
        <v>313</v>
      </c>
      <c r="G4" s="3059"/>
      <c r="H4" s="895" t="s">
        <v>314</v>
      </c>
      <c r="I4" s="3085" t="s">
        <v>964</v>
      </c>
      <c r="J4" s="3086"/>
    </row>
    <row r="5" spans="1:11" ht="19.5" customHeight="1">
      <c r="A5" s="1198"/>
      <c r="B5" s="3114"/>
      <c r="C5" s="3116"/>
      <c r="D5" s="950" t="s">
        <v>965</v>
      </c>
      <c r="E5" s="951" t="s">
        <v>497</v>
      </c>
      <c r="F5" s="950" t="s">
        <v>57</v>
      </c>
      <c r="G5" s="951" t="s">
        <v>497</v>
      </c>
      <c r="H5" s="951" t="s">
        <v>497</v>
      </c>
      <c r="I5" s="898" t="s">
        <v>299</v>
      </c>
      <c r="J5" s="899" t="s">
        <v>312</v>
      </c>
    </row>
    <row r="6" spans="1:11" s="1201" customFormat="1" ht="31.5">
      <c r="A6" s="1199"/>
      <c r="B6" s="1123">
        <v>1</v>
      </c>
      <c r="C6" s="1200" t="s">
        <v>1177</v>
      </c>
      <c r="D6" s="1125">
        <v>306824.18322830001</v>
      </c>
      <c r="E6" s="1125">
        <v>229210.5331613</v>
      </c>
      <c r="F6" s="1125">
        <v>443708.91377849999</v>
      </c>
      <c r="G6" s="1125">
        <v>317654.97534250002</v>
      </c>
      <c r="H6" s="1125">
        <v>381248.10101340001</v>
      </c>
      <c r="I6" s="1126">
        <v>38.586552267630701</v>
      </c>
      <c r="J6" s="1127">
        <v>20.019559146628495</v>
      </c>
    </row>
    <row r="7" spans="1:11">
      <c r="A7" s="1198"/>
      <c r="B7" s="1130">
        <v>111</v>
      </c>
      <c r="C7" s="1131" t="s">
        <v>1178</v>
      </c>
      <c r="D7" s="1172">
        <v>185157.7858326</v>
      </c>
      <c r="E7" s="1172">
        <v>137542.8034226</v>
      </c>
      <c r="F7" s="1172">
        <v>300724.92647479998</v>
      </c>
      <c r="G7" s="1172">
        <v>209941.13344270003</v>
      </c>
      <c r="H7" s="1172">
        <v>264353.37720009999</v>
      </c>
      <c r="I7" s="1202">
        <v>52.63694516801165</v>
      </c>
      <c r="J7" s="1174">
        <v>25.917857479916329</v>
      </c>
    </row>
    <row r="8" spans="1:11">
      <c r="A8" s="1198"/>
      <c r="B8" s="1136">
        <v>112</v>
      </c>
      <c r="C8" s="1137" t="s">
        <v>1179</v>
      </c>
      <c r="D8" s="1177">
        <v>12530.653234200001</v>
      </c>
      <c r="E8" s="1177">
        <v>9044.9489811000003</v>
      </c>
      <c r="F8" s="1177">
        <v>15841.236454700002</v>
      </c>
      <c r="G8" s="1177">
        <v>11359.8809411</v>
      </c>
      <c r="H8" s="1203">
        <v>12755.876434200001</v>
      </c>
      <c r="I8" s="1202">
        <v>25.593643091157258</v>
      </c>
      <c r="J8" s="1202">
        <v>12.28882151439894</v>
      </c>
    </row>
    <row r="9" spans="1:11">
      <c r="A9" s="1198"/>
      <c r="B9" s="1138">
        <v>113</v>
      </c>
      <c r="C9" s="1139" t="s">
        <v>1180</v>
      </c>
      <c r="D9" s="1182">
        <v>109135.7441615</v>
      </c>
      <c r="E9" s="1182">
        <v>82622.780757600005</v>
      </c>
      <c r="F9" s="1182">
        <v>127142.7508491</v>
      </c>
      <c r="G9" s="1182">
        <v>96353.960958700001</v>
      </c>
      <c r="H9" s="1182">
        <v>104138.8473791</v>
      </c>
      <c r="I9" s="1202">
        <v>16.619121355143875</v>
      </c>
      <c r="J9" s="1184">
        <v>8.0794669393371663</v>
      </c>
    </row>
    <row r="10" spans="1:11" s="1201" customFormat="1" ht="31.5" customHeight="1">
      <c r="A10" s="1199"/>
      <c r="B10" s="1123">
        <v>2</v>
      </c>
      <c r="C10" s="1124" t="s">
        <v>1181</v>
      </c>
      <c r="D10" s="1125">
        <v>431440.43847270001</v>
      </c>
      <c r="E10" s="1125">
        <v>313966.3490325</v>
      </c>
      <c r="F10" s="1125">
        <v>429855.48480420001</v>
      </c>
      <c r="G10" s="1125">
        <v>311809.98584790004</v>
      </c>
      <c r="H10" s="1125">
        <v>333898.92362259998</v>
      </c>
      <c r="I10" s="1126">
        <v>-0.68681347260458603</v>
      </c>
      <c r="J10" s="1127">
        <v>7.0841021061701426</v>
      </c>
    </row>
    <row r="11" spans="1:11">
      <c r="A11" s="1198"/>
      <c r="B11" s="1130">
        <v>211</v>
      </c>
      <c r="C11" s="1131" t="s">
        <v>1178</v>
      </c>
      <c r="D11" s="1172">
        <v>109756.42809250001</v>
      </c>
      <c r="E11" s="1172">
        <v>79667.017391600006</v>
      </c>
      <c r="F11" s="1172">
        <v>119255.11221810001</v>
      </c>
      <c r="G11" s="1172">
        <v>84714.052035300003</v>
      </c>
      <c r="H11" s="1172">
        <v>93097.634822399996</v>
      </c>
      <c r="I11" s="1173">
        <v>6.335162039381359</v>
      </c>
      <c r="J11" s="1174">
        <v>9.8963307570349546</v>
      </c>
    </row>
    <row r="12" spans="1:11">
      <c r="A12" s="1198"/>
      <c r="B12" s="1136">
        <v>212</v>
      </c>
      <c r="C12" s="1137" t="s">
        <v>1179</v>
      </c>
      <c r="D12" s="1177">
        <v>21078.639728800001</v>
      </c>
      <c r="E12" s="1177">
        <v>15632.428873499999</v>
      </c>
      <c r="F12" s="1177">
        <v>22815.8777591</v>
      </c>
      <c r="G12" s="1177">
        <v>16962.604599899998</v>
      </c>
      <c r="H12" s="1177">
        <v>19308.762335299998</v>
      </c>
      <c r="I12" s="1204">
        <v>8.5090790251725057</v>
      </c>
      <c r="J12" s="1202">
        <v>13.831353089571108</v>
      </c>
    </row>
    <row r="13" spans="1:11">
      <c r="A13" s="1198"/>
      <c r="B13" s="1138">
        <v>213</v>
      </c>
      <c r="C13" s="1139" t="s">
        <v>1180</v>
      </c>
      <c r="D13" s="1182">
        <v>300605.37065150001</v>
      </c>
      <c r="E13" s="1182">
        <v>218666.90276729999</v>
      </c>
      <c r="F13" s="1182">
        <v>287784.49482700002</v>
      </c>
      <c r="G13" s="1182">
        <v>210133.32921270002</v>
      </c>
      <c r="H13" s="1182">
        <v>221492.5264648</v>
      </c>
      <c r="I13" s="1183">
        <v>-3.9025446679880949</v>
      </c>
      <c r="J13" s="1184">
        <v>5.4057094582088183</v>
      </c>
    </row>
    <row r="14" spans="1:11" s="1201" customFormat="1" ht="33.75" customHeight="1">
      <c r="A14" s="1199"/>
      <c r="B14" s="1123">
        <v>3</v>
      </c>
      <c r="C14" s="1124" t="s">
        <v>1182</v>
      </c>
      <c r="D14" s="1125">
        <v>231426.03380839998</v>
      </c>
      <c r="E14" s="1125">
        <v>166018.2700313</v>
      </c>
      <c r="F14" s="1125">
        <v>248140.89499570001</v>
      </c>
      <c r="G14" s="1125">
        <v>178969.9533091</v>
      </c>
      <c r="H14" s="1125">
        <v>196707.0204103</v>
      </c>
      <c r="I14" s="1126">
        <v>7.801360220991449</v>
      </c>
      <c r="J14" s="1127">
        <v>9.9106396203647797</v>
      </c>
    </row>
    <row r="15" spans="1:11">
      <c r="A15" s="1198"/>
      <c r="B15" s="1130">
        <v>311</v>
      </c>
      <c r="C15" s="1131" t="s">
        <v>1178</v>
      </c>
      <c r="D15" s="1172">
        <v>151461.65259279998</v>
      </c>
      <c r="E15" s="1172">
        <v>109850.2525012</v>
      </c>
      <c r="F15" s="1172">
        <v>159537.12216639999</v>
      </c>
      <c r="G15" s="1172">
        <v>115716.2477241</v>
      </c>
      <c r="H15" s="1172">
        <v>125217.85129619999</v>
      </c>
      <c r="I15" s="1173">
        <v>5.3399924800682008</v>
      </c>
      <c r="J15" s="1174">
        <v>8.2111231214085691</v>
      </c>
    </row>
    <row r="16" spans="1:11">
      <c r="A16" s="1198"/>
      <c r="B16" s="1136">
        <v>312</v>
      </c>
      <c r="C16" s="1137" t="s">
        <v>1179</v>
      </c>
      <c r="D16" s="1177">
        <v>39308.013536699997</v>
      </c>
      <c r="E16" s="1177">
        <v>26460.719368499998</v>
      </c>
      <c r="F16" s="1177">
        <v>42978.604788800003</v>
      </c>
      <c r="G16" s="1177">
        <v>31258.540769200001</v>
      </c>
      <c r="H16" s="1177">
        <v>34773.003494800003</v>
      </c>
      <c r="I16" s="1204">
        <v>18.131863060425868</v>
      </c>
      <c r="J16" s="1202">
        <v>11.243207901319918</v>
      </c>
    </row>
    <row r="17" spans="1:10">
      <c r="A17" s="1198"/>
      <c r="B17" s="1138">
        <v>313</v>
      </c>
      <c r="C17" s="1139" t="s">
        <v>1180</v>
      </c>
      <c r="D17" s="1182">
        <v>40656.367678900002</v>
      </c>
      <c r="E17" s="1182">
        <v>29707.2981616</v>
      </c>
      <c r="F17" s="1182">
        <v>45625.168040500001</v>
      </c>
      <c r="G17" s="1182">
        <v>31995.164815799999</v>
      </c>
      <c r="H17" s="1182">
        <v>36716.165619400002</v>
      </c>
      <c r="I17" s="1183">
        <v>7.7013622772242663</v>
      </c>
      <c r="J17" s="1184">
        <v>14.755357038413063</v>
      </c>
    </row>
    <row r="18" spans="1:10" s="34" customFormat="1">
      <c r="A18" s="1205"/>
      <c r="B18" s="1141">
        <v>4</v>
      </c>
      <c r="C18" s="1142" t="s">
        <v>1183</v>
      </c>
      <c r="D18" s="1206">
        <v>148374.60216079999</v>
      </c>
      <c r="E18" s="1206">
        <v>111837.9399715</v>
      </c>
      <c r="F18" s="1206">
        <v>158189.4825827</v>
      </c>
      <c r="G18" s="1206">
        <v>124764.19202239999</v>
      </c>
      <c r="H18" s="1206">
        <v>159958.05049150001</v>
      </c>
      <c r="I18" s="1126">
        <v>11.558020519864742</v>
      </c>
      <c r="J18" s="1127">
        <v>28.20830071402327</v>
      </c>
    </row>
    <row r="19" spans="1:10">
      <c r="A19" s="1198"/>
      <c r="B19" s="1130">
        <v>411</v>
      </c>
      <c r="C19" s="1131" t="s">
        <v>1178</v>
      </c>
      <c r="D19" s="1172">
        <v>95480.329974799999</v>
      </c>
      <c r="E19" s="1172">
        <v>69774.4585506</v>
      </c>
      <c r="F19" s="1172">
        <v>99263.637818800009</v>
      </c>
      <c r="G19" s="1172">
        <v>78281.64117860001</v>
      </c>
      <c r="H19" s="1172">
        <v>113458.5030965</v>
      </c>
      <c r="I19" s="1173">
        <v>12.192402212380692</v>
      </c>
      <c r="J19" s="1174">
        <v>44.936285683694052</v>
      </c>
    </row>
    <row r="20" spans="1:10">
      <c r="A20" s="1198"/>
      <c r="B20" s="1136">
        <v>412</v>
      </c>
      <c r="C20" s="1137" t="s">
        <v>1179</v>
      </c>
      <c r="D20" s="1177">
        <v>2463.7515658000002</v>
      </c>
      <c r="E20" s="1177">
        <v>2055.2213754999998</v>
      </c>
      <c r="F20" s="1177">
        <v>3123.6030804000002</v>
      </c>
      <c r="G20" s="1177">
        <v>2257.8310111999999</v>
      </c>
      <c r="H20" s="1177">
        <v>2168.7381851</v>
      </c>
      <c r="I20" s="1204">
        <v>9.8582876820609613</v>
      </c>
      <c r="J20" s="1202">
        <v>-3.9459474893406066</v>
      </c>
    </row>
    <row r="21" spans="1:10">
      <c r="A21" s="1198"/>
      <c r="B21" s="1138">
        <v>413</v>
      </c>
      <c r="C21" s="1139" t="s">
        <v>1180</v>
      </c>
      <c r="D21" s="1182">
        <v>50430.520620199997</v>
      </c>
      <c r="E21" s="1182">
        <v>40008.260045399998</v>
      </c>
      <c r="F21" s="1182">
        <v>55802.241683499997</v>
      </c>
      <c r="G21" s="1182">
        <v>44224.7198326</v>
      </c>
      <c r="H21" s="1182">
        <v>44330.809209800005</v>
      </c>
      <c r="I21" s="1183">
        <v>10.538973158081122</v>
      </c>
      <c r="J21" s="1184">
        <v>0.23988705321724701</v>
      </c>
    </row>
    <row r="22" spans="1:10" s="1201" customFormat="1" ht="31.5">
      <c r="A22" s="1199"/>
      <c r="B22" s="1123">
        <v>5</v>
      </c>
      <c r="C22" s="1124" t="s">
        <v>1184</v>
      </c>
      <c r="D22" s="1125">
        <v>260549.45399740001</v>
      </c>
      <c r="E22" s="1125">
        <v>191030.21795629998</v>
      </c>
      <c r="F22" s="1125">
        <v>297109.63109169999</v>
      </c>
      <c r="G22" s="1125">
        <v>211140.8044542</v>
      </c>
      <c r="H22" s="1125">
        <v>231118.24452139999</v>
      </c>
      <c r="I22" s="1126">
        <v>10.527437341091517</v>
      </c>
      <c r="J22" s="1127">
        <v>9.4616671177519596</v>
      </c>
    </row>
    <row r="23" spans="1:10">
      <c r="A23" s="1198"/>
      <c r="B23" s="1130">
        <v>511</v>
      </c>
      <c r="C23" s="1131" t="s">
        <v>1178</v>
      </c>
      <c r="D23" s="1172">
        <v>171354.35219470001</v>
      </c>
      <c r="E23" s="1172">
        <v>130784.07215189999</v>
      </c>
      <c r="F23" s="1172">
        <v>190948.81119189999</v>
      </c>
      <c r="G23" s="1172">
        <v>142214.90407229998</v>
      </c>
      <c r="H23" s="1172">
        <v>148712.698137</v>
      </c>
      <c r="I23" s="1173">
        <v>8.7402324551598021</v>
      </c>
      <c r="J23" s="1174">
        <v>4.5689965528483922</v>
      </c>
    </row>
    <row r="24" spans="1:10">
      <c r="A24" s="1198"/>
      <c r="B24" s="1136">
        <v>512</v>
      </c>
      <c r="C24" s="1137" t="s">
        <v>1179</v>
      </c>
      <c r="D24" s="1177">
        <v>31927.834724700002</v>
      </c>
      <c r="E24" s="1177">
        <v>22449.908145599999</v>
      </c>
      <c r="F24" s="1177">
        <v>34454.463257699994</v>
      </c>
      <c r="G24" s="1177">
        <v>22215.123096299998</v>
      </c>
      <c r="H24" s="1177">
        <v>28087.204839000002</v>
      </c>
      <c r="I24" s="1204">
        <v>-1.0458174161662059</v>
      </c>
      <c r="J24" s="1202">
        <v>26.432812085916456</v>
      </c>
    </row>
    <row r="25" spans="1:10">
      <c r="A25" s="1198"/>
      <c r="B25" s="1138">
        <v>513</v>
      </c>
      <c r="C25" s="1139" t="s">
        <v>1180</v>
      </c>
      <c r="D25" s="1182">
        <v>57267.267077999997</v>
      </c>
      <c r="E25" s="1182">
        <v>37796.237658800004</v>
      </c>
      <c r="F25" s="1182">
        <v>71706.3566421</v>
      </c>
      <c r="G25" s="1182">
        <v>46710.777285600001</v>
      </c>
      <c r="H25" s="1182">
        <v>54318.341545399999</v>
      </c>
      <c r="I25" s="1183">
        <v>23.585785726279674</v>
      </c>
      <c r="J25" s="1184">
        <v>16.286528938034305</v>
      </c>
    </row>
    <row r="26" spans="1:10" s="1201" customFormat="1" ht="31.5">
      <c r="A26" s="1199"/>
      <c r="B26" s="1123">
        <v>6</v>
      </c>
      <c r="C26" s="1124" t="s">
        <v>1185</v>
      </c>
      <c r="D26" s="1125">
        <v>78843.238797399987</v>
      </c>
      <c r="E26" s="1125">
        <v>59254.334748199995</v>
      </c>
      <c r="F26" s="1125">
        <v>91381.650932399993</v>
      </c>
      <c r="G26" s="1125">
        <v>66283.823359900009</v>
      </c>
      <c r="H26" s="1125">
        <v>83656.942148000002</v>
      </c>
      <c r="I26" s="1126">
        <v>11.8632478814785</v>
      </c>
      <c r="J26" s="1127">
        <v>26.210194143101106</v>
      </c>
    </row>
    <row r="27" spans="1:10">
      <c r="A27" s="1198"/>
      <c r="B27" s="1130">
        <v>611</v>
      </c>
      <c r="C27" s="1131" t="s">
        <v>1178</v>
      </c>
      <c r="D27" s="1172">
        <v>15698.9537676</v>
      </c>
      <c r="E27" s="1172">
        <v>12231.087388100001</v>
      </c>
      <c r="F27" s="1172">
        <v>15332.925327000001</v>
      </c>
      <c r="G27" s="1172">
        <v>11388.7590528</v>
      </c>
      <c r="H27" s="1172">
        <v>12824.7347324</v>
      </c>
      <c r="I27" s="1173">
        <v>-6.8867820870900491</v>
      </c>
      <c r="J27" s="1174">
        <v>12.608710685181768</v>
      </c>
    </row>
    <row r="28" spans="1:10">
      <c r="A28" s="1198"/>
      <c r="B28" s="1136">
        <v>612</v>
      </c>
      <c r="C28" s="1137" t="s">
        <v>1179</v>
      </c>
      <c r="D28" s="1177">
        <v>23514.483406599997</v>
      </c>
      <c r="E28" s="1177">
        <v>17509.504074799999</v>
      </c>
      <c r="F28" s="1177">
        <v>26405.1732491</v>
      </c>
      <c r="G28" s="1177">
        <v>18904.289453500001</v>
      </c>
      <c r="H28" s="1177">
        <v>25306.548606599998</v>
      </c>
      <c r="I28" s="1204">
        <v>7.9658759765069753</v>
      </c>
      <c r="J28" s="1202">
        <v>33.866700829184879</v>
      </c>
    </row>
    <row r="29" spans="1:10">
      <c r="A29" s="1198"/>
      <c r="B29" s="1138">
        <v>613</v>
      </c>
      <c r="C29" s="1139" t="s">
        <v>1180</v>
      </c>
      <c r="D29" s="1182">
        <v>39629.801623300002</v>
      </c>
      <c r="E29" s="1182">
        <v>29513.743285299999</v>
      </c>
      <c r="F29" s="1182">
        <v>49643.552356300002</v>
      </c>
      <c r="G29" s="1182">
        <v>35990.7748536</v>
      </c>
      <c r="H29" s="1182">
        <v>45525.658809</v>
      </c>
      <c r="I29" s="1183">
        <v>21.945815228141651</v>
      </c>
      <c r="J29" s="1184">
        <v>26.492577595745392</v>
      </c>
    </row>
    <row r="30" spans="1:10" s="1201" customFormat="1" ht="31.5">
      <c r="A30" s="1199"/>
      <c r="B30" s="1123">
        <v>7</v>
      </c>
      <c r="C30" s="1124" t="s">
        <v>1186</v>
      </c>
      <c r="D30" s="1125">
        <v>125621.92575539999</v>
      </c>
      <c r="E30" s="1125">
        <v>92232.393916100002</v>
      </c>
      <c r="F30" s="1125">
        <v>129099.8748274</v>
      </c>
      <c r="G30" s="1125">
        <v>93791.524952100008</v>
      </c>
      <c r="H30" s="1125">
        <v>99723.649329399996</v>
      </c>
      <c r="I30" s="1126">
        <v>1.690437567323988</v>
      </c>
      <c r="J30" s="1127">
        <v>6.3247978752126732</v>
      </c>
    </row>
    <row r="31" spans="1:10">
      <c r="A31" s="1198"/>
      <c r="B31" s="1130">
        <v>711</v>
      </c>
      <c r="C31" s="1131" t="s">
        <v>1178</v>
      </c>
      <c r="D31" s="1172">
        <v>43539.960885199995</v>
      </c>
      <c r="E31" s="1172">
        <v>31503.5524468</v>
      </c>
      <c r="F31" s="1172">
        <v>42197.814839699997</v>
      </c>
      <c r="G31" s="1172">
        <v>30950.790348499999</v>
      </c>
      <c r="H31" s="1172">
        <v>32871.643122200003</v>
      </c>
      <c r="I31" s="1173">
        <v>-1.7546024348633393</v>
      </c>
      <c r="J31" s="1174">
        <v>6.2061509643907886</v>
      </c>
    </row>
    <row r="32" spans="1:10">
      <c r="A32" s="1198"/>
      <c r="B32" s="1136">
        <v>712</v>
      </c>
      <c r="C32" s="1137" t="s">
        <v>1179</v>
      </c>
      <c r="D32" s="1177">
        <v>18831.219946599998</v>
      </c>
      <c r="E32" s="1177">
        <v>12803.581474000001</v>
      </c>
      <c r="F32" s="1177">
        <v>18859.6555658</v>
      </c>
      <c r="G32" s="1177">
        <v>12312.946260000001</v>
      </c>
      <c r="H32" s="1177">
        <v>14894.189595899999</v>
      </c>
      <c r="I32" s="1204">
        <v>-3.8320154012869256</v>
      </c>
      <c r="J32" s="1202">
        <v>20.963653063974299</v>
      </c>
    </row>
    <row r="33" spans="1:11">
      <c r="A33" s="1198"/>
      <c r="B33" s="1138">
        <v>713</v>
      </c>
      <c r="C33" s="1139" t="s">
        <v>1180</v>
      </c>
      <c r="D33" s="1182">
        <v>63250.744923699996</v>
      </c>
      <c r="E33" s="1182">
        <v>47925.259995300003</v>
      </c>
      <c r="F33" s="1182">
        <v>68042.404422000007</v>
      </c>
      <c r="G33" s="1182">
        <v>50527.788343599997</v>
      </c>
      <c r="H33" s="1182">
        <v>51957.816611400005</v>
      </c>
      <c r="I33" s="1183">
        <v>5.4303896286743703</v>
      </c>
      <c r="J33" s="1184">
        <v>2.830181796352349</v>
      </c>
    </row>
    <row r="34" spans="1:11" s="34" customFormat="1">
      <c r="A34" s="1205"/>
      <c r="B34" s="1141">
        <v>8</v>
      </c>
      <c r="C34" s="1142" t="s">
        <v>1187</v>
      </c>
      <c r="D34" s="1206">
        <v>9905.6548521000004</v>
      </c>
      <c r="E34" s="1206">
        <v>3819.771088</v>
      </c>
      <c r="F34" s="1206">
        <v>6636.8018126000006</v>
      </c>
      <c r="G34" s="1206">
        <v>5117.5813438999994</v>
      </c>
      <c r="H34" s="1206">
        <v>4187.9355190999995</v>
      </c>
      <c r="I34" s="1126">
        <v>33.97612647462396</v>
      </c>
      <c r="J34" s="1127">
        <v>-18.165726391591399</v>
      </c>
    </row>
    <row r="35" spans="1:11">
      <c r="A35" s="1198"/>
      <c r="B35" s="1130">
        <v>811</v>
      </c>
      <c r="C35" s="1131" t="s">
        <v>1178</v>
      </c>
      <c r="D35" s="1172">
        <v>5476.3706707000001</v>
      </c>
      <c r="E35" s="1172">
        <v>3262.9897694000001</v>
      </c>
      <c r="F35" s="1172">
        <v>4885.7567646000007</v>
      </c>
      <c r="G35" s="1172">
        <v>3620.4683113999999</v>
      </c>
      <c r="H35" s="1172">
        <v>3537.2104316</v>
      </c>
      <c r="I35" s="1173">
        <v>10.95555203244578</v>
      </c>
      <c r="J35" s="1174">
        <v>-2.2996439310859484</v>
      </c>
    </row>
    <row r="36" spans="1:11">
      <c r="A36" s="1198"/>
      <c r="B36" s="1136">
        <v>812</v>
      </c>
      <c r="C36" s="1137" t="s">
        <v>1179</v>
      </c>
      <c r="D36" s="1177">
        <v>4341.1745195000003</v>
      </c>
      <c r="E36" s="1177">
        <v>516.75702000000001</v>
      </c>
      <c r="F36" s="1177">
        <v>1578.3277355999999</v>
      </c>
      <c r="G36" s="1177">
        <v>1327.426207</v>
      </c>
      <c r="H36" s="1177">
        <v>459.87038799999999</v>
      </c>
      <c r="I36" s="1204">
        <v>156.87627949398731</v>
      </c>
      <c r="J36" s="1202">
        <v>-65.356237086857519</v>
      </c>
    </row>
    <row r="37" spans="1:11">
      <c r="A37" s="1198"/>
      <c r="B37" s="1138">
        <v>813</v>
      </c>
      <c r="C37" s="1139" t="s">
        <v>1180</v>
      </c>
      <c r="D37" s="1182">
        <v>88.109661900000006</v>
      </c>
      <c r="E37" s="1182">
        <v>40.024298600000002</v>
      </c>
      <c r="F37" s="1182">
        <v>172.71731249999999</v>
      </c>
      <c r="G37" s="1182">
        <v>169.6868254</v>
      </c>
      <c r="H37" s="1182">
        <v>190.85469950000001</v>
      </c>
      <c r="I37" s="1183">
        <v>323.95952292840428</v>
      </c>
      <c r="J37" s="1184">
        <v>12.474671530981452</v>
      </c>
    </row>
    <row r="38" spans="1:11" ht="16.5" thickBot="1">
      <c r="A38" s="1198"/>
      <c r="B38" s="1207" t="s">
        <v>1188</v>
      </c>
      <c r="C38" s="1208" t="s">
        <v>1189</v>
      </c>
      <c r="D38" s="1162">
        <v>1592985.5310723002</v>
      </c>
      <c r="E38" s="1162">
        <v>1167369.809905</v>
      </c>
      <c r="F38" s="1162">
        <v>1804122.7348253001</v>
      </c>
      <c r="G38" s="1162">
        <v>1309532.840632</v>
      </c>
      <c r="H38" s="1209">
        <v>1490498.8670556999</v>
      </c>
      <c r="I38" s="1186">
        <v>12.178062985761917</v>
      </c>
      <c r="J38" s="1187">
        <v>13.819128532611913</v>
      </c>
    </row>
    <row r="39" spans="1:11" ht="17.25" thickTop="1" thickBot="1">
      <c r="B39" s="1165"/>
      <c r="C39" s="1165"/>
      <c r="D39" s="1210"/>
      <c r="E39" s="1210"/>
      <c r="F39" s="1210"/>
      <c r="G39" s="1210"/>
      <c r="H39" s="1210"/>
      <c r="I39" s="1211"/>
      <c r="J39" s="1211"/>
    </row>
    <row r="40" spans="1:11" ht="15.75" customHeight="1" thickTop="1">
      <c r="A40" s="1198"/>
      <c r="B40" s="3098" t="s">
        <v>1194</v>
      </c>
      <c r="C40" s="3099"/>
      <c r="D40" s="3099"/>
      <c r="E40" s="3099"/>
      <c r="F40" s="3099"/>
      <c r="G40" s="3099"/>
      <c r="H40" s="3099"/>
      <c r="I40" s="3099"/>
      <c r="J40" s="3100"/>
    </row>
    <row r="41" spans="1:11" ht="15.75" customHeight="1">
      <c r="A41" s="1198"/>
      <c r="B41" s="3117"/>
      <c r="C41" s="3108"/>
      <c r="D41" s="3108"/>
      <c r="E41" s="3108"/>
      <c r="F41" s="3108"/>
      <c r="G41" s="3108"/>
      <c r="H41" s="3108"/>
      <c r="I41" s="3108"/>
      <c r="J41" s="3109"/>
      <c r="K41" s="1212"/>
    </row>
    <row r="42" spans="1:11">
      <c r="A42" s="1198"/>
      <c r="B42" s="1175" t="s">
        <v>1178</v>
      </c>
      <c r="C42" s="1137"/>
      <c r="D42" s="1177">
        <v>777925.8340107</v>
      </c>
      <c r="E42" s="1177">
        <v>574616.23362209997</v>
      </c>
      <c r="F42" s="1177">
        <v>932146.10680109996</v>
      </c>
      <c r="G42" s="1177">
        <v>676827.99616560002</v>
      </c>
      <c r="H42" s="1177">
        <v>794073.65283839998</v>
      </c>
      <c r="I42" s="1178">
        <v>17.787830653374858</v>
      </c>
      <c r="J42" s="1179">
        <v>17.322814265518851</v>
      </c>
      <c r="K42" s="1213"/>
    </row>
    <row r="43" spans="1:11">
      <c r="A43" s="1198"/>
      <c r="B43" s="1175" t="s">
        <v>1179</v>
      </c>
      <c r="C43" s="1137"/>
      <c r="D43" s="1177">
        <v>153995.7706628</v>
      </c>
      <c r="E43" s="1177">
        <v>106473.0693132</v>
      </c>
      <c r="F43" s="1177">
        <v>166056.94189120003</v>
      </c>
      <c r="G43" s="1177">
        <v>116598.64233819999</v>
      </c>
      <c r="H43" s="1177">
        <v>137754.1938789</v>
      </c>
      <c r="I43" s="1204">
        <v>9.5099850979356368</v>
      </c>
      <c r="J43" s="1202">
        <v>18.143908982522539</v>
      </c>
      <c r="K43" s="1213"/>
    </row>
    <row r="44" spans="1:11">
      <c r="A44" s="1198"/>
      <c r="B44" s="1180" t="s">
        <v>1180</v>
      </c>
      <c r="C44" s="1139"/>
      <c r="D44" s="1177">
        <v>661063.9263988001</v>
      </c>
      <c r="E44" s="1177">
        <v>486280.50696969999</v>
      </c>
      <c r="F44" s="1177">
        <v>705919.68613290007</v>
      </c>
      <c r="G44" s="1177">
        <v>516106.20212809998</v>
      </c>
      <c r="H44" s="1177">
        <v>558671.02033840003</v>
      </c>
      <c r="I44" s="1183">
        <v>6.1334342485289906</v>
      </c>
      <c r="J44" s="1184">
        <v>8.2472983341004724</v>
      </c>
      <c r="K44" s="1213"/>
    </row>
    <row r="45" spans="1:11" ht="16.5" thickBot="1">
      <c r="A45" s="1198"/>
      <c r="B45" s="3104" t="s">
        <v>250</v>
      </c>
      <c r="C45" s="3105"/>
      <c r="D45" s="1185">
        <v>1592985.5310722999</v>
      </c>
      <c r="E45" s="1185">
        <v>1167369.809905</v>
      </c>
      <c r="F45" s="1185">
        <v>1804122.7348251999</v>
      </c>
      <c r="G45" s="1185">
        <v>1309532.8406318999</v>
      </c>
      <c r="H45" s="1214">
        <v>1490498.8670557002</v>
      </c>
      <c r="I45" s="1186">
        <v>12.178062985753325</v>
      </c>
      <c r="J45" s="1187">
        <v>13.819128532620617</v>
      </c>
      <c r="K45" s="1213"/>
    </row>
    <row r="46" spans="1:11" ht="17.25" thickTop="1" thickBot="1">
      <c r="B46" s="1188"/>
      <c r="C46" s="1188"/>
      <c r="D46" s="1215"/>
      <c r="E46" s="1215"/>
      <c r="F46" s="1215"/>
      <c r="G46" s="1215"/>
      <c r="H46" s="1215"/>
    </row>
    <row r="47" spans="1:11" ht="15.75" customHeight="1" thickTop="1">
      <c r="A47" s="1198"/>
      <c r="B47" s="3106" t="s">
        <v>1195</v>
      </c>
      <c r="C47" s="3106"/>
      <c r="D47" s="3106"/>
      <c r="E47" s="3106"/>
      <c r="F47" s="3106"/>
      <c r="G47" s="3106"/>
      <c r="H47" s="3107"/>
      <c r="J47"/>
    </row>
    <row r="48" spans="1:11">
      <c r="A48" s="1198"/>
      <c r="B48" s="3108"/>
      <c r="C48" s="3108"/>
      <c r="D48" s="3108"/>
      <c r="E48" s="3108"/>
      <c r="F48" s="3108"/>
      <c r="G48" s="3108"/>
      <c r="H48" s="3109"/>
      <c r="I48"/>
      <c r="J48"/>
    </row>
    <row r="49" spans="1:11">
      <c r="A49" s="1198"/>
      <c r="B49" s="1175" t="s">
        <v>1178</v>
      </c>
      <c r="C49" s="1176"/>
      <c r="D49" s="1172">
        <v>48.834456988887283</v>
      </c>
      <c r="E49" s="1172">
        <v>49.22315351541102</v>
      </c>
      <c r="F49" s="1172">
        <v>51.667555028700136</v>
      </c>
      <c r="G49" s="1172">
        <v>51.68469053735258</v>
      </c>
      <c r="H49" s="1216">
        <v>53.275696506029298</v>
      </c>
      <c r="I49" s="1213"/>
      <c r="J49" s="32"/>
      <c r="K49" s="1213"/>
    </row>
    <row r="50" spans="1:11">
      <c r="A50" s="1198"/>
      <c r="B50" s="1175" t="s">
        <v>1179</v>
      </c>
      <c r="C50" s="1176"/>
      <c r="D50" s="1177">
        <v>9.6671167225944306</v>
      </c>
      <c r="E50" s="1177">
        <v>9.1207660511508966</v>
      </c>
      <c r="F50" s="1177">
        <v>9.2043040468246833</v>
      </c>
      <c r="G50" s="1177">
        <v>8.9038349188659272</v>
      </c>
      <c r="H50" s="1217">
        <v>9.2421535449414129</v>
      </c>
      <c r="I50" s="1213"/>
      <c r="J50" s="1213"/>
      <c r="K50" s="1213"/>
    </row>
    <row r="51" spans="1:11">
      <c r="A51" s="1198"/>
      <c r="B51" s="1180" t="s">
        <v>1180</v>
      </c>
      <c r="C51" s="1181"/>
      <c r="D51" s="1182">
        <v>41.498426288518296</v>
      </c>
      <c r="E51" s="1182">
        <v>41.656080433438078</v>
      </c>
      <c r="F51" s="1182">
        <v>39.12814092447519</v>
      </c>
      <c r="G51" s="1182">
        <v>39.411474543781502</v>
      </c>
      <c r="H51" s="1218">
        <v>37.482149949029271</v>
      </c>
      <c r="I51" s="32"/>
      <c r="J51" s="1213"/>
      <c r="K51" s="1213"/>
    </row>
    <row r="52" spans="1:11" ht="16.5" thickBot="1">
      <c r="A52" s="1198"/>
      <c r="B52" s="3104" t="s">
        <v>250</v>
      </c>
      <c r="C52" s="3105"/>
      <c r="D52" s="1185">
        <v>100</v>
      </c>
      <c r="E52" s="1185">
        <v>100</v>
      </c>
      <c r="F52" s="1185">
        <v>100</v>
      </c>
      <c r="G52" s="1185">
        <v>100</v>
      </c>
      <c r="H52" s="1185">
        <v>99.999999999999972</v>
      </c>
      <c r="J52" s="1213"/>
      <c r="K52" s="1213"/>
    </row>
    <row r="53" spans="1:11" ht="16.5" thickTop="1">
      <c r="B53" s="1195" t="s">
        <v>1196</v>
      </c>
      <c r="D53" s="1195"/>
      <c r="E53" s="1195"/>
      <c r="F53" s="1195"/>
    </row>
  </sheetData>
  <mergeCells count="12">
    <mergeCell ref="B40:J41"/>
    <mergeCell ref="B45:C45"/>
    <mergeCell ref="B47:H48"/>
    <mergeCell ref="B52:C52"/>
    <mergeCell ref="B1:J1"/>
    <mergeCell ref="B2:J2"/>
    <mergeCell ref="B3:J3"/>
    <mergeCell ref="B4:B5"/>
    <mergeCell ref="C4:C5"/>
    <mergeCell ref="D4:E4"/>
    <mergeCell ref="F4:G4"/>
    <mergeCell ref="I4:J4"/>
  </mergeCells>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view="pageBreakPreview" zoomScale="60" zoomScaleNormal="100" workbookViewId="0">
      <selection activeCell="B2" sqref="B2:I2"/>
    </sheetView>
  </sheetViews>
  <sheetFormatPr defaultColWidth="14.42578125" defaultRowHeight="15" customHeight="1"/>
  <cols>
    <col min="1" max="1" width="7.5703125" style="949" customWidth="1"/>
    <col min="2" max="2" width="6.140625" style="949" customWidth="1"/>
    <col min="3" max="3" width="34.42578125" style="949" customWidth="1"/>
    <col min="4" max="4" width="13" style="949" customWidth="1"/>
    <col min="5" max="5" width="11.140625" style="949" customWidth="1"/>
    <col min="6" max="6" width="11.5703125" style="949" customWidth="1"/>
    <col min="7" max="7" width="12.140625" style="949" customWidth="1"/>
    <col min="8" max="8" width="11" style="949" customWidth="1"/>
    <col min="9" max="9" width="12.42578125" style="949" customWidth="1"/>
    <col min="10" max="11" width="8.42578125" style="949" customWidth="1"/>
    <col min="12" max="16384" width="14.42578125" style="949"/>
  </cols>
  <sheetData>
    <row r="1" spans="1:11" ht="15.75" customHeight="1">
      <c r="A1" s="948"/>
      <c r="B1" s="3068" t="s">
        <v>1622</v>
      </c>
      <c r="C1" s="3069"/>
      <c r="D1" s="3069"/>
      <c r="E1" s="3069"/>
      <c r="F1" s="3069"/>
      <c r="G1" s="3069"/>
      <c r="H1" s="3069"/>
      <c r="I1" s="3069"/>
      <c r="J1" s="948"/>
      <c r="K1" s="948"/>
    </row>
    <row r="2" spans="1:11" ht="15.75" customHeight="1">
      <c r="A2" s="948"/>
      <c r="B2" s="3068" t="s">
        <v>1198</v>
      </c>
      <c r="C2" s="3069"/>
      <c r="D2" s="3069"/>
      <c r="E2" s="3069"/>
      <c r="F2" s="3069"/>
      <c r="G2" s="3069"/>
      <c r="H2" s="3069"/>
      <c r="I2" s="3069"/>
      <c r="J2" s="948"/>
      <c r="K2" s="948"/>
    </row>
    <row r="3" spans="1:11" ht="15.75" customHeight="1">
      <c r="A3" s="948"/>
      <c r="B3" s="3068" t="s">
        <v>497</v>
      </c>
      <c r="C3" s="3069"/>
      <c r="D3" s="3069"/>
      <c r="E3" s="3069"/>
      <c r="F3" s="3069"/>
      <c r="G3" s="3069"/>
      <c r="H3" s="3069"/>
      <c r="I3" s="3069"/>
      <c r="J3" s="948"/>
      <c r="K3" s="948"/>
    </row>
    <row r="4" spans="1:11" ht="15.75" customHeight="1" thickBot="1">
      <c r="A4" s="948"/>
      <c r="B4" s="3070" t="s">
        <v>1199</v>
      </c>
      <c r="C4" s="3070"/>
      <c r="D4" s="3070"/>
      <c r="E4" s="3070"/>
      <c r="F4" s="3070"/>
      <c r="G4" s="3070"/>
      <c r="H4" s="3070"/>
      <c r="I4" s="3070"/>
      <c r="J4" s="948"/>
      <c r="K4" s="948"/>
    </row>
    <row r="5" spans="1:11" ht="33" customHeight="1" thickTop="1">
      <c r="A5" s="948"/>
      <c r="B5" s="3118" t="s">
        <v>108</v>
      </c>
      <c r="C5" s="3120" t="s">
        <v>1200</v>
      </c>
      <c r="D5" s="3121" t="s">
        <v>404</v>
      </c>
      <c r="E5" s="3088"/>
      <c r="F5" s="3122"/>
      <c r="G5" s="3121" t="s">
        <v>403</v>
      </c>
      <c r="H5" s="3122"/>
      <c r="I5" s="3086"/>
      <c r="J5" s="948"/>
      <c r="K5" s="948"/>
    </row>
    <row r="6" spans="1:11" ht="33" customHeight="1">
      <c r="A6" s="948"/>
      <c r="B6" s="3119"/>
      <c r="C6" s="3083"/>
      <c r="D6" s="1219" t="s">
        <v>299</v>
      </c>
      <c r="E6" s="1220" t="s">
        <v>312</v>
      </c>
      <c r="F6" s="1221" t="s">
        <v>1201</v>
      </c>
      <c r="G6" s="952" t="s">
        <v>299</v>
      </c>
      <c r="H6" s="1220" t="s">
        <v>312</v>
      </c>
      <c r="I6" s="1222" t="s">
        <v>1201</v>
      </c>
      <c r="J6" s="948"/>
      <c r="K6" s="948"/>
    </row>
    <row r="7" spans="1:11" ht="33" customHeight="1">
      <c r="A7" s="948"/>
      <c r="B7" s="1223">
        <v>1</v>
      </c>
      <c r="C7" s="1224" t="s">
        <v>1202</v>
      </c>
      <c r="D7" s="1225">
        <v>14222.0533645</v>
      </c>
      <c r="E7" s="1225">
        <v>24506.3527631</v>
      </c>
      <c r="F7" s="1226">
        <v>72.31233869696257</v>
      </c>
      <c r="G7" s="1225">
        <v>195490.1004927</v>
      </c>
      <c r="H7" s="1225">
        <v>227988.5589304</v>
      </c>
      <c r="I7" s="1227">
        <v>16.624094189830107</v>
      </c>
      <c r="J7" s="1017"/>
      <c r="K7" s="1017"/>
    </row>
    <row r="8" spans="1:11" ht="33" customHeight="1">
      <c r="A8" s="948"/>
      <c r="B8" s="1223">
        <v>2</v>
      </c>
      <c r="C8" s="1004" t="s">
        <v>1203</v>
      </c>
      <c r="D8" s="1225">
        <v>48424.585118399998</v>
      </c>
      <c r="E8" s="1225">
        <v>63549.562070400003</v>
      </c>
      <c r="F8" s="1225">
        <v>31.234086807391016</v>
      </c>
      <c r="G8" s="1225">
        <v>150726.4802468</v>
      </c>
      <c r="H8" s="1225">
        <v>177331.47620400001</v>
      </c>
      <c r="I8" s="1228">
        <v>17.651175767945283</v>
      </c>
      <c r="J8" s="1017"/>
      <c r="K8" s="1017"/>
    </row>
    <row r="9" spans="1:11" ht="33" customHeight="1">
      <c r="A9" s="948"/>
      <c r="B9" s="1223">
        <v>3</v>
      </c>
      <c r="C9" s="1004" t="s">
        <v>1204</v>
      </c>
      <c r="D9" s="1225">
        <v>65510.860082500003</v>
      </c>
      <c r="E9" s="1225">
        <v>79558.753210299998</v>
      </c>
      <c r="F9" s="1225">
        <v>21.44360967037986</v>
      </c>
      <c r="G9" s="1225">
        <v>447994.29814000003</v>
      </c>
      <c r="H9" s="1225">
        <v>694007.35961809999</v>
      </c>
      <c r="I9" s="1228">
        <v>54.914328708982787</v>
      </c>
      <c r="J9" s="1017"/>
      <c r="K9" s="1017"/>
    </row>
    <row r="10" spans="1:11" ht="33" customHeight="1">
      <c r="A10" s="948"/>
      <c r="B10" s="1223">
        <v>4</v>
      </c>
      <c r="C10" s="1004" t="s">
        <v>1205</v>
      </c>
      <c r="D10" s="1225">
        <v>3851.4233645999998</v>
      </c>
      <c r="E10" s="1225">
        <v>0</v>
      </c>
      <c r="F10" s="1229" t="s">
        <v>62</v>
      </c>
      <c r="G10" s="1225">
        <v>165625.2014703</v>
      </c>
      <c r="H10" s="1225">
        <v>44.267260899999997</v>
      </c>
      <c r="I10" s="1228">
        <v>-99.973272629704283</v>
      </c>
      <c r="J10" s="1017"/>
      <c r="K10" s="1017"/>
    </row>
    <row r="11" spans="1:11" ht="33" customHeight="1">
      <c r="A11" s="948"/>
      <c r="B11" s="1223">
        <v>5</v>
      </c>
      <c r="C11" s="1004" t="s">
        <v>1206</v>
      </c>
      <c r="D11" s="1225">
        <v>2165.5716404</v>
      </c>
      <c r="E11" s="1225">
        <v>2869.3186053000004</v>
      </c>
      <c r="F11" s="1225">
        <v>32.497053053853818</v>
      </c>
      <c r="G11" s="1225">
        <v>8062.9366609999997</v>
      </c>
      <c r="H11" s="1225">
        <v>6168.1175778000006</v>
      </c>
      <c r="I11" s="1228">
        <v>-23.500359271890837</v>
      </c>
      <c r="J11" s="1017"/>
      <c r="K11" s="1017"/>
    </row>
    <row r="12" spans="1:11" ht="33" customHeight="1">
      <c r="A12" s="948"/>
      <c r="B12" s="1223">
        <v>6</v>
      </c>
      <c r="C12" s="1004" t="s">
        <v>1207</v>
      </c>
      <c r="D12" s="1225">
        <v>736.58772070000009</v>
      </c>
      <c r="E12" s="1225">
        <v>924.17848849999996</v>
      </c>
      <c r="F12" s="1225">
        <v>25.467539374906643</v>
      </c>
      <c r="G12" s="1225">
        <v>17650.163765500001</v>
      </c>
      <c r="H12" s="1225">
        <v>20141.391079099998</v>
      </c>
      <c r="I12" s="1228">
        <v>14.114471382240023</v>
      </c>
      <c r="J12" s="1017"/>
      <c r="K12" s="1017"/>
    </row>
    <row r="13" spans="1:11" ht="33" customHeight="1">
      <c r="A13" s="948"/>
      <c r="B13" s="1223">
        <v>7</v>
      </c>
      <c r="C13" s="1004" t="s">
        <v>1208</v>
      </c>
      <c r="D13" s="1225">
        <v>5.3763432</v>
      </c>
      <c r="E13" s="1225">
        <v>5.5379944999999999</v>
      </c>
      <c r="F13" s="1225">
        <v>3.0067146755065721</v>
      </c>
      <c r="G13" s="1225">
        <v>1428.6713159999999</v>
      </c>
      <c r="H13" s="1225">
        <v>1421.3558008</v>
      </c>
      <c r="I13" s="1228">
        <v>-0.51205026083129823</v>
      </c>
      <c r="J13" s="1017"/>
      <c r="K13" s="1017"/>
    </row>
    <row r="14" spans="1:11" ht="33" customHeight="1">
      <c r="A14" s="948"/>
      <c r="B14" s="1223">
        <v>8</v>
      </c>
      <c r="C14" s="1004" t="s">
        <v>1209</v>
      </c>
      <c r="D14" s="1225">
        <v>1935.5447758</v>
      </c>
      <c r="E14" s="1225">
        <v>1335.1399620999998</v>
      </c>
      <c r="F14" s="1225">
        <v>-31.019939254664919</v>
      </c>
      <c r="G14" s="1225">
        <v>18477.0212159</v>
      </c>
      <c r="H14" s="1225">
        <v>19951.4774077</v>
      </c>
      <c r="I14" s="1228">
        <v>7.9799453308587953</v>
      </c>
      <c r="J14" s="1017"/>
      <c r="K14" s="1017"/>
    </row>
    <row r="15" spans="1:11" ht="33" customHeight="1">
      <c r="A15" s="948"/>
      <c r="B15" s="1223">
        <v>9</v>
      </c>
      <c r="C15" s="1004" t="s">
        <v>1210</v>
      </c>
      <c r="D15" s="1225">
        <v>19558.870888500001</v>
      </c>
      <c r="E15" s="1225">
        <v>20073.527656599999</v>
      </c>
      <c r="F15" s="1225">
        <v>2.6313214655075079</v>
      </c>
      <c r="G15" s="1225">
        <v>35037.167021199995</v>
      </c>
      <c r="H15" s="1225">
        <v>40822.703496099995</v>
      </c>
      <c r="I15" s="1228">
        <v>16.512569270795609</v>
      </c>
      <c r="J15" s="1017"/>
      <c r="K15" s="1017"/>
    </row>
    <row r="16" spans="1:11" ht="33" customHeight="1">
      <c r="A16" s="948"/>
      <c r="B16" s="1223">
        <v>10</v>
      </c>
      <c r="C16" s="1004" t="s">
        <v>1211</v>
      </c>
      <c r="D16" s="1225">
        <v>2302.2857359</v>
      </c>
      <c r="E16" s="1225">
        <v>2376.4323316999998</v>
      </c>
      <c r="F16" s="1225">
        <v>3.2205644435795877</v>
      </c>
      <c r="G16" s="1225">
        <v>56225.998705599995</v>
      </c>
      <c r="H16" s="1225">
        <v>61090.530247099996</v>
      </c>
      <c r="I16" s="1228">
        <v>8.651747685213639</v>
      </c>
      <c r="J16" s="1017"/>
      <c r="K16" s="1017"/>
    </row>
    <row r="17" spans="1:11" ht="33" customHeight="1">
      <c r="A17" s="948"/>
      <c r="B17" s="1223">
        <v>11</v>
      </c>
      <c r="C17" s="1004" t="s">
        <v>1212</v>
      </c>
      <c r="D17" s="1225">
        <v>1817.5537382</v>
      </c>
      <c r="E17" s="1225">
        <v>419.43040120000001</v>
      </c>
      <c r="F17" s="1230">
        <v>-76.92335624610584</v>
      </c>
      <c r="G17" s="1225">
        <v>61632.822058800004</v>
      </c>
      <c r="H17" s="1225">
        <v>22408.716277900003</v>
      </c>
      <c r="I17" s="1228">
        <v>-63.641586529136603</v>
      </c>
      <c r="J17" s="1017"/>
      <c r="K17" s="1017"/>
    </row>
    <row r="18" spans="1:11" ht="33" customHeight="1">
      <c r="A18" s="948"/>
      <c r="B18" s="1223">
        <v>12</v>
      </c>
      <c r="C18" s="1004" t="s">
        <v>1213</v>
      </c>
      <c r="D18" s="1225">
        <v>0</v>
      </c>
      <c r="E18" s="1225">
        <v>0</v>
      </c>
      <c r="F18" s="1231" t="s">
        <v>62</v>
      </c>
      <c r="G18" s="1225">
        <v>34140.365160400004</v>
      </c>
      <c r="H18" s="1225">
        <v>32850.721141299997</v>
      </c>
      <c r="I18" s="1228">
        <v>-3.7774757623151856</v>
      </c>
      <c r="J18" s="1017"/>
      <c r="K18" s="1017"/>
    </row>
    <row r="19" spans="1:11" ht="33" customHeight="1">
      <c r="A19" s="948"/>
      <c r="B19" s="1232">
        <v>13</v>
      </c>
      <c r="C19" s="1004" t="s">
        <v>1214</v>
      </c>
      <c r="D19" s="1225">
        <v>26824.395378500001</v>
      </c>
      <c r="E19" s="1225">
        <v>26588.350828799998</v>
      </c>
      <c r="F19" s="1225">
        <v>-0.87996223724466915</v>
      </c>
      <c r="G19" s="1225">
        <v>108615.1092151</v>
      </c>
      <c r="H19" s="1225">
        <v>157200.30470420001</v>
      </c>
      <c r="I19" s="1228">
        <v>44.731525696744903</v>
      </c>
      <c r="J19" s="1017"/>
      <c r="K19" s="1017"/>
    </row>
    <row r="20" spans="1:11" ht="33" customHeight="1">
      <c r="A20" s="948"/>
      <c r="B20" s="1223">
        <v>14</v>
      </c>
      <c r="C20" s="1004" t="s">
        <v>738</v>
      </c>
      <c r="D20" s="1233">
        <v>839.96215059998212</v>
      </c>
      <c r="E20" s="1233">
        <v>729.63986650004517</v>
      </c>
      <c r="F20" s="1233">
        <v>-13.13419706127641</v>
      </c>
      <c r="G20" s="1233">
        <v>8426.5051627000794</v>
      </c>
      <c r="H20" s="1233">
        <v>29071.887310300022</v>
      </c>
      <c r="I20" s="1234">
        <v>245.00527500993789</v>
      </c>
      <c r="J20" s="1017"/>
      <c r="K20" s="1017"/>
    </row>
    <row r="21" spans="1:11" ht="33" customHeight="1" thickBot="1">
      <c r="A21" s="948"/>
      <c r="B21" s="1023"/>
      <c r="C21" s="1235" t="s">
        <v>253</v>
      </c>
      <c r="D21" s="1236">
        <v>188195.07030179998</v>
      </c>
      <c r="E21" s="1236">
        <v>222936.22417900001</v>
      </c>
      <c r="F21" s="1237">
        <v>18.460182735651465</v>
      </c>
      <c r="G21" s="1236">
        <v>1309532.840632</v>
      </c>
      <c r="H21" s="1236">
        <v>1490498.8670556999</v>
      </c>
      <c r="I21" s="1238">
        <v>13.819128532611913</v>
      </c>
      <c r="J21" s="1017"/>
      <c r="K21" s="1017"/>
    </row>
    <row r="22" spans="1:11" ht="23.25" customHeight="1" thickTop="1">
      <c r="A22" s="948"/>
      <c r="B22" s="948" t="s">
        <v>989</v>
      </c>
      <c r="C22" s="948"/>
      <c r="D22" s="1239"/>
      <c r="E22" s="1239"/>
      <c r="F22" s="1239"/>
      <c r="G22" s="1240"/>
      <c r="H22" s="1240"/>
      <c r="I22" s="1239"/>
      <c r="J22" s="1033"/>
      <c r="K22" s="1033"/>
    </row>
    <row r="23" spans="1:11" ht="15.75" customHeight="1">
      <c r="A23" s="948"/>
      <c r="B23" s="948"/>
      <c r="C23" s="948"/>
      <c r="D23" s="1241"/>
      <c r="E23" s="1241"/>
      <c r="F23" s="1241"/>
      <c r="G23" s="1020"/>
      <c r="H23" s="1020"/>
      <c r="I23" s="1241"/>
      <c r="J23" s="948"/>
      <c r="K23" s="948"/>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
  <sheetViews>
    <sheetView view="pageBreakPreview" zoomScale="60" zoomScaleNormal="100" workbookViewId="0">
      <selection activeCell="M3" sqref="M3"/>
    </sheetView>
  </sheetViews>
  <sheetFormatPr defaultRowHeight="15" customHeight="1"/>
  <cols>
    <col min="1" max="1" width="6.42578125" style="949" customWidth="1"/>
    <col min="2" max="2" width="14.7109375" style="949" customWidth="1"/>
    <col min="3" max="6" width="9.28515625" style="949" hidden="1" customWidth="1"/>
    <col min="7" max="7" width="12.42578125" style="949" hidden="1" customWidth="1"/>
    <col min="8" max="16" width="13.28515625" style="949" customWidth="1"/>
    <col min="17" max="17" width="13" style="949" customWidth="1"/>
    <col min="18" max="18" width="12.28515625" style="949" customWidth="1"/>
    <col min="19" max="21" width="13" style="949" customWidth="1"/>
    <col min="22" max="22" width="14.42578125" style="949" customWidth="1"/>
    <col min="23" max="23" width="19.5703125" style="949" customWidth="1"/>
    <col min="24" max="16384" width="9.140625" style="949"/>
  </cols>
  <sheetData>
    <row r="1" spans="1:23" ht="21" customHeight="1">
      <c r="A1" s="948"/>
      <c r="B1" s="3068" t="s">
        <v>1623</v>
      </c>
      <c r="C1" s="3068"/>
      <c r="D1" s="3068"/>
      <c r="E1" s="3068"/>
      <c r="F1" s="3068"/>
      <c r="G1" s="3068"/>
      <c r="H1" s="3068"/>
      <c r="I1" s="3068"/>
      <c r="J1" s="3068"/>
      <c r="K1" s="3068"/>
      <c r="L1" s="3068"/>
      <c r="M1" s="3068"/>
      <c r="N1" s="3068"/>
      <c r="O1" s="3068"/>
      <c r="P1" s="3068"/>
      <c r="Q1" s="3068"/>
      <c r="R1" s="3068"/>
      <c r="S1" s="3068"/>
      <c r="T1" s="3068"/>
      <c r="U1" s="3068"/>
      <c r="V1" s="3068"/>
      <c r="W1" s="948"/>
    </row>
    <row r="2" spans="1:23" ht="21" customHeight="1">
      <c r="A2" s="948"/>
      <c r="B2" s="3068" t="s">
        <v>1216</v>
      </c>
      <c r="C2" s="3068"/>
      <c r="D2" s="3068"/>
      <c r="E2" s="3068"/>
      <c r="F2" s="3068"/>
      <c r="G2" s="3068"/>
      <c r="H2" s="3068"/>
      <c r="I2" s="3068"/>
      <c r="J2" s="3068"/>
      <c r="K2" s="3068"/>
      <c r="L2" s="3068"/>
      <c r="M2" s="3068"/>
      <c r="N2" s="3068"/>
      <c r="O2" s="3068"/>
      <c r="P2" s="3068"/>
      <c r="Q2" s="3068"/>
      <c r="R2" s="3068"/>
      <c r="S2" s="3068"/>
      <c r="T2" s="3068"/>
      <c r="U2" s="3068"/>
      <c r="V2" s="3068"/>
      <c r="W2" s="948"/>
    </row>
    <row r="3" spans="1:23" ht="18" customHeight="1">
      <c r="A3" s="948"/>
      <c r="B3" s="1119"/>
      <c r="C3" s="1119"/>
      <c r="D3" s="1119"/>
      <c r="E3" s="1119"/>
      <c r="F3" s="1119"/>
      <c r="G3" s="1119"/>
      <c r="H3" s="1119"/>
      <c r="I3" s="1119"/>
      <c r="J3" s="1119"/>
      <c r="K3" s="1119"/>
      <c r="L3" s="1119"/>
      <c r="M3" s="1119"/>
      <c r="N3" s="1119"/>
      <c r="O3" s="1119"/>
      <c r="P3" s="948"/>
      <c r="Q3" s="948"/>
      <c r="R3" s="948"/>
      <c r="S3" s="948"/>
      <c r="T3" s="948"/>
      <c r="U3" s="948"/>
      <c r="V3" s="948"/>
      <c r="W3" s="948"/>
    </row>
    <row r="4" spans="1:23" ht="15.75" customHeight="1" thickBot="1">
      <c r="A4" s="948"/>
      <c r="B4" s="3123" t="s">
        <v>107</v>
      </c>
      <c r="C4" s="3123"/>
      <c r="D4" s="3123"/>
      <c r="E4" s="3123"/>
      <c r="F4" s="3123"/>
      <c r="G4" s="3123"/>
      <c r="H4" s="3123"/>
      <c r="I4" s="3123"/>
      <c r="J4" s="3123"/>
      <c r="K4" s="3123"/>
      <c r="L4" s="3123"/>
      <c r="M4" s="3123"/>
      <c r="N4" s="3123"/>
      <c r="O4" s="3123"/>
      <c r="P4" s="3123"/>
      <c r="Q4" s="3123"/>
      <c r="R4" s="3123"/>
      <c r="S4" s="3123"/>
      <c r="T4" s="3123"/>
      <c r="U4" s="3123"/>
      <c r="V4" s="948"/>
      <c r="W4" s="948"/>
    </row>
    <row r="5" spans="1:23" ht="29.25" customHeight="1" thickTop="1">
      <c r="A5" s="948"/>
      <c r="B5" s="1242" t="s">
        <v>119</v>
      </c>
      <c r="C5" s="1243" t="s">
        <v>185</v>
      </c>
      <c r="D5" s="1243" t="s">
        <v>183</v>
      </c>
      <c r="E5" s="1243" t="s">
        <v>181</v>
      </c>
      <c r="F5" s="1243" t="s">
        <v>179</v>
      </c>
      <c r="G5" s="1244" t="s">
        <v>177</v>
      </c>
      <c r="H5" s="1244" t="s">
        <v>175</v>
      </c>
      <c r="I5" s="1244" t="s">
        <v>173</v>
      </c>
      <c r="J5" s="1245" t="s">
        <v>171</v>
      </c>
      <c r="K5" s="1245" t="s">
        <v>169</v>
      </c>
      <c r="L5" s="1245" t="s">
        <v>167</v>
      </c>
      <c r="M5" s="1246" t="s">
        <v>58</v>
      </c>
      <c r="N5" s="1246" t="s">
        <v>164</v>
      </c>
      <c r="O5" s="1246" t="s">
        <v>59</v>
      </c>
      <c r="P5" s="1246" t="s">
        <v>60</v>
      </c>
      <c r="Q5" s="1246" t="s">
        <v>61</v>
      </c>
      <c r="R5" s="1246" t="s">
        <v>131</v>
      </c>
      <c r="S5" s="1246" t="s">
        <v>142</v>
      </c>
      <c r="T5" s="1246" t="s">
        <v>962</v>
      </c>
      <c r="U5" s="1247" t="s">
        <v>1217</v>
      </c>
      <c r="V5" s="1248" t="s">
        <v>314</v>
      </c>
      <c r="W5" s="948"/>
    </row>
    <row r="6" spans="1:23" ht="29.25" customHeight="1">
      <c r="A6" s="948"/>
      <c r="B6" s="1249" t="s">
        <v>634</v>
      </c>
      <c r="C6" s="1250">
        <v>957.5</v>
      </c>
      <c r="D6" s="1250">
        <v>2133.8000000000002</v>
      </c>
      <c r="E6" s="1250">
        <v>3417.43</v>
      </c>
      <c r="F6" s="1250">
        <v>3939.5</v>
      </c>
      <c r="G6" s="1250">
        <v>2628.6460000000002</v>
      </c>
      <c r="H6" s="1250">
        <v>3023.9850000000006</v>
      </c>
      <c r="I6" s="1250">
        <v>3350.8</v>
      </c>
      <c r="J6" s="1250">
        <v>5513.3755829999982</v>
      </c>
      <c r="K6" s="1250">
        <v>6551.1244999999999</v>
      </c>
      <c r="L6" s="1250">
        <v>9220.5297679999985</v>
      </c>
      <c r="M6" s="1250">
        <v>6774.6354419999998</v>
      </c>
      <c r="N6" s="1250">
        <v>10222.84742041</v>
      </c>
      <c r="O6" s="1250">
        <v>15961.640973000001</v>
      </c>
      <c r="P6" s="1251">
        <v>14150.708143</v>
      </c>
      <c r="Q6" s="1251">
        <v>9264.1880171004887</v>
      </c>
      <c r="R6" s="1251">
        <v>18858.22994655</v>
      </c>
      <c r="S6" s="1251">
        <v>13372.13045597</v>
      </c>
      <c r="T6" s="1251">
        <v>17299.417383689997</v>
      </c>
      <c r="U6" s="1252">
        <v>13981.32851827</v>
      </c>
      <c r="V6" s="1253">
        <v>13427.484299260001</v>
      </c>
      <c r="W6" s="1017"/>
    </row>
    <row r="7" spans="1:23" ht="29.25" customHeight="1">
      <c r="A7" s="948"/>
      <c r="B7" s="1254" t="s">
        <v>1218</v>
      </c>
      <c r="C7" s="1255">
        <v>1207.954</v>
      </c>
      <c r="D7" s="1255">
        <v>1655.2090000000001</v>
      </c>
      <c r="E7" s="1255">
        <v>2820.1</v>
      </c>
      <c r="F7" s="1255">
        <v>4235.2</v>
      </c>
      <c r="G7" s="1255">
        <v>4914.0360000000001</v>
      </c>
      <c r="H7" s="1255">
        <v>5135.26</v>
      </c>
      <c r="I7" s="1255">
        <v>3193.1</v>
      </c>
      <c r="J7" s="1255">
        <v>6800.9159080000009</v>
      </c>
      <c r="K7" s="1255">
        <v>6873.778996</v>
      </c>
      <c r="L7" s="1255">
        <v>2674.8709549999999</v>
      </c>
      <c r="M7" s="1255">
        <v>7496.8306839999987</v>
      </c>
      <c r="N7" s="1255">
        <v>10897.021828150004</v>
      </c>
      <c r="O7" s="1255">
        <v>13388.809525999997</v>
      </c>
      <c r="P7" s="1256">
        <v>11499.361484999999</v>
      </c>
      <c r="Q7" s="1256">
        <v>12184.013974</v>
      </c>
      <c r="R7" s="1256">
        <v>17407.179884919999</v>
      </c>
      <c r="S7" s="1256">
        <v>12858.129334790001</v>
      </c>
      <c r="T7" s="1256">
        <v>14842.013580610001</v>
      </c>
      <c r="U7" s="1257">
        <v>15952.13973909</v>
      </c>
      <c r="V7" s="1258">
        <v>14323.538977290002</v>
      </c>
      <c r="W7" s="1017"/>
    </row>
    <row r="8" spans="1:23" ht="29.25" customHeight="1">
      <c r="A8" s="948"/>
      <c r="B8" s="1254" t="s">
        <v>636</v>
      </c>
      <c r="C8" s="1255">
        <v>865.71900000000005</v>
      </c>
      <c r="D8" s="1255">
        <v>2411.6</v>
      </c>
      <c r="E8" s="1255">
        <v>1543.5170000000001</v>
      </c>
      <c r="F8" s="1255">
        <v>4145.5</v>
      </c>
      <c r="G8" s="1255">
        <v>4589.3469999999998</v>
      </c>
      <c r="H8" s="1255">
        <v>3823.28</v>
      </c>
      <c r="I8" s="1255">
        <v>2878.5835040000002</v>
      </c>
      <c r="J8" s="1255">
        <v>5499.6267330000001</v>
      </c>
      <c r="K8" s="1255">
        <v>4687.5600000000004</v>
      </c>
      <c r="L8" s="1255">
        <v>1943.2883870000001</v>
      </c>
      <c r="M8" s="1255">
        <v>5574.7615070000002</v>
      </c>
      <c r="N8" s="1255">
        <v>11232.899983620002</v>
      </c>
      <c r="O8" s="1255">
        <v>16730.626994999999</v>
      </c>
      <c r="P8" s="1256">
        <v>10080.376043</v>
      </c>
      <c r="Q8" s="1256">
        <v>12475.614233</v>
      </c>
      <c r="R8" s="1256">
        <v>17904.056726639999</v>
      </c>
      <c r="S8" s="1256">
        <v>8359.8327403200001</v>
      </c>
      <c r="T8" s="1256">
        <v>13436.649121639999</v>
      </c>
      <c r="U8" s="1257">
        <v>14197.459787829999</v>
      </c>
      <c r="V8" s="1258">
        <v>13040.13442746</v>
      </c>
      <c r="W8" s="1017"/>
    </row>
    <row r="9" spans="1:23" ht="29.25" customHeight="1">
      <c r="A9" s="948"/>
      <c r="B9" s="1254" t="s">
        <v>637</v>
      </c>
      <c r="C9" s="1255">
        <v>1188.259</v>
      </c>
      <c r="D9" s="1255">
        <v>2065.6999999999998</v>
      </c>
      <c r="E9" s="1255">
        <v>1571.367</v>
      </c>
      <c r="F9" s="1255">
        <v>3894.8</v>
      </c>
      <c r="G9" s="1255">
        <v>2064.913</v>
      </c>
      <c r="H9" s="1255">
        <v>3673.03</v>
      </c>
      <c r="I9" s="1255">
        <v>4227.3</v>
      </c>
      <c r="J9" s="1255">
        <v>4878.9203680000001</v>
      </c>
      <c r="K9" s="1255">
        <v>6661.43</v>
      </c>
      <c r="L9" s="1255">
        <v>1729.7318549999995</v>
      </c>
      <c r="M9" s="1255">
        <v>7059.7193449999995</v>
      </c>
      <c r="N9" s="1255">
        <v>10915.065040760002</v>
      </c>
      <c r="O9" s="1255">
        <v>12548.618104999996</v>
      </c>
      <c r="P9" s="1256">
        <v>10066.474215</v>
      </c>
      <c r="Q9" s="1256">
        <v>10332.102783</v>
      </c>
      <c r="R9" s="1256">
        <v>17229.088230259997</v>
      </c>
      <c r="S9" s="1256">
        <v>8097.1702051699976</v>
      </c>
      <c r="T9" s="1256">
        <v>8264.8360133400001</v>
      </c>
      <c r="U9" s="1259">
        <v>13107.50440519</v>
      </c>
      <c r="V9" s="1260">
        <v>14191.957268780001</v>
      </c>
      <c r="W9" s="1017"/>
    </row>
    <row r="10" spans="1:23" ht="29.25" customHeight="1">
      <c r="A10" s="948"/>
      <c r="B10" s="1254" t="s">
        <v>638</v>
      </c>
      <c r="C10" s="1255">
        <v>1661.3610000000001</v>
      </c>
      <c r="D10" s="1255">
        <v>2859.9</v>
      </c>
      <c r="E10" s="1255">
        <v>2301.56</v>
      </c>
      <c r="F10" s="1255">
        <v>4767.3999999999996</v>
      </c>
      <c r="G10" s="1255">
        <v>3784.9839999999999</v>
      </c>
      <c r="H10" s="1255">
        <v>5468.7659999999996</v>
      </c>
      <c r="I10" s="1255">
        <v>3117</v>
      </c>
      <c r="J10" s="1255">
        <v>6215.8037160000003</v>
      </c>
      <c r="K10" s="1255">
        <v>6053</v>
      </c>
      <c r="L10" s="1255">
        <v>6048.7550779999992</v>
      </c>
      <c r="M10" s="1255">
        <v>6728.4490170000017</v>
      </c>
      <c r="N10" s="1255">
        <v>10634.355269159991</v>
      </c>
      <c r="O10" s="1255">
        <v>14508.155257999999</v>
      </c>
      <c r="P10" s="1256">
        <v>13362.637471</v>
      </c>
      <c r="Q10" s="1256">
        <v>17550.468602000001</v>
      </c>
      <c r="R10" s="1256">
        <v>20943.49528431</v>
      </c>
      <c r="S10" s="1256">
        <v>7508.0858103700002</v>
      </c>
      <c r="T10" s="1256">
        <v>9814.8406705500001</v>
      </c>
      <c r="U10" s="1259">
        <v>15602.568413829998</v>
      </c>
      <c r="V10" s="1260">
        <v>14469.35344653</v>
      </c>
      <c r="W10" s="1017"/>
    </row>
    <row r="11" spans="1:23" ht="29.25" customHeight="1">
      <c r="A11" s="948"/>
      <c r="B11" s="1254" t="s">
        <v>639</v>
      </c>
      <c r="C11" s="1255">
        <v>1643.9849999999999</v>
      </c>
      <c r="D11" s="1255">
        <v>3805.5</v>
      </c>
      <c r="E11" s="1255">
        <v>2016.8240000000001</v>
      </c>
      <c r="F11" s="1255">
        <v>4917.8</v>
      </c>
      <c r="G11" s="1255">
        <v>4026.84</v>
      </c>
      <c r="H11" s="1255">
        <v>5113.1090000000004</v>
      </c>
      <c r="I11" s="1255">
        <v>3147.6299930000009</v>
      </c>
      <c r="J11" s="1255">
        <v>7250.6900829999995</v>
      </c>
      <c r="K11" s="1255">
        <v>6521.12</v>
      </c>
      <c r="L11" s="1255">
        <v>5194.9025220000003</v>
      </c>
      <c r="M11" s="1255">
        <v>6554.5328209999998</v>
      </c>
      <c r="N11" s="1255">
        <v>9930.5714264500002</v>
      </c>
      <c r="O11" s="1255">
        <v>15977.455362000001</v>
      </c>
      <c r="P11" s="1256">
        <v>14151.708198</v>
      </c>
      <c r="Q11" s="1256">
        <v>21200.208146000001</v>
      </c>
      <c r="R11" s="1256">
        <v>18563.928331919997</v>
      </c>
      <c r="S11" s="1256">
        <v>10361.584719030001</v>
      </c>
      <c r="T11" s="1256">
        <v>12591.649716059999</v>
      </c>
      <c r="U11" s="1259">
        <v>15716.652684750001</v>
      </c>
      <c r="V11" s="1260">
        <v>17405.154047389999</v>
      </c>
      <c r="W11" s="1017"/>
    </row>
    <row r="12" spans="1:23" ht="29.25" customHeight="1">
      <c r="A12" s="948"/>
      <c r="B12" s="1254" t="s">
        <v>640</v>
      </c>
      <c r="C12" s="1255">
        <v>716.98099999999999</v>
      </c>
      <c r="D12" s="1255">
        <v>2962.1</v>
      </c>
      <c r="E12" s="1255">
        <v>2007.5</v>
      </c>
      <c r="F12" s="1255">
        <v>5107.5</v>
      </c>
      <c r="G12" s="1255">
        <v>5404.0780000000004</v>
      </c>
      <c r="H12" s="1255">
        <v>5923.4</v>
      </c>
      <c r="I12" s="1255">
        <v>3693.2007319999998</v>
      </c>
      <c r="J12" s="1261">
        <v>7103.7186680000004</v>
      </c>
      <c r="K12" s="1261">
        <v>5399.75</v>
      </c>
      <c r="L12" s="1261">
        <v>5664.3699710000001</v>
      </c>
      <c r="M12" s="1261">
        <v>9021.8687930000015</v>
      </c>
      <c r="N12" s="1261">
        <v>10744.747126419987</v>
      </c>
      <c r="O12" s="1261">
        <v>14058.7</v>
      </c>
      <c r="P12" s="1262">
        <v>14351.673253000001</v>
      </c>
      <c r="Q12" s="1262">
        <v>21127.620878999998</v>
      </c>
      <c r="R12" s="1262">
        <v>17265.4445772</v>
      </c>
      <c r="S12" s="1262">
        <v>11227.62359067</v>
      </c>
      <c r="T12" s="1262">
        <v>11930.67682022</v>
      </c>
      <c r="U12" s="1259">
        <v>15387.221298350001</v>
      </c>
      <c r="V12" s="1260">
        <v>17065.647668180001</v>
      </c>
      <c r="W12" s="1017"/>
    </row>
    <row r="13" spans="1:23" ht="29.25" customHeight="1">
      <c r="A13" s="948"/>
      <c r="B13" s="1254" t="s">
        <v>641</v>
      </c>
      <c r="C13" s="1255">
        <v>1428.479</v>
      </c>
      <c r="D13" s="1255">
        <v>1963.1</v>
      </c>
      <c r="E13" s="1255">
        <v>2480.0949999999998</v>
      </c>
      <c r="F13" s="1255">
        <v>3755.8</v>
      </c>
      <c r="G13" s="1255">
        <v>4548.1769999999997</v>
      </c>
      <c r="H13" s="1255">
        <v>5524.5529999999999</v>
      </c>
      <c r="I13" s="1255">
        <v>2894.6</v>
      </c>
      <c r="J13" s="1261">
        <v>6370.2816669999984</v>
      </c>
      <c r="K13" s="1261">
        <v>7039.43</v>
      </c>
      <c r="L13" s="1261">
        <v>7382.366038000001</v>
      </c>
      <c r="M13" s="1261">
        <v>7526.0486350000019</v>
      </c>
      <c r="N13" s="1261">
        <v>14545.606895260007</v>
      </c>
      <c r="O13" s="1261">
        <v>12063.57144</v>
      </c>
      <c r="P13" s="1262">
        <v>14823.957399000001</v>
      </c>
      <c r="Q13" s="1262">
        <v>17229.759377999999</v>
      </c>
      <c r="R13" s="1262">
        <v>18860.804115319999</v>
      </c>
      <c r="S13" s="1262">
        <v>13333.109410370002</v>
      </c>
      <c r="T13" s="1262">
        <v>10110.535076639999</v>
      </c>
      <c r="U13" s="1259">
        <v>15544.05060692</v>
      </c>
      <c r="V13" s="1260">
        <v>16481.72575284</v>
      </c>
      <c r="W13" s="1017"/>
    </row>
    <row r="14" spans="1:23" ht="29.25" customHeight="1">
      <c r="A14" s="948"/>
      <c r="B14" s="1254" t="s">
        <v>642</v>
      </c>
      <c r="C14" s="1255">
        <v>2052.8530000000001</v>
      </c>
      <c r="D14" s="1255">
        <v>3442.1</v>
      </c>
      <c r="E14" s="1255">
        <v>3768.18</v>
      </c>
      <c r="F14" s="1255">
        <v>4382.1000000000004</v>
      </c>
      <c r="G14" s="1255">
        <v>4505.9769999999999</v>
      </c>
      <c r="H14" s="1255">
        <v>4638.701</v>
      </c>
      <c r="I14" s="1255">
        <v>3614.0764290000002</v>
      </c>
      <c r="J14" s="1261">
        <v>7574.0239679999995</v>
      </c>
      <c r="K14" s="1261">
        <v>6503.97</v>
      </c>
      <c r="L14" s="1261">
        <v>6771.428519000001</v>
      </c>
      <c r="M14" s="1261">
        <v>9922.8314289999998</v>
      </c>
      <c r="N14" s="1261">
        <v>15617.396315309961</v>
      </c>
      <c r="O14" s="1261">
        <v>13564.03491</v>
      </c>
      <c r="P14" s="1262">
        <v>6442.289812</v>
      </c>
      <c r="Q14" s="1262">
        <v>17913.921123</v>
      </c>
      <c r="R14" s="1262">
        <v>20492.961564009998</v>
      </c>
      <c r="S14" s="1262">
        <v>16552.148745620001</v>
      </c>
      <c r="T14" s="1262">
        <v>12728.258836409999</v>
      </c>
      <c r="U14" s="1259">
        <v>16064.94914542</v>
      </c>
      <c r="V14" s="1260">
        <v>20123.479620689999</v>
      </c>
      <c r="W14" s="1017"/>
    </row>
    <row r="15" spans="1:23" ht="29.25" customHeight="1">
      <c r="A15" s="948"/>
      <c r="B15" s="1254" t="s">
        <v>643</v>
      </c>
      <c r="C15" s="1255">
        <v>2714.8429999999998</v>
      </c>
      <c r="D15" s="1255">
        <v>3420.2</v>
      </c>
      <c r="E15" s="1255">
        <v>3495.0349999999999</v>
      </c>
      <c r="F15" s="1255">
        <v>3427.2</v>
      </c>
      <c r="G15" s="1255">
        <v>3263.9209999999998</v>
      </c>
      <c r="H15" s="1255">
        <v>5139.5680000000002</v>
      </c>
      <c r="I15" s="1255">
        <v>3358.2392350000009</v>
      </c>
      <c r="J15" s="1261">
        <v>5302.3272899999984</v>
      </c>
      <c r="K15" s="1261">
        <v>4403.9783417999997</v>
      </c>
      <c r="L15" s="1261">
        <v>5899.4462929999991</v>
      </c>
      <c r="M15" s="1261">
        <v>8227.5991320000012</v>
      </c>
      <c r="N15" s="1261">
        <v>15113.348652860001</v>
      </c>
      <c r="O15" s="1261">
        <v>13444.679898</v>
      </c>
      <c r="P15" s="1262">
        <v>2588.987114</v>
      </c>
      <c r="Q15" s="1262">
        <v>15807.049102999999</v>
      </c>
      <c r="R15" s="1262">
        <v>16414.491136149998</v>
      </c>
      <c r="S15" s="1262">
        <v>17926.094411990001</v>
      </c>
      <c r="T15" s="1262">
        <v>10996.9844787</v>
      </c>
      <c r="U15" s="1259">
        <v>16927.021435769999</v>
      </c>
      <c r="V15" s="1260"/>
      <c r="W15" s="1017"/>
    </row>
    <row r="16" spans="1:23" ht="29.25" customHeight="1">
      <c r="A16" s="948"/>
      <c r="B16" s="1254" t="s">
        <v>644</v>
      </c>
      <c r="C16" s="1255">
        <v>1711.2</v>
      </c>
      <c r="D16" s="1255">
        <v>2205.73</v>
      </c>
      <c r="E16" s="1255">
        <v>3452.1</v>
      </c>
      <c r="F16" s="1255">
        <v>3016.2</v>
      </c>
      <c r="G16" s="1255">
        <v>4066.7150000000001</v>
      </c>
      <c r="H16" s="1255">
        <v>5497.3729999999996</v>
      </c>
      <c r="I16" s="1255">
        <v>3799.3208210000007</v>
      </c>
      <c r="J16" s="1261">
        <v>5892.2001649999993</v>
      </c>
      <c r="K16" s="1261">
        <v>7150.5194390000006</v>
      </c>
      <c r="L16" s="1261">
        <v>7405.3902679999992</v>
      </c>
      <c r="M16" s="1261">
        <v>11514.789676</v>
      </c>
      <c r="N16" s="1261">
        <v>16104.892137779936</v>
      </c>
      <c r="O16" s="1261">
        <v>15458.06367</v>
      </c>
      <c r="P16" s="1262">
        <v>8608.621024</v>
      </c>
      <c r="Q16" s="1262">
        <v>18172.572454000001</v>
      </c>
      <c r="R16" s="1262">
        <v>16938.78459662</v>
      </c>
      <c r="S16" s="1262">
        <v>18875.160294759997</v>
      </c>
      <c r="T16" s="1262">
        <v>15114.76097548</v>
      </c>
      <c r="U16" s="1259">
        <v>14815.787559040002</v>
      </c>
      <c r="V16" s="1260"/>
      <c r="W16" s="1017"/>
    </row>
    <row r="17" spans="1:23" ht="29.25" customHeight="1">
      <c r="A17" s="948"/>
      <c r="B17" s="1254" t="s">
        <v>645</v>
      </c>
      <c r="C17" s="1255">
        <v>1571.796</v>
      </c>
      <c r="D17" s="1255">
        <v>3091.4349999999999</v>
      </c>
      <c r="E17" s="1255">
        <v>4253.0950000000003</v>
      </c>
      <c r="F17" s="1255">
        <v>2113.92</v>
      </c>
      <c r="G17" s="1255">
        <v>3970.4189999999999</v>
      </c>
      <c r="H17" s="1255">
        <v>7717.93</v>
      </c>
      <c r="I17" s="1255">
        <v>4485.5208590000002</v>
      </c>
      <c r="J17" s="1261">
        <v>6628.0436819999995</v>
      </c>
      <c r="K17" s="1261">
        <v>10623.366395999999</v>
      </c>
      <c r="L17" s="1261">
        <v>10266.200000000001</v>
      </c>
      <c r="M17" s="1261">
        <v>8599.8682250000002</v>
      </c>
      <c r="N17" s="1261">
        <v>15974.142931410008</v>
      </c>
      <c r="O17" s="1261">
        <v>14519.526403</v>
      </c>
      <c r="P17" s="1262">
        <v>12862.926868</v>
      </c>
      <c r="Q17" s="1262">
        <v>17284.582073000001</v>
      </c>
      <c r="R17" s="1262">
        <v>12653.541154389999</v>
      </c>
      <c r="S17" s="1262">
        <v>15948.768668799981</v>
      </c>
      <c r="T17" s="1262">
        <v>14630.332879760001</v>
      </c>
      <c r="U17" s="1263">
        <v>13852.84822534</v>
      </c>
      <c r="V17" s="1264"/>
      <c r="W17" s="1017"/>
    </row>
    <row r="18" spans="1:23" ht="29.25" customHeight="1" thickBot="1">
      <c r="A18" s="948"/>
      <c r="B18" s="1265" t="s">
        <v>250</v>
      </c>
      <c r="C18" s="1266">
        <v>17720.93</v>
      </c>
      <c r="D18" s="1266">
        <v>32016.374</v>
      </c>
      <c r="E18" s="1266">
        <v>33126.803</v>
      </c>
      <c r="F18" s="1266">
        <v>47702.92</v>
      </c>
      <c r="G18" s="1266">
        <v>47768.053000000007</v>
      </c>
      <c r="H18" s="1266">
        <v>60678.955000000002</v>
      </c>
      <c r="I18" s="1266">
        <v>41759.371572999997</v>
      </c>
      <c r="J18" s="1266">
        <v>75029.927830999994</v>
      </c>
      <c r="K18" s="1266">
        <v>78469.027672800003</v>
      </c>
      <c r="L18" s="1266">
        <v>70201.279653999998</v>
      </c>
      <c r="M18" s="1266">
        <v>95001.934706</v>
      </c>
      <c r="N18" s="1266">
        <v>151932.8950275899</v>
      </c>
      <c r="O18" s="1266">
        <v>172223.88253999999</v>
      </c>
      <c r="P18" s="1267">
        <v>132989.72102500001</v>
      </c>
      <c r="Q18" s="1267">
        <v>190542.10076510051</v>
      </c>
      <c r="R18" s="1267">
        <v>213532.00554829001</v>
      </c>
      <c r="S18" s="1267">
        <v>154419.83838785999</v>
      </c>
      <c r="T18" s="1267">
        <v>151760.95555310001</v>
      </c>
      <c r="U18" s="1268">
        <v>181149.53181980003</v>
      </c>
      <c r="V18" s="1269">
        <v>140528.47550842</v>
      </c>
      <c r="W18" s="1017"/>
    </row>
    <row r="19" spans="1:23" ht="25.5" customHeight="1" thickTop="1">
      <c r="A19" s="948"/>
      <c r="B19" s="3124" t="s">
        <v>1219</v>
      </c>
      <c r="C19" s="3088"/>
      <c r="D19" s="3088"/>
      <c r="E19" s="3088"/>
      <c r="F19" s="3088"/>
      <c r="G19" s="3088"/>
      <c r="H19" s="3088"/>
      <c r="I19" s="3088"/>
      <c r="J19" s="3088"/>
      <c r="K19" s="3088"/>
      <c r="L19" s="3088"/>
      <c r="M19" s="3088"/>
      <c r="N19" s="3088"/>
      <c r="O19" s="3088"/>
      <c r="P19" s="948"/>
      <c r="Q19" s="948"/>
      <c r="R19" s="948"/>
      <c r="S19" s="948"/>
      <c r="T19" s="948"/>
      <c r="U19" s="948"/>
      <c r="V19" s="948"/>
      <c r="W19" s="1017"/>
    </row>
    <row r="20" spans="1:23" ht="21" customHeight="1">
      <c r="A20" s="948"/>
      <c r="B20" s="3078" t="s">
        <v>1024</v>
      </c>
      <c r="C20" s="3069"/>
      <c r="D20" s="3069"/>
      <c r="E20" s="3069"/>
      <c r="F20" s="3069"/>
      <c r="G20" s="3069"/>
      <c r="H20" s="3069"/>
      <c r="I20" s="3069"/>
      <c r="J20" s="3069"/>
      <c r="K20" s="3069"/>
      <c r="L20" s="3069"/>
      <c r="M20" s="3069"/>
      <c r="N20" s="3069"/>
      <c r="O20" s="3069"/>
      <c r="P20" s="948"/>
      <c r="Q20" s="1017"/>
      <c r="R20" s="1017"/>
      <c r="S20" s="948"/>
      <c r="T20" s="948"/>
      <c r="U20" s="948"/>
      <c r="V20" s="948"/>
      <c r="W20" s="1017"/>
    </row>
    <row r="21" spans="1:23" ht="21" customHeight="1">
      <c r="A21" s="948"/>
      <c r="B21" s="948"/>
      <c r="C21" s="948"/>
      <c r="D21" s="948"/>
      <c r="E21" s="948"/>
      <c r="F21" s="948"/>
      <c r="G21" s="948"/>
      <c r="H21" s="948"/>
      <c r="I21" s="948"/>
      <c r="J21" s="948"/>
      <c r="K21" s="948"/>
      <c r="L21" s="948"/>
      <c r="M21" s="948"/>
      <c r="N21" s="948"/>
      <c r="O21" s="948"/>
      <c r="P21" s="948"/>
      <c r="Q21" s="948"/>
      <c r="R21" s="948"/>
      <c r="S21" s="948"/>
      <c r="T21" s="948"/>
      <c r="U21" s="948"/>
      <c r="V21" s="948"/>
      <c r="W21" s="948"/>
    </row>
    <row r="22" spans="1:23" ht="21" customHeight="1">
      <c r="A22" s="948"/>
      <c r="B22" s="948"/>
      <c r="C22" s="948"/>
      <c r="D22" s="948"/>
      <c r="E22" s="948"/>
      <c r="F22" s="948"/>
      <c r="G22" s="948"/>
      <c r="H22" s="948"/>
      <c r="I22" s="948"/>
      <c r="J22" s="948"/>
      <c r="K22" s="948"/>
      <c r="L22" s="948"/>
      <c r="M22" s="948"/>
      <c r="N22" s="948"/>
      <c r="O22" s="948"/>
      <c r="P22" s="1017"/>
      <c r="Q22" s="948"/>
      <c r="R22" s="1017"/>
      <c r="S22" s="1017"/>
      <c r="T22" s="1017"/>
      <c r="U22" s="1017"/>
      <c r="V22" s="948"/>
      <c r="W22" s="948"/>
    </row>
  </sheetData>
  <mergeCells count="5">
    <mergeCell ref="B4:U4"/>
    <mergeCell ref="B19:O19"/>
    <mergeCell ref="B20:O20"/>
    <mergeCell ref="B1:V1"/>
    <mergeCell ref="B2:V2"/>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B2" sqref="B2:O2"/>
    </sheetView>
  </sheetViews>
  <sheetFormatPr defaultColWidth="14.42578125" defaultRowHeight="15" customHeight="1"/>
  <cols>
    <col min="1" max="1" width="5.85546875" style="1018" customWidth="1"/>
    <col min="2" max="2" width="12.140625" style="1018" customWidth="1"/>
    <col min="3" max="3" width="10.7109375" style="1018" customWidth="1"/>
    <col min="4" max="7" width="11.42578125" style="1018" customWidth="1"/>
    <col min="8" max="8" width="10.7109375" style="1018" customWidth="1"/>
    <col min="9" max="12" width="11.42578125" style="1018" customWidth="1"/>
    <col min="13" max="15" width="9.28515625" style="1018" customWidth="1"/>
    <col min="16" max="16" width="11.42578125" style="1018" customWidth="1"/>
    <col min="17" max="18" width="10.42578125" style="1018" customWidth="1"/>
    <col min="19" max="16384" width="14.42578125" style="1018"/>
  </cols>
  <sheetData>
    <row r="1" spans="1:18" ht="15" customHeight="1">
      <c r="A1" s="948"/>
      <c r="B1" s="3068" t="s">
        <v>1491</v>
      </c>
      <c r="C1" s="3089"/>
      <c r="D1" s="3089"/>
      <c r="E1" s="3089"/>
      <c r="F1" s="3089"/>
      <c r="G1" s="3089"/>
      <c r="H1" s="3089"/>
      <c r="I1" s="3089"/>
      <c r="J1" s="3089"/>
      <c r="K1" s="3089"/>
      <c r="L1" s="3089"/>
      <c r="M1" s="3089"/>
      <c r="N1" s="3089"/>
      <c r="O1" s="3089"/>
    </row>
    <row r="2" spans="1:18" ht="15" customHeight="1">
      <c r="B2" s="3068" t="s">
        <v>16</v>
      </c>
      <c r="C2" s="3089"/>
      <c r="D2" s="3089"/>
      <c r="E2" s="3089"/>
      <c r="F2" s="3089"/>
      <c r="G2" s="3089"/>
      <c r="H2" s="3089"/>
      <c r="I2" s="3089"/>
      <c r="J2" s="3089"/>
      <c r="K2" s="3089"/>
      <c r="L2" s="3089"/>
      <c r="M2" s="3089"/>
      <c r="N2" s="3089"/>
      <c r="O2" s="3089"/>
    </row>
    <row r="3" spans="1:18" ht="15" customHeight="1">
      <c r="B3" s="3068" t="s">
        <v>1221</v>
      </c>
      <c r="C3" s="3089"/>
      <c r="D3" s="3089"/>
      <c r="E3" s="3089"/>
      <c r="F3" s="3089"/>
      <c r="G3" s="3089"/>
      <c r="H3" s="3089"/>
      <c r="I3" s="3089"/>
      <c r="J3" s="3089"/>
      <c r="K3" s="3089"/>
      <c r="L3" s="3089"/>
      <c r="M3" s="3089"/>
      <c r="N3" s="3089"/>
      <c r="O3" s="3089"/>
    </row>
    <row r="4" spans="1:18" ht="15" customHeight="1">
      <c r="B4" s="1119"/>
    </row>
    <row r="5" spans="1:18" ht="15.75" customHeight="1" thickBot="1">
      <c r="A5" s="948"/>
      <c r="B5" s="1270"/>
      <c r="C5" s="1020"/>
      <c r="D5" s="1020"/>
      <c r="E5" s="1020"/>
      <c r="F5" s="1020"/>
      <c r="G5" s="1020"/>
      <c r="H5" s="1020"/>
      <c r="I5" s="1020"/>
      <c r="J5" s="1020"/>
      <c r="K5" s="1020"/>
      <c r="L5" s="1020"/>
      <c r="M5" s="1020"/>
      <c r="N5" s="1020"/>
      <c r="O5" s="1020"/>
      <c r="P5" s="948"/>
      <c r="Q5" s="948"/>
      <c r="R5" s="948"/>
    </row>
    <row r="6" spans="1:18" ht="16.5" thickTop="1">
      <c r="A6" s="948"/>
      <c r="B6" s="3129" t="s">
        <v>119</v>
      </c>
      <c r="C6" s="3131" t="s">
        <v>1222</v>
      </c>
      <c r="D6" s="3132"/>
      <c r="E6" s="3132"/>
      <c r="F6" s="3132"/>
      <c r="G6" s="3133"/>
      <c r="H6" s="3131" t="s">
        <v>1223</v>
      </c>
      <c r="I6" s="3132"/>
      <c r="J6" s="3132"/>
      <c r="K6" s="3132"/>
      <c r="L6" s="3133"/>
      <c r="M6" s="3134" t="s">
        <v>1224</v>
      </c>
      <c r="N6" s="3135"/>
      <c r="O6" s="3135"/>
      <c r="P6" s="3135"/>
      <c r="Q6" s="3135"/>
      <c r="R6" s="948"/>
    </row>
    <row r="7" spans="1:18" ht="15.75">
      <c r="A7" s="948"/>
      <c r="B7" s="3130"/>
      <c r="C7" s="1271" t="s">
        <v>149</v>
      </c>
      <c r="D7" s="3125" t="s">
        <v>299</v>
      </c>
      <c r="E7" s="3126"/>
      <c r="F7" s="3125" t="s">
        <v>312</v>
      </c>
      <c r="G7" s="3126"/>
      <c r="H7" s="1271" t="s">
        <v>149</v>
      </c>
      <c r="I7" s="3125" t="s">
        <v>299</v>
      </c>
      <c r="J7" s="3126"/>
      <c r="K7" s="3125" t="s">
        <v>312</v>
      </c>
      <c r="L7" s="3126"/>
      <c r="M7" s="1271" t="s">
        <v>149</v>
      </c>
      <c r="N7" s="3127" t="s">
        <v>299</v>
      </c>
      <c r="O7" s="3128"/>
      <c r="P7" s="3127" t="s">
        <v>312</v>
      </c>
      <c r="Q7" s="3128"/>
      <c r="R7" s="948"/>
    </row>
    <row r="8" spans="1:18" ht="28.5">
      <c r="A8" s="948"/>
      <c r="B8" s="3073"/>
      <c r="C8" s="1272" t="s">
        <v>633</v>
      </c>
      <c r="D8" s="1272" t="s">
        <v>633</v>
      </c>
      <c r="E8" s="1272" t="s">
        <v>1225</v>
      </c>
      <c r="F8" s="1272" t="s">
        <v>633</v>
      </c>
      <c r="G8" s="1272" t="s">
        <v>1225</v>
      </c>
      <c r="H8" s="1272" t="s">
        <v>633</v>
      </c>
      <c r="I8" s="1272" t="s">
        <v>633</v>
      </c>
      <c r="J8" s="1272" t="s">
        <v>1225</v>
      </c>
      <c r="K8" s="1272" t="s">
        <v>633</v>
      </c>
      <c r="L8" s="1272" t="s">
        <v>1225</v>
      </c>
      <c r="M8" s="1273" t="s">
        <v>633</v>
      </c>
      <c r="N8" s="1273" t="s">
        <v>633</v>
      </c>
      <c r="O8" s="1274" t="s">
        <v>964</v>
      </c>
      <c r="P8" s="1273" t="s">
        <v>633</v>
      </c>
      <c r="Q8" s="1274" t="s">
        <v>964</v>
      </c>
      <c r="R8" s="948"/>
    </row>
    <row r="9" spans="1:18" ht="15.75" customHeight="1">
      <c r="A9" s="948"/>
      <c r="B9" s="1275" t="s">
        <v>283</v>
      </c>
      <c r="C9" s="1276">
        <v>103.44807244767971</v>
      </c>
      <c r="D9" s="1276">
        <v>106.07964777534799</v>
      </c>
      <c r="E9" s="1276">
        <v>2.543861152172977</v>
      </c>
      <c r="F9" s="1276">
        <v>102.10163916468343</v>
      </c>
      <c r="G9" s="1276">
        <v>-3.750020568591117</v>
      </c>
      <c r="H9" s="1276">
        <v>95.691849122008762</v>
      </c>
      <c r="I9" s="1276">
        <v>96.466872437528778</v>
      </c>
      <c r="J9" s="1276">
        <v>0.80991570612440889</v>
      </c>
      <c r="K9" s="1276">
        <v>96.428588032537704</v>
      </c>
      <c r="L9" s="1277">
        <v>-3.9686582578768448E-2</v>
      </c>
      <c r="M9" s="1276">
        <v>108.10541691568905</v>
      </c>
      <c r="N9" s="1276">
        <v>109.96484606054204</v>
      </c>
      <c r="O9" s="1278">
        <v>1.7200147762282514</v>
      </c>
      <c r="P9" s="1276">
        <v>105.8831631240224</v>
      </c>
      <c r="Q9" s="1278">
        <v>-3.7118070753924703</v>
      </c>
      <c r="R9" s="948"/>
    </row>
    <row r="10" spans="1:18" ht="15.75" customHeight="1">
      <c r="A10" s="948"/>
      <c r="B10" s="1279" t="s">
        <v>282</v>
      </c>
      <c r="C10" s="1280">
        <v>103.85668284135438</v>
      </c>
      <c r="D10" s="1280">
        <v>103.95724588724849</v>
      </c>
      <c r="E10" s="1280">
        <v>9.6828671148418977E-2</v>
      </c>
      <c r="F10" s="1280">
        <v>102.60383145070372</v>
      </c>
      <c r="G10" s="1276">
        <v>-1.3018952406767981</v>
      </c>
      <c r="H10" s="1280">
        <v>96.84684485782364</v>
      </c>
      <c r="I10" s="1280">
        <v>96.415248709689578</v>
      </c>
      <c r="J10" s="1280">
        <v>-0.44564812490036632</v>
      </c>
      <c r="K10" s="1280">
        <v>96.633647118139464</v>
      </c>
      <c r="L10" s="1277">
        <v>0.22651853453958815</v>
      </c>
      <c r="M10" s="1280">
        <v>107.23806541536955</v>
      </c>
      <c r="N10" s="1280">
        <v>107.82241116264522</v>
      </c>
      <c r="O10" s="1281">
        <v>0.54490515565746023</v>
      </c>
      <c r="P10" s="1276">
        <v>106.17816310427092</v>
      </c>
      <c r="Q10" s="1278">
        <v>-1.5249594593966465</v>
      </c>
      <c r="R10" s="948"/>
    </row>
    <row r="11" spans="1:18" ht="15.75" customHeight="1">
      <c r="A11" s="948"/>
      <c r="B11" s="1282" t="s">
        <v>281</v>
      </c>
      <c r="C11" s="1283">
        <v>102.42553504027869</v>
      </c>
      <c r="D11" s="1283">
        <v>105.36207450977945</v>
      </c>
      <c r="E11" s="1283">
        <v>2.866999394580616</v>
      </c>
      <c r="F11" s="1283">
        <v>103.01138436549311</v>
      </c>
      <c r="G11" s="1276">
        <v>-2.2310590933440122</v>
      </c>
      <c r="H11" s="1283">
        <v>98.02351935548441</v>
      </c>
      <c r="I11" s="1283">
        <v>94.638616881949034</v>
      </c>
      <c r="J11" s="1283">
        <v>-3.4531533817511284</v>
      </c>
      <c r="K11" s="1283">
        <v>96.794686894277817</v>
      </c>
      <c r="L11" s="1277">
        <v>2.2782137813977421</v>
      </c>
      <c r="M11" s="1283">
        <v>104.49077498312448</v>
      </c>
      <c r="N11" s="1284">
        <v>111.33095345339494</v>
      </c>
      <c r="O11" s="1285">
        <v>6.546203213992019</v>
      </c>
      <c r="P11" s="1276">
        <v>106.42256064943459</v>
      </c>
      <c r="Q11" s="1278">
        <v>-4.4088302953545488</v>
      </c>
      <c r="R11" s="948"/>
    </row>
    <row r="12" spans="1:18" ht="15.75" customHeight="1">
      <c r="A12" s="948"/>
      <c r="B12" s="1275" t="s">
        <v>280</v>
      </c>
      <c r="C12" s="1276">
        <v>103.4609213889582</v>
      </c>
      <c r="D12" s="1276">
        <v>103.68000979661269</v>
      </c>
      <c r="E12" s="1276">
        <v>0.21175957522245881</v>
      </c>
      <c r="F12" s="1276">
        <v>102.47633012634728</v>
      </c>
      <c r="G12" s="1276">
        <v>-1.1609563623948826</v>
      </c>
      <c r="H12" s="1276">
        <v>98.282748385515291</v>
      </c>
      <c r="I12" s="1276">
        <v>95.222253559954837</v>
      </c>
      <c r="J12" s="1276">
        <v>-3.1139695173720838</v>
      </c>
      <c r="K12" s="1276">
        <v>96.659403445016935</v>
      </c>
      <c r="L12" s="1276">
        <v>1.5092584257704322</v>
      </c>
      <c r="M12" s="1276">
        <v>105.26864896281843</v>
      </c>
      <c r="N12" s="1276">
        <v>108.8821214794424</v>
      </c>
      <c r="O12" s="1278">
        <v>3.4326198276756426</v>
      </c>
      <c r="P12" s="1276">
        <v>106.01796253029764</v>
      </c>
      <c r="Q12" s="1278">
        <v>-2.6305135409081193</v>
      </c>
      <c r="R12" s="948"/>
    </row>
    <row r="13" spans="1:18" ht="15.75" customHeight="1">
      <c r="A13" s="948"/>
      <c r="B13" s="1279" t="s">
        <v>291</v>
      </c>
      <c r="C13" s="1280">
        <v>103.86158363381756</v>
      </c>
      <c r="D13" s="1280">
        <v>103.64018446953649</v>
      </c>
      <c r="E13" s="1280">
        <v>-0.21316752213373924</v>
      </c>
      <c r="F13" s="1280">
        <v>104.08313642234347</v>
      </c>
      <c r="G13" s="1280">
        <v>0.4273940219946093</v>
      </c>
      <c r="H13" s="1280">
        <v>97.369123268754905</v>
      </c>
      <c r="I13" s="1280">
        <v>95.601524244560949</v>
      </c>
      <c r="J13" s="1280">
        <v>-1.815358878517459</v>
      </c>
      <c r="K13" s="1280">
        <v>96.669458523254022</v>
      </c>
      <c r="L13" s="1280">
        <v>1.1170682550637689</v>
      </c>
      <c r="M13" s="1280">
        <v>106.66788417837797</v>
      </c>
      <c r="N13" s="1286">
        <v>108.40850633763078</v>
      </c>
      <c r="O13" s="1287">
        <v>1.631814648485963</v>
      </c>
      <c r="P13" s="1276">
        <v>107.66910047117526</v>
      </c>
      <c r="Q13" s="1278">
        <v>-0.68205521082699283</v>
      </c>
      <c r="R13" s="948"/>
    </row>
    <row r="14" spans="1:18" ht="15.75" customHeight="1">
      <c r="A14" s="948"/>
      <c r="B14" s="1282" t="s">
        <v>290</v>
      </c>
      <c r="C14" s="1283">
        <v>104.84545029617772</v>
      </c>
      <c r="D14" s="1283">
        <v>103.76409884644369</v>
      </c>
      <c r="E14" s="1280">
        <v>-1.0313766087887699</v>
      </c>
      <c r="F14" s="1280">
        <v>104.87710485541801</v>
      </c>
      <c r="G14" s="1280">
        <v>1.072631113600675</v>
      </c>
      <c r="H14" s="1283">
        <v>96.361246430080186</v>
      </c>
      <c r="I14" s="1283">
        <v>95.72153477524688</v>
      </c>
      <c r="J14" s="1280">
        <v>-0.66386818200560027</v>
      </c>
      <c r="K14" s="1280">
        <v>97.081945316443338</v>
      </c>
      <c r="L14" s="1280">
        <v>1.4212168080993237</v>
      </c>
      <c r="M14" s="1283">
        <v>108.8045808667011</v>
      </c>
      <c r="N14" s="1286">
        <v>108.4</v>
      </c>
      <c r="O14" s="1287">
        <v>-0.4</v>
      </c>
      <c r="P14" s="1286">
        <v>108.02946367995199</v>
      </c>
      <c r="Q14" s="1287">
        <v>-0.3418231734760302</v>
      </c>
      <c r="R14" s="948"/>
    </row>
    <row r="15" spans="1:18" ht="15.75" customHeight="1">
      <c r="A15" s="948"/>
      <c r="B15" s="1275" t="s">
        <v>289</v>
      </c>
      <c r="C15" s="1276">
        <v>104.33941527834379</v>
      </c>
      <c r="D15" s="1276">
        <v>103.20652000199688</v>
      </c>
      <c r="E15" s="1276">
        <v>-1.085778824162198</v>
      </c>
      <c r="F15" s="1276">
        <v>105.32602951766927</v>
      </c>
      <c r="G15" s="1276">
        <v>2.0536585436960575</v>
      </c>
      <c r="H15" s="1276">
        <v>96.419788330274699</v>
      </c>
      <c r="I15" s="1276">
        <v>96.589076777041655</v>
      </c>
      <c r="J15" s="1276">
        <v>0.17557438125364033</v>
      </c>
      <c r="K15" s="1276">
        <v>97.171470350681162</v>
      </c>
      <c r="L15" s="1276">
        <v>0.60296007899927062</v>
      </c>
      <c r="M15" s="1276">
        <v>108.21369460067817</v>
      </c>
      <c r="N15" s="1288">
        <v>106.85113000948377</v>
      </c>
      <c r="O15" s="1289">
        <v>-1.2591424738083723</v>
      </c>
      <c r="P15" s="1288">
        <v>108.39192731936565</v>
      </c>
      <c r="Q15" s="1289">
        <v>1.4420037577002054</v>
      </c>
      <c r="R15" s="948"/>
    </row>
    <row r="16" spans="1:18" ht="15.75" customHeight="1">
      <c r="A16" s="948"/>
      <c r="B16" s="1279" t="s">
        <v>288</v>
      </c>
      <c r="C16" s="1280">
        <v>104.82763422696803</v>
      </c>
      <c r="D16" s="1280">
        <v>103.2</v>
      </c>
      <c r="E16" s="1280">
        <v>-1.5526766763084177</v>
      </c>
      <c r="F16" s="1280">
        <v>105.74868981794623</v>
      </c>
      <c r="G16" s="1280">
        <v>2.5153036400791695</v>
      </c>
      <c r="H16" s="1280">
        <v>96.347085788364154</v>
      </c>
      <c r="I16" s="1280">
        <v>97.020518233942582</v>
      </c>
      <c r="J16" s="1280">
        <v>0.69896503881570204</v>
      </c>
      <c r="K16" s="1280">
        <v>98.882213294449969</v>
      </c>
      <c r="L16" s="1280">
        <v>1.9188673637243747</v>
      </c>
      <c r="M16" s="1280">
        <v>108.80208090282278</v>
      </c>
      <c r="N16" s="1286">
        <v>106.2888980453109</v>
      </c>
      <c r="O16" s="1287">
        <v>-2.2360127676150254</v>
      </c>
      <c r="P16" s="1286">
        <v>106.94409671337894</v>
      </c>
      <c r="Q16" s="1287">
        <v>0.54042330613275347</v>
      </c>
      <c r="R16" s="948"/>
    </row>
    <row r="17" spans="1:18" ht="15.75" customHeight="1">
      <c r="A17" s="948"/>
      <c r="B17" s="1282" t="s">
        <v>287</v>
      </c>
      <c r="C17" s="1283">
        <v>105.58646914246802</v>
      </c>
      <c r="D17" s="1283">
        <v>103.5010817038871</v>
      </c>
      <c r="E17" s="1280">
        <v>-1.9750517803252876</v>
      </c>
      <c r="F17" s="1280">
        <v>106.75968891169977</v>
      </c>
      <c r="G17" s="1280">
        <v>3.1483798566815269</v>
      </c>
      <c r="H17" s="1283">
        <v>96.437492729733975</v>
      </c>
      <c r="I17" s="1283">
        <v>96.18669229760431</v>
      </c>
      <c r="J17" s="1283">
        <v>-0.26006527651287747</v>
      </c>
      <c r="K17" s="1283">
        <v>109.26572858666859</v>
      </c>
      <c r="L17" s="1283">
        <v>13.597552818010804</v>
      </c>
      <c r="M17" s="1283">
        <v>109.48694968498823</v>
      </c>
      <c r="N17" s="1284">
        <v>107.6</v>
      </c>
      <c r="O17" s="1290">
        <v>-1.7</v>
      </c>
      <c r="P17" s="1284">
        <v>97.706472370262873</v>
      </c>
      <c r="Q17" s="1290">
        <v>-9.1984137880763974</v>
      </c>
      <c r="R17" s="948"/>
    </row>
    <row r="18" spans="1:18" ht="15.75" customHeight="1">
      <c r="A18" s="948"/>
      <c r="B18" s="1275" t="s">
        <v>286</v>
      </c>
      <c r="C18" s="1276">
        <v>104.82183281438346</v>
      </c>
      <c r="D18" s="1276">
        <v>103.93127153175772</v>
      </c>
      <c r="E18" s="1276">
        <v>-0.84959522144850697</v>
      </c>
      <c r="F18" s="1276"/>
      <c r="G18" s="1276"/>
      <c r="H18" s="1276">
        <v>97.88773736666441</v>
      </c>
      <c r="I18" s="1276">
        <v>95.386803485340408</v>
      </c>
      <c r="J18" s="1276">
        <v>-2.5549000810551892</v>
      </c>
      <c r="K18" s="1276"/>
      <c r="L18" s="1276"/>
      <c r="M18" s="1276">
        <v>107.0837222661972</v>
      </c>
      <c r="N18" s="1288">
        <v>108.95770456101999</v>
      </c>
      <c r="O18" s="1289">
        <v>1.7500160203285597</v>
      </c>
      <c r="P18" s="1288"/>
      <c r="Q18" s="1289"/>
      <c r="R18" s="948"/>
    </row>
    <row r="19" spans="1:18" ht="15.75" customHeight="1">
      <c r="A19" s="948"/>
      <c r="B19" s="1279" t="s">
        <v>285</v>
      </c>
      <c r="C19" s="1280">
        <v>106.8723167050065</v>
      </c>
      <c r="D19" s="1280">
        <v>103.87269432471396</v>
      </c>
      <c r="E19" s="1280">
        <v>-2.8067346837555851</v>
      </c>
      <c r="F19" s="1280"/>
      <c r="G19" s="1280"/>
      <c r="H19" s="1280">
        <v>97.028593802349519</v>
      </c>
      <c r="I19" s="1280">
        <v>95.182117006094956</v>
      </c>
      <c r="J19" s="1280">
        <v>-1.9030233500197835</v>
      </c>
      <c r="K19" s="1280"/>
      <c r="L19" s="1280"/>
      <c r="M19" s="1280">
        <v>110.14517733062171</v>
      </c>
      <c r="N19" s="1286">
        <v>109.13047281566821</v>
      </c>
      <c r="O19" s="1287">
        <v>-0.92124279931717901</v>
      </c>
      <c r="P19" s="1286"/>
      <c r="Q19" s="1287"/>
      <c r="R19" s="948"/>
    </row>
    <row r="20" spans="1:18" ht="15.75" customHeight="1">
      <c r="A20" s="948"/>
      <c r="B20" s="1282" t="s">
        <v>284</v>
      </c>
      <c r="C20" s="1280">
        <v>104.51915841205293</v>
      </c>
      <c r="D20" s="1280">
        <v>102.10094772814935</v>
      </c>
      <c r="E20" s="1280">
        <v>-2.3136530380106102</v>
      </c>
      <c r="F20" s="1280"/>
      <c r="G20" s="1280"/>
      <c r="H20" s="1280">
        <v>95.65424906958016</v>
      </c>
      <c r="I20" s="1280">
        <v>96.120436658357931</v>
      </c>
      <c r="J20" s="1280">
        <v>0.4873673603758677</v>
      </c>
      <c r="K20" s="1280"/>
      <c r="L20" s="1280"/>
      <c r="M20" s="1280">
        <v>109.26765870695857</v>
      </c>
      <c r="N20" s="1286">
        <v>106.22189336389307</v>
      </c>
      <c r="O20" s="1287">
        <v>-2.7874353483072434</v>
      </c>
      <c r="P20" s="1286"/>
      <c r="Q20" s="1287"/>
      <c r="R20" s="948"/>
    </row>
    <row r="21" spans="1:18" ht="15.75" customHeight="1" thickBot="1">
      <c r="A21" s="948"/>
      <c r="B21" s="1291" t="s">
        <v>646</v>
      </c>
      <c r="C21" s="1292">
        <v>104.4054226856241</v>
      </c>
      <c r="D21" s="1292">
        <v>103.85798138128949</v>
      </c>
      <c r="E21" s="1292">
        <v>-0.50904879681738702</v>
      </c>
      <c r="F21" s="1292">
        <v>104.10975940358938</v>
      </c>
      <c r="G21" s="1292">
        <v>8.5937323449469652E-2</v>
      </c>
      <c r="H21" s="1292">
        <v>96.862523208886159</v>
      </c>
      <c r="I21" s="1292">
        <v>95.879307922275984</v>
      </c>
      <c r="J21" s="1292">
        <v>-1.0031803587970725</v>
      </c>
      <c r="K21" s="1292">
        <v>98.398571284607684</v>
      </c>
      <c r="L21" s="1293">
        <v>2.5146632758918375</v>
      </c>
      <c r="M21" s="1292">
        <v>107.78722175187561</v>
      </c>
      <c r="N21" s="1292">
        <v>108.32158015312478</v>
      </c>
      <c r="O21" s="1294">
        <v>0.52681168777667275</v>
      </c>
      <c r="P21" s="1292">
        <v>105.80413723941446</v>
      </c>
      <c r="Q21" s="1294">
        <v>-2.2795528310664719</v>
      </c>
      <c r="R21" s="948"/>
    </row>
    <row r="22" spans="1:18" ht="15.75" customHeight="1" thickTop="1">
      <c r="A22" s="948"/>
      <c r="B22" s="948"/>
      <c r="C22" s="948"/>
      <c r="D22" s="948"/>
      <c r="E22" s="948"/>
      <c r="F22" s="948"/>
      <c r="G22" s="948"/>
      <c r="H22" s="948"/>
      <c r="I22" s="948"/>
      <c r="J22" s="948"/>
      <c r="K22" s="948"/>
      <c r="L22" s="948"/>
      <c r="M22" s="948"/>
      <c r="N22" s="948"/>
      <c r="O22" s="948"/>
      <c r="P22" s="948"/>
      <c r="Q22" s="948"/>
      <c r="R22" s="948"/>
    </row>
    <row r="23" spans="1:18" ht="15.75" customHeight="1">
      <c r="A23" s="948"/>
      <c r="B23" s="948"/>
      <c r="C23" s="948"/>
      <c r="D23" s="948"/>
      <c r="E23" s="948"/>
      <c r="F23" s="948"/>
      <c r="G23" s="948"/>
      <c r="H23" s="948"/>
      <c r="I23" s="948"/>
      <c r="J23" s="948"/>
      <c r="K23" s="948"/>
      <c r="L23" s="948"/>
      <c r="M23" s="948"/>
      <c r="N23" s="948"/>
      <c r="O23" s="948"/>
      <c r="P23" s="948"/>
      <c r="Q23" s="948"/>
      <c r="R23" s="948"/>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5"/>
  <sheetViews>
    <sheetView workbookViewId="0">
      <pane xSplit="3" ySplit="8" topLeftCell="D21" activePane="bottomRight" state="frozen"/>
      <selection activeCell="I12" sqref="I12"/>
      <selection pane="topRight" activeCell="I12" sqref="I12"/>
      <selection pane="bottomLeft" activeCell="I12" sqref="I12"/>
      <selection pane="bottomRight" activeCell="B2" sqref="B2:L2"/>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2" ht="18" customHeight="1">
      <c r="B1" s="3143" t="s">
        <v>1521</v>
      </c>
      <c r="C1" s="3143"/>
      <c r="D1" s="3143"/>
      <c r="E1" s="3143"/>
      <c r="F1" s="3143"/>
      <c r="G1" s="3143"/>
      <c r="H1" s="3143"/>
      <c r="I1" s="3143"/>
      <c r="J1" s="3143"/>
      <c r="K1" s="3143"/>
      <c r="L1" s="3143"/>
    </row>
    <row r="2" spans="2:12" ht="18" customHeight="1">
      <c r="B2" s="3143" t="s">
        <v>1227</v>
      </c>
      <c r="C2" s="3143"/>
      <c r="D2" s="3143"/>
      <c r="E2" s="3143"/>
      <c r="F2" s="3143"/>
      <c r="G2" s="3143"/>
      <c r="H2" s="3143"/>
      <c r="I2" s="3143"/>
      <c r="J2" s="3143"/>
      <c r="K2" s="3143"/>
      <c r="L2" s="3143"/>
    </row>
    <row r="3" spans="2:12" ht="18" customHeight="1">
      <c r="B3" s="3143" t="s">
        <v>1228</v>
      </c>
      <c r="C3" s="3143"/>
      <c r="D3" s="3143"/>
      <c r="E3" s="3143"/>
      <c r="F3" s="3143"/>
      <c r="G3" s="3143"/>
      <c r="H3" s="3143"/>
      <c r="I3" s="3143"/>
      <c r="J3" s="3143"/>
      <c r="K3" s="3143"/>
      <c r="L3" s="3143"/>
    </row>
    <row r="4" spans="2:12" s="103" customFormat="1" ht="16.5" customHeight="1" thickBot="1">
      <c r="B4" s="3144" t="s">
        <v>1229</v>
      </c>
      <c r="C4" s="3144"/>
      <c r="D4" s="3144"/>
      <c r="E4" s="3144"/>
      <c r="F4" s="3144"/>
      <c r="G4" s="3144"/>
      <c r="H4" s="3144"/>
      <c r="I4" s="3144"/>
      <c r="J4" s="3144"/>
      <c r="K4" s="3144"/>
      <c r="L4" s="3144"/>
    </row>
    <row r="5" spans="2:12" s="103" customFormat="1" ht="26.25" customHeight="1" thickTop="1">
      <c r="B5" s="3145" t="s">
        <v>326</v>
      </c>
      <c r="C5" s="3147" t="s">
        <v>1230</v>
      </c>
      <c r="D5" s="3149" t="s">
        <v>149</v>
      </c>
      <c r="E5" s="3150"/>
      <c r="F5" s="3149" t="s">
        <v>313</v>
      </c>
      <c r="G5" s="3150"/>
      <c r="H5" s="3152" t="s">
        <v>314</v>
      </c>
      <c r="I5" s="3154" t="s">
        <v>1231</v>
      </c>
      <c r="J5" s="3155"/>
      <c r="K5" s="3136" t="s">
        <v>964</v>
      </c>
      <c r="L5" s="3137"/>
    </row>
    <row r="6" spans="2:12" ht="26.25" customHeight="1">
      <c r="B6" s="3146"/>
      <c r="C6" s="3148"/>
      <c r="D6" s="3151"/>
      <c r="E6" s="3139"/>
      <c r="F6" s="3151"/>
      <c r="G6" s="3139"/>
      <c r="H6" s="3153"/>
      <c r="I6" s="3138" t="s">
        <v>497</v>
      </c>
      <c r="J6" s="3139"/>
      <c r="K6" s="1295" t="s">
        <v>1232</v>
      </c>
      <c r="L6" s="1296" t="s">
        <v>497</v>
      </c>
    </row>
    <row r="7" spans="2:12" ht="26.25" customHeight="1">
      <c r="B7" s="3146"/>
      <c r="C7" s="3148"/>
      <c r="D7" s="1297" t="s">
        <v>57</v>
      </c>
      <c r="E7" s="1298" t="s">
        <v>497</v>
      </c>
      <c r="F7" s="1297" t="s">
        <v>57</v>
      </c>
      <c r="G7" s="1298" t="s">
        <v>497</v>
      </c>
      <c r="H7" s="1298" t="s">
        <v>497</v>
      </c>
      <c r="I7" s="1299" t="s">
        <v>299</v>
      </c>
      <c r="J7" s="1299" t="s">
        <v>312</v>
      </c>
      <c r="K7" s="1299" t="s">
        <v>299</v>
      </c>
      <c r="L7" s="1300" t="s">
        <v>312</v>
      </c>
    </row>
    <row r="8" spans="2:12" ht="26.25" customHeight="1">
      <c r="B8" s="3140" t="s">
        <v>1233</v>
      </c>
      <c r="C8" s="3141"/>
      <c r="D8" s="3141"/>
      <c r="E8" s="3141"/>
      <c r="F8" s="3141"/>
      <c r="G8" s="3141"/>
      <c r="H8" s="3141"/>
      <c r="I8" s="3141"/>
      <c r="J8" s="3141"/>
      <c r="K8" s="3141"/>
      <c r="L8" s="3142"/>
    </row>
    <row r="9" spans="2:12" ht="26.25" customHeight="1">
      <c r="B9" s="1301">
        <v>1</v>
      </c>
      <c r="C9" s="1302" t="s">
        <v>1234</v>
      </c>
      <c r="D9" s="1303">
        <v>131026</v>
      </c>
      <c r="E9" s="1304">
        <v>91325</v>
      </c>
      <c r="F9" s="1303">
        <v>201148</v>
      </c>
      <c r="G9" s="1304">
        <v>141961</v>
      </c>
      <c r="H9" s="1304">
        <v>70706</v>
      </c>
      <c r="I9" s="1305">
        <v>39.629335998347393</v>
      </c>
      <c r="J9" s="1305">
        <v>24.034454392799113</v>
      </c>
      <c r="K9" s="1306">
        <v>55.445934848070081</v>
      </c>
      <c r="L9" s="1307">
        <v>-50.193362965884994</v>
      </c>
    </row>
    <row r="10" spans="2:12" ht="26.25" customHeight="1">
      <c r="B10" s="1301">
        <v>2</v>
      </c>
      <c r="C10" s="1302" t="s">
        <v>1235</v>
      </c>
      <c r="D10" s="1303">
        <v>81382</v>
      </c>
      <c r="E10" s="1304">
        <v>59791</v>
      </c>
      <c r="F10" s="1303">
        <v>10219</v>
      </c>
      <c r="G10" s="1304">
        <v>1210</v>
      </c>
      <c r="H10" s="1304">
        <v>40246</v>
      </c>
      <c r="I10" s="1305">
        <v>0.33777936586809298</v>
      </c>
      <c r="J10" s="1305">
        <v>13.680460660942398</v>
      </c>
      <c r="K10" s="1306">
        <v>-97.976284056128847</v>
      </c>
      <c r="L10" s="1307" t="s">
        <v>62</v>
      </c>
    </row>
    <row r="11" spans="2:12" ht="26.25" customHeight="1">
      <c r="B11" s="1301">
        <v>3</v>
      </c>
      <c r="C11" s="1302" t="s">
        <v>1236</v>
      </c>
      <c r="D11" s="1303">
        <v>73095</v>
      </c>
      <c r="E11" s="1304">
        <v>53160</v>
      </c>
      <c r="F11" s="1303">
        <v>77247</v>
      </c>
      <c r="G11" s="1304">
        <v>57938</v>
      </c>
      <c r="H11" s="1304">
        <v>39922</v>
      </c>
      <c r="I11" s="1305">
        <v>16.173769338566586</v>
      </c>
      <c r="J11" s="1305">
        <v>13.570326256178063</v>
      </c>
      <c r="K11" s="1306">
        <v>8.9879608728367089</v>
      </c>
      <c r="L11" s="1307">
        <v>-31.095308778349274</v>
      </c>
    </row>
    <row r="12" spans="2:12" ht="26.25" customHeight="1">
      <c r="B12" s="1301">
        <v>4</v>
      </c>
      <c r="C12" s="1302" t="s">
        <v>1237</v>
      </c>
      <c r="D12" s="1303">
        <v>40932</v>
      </c>
      <c r="E12" s="1304">
        <v>31227</v>
      </c>
      <c r="F12" s="1303">
        <v>49178</v>
      </c>
      <c r="G12" s="1304">
        <v>36556</v>
      </c>
      <c r="H12" s="1304">
        <v>29439</v>
      </c>
      <c r="I12" s="1305">
        <v>10.204845040226452</v>
      </c>
      <c r="J12" s="1305">
        <v>10.006934388448125</v>
      </c>
      <c r="K12" s="1306">
        <v>17.065360105037296</v>
      </c>
      <c r="L12" s="1307">
        <v>-19.468760258233942</v>
      </c>
    </row>
    <row r="13" spans="2:12" ht="26.25" customHeight="1">
      <c r="B13" s="1301">
        <v>5</v>
      </c>
      <c r="C13" s="1302" t="s">
        <v>1238</v>
      </c>
      <c r="D13" s="1303">
        <v>28776</v>
      </c>
      <c r="E13" s="1304">
        <v>22169</v>
      </c>
      <c r="F13" s="1303">
        <v>38480</v>
      </c>
      <c r="G13" s="1304">
        <v>28918</v>
      </c>
      <c r="H13" s="1304">
        <v>21473</v>
      </c>
      <c r="I13" s="1305">
        <v>8.0726476877467057</v>
      </c>
      <c r="J13" s="1305">
        <v>7.2991236836559183</v>
      </c>
      <c r="K13" s="1306">
        <v>30.443411971672152</v>
      </c>
      <c r="L13" s="1307">
        <v>-25.745210595476863</v>
      </c>
    </row>
    <row r="14" spans="2:12" ht="26.25" customHeight="1">
      <c r="B14" s="1301">
        <v>6</v>
      </c>
      <c r="C14" s="1302" t="s">
        <v>1239</v>
      </c>
      <c r="D14" s="1303">
        <v>12700</v>
      </c>
      <c r="E14" s="1304">
        <v>8025</v>
      </c>
      <c r="F14" s="1303">
        <v>22373</v>
      </c>
      <c r="G14" s="1304">
        <v>15852</v>
      </c>
      <c r="H14" s="1304">
        <v>19872</v>
      </c>
      <c r="I14" s="1305">
        <v>4.4251888493727352</v>
      </c>
      <c r="J14" s="1305">
        <v>6.7549101588790768</v>
      </c>
      <c r="K14" s="1306">
        <v>97.53271028037382</v>
      </c>
      <c r="L14" s="1307">
        <v>25.359576078728232</v>
      </c>
    </row>
    <row r="15" spans="2:12" ht="26.25" customHeight="1">
      <c r="B15" s="1301">
        <v>7</v>
      </c>
      <c r="C15" s="1302" t="s">
        <v>1240</v>
      </c>
      <c r="D15" s="1303">
        <v>10500</v>
      </c>
      <c r="E15" s="1304">
        <v>7749</v>
      </c>
      <c r="F15" s="1303">
        <v>18744</v>
      </c>
      <c r="G15" s="1304">
        <v>13282</v>
      </c>
      <c r="H15" s="1304">
        <v>12383</v>
      </c>
      <c r="I15" s="1305">
        <v>3.7077566425289343</v>
      </c>
      <c r="J15" s="1305">
        <v>4.2092417722121374</v>
      </c>
      <c r="K15" s="1306">
        <v>71.402761646664075</v>
      </c>
      <c r="L15" s="1307">
        <v>-6.7685589519650646</v>
      </c>
    </row>
    <row r="16" spans="2:12" ht="26.25" customHeight="1">
      <c r="B16" s="1301">
        <v>8</v>
      </c>
      <c r="C16" s="1302" t="s">
        <v>1241</v>
      </c>
      <c r="D16" s="1303">
        <v>12837</v>
      </c>
      <c r="E16" s="1304">
        <v>10142</v>
      </c>
      <c r="F16" s="1303">
        <v>13735</v>
      </c>
      <c r="G16" s="1304">
        <v>10236</v>
      </c>
      <c r="H16" s="1304">
        <v>6062</v>
      </c>
      <c r="I16" s="1305">
        <v>2.8574459413436362</v>
      </c>
      <c r="J16" s="1305">
        <v>2.0606011163005715</v>
      </c>
      <c r="K16" s="1306">
        <v>0.92683888779332424</v>
      </c>
      <c r="L16" s="1307">
        <v>-40.777647518561942</v>
      </c>
    </row>
    <row r="17" spans="2:12" ht="26.25" customHeight="1">
      <c r="B17" s="1301">
        <v>9</v>
      </c>
      <c r="C17" s="1302" t="s">
        <v>1242</v>
      </c>
      <c r="D17" s="1303">
        <v>2905</v>
      </c>
      <c r="E17" s="1304">
        <v>2053</v>
      </c>
      <c r="F17" s="1303">
        <v>5293</v>
      </c>
      <c r="G17" s="1304">
        <v>3615</v>
      </c>
      <c r="H17" s="1304">
        <v>5958</v>
      </c>
      <c r="I17" s="1305">
        <v>1.0091507500935175</v>
      </c>
      <c r="J17" s="1305">
        <v>2.0252493320552305</v>
      </c>
      <c r="K17" s="1306">
        <v>76.083779834388693</v>
      </c>
      <c r="L17" s="1307">
        <v>64.813278008298752</v>
      </c>
    </row>
    <row r="18" spans="2:12" ht="26.25" customHeight="1">
      <c r="B18" s="1301">
        <v>10</v>
      </c>
      <c r="C18" s="1302" t="s">
        <v>1243</v>
      </c>
      <c r="D18" s="1303">
        <v>5930</v>
      </c>
      <c r="E18" s="1304">
        <v>3639</v>
      </c>
      <c r="F18" s="1303">
        <v>7525</v>
      </c>
      <c r="G18" s="1304">
        <v>5041</v>
      </c>
      <c r="H18" s="1304">
        <v>5346</v>
      </c>
      <c r="I18" s="1305">
        <v>1.4072279201165758</v>
      </c>
      <c r="J18" s="1305">
        <v>1.8172176786114909</v>
      </c>
      <c r="K18" s="1306">
        <v>38.527067875790053</v>
      </c>
      <c r="L18" s="1307">
        <v>6.0503868280103124</v>
      </c>
    </row>
    <row r="19" spans="2:12" ht="26.25" customHeight="1">
      <c r="B19" s="1301">
        <v>11</v>
      </c>
      <c r="C19" s="1302" t="s">
        <v>1244</v>
      </c>
      <c r="D19" s="1303">
        <v>5116</v>
      </c>
      <c r="E19" s="1304">
        <v>3334</v>
      </c>
      <c r="F19" s="1303">
        <v>6540</v>
      </c>
      <c r="G19" s="1304">
        <v>5155</v>
      </c>
      <c r="H19" s="1304">
        <v>3931</v>
      </c>
      <c r="I19" s="1305">
        <v>1.4390517611983631</v>
      </c>
      <c r="J19" s="1305">
        <v>1.3362294602734324</v>
      </c>
      <c r="K19" s="1306">
        <v>54.619076184763045</v>
      </c>
      <c r="L19" s="1307">
        <v>-23.743937924345293</v>
      </c>
    </row>
    <row r="20" spans="2:12" ht="26.25" customHeight="1">
      <c r="B20" s="1301">
        <v>12</v>
      </c>
      <c r="C20" s="1302" t="s">
        <v>1245</v>
      </c>
      <c r="D20" s="1303">
        <v>5958</v>
      </c>
      <c r="E20" s="1304">
        <v>4399</v>
      </c>
      <c r="F20" s="1303">
        <v>7920</v>
      </c>
      <c r="G20" s="1304">
        <v>5939</v>
      </c>
      <c r="H20" s="1304">
        <v>3566</v>
      </c>
      <c r="I20" s="1305">
        <v>1.6579104577608299</v>
      </c>
      <c r="J20" s="1305">
        <v>1.2121582944123785</v>
      </c>
      <c r="K20" s="1306">
        <v>35.007956353716764</v>
      </c>
      <c r="L20" s="1307">
        <v>-39.956221586125608</v>
      </c>
    </row>
    <row r="21" spans="2:12" ht="26.25" customHeight="1">
      <c r="B21" s="1301">
        <v>13</v>
      </c>
      <c r="C21" s="1302" t="s">
        <v>1246</v>
      </c>
      <c r="D21" s="1303">
        <v>275</v>
      </c>
      <c r="E21" s="1304">
        <v>80</v>
      </c>
      <c r="F21" s="1303">
        <v>1589</v>
      </c>
      <c r="G21" s="1304">
        <v>925</v>
      </c>
      <c r="H21" s="1304">
        <v>2883</v>
      </c>
      <c r="I21" s="1305">
        <v>0.25821976316362477</v>
      </c>
      <c r="J21" s="1305">
        <v>0.9799922498011463</v>
      </c>
      <c r="K21" s="1306" t="s">
        <v>62</v>
      </c>
      <c r="L21" s="1307">
        <v>211.67567567567568</v>
      </c>
    </row>
    <row r="22" spans="2:12" ht="26.25" customHeight="1">
      <c r="B22" s="1301">
        <v>14</v>
      </c>
      <c r="C22" s="1302" t="s">
        <v>1247</v>
      </c>
      <c r="D22" s="1303">
        <v>4766</v>
      </c>
      <c r="E22" s="1304">
        <v>4204</v>
      </c>
      <c r="F22" s="1303">
        <v>2689</v>
      </c>
      <c r="G22" s="1304">
        <v>1942</v>
      </c>
      <c r="H22" s="1304">
        <v>2343</v>
      </c>
      <c r="I22" s="1305">
        <v>0.54212192439325335</v>
      </c>
      <c r="J22" s="1305">
        <v>0.79643490852725829</v>
      </c>
      <c r="K22" s="1306">
        <v>-53.80589914367269</v>
      </c>
      <c r="L22" s="1307">
        <v>20.648815653964991</v>
      </c>
    </row>
    <row r="23" spans="2:12" ht="26.25" customHeight="1">
      <c r="B23" s="1301">
        <v>15</v>
      </c>
      <c r="C23" s="1302" t="s">
        <v>1248</v>
      </c>
      <c r="D23" s="1303">
        <v>1976</v>
      </c>
      <c r="E23" s="1304">
        <v>644</v>
      </c>
      <c r="F23" s="1303">
        <v>1808</v>
      </c>
      <c r="G23" s="1304">
        <v>1407</v>
      </c>
      <c r="H23" s="1304">
        <v>1345</v>
      </c>
      <c r="I23" s="1305">
        <v>0.3927731965094271</v>
      </c>
      <c r="J23" s="1305">
        <v>0.45719374817292457</v>
      </c>
      <c r="K23" s="1306">
        <v>118.47826086956523</v>
      </c>
      <c r="L23" s="1307">
        <v>-4.406538734896948</v>
      </c>
    </row>
    <row r="24" spans="2:12" ht="26.25" customHeight="1">
      <c r="B24" s="1301">
        <v>16</v>
      </c>
      <c r="C24" s="1302" t="s">
        <v>1249</v>
      </c>
      <c r="D24" s="1303">
        <v>333</v>
      </c>
      <c r="E24" s="1304">
        <v>56</v>
      </c>
      <c r="F24" s="1303">
        <v>788</v>
      </c>
      <c r="G24" s="1304">
        <v>449</v>
      </c>
      <c r="H24" s="1304">
        <v>833</v>
      </c>
      <c r="I24" s="1305">
        <v>0.12534126882212704</v>
      </c>
      <c r="J24" s="1305">
        <v>0.28315419496509014</v>
      </c>
      <c r="K24" s="1306" t="s">
        <v>62</v>
      </c>
      <c r="L24" s="1307">
        <v>85.523385300668139</v>
      </c>
    </row>
    <row r="25" spans="2:12" ht="26.25" customHeight="1">
      <c r="B25" s="1301">
        <v>17</v>
      </c>
      <c r="C25" s="1302" t="s">
        <v>1250</v>
      </c>
      <c r="D25" s="1303">
        <v>1649</v>
      </c>
      <c r="E25" s="1304">
        <v>1498</v>
      </c>
      <c r="F25" s="1303">
        <v>313</v>
      </c>
      <c r="G25" s="1304">
        <v>229</v>
      </c>
      <c r="H25" s="1304">
        <v>522</v>
      </c>
      <c r="I25" s="1305">
        <v>6.3926838664291968E-2</v>
      </c>
      <c r="J25" s="1305">
        <v>0.17743876323142502</v>
      </c>
      <c r="K25" s="1306">
        <v>-84.712950600801065</v>
      </c>
      <c r="L25" s="1307">
        <v>127.94759825327513</v>
      </c>
    </row>
    <row r="26" spans="2:12" ht="26.25" customHeight="1">
      <c r="B26" s="1301">
        <v>18</v>
      </c>
      <c r="C26" s="1302" t="s">
        <v>1251</v>
      </c>
      <c r="D26" s="1303">
        <v>14</v>
      </c>
      <c r="E26" s="1304">
        <v>13</v>
      </c>
      <c r="F26" s="1303">
        <v>26</v>
      </c>
      <c r="G26" s="1304">
        <v>18</v>
      </c>
      <c r="H26" s="1304">
        <v>17</v>
      </c>
      <c r="I26" s="1305">
        <v>5.0248170129137803E-3</v>
      </c>
      <c r="J26" s="1305">
        <v>5.7786570401038798E-3</v>
      </c>
      <c r="K26" s="1306">
        <v>38.46153846153846</v>
      </c>
      <c r="L26" s="1307">
        <v>-5.555555555555558</v>
      </c>
    </row>
    <row r="27" spans="2:12" ht="26.25" customHeight="1">
      <c r="B27" s="1301">
        <v>19</v>
      </c>
      <c r="C27" s="1302" t="s">
        <v>1252</v>
      </c>
      <c r="D27" s="1303">
        <v>28</v>
      </c>
      <c r="E27" s="1304">
        <v>21</v>
      </c>
      <c r="F27" s="1303">
        <v>7</v>
      </c>
      <c r="G27" s="1304">
        <v>7</v>
      </c>
      <c r="H27" s="1304">
        <v>0</v>
      </c>
      <c r="I27" s="1305">
        <v>1.9540955050220254E-3</v>
      </c>
      <c r="J27" s="1305">
        <v>0</v>
      </c>
      <c r="K27" s="1306">
        <v>-66.666666666666671</v>
      </c>
      <c r="L27" s="1307" t="s">
        <v>62</v>
      </c>
    </row>
    <row r="28" spans="2:12" ht="26.25" customHeight="1">
      <c r="B28" s="1301">
        <v>20</v>
      </c>
      <c r="C28" s="1302" t="s">
        <v>683</v>
      </c>
      <c r="D28" s="1303">
        <v>39904</v>
      </c>
      <c r="E28" s="1304">
        <v>24313</v>
      </c>
      <c r="F28" s="1303">
        <v>40335</v>
      </c>
      <c r="G28" s="1304">
        <v>27542</v>
      </c>
      <c r="H28" s="1304">
        <v>27339</v>
      </c>
      <c r="I28" s="1305">
        <v>7.6885283427595184</v>
      </c>
      <c r="J28" s="1305">
        <v>9.2931002834941161</v>
      </c>
      <c r="K28" s="1306">
        <v>13.280960802862673</v>
      </c>
      <c r="L28" s="1307">
        <v>-0.73705613245225177</v>
      </c>
    </row>
    <row r="29" spans="2:12" ht="26.25" customHeight="1" thickBot="1">
      <c r="B29" s="1308"/>
      <c r="C29" s="1309" t="s">
        <v>250</v>
      </c>
      <c r="D29" s="1310">
        <v>460102</v>
      </c>
      <c r="E29" s="1311">
        <v>327842</v>
      </c>
      <c r="F29" s="1310">
        <v>505957</v>
      </c>
      <c r="G29" s="1311">
        <v>358222</v>
      </c>
      <c r="H29" s="1311">
        <v>294186</v>
      </c>
      <c r="I29" s="1312">
        <v>100</v>
      </c>
      <c r="J29" s="1312">
        <v>99.999999999999986</v>
      </c>
      <c r="K29" s="1313">
        <v>9.266658939367133</v>
      </c>
      <c r="L29" s="1314">
        <v>-17.87606567994149</v>
      </c>
    </row>
    <row r="30" spans="2:12" ht="26.25" customHeight="1" thickTop="1">
      <c r="B30" s="1315"/>
      <c r="C30" s="1316"/>
      <c r="D30" s="1316"/>
      <c r="E30" s="1316"/>
      <c r="F30" s="1316"/>
      <c r="G30" s="1316"/>
      <c r="H30" s="1316"/>
      <c r="I30" s="1317"/>
      <c r="J30" s="1317"/>
      <c r="K30" s="1317"/>
      <c r="L30" s="1318"/>
    </row>
    <row r="31" spans="2:12" ht="26.25" customHeight="1">
      <c r="B31" s="1319"/>
      <c r="C31" s="1320" t="s">
        <v>1253</v>
      </c>
      <c r="D31" s="1320"/>
      <c r="E31" s="1321"/>
      <c r="F31" s="1321"/>
      <c r="G31" s="1321"/>
      <c r="H31" s="1321"/>
      <c r="I31" s="1321"/>
      <c r="J31" s="1321"/>
      <c r="K31" s="1321"/>
      <c r="L31" s="1322"/>
    </row>
    <row r="32" spans="2:12" ht="26.25" customHeight="1">
      <c r="B32" s="1301">
        <v>1</v>
      </c>
      <c r="C32" s="1302" t="s">
        <v>1237</v>
      </c>
      <c r="D32" s="1303">
        <v>93737</v>
      </c>
      <c r="E32" s="1304">
        <v>70334</v>
      </c>
      <c r="F32" s="1303">
        <v>91614</v>
      </c>
      <c r="G32" s="1304">
        <v>67994</v>
      </c>
      <c r="H32" s="1304">
        <v>70104</v>
      </c>
      <c r="I32" s="1305">
        <v>27.235511832470799</v>
      </c>
      <c r="J32" s="1305">
        <v>23.905148691088765</v>
      </c>
      <c r="K32" s="1306">
        <v>-3.3269826826285986</v>
      </c>
      <c r="L32" s="1323">
        <v>3.1032149895579009</v>
      </c>
    </row>
    <row r="33" spans="2:12" ht="26.25" customHeight="1">
      <c r="B33" s="1301">
        <v>2</v>
      </c>
      <c r="C33" s="1302" t="s">
        <v>1234</v>
      </c>
      <c r="D33" s="1303">
        <v>62412</v>
      </c>
      <c r="E33" s="1304">
        <v>46978</v>
      </c>
      <c r="F33" s="1303">
        <v>73442</v>
      </c>
      <c r="G33" s="1304">
        <v>54960</v>
      </c>
      <c r="H33" s="1304">
        <v>67186</v>
      </c>
      <c r="I33" s="1305">
        <v>22.014644384983896</v>
      </c>
      <c r="J33" s="1305">
        <v>22.910123815466875</v>
      </c>
      <c r="K33" s="1306">
        <v>16.990931925582188</v>
      </c>
      <c r="L33" s="1307">
        <v>22.245269286754009</v>
      </c>
    </row>
    <row r="34" spans="2:12" ht="26.25" customHeight="1">
      <c r="B34" s="1301">
        <v>3</v>
      </c>
      <c r="C34" s="1302" t="s">
        <v>1236</v>
      </c>
      <c r="D34" s="1303">
        <v>68407</v>
      </c>
      <c r="E34" s="1304">
        <v>51643</v>
      </c>
      <c r="F34" s="1303">
        <v>75310</v>
      </c>
      <c r="G34" s="1304">
        <v>59119</v>
      </c>
      <c r="H34" s="1304">
        <v>59118</v>
      </c>
      <c r="I34" s="1305">
        <v>23.680563344175091</v>
      </c>
      <c r="J34" s="1305">
        <v>20.158972103157961</v>
      </c>
      <c r="K34" s="1306">
        <v>14.476308502604418</v>
      </c>
      <c r="L34" s="1307">
        <v>-1.6915035775277865E-3</v>
      </c>
    </row>
    <row r="35" spans="2:12" ht="26.25" customHeight="1">
      <c r="B35" s="1301">
        <v>4</v>
      </c>
      <c r="C35" s="1302" t="s">
        <v>1235</v>
      </c>
      <c r="D35" s="1303">
        <v>22060</v>
      </c>
      <c r="E35" s="1304">
        <v>16487</v>
      </c>
      <c r="F35" s="1303">
        <v>38968</v>
      </c>
      <c r="G35" s="1304">
        <v>26010</v>
      </c>
      <c r="H35" s="1304">
        <v>47488</v>
      </c>
      <c r="I35" s="1305">
        <v>10.418502555557335</v>
      </c>
      <c r="J35" s="1305">
        <v>16.19319441176571</v>
      </c>
      <c r="K35" s="1306">
        <v>57.760659913871535</v>
      </c>
      <c r="L35" s="1307">
        <v>82.575932333717802</v>
      </c>
    </row>
    <row r="36" spans="2:12" ht="26.25" customHeight="1">
      <c r="B36" s="1301">
        <v>5</v>
      </c>
      <c r="C36" s="1302" t="s">
        <v>1238</v>
      </c>
      <c r="D36" s="1303">
        <v>11592</v>
      </c>
      <c r="E36" s="1304">
        <v>8127</v>
      </c>
      <c r="F36" s="1303">
        <v>20585</v>
      </c>
      <c r="G36" s="1304">
        <v>15877</v>
      </c>
      <c r="H36" s="1304">
        <v>13457</v>
      </c>
      <c r="I36" s="1305">
        <v>6.3596526364699661</v>
      </c>
      <c r="J36" s="1305">
        <v>4.5887764740383075</v>
      </c>
      <c r="K36" s="1306">
        <v>95.361141872769778</v>
      </c>
      <c r="L36" s="1307">
        <v>-15.24217421427222</v>
      </c>
    </row>
    <row r="37" spans="2:12" ht="26.25" customHeight="1">
      <c r="B37" s="1301">
        <v>6</v>
      </c>
      <c r="C37" s="1302" t="s">
        <v>1239</v>
      </c>
      <c r="D37" s="1303">
        <v>2321</v>
      </c>
      <c r="E37" s="1304">
        <v>1818</v>
      </c>
      <c r="F37" s="1303">
        <v>5501</v>
      </c>
      <c r="G37" s="1304">
        <v>4324</v>
      </c>
      <c r="H37" s="1304">
        <v>5585</v>
      </c>
      <c r="I37" s="1305">
        <v>1.7320109592552833</v>
      </c>
      <c r="J37" s="1305">
        <v>1.9044598801741803</v>
      </c>
      <c r="K37" s="1306">
        <v>137.84378437843782</v>
      </c>
      <c r="L37" s="1307">
        <v>29.16281221091581</v>
      </c>
    </row>
    <row r="38" spans="2:12" ht="26.25" customHeight="1">
      <c r="B38" s="1301">
        <v>7</v>
      </c>
      <c r="C38" s="1302" t="s">
        <v>1240</v>
      </c>
      <c r="D38" s="1303">
        <v>3364</v>
      </c>
      <c r="E38" s="1304">
        <v>2621</v>
      </c>
      <c r="F38" s="1303">
        <v>4327</v>
      </c>
      <c r="G38" s="1304">
        <v>3234</v>
      </c>
      <c r="H38" s="1304">
        <v>4697</v>
      </c>
      <c r="I38" s="1305">
        <v>1.2954032012561485</v>
      </c>
      <c r="J38" s="1305">
        <v>1.6016558741590199</v>
      </c>
      <c r="K38" s="1306">
        <v>23.388019839755824</v>
      </c>
      <c r="L38" s="1307">
        <v>45.238095238095234</v>
      </c>
    </row>
    <row r="39" spans="2:12" ht="26.25" customHeight="1">
      <c r="B39" s="1301">
        <v>8</v>
      </c>
      <c r="C39" s="1302" t="s">
        <v>1244</v>
      </c>
      <c r="D39" s="1303">
        <v>4690</v>
      </c>
      <c r="E39" s="1304">
        <v>3490</v>
      </c>
      <c r="F39" s="1303">
        <v>5084</v>
      </c>
      <c r="G39" s="1304">
        <v>4020</v>
      </c>
      <c r="H39" s="1304">
        <v>3316</v>
      </c>
      <c r="I39" s="1305">
        <v>1.6102414561069009</v>
      </c>
      <c r="J39" s="1305">
        <v>1.1307410855250819</v>
      </c>
      <c r="K39" s="1306">
        <v>15.186246418338101</v>
      </c>
      <c r="L39" s="1307">
        <v>-17.512437810945269</v>
      </c>
    </row>
    <row r="40" spans="2:12" ht="26.25" customHeight="1">
      <c r="B40" s="1301">
        <v>9</v>
      </c>
      <c r="C40" s="1302" t="s">
        <v>1242</v>
      </c>
      <c r="D40" s="1303">
        <v>3005</v>
      </c>
      <c r="E40" s="1304">
        <v>2282</v>
      </c>
      <c r="F40" s="1303">
        <v>3308</v>
      </c>
      <c r="G40" s="1304">
        <v>2615</v>
      </c>
      <c r="H40" s="1304">
        <v>2786</v>
      </c>
      <c r="I40" s="1305">
        <v>1.0474580616217775</v>
      </c>
      <c r="J40" s="1305">
        <v>0.95001346932233954</v>
      </c>
      <c r="K40" s="1306">
        <v>14.592462751971947</v>
      </c>
      <c r="L40" s="1307">
        <v>6.5391969407265771</v>
      </c>
    </row>
    <row r="41" spans="2:12" ht="26.25" customHeight="1">
      <c r="B41" s="1301">
        <v>10</v>
      </c>
      <c r="C41" s="1302" t="s">
        <v>1243</v>
      </c>
      <c r="D41" s="1303">
        <v>1020</v>
      </c>
      <c r="E41" s="1304">
        <v>821</v>
      </c>
      <c r="F41" s="1303">
        <v>1657</v>
      </c>
      <c r="G41" s="1304">
        <v>1328</v>
      </c>
      <c r="H41" s="1304">
        <v>2358</v>
      </c>
      <c r="I41" s="1305">
        <v>0.53194046112188165</v>
      </c>
      <c r="J41" s="1305">
        <v>0.80406739435106844</v>
      </c>
      <c r="K41" s="1306">
        <v>61.753958587088917</v>
      </c>
      <c r="L41" s="1307">
        <v>77.560240963855435</v>
      </c>
    </row>
    <row r="42" spans="2:12" ht="26.25" customHeight="1">
      <c r="B42" s="1301">
        <v>11</v>
      </c>
      <c r="C42" s="1302" t="s">
        <v>1247</v>
      </c>
      <c r="D42" s="1303">
        <v>902</v>
      </c>
      <c r="E42" s="1304">
        <v>695</v>
      </c>
      <c r="F42" s="1303">
        <v>1768</v>
      </c>
      <c r="G42" s="1304">
        <v>1417</v>
      </c>
      <c r="H42" s="1304">
        <v>2338</v>
      </c>
      <c r="I42" s="1305">
        <v>0.56759008539887523</v>
      </c>
      <c r="J42" s="1305">
        <v>0.79724748430568204</v>
      </c>
      <c r="K42" s="1306">
        <v>103.88489208633094</v>
      </c>
      <c r="L42" s="1307">
        <v>64.996471418489762</v>
      </c>
    </row>
    <row r="43" spans="2:12" ht="26.25" customHeight="1">
      <c r="B43" s="1301">
        <v>12</v>
      </c>
      <c r="C43" s="1302" t="s">
        <v>1245</v>
      </c>
      <c r="D43" s="1303">
        <v>1497</v>
      </c>
      <c r="E43" s="1304">
        <v>1086</v>
      </c>
      <c r="F43" s="1303">
        <v>2041</v>
      </c>
      <c r="G43" s="1304">
        <v>1488</v>
      </c>
      <c r="H43" s="1304">
        <v>2130</v>
      </c>
      <c r="I43" s="1305">
        <v>0.59602967330524093</v>
      </c>
      <c r="J43" s="1305">
        <v>0.72632041983366236</v>
      </c>
      <c r="K43" s="1306">
        <v>37.016574585635368</v>
      </c>
      <c r="L43" s="1307">
        <v>43.145161290322577</v>
      </c>
    </row>
    <row r="44" spans="2:12" ht="26.25" customHeight="1">
      <c r="B44" s="1301">
        <v>13</v>
      </c>
      <c r="C44" s="1302" t="s">
        <v>1250</v>
      </c>
      <c r="D44" s="1303">
        <v>320</v>
      </c>
      <c r="E44" s="1304">
        <v>239</v>
      </c>
      <c r="F44" s="1303">
        <v>853</v>
      </c>
      <c r="G44" s="1304">
        <v>600</v>
      </c>
      <c r="H44" s="1304">
        <v>1497</v>
      </c>
      <c r="I44" s="1305">
        <v>0.24033454568759713</v>
      </c>
      <c r="J44" s="1305">
        <v>0.51047026689717967</v>
      </c>
      <c r="K44" s="1306">
        <v>151.04602510460251</v>
      </c>
      <c r="L44" s="1307">
        <v>149.5</v>
      </c>
    </row>
    <row r="45" spans="2:12" ht="26.25" customHeight="1">
      <c r="B45" s="1301">
        <v>14</v>
      </c>
      <c r="C45" s="1302" t="s">
        <v>1249</v>
      </c>
      <c r="D45" s="1303">
        <v>672</v>
      </c>
      <c r="E45" s="1304">
        <v>589</v>
      </c>
      <c r="F45" s="1303">
        <v>554</v>
      </c>
      <c r="G45" s="1304">
        <v>450</v>
      </c>
      <c r="H45" s="1304">
        <v>489</v>
      </c>
      <c r="I45" s="1305">
        <v>0.18025090926569787</v>
      </c>
      <c r="J45" s="1305">
        <v>0.16674680060969996</v>
      </c>
      <c r="K45" s="1306">
        <v>-23.599320882852293</v>
      </c>
      <c r="L45" s="1307">
        <v>8.6666666666666679</v>
      </c>
    </row>
    <row r="46" spans="2:12" ht="26.25" customHeight="1">
      <c r="B46" s="1301">
        <v>15</v>
      </c>
      <c r="C46" s="1302" t="s">
        <v>1241</v>
      </c>
      <c r="D46" s="1303">
        <v>189</v>
      </c>
      <c r="E46" s="1304">
        <v>125</v>
      </c>
      <c r="F46" s="1303">
        <v>489</v>
      </c>
      <c r="G46" s="1304">
        <v>362</v>
      </c>
      <c r="H46" s="1304">
        <v>334</v>
      </c>
      <c r="I46" s="1305">
        <v>0.14500184256485027</v>
      </c>
      <c r="J46" s="1305">
        <v>0.11389249775795457</v>
      </c>
      <c r="K46" s="1306">
        <v>189.6</v>
      </c>
      <c r="L46" s="1307">
        <v>-7.7348066298342566</v>
      </c>
    </row>
    <row r="47" spans="2:12" ht="26.25" customHeight="1">
      <c r="B47" s="1301">
        <v>16</v>
      </c>
      <c r="C47" s="1302" t="s">
        <v>1248</v>
      </c>
      <c r="D47" s="1303">
        <v>227</v>
      </c>
      <c r="E47" s="1304">
        <v>185</v>
      </c>
      <c r="F47" s="1303">
        <v>244</v>
      </c>
      <c r="G47" s="1304">
        <v>183</v>
      </c>
      <c r="H47" s="1304">
        <v>285</v>
      </c>
      <c r="I47" s="1305">
        <v>7.3302036434717124E-2</v>
      </c>
      <c r="J47" s="1305">
        <v>9.718371814675765E-2</v>
      </c>
      <c r="K47" s="1306">
        <v>-1.0810810810810811</v>
      </c>
      <c r="L47" s="1307">
        <v>55.737704918032783</v>
      </c>
    </row>
    <row r="48" spans="2:12" ht="26.25" customHeight="1">
      <c r="B48" s="1301">
        <v>17</v>
      </c>
      <c r="C48" s="1302" t="s">
        <v>1246</v>
      </c>
      <c r="D48" s="1303">
        <v>226</v>
      </c>
      <c r="E48" s="1304">
        <v>177</v>
      </c>
      <c r="F48" s="1303">
        <v>207</v>
      </c>
      <c r="G48" s="1304">
        <v>161</v>
      </c>
      <c r="H48" s="1304">
        <v>202</v>
      </c>
      <c r="I48" s="1305">
        <v>6.4489769759505239E-2</v>
      </c>
      <c r="J48" s="1305">
        <v>6.8881091458403668E-2</v>
      </c>
      <c r="K48" s="1306">
        <v>-9.0395480225988756</v>
      </c>
      <c r="L48" s="1307">
        <v>25.465838509316761</v>
      </c>
    </row>
    <row r="49" spans="2:12" ht="26.25" customHeight="1">
      <c r="B49" s="1301">
        <v>18</v>
      </c>
      <c r="C49" s="1302" t="s">
        <v>1252</v>
      </c>
      <c r="D49" s="1303">
        <v>417</v>
      </c>
      <c r="E49" s="1304">
        <v>354</v>
      </c>
      <c r="F49" s="1303">
        <v>79</v>
      </c>
      <c r="G49" s="1304">
        <v>75</v>
      </c>
      <c r="H49" s="1304">
        <v>192</v>
      </c>
      <c r="I49" s="1305">
        <v>3.0041818210949641E-2</v>
      </c>
      <c r="J49" s="1305">
        <v>6.5471136435710411E-2</v>
      </c>
      <c r="K49" s="1306">
        <v>-78.813559322033896</v>
      </c>
      <c r="L49" s="1307">
        <v>156</v>
      </c>
    </row>
    <row r="50" spans="2:12" ht="15.75">
      <c r="B50" s="1301">
        <v>19</v>
      </c>
      <c r="C50" s="1302" t="s">
        <v>1251</v>
      </c>
      <c r="D50" s="1303">
        <v>47</v>
      </c>
      <c r="E50" s="1304">
        <v>36</v>
      </c>
      <c r="F50" s="1303">
        <v>31</v>
      </c>
      <c r="G50" s="1304">
        <v>28</v>
      </c>
      <c r="H50" s="1304">
        <v>37</v>
      </c>
      <c r="I50" s="1305">
        <v>1.1215612132087866E-2</v>
      </c>
      <c r="J50" s="1305">
        <v>1.2616833583965027E-2</v>
      </c>
      <c r="K50" s="1306">
        <v>-22.222222222222221</v>
      </c>
      <c r="L50" s="1307">
        <v>32.142857142857139</v>
      </c>
    </row>
    <row r="51" spans="2:12" ht="15.75">
      <c r="B51" s="1301">
        <v>20</v>
      </c>
      <c r="C51" s="1302" t="s">
        <v>683</v>
      </c>
      <c r="D51" s="1303">
        <v>4090</v>
      </c>
      <c r="E51" s="1304">
        <v>3139</v>
      </c>
      <c r="F51" s="1303">
        <v>7247</v>
      </c>
      <c r="G51" s="1324">
        <v>5407</v>
      </c>
      <c r="H51" s="1304">
        <v>9660</v>
      </c>
      <c r="I51" s="1305">
        <v>2.1658148142213962</v>
      </c>
      <c r="J51" s="1305">
        <v>3.29401655192168</v>
      </c>
      <c r="K51" s="1306">
        <v>72.25230965275567</v>
      </c>
      <c r="L51" s="1307">
        <v>78.657296097651198</v>
      </c>
    </row>
    <row r="52" spans="2:12" ht="16.5" thickBot="1">
      <c r="B52" s="1325"/>
      <c r="C52" s="1326" t="s">
        <v>1254</v>
      </c>
      <c r="D52" s="1310">
        <v>281195</v>
      </c>
      <c r="E52" s="1327">
        <v>182783</v>
      </c>
      <c r="F52" s="1310">
        <v>333309</v>
      </c>
      <c r="G52" s="1327">
        <v>249652</v>
      </c>
      <c r="H52" s="1327">
        <v>293259</v>
      </c>
      <c r="I52" s="1313">
        <v>100</v>
      </c>
      <c r="J52" s="1313">
        <v>100</v>
      </c>
      <c r="K52" s="1313">
        <v>18.940492277728225</v>
      </c>
      <c r="L52" s="1314">
        <v>15.906864210705463</v>
      </c>
    </row>
    <row r="53" spans="2:12" ht="15.75" thickTop="1">
      <c r="B53" s="1328" t="s">
        <v>1255</v>
      </c>
      <c r="C53" s="1329"/>
      <c r="D53" s="1330"/>
      <c r="E53" s="1330"/>
      <c r="F53" s="1330"/>
      <c r="G53" s="1330"/>
      <c r="H53" s="1329"/>
      <c r="I53" s="1329"/>
      <c r="J53" s="1329"/>
      <c r="K53" s="1329"/>
    </row>
    <row r="54" spans="2:12">
      <c r="B54" s="1328" t="s">
        <v>1256</v>
      </c>
      <c r="C54" s="1329"/>
      <c r="D54" s="1329"/>
      <c r="E54" s="1329"/>
      <c r="F54" s="1329"/>
      <c r="G54" s="1329"/>
      <c r="H54" s="1331"/>
      <c r="I54" s="1329"/>
      <c r="J54" s="1329"/>
      <c r="K54" s="1329"/>
    </row>
    <row r="55" spans="2:12">
      <c r="B55" s="1329"/>
      <c r="C55" s="1329"/>
      <c r="D55" s="1329"/>
      <c r="E55" s="1329"/>
      <c r="F55" s="1329"/>
      <c r="G55" s="1329"/>
      <c r="H55" s="1329"/>
      <c r="I55" s="1329"/>
    </row>
  </sheetData>
  <mergeCells count="13">
    <mergeCell ref="K5:L5"/>
    <mergeCell ref="I6:J6"/>
    <mergeCell ref="B8:L8"/>
    <mergeCell ref="B1:L1"/>
    <mergeCell ref="B2:L2"/>
    <mergeCell ref="B3:L3"/>
    <mergeCell ref="B4:L4"/>
    <mergeCell ref="B5:B7"/>
    <mergeCell ref="C5:C7"/>
    <mergeCell ref="D5:E6"/>
    <mergeCell ref="F5:G6"/>
    <mergeCell ref="H5:H6"/>
    <mergeCell ref="I5:J5"/>
  </mergeCells>
  <pageMargins left="0.5" right="0.5" top="0.5" bottom="0.5" header="0" footer="0"/>
  <pageSetup paperSize="9" scale="4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topLeftCell="A15" zoomScaleNormal="100" zoomScaleSheetLayoutView="100" workbookViewId="0">
      <selection sqref="A1:L1"/>
    </sheetView>
  </sheetViews>
  <sheetFormatPr defaultColWidth="56" defaultRowHeight="15"/>
  <cols>
    <col min="1" max="1" width="5.42578125" style="466" bestFit="1" customWidth="1"/>
    <col min="2" max="2" width="36" style="408" customWidth="1"/>
    <col min="3" max="3" width="11.42578125" style="408" bestFit="1" customWidth="1"/>
    <col min="4" max="7" width="11.140625" style="408" bestFit="1" customWidth="1"/>
    <col min="8" max="8" width="12.5703125" style="408" bestFit="1" customWidth="1"/>
    <col min="9" max="12" width="8.7109375" style="408" bestFit="1" customWidth="1"/>
    <col min="13" max="13" width="27.7109375" style="408" customWidth="1"/>
    <col min="14" max="14" width="13.42578125" style="408" bestFit="1" customWidth="1"/>
    <col min="15" max="15" width="6.140625" style="408" customWidth="1"/>
    <col min="16" max="16" width="9.28515625" style="408" bestFit="1" customWidth="1"/>
    <col min="17" max="16384" width="56" style="408"/>
  </cols>
  <sheetData>
    <row r="1" spans="1:31">
      <c r="A1" s="2964" t="s">
        <v>958</v>
      </c>
      <c r="B1" s="2964"/>
      <c r="C1" s="2964"/>
      <c r="D1" s="2964"/>
      <c r="E1" s="2964"/>
      <c r="F1" s="2964"/>
      <c r="G1" s="2964"/>
      <c r="H1" s="2964"/>
      <c r="I1" s="2964"/>
      <c r="J1" s="2964"/>
      <c r="K1" s="2964"/>
      <c r="L1" s="2964"/>
    </row>
    <row r="2" spans="1:31">
      <c r="A2" s="2964" t="s">
        <v>500</v>
      </c>
      <c r="B2" s="2964"/>
      <c r="C2" s="2964"/>
      <c r="D2" s="2964"/>
      <c r="E2" s="2964"/>
      <c r="F2" s="2964"/>
      <c r="G2" s="2964"/>
      <c r="H2" s="2964"/>
      <c r="I2" s="2964"/>
      <c r="J2" s="2964"/>
      <c r="K2" s="2964"/>
      <c r="L2" s="2964"/>
    </row>
    <row r="3" spans="1:31">
      <c r="A3" s="2965" t="s">
        <v>501</v>
      </c>
      <c r="B3" s="2965"/>
      <c r="C3" s="2965"/>
      <c r="D3" s="2965"/>
      <c r="E3" s="2965"/>
      <c r="F3" s="2965"/>
      <c r="G3" s="2965"/>
      <c r="H3" s="2965"/>
      <c r="I3" s="2965"/>
      <c r="J3" s="2965"/>
      <c r="K3" s="2965"/>
      <c r="L3" s="2965"/>
    </row>
    <row r="4" spans="1:31" ht="15.75" thickBot="1">
      <c r="A4" s="2966" t="s">
        <v>119</v>
      </c>
      <c r="B4" s="2966"/>
      <c r="C4" s="2966"/>
      <c r="D4" s="2966"/>
      <c r="E4" s="2966"/>
      <c r="F4" s="2966"/>
      <c r="G4" s="2966"/>
      <c r="H4" s="2966"/>
      <c r="I4" s="2966"/>
      <c r="J4" s="2966"/>
      <c r="K4" s="2966"/>
      <c r="L4" s="2966"/>
    </row>
    <row r="5" spans="1:31" ht="15.75" thickTop="1">
      <c r="A5" s="410"/>
      <c r="B5" s="411"/>
      <c r="C5" s="2967"/>
      <c r="D5" s="2967"/>
      <c r="E5" s="2967"/>
      <c r="F5" s="2967"/>
      <c r="G5" s="2967"/>
      <c r="H5" s="2967"/>
      <c r="I5" s="2967"/>
      <c r="J5" s="2967"/>
      <c r="K5" s="2967"/>
      <c r="L5" s="2968"/>
    </row>
    <row r="6" spans="1:31" s="210" customFormat="1" ht="16.5" customHeight="1">
      <c r="A6" s="2969"/>
      <c r="B6" s="2970" t="s">
        <v>502</v>
      </c>
      <c r="C6" s="2954" t="s">
        <v>503</v>
      </c>
      <c r="D6" s="412" t="s">
        <v>504</v>
      </c>
      <c r="E6" s="2959" t="s">
        <v>505</v>
      </c>
      <c r="F6" s="2959"/>
      <c r="G6" s="2959" t="s">
        <v>312</v>
      </c>
      <c r="H6" s="2959"/>
      <c r="I6" s="2953" t="s">
        <v>506</v>
      </c>
      <c r="J6" s="2954"/>
      <c r="K6" s="2953" t="s">
        <v>506</v>
      </c>
      <c r="L6" s="2957"/>
    </row>
    <row r="7" spans="1:31" s="210" customFormat="1" ht="16.5" customHeight="1">
      <c r="A7" s="2969"/>
      <c r="B7" s="2970"/>
      <c r="C7" s="2971"/>
      <c r="D7" s="412" t="s">
        <v>507</v>
      </c>
      <c r="E7" s="2959" t="s">
        <v>508</v>
      </c>
      <c r="F7" s="2959"/>
      <c r="G7" s="2959" t="s">
        <v>509</v>
      </c>
      <c r="H7" s="2959"/>
      <c r="I7" s="2955"/>
      <c r="J7" s="2956"/>
      <c r="K7" s="2955"/>
      <c r="L7" s="2958"/>
    </row>
    <row r="8" spans="1:31" s="210" customFormat="1" ht="16.5">
      <c r="A8" s="2969"/>
      <c r="B8" s="2970"/>
      <c r="C8" s="2971"/>
      <c r="D8" s="415" t="s">
        <v>510</v>
      </c>
      <c r="E8" s="415" t="s">
        <v>511</v>
      </c>
      <c r="F8" s="415" t="s">
        <v>510</v>
      </c>
      <c r="G8" s="415" t="s">
        <v>511</v>
      </c>
      <c r="H8" s="415" t="s">
        <v>512</v>
      </c>
      <c r="I8" s="2960" t="s">
        <v>513</v>
      </c>
      <c r="J8" s="2960" t="s">
        <v>514</v>
      </c>
      <c r="K8" s="2960" t="s">
        <v>515</v>
      </c>
      <c r="L8" s="2962" t="s">
        <v>516</v>
      </c>
    </row>
    <row r="9" spans="1:31" s="210" customFormat="1">
      <c r="A9" s="2969"/>
      <c r="B9" s="2970"/>
      <c r="C9" s="2971"/>
      <c r="D9" s="417" t="s">
        <v>517</v>
      </c>
      <c r="E9" s="417" t="s">
        <v>518</v>
      </c>
      <c r="F9" s="417" t="s">
        <v>517</v>
      </c>
      <c r="G9" s="417" t="s">
        <v>518</v>
      </c>
      <c r="H9" s="417" t="s">
        <v>517</v>
      </c>
      <c r="I9" s="2961"/>
      <c r="J9" s="2961"/>
      <c r="K9" s="2961"/>
      <c r="L9" s="2963"/>
    </row>
    <row r="10" spans="1:31" s="210" customFormat="1">
      <c r="A10" s="2969"/>
      <c r="B10" s="2970"/>
      <c r="C10" s="2971"/>
      <c r="D10" s="417" t="s">
        <v>519</v>
      </c>
      <c r="E10" s="417" t="s">
        <v>520</v>
      </c>
      <c r="F10" s="417" t="s">
        <v>519</v>
      </c>
      <c r="G10" s="417" t="s">
        <v>520</v>
      </c>
      <c r="H10" s="417" t="s">
        <v>519</v>
      </c>
      <c r="I10" s="2961"/>
      <c r="J10" s="2961"/>
      <c r="K10" s="2961"/>
      <c r="L10" s="2963"/>
    </row>
    <row r="11" spans="1:31" s="210" customFormat="1">
      <c r="A11" s="2969"/>
      <c r="B11" s="2970"/>
      <c r="C11" s="2956"/>
      <c r="D11" s="418">
        <v>1</v>
      </c>
      <c r="E11" s="418">
        <v>2</v>
      </c>
      <c r="F11" s="418">
        <v>3</v>
      </c>
      <c r="G11" s="418">
        <v>4</v>
      </c>
      <c r="H11" s="418">
        <v>5</v>
      </c>
      <c r="I11" s="2961"/>
      <c r="J11" s="2961"/>
      <c r="K11" s="2961"/>
      <c r="L11" s="2963"/>
    </row>
    <row r="12" spans="1:31" s="210" customFormat="1" ht="11.45" customHeight="1">
      <c r="A12" s="419"/>
      <c r="B12" s="420"/>
      <c r="C12" s="420"/>
      <c r="D12" s="421"/>
      <c r="E12" s="421"/>
      <c r="F12" s="421"/>
      <c r="G12" s="421"/>
      <c r="H12" s="421"/>
      <c r="I12" s="420"/>
      <c r="J12" s="420"/>
      <c r="K12" s="420"/>
      <c r="L12" s="422"/>
      <c r="M12" s="408"/>
      <c r="N12" s="408"/>
      <c r="O12" s="408"/>
      <c r="P12" s="408"/>
      <c r="Q12" s="408"/>
      <c r="R12" s="408"/>
      <c r="S12" s="408"/>
      <c r="T12" s="408"/>
      <c r="U12" s="408"/>
      <c r="V12" s="408"/>
      <c r="W12" s="408"/>
      <c r="X12" s="408"/>
      <c r="Y12" s="408"/>
      <c r="Z12" s="408"/>
      <c r="AA12" s="408"/>
      <c r="AB12" s="408"/>
      <c r="AC12" s="408"/>
      <c r="AD12" s="408"/>
      <c r="AE12" s="408"/>
    </row>
    <row r="13" spans="1:31">
      <c r="A13" s="423"/>
      <c r="B13" s="424" t="s">
        <v>521</v>
      </c>
      <c r="C13" s="425">
        <v>100.00000420000001</v>
      </c>
      <c r="D13" s="426">
        <v>100.18702</v>
      </c>
      <c r="E13" s="426">
        <v>103.228836</v>
      </c>
      <c r="F13" s="426">
        <v>103.58144</v>
      </c>
      <c r="G13" s="426">
        <v>106.96442</v>
      </c>
      <c r="H13" s="426">
        <v>108.21069</v>
      </c>
      <c r="I13" s="426">
        <v>3.3880836060399702</v>
      </c>
      <c r="J13" s="426">
        <v>0.3415751001977867</v>
      </c>
      <c r="K13" s="426">
        <v>4.4691886886299299</v>
      </c>
      <c r="L13" s="427">
        <v>1.1651257492912208</v>
      </c>
      <c r="O13" s="428"/>
      <c r="P13" s="429"/>
    </row>
    <row r="14" spans="1:31" ht="13.5" customHeight="1">
      <c r="A14" s="430"/>
      <c r="B14" s="431"/>
      <c r="C14" s="432"/>
      <c r="D14" s="431"/>
      <c r="E14" s="431"/>
      <c r="F14" s="431"/>
      <c r="G14" s="431"/>
      <c r="H14" s="431"/>
      <c r="I14" s="431"/>
      <c r="J14" s="431"/>
      <c r="K14" s="431"/>
      <c r="L14" s="433"/>
      <c r="O14" s="428"/>
      <c r="P14" s="429"/>
    </row>
    <row r="15" spans="1:31">
      <c r="A15" s="434" t="s">
        <v>491</v>
      </c>
      <c r="B15" s="435" t="s">
        <v>522</v>
      </c>
      <c r="C15" s="436">
        <v>35.494131200000005</v>
      </c>
      <c r="D15" s="437">
        <v>99.874015999999997</v>
      </c>
      <c r="E15" s="437">
        <v>101.57818</v>
      </c>
      <c r="F15" s="437">
        <v>102.319855</v>
      </c>
      <c r="G15" s="437">
        <v>105.23117999999999</v>
      </c>
      <c r="H15" s="437">
        <v>106.42010000000001</v>
      </c>
      <c r="I15" s="437">
        <v>2.4489242527305777</v>
      </c>
      <c r="J15" s="437">
        <v>0.73015188891945115</v>
      </c>
      <c r="K15" s="437">
        <v>4.0072818711480664</v>
      </c>
      <c r="L15" s="438">
        <v>1.129817227175451</v>
      </c>
      <c r="O15" s="428"/>
      <c r="P15" s="429"/>
    </row>
    <row r="16" spans="1:31">
      <c r="A16" s="439" t="s">
        <v>523</v>
      </c>
      <c r="B16" s="440" t="s">
        <v>524</v>
      </c>
      <c r="C16" s="441">
        <v>8.083736</v>
      </c>
      <c r="D16" s="442">
        <v>101.63867999999999</v>
      </c>
      <c r="E16" s="442">
        <v>105.693344</v>
      </c>
      <c r="F16" s="442">
        <v>105.10916</v>
      </c>
      <c r="G16" s="442">
        <v>103.38854000000001</v>
      </c>
      <c r="H16" s="442">
        <v>103.34513</v>
      </c>
      <c r="I16" s="442">
        <v>3.4145268317140847</v>
      </c>
      <c r="J16" s="442">
        <v>-0.55271597802789074</v>
      </c>
      <c r="K16" s="442">
        <v>-1.6782837956273369</v>
      </c>
      <c r="L16" s="443">
        <v>-4.1987245394906836E-2</v>
      </c>
      <c r="O16" s="428"/>
      <c r="P16" s="429"/>
    </row>
    <row r="17" spans="1:16">
      <c r="A17" s="444" t="s">
        <v>525</v>
      </c>
      <c r="B17" s="445" t="s">
        <v>526</v>
      </c>
      <c r="C17" s="446">
        <v>1.7580439999999999</v>
      </c>
      <c r="D17" s="447">
        <v>100.66437999999999</v>
      </c>
      <c r="E17" s="447">
        <v>107.73678</v>
      </c>
      <c r="F17" s="447">
        <v>107.29213</v>
      </c>
      <c r="G17" s="447">
        <v>103.79204</v>
      </c>
      <c r="H17" s="447">
        <v>104.314415</v>
      </c>
      <c r="I17" s="447">
        <v>6.5840071731430641</v>
      </c>
      <c r="J17" s="447">
        <v>-0.412718850516967</v>
      </c>
      <c r="K17" s="447">
        <v>-2.775334034285649</v>
      </c>
      <c r="L17" s="448">
        <v>0.50329004035376101</v>
      </c>
      <c r="M17" s="449"/>
      <c r="O17" s="428"/>
      <c r="P17" s="429"/>
    </row>
    <row r="18" spans="1:16">
      <c r="A18" s="444" t="s">
        <v>527</v>
      </c>
      <c r="B18" s="445" t="s">
        <v>528</v>
      </c>
      <c r="C18" s="446">
        <v>4.645346</v>
      </c>
      <c r="D18" s="447">
        <v>97.932320000000004</v>
      </c>
      <c r="E18" s="447">
        <v>89.704400000000007</v>
      </c>
      <c r="F18" s="447">
        <v>92.80153</v>
      </c>
      <c r="G18" s="447">
        <v>100.01127</v>
      </c>
      <c r="H18" s="447">
        <v>101.32241</v>
      </c>
      <c r="I18" s="447">
        <v>-5.2391181991808224</v>
      </c>
      <c r="J18" s="447">
        <v>3.4525954133799388</v>
      </c>
      <c r="K18" s="447">
        <v>9.1818313771335482</v>
      </c>
      <c r="L18" s="448">
        <v>1.3109922511733032</v>
      </c>
      <c r="N18" s="449"/>
      <c r="O18" s="428"/>
      <c r="P18" s="429"/>
    </row>
    <row r="19" spans="1:16">
      <c r="A19" s="444" t="s">
        <v>529</v>
      </c>
      <c r="B19" s="445" t="s">
        <v>530</v>
      </c>
      <c r="C19" s="446">
        <v>6.7565799999999996</v>
      </c>
      <c r="D19" s="447">
        <v>100.54452499999999</v>
      </c>
      <c r="E19" s="447">
        <v>98.678794999999994</v>
      </c>
      <c r="F19" s="447">
        <v>99.645449999999997</v>
      </c>
      <c r="G19" s="447">
        <v>103.65237</v>
      </c>
      <c r="H19" s="447">
        <v>104.0595</v>
      </c>
      <c r="I19" s="447">
        <v>-0.89420582572745388</v>
      </c>
      <c r="J19" s="447">
        <v>0.97959749103138449</v>
      </c>
      <c r="K19" s="447">
        <v>4.429755698830192</v>
      </c>
      <c r="L19" s="448">
        <v>0.39278407237577539</v>
      </c>
      <c r="O19" s="428"/>
      <c r="P19" s="429"/>
    </row>
    <row r="20" spans="1:16">
      <c r="A20" s="444" t="s">
        <v>531</v>
      </c>
      <c r="B20" s="445" t="s">
        <v>532</v>
      </c>
      <c r="C20" s="446">
        <v>4.2775920000000003</v>
      </c>
      <c r="D20" s="447">
        <v>99.993415999999996</v>
      </c>
      <c r="E20" s="447">
        <v>103.10399</v>
      </c>
      <c r="F20" s="447">
        <v>102.647575</v>
      </c>
      <c r="G20" s="447">
        <v>105.274704</v>
      </c>
      <c r="H20" s="447">
        <v>105.54148000000001</v>
      </c>
      <c r="I20" s="447">
        <v>2.6543337613348541</v>
      </c>
      <c r="J20" s="447">
        <v>-0.44267442996142847</v>
      </c>
      <c r="K20" s="447">
        <v>2.8192629002682423</v>
      </c>
      <c r="L20" s="448">
        <v>0.25340940402929846</v>
      </c>
      <c r="O20" s="428"/>
      <c r="P20" s="429"/>
    </row>
    <row r="21" spans="1:16">
      <c r="A21" s="444" t="s">
        <v>533</v>
      </c>
      <c r="B21" s="445" t="s">
        <v>534</v>
      </c>
      <c r="C21" s="446">
        <v>2.9700160000000002</v>
      </c>
      <c r="D21" s="447">
        <v>100.07373</v>
      </c>
      <c r="E21" s="447">
        <v>111.518196</v>
      </c>
      <c r="F21" s="447">
        <v>111.71675999999999</v>
      </c>
      <c r="G21" s="447">
        <v>122.51849</v>
      </c>
      <c r="H21" s="447">
        <v>126.092186</v>
      </c>
      <c r="I21" s="447">
        <v>11.634451918600419</v>
      </c>
      <c r="J21" s="447">
        <v>0.17805524759384639</v>
      </c>
      <c r="K21" s="447">
        <v>12.867743389622106</v>
      </c>
      <c r="L21" s="448">
        <v>2.9168625894752722</v>
      </c>
      <c r="O21" s="428"/>
      <c r="P21" s="429"/>
    </row>
    <row r="22" spans="1:16">
      <c r="A22" s="444" t="s">
        <v>535</v>
      </c>
      <c r="B22" s="445" t="s">
        <v>536</v>
      </c>
      <c r="C22" s="446">
        <v>3.2340680000000002</v>
      </c>
      <c r="D22" s="447">
        <v>97.058310000000006</v>
      </c>
      <c r="E22" s="447">
        <v>102.24791</v>
      </c>
      <c r="F22" s="447">
        <v>105.86384</v>
      </c>
      <c r="G22" s="447">
        <v>112.092705</v>
      </c>
      <c r="H22" s="447">
        <v>118.22307000000001</v>
      </c>
      <c r="I22" s="447">
        <v>9.0724122437326571</v>
      </c>
      <c r="J22" s="447">
        <v>3.536434143250446</v>
      </c>
      <c r="K22" s="447">
        <v>11.674647358342582</v>
      </c>
      <c r="L22" s="448">
        <v>5.4690133492630224</v>
      </c>
      <c r="O22" s="428"/>
      <c r="P22" s="429"/>
    </row>
    <row r="23" spans="1:16">
      <c r="A23" s="444" t="s">
        <v>537</v>
      </c>
      <c r="B23" s="445" t="s">
        <v>538</v>
      </c>
      <c r="C23" s="446">
        <v>1.1008899999999999</v>
      </c>
      <c r="D23" s="447">
        <v>98.597880000000004</v>
      </c>
      <c r="E23" s="447">
        <v>100.49845000000001</v>
      </c>
      <c r="F23" s="447">
        <v>100.64024999999999</v>
      </c>
      <c r="G23" s="447">
        <v>101.538605</v>
      </c>
      <c r="H23" s="447">
        <v>101.58825</v>
      </c>
      <c r="I23" s="447">
        <v>2.0714137058524926</v>
      </c>
      <c r="J23" s="447">
        <v>0.14109670348148029</v>
      </c>
      <c r="K23" s="447">
        <v>0.94196904320091335</v>
      </c>
      <c r="L23" s="448">
        <v>4.8892733950793854E-2</v>
      </c>
      <c r="O23" s="428"/>
      <c r="P23" s="429"/>
    </row>
    <row r="24" spans="1:16">
      <c r="A24" s="444" t="s">
        <v>539</v>
      </c>
      <c r="B24" s="445" t="s">
        <v>540</v>
      </c>
      <c r="C24" s="446">
        <v>1.801496</v>
      </c>
      <c r="D24" s="447">
        <v>98.654849999999996</v>
      </c>
      <c r="E24" s="447">
        <v>96.175600000000003</v>
      </c>
      <c r="F24" s="447">
        <v>96.363600000000005</v>
      </c>
      <c r="G24" s="447">
        <v>94.22251</v>
      </c>
      <c r="H24" s="447">
        <v>94.785904000000002</v>
      </c>
      <c r="I24" s="447">
        <v>-2.3224909875186057</v>
      </c>
      <c r="J24" s="447">
        <v>0.19547577556053852</v>
      </c>
      <c r="K24" s="447">
        <v>-1.6372323159367141</v>
      </c>
      <c r="L24" s="448">
        <v>0.59793991902783716</v>
      </c>
      <c r="O24" s="428"/>
      <c r="P24" s="429"/>
    </row>
    <row r="25" spans="1:16">
      <c r="A25" s="450" t="s">
        <v>541</v>
      </c>
      <c r="B25" s="451" t="s">
        <v>542</v>
      </c>
      <c r="C25" s="452">
        <v>0.8663632</v>
      </c>
      <c r="D25" s="453">
        <v>100.38019</v>
      </c>
      <c r="E25" s="453">
        <v>105.458046</v>
      </c>
      <c r="F25" s="453">
        <v>105.55540999999999</v>
      </c>
      <c r="G25" s="453">
        <v>108.13149</v>
      </c>
      <c r="H25" s="453">
        <v>108.27184</v>
      </c>
      <c r="I25" s="453">
        <v>5.1556188526839861</v>
      </c>
      <c r="J25" s="453">
        <v>9.2324866326464416E-2</v>
      </c>
      <c r="K25" s="453">
        <v>2.5734635486707873</v>
      </c>
      <c r="L25" s="454">
        <v>0.12979567746637599</v>
      </c>
      <c r="O25" s="428"/>
      <c r="P25" s="429"/>
    </row>
    <row r="26" spans="1:16">
      <c r="A26" s="434" t="s">
        <v>479</v>
      </c>
      <c r="B26" s="435" t="s">
        <v>543</v>
      </c>
      <c r="C26" s="436">
        <v>64.505873000000008</v>
      </c>
      <c r="D26" s="437">
        <v>100.359245</v>
      </c>
      <c r="E26" s="437">
        <v>104.13711000000001</v>
      </c>
      <c r="F26" s="437">
        <v>104.27634999999999</v>
      </c>
      <c r="G26" s="437">
        <v>107.921486</v>
      </c>
      <c r="H26" s="437">
        <v>109.19871999999999</v>
      </c>
      <c r="I26" s="437">
        <v>3.9030833681540571</v>
      </c>
      <c r="J26" s="437">
        <v>0.13370833893890222</v>
      </c>
      <c r="K26" s="437">
        <v>4.7205046973738547</v>
      </c>
      <c r="L26" s="438">
        <v>1.183484445349464</v>
      </c>
      <c r="O26" s="428"/>
      <c r="P26" s="429"/>
    </row>
    <row r="27" spans="1:16">
      <c r="A27" s="439" t="s">
        <v>544</v>
      </c>
      <c r="B27" s="455" t="s">
        <v>545</v>
      </c>
      <c r="C27" s="441">
        <v>1.257288</v>
      </c>
      <c r="D27" s="442">
        <v>100.22192</v>
      </c>
      <c r="E27" s="442">
        <v>106.30437000000001</v>
      </c>
      <c r="F27" s="442">
        <v>106.30437000000001</v>
      </c>
      <c r="G27" s="442">
        <v>111.376755</v>
      </c>
      <c r="H27" s="442">
        <v>111.376755</v>
      </c>
      <c r="I27" s="442">
        <v>6.0689817157763741</v>
      </c>
      <c r="J27" s="442">
        <v>0</v>
      </c>
      <c r="K27" s="442">
        <v>4.77156771636011</v>
      </c>
      <c r="L27" s="443">
        <v>0</v>
      </c>
      <c r="O27" s="428"/>
      <c r="P27" s="429"/>
    </row>
    <row r="28" spans="1:16">
      <c r="A28" s="444" t="s">
        <v>546</v>
      </c>
      <c r="B28" s="445" t="s">
        <v>547</v>
      </c>
      <c r="C28" s="446">
        <v>1.0348919999999999</v>
      </c>
      <c r="D28" s="447">
        <v>99.961870000000005</v>
      </c>
      <c r="E28" s="447">
        <v>104.78595</v>
      </c>
      <c r="F28" s="447">
        <v>104.78595</v>
      </c>
      <c r="G28" s="447">
        <v>108.523544</v>
      </c>
      <c r="H28" s="447">
        <v>108.523544</v>
      </c>
      <c r="I28" s="447">
        <v>4.8259201233430247</v>
      </c>
      <c r="J28" s="447">
        <v>0</v>
      </c>
      <c r="K28" s="447">
        <v>3.5668846825361697</v>
      </c>
      <c r="L28" s="448">
        <v>0</v>
      </c>
      <c r="M28" s="449"/>
      <c r="O28" s="428"/>
      <c r="P28" s="429"/>
    </row>
    <row r="29" spans="1:16">
      <c r="A29" s="444" t="s">
        <v>548</v>
      </c>
      <c r="B29" s="445" t="s">
        <v>549</v>
      </c>
      <c r="C29" s="446">
        <v>5.6548480000000003</v>
      </c>
      <c r="D29" s="447">
        <v>100.58229</v>
      </c>
      <c r="E29" s="447">
        <v>107.63386</v>
      </c>
      <c r="F29" s="447">
        <v>107.63386</v>
      </c>
      <c r="G29" s="447">
        <v>112.72874</v>
      </c>
      <c r="H29" s="447">
        <v>112.72874</v>
      </c>
      <c r="I29" s="447">
        <v>7.0107471205915033</v>
      </c>
      <c r="J29" s="447">
        <v>0</v>
      </c>
      <c r="K29" s="447">
        <v>4.7335290214436156</v>
      </c>
      <c r="L29" s="448">
        <v>0</v>
      </c>
      <c r="N29" s="449"/>
      <c r="O29" s="428"/>
      <c r="P29" s="429"/>
    </row>
    <row r="30" spans="1:16">
      <c r="A30" s="444" t="s">
        <v>550</v>
      </c>
      <c r="B30" s="445" t="s">
        <v>551</v>
      </c>
      <c r="C30" s="446">
        <v>16.658080000000002</v>
      </c>
      <c r="D30" s="447">
        <v>100.28651000000001</v>
      </c>
      <c r="E30" s="447">
        <v>102.476135</v>
      </c>
      <c r="F30" s="447">
        <v>102.474434</v>
      </c>
      <c r="G30" s="447">
        <v>103.53681</v>
      </c>
      <c r="H30" s="447">
        <v>103.925934</v>
      </c>
      <c r="I30" s="447">
        <v>2.1816732878629352</v>
      </c>
      <c r="J30" s="447">
        <v>-1.6598986681231054E-3</v>
      </c>
      <c r="K30" s="447">
        <v>1.4164508583672557</v>
      </c>
      <c r="L30" s="448">
        <v>0.3758315520827864</v>
      </c>
      <c r="O30" s="428"/>
      <c r="P30" s="429"/>
    </row>
    <row r="31" spans="1:16">
      <c r="A31" s="456" t="s">
        <v>552</v>
      </c>
      <c r="B31" s="457" t="s">
        <v>553</v>
      </c>
      <c r="C31" s="446">
        <v>5.9090369999999997</v>
      </c>
      <c r="D31" s="447">
        <v>100.42518</v>
      </c>
      <c r="E31" s="447">
        <v>106.03753</v>
      </c>
      <c r="F31" s="447">
        <v>106.03753</v>
      </c>
      <c r="G31" s="447">
        <v>109.09544</v>
      </c>
      <c r="H31" s="447">
        <v>109.09544</v>
      </c>
      <c r="I31" s="447">
        <v>5.5885884396722076</v>
      </c>
      <c r="J31" s="447">
        <v>0</v>
      </c>
      <c r="K31" s="447">
        <v>2.8837997263798911</v>
      </c>
      <c r="L31" s="448">
        <v>0</v>
      </c>
      <c r="O31" s="428"/>
      <c r="P31" s="429"/>
    </row>
    <row r="32" spans="1:16">
      <c r="A32" s="444" t="s">
        <v>554</v>
      </c>
      <c r="B32" s="445" t="s">
        <v>555</v>
      </c>
      <c r="C32" s="446">
        <v>5.5074969999999999</v>
      </c>
      <c r="D32" s="447">
        <v>100.23279599999999</v>
      </c>
      <c r="E32" s="447">
        <v>102.47645</v>
      </c>
      <c r="F32" s="447">
        <v>102.47645</v>
      </c>
      <c r="G32" s="447">
        <v>104.87393</v>
      </c>
      <c r="H32" s="447">
        <v>104.87393</v>
      </c>
      <c r="I32" s="447">
        <v>2.2384429942471087</v>
      </c>
      <c r="J32" s="447">
        <v>0</v>
      </c>
      <c r="K32" s="447">
        <v>2.3395424021811948</v>
      </c>
      <c r="L32" s="448">
        <v>0</v>
      </c>
      <c r="O32" s="428"/>
      <c r="P32" s="429"/>
    </row>
    <row r="33" spans="1:16">
      <c r="A33" s="456" t="s">
        <v>556</v>
      </c>
      <c r="B33" s="445" t="s">
        <v>557</v>
      </c>
      <c r="C33" s="446">
        <v>6.2642769999999999</v>
      </c>
      <c r="D33" s="447">
        <v>100.287834</v>
      </c>
      <c r="E33" s="447">
        <v>104.71075999999999</v>
      </c>
      <c r="F33" s="447">
        <v>104.19169599999999</v>
      </c>
      <c r="G33" s="447">
        <v>105.46395</v>
      </c>
      <c r="H33" s="447">
        <v>116.72436999999999</v>
      </c>
      <c r="I33" s="447">
        <v>3.8926576079008726</v>
      </c>
      <c r="J33" s="447">
        <v>-0.49571218850860532</v>
      </c>
      <c r="K33" s="447">
        <v>12.028476818344529</v>
      </c>
      <c r="L33" s="448">
        <v>10.677032293973426</v>
      </c>
      <c r="O33" s="428"/>
      <c r="P33" s="429"/>
    </row>
    <row r="34" spans="1:16">
      <c r="A34" s="444" t="s">
        <v>558</v>
      </c>
      <c r="B34" s="445" t="s">
        <v>559</v>
      </c>
      <c r="C34" s="446">
        <v>3.6040369999999999</v>
      </c>
      <c r="D34" s="447">
        <v>100.06845</v>
      </c>
      <c r="E34" s="447">
        <v>102.45005</v>
      </c>
      <c r="F34" s="447">
        <v>102.45005</v>
      </c>
      <c r="G34" s="447">
        <v>102.885284</v>
      </c>
      <c r="H34" s="447">
        <v>102.885284</v>
      </c>
      <c r="I34" s="447">
        <v>2.3799709099121742</v>
      </c>
      <c r="J34" s="447">
        <v>0</v>
      </c>
      <c r="K34" s="447">
        <v>0.4248255613345151</v>
      </c>
      <c r="L34" s="448">
        <v>0</v>
      </c>
      <c r="O34" s="428"/>
      <c r="P34" s="429"/>
    </row>
    <row r="35" spans="1:16">
      <c r="A35" s="456" t="s">
        <v>560</v>
      </c>
      <c r="B35" s="445" t="s">
        <v>561</v>
      </c>
      <c r="C35" s="446">
        <v>1.523169</v>
      </c>
      <c r="D35" s="447">
        <v>100.10605</v>
      </c>
      <c r="E35" s="447">
        <v>102.02857</v>
      </c>
      <c r="F35" s="447">
        <v>102.63203</v>
      </c>
      <c r="G35" s="447">
        <v>103.88227999999999</v>
      </c>
      <c r="H35" s="447">
        <v>104.87805</v>
      </c>
      <c r="I35" s="447">
        <v>2.5233040360697458</v>
      </c>
      <c r="J35" s="447">
        <v>0.59146178369451263</v>
      </c>
      <c r="K35" s="447">
        <v>2.1884201257638551</v>
      </c>
      <c r="L35" s="448">
        <v>0.95855616569062363</v>
      </c>
      <c r="O35" s="428"/>
      <c r="P35" s="429"/>
    </row>
    <row r="36" spans="1:16">
      <c r="A36" s="444" t="s">
        <v>562</v>
      </c>
      <c r="B36" s="445" t="s">
        <v>563</v>
      </c>
      <c r="C36" s="446">
        <v>4.6739769999999998</v>
      </c>
      <c r="D36" s="447">
        <v>99.693280000000001</v>
      </c>
      <c r="E36" s="447">
        <v>102.77063</v>
      </c>
      <c r="F36" s="447">
        <v>102.77063</v>
      </c>
      <c r="G36" s="447">
        <v>110.44235</v>
      </c>
      <c r="H36" s="447">
        <v>110.44235</v>
      </c>
      <c r="I36" s="447">
        <v>3.0868178878255463</v>
      </c>
      <c r="J36" s="447">
        <v>0</v>
      </c>
      <c r="K36" s="447">
        <v>7.464895369426074</v>
      </c>
      <c r="L36" s="448">
        <v>0</v>
      </c>
      <c r="O36" s="428"/>
      <c r="P36" s="429"/>
    </row>
    <row r="37" spans="1:16" ht="17.25" customHeight="1">
      <c r="A37" s="456" t="s">
        <v>564</v>
      </c>
      <c r="B37" s="445" t="s">
        <v>565</v>
      </c>
      <c r="C37" s="446">
        <v>7.9995180000000001</v>
      </c>
      <c r="D37" s="447">
        <v>100.18098999999999</v>
      </c>
      <c r="E37" s="447">
        <v>103.78489</v>
      </c>
      <c r="F37" s="447">
        <v>104.6233</v>
      </c>
      <c r="G37" s="447">
        <v>106.67538500000001</v>
      </c>
      <c r="H37" s="447">
        <v>107.84083</v>
      </c>
      <c r="I37" s="447">
        <v>4.4342843886849153</v>
      </c>
      <c r="J37" s="447">
        <v>0.80783435816138649</v>
      </c>
      <c r="K37" s="447">
        <v>3.0753474608428633</v>
      </c>
      <c r="L37" s="448">
        <v>1.0925153914372885</v>
      </c>
      <c r="O37" s="428"/>
      <c r="P37" s="429"/>
    </row>
    <row r="38" spans="1:16">
      <c r="A38" s="444" t="s">
        <v>566</v>
      </c>
      <c r="B38" s="445" t="s">
        <v>567</v>
      </c>
      <c r="C38" s="446">
        <v>0.92864199999999997</v>
      </c>
      <c r="D38" s="447">
        <v>100.00001</v>
      </c>
      <c r="E38" s="447">
        <v>100.371994</v>
      </c>
      <c r="F38" s="447">
        <v>100.14751</v>
      </c>
      <c r="G38" s="447">
        <v>100.34377000000001</v>
      </c>
      <c r="H38" s="447">
        <v>100.34318</v>
      </c>
      <c r="I38" s="447">
        <v>0.14749998524999341</v>
      </c>
      <c r="J38" s="447">
        <v>-0.22365202787543126</v>
      </c>
      <c r="K38" s="447">
        <v>0.19538179231814468</v>
      </c>
      <c r="L38" s="448">
        <v>-5.8797870559601506E-4</v>
      </c>
      <c r="O38" s="428"/>
      <c r="P38" s="429"/>
    </row>
    <row r="39" spans="1:16" ht="15.75" thickBot="1">
      <c r="A39" s="458" t="s">
        <v>568</v>
      </c>
      <c r="B39" s="459" t="s">
        <v>569</v>
      </c>
      <c r="C39" s="460">
        <v>3.4906109999999999</v>
      </c>
      <c r="D39" s="461">
        <v>102.534935</v>
      </c>
      <c r="E39" s="461">
        <v>110.10011</v>
      </c>
      <c r="F39" s="461">
        <v>111.44177999999999</v>
      </c>
      <c r="G39" s="461">
        <v>135.21852000000001</v>
      </c>
      <c r="H39" s="461">
        <v>133.66206</v>
      </c>
      <c r="I39" s="461">
        <v>8.6866442154569086</v>
      </c>
      <c r="J39" s="461">
        <v>1.2185909714349918</v>
      </c>
      <c r="K39" s="461">
        <v>19.938913394958348</v>
      </c>
      <c r="L39" s="462">
        <v>-1.151070134475674</v>
      </c>
      <c r="O39" s="428"/>
      <c r="P39" s="429"/>
    </row>
    <row r="40" spans="1:16" ht="15.75" thickTop="1">
      <c r="A40" s="463"/>
      <c r="B40" s="464" t="s">
        <v>570</v>
      </c>
      <c r="C40" s="465"/>
      <c r="D40" s="465"/>
      <c r="E40" s="465"/>
      <c r="F40" s="465"/>
      <c r="G40" s="465"/>
      <c r="H40" s="465"/>
      <c r="I40" s="465"/>
      <c r="J40" s="465"/>
      <c r="K40" s="465"/>
      <c r="L40" s="465"/>
    </row>
    <row r="41" spans="1:16">
      <c r="B41" s="408" t="s">
        <v>571</v>
      </c>
      <c r="E41"/>
    </row>
    <row r="42" spans="1:16">
      <c r="I42" s="467"/>
      <c r="J42" s="467"/>
      <c r="K42" s="467"/>
      <c r="L42" s="467"/>
    </row>
    <row r="43" spans="1:16">
      <c r="I43" s="467"/>
      <c r="J43" s="467"/>
      <c r="K43" s="467"/>
      <c r="L43" s="467"/>
    </row>
    <row r="44" spans="1:16">
      <c r="C44" s="428"/>
      <c r="I44" s="467"/>
      <c r="J44" s="467"/>
      <c r="K44" s="467"/>
      <c r="L44" s="467"/>
    </row>
    <row r="45" spans="1:16">
      <c r="I45" s="467"/>
      <c r="J45" s="467"/>
      <c r="K45" s="467"/>
      <c r="L45" s="467"/>
    </row>
    <row r="46" spans="1:16">
      <c r="I46" s="467"/>
      <c r="J46" s="467"/>
      <c r="K46" s="467"/>
      <c r="L46" s="467"/>
    </row>
    <row r="47" spans="1:16">
      <c r="I47" s="467"/>
      <c r="J47" s="467"/>
      <c r="K47" s="467"/>
      <c r="L47" s="467"/>
    </row>
    <row r="48" spans="1:16">
      <c r="I48" s="467"/>
      <c r="J48" s="467"/>
      <c r="K48" s="467"/>
      <c r="L48" s="467"/>
    </row>
    <row r="49" spans="9:12">
      <c r="I49" s="467"/>
      <c r="J49" s="467"/>
      <c r="K49" s="467"/>
      <c r="L49" s="467"/>
    </row>
    <row r="50" spans="9:12">
      <c r="I50" s="467"/>
      <c r="J50" s="467"/>
      <c r="K50" s="467"/>
      <c r="L50" s="467"/>
    </row>
    <row r="51" spans="9:12">
      <c r="I51" s="467"/>
      <c r="J51" s="467"/>
      <c r="K51" s="467"/>
      <c r="L51" s="467"/>
    </row>
    <row r="52" spans="9:12">
      <c r="I52" s="467"/>
      <c r="J52" s="467"/>
      <c r="K52" s="467"/>
      <c r="L52" s="467"/>
    </row>
    <row r="53" spans="9:12">
      <c r="I53" s="467"/>
      <c r="J53" s="467"/>
      <c r="K53" s="467"/>
      <c r="L53" s="467"/>
    </row>
    <row r="54" spans="9:12">
      <c r="I54" s="467"/>
      <c r="J54" s="467"/>
      <c r="K54" s="467"/>
      <c r="L54" s="467"/>
    </row>
    <row r="55" spans="9:12">
      <c r="I55" s="467"/>
      <c r="J55" s="467"/>
      <c r="K55" s="467"/>
      <c r="L55" s="467"/>
    </row>
    <row r="56" spans="9:12">
      <c r="I56" s="467"/>
      <c r="J56" s="467"/>
      <c r="K56" s="467"/>
      <c r="L56" s="467"/>
    </row>
    <row r="57" spans="9:12">
      <c r="I57" s="467"/>
      <c r="J57" s="467"/>
      <c r="K57" s="467"/>
      <c r="L57" s="467"/>
    </row>
    <row r="58" spans="9:12">
      <c r="I58" s="467"/>
      <c r="J58" s="467"/>
      <c r="K58" s="467"/>
      <c r="L58" s="467"/>
    </row>
    <row r="59" spans="9:12">
      <c r="I59" s="467"/>
      <c r="J59" s="467"/>
      <c r="K59" s="467"/>
      <c r="L59" s="467"/>
    </row>
    <row r="60" spans="9:12">
      <c r="I60" s="467"/>
      <c r="J60" s="467"/>
      <c r="K60" s="467"/>
      <c r="L60" s="467"/>
    </row>
    <row r="61" spans="9:12">
      <c r="I61" s="467"/>
      <c r="J61" s="467"/>
      <c r="K61" s="467"/>
      <c r="L61" s="467"/>
    </row>
    <row r="62" spans="9:12">
      <c r="I62" s="467"/>
      <c r="J62" s="467"/>
      <c r="K62" s="467"/>
      <c r="L62" s="467"/>
    </row>
    <row r="63" spans="9:12">
      <c r="I63" s="467"/>
      <c r="J63" s="467"/>
      <c r="K63" s="467"/>
      <c r="L63" s="467"/>
    </row>
    <row r="64" spans="9:12">
      <c r="I64" s="467"/>
      <c r="J64" s="467"/>
      <c r="K64" s="467"/>
      <c r="L64" s="467"/>
    </row>
    <row r="65" spans="9:12">
      <c r="I65" s="467"/>
      <c r="J65" s="467"/>
      <c r="K65" s="467"/>
      <c r="L65" s="467"/>
    </row>
    <row r="66" spans="9:12">
      <c r="I66" s="467"/>
      <c r="J66" s="467"/>
      <c r="K66" s="467"/>
      <c r="L66" s="467"/>
    </row>
  </sheetData>
  <mergeCells count="18">
    <mergeCell ref="A6:A11"/>
    <mergeCell ref="B6:B11"/>
    <mergeCell ref="C6:C11"/>
    <mergeCell ref="E6:F6"/>
    <mergeCell ref="G6:H6"/>
    <mergeCell ref="A1:L1"/>
    <mergeCell ref="A2:L2"/>
    <mergeCell ref="A3:L3"/>
    <mergeCell ref="A4:L4"/>
    <mergeCell ref="C5:L5"/>
    <mergeCell ref="I6:J7"/>
    <mergeCell ref="K6:L7"/>
    <mergeCell ref="E7:F7"/>
    <mergeCell ref="G7:H7"/>
    <mergeCell ref="I8:I11"/>
    <mergeCell ref="J8:J11"/>
    <mergeCell ref="K8:K11"/>
    <mergeCell ref="L8:L11"/>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1"/>
  <sheetViews>
    <sheetView workbookViewId="0">
      <selection activeCell="B1" sqref="B1:X1"/>
    </sheetView>
  </sheetViews>
  <sheetFormatPr defaultColWidth="14.42578125" defaultRowHeight="15" customHeight="1"/>
  <cols>
    <col min="1" max="1" width="7.5703125" style="1018" customWidth="1"/>
    <col min="2" max="2" width="8.42578125" style="1018" customWidth="1"/>
    <col min="3" max="5" width="9.28515625" style="1018" hidden="1" customWidth="1"/>
    <col min="6" max="17" width="9.28515625" style="1018" customWidth="1"/>
    <col min="18" max="19" width="9.42578125" style="1018" customWidth="1"/>
    <col min="20" max="25" width="10.42578125" style="1018" customWidth="1"/>
    <col min="26" max="16384" width="14.42578125" style="1018"/>
  </cols>
  <sheetData>
    <row r="1" spans="1:25" ht="15.75" customHeight="1">
      <c r="A1" s="1082"/>
      <c r="B1" s="3160" t="s">
        <v>1524</v>
      </c>
      <c r="C1" s="3160"/>
      <c r="D1" s="3160"/>
      <c r="E1" s="3160"/>
      <c r="F1" s="3160"/>
      <c r="G1" s="3160"/>
      <c r="H1" s="3160"/>
      <c r="I1" s="3160"/>
      <c r="J1" s="3160"/>
      <c r="K1" s="3160"/>
      <c r="L1" s="3160"/>
      <c r="M1" s="3160"/>
      <c r="N1" s="3160"/>
      <c r="O1" s="3160"/>
      <c r="P1" s="3160"/>
      <c r="Q1" s="3160"/>
      <c r="R1" s="3160"/>
      <c r="S1" s="3160"/>
      <c r="T1" s="3160"/>
      <c r="U1" s="3160"/>
      <c r="V1" s="3160"/>
      <c r="W1" s="3160"/>
      <c r="X1" s="3160"/>
      <c r="Y1" s="1082"/>
    </row>
    <row r="2" spans="1:25" ht="15.75" customHeight="1" thickBot="1">
      <c r="A2" s="1082"/>
      <c r="B2" s="3161" t="s">
        <v>1257</v>
      </c>
      <c r="C2" s="3161"/>
      <c r="D2" s="3161"/>
      <c r="E2" s="3161"/>
      <c r="F2" s="3161"/>
      <c r="G2" s="3161"/>
      <c r="H2" s="3161"/>
      <c r="I2" s="3161"/>
      <c r="J2" s="3161"/>
      <c r="K2" s="3161"/>
      <c r="L2" s="3161"/>
      <c r="M2" s="3161"/>
      <c r="N2" s="3161"/>
      <c r="O2" s="3161"/>
      <c r="P2" s="3161"/>
      <c r="Q2" s="3161"/>
      <c r="R2" s="3161"/>
      <c r="S2" s="3161"/>
      <c r="T2" s="3161"/>
      <c r="U2" s="3161"/>
      <c r="V2" s="3161"/>
      <c r="W2" s="3161"/>
      <c r="X2" s="3161"/>
      <c r="Y2" s="1082"/>
    </row>
    <row r="3" spans="1:25" ht="24.75" customHeight="1" thickTop="1">
      <c r="A3" s="1082"/>
      <c r="B3" s="1332" t="s">
        <v>1258</v>
      </c>
      <c r="C3" s="3162">
        <v>2005</v>
      </c>
      <c r="D3" s="3162">
        <v>2006</v>
      </c>
      <c r="E3" s="3162">
        <v>2007</v>
      </c>
      <c r="F3" s="3162">
        <v>2008</v>
      </c>
      <c r="G3" s="3162">
        <v>2009</v>
      </c>
      <c r="H3" s="3162">
        <v>2010</v>
      </c>
      <c r="I3" s="3162">
        <v>2011</v>
      </c>
      <c r="J3" s="3162">
        <v>2012</v>
      </c>
      <c r="K3" s="3162">
        <v>2013</v>
      </c>
      <c r="L3" s="3162">
        <v>2014</v>
      </c>
      <c r="M3" s="3162">
        <v>2015</v>
      </c>
      <c r="N3" s="3162">
        <v>2016</v>
      </c>
      <c r="O3" s="3162">
        <v>2017</v>
      </c>
      <c r="P3" s="3162">
        <v>2018</v>
      </c>
      <c r="Q3" s="3162">
        <v>2019</v>
      </c>
      <c r="R3" s="3162">
        <v>2020</v>
      </c>
      <c r="S3" s="3162">
        <v>2021</v>
      </c>
      <c r="T3" s="3162">
        <v>2022</v>
      </c>
      <c r="U3" s="3162">
        <v>2023</v>
      </c>
      <c r="V3" s="3163" t="s">
        <v>1259</v>
      </c>
      <c r="W3" s="3156" t="s">
        <v>1260</v>
      </c>
      <c r="X3" s="3156" t="s">
        <v>1261</v>
      </c>
      <c r="Y3" s="1082"/>
    </row>
    <row r="4" spans="1:25" ht="24.75" customHeight="1">
      <c r="A4" s="1082"/>
      <c r="B4" s="1333" t="s">
        <v>1262</v>
      </c>
      <c r="C4" s="3083"/>
      <c r="D4" s="3083"/>
      <c r="E4" s="3083"/>
      <c r="F4" s="3083"/>
      <c r="G4" s="3083"/>
      <c r="H4" s="3083"/>
      <c r="I4" s="3083"/>
      <c r="J4" s="3083"/>
      <c r="K4" s="3083"/>
      <c r="L4" s="3083"/>
      <c r="M4" s="3083"/>
      <c r="N4" s="3083"/>
      <c r="O4" s="3083"/>
      <c r="P4" s="3083"/>
      <c r="Q4" s="3083"/>
      <c r="R4" s="3083"/>
      <c r="S4" s="3083"/>
      <c r="T4" s="3083"/>
      <c r="U4" s="3083"/>
      <c r="V4" s="3164"/>
      <c r="W4" s="3157"/>
      <c r="X4" s="3157"/>
      <c r="Y4" s="1082"/>
    </row>
    <row r="5" spans="1:25" ht="24.75" customHeight="1">
      <c r="A5" s="1082"/>
      <c r="B5" s="1334" t="s">
        <v>1263</v>
      </c>
      <c r="C5" s="1335">
        <v>25477</v>
      </c>
      <c r="D5" s="1335">
        <v>28769</v>
      </c>
      <c r="E5" s="1335">
        <v>33192</v>
      </c>
      <c r="F5" s="1336">
        <v>36913</v>
      </c>
      <c r="G5" s="1336">
        <v>29278</v>
      </c>
      <c r="H5" s="1336">
        <v>33645</v>
      </c>
      <c r="I5" s="1336">
        <v>42622</v>
      </c>
      <c r="J5" s="1336">
        <v>52501</v>
      </c>
      <c r="K5" s="1336">
        <v>47846</v>
      </c>
      <c r="L5" s="1336">
        <v>70196</v>
      </c>
      <c r="M5" s="1336">
        <v>38616</v>
      </c>
      <c r="N5" s="1336">
        <v>42235</v>
      </c>
      <c r="O5" s="1336">
        <v>62632</v>
      </c>
      <c r="P5" s="1336">
        <v>73187</v>
      </c>
      <c r="Q5" s="1336">
        <v>81273</v>
      </c>
      <c r="R5" s="1336">
        <v>79702</v>
      </c>
      <c r="S5" s="1336">
        <v>8874</v>
      </c>
      <c r="T5" s="1337">
        <v>16975</v>
      </c>
      <c r="U5" s="1337">
        <v>55074</v>
      </c>
      <c r="V5" s="1338">
        <v>79100</v>
      </c>
      <c r="W5" s="1339">
        <v>79991</v>
      </c>
      <c r="X5" s="1339">
        <v>92573</v>
      </c>
      <c r="Y5" s="1082"/>
    </row>
    <row r="6" spans="1:25" ht="24.75" customHeight="1">
      <c r="A6" s="1082"/>
      <c r="B6" s="1340" t="s">
        <v>1264</v>
      </c>
      <c r="C6" s="1341">
        <v>20338</v>
      </c>
      <c r="D6" s="1341">
        <v>25728</v>
      </c>
      <c r="E6" s="1341">
        <v>39934</v>
      </c>
      <c r="F6" s="1342">
        <v>46675</v>
      </c>
      <c r="G6" s="1342">
        <v>40617</v>
      </c>
      <c r="H6" s="1342">
        <v>49264</v>
      </c>
      <c r="I6" s="1342">
        <v>56339</v>
      </c>
      <c r="J6" s="1342">
        <v>66459</v>
      </c>
      <c r="K6" s="1342">
        <v>67264</v>
      </c>
      <c r="L6" s="1342">
        <v>69009</v>
      </c>
      <c r="M6" s="1342">
        <v>58523</v>
      </c>
      <c r="N6" s="1342">
        <v>60821</v>
      </c>
      <c r="O6" s="1342">
        <v>84061</v>
      </c>
      <c r="P6" s="1342">
        <v>89507</v>
      </c>
      <c r="Q6" s="1342">
        <v>102423</v>
      </c>
      <c r="R6" s="1342">
        <v>98190</v>
      </c>
      <c r="S6" s="1342">
        <v>9146</v>
      </c>
      <c r="T6" s="1343">
        <v>19766</v>
      </c>
      <c r="U6" s="1343">
        <v>73255</v>
      </c>
      <c r="V6" s="1344">
        <v>97426</v>
      </c>
      <c r="W6" s="1339">
        <v>96880</v>
      </c>
      <c r="X6" s="1339">
        <v>105441</v>
      </c>
      <c r="Y6" s="1082"/>
    </row>
    <row r="7" spans="1:25" ht="24.75" customHeight="1">
      <c r="A7" s="1082"/>
      <c r="B7" s="1345" t="s">
        <v>1265</v>
      </c>
      <c r="C7" s="1341">
        <v>29875</v>
      </c>
      <c r="D7" s="1341">
        <v>36873</v>
      </c>
      <c r="E7" s="1341">
        <v>54722</v>
      </c>
      <c r="F7" s="1342">
        <v>58735</v>
      </c>
      <c r="G7" s="1342">
        <v>49567</v>
      </c>
      <c r="H7" s="1342">
        <v>63058</v>
      </c>
      <c r="I7" s="1342">
        <v>67565</v>
      </c>
      <c r="J7" s="1342">
        <v>89151</v>
      </c>
      <c r="K7" s="1342">
        <v>88697</v>
      </c>
      <c r="L7" s="1342">
        <v>79914</v>
      </c>
      <c r="M7" s="1342">
        <v>79187</v>
      </c>
      <c r="N7" s="1342">
        <v>76444</v>
      </c>
      <c r="O7" s="1342">
        <v>106291</v>
      </c>
      <c r="P7" s="1342">
        <v>124686</v>
      </c>
      <c r="Q7" s="1342">
        <v>127351</v>
      </c>
      <c r="R7" s="1342">
        <v>42776</v>
      </c>
      <c r="S7" s="1342">
        <v>14977</v>
      </c>
      <c r="T7" s="1343">
        <v>42006</v>
      </c>
      <c r="U7" s="1343">
        <v>99426</v>
      </c>
      <c r="V7" s="1344">
        <v>128167</v>
      </c>
      <c r="W7" s="1339">
        <v>121687</v>
      </c>
      <c r="X7" s="1339">
        <v>120516</v>
      </c>
      <c r="Y7" s="1082"/>
    </row>
    <row r="8" spans="1:25" ht="24.75" customHeight="1">
      <c r="A8" s="1082"/>
      <c r="B8" s="1345" t="s">
        <v>1266</v>
      </c>
      <c r="C8" s="1341">
        <v>23414</v>
      </c>
      <c r="D8" s="1341">
        <v>21983</v>
      </c>
      <c r="E8" s="1341">
        <v>40942</v>
      </c>
      <c r="F8" s="1342">
        <v>38475</v>
      </c>
      <c r="G8" s="1342">
        <v>43337</v>
      </c>
      <c r="H8" s="1342">
        <v>45509</v>
      </c>
      <c r="I8" s="1342">
        <v>59751</v>
      </c>
      <c r="J8" s="1342">
        <v>69796</v>
      </c>
      <c r="K8" s="1342">
        <v>65152</v>
      </c>
      <c r="L8" s="1342">
        <v>80053</v>
      </c>
      <c r="M8" s="1342">
        <v>65729</v>
      </c>
      <c r="N8" s="1342">
        <v>60214</v>
      </c>
      <c r="O8" s="1342">
        <v>88591</v>
      </c>
      <c r="P8" s="1342">
        <v>98650</v>
      </c>
      <c r="Q8" s="1342">
        <v>109399</v>
      </c>
      <c r="R8" s="1342">
        <v>14</v>
      </c>
      <c r="S8" s="1342">
        <v>22450</v>
      </c>
      <c r="T8" s="1343">
        <v>61589</v>
      </c>
      <c r="U8" s="1343">
        <v>98773</v>
      </c>
      <c r="V8" s="1344">
        <v>111376</v>
      </c>
      <c r="W8" s="1339">
        <v>116490</v>
      </c>
      <c r="X8" s="1339">
        <v>107934</v>
      </c>
      <c r="Y8" s="1082"/>
    </row>
    <row r="9" spans="1:25" ht="24.75" customHeight="1">
      <c r="A9" s="1082"/>
      <c r="B9" s="1345" t="s">
        <v>1267</v>
      </c>
      <c r="C9" s="1341">
        <v>25541</v>
      </c>
      <c r="D9" s="1341">
        <v>22870</v>
      </c>
      <c r="E9" s="1341">
        <v>35854</v>
      </c>
      <c r="F9" s="1342">
        <v>30410</v>
      </c>
      <c r="G9" s="1342">
        <v>30037</v>
      </c>
      <c r="H9" s="1342">
        <v>32542</v>
      </c>
      <c r="I9" s="1342">
        <v>46202</v>
      </c>
      <c r="J9" s="1342">
        <v>50317</v>
      </c>
      <c r="K9" s="1342">
        <v>52834</v>
      </c>
      <c r="L9" s="1342">
        <v>62558</v>
      </c>
      <c r="M9" s="1342">
        <v>17569</v>
      </c>
      <c r="N9" s="1342">
        <v>46683</v>
      </c>
      <c r="O9" s="1342">
        <v>62773</v>
      </c>
      <c r="P9" s="1342">
        <v>68825</v>
      </c>
      <c r="Q9" s="1342">
        <v>78329</v>
      </c>
      <c r="R9" s="1342">
        <v>31</v>
      </c>
      <c r="S9" s="1342">
        <v>1468</v>
      </c>
      <c r="T9" s="1343">
        <v>53608</v>
      </c>
      <c r="U9" s="1343">
        <v>77703</v>
      </c>
      <c r="V9" s="1344">
        <v>90211</v>
      </c>
      <c r="W9" s="1339">
        <v>86216</v>
      </c>
      <c r="X9" s="1339"/>
      <c r="Y9" s="1082"/>
    </row>
    <row r="10" spans="1:25" ht="24.75" customHeight="1">
      <c r="A10" s="1082"/>
      <c r="B10" s="1345" t="s">
        <v>1268</v>
      </c>
      <c r="C10" s="1341">
        <v>22608</v>
      </c>
      <c r="D10" s="1341">
        <v>26210</v>
      </c>
      <c r="E10" s="1341">
        <v>31316</v>
      </c>
      <c r="F10" s="1342">
        <v>24349</v>
      </c>
      <c r="G10" s="1342">
        <v>31749</v>
      </c>
      <c r="H10" s="1342">
        <v>33263</v>
      </c>
      <c r="I10" s="1342">
        <v>46115</v>
      </c>
      <c r="J10" s="1342">
        <v>53630</v>
      </c>
      <c r="K10" s="1342">
        <v>54599</v>
      </c>
      <c r="L10" s="1342">
        <v>50731</v>
      </c>
      <c r="M10" s="1342">
        <v>18368</v>
      </c>
      <c r="N10" s="1342">
        <v>38852</v>
      </c>
      <c r="O10" s="1342">
        <v>55956</v>
      </c>
      <c r="P10" s="1342">
        <v>65159</v>
      </c>
      <c r="Q10" s="1342">
        <v>74883</v>
      </c>
      <c r="R10" s="1342">
        <v>102</v>
      </c>
      <c r="S10" s="1342">
        <v>1143</v>
      </c>
      <c r="T10" s="1343">
        <v>46957</v>
      </c>
      <c r="U10" s="1343">
        <v>72250</v>
      </c>
      <c r="V10" s="1344">
        <v>76736</v>
      </c>
      <c r="W10" s="1339">
        <v>76425</v>
      </c>
      <c r="X10" s="1339"/>
      <c r="Y10" s="1082"/>
    </row>
    <row r="11" spans="1:25" ht="24.75" customHeight="1">
      <c r="A11" s="1082"/>
      <c r="B11" s="1345" t="s">
        <v>1269</v>
      </c>
      <c r="C11" s="1341">
        <v>23996</v>
      </c>
      <c r="D11" s="1341">
        <v>25183</v>
      </c>
      <c r="E11" s="1341">
        <v>35437</v>
      </c>
      <c r="F11" s="1342">
        <v>25427</v>
      </c>
      <c r="G11" s="1342">
        <v>30432</v>
      </c>
      <c r="H11" s="1342">
        <v>38991</v>
      </c>
      <c r="I11" s="1342">
        <v>42661</v>
      </c>
      <c r="J11" s="1342">
        <v>49995</v>
      </c>
      <c r="K11" s="1342">
        <v>54011</v>
      </c>
      <c r="L11" s="1342">
        <v>46546</v>
      </c>
      <c r="M11" s="1342">
        <v>22967</v>
      </c>
      <c r="N11" s="1342">
        <v>48115</v>
      </c>
      <c r="O11" s="1342">
        <v>42240</v>
      </c>
      <c r="P11" s="1342">
        <v>73281</v>
      </c>
      <c r="Q11" s="1342">
        <v>70916</v>
      </c>
      <c r="R11" s="1342">
        <v>196</v>
      </c>
      <c r="S11" s="1342">
        <v>2991</v>
      </c>
      <c r="T11" s="1343">
        <v>44462</v>
      </c>
      <c r="U11" s="1343">
        <v>57726</v>
      </c>
      <c r="V11" s="1344">
        <v>64599</v>
      </c>
      <c r="W11" s="1339">
        <v>70193</v>
      </c>
      <c r="X11" s="1339"/>
      <c r="Y11" s="1082"/>
    </row>
    <row r="12" spans="1:25" ht="24.75" customHeight="1">
      <c r="A12" s="1082"/>
      <c r="B12" s="1345" t="s">
        <v>1270</v>
      </c>
      <c r="C12" s="1341">
        <v>36910</v>
      </c>
      <c r="D12" s="1341">
        <v>33150</v>
      </c>
      <c r="E12" s="1341">
        <v>44683</v>
      </c>
      <c r="F12" s="1342">
        <v>40011</v>
      </c>
      <c r="G12" s="1342">
        <v>44174</v>
      </c>
      <c r="H12" s="1342">
        <v>54672</v>
      </c>
      <c r="I12" s="1342">
        <v>71398</v>
      </c>
      <c r="J12" s="1342">
        <v>71964</v>
      </c>
      <c r="K12" s="1342">
        <v>68478</v>
      </c>
      <c r="L12" s="1342">
        <v>59761</v>
      </c>
      <c r="M12" s="1342">
        <v>38606</v>
      </c>
      <c r="N12" s="1342">
        <v>66341</v>
      </c>
      <c r="O12" s="1342">
        <v>73778</v>
      </c>
      <c r="P12" s="1342">
        <v>87679</v>
      </c>
      <c r="Q12" s="1342">
        <v>94749</v>
      </c>
      <c r="R12" s="1342">
        <v>267</v>
      </c>
      <c r="S12" s="1342">
        <v>5917</v>
      </c>
      <c r="T12" s="1343">
        <v>41304</v>
      </c>
      <c r="U12" s="1343">
        <v>67153</v>
      </c>
      <c r="V12" s="1344">
        <v>72719</v>
      </c>
      <c r="W12" s="1339">
        <v>88680</v>
      </c>
      <c r="X12" s="1339"/>
      <c r="Y12" s="1082"/>
    </row>
    <row r="13" spans="1:25" ht="24.75" customHeight="1">
      <c r="A13" s="1082"/>
      <c r="B13" s="1345" t="s">
        <v>1271</v>
      </c>
      <c r="C13" s="1341">
        <v>36066</v>
      </c>
      <c r="D13" s="1341">
        <v>33362</v>
      </c>
      <c r="E13" s="1341">
        <v>45552</v>
      </c>
      <c r="F13" s="1342">
        <v>41622</v>
      </c>
      <c r="G13" s="1342">
        <v>42771</v>
      </c>
      <c r="H13" s="1342">
        <v>54848</v>
      </c>
      <c r="I13" s="1342">
        <v>63033</v>
      </c>
      <c r="J13" s="1342">
        <v>66383</v>
      </c>
      <c r="K13" s="1342">
        <v>66755</v>
      </c>
      <c r="L13" s="1342">
        <v>52894</v>
      </c>
      <c r="M13" s="1342">
        <v>39050</v>
      </c>
      <c r="N13" s="1342">
        <v>74670</v>
      </c>
      <c r="O13" s="1342">
        <v>68634</v>
      </c>
      <c r="P13" s="1342">
        <v>91874</v>
      </c>
      <c r="Q13" s="1342">
        <v>92604</v>
      </c>
      <c r="R13" s="1342">
        <v>584</v>
      </c>
      <c r="S13" s="1342">
        <v>9898</v>
      </c>
      <c r="T13" s="1343">
        <v>58314</v>
      </c>
      <c r="U13" s="1343">
        <v>91012</v>
      </c>
      <c r="V13" s="1344">
        <v>96305</v>
      </c>
      <c r="W13" s="1339">
        <v>78711</v>
      </c>
      <c r="X13" s="1339"/>
      <c r="Y13" s="1082"/>
    </row>
    <row r="14" spans="1:25" ht="24.75" customHeight="1">
      <c r="A14" s="1082"/>
      <c r="B14" s="1345" t="s">
        <v>1272</v>
      </c>
      <c r="C14" s="1341">
        <v>51498</v>
      </c>
      <c r="D14" s="1341">
        <v>49670</v>
      </c>
      <c r="E14" s="1341">
        <v>70644</v>
      </c>
      <c r="F14" s="1342">
        <v>66421</v>
      </c>
      <c r="G14" s="1342">
        <v>72522</v>
      </c>
      <c r="H14" s="1342">
        <v>79130</v>
      </c>
      <c r="I14" s="1342">
        <v>96996</v>
      </c>
      <c r="J14" s="1342">
        <v>86379</v>
      </c>
      <c r="K14" s="1342">
        <v>99426</v>
      </c>
      <c r="L14" s="1342">
        <v>80993</v>
      </c>
      <c r="M14" s="1342">
        <v>56584</v>
      </c>
      <c r="N14" s="1342">
        <v>89281</v>
      </c>
      <c r="O14" s="1342">
        <v>112492</v>
      </c>
      <c r="P14" s="1342">
        <v>130745</v>
      </c>
      <c r="Q14" s="1342">
        <v>134096</v>
      </c>
      <c r="R14" s="1342">
        <v>2025</v>
      </c>
      <c r="S14" s="1342">
        <v>23284</v>
      </c>
      <c r="T14" s="1343">
        <v>88582</v>
      </c>
      <c r="U14" s="1343">
        <v>117306</v>
      </c>
      <c r="V14" s="1344">
        <v>124393</v>
      </c>
      <c r="W14" s="1339">
        <v>128443</v>
      </c>
      <c r="X14" s="1339"/>
      <c r="Y14" s="1082"/>
    </row>
    <row r="15" spans="1:25" ht="24.75" customHeight="1">
      <c r="A15" s="1082"/>
      <c r="B15" s="1345" t="s">
        <v>1273</v>
      </c>
      <c r="C15" s="1341">
        <v>41505</v>
      </c>
      <c r="D15" s="1341">
        <v>44119</v>
      </c>
      <c r="E15" s="1341">
        <v>52273</v>
      </c>
      <c r="F15" s="1342">
        <v>52399</v>
      </c>
      <c r="G15" s="1342">
        <v>54423</v>
      </c>
      <c r="H15" s="1342">
        <v>67537</v>
      </c>
      <c r="I15" s="1342">
        <v>83460</v>
      </c>
      <c r="J15" s="1342">
        <v>83173</v>
      </c>
      <c r="K15" s="1342">
        <v>75485</v>
      </c>
      <c r="L15" s="1342">
        <v>76305</v>
      </c>
      <c r="M15" s="1342">
        <v>58304</v>
      </c>
      <c r="N15" s="1342">
        <v>72990</v>
      </c>
      <c r="O15" s="1342">
        <v>99804</v>
      </c>
      <c r="P15" s="1342">
        <v>147859</v>
      </c>
      <c r="Q15" s="1342">
        <v>130302</v>
      </c>
      <c r="R15" s="1342">
        <v>1953</v>
      </c>
      <c r="S15" s="1342">
        <v>26135</v>
      </c>
      <c r="T15" s="1343">
        <v>72653</v>
      </c>
      <c r="U15" s="1343">
        <v>108630</v>
      </c>
      <c r="V15" s="1344">
        <v>114501</v>
      </c>
      <c r="W15" s="1339">
        <v>116553</v>
      </c>
      <c r="X15" s="1339"/>
      <c r="Y15" s="1082"/>
    </row>
    <row r="16" spans="1:25" ht="24.75" customHeight="1">
      <c r="A16" s="1082"/>
      <c r="B16" s="1346" t="s">
        <v>1274</v>
      </c>
      <c r="C16" s="1347">
        <v>38170</v>
      </c>
      <c r="D16" s="1347">
        <v>36009</v>
      </c>
      <c r="E16" s="1347">
        <v>42156</v>
      </c>
      <c r="F16" s="1348">
        <v>38840</v>
      </c>
      <c r="G16" s="1348">
        <v>41049</v>
      </c>
      <c r="H16" s="1348">
        <v>50408</v>
      </c>
      <c r="I16" s="1348">
        <v>60073</v>
      </c>
      <c r="J16" s="1348">
        <v>63344</v>
      </c>
      <c r="K16" s="1348">
        <v>57069</v>
      </c>
      <c r="L16" s="1348">
        <v>61158</v>
      </c>
      <c r="M16" s="1348">
        <v>45467</v>
      </c>
      <c r="N16" s="1348">
        <v>76356</v>
      </c>
      <c r="O16" s="1348">
        <v>82966</v>
      </c>
      <c r="P16" s="1348">
        <v>121620</v>
      </c>
      <c r="Q16" s="1348">
        <v>100866</v>
      </c>
      <c r="R16" s="1348">
        <v>4245</v>
      </c>
      <c r="S16" s="1348">
        <v>23550</v>
      </c>
      <c r="T16" s="1349">
        <v>67932</v>
      </c>
      <c r="U16" s="1349">
        <v>96568</v>
      </c>
      <c r="V16" s="1344">
        <v>92034</v>
      </c>
      <c r="W16" s="1339">
        <v>98190</v>
      </c>
      <c r="X16" s="1339"/>
      <c r="Y16" s="1082"/>
    </row>
    <row r="17" spans="1:25" ht="24.75" customHeight="1" thickBot="1">
      <c r="A17" s="1082"/>
      <c r="B17" s="1350" t="s">
        <v>250</v>
      </c>
      <c r="C17" s="1351">
        <v>375398</v>
      </c>
      <c r="D17" s="1351">
        <v>383926</v>
      </c>
      <c r="E17" s="1351">
        <v>526705</v>
      </c>
      <c r="F17" s="1352">
        <v>500277</v>
      </c>
      <c r="G17" s="1352">
        <v>509956</v>
      </c>
      <c r="H17" s="1352">
        <v>602867</v>
      </c>
      <c r="I17" s="1352">
        <v>736215</v>
      </c>
      <c r="J17" s="1352">
        <v>803092</v>
      </c>
      <c r="K17" s="1352">
        <v>797616</v>
      </c>
      <c r="L17" s="1352">
        <v>790118</v>
      </c>
      <c r="M17" s="1352">
        <v>538970</v>
      </c>
      <c r="N17" s="1352">
        <v>753002</v>
      </c>
      <c r="O17" s="1352">
        <v>940218</v>
      </c>
      <c r="P17" s="1352">
        <v>1173072</v>
      </c>
      <c r="Q17" s="1352">
        <v>1197191</v>
      </c>
      <c r="R17" s="1352">
        <v>230085</v>
      </c>
      <c r="S17" s="1352">
        <v>149833</v>
      </c>
      <c r="T17" s="1353">
        <v>614148</v>
      </c>
      <c r="U17" s="1353">
        <v>1014876</v>
      </c>
      <c r="V17" s="1353">
        <v>1147567</v>
      </c>
      <c r="W17" s="1353">
        <v>1158459</v>
      </c>
      <c r="X17" s="1353">
        <v>426464</v>
      </c>
      <c r="Y17" s="1082"/>
    </row>
    <row r="18" spans="1:25" ht="15.75" customHeight="1" thickTop="1">
      <c r="A18" s="1082"/>
      <c r="B18" s="3158" t="s">
        <v>1275</v>
      </c>
      <c r="C18" s="3159"/>
      <c r="D18" s="3159"/>
      <c r="E18" s="3159"/>
      <c r="F18" s="3159"/>
      <c r="G18" s="3159"/>
      <c r="H18" s="3159"/>
      <c r="I18" s="3159"/>
      <c r="J18" s="3159"/>
      <c r="K18" s="3159"/>
      <c r="L18" s="3159"/>
      <c r="M18" s="3159"/>
      <c r="N18" s="3159"/>
      <c r="O18" s="3159"/>
      <c r="P18" s="3159"/>
      <c r="Q18" s="3159"/>
      <c r="R18" s="1082"/>
      <c r="S18" s="1082"/>
      <c r="T18" s="1082"/>
      <c r="U18" s="1082"/>
      <c r="V18" s="1082"/>
      <c r="W18" s="1082"/>
      <c r="X18" s="1082"/>
      <c r="Y18" s="1082"/>
    </row>
    <row r="19" spans="1:25" ht="15.75" customHeight="1">
      <c r="A19" s="1082"/>
      <c r="B19" s="1354" t="s">
        <v>991</v>
      </c>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row>
    <row r="20" spans="1:25" ht="15.75" customHeight="1">
      <c r="A20" s="1082"/>
      <c r="B20" s="1354" t="s">
        <v>1276</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row>
    <row r="21" spans="1:25" ht="15.75" customHeight="1">
      <c r="A21" s="1082"/>
      <c r="B21" s="1082"/>
      <c r="C21" s="1082"/>
      <c r="D21" s="1082"/>
      <c r="E21" s="1082"/>
      <c r="F21" s="1082"/>
      <c r="G21" s="1082"/>
      <c r="H21" s="1082"/>
      <c r="I21" s="1082"/>
      <c r="J21" s="1082"/>
      <c r="K21" s="1082"/>
      <c r="L21" s="1082"/>
      <c r="M21" s="1082"/>
      <c r="N21" s="1082"/>
      <c r="O21" s="1082"/>
      <c r="P21" s="1082"/>
      <c r="Q21" s="1082"/>
      <c r="R21" s="1082"/>
      <c r="S21" s="1355"/>
      <c r="T21" s="1082"/>
      <c r="U21" s="1082"/>
      <c r="V21" s="1082"/>
      <c r="W21" s="1082"/>
      <c r="X21" s="1082"/>
      <c r="Y21" s="1082"/>
    </row>
  </sheetData>
  <mergeCells count="25">
    <mergeCell ref="P3:P4"/>
    <mergeCell ref="C3:C4"/>
    <mergeCell ref="D3:D4"/>
    <mergeCell ref="E3:E4"/>
    <mergeCell ref="F3:F4"/>
    <mergeCell ref="G3:G4"/>
    <mergeCell ref="H3:H4"/>
    <mergeCell ref="I3:I4"/>
    <mergeCell ref="J3:J4"/>
    <mergeCell ref="W3:W4"/>
    <mergeCell ref="X3:X4"/>
    <mergeCell ref="B18:Q18"/>
    <mergeCell ref="B1:X1"/>
    <mergeCell ref="B2:X2"/>
    <mergeCell ref="Q3:Q4"/>
    <mergeCell ref="R3:R4"/>
    <mergeCell ref="S3:S4"/>
    <mergeCell ref="T3:T4"/>
    <mergeCell ref="U3:U4"/>
    <mergeCell ref="V3:V4"/>
    <mergeCell ref="K3:K4"/>
    <mergeCell ref="L3:L4"/>
    <mergeCell ref="M3:M4"/>
    <mergeCell ref="N3:N4"/>
    <mergeCell ref="O3:O4"/>
  </mergeCells>
  <pageMargins left="0.35" right="0.2" top="0.75" bottom="0.75" header="0" footer="0"/>
  <pageSetup scale="7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topLeftCell="C1" zoomScale="70" zoomScaleNormal="70" workbookViewId="0">
      <pane xSplit="2" ySplit="6" topLeftCell="G100" activePane="bottomRight" state="frozen"/>
      <selection activeCell="S213" sqref="S213:S214"/>
      <selection pane="topRight" activeCell="S213" sqref="S213:S214"/>
      <selection pane="bottomLeft" activeCell="S213" sqref="S213:S214"/>
      <selection pane="bottomRight" activeCell="C2" sqref="C2:M2"/>
    </sheetView>
  </sheetViews>
  <sheetFormatPr defaultColWidth="10.28515625" defaultRowHeight="12.75"/>
  <cols>
    <col min="1" max="1" width="10.28515625" style="1358"/>
    <col min="2" max="2" width="8.7109375" style="1358" customWidth="1"/>
    <col min="3" max="3" width="17.28515625" style="1409" bestFit="1" customWidth="1"/>
    <col min="4" max="4" width="63.7109375" style="1358" customWidth="1"/>
    <col min="5" max="9" width="18.7109375" style="1359" customWidth="1"/>
    <col min="10" max="10" width="18.7109375" style="1358" customWidth="1"/>
    <col min="11" max="12" width="18.7109375" style="1359" customWidth="1"/>
    <col min="13" max="13" width="18.7109375" style="1358" customWidth="1"/>
    <col min="14" max="14" width="20.140625" style="1358" bestFit="1" customWidth="1"/>
    <col min="15" max="15" width="17" style="1358" bestFit="1" customWidth="1"/>
    <col min="16" max="16" width="30" style="1358" customWidth="1"/>
    <col min="17" max="17" width="15.85546875" style="1358" customWidth="1"/>
    <col min="18" max="18" width="14" style="1358" customWidth="1"/>
    <col min="19" max="19" width="13" style="1358" customWidth="1"/>
    <col min="20" max="20" width="13.7109375" style="1358" customWidth="1"/>
    <col min="21" max="21" width="16.7109375" style="1358" bestFit="1" customWidth="1"/>
    <col min="22" max="22" width="16.5703125" style="1358" bestFit="1" customWidth="1"/>
    <col min="23" max="23" width="17.5703125" style="1358" bestFit="1" customWidth="1"/>
    <col min="24" max="24" width="15.85546875" style="1358" bestFit="1" customWidth="1"/>
    <col min="25" max="25" width="16.5703125" style="1358" bestFit="1" customWidth="1"/>
    <col min="26" max="26" width="13" style="1358" bestFit="1" customWidth="1"/>
    <col min="27" max="27" width="14.7109375" style="1358" bestFit="1" customWidth="1"/>
    <col min="28" max="28" width="14.85546875" style="1358" bestFit="1" customWidth="1"/>
    <col min="29" max="29" width="14.7109375" style="1358" bestFit="1" customWidth="1"/>
    <col min="30" max="30" width="15.140625" style="1358" bestFit="1" customWidth="1"/>
    <col min="31" max="31" width="14.85546875" style="1358" bestFit="1" customWidth="1"/>
    <col min="32" max="32" width="14.7109375" style="1358" bestFit="1" customWidth="1"/>
    <col min="33" max="33" width="14.85546875" style="1358" bestFit="1" customWidth="1"/>
    <col min="34" max="34" width="15.42578125" style="1358" bestFit="1" customWidth="1"/>
    <col min="35" max="35" width="15.85546875" style="1358" bestFit="1" customWidth="1"/>
    <col min="36" max="36" width="16.28515625" style="1358" bestFit="1" customWidth="1"/>
    <col min="37" max="16384" width="10.28515625" style="1358"/>
  </cols>
  <sheetData>
    <row r="1" spans="1:132" s="1360" customFormat="1">
      <c r="A1" s="1356"/>
      <c r="B1" s="1356"/>
      <c r="C1" s="1357"/>
      <c r="D1" s="1358"/>
      <c r="E1" s="1359"/>
      <c r="F1" s="1359"/>
      <c r="G1" s="1359"/>
      <c r="H1" s="1359"/>
      <c r="I1" s="1359"/>
      <c r="J1" s="1359"/>
      <c r="K1" s="1359"/>
      <c r="L1" s="1359"/>
      <c r="M1" s="1359"/>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c r="BF1" s="1356"/>
      <c r="BG1" s="1356"/>
      <c r="BH1" s="1356"/>
      <c r="BI1" s="1356"/>
      <c r="BJ1" s="1356"/>
      <c r="BK1" s="1356"/>
      <c r="BL1" s="1356"/>
      <c r="BM1" s="1356"/>
      <c r="BN1" s="1356"/>
      <c r="BO1" s="1356"/>
      <c r="BP1" s="1356"/>
      <c r="BQ1" s="1356"/>
      <c r="BR1" s="1356"/>
      <c r="BS1" s="1356"/>
      <c r="BT1" s="1356"/>
      <c r="BU1" s="1356"/>
      <c r="BV1" s="1356"/>
      <c r="BW1" s="1356"/>
      <c r="BX1" s="1356"/>
      <c r="BY1" s="1356"/>
      <c r="BZ1" s="1356"/>
      <c r="CA1" s="1356"/>
      <c r="CB1" s="1356"/>
      <c r="CC1" s="1356"/>
      <c r="CD1" s="1356"/>
      <c r="CE1" s="1356"/>
      <c r="CF1" s="1356"/>
      <c r="CG1" s="1356"/>
      <c r="CH1" s="1356"/>
      <c r="CI1" s="1356"/>
      <c r="CJ1" s="1356"/>
      <c r="CK1" s="1356"/>
      <c r="CL1" s="1356"/>
      <c r="CM1" s="1356"/>
      <c r="CN1" s="1356"/>
      <c r="CO1" s="1356"/>
      <c r="CP1" s="1356"/>
      <c r="CQ1" s="1356"/>
      <c r="CR1" s="1356"/>
      <c r="CS1" s="1356"/>
      <c r="CT1" s="1356"/>
      <c r="CU1" s="1356"/>
      <c r="CV1" s="1356"/>
      <c r="CW1" s="1356"/>
      <c r="CX1" s="1356"/>
      <c r="CY1" s="1356"/>
      <c r="CZ1" s="1356"/>
      <c r="DA1" s="1356"/>
      <c r="DB1" s="1356"/>
      <c r="DC1" s="1356"/>
      <c r="DD1" s="1356"/>
      <c r="DE1" s="1356"/>
      <c r="DF1" s="1356"/>
      <c r="DG1" s="1356"/>
      <c r="DH1" s="1356"/>
      <c r="DI1" s="1356"/>
      <c r="DJ1" s="1356"/>
      <c r="DK1" s="1356"/>
      <c r="DL1" s="1356"/>
      <c r="DM1" s="1356"/>
      <c r="DN1" s="1356"/>
      <c r="DO1" s="1356"/>
      <c r="DP1" s="1356"/>
      <c r="DQ1" s="1356"/>
      <c r="DR1" s="1356"/>
      <c r="DS1" s="1356"/>
      <c r="DT1" s="1356"/>
      <c r="DU1" s="1356"/>
      <c r="DV1" s="1356"/>
      <c r="DW1" s="1356"/>
      <c r="DX1" s="1356"/>
      <c r="DY1" s="1356"/>
      <c r="DZ1" s="1356"/>
      <c r="EA1" s="1356"/>
      <c r="EB1" s="1356"/>
    </row>
    <row r="2" spans="1:132" s="1360" customFormat="1" ht="22.5">
      <c r="A2" s="1356"/>
      <c r="B2" s="1356"/>
      <c r="C2" s="3167" t="s">
        <v>1624</v>
      </c>
      <c r="D2" s="3167"/>
      <c r="E2" s="3167"/>
      <c r="F2" s="3167"/>
      <c r="G2" s="3167"/>
      <c r="H2" s="3167"/>
      <c r="I2" s="3167"/>
      <c r="J2" s="3167"/>
      <c r="K2" s="3167"/>
      <c r="L2" s="3167"/>
      <c r="M2" s="3167"/>
      <c r="N2" s="1356"/>
      <c r="O2"/>
      <c r="P2"/>
      <c r="Q2"/>
      <c r="R2"/>
      <c r="S2"/>
      <c r="T2"/>
      <c r="U2"/>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row>
    <row r="3" spans="1:132" s="1360" customFormat="1" ht="22.5">
      <c r="A3" s="1356"/>
      <c r="B3" s="1356"/>
      <c r="C3" s="3167" t="s">
        <v>345</v>
      </c>
      <c r="D3" s="3167"/>
      <c r="E3" s="3167"/>
      <c r="F3" s="3167"/>
      <c r="G3" s="3167"/>
      <c r="H3" s="3167"/>
      <c r="I3" s="3167"/>
      <c r="J3" s="3167"/>
      <c r="K3" s="3167"/>
      <c r="L3" s="3167"/>
      <c r="M3" s="3167"/>
      <c r="N3" s="1356"/>
      <c r="O3"/>
      <c r="P3"/>
      <c r="Q3"/>
      <c r="R3"/>
      <c r="S3"/>
      <c r="T3"/>
      <c r="U3"/>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c r="AT3" s="1356"/>
      <c r="AU3" s="1356"/>
      <c r="AV3" s="1356"/>
      <c r="AW3" s="1356"/>
      <c r="AX3" s="1356"/>
      <c r="AY3" s="1356"/>
      <c r="AZ3" s="1356"/>
      <c r="BA3" s="1356"/>
      <c r="BB3" s="1356"/>
      <c r="BC3" s="1356"/>
      <c r="BD3" s="1356"/>
      <c r="BE3" s="1356"/>
      <c r="BF3" s="1356"/>
      <c r="BG3" s="1356"/>
      <c r="BH3" s="1356"/>
      <c r="BI3" s="1356"/>
      <c r="BJ3" s="1356"/>
      <c r="BK3" s="1356"/>
      <c r="BL3" s="1356"/>
      <c r="BM3" s="1356"/>
      <c r="BN3" s="1356"/>
      <c r="BO3" s="1356"/>
      <c r="BP3" s="1356"/>
      <c r="BQ3" s="1356"/>
      <c r="BR3" s="1356"/>
      <c r="BS3" s="1356"/>
      <c r="BT3" s="1356"/>
      <c r="BU3" s="1356"/>
      <c r="BV3" s="1356"/>
      <c r="BW3" s="1356"/>
      <c r="BX3" s="1356"/>
      <c r="BY3" s="1356"/>
      <c r="BZ3" s="1356"/>
      <c r="CA3" s="1356"/>
      <c r="CB3" s="1356"/>
      <c r="CC3" s="1356"/>
      <c r="CD3" s="1356"/>
      <c r="CE3" s="1356"/>
      <c r="CF3" s="1356"/>
      <c r="CG3" s="1356"/>
      <c r="CH3" s="1356"/>
      <c r="CI3" s="1356"/>
      <c r="CJ3" s="1356"/>
      <c r="CK3" s="1356"/>
      <c r="CL3" s="1356"/>
      <c r="CM3" s="1356"/>
      <c r="CN3" s="1356"/>
      <c r="CO3" s="1356"/>
      <c r="CP3" s="1356"/>
      <c r="CQ3" s="1356"/>
      <c r="CR3" s="1356"/>
      <c r="CS3" s="1356"/>
      <c r="CT3" s="1356"/>
      <c r="CU3" s="1356"/>
      <c r="CV3" s="1356"/>
      <c r="CW3" s="1356"/>
      <c r="CX3" s="1356"/>
      <c r="CY3" s="1356"/>
      <c r="CZ3" s="1356"/>
      <c r="DA3" s="1356"/>
      <c r="DB3" s="1356"/>
      <c r="DC3" s="1356"/>
      <c r="DD3" s="1356"/>
      <c r="DE3" s="1356"/>
      <c r="DF3" s="1356"/>
      <c r="DG3" s="1356"/>
      <c r="DH3" s="1356"/>
      <c r="DI3" s="1356"/>
      <c r="DJ3" s="1356"/>
      <c r="DK3" s="1356"/>
      <c r="DL3" s="1356"/>
      <c r="DM3" s="1356"/>
      <c r="DN3" s="1356"/>
      <c r="DO3" s="1356"/>
      <c r="DP3" s="1356"/>
      <c r="DQ3" s="1356"/>
      <c r="DR3" s="1356"/>
      <c r="DS3" s="1356"/>
      <c r="DT3" s="1356"/>
      <c r="DU3" s="1356"/>
      <c r="DV3" s="1356"/>
      <c r="DW3" s="1356"/>
      <c r="DX3" s="1356"/>
      <c r="DY3" s="1356"/>
      <c r="DZ3" s="1356"/>
      <c r="EA3" s="1356"/>
      <c r="EB3" s="1356"/>
    </row>
    <row r="4" spans="1:132" s="1360" customFormat="1" ht="24" thickBot="1">
      <c r="A4" s="1356"/>
      <c r="B4" s="1356"/>
      <c r="C4" s="1361"/>
      <c r="D4" s="1362"/>
      <c r="E4" s="3168" t="s">
        <v>1277</v>
      </c>
      <c r="F4" s="3168"/>
      <c r="G4" s="3168"/>
      <c r="H4" s="3168"/>
      <c r="I4" s="3168"/>
      <c r="J4" s="1363"/>
      <c r="K4" s="1363"/>
      <c r="L4" s="1363"/>
      <c r="M4" s="1364" t="s">
        <v>413</v>
      </c>
      <c r="N4" s="1356"/>
      <c r="O4"/>
      <c r="P4"/>
      <c r="Q4"/>
      <c r="R4"/>
      <c r="S4"/>
      <c r="T4"/>
      <c r="U4"/>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c r="BS4" s="1356"/>
      <c r="BT4" s="1356"/>
      <c r="BU4" s="1356"/>
      <c r="BV4" s="1356"/>
      <c r="BW4" s="1356"/>
      <c r="BX4" s="1356"/>
      <c r="BY4" s="1356"/>
      <c r="BZ4" s="1356"/>
      <c r="CA4" s="1356"/>
      <c r="CB4" s="1356"/>
      <c r="CC4" s="1356"/>
      <c r="CD4" s="1356"/>
      <c r="CE4" s="1356"/>
      <c r="CF4" s="1356"/>
      <c r="CG4" s="1356"/>
      <c r="CH4" s="1356"/>
      <c r="CI4" s="1356"/>
      <c r="CJ4" s="1356"/>
      <c r="CK4" s="1356"/>
      <c r="CL4" s="1356"/>
      <c r="CM4" s="1356"/>
      <c r="CN4" s="1356"/>
      <c r="CO4" s="1356"/>
      <c r="CP4" s="1356"/>
      <c r="CQ4" s="1356"/>
      <c r="CR4" s="1356"/>
      <c r="CS4" s="1356"/>
      <c r="CT4" s="1356"/>
      <c r="CU4" s="1356"/>
      <c r="CV4" s="1356"/>
      <c r="CW4" s="1356"/>
      <c r="CX4" s="1356"/>
      <c r="CY4" s="1356"/>
      <c r="CZ4" s="1356"/>
      <c r="DA4" s="1356"/>
      <c r="DB4" s="1356"/>
      <c r="DC4" s="1356"/>
      <c r="DD4" s="1356"/>
      <c r="DE4" s="1356"/>
      <c r="DF4" s="1356"/>
      <c r="DG4" s="1356"/>
      <c r="DH4" s="1356"/>
      <c r="DI4" s="1356"/>
      <c r="DJ4" s="1356"/>
      <c r="DK4" s="1356"/>
      <c r="DL4" s="1356"/>
      <c r="DM4" s="1356"/>
      <c r="DN4" s="1356"/>
      <c r="DO4" s="1356"/>
      <c r="DP4" s="1356"/>
      <c r="DQ4" s="1356"/>
      <c r="DR4" s="1356"/>
      <c r="DS4" s="1356"/>
      <c r="DT4" s="1356"/>
      <c r="DU4" s="1356"/>
      <c r="DV4" s="1356"/>
      <c r="DW4" s="1356"/>
      <c r="DX4" s="1356"/>
      <c r="DY4" s="1356"/>
      <c r="DZ4" s="1356"/>
      <c r="EA4" s="1356"/>
      <c r="EB4" s="1356"/>
    </row>
    <row r="5" spans="1:132" ht="22.5">
      <c r="C5" s="1365" t="s">
        <v>108</v>
      </c>
      <c r="D5" s="1366" t="s">
        <v>354</v>
      </c>
      <c r="E5" s="3169" t="s">
        <v>1278</v>
      </c>
      <c r="F5" s="3169"/>
      <c r="G5" s="3169"/>
      <c r="H5" s="3169" t="s">
        <v>1279</v>
      </c>
      <c r="I5" s="3169"/>
      <c r="J5" s="3169"/>
      <c r="K5" s="3169" t="s">
        <v>1280</v>
      </c>
      <c r="L5" s="3169"/>
      <c r="M5" s="3169"/>
      <c r="O5"/>
      <c r="P5"/>
      <c r="Q5"/>
      <c r="R5"/>
      <c r="S5"/>
      <c r="T5"/>
      <c r="U5"/>
      <c r="V5" s="1368"/>
      <c r="W5" s="1367"/>
      <c r="X5" s="1367"/>
      <c r="Y5" s="1367"/>
      <c r="Z5" s="1367"/>
      <c r="AA5" s="1367"/>
      <c r="AB5" s="1367"/>
      <c r="AC5" s="1369"/>
      <c r="AD5" s="1369"/>
      <c r="AE5" s="1369"/>
      <c r="AF5" s="1369"/>
    </row>
    <row r="6" spans="1:132" ht="22.5">
      <c r="C6" s="1370"/>
      <c r="D6" s="1371"/>
      <c r="E6" s="1372" t="s">
        <v>1281</v>
      </c>
      <c r="F6" s="1372" t="s">
        <v>1282</v>
      </c>
      <c r="G6" s="1372" t="s">
        <v>1283</v>
      </c>
      <c r="H6" s="1372" t="s">
        <v>1281</v>
      </c>
      <c r="I6" s="1372" t="s">
        <v>1282</v>
      </c>
      <c r="J6" s="1372" t="s">
        <v>1283</v>
      </c>
      <c r="K6" s="1372" t="s">
        <v>1281</v>
      </c>
      <c r="L6" s="1372" t="s">
        <v>1282</v>
      </c>
      <c r="M6" s="1372" t="s">
        <v>1283</v>
      </c>
      <c r="O6"/>
      <c r="P6"/>
      <c r="Q6"/>
      <c r="R6"/>
      <c r="S6"/>
      <c r="T6"/>
      <c r="U6"/>
    </row>
    <row r="7" spans="1:132" s="1373" customFormat="1" ht="23.25">
      <c r="C7" s="1374">
        <v>1</v>
      </c>
      <c r="D7" s="1375" t="s">
        <v>1284</v>
      </c>
      <c r="E7" s="1376">
        <v>1595699.8625246184</v>
      </c>
      <c r="F7" s="1376">
        <v>1415750.9226116745</v>
      </c>
      <c r="G7" s="1376">
        <v>179948.93991294387</v>
      </c>
      <c r="H7" s="1376">
        <v>1787365.0354789987</v>
      </c>
      <c r="I7" s="1376">
        <v>1564696.3127358058</v>
      </c>
      <c r="J7" s="1376">
        <v>222668.72274319292</v>
      </c>
      <c r="K7" s="1376">
        <v>2382228.657226081</v>
      </c>
      <c r="L7" s="1376">
        <v>1763545.6868433983</v>
      </c>
      <c r="M7" s="1376">
        <v>618682.97038268275</v>
      </c>
      <c r="O7"/>
      <c r="P7"/>
      <c r="Q7"/>
      <c r="R7"/>
      <c r="S7"/>
      <c r="T7"/>
      <c r="U7"/>
      <c r="V7" s="1378"/>
    </row>
    <row r="8" spans="1:132" ht="23.25">
      <c r="C8" s="1374" t="s">
        <v>1285</v>
      </c>
      <c r="D8" s="1375" t="s">
        <v>1286</v>
      </c>
      <c r="E8" s="1376">
        <v>317899.46330721478</v>
      </c>
      <c r="F8" s="1376">
        <v>1380568.0859433254</v>
      </c>
      <c r="G8" s="1376">
        <v>-1062668.6226361105</v>
      </c>
      <c r="H8" s="1376">
        <v>389638.82406109408</v>
      </c>
      <c r="I8" s="1376">
        <v>1524996.787783216</v>
      </c>
      <c r="J8" s="1376">
        <v>-1135357.9637221217</v>
      </c>
      <c r="K8" s="1376">
        <v>452479.29828781681</v>
      </c>
      <c r="L8" s="1376">
        <v>1712000.9607377045</v>
      </c>
      <c r="M8" s="1376">
        <v>-1259521.6624498877</v>
      </c>
      <c r="O8"/>
      <c r="P8"/>
      <c r="Q8"/>
      <c r="R8"/>
      <c r="S8"/>
      <c r="T8"/>
      <c r="U8"/>
      <c r="V8" s="1368"/>
    </row>
    <row r="9" spans="1:132" ht="23.25">
      <c r="C9" s="1374" t="s">
        <v>1287</v>
      </c>
      <c r="D9" s="1379" t="s">
        <v>1288</v>
      </c>
      <c r="E9" s="1376">
        <v>136634.71900362626</v>
      </c>
      <c r="F9" s="1376">
        <v>1148573.2348358682</v>
      </c>
      <c r="G9" s="1376">
        <v>-1011938.5158322419</v>
      </c>
      <c r="H9" s="1376">
        <v>212209.39476592359</v>
      </c>
      <c r="I9" s="1376">
        <v>1280112.4120524556</v>
      </c>
      <c r="J9" s="1376">
        <v>-1067903.0172865319</v>
      </c>
      <c r="K9" s="1376">
        <v>253842.17222565066</v>
      </c>
      <c r="L9" s="1376">
        <v>1445822.1659627561</v>
      </c>
      <c r="M9" s="1376">
        <v>-1191979.9937371055</v>
      </c>
      <c r="O9"/>
      <c r="P9"/>
      <c r="Q9"/>
      <c r="R9"/>
      <c r="S9"/>
      <c r="T9"/>
      <c r="U9"/>
      <c r="V9" s="1368"/>
    </row>
    <row r="10" spans="1:132" ht="23.25">
      <c r="C10" s="1380" t="s">
        <v>1289</v>
      </c>
      <c r="D10" s="1381" t="s">
        <v>1290</v>
      </c>
      <c r="E10" s="1376">
        <v>136634.71900362626</v>
      </c>
      <c r="F10" s="1376">
        <v>1130814.9125324572</v>
      </c>
      <c r="G10" s="1376">
        <v>-994180.19352883089</v>
      </c>
      <c r="H10" s="1376">
        <v>212209.39476592359</v>
      </c>
      <c r="I10" s="1376">
        <v>1260638.1423547845</v>
      </c>
      <c r="J10" s="1376">
        <v>-1048428.7475888609</v>
      </c>
      <c r="K10" s="1376">
        <v>253842.17222565066</v>
      </c>
      <c r="L10" s="1376">
        <v>1420494.0375228301</v>
      </c>
      <c r="M10" s="1376">
        <v>-1166651.8652971794</v>
      </c>
      <c r="O10"/>
      <c r="P10"/>
      <c r="Q10"/>
      <c r="R10"/>
      <c r="S10"/>
      <c r="T10"/>
      <c r="U10"/>
    </row>
    <row r="11" spans="1:132" ht="23.25">
      <c r="C11" s="1380" t="s">
        <v>1291</v>
      </c>
      <c r="D11" s="1382" t="s">
        <v>1292</v>
      </c>
      <c r="E11" s="1376">
        <v>9656.0654891778468</v>
      </c>
      <c r="F11" s="1376">
        <v>216967.71446688694</v>
      </c>
      <c r="G11" s="1376">
        <v>-207311.64897770909</v>
      </c>
      <c r="H11" s="1376">
        <v>10914.072354913578</v>
      </c>
      <c r="I11" s="1376">
        <v>193263.55235683301</v>
      </c>
      <c r="J11" s="1376">
        <v>-182349.48000191944</v>
      </c>
      <c r="K11" s="1376">
        <v>11143.115489070717</v>
      </c>
      <c r="L11" s="1376">
        <v>218180.65654722002</v>
      </c>
      <c r="M11" s="1376">
        <v>-207037.54105814931</v>
      </c>
      <c r="O11"/>
      <c r="P11"/>
      <c r="Q11"/>
      <c r="R11"/>
      <c r="S11"/>
      <c r="T11"/>
      <c r="U11"/>
    </row>
    <row r="12" spans="1:132" ht="23.25">
      <c r="C12" s="1380" t="s">
        <v>1293</v>
      </c>
      <c r="D12" s="1381" t="s">
        <v>1294</v>
      </c>
      <c r="E12" s="1376" t="s">
        <v>62</v>
      </c>
      <c r="F12" s="1376" t="s">
        <v>62</v>
      </c>
      <c r="G12" s="1376" t="s">
        <v>62</v>
      </c>
      <c r="H12" s="1376" t="s">
        <v>62</v>
      </c>
      <c r="I12" s="1376" t="s">
        <v>62</v>
      </c>
      <c r="J12" s="1376" t="s">
        <v>62</v>
      </c>
      <c r="K12" s="1376" t="s">
        <v>62</v>
      </c>
      <c r="L12" s="1376" t="s">
        <v>62</v>
      </c>
      <c r="M12" s="1376" t="s">
        <v>62</v>
      </c>
      <c r="O12"/>
      <c r="P12"/>
      <c r="Q12"/>
      <c r="R12"/>
      <c r="S12"/>
      <c r="T12"/>
      <c r="U12"/>
    </row>
    <row r="13" spans="1:132" ht="23.25">
      <c r="C13" s="1380" t="s">
        <v>1295</v>
      </c>
      <c r="D13" s="1381" t="s">
        <v>1296</v>
      </c>
      <c r="E13" s="1376">
        <v>0</v>
      </c>
      <c r="F13" s="1376">
        <v>17758.322303411023</v>
      </c>
      <c r="G13" s="1376">
        <v>-17758.322303411023</v>
      </c>
      <c r="H13" s="1376">
        <v>0</v>
      </c>
      <c r="I13" s="1376">
        <v>19474.269697671003</v>
      </c>
      <c r="J13" s="1376">
        <v>-19474.269697671003</v>
      </c>
      <c r="K13" s="1376">
        <v>0</v>
      </c>
      <c r="L13" s="1376">
        <v>25328.128439925997</v>
      </c>
      <c r="M13" s="1376">
        <v>-25328.128439925997</v>
      </c>
      <c r="O13"/>
      <c r="P13"/>
      <c r="Q13"/>
      <c r="R13"/>
      <c r="S13"/>
      <c r="T13"/>
      <c r="U13"/>
    </row>
    <row r="14" spans="1:132" s="1373" customFormat="1" ht="23.25">
      <c r="C14" s="1374" t="s">
        <v>1297</v>
      </c>
      <c r="D14" s="1379" t="s">
        <v>1298</v>
      </c>
      <c r="E14" s="1376">
        <v>181264.74430358849</v>
      </c>
      <c r="F14" s="1376">
        <v>231994.85110745722</v>
      </c>
      <c r="G14" s="1376">
        <v>-50730.106803868708</v>
      </c>
      <c r="H14" s="1376">
        <v>177429.42929517053</v>
      </c>
      <c r="I14" s="1376">
        <v>244884.37573076031</v>
      </c>
      <c r="J14" s="1376">
        <v>-67454.946435589794</v>
      </c>
      <c r="K14" s="1376">
        <v>198637.12606216618</v>
      </c>
      <c r="L14" s="1376">
        <v>266178.79477494844</v>
      </c>
      <c r="M14" s="1376">
        <v>-67541.668712782266</v>
      </c>
      <c r="O14"/>
      <c r="P14"/>
      <c r="Q14"/>
      <c r="R14"/>
      <c r="S14"/>
      <c r="T14"/>
      <c r="U14"/>
    </row>
    <row r="15" spans="1:132" ht="46.5">
      <c r="C15" s="1380" t="s">
        <v>1299</v>
      </c>
      <c r="D15" s="1381" t="s">
        <v>1300</v>
      </c>
      <c r="E15" s="1376" t="s">
        <v>62</v>
      </c>
      <c r="F15" s="1376" t="s">
        <v>62</v>
      </c>
      <c r="G15" s="1376" t="s">
        <v>62</v>
      </c>
      <c r="H15" s="1376">
        <v>14.380675660000001</v>
      </c>
      <c r="I15" s="1376">
        <v>0.13509599999999999</v>
      </c>
      <c r="J15" s="1376">
        <v>14.245579660000001</v>
      </c>
      <c r="K15" s="1376">
        <v>6.6519849999999998</v>
      </c>
      <c r="L15" s="1376">
        <v>1.9208400000000001</v>
      </c>
      <c r="M15" s="1376">
        <v>4.7311449999999997</v>
      </c>
      <c r="O15"/>
      <c r="P15"/>
      <c r="Q15"/>
      <c r="R15"/>
      <c r="S15"/>
      <c r="T15"/>
      <c r="U15"/>
    </row>
    <row r="16" spans="1:132" ht="23.25">
      <c r="C16" s="1380" t="s">
        <v>1301</v>
      </c>
      <c r="D16" s="1381" t="s">
        <v>1302</v>
      </c>
      <c r="E16" s="1376">
        <v>95.153589524515354</v>
      </c>
      <c r="F16" s="1376">
        <v>160.47699999999998</v>
      </c>
      <c r="G16" s="1376">
        <v>-65.323410475484621</v>
      </c>
      <c r="H16" s="1376">
        <v>239.33373075989232</v>
      </c>
      <c r="I16" s="1376">
        <v>759.04502983999987</v>
      </c>
      <c r="J16" s="1376">
        <v>-519.71129908010755</v>
      </c>
      <c r="K16" s="1376">
        <v>37.060528330330271</v>
      </c>
      <c r="L16" s="1376">
        <v>1206.2768996472601</v>
      </c>
      <c r="M16" s="1376">
        <v>-1169.2163713169298</v>
      </c>
      <c r="O16"/>
      <c r="P16"/>
      <c r="Q16"/>
      <c r="R16"/>
      <c r="S16"/>
      <c r="T16"/>
      <c r="U16"/>
    </row>
    <row r="17" spans="3:21" ht="23.25">
      <c r="C17" s="1380" t="s">
        <v>1303</v>
      </c>
      <c r="D17" s="1381" t="s">
        <v>1304</v>
      </c>
      <c r="E17" s="1383">
        <v>23896.447863666577</v>
      </c>
      <c r="F17" s="1383">
        <v>54956.230487119181</v>
      </c>
      <c r="G17" s="1383">
        <v>-31059.782623452604</v>
      </c>
      <c r="H17" s="1383">
        <v>20588.957649915654</v>
      </c>
      <c r="I17" s="1383">
        <v>43150.186393244367</v>
      </c>
      <c r="J17" s="1383">
        <v>-22561.228743328713</v>
      </c>
      <c r="K17" s="1383">
        <v>24035.562778732052</v>
      </c>
      <c r="L17" s="1383">
        <v>55895.158856728056</v>
      </c>
      <c r="M17" s="1383">
        <v>-31859.596077996004</v>
      </c>
      <c r="O17"/>
      <c r="P17"/>
      <c r="Q17"/>
      <c r="R17"/>
      <c r="S17"/>
      <c r="T17"/>
      <c r="U17"/>
    </row>
    <row r="18" spans="3:21" s="1373" customFormat="1" ht="23.25">
      <c r="C18" s="1380" t="s">
        <v>1305</v>
      </c>
      <c r="D18" s="1381" t="s">
        <v>1306</v>
      </c>
      <c r="E18" s="1376">
        <v>60768.24773929971</v>
      </c>
      <c r="F18" s="1376">
        <v>143221.73654165113</v>
      </c>
      <c r="G18" s="1376">
        <v>-82453.488802351421</v>
      </c>
      <c r="H18" s="1376">
        <v>66659.522622104967</v>
      </c>
      <c r="I18" s="1376">
        <v>169837.47771267532</v>
      </c>
      <c r="J18" s="1376">
        <v>-103177.95509057035</v>
      </c>
      <c r="K18" s="1376">
        <v>64096.67583924409</v>
      </c>
      <c r="L18" s="1376">
        <v>165364.93438234273</v>
      </c>
      <c r="M18" s="1376">
        <v>-101268.25854309864</v>
      </c>
      <c r="O18"/>
      <c r="P18"/>
      <c r="Q18"/>
      <c r="R18"/>
      <c r="S18"/>
      <c r="T18"/>
      <c r="U18"/>
    </row>
    <row r="19" spans="3:21" ht="23.25">
      <c r="C19" s="1380" t="s">
        <v>1307</v>
      </c>
      <c r="D19" s="1384" t="s">
        <v>1308</v>
      </c>
      <c r="E19" s="1376">
        <v>1072.5865209123615</v>
      </c>
      <c r="F19" s="1376">
        <v>2247.5854136366188</v>
      </c>
      <c r="G19" s="1376">
        <v>-1174.9988927242573</v>
      </c>
      <c r="H19" s="1376">
        <v>163.66110983539599</v>
      </c>
      <c r="I19" s="1376">
        <v>3215.8928441654089</v>
      </c>
      <c r="J19" s="1376">
        <v>-3052.2317343300128</v>
      </c>
      <c r="K19" s="1376">
        <v>33.930289989763224</v>
      </c>
      <c r="L19" s="1376">
        <v>1141.6600249805999</v>
      </c>
      <c r="M19" s="1376">
        <v>-1107.7297349908367</v>
      </c>
      <c r="O19"/>
      <c r="P19"/>
      <c r="Q19"/>
      <c r="R19"/>
      <c r="S19"/>
      <c r="T19"/>
      <c r="U19"/>
    </row>
    <row r="20" spans="3:21" ht="23.25">
      <c r="C20" s="1380" t="s">
        <v>1309</v>
      </c>
      <c r="D20" s="1384" t="s">
        <v>1310</v>
      </c>
      <c r="E20" s="1376">
        <v>59695.661218387351</v>
      </c>
      <c r="F20" s="1376">
        <v>140974.15112801452</v>
      </c>
      <c r="G20" s="1376">
        <v>-81278.489909627169</v>
      </c>
      <c r="H20" s="1376">
        <v>66495.861512269577</v>
      </c>
      <c r="I20" s="1376">
        <v>166621.5848685099</v>
      </c>
      <c r="J20" s="1376">
        <v>-100125.72335624033</v>
      </c>
      <c r="K20" s="1376">
        <v>64062.745549254323</v>
      </c>
      <c r="L20" s="1376">
        <v>164223.27435736213</v>
      </c>
      <c r="M20" s="1376">
        <v>-100160.5288081078</v>
      </c>
      <c r="O20"/>
      <c r="P20"/>
      <c r="Q20"/>
      <c r="R20"/>
      <c r="S20"/>
      <c r="T20"/>
      <c r="U20"/>
    </row>
    <row r="21" spans="3:21" ht="23.25">
      <c r="C21" s="1380" t="s">
        <v>1311</v>
      </c>
      <c r="D21" s="1381" t="s">
        <v>1312</v>
      </c>
      <c r="E21" s="1376">
        <v>1678.6127939538389</v>
      </c>
      <c r="F21" s="1376">
        <v>2024.5976489762484</v>
      </c>
      <c r="G21" s="1376">
        <v>-345.98485502240942</v>
      </c>
      <c r="H21" s="1376">
        <v>267.57864170134519</v>
      </c>
      <c r="I21" s="1376">
        <v>431.83809379685965</v>
      </c>
      <c r="J21" s="1376">
        <v>-164.25945209551446</v>
      </c>
      <c r="K21" s="1376">
        <v>405.12412229795746</v>
      </c>
      <c r="L21" s="1376">
        <v>160.80335552548627</v>
      </c>
      <c r="M21" s="1376">
        <v>244.32076677247119</v>
      </c>
      <c r="O21"/>
      <c r="P21"/>
      <c r="Q21"/>
      <c r="R21"/>
      <c r="S21"/>
      <c r="T21"/>
      <c r="U21"/>
    </row>
    <row r="22" spans="3:21" s="1373" customFormat="1" ht="23.25">
      <c r="C22" s="1380" t="s">
        <v>1313</v>
      </c>
      <c r="D22" s="1381" t="s">
        <v>1314</v>
      </c>
      <c r="E22" s="1376">
        <v>4438.9758520891573</v>
      </c>
      <c r="F22" s="1376">
        <v>95852.954135814914</v>
      </c>
      <c r="G22" s="1376">
        <v>-91413.978283725752</v>
      </c>
      <c r="H22" s="1376">
        <v>3239.946383045969</v>
      </c>
      <c r="I22" s="1376">
        <v>103785.91383449594</v>
      </c>
      <c r="J22" s="1376">
        <v>-100545.96745144996</v>
      </c>
      <c r="K22" s="1376">
        <v>4255.3795848618875</v>
      </c>
      <c r="L22" s="1376">
        <v>112841.39074701403</v>
      </c>
      <c r="M22" s="1376">
        <v>-108586.01116215214</v>
      </c>
      <c r="O22"/>
      <c r="P22"/>
      <c r="Q22"/>
      <c r="R22"/>
      <c r="S22"/>
      <c r="T22"/>
      <c r="U22"/>
    </row>
    <row r="23" spans="3:21" ht="23.25">
      <c r="C23" s="1380" t="s">
        <v>1315</v>
      </c>
      <c r="D23" s="1381" t="s">
        <v>1316</v>
      </c>
      <c r="E23" s="1376">
        <v>53578.072572344354</v>
      </c>
      <c r="F23" s="1376">
        <v>43096.599343223359</v>
      </c>
      <c r="G23" s="1376">
        <v>10481.473229120995</v>
      </c>
      <c r="H23" s="1376">
        <v>62988.336487522269</v>
      </c>
      <c r="I23" s="1376">
        <v>62403.8329402171</v>
      </c>
      <c r="J23" s="1376">
        <v>584.50354730516847</v>
      </c>
      <c r="K23" s="1376">
        <v>59402.241842094481</v>
      </c>
      <c r="L23" s="1376">
        <v>51221.080254822613</v>
      </c>
      <c r="M23" s="1376">
        <v>8181.1615872718685</v>
      </c>
      <c r="O23"/>
      <c r="P23"/>
      <c r="Q23"/>
      <c r="R23"/>
      <c r="S23"/>
      <c r="T23"/>
      <c r="U23"/>
    </row>
    <row r="24" spans="3:21" ht="23.25">
      <c r="C24" s="1380" t="s">
        <v>1317</v>
      </c>
      <c r="D24" s="1381" t="s">
        <v>718</v>
      </c>
      <c r="E24" s="1376" t="s">
        <v>62</v>
      </c>
      <c r="F24" s="1376" t="s">
        <v>62</v>
      </c>
      <c r="G24" s="1376" t="s">
        <v>62</v>
      </c>
      <c r="H24" s="1376">
        <v>797.11014767999995</v>
      </c>
      <c r="I24" s="1376">
        <v>1124.71163445</v>
      </c>
      <c r="J24" s="1376">
        <v>-327.60148677000007</v>
      </c>
      <c r="K24" s="1376">
        <v>1615.36653288</v>
      </c>
      <c r="L24" s="1376">
        <v>2117.7269280800001</v>
      </c>
      <c r="M24" s="1376">
        <v>-502.36039520000008</v>
      </c>
      <c r="O24"/>
      <c r="P24"/>
      <c r="Q24"/>
      <c r="R24"/>
      <c r="S24"/>
      <c r="T24"/>
      <c r="U24"/>
    </row>
    <row r="25" spans="3:21" ht="23.25">
      <c r="C25" s="1380" t="s">
        <v>1318</v>
      </c>
      <c r="D25" s="1381" t="s">
        <v>1319</v>
      </c>
      <c r="E25" s="1376">
        <v>858.96599999999989</v>
      </c>
      <c r="F25" s="1376">
        <v>9076.6548492571619</v>
      </c>
      <c r="G25" s="1376">
        <v>-8217.6888492571616</v>
      </c>
      <c r="H25" s="1376">
        <v>578.11460099999999</v>
      </c>
      <c r="I25" s="1376">
        <v>10227.096926208098</v>
      </c>
      <c r="J25" s="1376">
        <v>-9648.9823252080987</v>
      </c>
      <c r="K25" s="1376">
        <v>1159.0048106600002</v>
      </c>
      <c r="L25" s="1376">
        <v>11582.2107243712</v>
      </c>
      <c r="M25" s="1376">
        <v>-10423.205913711199</v>
      </c>
      <c r="O25"/>
      <c r="P25"/>
      <c r="Q25"/>
      <c r="R25"/>
      <c r="S25"/>
      <c r="T25"/>
      <c r="U25"/>
    </row>
    <row r="26" spans="3:21" ht="23.25">
      <c r="C26" s="1380" t="s">
        <v>1320</v>
      </c>
      <c r="D26" s="1381" t="s">
        <v>1321</v>
      </c>
      <c r="E26" s="1376" t="s">
        <v>62</v>
      </c>
      <c r="F26" s="1376" t="s">
        <v>62</v>
      </c>
      <c r="G26" s="1376" t="s">
        <v>62</v>
      </c>
      <c r="H26" s="1376">
        <v>1051.7117240399998</v>
      </c>
      <c r="I26" s="1376">
        <v>1191.7539186039994</v>
      </c>
      <c r="J26" s="1376">
        <v>-140.0421945639996</v>
      </c>
      <c r="K26" s="1376">
        <v>1092.3078105699997</v>
      </c>
      <c r="L26" s="1376">
        <v>1333.0262350350008</v>
      </c>
      <c r="M26" s="1376">
        <v>-240.71842446500114</v>
      </c>
      <c r="O26"/>
      <c r="P26"/>
      <c r="Q26"/>
      <c r="R26"/>
      <c r="S26"/>
      <c r="T26"/>
      <c r="U26"/>
    </row>
    <row r="27" spans="3:21" ht="46.5">
      <c r="C27" s="1380" t="s">
        <v>1322</v>
      </c>
      <c r="D27" s="1381" t="s">
        <v>1323</v>
      </c>
      <c r="E27" s="1376" t="s">
        <v>62</v>
      </c>
      <c r="F27" s="1376" t="s">
        <v>62</v>
      </c>
      <c r="G27" s="1376" t="s">
        <v>62</v>
      </c>
      <c r="H27" s="1376">
        <v>15.318872449999999</v>
      </c>
      <c r="I27" s="1376">
        <v>1239.3176218600001</v>
      </c>
      <c r="J27" s="1376">
        <v>-1223.9987494100001</v>
      </c>
      <c r="K27" s="1376">
        <v>22.330538350000001</v>
      </c>
      <c r="L27" s="1376">
        <v>1430.09734686</v>
      </c>
      <c r="M27" s="1376">
        <v>-1407.7668085099999</v>
      </c>
    </row>
    <row r="28" spans="3:21" ht="46.5">
      <c r="C28" s="1380" t="s">
        <v>1324</v>
      </c>
      <c r="D28" s="1381" t="s">
        <v>1325</v>
      </c>
      <c r="E28" s="1376">
        <v>11808.272000000001</v>
      </c>
      <c r="F28" s="1376">
        <v>829.65200000000004</v>
      </c>
      <c r="G28" s="1376">
        <v>10978.62</v>
      </c>
      <c r="H28" s="1376">
        <v>16188.478893809999</v>
      </c>
      <c r="I28" s="1376">
        <v>4048.9462928600005</v>
      </c>
      <c r="J28" s="1376">
        <v>12139.532600949999</v>
      </c>
      <c r="K28" s="1376">
        <v>21443.66579775</v>
      </c>
      <c r="L28" s="1376">
        <v>4478.3229335436008</v>
      </c>
      <c r="M28" s="1376">
        <v>16965.342864206399</v>
      </c>
    </row>
    <row r="29" spans="3:21" ht="23.25">
      <c r="C29" s="1380" t="s">
        <v>1326</v>
      </c>
      <c r="D29" s="1384" t="s">
        <v>1327</v>
      </c>
      <c r="E29" s="1376" t="s">
        <v>62</v>
      </c>
      <c r="F29" s="1376" t="s">
        <v>62</v>
      </c>
      <c r="G29" s="1376" t="s">
        <v>62</v>
      </c>
      <c r="H29" s="1376">
        <v>4170.5745118200002</v>
      </c>
      <c r="I29" s="1376">
        <v>2196.1984010100005</v>
      </c>
      <c r="J29" s="1376">
        <v>1974.3761108099998</v>
      </c>
      <c r="K29" s="1376">
        <v>6328.9757232499996</v>
      </c>
      <c r="L29" s="1376">
        <v>2364.4596450064009</v>
      </c>
      <c r="M29" s="1376">
        <v>3964.5160782435987</v>
      </c>
    </row>
    <row r="30" spans="3:21" ht="23.25">
      <c r="C30" s="1380" t="s">
        <v>1328</v>
      </c>
      <c r="D30" s="1384" t="s">
        <v>1329</v>
      </c>
      <c r="E30" s="1376" t="s">
        <v>62</v>
      </c>
      <c r="F30" s="1376" t="s">
        <v>62</v>
      </c>
      <c r="G30" s="1376" t="s">
        <v>62</v>
      </c>
      <c r="H30" s="1376">
        <v>11966.5729397</v>
      </c>
      <c r="I30" s="1376">
        <v>1780.58911564</v>
      </c>
      <c r="J30" s="1376">
        <v>10185.98382406</v>
      </c>
      <c r="K30" s="1376">
        <v>15087.25086833</v>
      </c>
      <c r="L30" s="1376">
        <v>2038.6226549871999</v>
      </c>
      <c r="M30" s="1376">
        <v>13048.628213342799</v>
      </c>
    </row>
    <row r="31" spans="3:21" ht="23.25">
      <c r="C31" s="1380" t="s">
        <v>1330</v>
      </c>
      <c r="D31" s="1384" t="s">
        <v>1331</v>
      </c>
      <c r="E31" s="1376" t="s">
        <v>62</v>
      </c>
      <c r="F31" s="1376" t="s">
        <v>62</v>
      </c>
      <c r="G31" s="1376" t="s">
        <v>62</v>
      </c>
      <c r="H31" s="1376">
        <v>51.331442289999998</v>
      </c>
      <c r="I31" s="1376">
        <v>72.158776209999999</v>
      </c>
      <c r="J31" s="1376">
        <v>-20.827333920000001</v>
      </c>
      <c r="K31" s="1376">
        <v>27.439206169999999</v>
      </c>
      <c r="L31" s="1376">
        <v>75.240633549999998</v>
      </c>
      <c r="M31" s="1376">
        <v>-47.80142738</v>
      </c>
    </row>
    <row r="32" spans="3:21" ht="23.25">
      <c r="C32" s="1380" t="s">
        <v>1332</v>
      </c>
      <c r="D32" s="1381" t="s">
        <v>1333</v>
      </c>
      <c r="E32" s="1376" t="s">
        <v>62</v>
      </c>
      <c r="F32" s="1376" t="s">
        <v>62</v>
      </c>
      <c r="G32" s="1376" t="s">
        <v>62</v>
      </c>
      <c r="H32" s="1376">
        <v>42132.142493173407</v>
      </c>
      <c r="I32" s="1376">
        <v>8921.6777720299997</v>
      </c>
      <c r="J32" s="1376">
        <v>33210.464721143406</v>
      </c>
      <c r="K32" s="1376">
        <v>52846.052113416707</v>
      </c>
      <c r="L32" s="1376">
        <v>13818.887788734195</v>
      </c>
      <c r="M32" s="1376">
        <v>39027.164324682512</v>
      </c>
    </row>
    <row r="33" spans="3:13" ht="23.25">
      <c r="C33" s="1380" t="s">
        <v>1334</v>
      </c>
      <c r="D33" s="1384" t="s">
        <v>1335</v>
      </c>
      <c r="E33" s="1376" t="s">
        <v>62</v>
      </c>
      <c r="F33" s="1376" t="s">
        <v>62</v>
      </c>
      <c r="G33" s="1376" t="s">
        <v>62</v>
      </c>
      <c r="H33" s="1376">
        <v>203.21565289999998</v>
      </c>
      <c r="I33" s="1376">
        <v>44.418227269999996</v>
      </c>
      <c r="J33" s="1376">
        <v>158.79742562999999</v>
      </c>
      <c r="K33" s="1376">
        <v>90.335071720000016</v>
      </c>
      <c r="L33" s="1376">
        <v>42.251444150000005</v>
      </c>
      <c r="M33" s="1376">
        <v>48.083627570000012</v>
      </c>
    </row>
    <row r="34" spans="3:13" ht="46.5">
      <c r="C34" s="1380" t="s">
        <v>1336</v>
      </c>
      <c r="D34" s="1384" t="s">
        <v>1337</v>
      </c>
      <c r="E34" s="1383" t="s">
        <v>62</v>
      </c>
      <c r="F34" s="1383" t="s">
        <v>62</v>
      </c>
      <c r="G34" s="1383" t="s">
        <v>62</v>
      </c>
      <c r="H34" s="1383">
        <v>26741.215265060004</v>
      </c>
      <c r="I34" s="1383">
        <v>3111.9068733999998</v>
      </c>
      <c r="J34" s="1383">
        <v>23629.308391660004</v>
      </c>
      <c r="K34" s="1383">
        <v>34621.433316789997</v>
      </c>
      <c r="L34" s="1383">
        <v>4322.4434379939621</v>
      </c>
      <c r="M34" s="1383">
        <v>30298.989878796034</v>
      </c>
    </row>
    <row r="35" spans="3:13" ht="46.5">
      <c r="C35" s="1380" t="s">
        <v>1338</v>
      </c>
      <c r="D35" s="1384" t="s">
        <v>1339</v>
      </c>
      <c r="E35" s="1376" t="s">
        <v>62</v>
      </c>
      <c r="F35" s="1376" t="s">
        <v>62</v>
      </c>
      <c r="G35" s="1376" t="s">
        <v>62</v>
      </c>
      <c r="H35" s="1376">
        <v>15187.711575213409</v>
      </c>
      <c r="I35" s="1376">
        <v>5765.3526713599995</v>
      </c>
      <c r="J35" s="1376">
        <v>9422.3589038534083</v>
      </c>
      <c r="K35" s="1376">
        <v>18134.283724906709</v>
      </c>
      <c r="L35" s="1376">
        <v>9454.1929065902332</v>
      </c>
      <c r="M35" s="1376">
        <v>8680.0908183164756</v>
      </c>
    </row>
    <row r="36" spans="3:13" ht="46.5">
      <c r="C36" s="1380" t="s">
        <v>1340</v>
      </c>
      <c r="D36" s="1381" t="s">
        <v>1341</v>
      </c>
      <c r="E36" s="1376" t="s">
        <v>62</v>
      </c>
      <c r="F36" s="1376" t="s">
        <v>62</v>
      </c>
      <c r="G36" s="1376" t="s">
        <v>62</v>
      </c>
      <c r="H36" s="1376">
        <v>2782.7417819359998</v>
      </c>
      <c r="I36" s="1376">
        <v>852.93005110000013</v>
      </c>
      <c r="J36" s="1376">
        <v>1929.8117308359997</v>
      </c>
      <c r="K36" s="1376">
        <v>3465.6486465599996</v>
      </c>
      <c r="L36" s="1376">
        <v>2807.5600889172997</v>
      </c>
      <c r="M36" s="1376">
        <v>658.08855764269993</v>
      </c>
    </row>
    <row r="37" spans="3:13" ht="23.25">
      <c r="C37" s="1380" t="s">
        <v>1342</v>
      </c>
      <c r="D37" s="1384" t="s">
        <v>1343</v>
      </c>
      <c r="E37" s="1376" t="s">
        <v>62</v>
      </c>
      <c r="F37" s="1376" t="s">
        <v>62</v>
      </c>
      <c r="G37" s="1376" t="s">
        <v>62</v>
      </c>
      <c r="H37" s="1376">
        <v>2535.3793829759998</v>
      </c>
      <c r="I37" s="1376">
        <v>756.05250335000005</v>
      </c>
      <c r="J37" s="1376">
        <v>1779.3268796259997</v>
      </c>
      <c r="K37" s="1376">
        <v>3369.6106339399998</v>
      </c>
      <c r="L37" s="1376">
        <v>1068.5385806772997</v>
      </c>
      <c r="M37" s="1376">
        <v>2301.0720532627001</v>
      </c>
    </row>
    <row r="38" spans="3:13" ht="46.5">
      <c r="C38" s="1380" t="s">
        <v>1344</v>
      </c>
      <c r="D38" s="1384" t="s">
        <v>1345</v>
      </c>
      <c r="E38" s="1376" t="s">
        <v>62</v>
      </c>
      <c r="F38" s="1376" t="s">
        <v>62</v>
      </c>
      <c r="G38" s="1376" t="s">
        <v>62</v>
      </c>
      <c r="H38" s="1376">
        <v>247.36239895999998</v>
      </c>
      <c r="I38" s="1376">
        <v>96.877547750000019</v>
      </c>
      <c r="J38" s="1376">
        <v>150.48485120999996</v>
      </c>
      <c r="K38" s="1376">
        <v>96.038012619999989</v>
      </c>
      <c r="L38" s="1376">
        <v>1739.02150824</v>
      </c>
      <c r="M38" s="1376">
        <v>-1642.98349562</v>
      </c>
    </row>
    <row r="39" spans="3:13" ht="23.25">
      <c r="C39" s="1380" t="s">
        <v>1346</v>
      </c>
      <c r="D39" s="1381" t="s">
        <v>1347</v>
      </c>
      <c r="E39" s="1376">
        <v>16539.067970405595</v>
      </c>
      <c r="F39" s="1376">
        <v>1496.317</v>
      </c>
      <c r="G39" s="1376">
        <v>15042.750970405596</v>
      </c>
      <c r="H39" s="1376">
        <v>26381.616102640608</v>
      </c>
      <c r="I39" s="1376">
        <v>3531.0972818884998</v>
      </c>
      <c r="J39" s="1376">
        <v>22850.51882075211</v>
      </c>
      <c r="K39" s="1376">
        <v>28816.798680672997</v>
      </c>
      <c r="L39" s="1376">
        <v>6142.6717506891009</v>
      </c>
      <c r="M39" s="1376">
        <v>22674.126929983897</v>
      </c>
    </row>
    <row r="40" spans="3:13" ht="23.25">
      <c r="C40" s="1374" t="s">
        <v>1348</v>
      </c>
      <c r="D40" s="1375" t="s">
        <v>1349</v>
      </c>
      <c r="E40" s="1376">
        <v>97666.293602546182</v>
      </c>
      <c r="F40" s="1376">
        <v>29588.222968537601</v>
      </c>
      <c r="G40" s="1376">
        <v>68078.070634008589</v>
      </c>
      <c r="H40" s="1376">
        <v>86246.458418378839</v>
      </c>
      <c r="I40" s="1376">
        <v>31340.751470907326</v>
      </c>
      <c r="J40" s="1376">
        <v>54905.706947471524</v>
      </c>
      <c r="K40" s="1376">
        <v>99319.795116707217</v>
      </c>
      <c r="L40" s="1376">
        <v>41536.716963982108</v>
      </c>
      <c r="M40" s="1376">
        <v>57783.078152725117</v>
      </c>
    </row>
    <row r="41" spans="3:13" ht="23.25">
      <c r="C41" s="1380" t="s">
        <v>1350</v>
      </c>
      <c r="D41" s="1385" t="s">
        <v>1351</v>
      </c>
      <c r="E41" s="1376" t="s">
        <v>62</v>
      </c>
      <c r="F41" s="1376" t="s">
        <v>62</v>
      </c>
      <c r="G41" s="1376" t="s">
        <v>62</v>
      </c>
      <c r="H41" s="1376">
        <v>10974.020363698834</v>
      </c>
      <c r="I41" s="1376">
        <v>625.40969141949961</v>
      </c>
      <c r="J41" s="1376">
        <v>10348.610672279334</v>
      </c>
      <c r="K41" s="1376">
        <v>12822.994408027227</v>
      </c>
      <c r="L41" s="1376">
        <v>604.05371943910359</v>
      </c>
      <c r="M41" s="1376">
        <v>12218.940688588124</v>
      </c>
    </row>
    <row r="42" spans="3:13" ht="23.25">
      <c r="C42" s="1380" t="s">
        <v>1352</v>
      </c>
      <c r="D42" s="1385" t="s">
        <v>1353</v>
      </c>
      <c r="E42" s="1376">
        <v>64569.51</v>
      </c>
      <c r="F42" s="1376">
        <v>23613.506999999998</v>
      </c>
      <c r="G42" s="1376">
        <v>40956.003000000004</v>
      </c>
      <c r="H42" s="1376">
        <v>74137.739499980016</v>
      </c>
      <c r="I42" s="1376">
        <v>30712.172935967825</v>
      </c>
      <c r="J42" s="1376">
        <v>43425.566564012188</v>
      </c>
      <c r="K42" s="1376">
        <v>85387.245125099987</v>
      </c>
      <c r="L42" s="1376">
        <v>40907.357696003004</v>
      </c>
      <c r="M42" s="1376">
        <v>44479.887429096991</v>
      </c>
    </row>
    <row r="43" spans="3:13" ht="23.25">
      <c r="C43" s="1380" t="s">
        <v>1354</v>
      </c>
      <c r="D43" s="1381" t="s">
        <v>1355</v>
      </c>
      <c r="E43" s="1376">
        <v>0</v>
      </c>
      <c r="F43" s="1376">
        <v>16450.363999999998</v>
      </c>
      <c r="G43" s="1376">
        <v>-16450.363999999998</v>
      </c>
      <c r="H43" s="1376">
        <v>14.762414400000001</v>
      </c>
      <c r="I43" s="1376">
        <v>15233.433939090002</v>
      </c>
      <c r="J43" s="1376">
        <v>-15218.671524690002</v>
      </c>
      <c r="K43" s="1376">
        <v>0</v>
      </c>
      <c r="L43" s="1376">
        <v>20585.946707750001</v>
      </c>
      <c r="M43" s="1376">
        <v>-20585.946707750001</v>
      </c>
    </row>
    <row r="44" spans="3:13" ht="46.5">
      <c r="C44" s="1380" t="s">
        <v>1356</v>
      </c>
      <c r="D44" s="1386" t="s">
        <v>1357</v>
      </c>
      <c r="E44" s="1376">
        <v>0</v>
      </c>
      <c r="F44" s="1376">
        <v>16450.363999999998</v>
      </c>
      <c r="G44" s="1376">
        <v>-16450.363999999998</v>
      </c>
      <c r="H44" s="1376">
        <v>14.762414400000001</v>
      </c>
      <c r="I44" s="1376">
        <v>15233.433939090002</v>
      </c>
      <c r="J44" s="1376">
        <v>-15218.671524690002</v>
      </c>
      <c r="K44" s="1376">
        <v>0</v>
      </c>
      <c r="L44" s="1376">
        <v>20585.946707750001</v>
      </c>
      <c r="M44" s="1376">
        <v>-20585.946707750001</v>
      </c>
    </row>
    <row r="45" spans="3:13" ht="46.5">
      <c r="C45" s="1380" t="s">
        <v>1358</v>
      </c>
      <c r="D45" s="1387" t="s">
        <v>1359</v>
      </c>
      <c r="E45" s="1376">
        <v>0</v>
      </c>
      <c r="F45" s="1376">
        <v>16450.363999999998</v>
      </c>
      <c r="G45" s="1376">
        <v>-16450.363999999998</v>
      </c>
      <c r="H45" s="1376">
        <v>14.762414400000001</v>
      </c>
      <c r="I45" s="1376">
        <v>15233.433939090002</v>
      </c>
      <c r="J45" s="1376">
        <v>-15218.671524690002</v>
      </c>
      <c r="K45" s="1376">
        <v>0</v>
      </c>
      <c r="L45" s="1376">
        <v>20585.946707750001</v>
      </c>
      <c r="M45" s="1376">
        <v>-20585.946707750001</v>
      </c>
    </row>
    <row r="46" spans="3:13" ht="23.25">
      <c r="C46" s="1380" t="s">
        <v>1360</v>
      </c>
      <c r="D46" s="1387" t="s">
        <v>1361</v>
      </c>
      <c r="E46" s="1376" t="s">
        <v>62</v>
      </c>
      <c r="F46" s="1376" t="s">
        <v>62</v>
      </c>
      <c r="G46" s="1376" t="s">
        <v>62</v>
      </c>
      <c r="H46" s="1376" t="s">
        <v>62</v>
      </c>
      <c r="I46" s="1376" t="s">
        <v>62</v>
      </c>
      <c r="J46" s="1376" t="s">
        <v>62</v>
      </c>
      <c r="K46" s="1376" t="s">
        <v>62</v>
      </c>
      <c r="L46" s="1376" t="s">
        <v>62</v>
      </c>
      <c r="M46" s="1376" t="s">
        <v>62</v>
      </c>
    </row>
    <row r="47" spans="3:13" ht="23.25">
      <c r="C47" s="1380" t="s">
        <v>1362</v>
      </c>
      <c r="D47" s="1386" t="s">
        <v>1363</v>
      </c>
      <c r="E47" s="1376" t="s">
        <v>62</v>
      </c>
      <c r="F47" s="1376" t="s">
        <v>62</v>
      </c>
      <c r="G47" s="1376" t="s">
        <v>62</v>
      </c>
      <c r="H47" s="1376" t="s">
        <v>62</v>
      </c>
      <c r="I47" s="1376" t="s">
        <v>62</v>
      </c>
      <c r="J47" s="1376" t="s">
        <v>62</v>
      </c>
      <c r="K47" s="1376" t="s">
        <v>62</v>
      </c>
      <c r="L47" s="1376" t="s">
        <v>62</v>
      </c>
      <c r="M47" s="1376" t="s">
        <v>62</v>
      </c>
    </row>
    <row r="48" spans="3:13" ht="23.25">
      <c r="C48" s="1380" t="s">
        <v>1364</v>
      </c>
      <c r="D48" s="1381" t="s">
        <v>1365</v>
      </c>
      <c r="E48" s="1376">
        <v>0</v>
      </c>
      <c r="F48" s="1376">
        <v>0</v>
      </c>
      <c r="G48" s="1376">
        <v>0</v>
      </c>
      <c r="H48" s="1376">
        <v>0</v>
      </c>
      <c r="I48" s="1376">
        <v>0</v>
      </c>
      <c r="J48" s="1376">
        <v>0</v>
      </c>
      <c r="K48" s="1376">
        <v>0</v>
      </c>
      <c r="L48" s="1376">
        <v>0</v>
      </c>
      <c r="M48" s="1376">
        <v>0</v>
      </c>
    </row>
    <row r="49" spans="3:20" ht="23.25">
      <c r="C49" s="1380" t="s">
        <v>1366</v>
      </c>
      <c r="D49" s="1381" t="s">
        <v>1367</v>
      </c>
      <c r="E49" s="1376">
        <v>3366.0889999999999</v>
      </c>
      <c r="F49" s="1376">
        <v>7163.143</v>
      </c>
      <c r="G49" s="1376">
        <v>-3797.0540000000001</v>
      </c>
      <c r="H49" s="1376">
        <v>3134.0183727200047</v>
      </c>
      <c r="I49" s="1376">
        <v>15478.738996877823</v>
      </c>
      <c r="J49" s="1376">
        <v>-12344.720624157817</v>
      </c>
      <c r="K49" s="1376">
        <v>3452.1680204200006</v>
      </c>
      <c r="L49" s="1376">
        <v>20321.410988253003</v>
      </c>
      <c r="M49" s="1376">
        <v>-16869.242967833001</v>
      </c>
    </row>
    <row r="50" spans="3:20" ht="23.25">
      <c r="C50" s="1380" t="s">
        <v>1368</v>
      </c>
      <c r="D50" s="1381" t="s">
        <v>1369</v>
      </c>
      <c r="E50" s="1376">
        <v>61203.421000000002</v>
      </c>
      <c r="F50" s="1376">
        <v>0</v>
      </c>
      <c r="G50" s="1376">
        <v>61203.421000000002</v>
      </c>
      <c r="H50" s="1376">
        <v>70988.958712860011</v>
      </c>
      <c r="I50" s="1376">
        <v>0</v>
      </c>
      <c r="J50" s="1376">
        <v>70988.958712860011</v>
      </c>
      <c r="K50" s="1376">
        <v>81935.077104679993</v>
      </c>
      <c r="L50" s="1376">
        <v>0</v>
      </c>
      <c r="M50" s="1376">
        <v>81935.077104679993</v>
      </c>
    </row>
    <row r="51" spans="3:20" ht="23.25">
      <c r="C51" s="1380" t="s">
        <v>1370</v>
      </c>
      <c r="D51" s="1385" t="s">
        <v>1371</v>
      </c>
      <c r="E51" s="1388" t="s">
        <v>62</v>
      </c>
      <c r="F51" s="1388" t="s">
        <v>62</v>
      </c>
      <c r="G51" s="1388" t="s">
        <v>62</v>
      </c>
      <c r="H51" s="1388">
        <v>1134.6985547000002</v>
      </c>
      <c r="I51" s="1388">
        <v>3.1688435199999998</v>
      </c>
      <c r="J51" s="1388">
        <v>1131.52971118</v>
      </c>
      <c r="K51" s="1388">
        <v>1109.5555835800001</v>
      </c>
      <c r="L51" s="1388">
        <v>25.30554854</v>
      </c>
      <c r="M51" s="1388">
        <v>1084.2500350400001</v>
      </c>
    </row>
    <row r="52" spans="3:20" s="1373" customFormat="1" ht="23.25">
      <c r="C52" s="1374" t="s">
        <v>1372</v>
      </c>
      <c r="D52" s="1375" t="s">
        <v>1373</v>
      </c>
      <c r="E52" s="1388">
        <v>1180134.1056148573</v>
      </c>
      <c r="F52" s="1388">
        <v>5594.6136998115544</v>
      </c>
      <c r="G52" s="1388">
        <v>1174539.491915046</v>
      </c>
      <c r="H52" s="1388">
        <v>1311479.7529995258</v>
      </c>
      <c r="I52" s="1388">
        <v>8358.7734816823831</v>
      </c>
      <c r="J52" s="1388">
        <v>1303120.9795178436</v>
      </c>
      <c r="K52" s="1388">
        <v>1830429.5638215572</v>
      </c>
      <c r="L52" s="1388">
        <v>10008.009141711529</v>
      </c>
      <c r="M52" s="1388">
        <v>1820421.5546798457</v>
      </c>
      <c r="S52" s="1358"/>
      <c r="T52" s="1358"/>
    </row>
    <row r="53" spans="3:20" ht="23.25">
      <c r="C53" s="1380" t="s">
        <v>1374</v>
      </c>
      <c r="D53" s="1385" t="s">
        <v>1375</v>
      </c>
      <c r="E53" s="1376">
        <v>9324.9919642304012</v>
      </c>
      <c r="F53" s="1376">
        <v>0</v>
      </c>
      <c r="G53" s="1376">
        <v>9324.9919642304012</v>
      </c>
      <c r="H53" s="1376">
        <v>14513.576180105518</v>
      </c>
      <c r="I53" s="1376">
        <v>0</v>
      </c>
      <c r="J53" s="1376">
        <v>14513.576180105518</v>
      </c>
      <c r="K53" s="1376">
        <v>26824.819916621946</v>
      </c>
      <c r="L53" s="1376">
        <v>0</v>
      </c>
      <c r="M53" s="1376">
        <v>26824.819916621946</v>
      </c>
    </row>
    <row r="54" spans="3:20" ht="46.5">
      <c r="C54" s="1380" t="s">
        <v>1376</v>
      </c>
      <c r="D54" s="1389" t="s">
        <v>1377</v>
      </c>
      <c r="E54" s="1388">
        <v>9324.9919642304012</v>
      </c>
      <c r="F54" s="1388">
        <v>0</v>
      </c>
      <c r="G54" s="1388">
        <v>9324.9919642304012</v>
      </c>
      <c r="H54" s="1388">
        <v>14513.576180105518</v>
      </c>
      <c r="I54" s="1388">
        <v>0</v>
      </c>
      <c r="J54" s="1388">
        <v>14513.576180105518</v>
      </c>
      <c r="K54" s="1388">
        <v>26824.819916621946</v>
      </c>
      <c r="L54" s="1388">
        <v>0</v>
      </c>
      <c r="M54" s="1388">
        <v>26824.819916621946</v>
      </c>
    </row>
    <row r="55" spans="3:20" ht="46.5">
      <c r="C55" s="1380" t="s">
        <v>1378</v>
      </c>
      <c r="D55" s="1385" t="s">
        <v>1379</v>
      </c>
      <c r="E55" s="1388">
        <v>1170809.113650627</v>
      </c>
      <c r="F55" s="1388">
        <v>5594.6136998115544</v>
      </c>
      <c r="G55" s="1388">
        <v>1165214.4999508157</v>
      </c>
      <c r="H55" s="1388">
        <v>1296966.1768194202</v>
      </c>
      <c r="I55" s="1388">
        <v>8358.7734816823831</v>
      </c>
      <c r="J55" s="1388">
        <v>1288607.403337738</v>
      </c>
      <c r="K55" s="1388">
        <v>1803604.7439049352</v>
      </c>
      <c r="L55" s="1388">
        <v>10008.009141711529</v>
      </c>
      <c r="M55" s="1388">
        <v>1793596.7347632237</v>
      </c>
    </row>
    <row r="56" spans="3:20" ht="69.75">
      <c r="C56" s="1380" t="s">
        <v>1380</v>
      </c>
      <c r="D56" s="1381" t="s">
        <v>1381</v>
      </c>
      <c r="E56" s="1388">
        <v>1082646.0929733769</v>
      </c>
      <c r="F56" s="1388">
        <v>5113.0861121533644</v>
      </c>
      <c r="G56" s="1388">
        <v>1077533.0068612236</v>
      </c>
      <c r="H56" s="1388">
        <v>1198760.432595249</v>
      </c>
      <c r="I56" s="1388">
        <v>7761.393997348493</v>
      </c>
      <c r="J56" s="1388">
        <v>1190999.0385979007</v>
      </c>
      <c r="K56" s="1388">
        <v>1664977.3122157855</v>
      </c>
      <c r="L56" s="1388">
        <v>9546.5126512348379</v>
      </c>
      <c r="M56" s="1388">
        <v>1655430.7995645506</v>
      </c>
    </row>
    <row r="57" spans="3:20" s="1373" customFormat="1" ht="23.25">
      <c r="C57" s="1380" t="s">
        <v>1382</v>
      </c>
      <c r="D57" s="1382" t="s">
        <v>1383</v>
      </c>
      <c r="E57" s="1388">
        <v>1082646.0929733769</v>
      </c>
      <c r="F57" s="1388">
        <v>5113.0861121533644</v>
      </c>
      <c r="G57" s="1388">
        <v>1077533.0068612236</v>
      </c>
      <c r="H57" s="1388">
        <v>1192537.3515577663</v>
      </c>
      <c r="I57" s="1388">
        <v>7684.0461316260571</v>
      </c>
      <c r="J57" s="1388">
        <v>1184853.3054261403</v>
      </c>
      <c r="K57" s="1388">
        <v>1659406.0466241406</v>
      </c>
      <c r="L57" s="1388">
        <v>9527.0362145720519</v>
      </c>
      <c r="M57" s="1388">
        <v>1649879.0104095684</v>
      </c>
      <c r="S57" s="1358"/>
      <c r="T57" s="1358"/>
    </row>
    <row r="58" spans="3:20" ht="23.25">
      <c r="C58" s="1380" t="s">
        <v>1384</v>
      </c>
      <c r="D58" s="1381" t="s">
        <v>1385</v>
      </c>
      <c r="E58" s="1388">
        <v>88163.020677250228</v>
      </c>
      <c r="F58" s="1388">
        <v>481.52758765818959</v>
      </c>
      <c r="G58" s="1388">
        <v>87681.493089592041</v>
      </c>
      <c r="H58" s="1388">
        <v>98205.744224171242</v>
      </c>
      <c r="I58" s="1388">
        <v>597.37948433389033</v>
      </c>
      <c r="J58" s="1388">
        <v>97608.364739837358</v>
      </c>
      <c r="K58" s="1388">
        <v>138627.43168914967</v>
      </c>
      <c r="L58" s="1388">
        <v>461.49649047669118</v>
      </c>
      <c r="M58" s="1388">
        <v>138165.93519867299</v>
      </c>
    </row>
    <row r="59" spans="3:20" ht="23.25">
      <c r="C59" s="1380" t="s">
        <v>1386</v>
      </c>
      <c r="D59" s="1390" t="s">
        <v>1387</v>
      </c>
      <c r="E59" s="1388" t="s">
        <v>62</v>
      </c>
      <c r="F59" s="1388" t="s">
        <v>62</v>
      </c>
      <c r="G59" s="1388" t="s">
        <v>62</v>
      </c>
      <c r="H59" s="1388" t="s">
        <v>62</v>
      </c>
      <c r="I59" s="1388" t="s">
        <v>62</v>
      </c>
      <c r="J59" s="1388" t="s">
        <v>62</v>
      </c>
      <c r="K59" s="1388" t="s">
        <v>62</v>
      </c>
      <c r="L59" s="1388" t="s">
        <v>62</v>
      </c>
      <c r="M59" s="1388" t="s">
        <v>62</v>
      </c>
    </row>
    <row r="60" spans="3:20" ht="23.25">
      <c r="C60" s="1380" t="s">
        <v>1388</v>
      </c>
      <c r="D60" s="1390" t="s">
        <v>1389</v>
      </c>
      <c r="E60" s="1388">
        <v>49921.489134175084</v>
      </c>
      <c r="F60" s="1388">
        <v>0</v>
      </c>
      <c r="G60" s="1388">
        <v>49921.489134175084</v>
      </c>
      <c r="H60" s="1388">
        <v>44964.89223116498</v>
      </c>
      <c r="I60" s="1388">
        <v>0</v>
      </c>
      <c r="J60" s="1388">
        <v>44964.89223116498</v>
      </c>
      <c r="K60" s="1388">
        <v>66885.562290278933</v>
      </c>
      <c r="L60" s="1388">
        <v>0</v>
      </c>
      <c r="M60" s="1388">
        <v>66885.562290278933</v>
      </c>
    </row>
    <row r="61" spans="3:20" ht="23.25">
      <c r="C61" s="1380" t="s">
        <v>1390</v>
      </c>
      <c r="D61" s="1390" t="s">
        <v>1391</v>
      </c>
      <c r="E61" s="1388" t="s">
        <v>62</v>
      </c>
      <c r="F61" s="1388" t="s">
        <v>62</v>
      </c>
      <c r="G61" s="1388" t="s">
        <v>62</v>
      </c>
      <c r="H61" s="1388" t="s">
        <v>62</v>
      </c>
      <c r="I61" s="1388" t="s">
        <v>62</v>
      </c>
      <c r="J61" s="1388" t="s">
        <v>62</v>
      </c>
      <c r="K61" s="1388" t="s">
        <v>62</v>
      </c>
      <c r="L61" s="1388" t="s">
        <v>62</v>
      </c>
      <c r="M61" s="1388" t="s">
        <v>62</v>
      </c>
    </row>
    <row r="62" spans="3:20" ht="23.25">
      <c r="C62" s="1380" t="s">
        <v>1392</v>
      </c>
      <c r="D62" s="1390" t="s">
        <v>1393</v>
      </c>
      <c r="E62" s="1388">
        <v>1832.1339999999998</v>
      </c>
      <c r="F62" s="1388">
        <v>61.219000000000008</v>
      </c>
      <c r="G62" s="1388">
        <v>1770.9149999999997</v>
      </c>
      <c r="H62" s="1388">
        <v>1573.33587726</v>
      </c>
      <c r="I62" s="1388">
        <v>116.02361526999999</v>
      </c>
      <c r="J62" s="1388">
        <v>1457.31226199</v>
      </c>
      <c r="K62" s="1388">
        <v>1506.5511447599999</v>
      </c>
      <c r="L62" s="1388">
        <v>34.905555050000004</v>
      </c>
      <c r="M62" s="1388">
        <v>1471.64558971</v>
      </c>
    </row>
    <row r="63" spans="3:20" ht="23.25">
      <c r="C63" s="1380" t="s">
        <v>1394</v>
      </c>
      <c r="D63" s="1390" t="s">
        <v>1395</v>
      </c>
      <c r="E63" s="1388" t="s">
        <v>62</v>
      </c>
      <c r="F63" s="1388" t="s">
        <v>62</v>
      </c>
      <c r="G63" s="1388" t="s">
        <v>62</v>
      </c>
      <c r="H63" s="1388">
        <v>23432.124345160046</v>
      </c>
      <c r="I63" s="1388">
        <v>0</v>
      </c>
      <c r="J63" s="1388">
        <v>23432.124345160046</v>
      </c>
      <c r="K63" s="1388">
        <v>38054.553558969812</v>
      </c>
      <c r="L63" s="1388">
        <v>0</v>
      </c>
      <c r="M63" s="1388">
        <v>38054.553558969812</v>
      </c>
    </row>
    <row r="64" spans="3:20" ht="23.25">
      <c r="C64" s="1380" t="s">
        <v>1396</v>
      </c>
      <c r="D64" s="1390" t="s">
        <v>1397</v>
      </c>
      <c r="E64" s="1388" t="s">
        <v>62</v>
      </c>
      <c r="F64" s="1388" t="s">
        <v>62</v>
      </c>
      <c r="G64" s="1388" t="s">
        <v>62</v>
      </c>
      <c r="H64" s="1388">
        <v>28235.391770586222</v>
      </c>
      <c r="I64" s="1388">
        <v>481.35586906389034</v>
      </c>
      <c r="J64" s="1388">
        <v>27754.035901522333</v>
      </c>
      <c r="K64" s="1388">
        <v>32180.764695140915</v>
      </c>
      <c r="L64" s="1388">
        <v>426.59093542669115</v>
      </c>
      <c r="M64" s="1388">
        <v>31754.173759714224</v>
      </c>
    </row>
    <row r="65" spans="3:22" s="1373" customFormat="1" ht="23.25">
      <c r="C65" s="1374">
        <v>2</v>
      </c>
      <c r="D65" s="1391" t="s">
        <v>1398</v>
      </c>
      <c r="E65" s="1388">
        <v>4852.018437243988</v>
      </c>
      <c r="F65" s="1388">
        <v>76.551000000000002</v>
      </c>
      <c r="G65" s="1388">
        <v>4775.4674372439877</v>
      </c>
      <c r="H65" s="1388">
        <v>7735.9868897604993</v>
      </c>
      <c r="I65" s="1388">
        <v>23.136877599999998</v>
      </c>
      <c r="J65" s="1388">
        <v>7712.8500121604993</v>
      </c>
      <c r="K65" s="1388">
        <v>14499.357049358498</v>
      </c>
      <c r="L65" s="1388">
        <v>0</v>
      </c>
      <c r="M65" s="1388">
        <v>14499.357049358498</v>
      </c>
      <c r="S65" s="1358"/>
      <c r="T65" s="1358"/>
    </row>
    <row r="66" spans="3:22" ht="23.25">
      <c r="C66" s="1380">
        <v>2.1</v>
      </c>
      <c r="D66" s="1390" t="s">
        <v>1399</v>
      </c>
      <c r="E66" s="1388">
        <v>4852.018437243988</v>
      </c>
      <c r="F66" s="1388">
        <v>0</v>
      </c>
      <c r="G66" s="1388">
        <v>4852.018437243988</v>
      </c>
      <c r="H66" s="1388">
        <v>7735.9868897604993</v>
      </c>
      <c r="I66" s="1388">
        <v>23.136877599999998</v>
      </c>
      <c r="J66" s="1388">
        <v>7712.8500121604993</v>
      </c>
      <c r="K66" s="1388">
        <v>14499.357049358498</v>
      </c>
      <c r="L66" s="1388">
        <v>0</v>
      </c>
      <c r="M66" s="1388">
        <v>14499.357049358498</v>
      </c>
      <c r="U66" s="1392"/>
      <c r="V66" s="1392"/>
    </row>
    <row r="67" spans="3:22" ht="23.25">
      <c r="C67" s="1380" t="s">
        <v>1400</v>
      </c>
      <c r="D67" s="1386" t="s">
        <v>1401</v>
      </c>
      <c r="E67" s="1388">
        <v>0</v>
      </c>
      <c r="F67" s="1388">
        <v>0</v>
      </c>
      <c r="G67" s="1388">
        <v>0</v>
      </c>
      <c r="H67" s="1388">
        <v>0</v>
      </c>
      <c r="I67" s="1388">
        <v>0</v>
      </c>
      <c r="J67" s="1388">
        <v>0</v>
      </c>
      <c r="K67" s="1388">
        <v>0</v>
      </c>
      <c r="L67" s="1388">
        <v>0</v>
      </c>
      <c r="M67" s="1388">
        <v>0</v>
      </c>
    </row>
    <row r="68" spans="3:22" ht="23.25">
      <c r="C68" s="1380" t="s">
        <v>1402</v>
      </c>
      <c r="D68" s="1386" t="s">
        <v>1403</v>
      </c>
      <c r="E68" s="1388">
        <v>4852.018437243988</v>
      </c>
      <c r="F68" s="1388">
        <v>0</v>
      </c>
      <c r="G68" s="1388">
        <v>4852.018437243988</v>
      </c>
      <c r="H68" s="1388">
        <v>7735.9868897604993</v>
      </c>
      <c r="I68" s="1388">
        <v>23.136877599999998</v>
      </c>
      <c r="J68" s="1388">
        <v>7712.8500121604993</v>
      </c>
      <c r="K68" s="1388">
        <v>14499.357049358498</v>
      </c>
      <c r="L68" s="1388">
        <v>0</v>
      </c>
      <c r="M68" s="1388">
        <v>14499.357049358498</v>
      </c>
    </row>
    <row r="69" spans="3:22" ht="46.5">
      <c r="C69" s="1380">
        <v>2.2000000000000002</v>
      </c>
      <c r="D69" s="1390" t="s">
        <v>1404</v>
      </c>
      <c r="E69" s="1388" t="s">
        <v>62</v>
      </c>
      <c r="F69" s="1388" t="s">
        <v>62</v>
      </c>
      <c r="G69" s="1388" t="s">
        <v>62</v>
      </c>
      <c r="H69" s="1388">
        <v>0</v>
      </c>
      <c r="I69" s="1388">
        <v>0</v>
      </c>
      <c r="J69" s="1388">
        <v>0</v>
      </c>
      <c r="K69" s="1388">
        <v>0</v>
      </c>
      <c r="L69" s="1388">
        <v>0</v>
      </c>
      <c r="M69" s="1388">
        <v>0</v>
      </c>
    </row>
    <row r="70" spans="3:22" ht="23.25">
      <c r="C70" s="1380" t="s">
        <v>1405</v>
      </c>
      <c r="D70" s="1386" t="s">
        <v>1401</v>
      </c>
      <c r="E70" s="1388" t="s">
        <v>62</v>
      </c>
      <c r="F70" s="1388" t="s">
        <v>62</v>
      </c>
      <c r="G70" s="1388" t="s">
        <v>62</v>
      </c>
      <c r="H70" s="1388">
        <v>0</v>
      </c>
      <c r="I70" s="1388">
        <v>0</v>
      </c>
      <c r="J70" s="1388">
        <v>0</v>
      </c>
      <c r="K70" s="1388">
        <v>0</v>
      </c>
      <c r="L70" s="1388">
        <v>0</v>
      </c>
      <c r="M70" s="1388">
        <v>0</v>
      </c>
    </row>
    <row r="71" spans="3:22" ht="23.25">
      <c r="C71" s="1380" t="s">
        <v>1406</v>
      </c>
      <c r="D71" s="1386" t="s">
        <v>1403</v>
      </c>
      <c r="E71" s="1388" t="s">
        <v>62</v>
      </c>
      <c r="F71" s="1388" t="s">
        <v>62</v>
      </c>
      <c r="G71" s="1388" t="s">
        <v>62</v>
      </c>
      <c r="H71" s="1388">
        <v>0</v>
      </c>
      <c r="I71" s="1388">
        <v>0</v>
      </c>
      <c r="J71" s="1388">
        <v>0</v>
      </c>
      <c r="K71" s="1388">
        <v>0</v>
      </c>
      <c r="L71" s="1388">
        <v>0</v>
      </c>
      <c r="M71" s="1388">
        <v>0</v>
      </c>
    </row>
    <row r="72" spans="3:22" ht="67.5">
      <c r="C72" s="1374"/>
      <c r="D72" s="1391" t="s">
        <v>1407</v>
      </c>
      <c r="E72" s="1388">
        <v>1600551.8809618624</v>
      </c>
      <c r="F72" s="1388">
        <v>1415827.4736116745</v>
      </c>
      <c r="G72" s="1388">
        <v>184724.40735018789</v>
      </c>
      <c r="H72" s="1388">
        <v>1795101.0223687591</v>
      </c>
      <c r="I72" s="1388">
        <v>1564719.4496134059</v>
      </c>
      <c r="J72" s="1388">
        <v>230381.57275535329</v>
      </c>
      <c r="K72" s="1388">
        <v>2396728.0142754395</v>
      </c>
      <c r="L72" s="1388">
        <v>1763545.6868433983</v>
      </c>
      <c r="M72" s="1388">
        <v>633182.32743204129</v>
      </c>
    </row>
    <row r="73" spans="3:22" ht="90">
      <c r="C73" s="1374"/>
      <c r="D73" s="1391"/>
      <c r="E73" s="1393" t="s">
        <v>1408</v>
      </c>
      <c r="F73" s="1393" t="s">
        <v>1409</v>
      </c>
      <c r="G73" s="1394" t="s">
        <v>1283</v>
      </c>
      <c r="H73" s="1393" t="s">
        <v>1408</v>
      </c>
      <c r="I73" s="1393" t="s">
        <v>1409</v>
      </c>
      <c r="J73" s="1394" t="s">
        <v>1283</v>
      </c>
      <c r="K73" s="1393" t="s">
        <v>1408</v>
      </c>
      <c r="L73" s="1393" t="s">
        <v>1409</v>
      </c>
      <c r="M73" s="1394" t="s">
        <v>1283</v>
      </c>
    </row>
    <row r="74" spans="3:22" ht="23.25">
      <c r="C74" s="1374">
        <v>3</v>
      </c>
      <c r="D74" s="1391" t="s">
        <v>1410</v>
      </c>
      <c r="E74" s="1388">
        <v>374472.74942375533</v>
      </c>
      <c r="F74" s="1388">
        <v>129022.41757137592</v>
      </c>
      <c r="G74" s="1388">
        <v>245450.33185237943</v>
      </c>
      <c r="H74" s="1388">
        <v>362719.81427893933</v>
      </c>
      <c r="I74" s="1388">
        <v>105767.92350616082</v>
      </c>
      <c r="J74" s="1388">
        <v>256951.89077277848</v>
      </c>
      <c r="K74" s="1388">
        <v>722381.45042741124</v>
      </c>
      <c r="L74" s="1388">
        <v>70905.79380457614</v>
      </c>
      <c r="M74" s="1388">
        <v>651475.65662283509</v>
      </c>
    </row>
    <row r="75" spans="3:22" ht="45">
      <c r="C75" s="1374"/>
      <c r="D75" s="1391" t="s">
        <v>1411</v>
      </c>
      <c r="E75" s="1388">
        <v>374472.74942375533</v>
      </c>
      <c r="F75" s="1388">
        <v>129022.41757137592</v>
      </c>
      <c r="G75" s="1388">
        <v>245450.33185237943</v>
      </c>
      <c r="H75" s="1388">
        <v>362719.81427893933</v>
      </c>
      <c r="I75" s="1388">
        <v>105767.92350616082</v>
      </c>
      <c r="J75" s="1388">
        <v>256951.89077277851</v>
      </c>
      <c r="K75" s="1388">
        <v>722381.45042741124</v>
      </c>
      <c r="L75" s="1388">
        <v>70905.79380457614</v>
      </c>
      <c r="M75" s="1388">
        <v>651475.65662283509</v>
      </c>
    </row>
    <row r="76" spans="3:22" s="1373" customFormat="1" ht="23.25">
      <c r="C76" s="1374">
        <v>3.1</v>
      </c>
      <c r="D76" s="1375" t="s">
        <v>1412</v>
      </c>
      <c r="E76" s="1388">
        <v>0</v>
      </c>
      <c r="F76" s="1388">
        <v>6481.6349999999993</v>
      </c>
      <c r="G76" s="1388">
        <v>-6481.6349999999993</v>
      </c>
      <c r="H76" s="1388">
        <v>0</v>
      </c>
      <c r="I76" s="1388">
        <v>5963.4615895900015</v>
      </c>
      <c r="J76" s="1388">
        <v>-5963.4615895900015</v>
      </c>
      <c r="K76" s="1388">
        <v>2.4561600000000001</v>
      </c>
      <c r="L76" s="1388">
        <v>8788.1074756499984</v>
      </c>
      <c r="M76" s="1388">
        <v>-8785.6513156499987</v>
      </c>
      <c r="S76" s="1358"/>
      <c r="T76" s="1358"/>
    </row>
    <row r="77" spans="3:22" ht="23.25">
      <c r="C77" s="1374" t="s">
        <v>1413</v>
      </c>
      <c r="D77" s="1381" t="s">
        <v>1414</v>
      </c>
      <c r="E77" s="1388">
        <v>0</v>
      </c>
      <c r="F77" s="1388">
        <v>6481.6349999999993</v>
      </c>
      <c r="G77" s="1395">
        <v>-6481.6349999999993</v>
      </c>
      <c r="H77" s="1388">
        <v>0</v>
      </c>
      <c r="I77" s="1388">
        <v>5963.4615895900015</v>
      </c>
      <c r="J77" s="1395">
        <v>-5963.4615895900015</v>
      </c>
      <c r="K77" s="1388">
        <v>2.4561600000000001</v>
      </c>
      <c r="L77" s="1388">
        <v>8788.1074756499984</v>
      </c>
      <c r="M77" s="1395">
        <v>-8785.6513156499987</v>
      </c>
    </row>
    <row r="78" spans="3:22" s="1373" customFormat="1" ht="46.5">
      <c r="C78" s="1374" t="s">
        <v>1415</v>
      </c>
      <c r="D78" s="1386" t="s">
        <v>1416</v>
      </c>
      <c r="E78" s="1388">
        <v>0</v>
      </c>
      <c r="F78" s="1388">
        <v>6489.48</v>
      </c>
      <c r="G78" s="1395">
        <v>-6489.48</v>
      </c>
      <c r="H78" s="1388">
        <v>0</v>
      </c>
      <c r="I78" s="1388">
        <v>8944.2989744100014</v>
      </c>
      <c r="J78" s="1395">
        <v>-8944.2989744100014</v>
      </c>
      <c r="K78" s="1388">
        <v>2.4561600000000001</v>
      </c>
      <c r="L78" s="1388">
        <v>14550.5724517</v>
      </c>
      <c r="M78" s="1395">
        <v>-14548.1162917</v>
      </c>
    </row>
    <row r="79" spans="3:22" ht="23.25">
      <c r="C79" s="1374" t="s">
        <v>1417</v>
      </c>
      <c r="D79" s="1386" t="s">
        <v>1418</v>
      </c>
      <c r="E79" s="1388">
        <v>0</v>
      </c>
      <c r="F79" s="1388">
        <v>-7.8449999999999998</v>
      </c>
      <c r="G79" s="1395">
        <v>7.8449999999999998</v>
      </c>
      <c r="H79" s="1388">
        <v>0</v>
      </c>
      <c r="I79" s="1388">
        <v>-2980.8373848199999</v>
      </c>
      <c r="J79" s="1395">
        <v>2980.8373848199999</v>
      </c>
      <c r="K79" s="1388">
        <v>0</v>
      </c>
      <c r="L79" s="1388">
        <v>-5762.4649760500015</v>
      </c>
      <c r="M79" s="1395">
        <v>5762.4649760500015</v>
      </c>
    </row>
    <row r="80" spans="3:22" ht="23.25">
      <c r="C80" s="1374" t="s">
        <v>1419</v>
      </c>
      <c r="D80" s="1386" t="s">
        <v>1420</v>
      </c>
      <c r="E80" s="1388" t="s">
        <v>62</v>
      </c>
      <c r="F80" s="1388" t="s">
        <v>62</v>
      </c>
      <c r="G80" s="1395" t="s">
        <v>62</v>
      </c>
      <c r="H80" s="1388" t="s">
        <v>62</v>
      </c>
      <c r="I80" s="1388" t="s">
        <v>62</v>
      </c>
      <c r="J80" s="1395" t="s">
        <v>62</v>
      </c>
      <c r="K80" s="1388" t="s">
        <v>62</v>
      </c>
      <c r="L80" s="1388" t="s">
        <v>62</v>
      </c>
      <c r="M80" s="1395" t="s">
        <v>62</v>
      </c>
    </row>
    <row r="81" spans="3:13" ht="23.25">
      <c r="C81" s="1374" t="s">
        <v>1421</v>
      </c>
      <c r="D81" s="1381" t="s">
        <v>1422</v>
      </c>
      <c r="E81" s="1388" t="s">
        <v>62</v>
      </c>
      <c r="F81" s="1388" t="s">
        <v>62</v>
      </c>
      <c r="G81" s="1395" t="s">
        <v>62</v>
      </c>
      <c r="H81" s="1388" t="s">
        <v>62</v>
      </c>
      <c r="I81" s="1388" t="s">
        <v>62</v>
      </c>
      <c r="J81" s="1395" t="s">
        <v>62</v>
      </c>
      <c r="K81" s="1388" t="s">
        <v>62</v>
      </c>
      <c r="L81" s="1388" t="s">
        <v>62</v>
      </c>
      <c r="M81" s="1395" t="s">
        <v>62</v>
      </c>
    </row>
    <row r="82" spans="3:13" ht="23.25">
      <c r="C82" s="1374">
        <v>3.2</v>
      </c>
      <c r="D82" s="1375" t="s">
        <v>1423</v>
      </c>
      <c r="E82" s="1388">
        <v>0</v>
      </c>
      <c r="F82" s="1388">
        <v>0</v>
      </c>
      <c r="G82" s="1388">
        <v>0</v>
      </c>
      <c r="H82" s="1388">
        <v>0</v>
      </c>
      <c r="I82" s="1388">
        <v>0</v>
      </c>
      <c r="J82" s="1388">
        <v>0</v>
      </c>
      <c r="K82" s="1388">
        <v>0</v>
      </c>
      <c r="L82" s="1388">
        <v>0</v>
      </c>
      <c r="M82" s="1388">
        <v>0</v>
      </c>
    </row>
    <row r="83" spans="3:13" ht="45">
      <c r="C83" s="1374">
        <v>3.3</v>
      </c>
      <c r="D83" s="1375" t="s">
        <v>1424</v>
      </c>
      <c r="E83" s="1388" t="s">
        <v>62</v>
      </c>
      <c r="F83" s="1388" t="s">
        <v>62</v>
      </c>
      <c r="G83" s="1388" t="s">
        <v>62</v>
      </c>
      <c r="H83" s="1388">
        <v>-368.91514666969681</v>
      </c>
      <c r="I83" s="1388">
        <v>-1742.4063424689696</v>
      </c>
      <c r="J83" s="1388">
        <v>1373.4911957992726</v>
      </c>
      <c r="K83" s="1388">
        <v>-4101.5615862634349</v>
      </c>
      <c r="L83" s="1388">
        <v>-4936.5310077300001</v>
      </c>
      <c r="M83" s="1388">
        <v>834.96942146656511</v>
      </c>
    </row>
    <row r="84" spans="3:13" ht="23.25">
      <c r="C84" s="1374">
        <v>3.4</v>
      </c>
      <c r="D84" s="1375" t="s">
        <v>1425</v>
      </c>
      <c r="E84" s="1388">
        <v>9350.8039149735159</v>
      </c>
      <c r="F84" s="1388">
        <v>122540.78257137592</v>
      </c>
      <c r="G84" s="1388">
        <v>-113189.97865640241</v>
      </c>
      <c r="H84" s="1388">
        <v>19374.251528116183</v>
      </c>
      <c r="I84" s="1388">
        <v>101546.86825903979</v>
      </c>
      <c r="J84" s="1388">
        <v>-82172.616730923619</v>
      </c>
      <c r="K84" s="1388">
        <v>-2047.6189681462158</v>
      </c>
      <c r="L84" s="1388">
        <v>67054.217336656147</v>
      </c>
      <c r="M84" s="1388">
        <v>-69101.83630480236</v>
      </c>
    </row>
    <row r="85" spans="3:13" ht="23.25">
      <c r="C85" s="1374" t="s">
        <v>1426</v>
      </c>
      <c r="D85" s="1381" t="s">
        <v>1427</v>
      </c>
      <c r="E85" s="1388">
        <v>216.05939999650036</v>
      </c>
      <c r="F85" s="1388">
        <v>0</v>
      </c>
      <c r="G85" s="1388">
        <v>216.05939999650036</v>
      </c>
      <c r="H85" s="1388">
        <v>347.6050229199991</v>
      </c>
      <c r="I85" s="1388">
        <v>0</v>
      </c>
      <c r="J85" s="1388">
        <v>347.6050229199991</v>
      </c>
      <c r="K85" s="1388">
        <v>0</v>
      </c>
      <c r="L85" s="1388">
        <v>0</v>
      </c>
      <c r="M85" s="1388">
        <v>0</v>
      </c>
    </row>
    <row r="86" spans="3:13" ht="23.25">
      <c r="C86" s="1374" t="s">
        <v>1428</v>
      </c>
      <c r="D86" s="1381" t="s">
        <v>1429</v>
      </c>
      <c r="E86" s="1388">
        <v>0</v>
      </c>
      <c r="F86" s="1388">
        <v>3857.2403339793923</v>
      </c>
      <c r="G86" s="1388">
        <v>-3857.2403339793923</v>
      </c>
      <c r="H86" s="1388">
        <v>0</v>
      </c>
      <c r="I86" s="1388">
        <v>-1151.07147405981</v>
      </c>
      <c r="J86" s="1388">
        <v>1151.07147405981</v>
      </c>
      <c r="K86" s="1388">
        <v>0</v>
      </c>
      <c r="L86" s="1388">
        <v>1347.226920957572</v>
      </c>
      <c r="M86" s="1388">
        <v>-1347.226920957572</v>
      </c>
    </row>
    <row r="87" spans="3:13" ht="23.25">
      <c r="C87" s="1374" t="s">
        <v>1430</v>
      </c>
      <c r="D87" s="1386" t="s">
        <v>1431</v>
      </c>
      <c r="E87" s="1388">
        <v>0</v>
      </c>
      <c r="F87" s="1388">
        <v>8.841103579999924</v>
      </c>
      <c r="G87" s="1388">
        <v>-8.841103579999924</v>
      </c>
      <c r="H87" s="1388">
        <v>0</v>
      </c>
      <c r="I87" s="1388">
        <v>-17.602494259998323</v>
      </c>
      <c r="J87" s="1388">
        <v>17.602494259998323</v>
      </c>
      <c r="K87" s="1388">
        <v>0</v>
      </c>
      <c r="L87" s="1388">
        <v>-25.695344230001439</v>
      </c>
      <c r="M87" s="1388">
        <v>25.695344230001439</v>
      </c>
    </row>
    <row r="88" spans="3:13" ht="46.5">
      <c r="C88" s="1374" t="s">
        <v>1432</v>
      </c>
      <c r="D88" s="1386" t="s">
        <v>1433</v>
      </c>
      <c r="E88" s="1388">
        <v>0</v>
      </c>
      <c r="F88" s="1388">
        <v>3848.3992303993923</v>
      </c>
      <c r="G88" s="1388">
        <v>-3848.3992303993923</v>
      </c>
      <c r="H88" s="1388">
        <v>0</v>
      </c>
      <c r="I88" s="1388">
        <v>-1133.4689797998117</v>
      </c>
      <c r="J88" s="1388">
        <v>1133.4689797998117</v>
      </c>
      <c r="K88" s="1388">
        <v>0</v>
      </c>
      <c r="L88" s="1388">
        <v>1372.9222651875734</v>
      </c>
      <c r="M88" s="1388">
        <v>-1372.9222651875734</v>
      </c>
    </row>
    <row r="89" spans="3:13" ht="23.25">
      <c r="C89" s="1374" t="s">
        <v>1434</v>
      </c>
      <c r="D89" s="1386" t="s">
        <v>1375</v>
      </c>
      <c r="E89" s="1388">
        <v>0</v>
      </c>
      <c r="F89" s="1388">
        <v>0</v>
      </c>
      <c r="G89" s="1388">
        <v>0</v>
      </c>
      <c r="H89" s="1388">
        <v>0</v>
      </c>
      <c r="I89" s="1388">
        <v>0</v>
      </c>
      <c r="J89" s="1388">
        <v>0</v>
      </c>
      <c r="K89" s="1388">
        <v>0</v>
      </c>
      <c r="L89" s="1388">
        <v>0</v>
      </c>
      <c r="M89" s="1388">
        <v>0</v>
      </c>
    </row>
    <row r="90" spans="3:13" ht="23.25">
      <c r="C90" s="1374" t="s">
        <v>1435</v>
      </c>
      <c r="D90" s="1386" t="s">
        <v>1436</v>
      </c>
      <c r="E90" s="1388">
        <v>0</v>
      </c>
      <c r="F90" s="1388">
        <v>0</v>
      </c>
      <c r="G90" s="1388">
        <v>0</v>
      </c>
      <c r="H90" s="1388">
        <v>0</v>
      </c>
      <c r="I90" s="1388">
        <v>0</v>
      </c>
      <c r="J90" s="1388">
        <v>0</v>
      </c>
      <c r="K90" s="1388">
        <v>0</v>
      </c>
      <c r="L90" s="1388">
        <v>0</v>
      </c>
      <c r="M90" s="1388">
        <v>0</v>
      </c>
    </row>
    <row r="91" spans="3:13" ht="23.25">
      <c r="C91" s="1374" t="s">
        <v>1437</v>
      </c>
      <c r="D91" s="1381" t="s">
        <v>1438</v>
      </c>
      <c r="E91" s="1388">
        <v>0</v>
      </c>
      <c r="F91" s="1388">
        <v>60353.644424499187</v>
      </c>
      <c r="G91" s="1388">
        <v>-60353.644424499187</v>
      </c>
      <c r="H91" s="1388">
        <v>0</v>
      </c>
      <c r="I91" s="1388">
        <v>65476.07791800522</v>
      </c>
      <c r="J91" s="1388">
        <v>-65476.07791800522</v>
      </c>
      <c r="K91" s="1388">
        <v>0</v>
      </c>
      <c r="L91" s="1388">
        <v>55713.377643977306</v>
      </c>
      <c r="M91" s="1388">
        <v>-55713.377643977306</v>
      </c>
    </row>
    <row r="92" spans="3:13" ht="23.25">
      <c r="C92" s="1374" t="s">
        <v>1439</v>
      </c>
      <c r="D92" s="1386" t="s">
        <v>1431</v>
      </c>
      <c r="E92" s="1388">
        <v>0</v>
      </c>
      <c r="F92" s="1388">
        <v>0</v>
      </c>
      <c r="G92" s="1388">
        <v>0</v>
      </c>
      <c r="H92" s="1388">
        <v>0</v>
      </c>
      <c r="I92" s="1388">
        <v>0</v>
      </c>
      <c r="J92" s="1388">
        <v>0</v>
      </c>
      <c r="K92" s="1388">
        <v>0</v>
      </c>
      <c r="L92" s="1388">
        <v>0</v>
      </c>
      <c r="M92" s="1388">
        <v>0</v>
      </c>
    </row>
    <row r="93" spans="3:13" ht="23.25">
      <c r="C93" s="1380" t="s">
        <v>1440</v>
      </c>
      <c r="D93" s="1387" t="s">
        <v>1441</v>
      </c>
      <c r="E93" s="1388">
        <v>0</v>
      </c>
      <c r="F93" s="1388">
        <v>0</v>
      </c>
      <c r="G93" s="1388">
        <v>0</v>
      </c>
      <c r="H93" s="1388">
        <v>0</v>
      </c>
      <c r="I93" s="1388">
        <v>0</v>
      </c>
      <c r="J93" s="1388">
        <v>0</v>
      </c>
      <c r="K93" s="1388">
        <v>0</v>
      </c>
      <c r="L93" s="1388">
        <v>0</v>
      </c>
      <c r="M93" s="1388">
        <v>0</v>
      </c>
    </row>
    <row r="94" spans="3:13" ht="46.5">
      <c r="C94" s="1374" t="s">
        <v>1442</v>
      </c>
      <c r="D94" s="1386" t="s">
        <v>1433</v>
      </c>
      <c r="E94" s="1388">
        <v>0</v>
      </c>
      <c r="F94" s="1388">
        <v>-3262.4581600000001</v>
      </c>
      <c r="G94" s="1395">
        <v>3262.4581600000001</v>
      </c>
      <c r="H94" s="1388">
        <v>0</v>
      </c>
      <c r="I94" s="1388">
        <v>-3276.0315202799993</v>
      </c>
      <c r="J94" s="1395">
        <v>3276.0315202799993</v>
      </c>
      <c r="K94" s="1388">
        <v>0</v>
      </c>
      <c r="L94" s="1388">
        <v>-7434.3863990299997</v>
      </c>
      <c r="M94" s="1395">
        <v>7434.3863990299997</v>
      </c>
    </row>
    <row r="95" spans="3:13" ht="23.25">
      <c r="C95" s="1374" t="s">
        <v>1443</v>
      </c>
      <c r="D95" s="1387" t="s">
        <v>1444</v>
      </c>
      <c r="E95" s="1396">
        <v>0</v>
      </c>
      <c r="F95" s="1396">
        <v>11424.6</v>
      </c>
      <c r="G95" s="1395">
        <v>-11424.6</v>
      </c>
      <c r="H95" s="1396">
        <v>0</v>
      </c>
      <c r="I95" s="1396">
        <v>6160.25</v>
      </c>
      <c r="J95" s="1395">
        <v>-6160.25</v>
      </c>
      <c r="K95" s="1396">
        <v>0</v>
      </c>
      <c r="L95" s="1396">
        <v>4.7364139999999999E-2</v>
      </c>
      <c r="M95" s="1395">
        <v>-4.7364139999999999E-2</v>
      </c>
    </row>
    <row r="96" spans="3:13" ht="23.25">
      <c r="C96" s="1374" t="s">
        <v>1445</v>
      </c>
      <c r="D96" s="1387" t="s">
        <v>1446</v>
      </c>
      <c r="E96" s="1396">
        <v>0</v>
      </c>
      <c r="F96" s="1396">
        <v>-14687.05816</v>
      </c>
      <c r="G96" s="1395">
        <v>14687.05816</v>
      </c>
      <c r="H96" s="1396">
        <v>0</v>
      </c>
      <c r="I96" s="1396">
        <v>-9436.2815202799993</v>
      </c>
      <c r="J96" s="1395">
        <v>9436.2815202799993</v>
      </c>
      <c r="K96" s="1396">
        <v>0</v>
      </c>
      <c r="L96" s="1396">
        <v>-7434.43376317</v>
      </c>
      <c r="M96" s="1395">
        <v>7434.43376317</v>
      </c>
    </row>
    <row r="97" spans="3:16" ht="23.25">
      <c r="C97" s="1374" t="s">
        <v>1447</v>
      </c>
      <c r="D97" s="1386" t="s">
        <v>1375</v>
      </c>
      <c r="E97" s="1388">
        <v>0</v>
      </c>
      <c r="F97" s="1388">
        <v>44289.206366049984</v>
      </c>
      <c r="G97" s="1395">
        <v>-44289.206366049984</v>
      </c>
      <c r="H97" s="1388">
        <v>0</v>
      </c>
      <c r="I97" s="1388">
        <v>42797.176773985208</v>
      </c>
      <c r="J97" s="1395">
        <v>-42797.176773985208</v>
      </c>
      <c r="K97" s="1388">
        <v>0</v>
      </c>
      <c r="L97" s="1388">
        <v>31647.320978027295</v>
      </c>
      <c r="M97" s="1395">
        <v>-31647.320978027295</v>
      </c>
    </row>
    <row r="98" spans="3:16" ht="23.25">
      <c r="C98" s="1374" t="s">
        <v>1448</v>
      </c>
      <c r="D98" s="1387" t="s">
        <v>1444</v>
      </c>
      <c r="E98" s="1396">
        <v>0</v>
      </c>
      <c r="F98" s="1396">
        <v>70926.499999999985</v>
      </c>
      <c r="G98" s="1395">
        <v>-70926.499999999985</v>
      </c>
      <c r="H98" s="1396">
        <v>0</v>
      </c>
      <c r="I98" s="1396">
        <v>75888.646000000008</v>
      </c>
      <c r="J98" s="1395">
        <v>-75888.646000000008</v>
      </c>
      <c r="K98" s="1396">
        <v>0</v>
      </c>
      <c r="L98" s="1396">
        <v>72700.605501569997</v>
      </c>
      <c r="M98" s="1395">
        <v>-72700.605501569997</v>
      </c>
    </row>
    <row r="99" spans="3:16" ht="23.25">
      <c r="C99" s="1374" t="s">
        <v>1449</v>
      </c>
      <c r="D99" s="1387" t="s">
        <v>1446</v>
      </c>
      <c r="E99" s="1396">
        <v>0</v>
      </c>
      <c r="F99" s="1396">
        <v>-26637.293633950001</v>
      </c>
      <c r="G99" s="1395">
        <v>26637.293633950001</v>
      </c>
      <c r="H99" s="1396">
        <v>0</v>
      </c>
      <c r="I99" s="1396">
        <v>-33091.4692260148</v>
      </c>
      <c r="J99" s="1395">
        <v>33091.4692260148</v>
      </c>
      <c r="K99" s="1396">
        <v>0</v>
      </c>
      <c r="L99" s="1396">
        <v>-41053.284523542701</v>
      </c>
      <c r="M99" s="1395">
        <v>41053.284523542701</v>
      </c>
    </row>
    <row r="100" spans="3:16" ht="23.25">
      <c r="C100" s="1374" t="s">
        <v>1450</v>
      </c>
      <c r="D100" s="1386" t="s">
        <v>1436</v>
      </c>
      <c r="E100" s="1388">
        <v>0</v>
      </c>
      <c r="F100" s="1388">
        <v>19326.896218449205</v>
      </c>
      <c r="G100" s="1395">
        <v>-19326.896218449205</v>
      </c>
      <c r="H100" s="1388">
        <v>0</v>
      </c>
      <c r="I100" s="1388">
        <v>25954.932664300006</v>
      </c>
      <c r="J100" s="1395">
        <v>-25954.932664300006</v>
      </c>
      <c r="K100" s="1388">
        <v>0</v>
      </c>
      <c r="L100" s="1388">
        <v>31500.443064980012</v>
      </c>
      <c r="M100" s="1395">
        <v>-31500.443064980012</v>
      </c>
    </row>
    <row r="101" spans="3:16" ht="23.25">
      <c r="C101" s="1374" t="s">
        <v>1451</v>
      </c>
      <c r="D101" s="1387" t="s">
        <v>1444</v>
      </c>
      <c r="E101" s="1396">
        <v>0</v>
      </c>
      <c r="F101" s="1396">
        <v>19404.024020453879</v>
      </c>
      <c r="G101" s="1395">
        <v>-19404.024020453879</v>
      </c>
      <c r="H101" s="1396">
        <v>0</v>
      </c>
      <c r="I101" s="1396">
        <v>34795.326574440005</v>
      </c>
      <c r="J101" s="1395">
        <v>-34795.326574440005</v>
      </c>
      <c r="K101" s="1396">
        <v>0</v>
      </c>
      <c r="L101" s="1396">
        <v>40857.297504890012</v>
      </c>
      <c r="M101" s="1395">
        <v>-40857.297504890012</v>
      </c>
    </row>
    <row r="102" spans="3:16" ht="23.25">
      <c r="C102" s="1374" t="s">
        <v>1452</v>
      </c>
      <c r="D102" s="1387" t="s">
        <v>1446</v>
      </c>
      <c r="E102" s="1396">
        <v>0</v>
      </c>
      <c r="F102" s="1396">
        <v>-77.127802004674621</v>
      </c>
      <c r="G102" s="1395">
        <v>77.127802004674621</v>
      </c>
      <c r="H102" s="1396">
        <v>0</v>
      </c>
      <c r="I102" s="1396">
        <v>-8840.3939101399992</v>
      </c>
      <c r="J102" s="1395">
        <v>8840.3939101399992</v>
      </c>
      <c r="K102" s="1396">
        <v>0</v>
      </c>
      <c r="L102" s="1396">
        <v>-9356.854439910001</v>
      </c>
      <c r="M102" s="1395">
        <v>9356.854439910001</v>
      </c>
    </row>
    <row r="103" spans="3:16" ht="46.5">
      <c r="C103" s="1374" t="s">
        <v>1453</v>
      </c>
      <c r="D103" s="1381" t="s">
        <v>1454</v>
      </c>
      <c r="E103" s="1388" t="s">
        <v>62</v>
      </c>
      <c r="F103" s="1388" t="s">
        <v>62</v>
      </c>
      <c r="G103" s="1388" t="s">
        <v>62</v>
      </c>
      <c r="H103" s="1388" t="s">
        <v>62</v>
      </c>
      <c r="I103" s="1388" t="s">
        <v>62</v>
      </c>
      <c r="J103" s="1388" t="s">
        <v>62</v>
      </c>
      <c r="K103" s="1388" t="s">
        <v>62</v>
      </c>
      <c r="L103" s="1388" t="s">
        <v>62</v>
      </c>
      <c r="M103" s="1388" t="s">
        <v>62</v>
      </c>
    </row>
    <row r="104" spans="3:16" ht="23.25">
      <c r="C104" s="1374" t="s">
        <v>1455</v>
      </c>
      <c r="D104" s="1381" t="s">
        <v>1456</v>
      </c>
      <c r="E104" s="1388">
        <v>9132.0052320721625</v>
      </c>
      <c r="F104" s="1388">
        <v>58966.516328406702</v>
      </c>
      <c r="G104" s="1388">
        <v>-49834.511096334536</v>
      </c>
      <c r="H104" s="1388">
        <v>19026.646505196182</v>
      </c>
      <c r="I104" s="1388">
        <v>35693.304039422947</v>
      </c>
      <c r="J104" s="1388">
        <v>-16666.657534226764</v>
      </c>
      <c r="K104" s="1388">
        <v>-1837.0519694962159</v>
      </c>
      <c r="L104" s="1388">
        <v>6573.2504487486876</v>
      </c>
      <c r="M104" s="1388">
        <v>-8410.3024182449044</v>
      </c>
    </row>
    <row r="105" spans="3:16" ht="23.25">
      <c r="C105" s="1374" t="s">
        <v>1457</v>
      </c>
      <c r="D105" s="1381" t="s">
        <v>1458</v>
      </c>
      <c r="E105" s="1388">
        <v>2.7392829048524074</v>
      </c>
      <c r="F105" s="1388">
        <v>0</v>
      </c>
      <c r="G105" s="1388">
        <v>2.7392829048524074</v>
      </c>
      <c r="H105" s="1388">
        <v>0</v>
      </c>
      <c r="I105" s="1388">
        <v>-384.11958654000006</v>
      </c>
      <c r="J105" s="1388">
        <v>384.11958654000006</v>
      </c>
      <c r="K105" s="1388">
        <v>-210.56699864999999</v>
      </c>
      <c r="L105" s="1388">
        <v>-34.912703440000001</v>
      </c>
      <c r="M105" s="1388">
        <v>-175.65429520999999</v>
      </c>
    </row>
    <row r="106" spans="3:16" ht="46.5">
      <c r="C106" s="1374" t="s">
        <v>1459</v>
      </c>
      <c r="D106" s="1381" t="s">
        <v>1460</v>
      </c>
      <c r="E106" s="1388">
        <v>0</v>
      </c>
      <c r="F106" s="1388">
        <v>-636.61851550934807</v>
      </c>
      <c r="G106" s="1388">
        <v>636.61851550934807</v>
      </c>
      <c r="H106" s="1388">
        <v>0</v>
      </c>
      <c r="I106" s="1388">
        <v>1912.6773622114342</v>
      </c>
      <c r="J106" s="1388">
        <v>-1912.6773622114342</v>
      </c>
      <c r="K106" s="1388">
        <v>0</v>
      </c>
      <c r="L106" s="1388">
        <v>3455.2750264125789</v>
      </c>
      <c r="M106" s="1388">
        <v>-3455.2750264125789</v>
      </c>
    </row>
    <row r="107" spans="3:16" ht="23.25">
      <c r="C107" s="1374">
        <v>3.5</v>
      </c>
      <c r="D107" s="1391" t="s">
        <v>1461</v>
      </c>
      <c r="E107" s="1388">
        <v>365121.94550878182</v>
      </c>
      <c r="F107" s="1388">
        <v>0</v>
      </c>
      <c r="G107" s="1388">
        <v>365121.94550878182</v>
      </c>
      <c r="H107" s="1388">
        <v>343714.47789749282</v>
      </c>
      <c r="I107" s="1388">
        <v>0</v>
      </c>
      <c r="J107" s="1388">
        <v>343714.47789749282</v>
      </c>
      <c r="K107" s="1388">
        <v>728528.17482182092</v>
      </c>
      <c r="L107" s="1388">
        <v>0</v>
      </c>
      <c r="M107" s="1388">
        <v>728528.17482182092</v>
      </c>
      <c r="P107" s="1397"/>
    </row>
    <row r="108" spans="3:16" ht="23.25">
      <c r="C108" s="1374" t="s">
        <v>1462</v>
      </c>
      <c r="D108" s="1385" t="s">
        <v>1463</v>
      </c>
      <c r="E108" s="1388">
        <v>817.82988620461401</v>
      </c>
      <c r="F108" s="1388">
        <v>0</v>
      </c>
      <c r="G108" s="1388">
        <v>817.82988620461401</v>
      </c>
      <c r="H108" s="1388">
        <v>2478.6256683604297</v>
      </c>
      <c r="I108" s="1388">
        <v>0</v>
      </c>
      <c r="J108" s="1388">
        <v>2478.6256683604297</v>
      </c>
      <c r="K108" s="1388">
        <v>82090.059726704683</v>
      </c>
      <c r="L108" s="1388">
        <v>0</v>
      </c>
      <c r="M108" s="1388">
        <v>82090.059726704683</v>
      </c>
    </row>
    <row r="109" spans="3:16" ht="23.25">
      <c r="C109" s="1374" t="s">
        <v>1464</v>
      </c>
      <c r="D109" s="1385" t="s">
        <v>1465</v>
      </c>
      <c r="E109" s="1388">
        <v>-1618.8946122280795</v>
      </c>
      <c r="F109" s="1388">
        <v>0</v>
      </c>
      <c r="G109" s="1388">
        <v>-1618.8946122280795</v>
      </c>
      <c r="H109" s="1388">
        <v>-1628.0461548560888</v>
      </c>
      <c r="I109" s="1388">
        <v>0</v>
      </c>
      <c r="J109" s="1388">
        <v>-1628.0461548560888</v>
      </c>
      <c r="K109" s="1388">
        <v>-3962.1518418179621</v>
      </c>
      <c r="L109" s="1388">
        <v>0</v>
      </c>
      <c r="M109" s="1388">
        <v>-3962.1518418179621</v>
      </c>
    </row>
    <row r="110" spans="3:16" ht="23.25">
      <c r="C110" s="1374" t="s">
        <v>1466</v>
      </c>
      <c r="D110" s="1385" t="s">
        <v>1467</v>
      </c>
      <c r="E110" s="1388">
        <v>0</v>
      </c>
      <c r="F110" s="1388">
        <v>0</v>
      </c>
      <c r="G110" s="1388">
        <v>0</v>
      </c>
      <c r="H110" s="1388">
        <v>5.6768502913655539E-3</v>
      </c>
      <c r="I110" s="1388">
        <v>0</v>
      </c>
      <c r="J110" s="1388">
        <v>5.6768502913655539E-3</v>
      </c>
      <c r="K110" s="1388">
        <v>0</v>
      </c>
      <c r="L110" s="1388">
        <v>0</v>
      </c>
      <c r="M110" s="1388">
        <v>0</v>
      </c>
    </row>
    <row r="111" spans="3:16" ht="23.25">
      <c r="C111" s="1374" t="s">
        <v>1468</v>
      </c>
      <c r="D111" s="1385" t="s">
        <v>1469</v>
      </c>
      <c r="E111" s="1388">
        <v>365923.01023480529</v>
      </c>
      <c r="F111" s="1388">
        <v>0</v>
      </c>
      <c r="G111" s="1388">
        <v>365923.01023480529</v>
      </c>
      <c r="H111" s="1388">
        <v>342863.89270713821</v>
      </c>
      <c r="I111" s="1388">
        <v>0</v>
      </c>
      <c r="J111" s="1388">
        <v>342863.89270713821</v>
      </c>
      <c r="K111" s="1388">
        <v>650400.2669369342</v>
      </c>
      <c r="L111" s="1388">
        <v>0</v>
      </c>
      <c r="M111" s="1388">
        <v>650400.2669369342</v>
      </c>
    </row>
    <row r="112" spans="3:16" ht="23.25">
      <c r="C112" s="1380" t="s">
        <v>1470</v>
      </c>
      <c r="D112" s="1381" t="s">
        <v>1429</v>
      </c>
      <c r="E112" s="1388">
        <v>365923.01023480529</v>
      </c>
      <c r="F112" s="1388">
        <v>0</v>
      </c>
      <c r="G112" s="1388">
        <v>365923.01023480529</v>
      </c>
      <c r="H112" s="1388">
        <v>342863.89270713821</v>
      </c>
      <c r="I112" s="1388">
        <v>0</v>
      </c>
      <c r="J112" s="1388">
        <v>342863.89270713821</v>
      </c>
      <c r="K112" s="1388">
        <v>650400.2669369342</v>
      </c>
      <c r="L112" s="1388">
        <v>0</v>
      </c>
      <c r="M112" s="1388">
        <v>650400.2669369342</v>
      </c>
    </row>
    <row r="113" spans="3:13" ht="23.25">
      <c r="C113" s="1380" t="s">
        <v>1471</v>
      </c>
      <c r="D113" s="1390" t="s">
        <v>1431</v>
      </c>
      <c r="E113" s="1388">
        <v>335970.24366784003</v>
      </c>
      <c r="F113" s="1388">
        <v>0</v>
      </c>
      <c r="G113" s="1388">
        <v>335970.24366784003</v>
      </c>
      <c r="H113" s="1388">
        <v>245264.56534450009</v>
      </c>
      <c r="I113" s="1388">
        <v>0</v>
      </c>
      <c r="J113" s="1388">
        <v>245264.56534450009</v>
      </c>
      <c r="K113" s="1388">
        <v>501349.1104978894</v>
      </c>
      <c r="L113" s="1388">
        <v>0</v>
      </c>
      <c r="M113" s="1388">
        <v>501349.1104978894</v>
      </c>
    </row>
    <row r="114" spans="3:13" ht="46.5">
      <c r="C114" s="1380" t="s">
        <v>1472</v>
      </c>
      <c r="D114" s="1390" t="s">
        <v>1433</v>
      </c>
      <c r="E114" s="1388">
        <v>29952.766566965292</v>
      </c>
      <c r="F114" s="1388">
        <v>0</v>
      </c>
      <c r="G114" s="1388">
        <v>29952.766566965292</v>
      </c>
      <c r="H114" s="1388">
        <v>97599.327362638127</v>
      </c>
      <c r="I114" s="1388">
        <v>0</v>
      </c>
      <c r="J114" s="1388">
        <v>97599.327362638127</v>
      </c>
      <c r="K114" s="1388">
        <v>149051.15643904483</v>
      </c>
      <c r="L114" s="1388">
        <v>0</v>
      </c>
      <c r="M114" s="1388">
        <v>149051.15643904483</v>
      </c>
    </row>
    <row r="115" spans="3:13" ht="23.25">
      <c r="C115" s="1380" t="s">
        <v>1473</v>
      </c>
      <c r="D115" s="1381" t="s">
        <v>1474</v>
      </c>
      <c r="E115" s="1388" t="s">
        <v>62</v>
      </c>
      <c r="F115" s="1388" t="s">
        <v>62</v>
      </c>
      <c r="G115" s="1388" t="s">
        <v>62</v>
      </c>
      <c r="H115" s="1388" t="s">
        <v>62</v>
      </c>
      <c r="I115" s="1388" t="s">
        <v>62</v>
      </c>
      <c r="J115" s="1388" t="s">
        <v>62</v>
      </c>
      <c r="K115" s="1388" t="s">
        <v>62</v>
      </c>
      <c r="L115" s="1388" t="s">
        <v>62</v>
      </c>
      <c r="M115" s="1388" t="s">
        <v>62</v>
      </c>
    </row>
    <row r="116" spans="3:13" ht="23.25">
      <c r="C116" s="1380" t="s">
        <v>1475</v>
      </c>
      <c r="D116" s="1381" t="s">
        <v>1476</v>
      </c>
      <c r="E116" s="1388">
        <v>0</v>
      </c>
      <c r="F116" s="1388">
        <v>0</v>
      </c>
      <c r="G116" s="1388">
        <v>0</v>
      </c>
      <c r="H116" s="1388">
        <v>0</v>
      </c>
      <c r="I116" s="1388">
        <v>0</v>
      </c>
      <c r="J116" s="1388">
        <v>0</v>
      </c>
      <c r="K116" s="1388">
        <v>0</v>
      </c>
      <c r="L116" s="1388">
        <v>0</v>
      </c>
      <c r="M116" s="1388">
        <v>0</v>
      </c>
    </row>
    <row r="117" spans="3:13" ht="23.25">
      <c r="C117" s="1380" t="s">
        <v>1477</v>
      </c>
      <c r="D117" s="1398" t="s">
        <v>1478</v>
      </c>
      <c r="E117" s="1399">
        <v>0</v>
      </c>
      <c r="F117" s="1388">
        <v>0</v>
      </c>
      <c r="G117" s="1388">
        <v>0</v>
      </c>
      <c r="H117" s="1388">
        <v>0</v>
      </c>
      <c r="I117" s="1388">
        <v>0</v>
      </c>
      <c r="J117" s="1388">
        <v>0</v>
      </c>
      <c r="K117" s="1388">
        <v>0</v>
      </c>
      <c r="L117" s="1388">
        <v>0</v>
      </c>
      <c r="M117" s="1388">
        <v>0</v>
      </c>
    </row>
    <row r="118" spans="3:13" ht="24" thickBot="1">
      <c r="C118" s="1400"/>
      <c r="D118" s="1401" t="s">
        <v>1479</v>
      </c>
      <c r="E118" s="1402"/>
      <c r="F118" s="1403"/>
      <c r="G118" s="1403">
        <v>60725.92450219157</v>
      </c>
      <c r="H118" s="1403"/>
      <c r="I118" s="1403"/>
      <c r="J118" s="1403">
        <v>26570.318017425074</v>
      </c>
      <c r="K118" s="1403"/>
      <c r="L118" s="1403"/>
      <c r="M118" s="1403">
        <v>18293.329190793796</v>
      </c>
    </row>
    <row r="119" spans="3:13" ht="24" thickBot="1">
      <c r="C119" s="1404"/>
      <c r="D119" s="1405" t="s">
        <v>1480</v>
      </c>
      <c r="E119" s="1403"/>
      <c r="F119" s="1403"/>
      <c r="G119" s="1406">
        <v>365163.78185031179</v>
      </c>
      <c r="H119" s="1403"/>
      <c r="I119" s="1403"/>
      <c r="J119" s="1406">
        <v>346228.9035296212</v>
      </c>
      <c r="K119" s="1403"/>
      <c r="L119" s="1403"/>
      <c r="M119" s="1406">
        <v>731160.05927348079</v>
      </c>
    </row>
    <row r="121" spans="3:13" ht="19.5" customHeight="1">
      <c r="C121" s="1407" t="s">
        <v>1481</v>
      </c>
      <c r="D121" s="1407" t="s">
        <v>1482</v>
      </c>
      <c r="E121" s="1408"/>
      <c r="F121" s="1408"/>
      <c r="G121" s="1408"/>
      <c r="H121" s="1408"/>
      <c r="I121" s="1408"/>
      <c r="J121" s="1407"/>
      <c r="K121" s="1408"/>
      <c r="L121" s="1408"/>
      <c r="M121" s="1407"/>
    </row>
    <row r="122" spans="3:13" ht="35.25" customHeight="1">
      <c r="C122" s="1407"/>
      <c r="D122" s="3166" t="s">
        <v>1483</v>
      </c>
      <c r="E122" s="3166"/>
      <c r="F122" s="3166"/>
      <c r="G122" s="3166"/>
      <c r="H122" s="3166"/>
      <c r="I122" s="3166"/>
      <c r="J122" s="3166"/>
      <c r="K122" s="3166"/>
      <c r="L122" s="3166"/>
      <c r="M122" s="3166"/>
    </row>
    <row r="123" spans="3:13" ht="15.75">
      <c r="C123" s="1407"/>
      <c r="D123" s="3165" t="s">
        <v>1484</v>
      </c>
      <c r="E123" s="3165"/>
      <c r="F123" s="3165"/>
      <c r="G123" s="3165"/>
      <c r="H123" s="3165"/>
      <c r="I123" s="3165"/>
      <c r="J123" s="3165"/>
      <c r="K123" s="3165"/>
      <c r="L123" s="3165"/>
      <c r="M123" s="3165"/>
    </row>
    <row r="124" spans="3:13" ht="15.75">
      <c r="C124" s="1407"/>
      <c r="D124" s="1407" t="s">
        <v>1485</v>
      </c>
      <c r="E124" s="1408"/>
      <c r="F124" s="1408"/>
      <c r="G124" s="1408"/>
      <c r="H124" s="1408"/>
      <c r="I124" s="1408"/>
      <c r="J124" s="1407"/>
      <c r="K124" s="1408"/>
      <c r="L124" s="1408"/>
      <c r="M124" s="1407"/>
    </row>
    <row r="125" spans="3:13" ht="15.75">
      <c r="C125" s="1407"/>
      <c r="D125" s="1407" t="s">
        <v>1486</v>
      </c>
      <c r="E125" s="1408"/>
      <c r="F125" s="1408"/>
      <c r="G125" s="1408"/>
      <c r="H125" s="1408"/>
      <c r="I125" s="1408"/>
      <c r="J125" s="1407"/>
      <c r="K125" s="1408"/>
      <c r="L125" s="1408"/>
      <c r="M125" s="1407"/>
    </row>
    <row r="126" spans="3:13" ht="18.75" customHeight="1">
      <c r="C126" s="1407"/>
      <c r="D126" s="3165" t="s">
        <v>1487</v>
      </c>
      <c r="E126" s="3165"/>
      <c r="F126" s="3165"/>
      <c r="G126" s="3165"/>
      <c r="H126" s="3165"/>
      <c r="I126" s="3165"/>
      <c r="J126" s="3165"/>
      <c r="K126" s="3165"/>
      <c r="L126" s="3165"/>
      <c r="M126" s="3165"/>
    </row>
  </sheetData>
  <mergeCells count="9">
    <mergeCell ref="D123:M123"/>
    <mergeCell ref="D126:M126"/>
    <mergeCell ref="D122:M122"/>
    <mergeCell ref="C2:M2"/>
    <mergeCell ref="C3:M3"/>
    <mergeCell ref="E4:I4"/>
    <mergeCell ref="E5:G5"/>
    <mergeCell ref="H5:J5"/>
    <mergeCell ref="K5:M5"/>
  </mergeCells>
  <pageMargins left="0.7" right="0.7" top="0.75" bottom="0.75" header="0.3" footer="0.3"/>
  <pageSetup paperSize="9"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85" zoomScaleNormal="85" workbookViewId="0">
      <selection activeCell="C3" sqref="C3:M3"/>
    </sheetView>
  </sheetViews>
  <sheetFormatPr defaultColWidth="10.28515625" defaultRowHeight="12.75"/>
  <cols>
    <col min="1" max="1" width="10.28515625" style="1358"/>
    <col min="2" max="2" width="8.7109375" style="1358" customWidth="1"/>
    <col min="3" max="3" width="17.28515625" style="1409" bestFit="1" customWidth="1"/>
    <col min="4" max="4" width="63.7109375" style="1358" customWidth="1"/>
    <col min="5" max="5" width="18.7109375" style="1359" customWidth="1"/>
    <col min="6" max="6" width="20.140625" style="1359" customWidth="1"/>
    <col min="7" max="7" width="20.7109375" style="1359" customWidth="1"/>
    <col min="8" max="8" width="26.140625" style="1410" customWidth="1"/>
    <col min="9" max="9" width="21.5703125" style="1359" customWidth="1"/>
    <col min="10" max="10" width="18.7109375" style="1464" customWidth="1"/>
    <col min="11" max="11" width="18.7109375" style="1410" customWidth="1"/>
    <col min="12" max="12" width="18.7109375" style="1359" customWidth="1"/>
    <col min="13" max="13" width="18.7109375" style="1464" customWidth="1"/>
    <col min="14" max="14" width="20.140625" style="1358" bestFit="1" customWidth="1"/>
    <col min="15" max="15" width="17" style="1358" bestFit="1" customWidth="1"/>
    <col min="16" max="16" width="16.5703125" style="1358" bestFit="1" customWidth="1"/>
    <col min="17" max="17" width="17.85546875" style="1358" bestFit="1" customWidth="1"/>
    <col min="18" max="18" width="16.7109375" style="1358" bestFit="1" customWidth="1"/>
    <col min="19" max="19" width="16.5703125" style="1358" bestFit="1" customWidth="1"/>
    <col min="20" max="20" width="17.5703125" style="1358" bestFit="1" customWidth="1"/>
    <col min="21" max="21" width="15.85546875" style="1358" bestFit="1" customWidth="1"/>
    <col min="22" max="22" width="16.5703125" style="1358" bestFit="1" customWidth="1"/>
    <col min="23" max="23" width="13" style="1358" bestFit="1" customWidth="1"/>
    <col min="24" max="24" width="14.7109375" style="1358" bestFit="1" customWidth="1"/>
    <col min="25" max="25" width="14.85546875" style="1358" bestFit="1" customWidth="1"/>
    <col min="26" max="26" width="14.7109375" style="1358" bestFit="1" customWidth="1"/>
    <col min="27" max="27" width="15.140625" style="1358" bestFit="1" customWidth="1"/>
    <col min="28" max="28" width="14.85546875" style="1358" bestFit="1" customWidth="1"/>
    <col min="29" max="29" width="14.7109375" style="1358" bestFit="1" customWidth="1"/>
    <col min="30" max="30" width="14.85546875" style="1358" bestFit="1" customWidth="1"/>
    <col min="31" max="31" width="15.42578125" style="1358" bestFit="1" customWidth="1"/>
    <col min="32" max="32" width="15.85546875" style="1358" bestFit="1" customWidth="1"/>
    <col min="33" max="33" width="16.28515625" style="1358" bestFit="1" customWidth="1"/>
    <col min="34" max="16384" width="10.28515625" style="1358"/>
  </cols>
  <sheetData>
    <row r="1" spans="1:129" s="1360" customFormat="1">
      <c r="A1" s="1356"/>
      <c r="B1" s="1356"/>
      <c r="C1" s="1357"/>
      <c r="D1" s="1358"/>
      <c r="E1" s="1359"/>
      <c r="F1" s="1359"/>
      <c r="G1" s="1359"/>
      <c r="H1" s="1410"/>
      <c r="I1" s="1359"/>
      <c r="J1" s="1410"/>
      <c r="K1" s="1410"/>
      <c r="L1" s="1359"/>
      <c r="M1" s="1410"/>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c r="BF1" s="1356"/>
      <c r="BG1" s="1356"/>
      <c r="BH1" s="1356"/>
      <c r="BI1" s="1356"/>
      <c r="BJ1" s="1356"/>
      <c r="BK1" s="1356"/>
      <c r="BL1" s="1356"/>
      <c r="BM1" s="1356"/>
      <c r="BN1" s="1356"/>
      <c r="BO1" s="1356"/>
      <c r="BP1" s="1356"/>
      <c r="BQ1" s="1356"/>
      <c r="BR1" s="1356"/>
      <c r="BS1" s="1356"/>
      <c r="BT1" s="1356"/>
      <c r="BU1" s="1356"/>
      <c r="BV1" s="1356"/>
      <c r="BW1" s="1356"/>
      <c r="BX1" s="1356"/>
      <c r="BY1" s="1356"/>
      <c r="BZ1" s="1356"/>
      <c r="CA1" s="1356"/>
      <c r="CB1" s="1356"/>
      <c r="CC1" s="1356"/>
      <c r="CD1" s="1356"/>
      <c r="CE1" s="1356"/>
      <c r="CF1" s="1356"/>
      <c r="CG1" s="1356"/>
      <c r="CH1" s="1356"/>
      <c r="CI1" s="1356"/>
      <c r="CJ1" s="1356"/>
      <c r="CK1" s="1356"/>
      <c r="CL1" s="1356"/>
      <c r="CM1" s="1356"/>
      <c r="CN1" s="1356"/>
      <c r="CO1" s="1356"/>
      <c r="CP1" s="1356"/>
      <c r="CQ1" s="1356"/>
      <c r="CR1" s="1356"/>
      <c r="CS1" s="1356"/>
      <c r="CT1" s="1356"/>
      <c r="CU1" s="1356"/>
      <c r="CV1" s="1356"/>
      <c r="CW1" s="1356"/>
      <c r="CX1" s="1356"/>
      <c r="CY1" s="1356"/>
      <c r="CZ1" s="1356"/>
      <c r="DA1" s="1356"/>
      <c r="DB1" s="1356"/>
      <c r="DC1" s="1356"/>
      <c r="DD1" s="1356"/>
      <c r="DE1" s="1356"/>
      <c r="DF1" s="1356"/>
      <c r="DG1" s="1356"/>
      <c r="DH1" s="1356"/>
      <c r="DI1" s="1356"/>
      <c r="DJ1" s="1356"/>
      <c r="DK1" s="1356"/>
      <c r="DL1" s="1356"/>
      <c r="DM1" s="1356"/>
      <c r="DN1" s="1356"/>
      <c r="DO1" s="1356"/>
      <c r="DP1" s="1356"/>
      <c r="DQ1" s="1356"/>
      <c r="DR1" s="1356"/>
      <c r="DS1" s="1356"/>
      <c r="DT1" s="1356"/>
      <c r="DU1" s="1356"/>
      <c r="DV1" s="1356"/>
      <c r="DW1" s="1356"/>
      <c r="DX1" s="1356"/>
      <c r="DY1" s="1356"/>
    </row>
    <row r="2" spans="1:129" s="1360" customFormat="1" ht="22.5">
      <c r="A2" s="1356"/>
      <c r="B2" s="1356"/>
      <c r="C2" s="3170" t="s">
        <v>1625</v>
      </c>
      <c r="D2" s="3170"/>
      <c r="E2" s="3170"/>
      <c r="F2" s="3170"/>
      <c r="G2" s="3170"/>
      <c r="H2" s="3170"/>
      <c r="I2" s="3170"/>
      <c r="J2" s="3170"/>
      <c r="K2" s="3170"/>
      <c r="L2" s="3170"/>
      <c r="M2" s="3170"/>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row>
    <row r="3" spans="1:129" s="1360" customFormat="1" ht="22.5">
      <c r="A3" s="1356"/>
      <c r="B3" s="1356"/>
      <c r="C3" s="3170" t="s">
        <v>345</v>
      </c>
      <c r="D3" s="3170"/>
      <c r="E3" s="3170"/>
      <c r="F3" s="3170"/>
      <c r="G3" s="3170"/>
      <c r="H3" s="3170"/>
      <c r="I3" s="3170"/>
      <c r="J3" s="3170"/>
      <c r="K3" s="3170"/>
      <c r="L3" s="3170"/>
      <c r="M3" s="3170"/>
      <c r="N3" s="1356"/>
      <c r="O3" s="1356"/>
      <c r="P3" s="1356"/>
      <c r="Q3" s="1356"/>
      <c r="R3" s="1356"/>
      <c r="S3" s="1356"/>
      <c r="T3" s="1356"/>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c r="AT3" s="1356"/>
      <c r="AU3" s="1356"/>
      <c r="AV3" s="1356"/>
      <c r="AW3" s="1356"/>
      <c r="AX3" s="1356"/>
      <c r="AY3" s="1356"/>
      <c r="AZ3" s="1356"/>
      <c r="BA3" s="1356"/>
      <c r="BB3" s="1356"/>
      <c r="BC3" s="1356"/>
      <c r="BD3" s="1356"/>
      <c r="BE3" s="1356"/>
      <c r="BF3" s="1356"/>
      <c r="BG3" s="1356"/>
      <c r="BH3" s="1356"/>
      <c r="BI3" s="1356"/>
      <c r="BJ3" s="1356"/>
      <c r="BK3" s="1356"/>
      <c r="BL3" s="1356"/>
      <c r="BM3" s="1356"/>
      <c r="BN3" s="1356"/>
      <c r="BO3" s="1356"/>
      <c r="BP3" s="1356"/>
      <c r="BQ3" s="1356"/>
      <c r="BR3" s="1356"/>
      <c r="BS3" s="1356"/>
      <c r="BT3" s="1356"/>
      <c r="BU3" s="1356"/>
      <c r="BV3" s="1356"/>
      <c r="BW3" s="1356"/>
      <c r="BX3" s="1356"/>
      <c r="BY3" s="1356"/>
      <c r="BZ3" s="1356"/>
      <c r="CA3" s="1356"/>
      <c r="CB3" s="1356"/>
      <c r="CC3" s="1356"/>
      <c r="CD3" s="1356"/>
      <c r="CE3" s="1356"/>
      <c r="CF3" s="1356"/>
      <c r="CG3" s="1356"/>
      <c r="CH3" s="1356"/>
      <c r="CI3" s="1356"/>
      <c r="CJ3" s="1356"/>
      <c r="CK3" s="1356"/>
      <c r="CL3" s="1356"/>
      <c r="CM3" s="1356"/>
      <c r="CN3" s="1356"/>
      <c r="CO3" s="1356"/>
      <c r="CP3" s="1356"/>
      <c r="CQ3" s="1356"/>
      <c r="CR3" s="1356"/>
      <c r="CS3" s="1356"/>
      <c r="CT3" s="1356"/>
      <c r="CU3" s="1356"/>
      <c r="CV3" s="1356"/>
      <c r="CW3" s="1356"/>
      <c r="CX3" s="1356"/>
      <c r="CY3" s="1356"/>
      <c r="CZ3" s="1356"/>
      <c r="DA3" s="1356"/>
      <c r="DB3" s="1356"/>
      <c r="DC3" s="1356"/>
      <c r="DD3" s="1356"/>
      <c r="DE3" s="1356"/>
      <c r="DF3" s="1356"/>
      <c r="DG3" s="1356"/>
      <c r="DH3" s="1356"/>
      <c r="DI3" s="1356"/>
      <c r="DJ3" s="1356"/>
      <c r="DK3" s="1356"/>
      <c r="DL3" s="1356"/>
      <c r="DM3" s="1356"/>
      <c r="DN3" s="1356"/>
      <c r="DO3" s="1356"/>
      <c r="DP3" s="1356"/>
      <c r="DQ3" s="1356"/>
      <c r="DR3" s="1356"/>
      <c r="DS3" s="1356"/>
      <c r="DT3" s="1356"/>
      <c r="DU3" s="1356"/>
      <c r="DV3" s="1356"/>
      <c r="DW3" s="1356"/>
      <c r="DX3" s="1356"/>
      <c r="DY3" s="1356"/>
    </row>
    <row r="4" spans="1:129" s="1360" customFormat="1" ht="24" thickBot="1">
      <c r="A4" s="1356"/>
      <c r="B4" s="1356"/>
      <c r="C4" s="1361"/>
      <c r="D4" s="1362"/>
      <c r="E4" s="1363"/>
      <c r="F4" s="1411" t="s">
        <v>1277</v>
      </c>
      <c r="G4" s="1411"/>
      <c r="H4" s="1411"/>
      <c r="I4" s="1411"/>
      <c r="J4" s="1411"/>
      <c r="K4" s="1412"/>
      <c r="L4" s="1363"/>
      <c r="M4" s="1413" t="s">
        <v>1488</v>
      </c>
      <c r="N4" s="1356"/>
      <c r="O4" s="1356"/>
      <c r="P4" s="1356"/>
      <c r="Q4" s="1356"/>
      <c r="R4" s="1356"/>
      <c r="S4" s="1356"/>
      <c r="T4" s="1356"/>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c r="BS4" s="1356"/>
      <c r="BT4" s="1356"/>
      <c r="BU4" s="1356"/>
      <c r="BV4" s="1356"/>
      <c r="BW4" s="1356"/>
      <c r="BX4" s="1356"/>
      <c r="BY4" s="1356"/>
      <c r="BZ4" s="1356"/>
      <c r="CA4" s="1356"/>
      <c r="CB4" s="1356"/>
      <c r="CC4" s="1356"/>
      <c r="CD4" s="1356"/>
      <c r="CE4" s="1356"/>
      <c r="CF4" s="1356"/>
      <c r="CG4" s="1356"/>
      <c r="CH4" s="1356"/>
      <c r="CI4" s="1356"/>
      <c r="CJ4" s="1356"/>
      <c r="CK4" s="1356"/>
      <c r="CL4" s="1356"/>
      <c r="CM4" s="1356"/>
      <c r="CN4" s="1356"/>
      <c r="CO4" s="1356"/>
      <c r="CP4" s="1356"/>
      <c r="CQ4" s="1356"/>
      <c r="CR4" s="1356"/>
      <c r="CS4" s="1356"/>
      <c r="CT4" s="1356"/>
      <c r="CU4" s="1356"/>
      <c r="CV4" s="1356"/>
      <c r="CW4" s="1356"/>
      <c r="CX4" s="1356"/>
      <c r="CY4" s="1356"/>
      <c r="CZ4" s="1356"/>
      <c r="DA4" s="1356"/>
      <c r="DB4" s="1356"/>
      <c r="DC4" s="1356"/>
      <c r="DD4" s="1356"/>
      <c r="DE4" s="1356"/>
      <c r="DF4" s="1356"/>
      <c r="DG4" s="1356"/>
      <c r="DH4" s="1356"/>
      <c r="DI4" s="1356"/>
      <c r="DJ4" s="1356"/>
      <c r="DK4" s="1356"/>
      <c r="DL4" s="1356"/>
      <c r="DM4" s="1356"/>
      <c r="DN4" s="1356"/>
      <c r="DO4" s="1356"/>
      <c r="DP4" s="1356"/>
      <c r="DQ4" s="1356"/>
      <c r="DR4" s="1356"/>
      <c r="DS4" s="1356"/>
      <c r="DT4" s="1356"/>
      <c r="DU4" s="1356"/>
      <c r="DV4" s="1356"/>
      <c r="DW4" s="1356"/>
      <c r="DX4" s="1356"/>
      <c r="DY4" s="1356"/>
    </row>
    <row r="5" spans="1:129" ht="22.5">
      <c r="C5" s="1414" t="s">
        <v>108</v>
      </c>
      <c r="D5" s="1415" t="s">
        <v>354</v>
      </c>
      <c r="E5" s="3169" t="s">
        <v>1278</v>
      </c>
      <c r="F5" s="3169"/>
      <c r="G5" s="3169"/>
      <c r="H5" s="3169" t="s">
        <v>1279</v>
      </c>
      <c r="I5" s="3169"/>
      <c r="J5" s="3169"/>
      <c r="K5" s="3169" t="s">
        <v>1280</v>
      </c>
      <c r="L5" s="3169"/>
      <c r="M5" s="3169"/>
      <c r="O5" s="1367"/>
      <c r="P5" s="1367"/>
      <c r="Q5" s="1367"/>
      <c r="R5" s="1367"/>
      <c r="S5" s="1367"/>
      <c r="T5" s="1367"/>
      <c r="U5" s="1367"/>
      <c r="V5" s="1367"/>
      <c r="W5" s="1367"/>
      <c r="X5" s="1367"/>
      <c r="Y5" s="1367"/>
      <c r="Z5" s="1369"/>
      <c r="AA5" s="1369"/>
      <c r="AB5" s="1369"/>
      <c r="AC5" s="1369"/>
    </row>
    <row r="6" spans="1:129" ht="20.25">
      <c r="C6" s="1416"/>
      <c r="D6" s="1417"/>
      <c r="E6" s="1418" t="s">
        <v>1281</v>
      </c>
      <c r="F6" s="1418" t="s">
        <v>1282</v>
      </c>
      <c r="G6" s="1418" t="s">
        <v>1283</v>
      </c>
      <c r="H6" s="1419" t="s">
        <v>1281</v>
      </c>
      <c r="I6" s="1418" t="s">
        <v>1282</v>
      </c>
      <c r="J6" s="1419" t="s">
        <v>1283</v>
      </c>
      <c r="K6" s="1419" t="s">
        <v>1281</v>
      </c>
      <c r="L6" s="1418" t="s">
        <v>1282</v>
      </c>
      <c r="M6" s="1419" t="s">
        <v>1283</v>
      </c>
    </row>
    <row r="7" spans="1:129" ht="20.25">
      <c r="C7" s="1420">
        <v>1</v>
      </c>
      <c r="D7" s="1421" t="s">
        <v>1284</v>
      </c>
      <c r="E7" s="1422">
        <v>12007.620209739505</v>
      </c>
      <c r="F7" s="1422">
        <v>10655.0505186756</v>
      </c>
      <c r="G7" s="1422">
        <v>1352.5696910639033</v>
      </c>
      <c r="H7" s="1423">
        <v>13123.976366333382</v>
      </c>
      <c r="I7" s="1422">
        <v>11479.621092495323</v>
      </c>
      <c r="J7" s="1423">
        <v>1644.3552738380583</v>
      </c>
      <c r="K7" s="1423">
        <v>16583.74390786358</v>
      </c>
      <c r="L7" s="1422">
        <v>12268.314484813061</v>
      </c>
      <c r="M7" s="1423">
        <v>4315.4294230505184</v>
      </c>
    </row>
    <row r="8" spans="1:129" ht="20.25">
      <c r="C8" s="1420" t="s">
        <v>1285</v>
      </c>
      <c r="D8" s="1421" t="s">
        <v>1286</v>
      </c>
      <c r="E8" s="1422">
        <v>2392.0883474184975</v>
      </c>
      <c r="F8" s="1422">
        <v>10390.206734528048</v>
      </c>
      <c r="G8" s="1422">
        <v>-7998.1183871095509</v>
      </c>
      <c r="H8" s="1423">
        <v>2857.5655778535324</v>
      </c>
      <c r="I8" s="1422">
        <v>11190.449723780548</v>
      </c>
      <c r="J8" s="1423">
        <v>-8332.884145927017</v>
      </c>
      <c r="K8" s="1423">
        <v>3150.1845229199625</v>
      </c>
      <c r="L8" s="1422">
        <v>11910.601277142749</v>
      </c>
      <c r="M8" s="1423">
        <v>-8760.416754222786</v>
      </c>
    </row>
    <row r="9" spans="1:129" ht="20.25">
      <c r="C9" s="1420" t="s">
        <v>1287</v>
      </c>
      <c r="D9" s="1424" t="s">
        <v>1288</v>
      </c>
      <c r="E9" s="1422">
        <v>1028.3688599470302</v>
      </c>
      <c r="F9" s="1422">
        <v>8643.9847590991867</v>
      </c>
      <c r="G9" s="1422">
        <v>-7615.6158991521552</v>
      </c>
      <c r="H9" s="1423">
        <v>1554.1145971707722</v>
      </c>
      <c r="I9" s="1422">
        <v>9394.5007346537041</v>
      </c>
      <c r="J9" s="1423">
        <v>-7840.3861374829339</v>
      </c>
      <c r="K9" s="1423">
        <v>1768.8109708007987</v>
      </c>
      <c r="L9" s="1422">
        <v>10057.07255108111</v>
      </c>
      <c r="M9" s="1423">
        <v>-8288.2615802803102</v>
      </c>
    </row>
    <row r="10" spans="1:129" ht="20.25">
      <c r="C10" s="1425" t="s">
        <v>1289</v>
      </c>
      <c r="D10" s="1426" t="s">
        <v>1290</v>
      </c>
      <c r="E10" s="1422">
        <v>1028.3688599470302</v>
      </c>
      <c r="F10" s="1422">
        <v>8510.2734911483876</v>
      </c>
      <c r="G10" s="1422">
        <v>-7481.9046312013579</v>
      </c>
      <c r="H10" s="1423">
        <v>1554.1145971707722</v>
      </c>
      <c r="I10" s="1422">
        <v>9252.7981921417468</v>
      </c>
      <c r="J10" s="1423">
        <v>-7698.6835949709739</v>
      </c>
      <c r="K10" s="1423">
        <v>1768.8109708007987</v>
      </c>
      <c r="L10" s="1422">
        <v>9879.5301099312583</v>
      </c>
      <c r="M10" s="1423">
        <v>-8110.7191391304605</v>
      </c>
    </row>
    <row r="11" spans="1:129" ht="20.25">
      <c r="C11" s="1425" t="s">
        <v>1291</v>
      </c>
      <c r="D11" s="1427" t="s">
        <v>1292</v>
      </c>
      <c r="E11" s="1422">
        <v>72.638096765328029</v>
      </c>
      <c r="F11" s="1422">
        <v>1632.3142251326519</v>
      </c>
      <c r="G11" s="1422">
        <v>-1559.6761283673241</v>
      </c>
      <c r="H11" s="1423">
        <v>80.162231110944575</v>
      </c>
      <c r="I11" s="1422">
        <v>1416.7783274421029</v>
      </c>
      <c r="J11" s="1423">
        <v>-1336.6160963311581</v>
      </c>
      <c r="K11" s="1423">
        <v>77.583671889109766</v>
      </c>
      <c r="L11" s="1422">
        <v>1515.1504095213468</v>
      </c>
      <c r="M11" s="1423">
        <v>-1437.5667376322372</v>
      </c>
    </row>
    <row r="12" spans="1:129" ht="20.25">
      <c r="C12" s="1425" t="s">
        <v>1293</v>
      </c>
      <c r="D12" s="1426" t="s">
        <v>1294</v>
      </c>
      <c r="E12" s="1422" t="s">
        <v>62</v>
      </c>
      <c r="F12" s="1422" t="s">
        <v>62</v>
      </c>
      <c r="G12" s="1422" t="s">
        <v>62</v>
      </c>
      <c r="H12" s="1423" t="s">
        <v>62</v>
      </c>
      <c r="I12" s="1422" t="s">
        <v>62</v>
      </c>
      <c r="J12" s="1423" t="s">
        <v>62</v>
      </c>
      <c r="K12" s="1423" t="s">
        <v>62</v>
      </c>
      <c r="L12" s="1422" t="s">
        <v>62</v>
      </c>
      <c r="M12" s="1423" t="s">
        <v>62</v>
      </c>
    </row>
    <row r="13" spans="1:129" ht="20.25">
      <c r="C13" s="1425" t="s">
        <v>1295</v>
      </c>
      <c r="D13" s="1426" t="s">
        <v>1296</v>
      </c>
      <c r="E13" s="1422">
        <v>0</v>
      </c>
      <c r="F13" s="1422">
        <v>133.71126795079661</v>
      </c>
      <c r="G13" s="1422">
        <v>-133.71126795079661</v>
      </c>
      <c r="H13" s="1423">
        <v>0</v>
      </c>
      <c r="I13" s="1422">
        <v>141.70254251195726</v>
      </c>
      <c r="J13" s="1423">
        <v>-141.70254251195726</v>
      </c>
      <c r="K13" s="1423">
        <v>0</v>
      </c>
      <c r="L13" s="1422">
        <v>177.54244114985025</v>
      </c>
      <c r="M13" s="1423">
        <v>-177.54244114985025</v>
      </c>
    </row>
    <row r="14" spans="1:129" ht="20.25">
      <c r="C14" s="1420" t="s">
        <v>1297</v>
      </c>
      <c r="D14" s="1424" t="s">
        <v>1298</v>
      </c>
      <c r="E14" s="1422">
        <v>1363.7194874714671</v>
      </c>
      <c r="F14" s="1422">
        <v>1746.2219754288644</v>
      </c>
      <c r="G14" s="1422">
        <v>-382.50248795739714</v>
      </c>
      <c r="H14" s="1423">
        <v>1303.4509806827605</v>
      </c>
      <c r="I14" s="1422">
        <v>1795.9489891268449</v>
      </c>
      <c r="J14" s="1423">
        <v>-492.49800844408389</v>
      </c>
      <c r="K14" s="1423">
        <v>1381.3735521191641</v>
      </c>
      <c r="L14" s="1422">
        <v>1853.5287260616385</v>
      </c>
      <c r="M14" s="1423">
        <v>-472.15517394247422</v>
      </c>
    </row>
    <row r="15" spans="1:129" ht="40.5">
      <c r="C15" s="1425" t="s">
        <v>1299</v>
      </c>
      <c r="D15" s="1426" t="s">
        <v>1300</v>
      </c>
      <c r="E15" s="1422" t="s">
        <v>62</v>
      </c>
      <c r="F15" s="1422" t="s">
        <v>62</v>
      </c>
      <c r="G15" s="1422" t="s">
        <v>62</v>
      </c>
      <c r="H15" s="1423">
        <v>0.10327516979104243</v>
      </c>
      <c r="I15" s="1422">
        <v>9.7019518887408562E-4</v>
      </c>
      <c r="J15" s="1423">
        <v>0.10230497460216834</v>
      </c>
      <c r="K15" s="1423">
        <v>4.7065426529486629E-2</v>
      </c>
      <c r="L15" s="1422">
        <v>1.3399103268451793E-2</v>
      </c>
      <c r="M15" s="1423">
        <v>3.3666323261034838E-2</v>
      </c>
    </row>
    <row r="16" spans="1:129" ht="20.25">
      <c r="C16" s="1425" t="s">
        <v>1301</v>
      </c>
      <c r="D16" s="1426" t="s">
        <v>1302</v>
      </c>
      <c r="E16" s="1422">
        <v>0.71610424347902435</v>
      </c>
      <c r="F16" s="1422">
        <v>1.2077148133539035</v>
      </c>
      <c r="G16" s="1422">
        <v>-0.491610569874879</v>
      </c>
      <c r="H16" s="1423">
        <v>1.7627586645884237</v>
      </c>
      <c r="I16" s="1422">
        <v>5.5786276875708483</v>
      </c>
      <c r="J16" s="1423">
        <v>-3.8158690229824246</v>
      </c>
      <c r="K16" s="1423">
        <v>0.26255438450802809</v>
      </c>
      <c r="L16" s="1422">
        <v>8.4285859197276629</v>
      </c>
      <c r="M16" s="1423">
        <v>-8.1660315352196324</v>
      </c>
    </row>
    <row r="17" spans="3:13" ht="20.25">
      <c r="C17" s="1425" t="s">
        <v>1303</v>
      </c>
      <c r="D17" s="1426" t="s">
        <v>1304</v>
      </c>
      <c r="E17" s="1428">
        <v>179.823290314746</v>
      </c>
      <c r="F17" s="1428">
        <v>413.63156904525772</v>
      </c>
      <c r="G17" s="1428">
        <v>-233.80827873051172</v>
      </c>
      <c r="H17" s="1429">
        <v>151.40236434222646</v>
      </c>
      <c r="I17" s="1428">
        <v>316.27459079827543</v>
      </c>
      <c r="J17" s="1429">
        <v>-164.87222645604899</v>
      </c>
      <c r="K17" s="1429">
        <v>167.70172430991141</v>
      </c>
      <c r="L17" s="1428">
        <v>389.27204766599971</v>
      </c>
      <c r="M17" s="1429">
        <v>-221.57032335608821</v>
      </c>
    </row>
    <row r="18" spans="3:13" ht="20.25">
      <c r="C18" s="1425" t="s">
        <v>1305</v>
      </c>
      <c r="D18" s="1426" t="s">
        <v>1306</v>
      </c>
      <c r="E18" s="1422">
        <v>457.04293351563916</v>
      </c>
      <c r="F18" s="1422">
        <v>1078.0513424490496</v>
      </c>
      <c r="G18" s="1422">
        <v>-621.00840893341035</v>
      </c>
      <c r="H18" s="1423">
        <v>489.41212452089758</v>
      </c>
      <c r="I18" s="1422">
        <v>1245.7364514674853</v>
      </c>
      <c r="J18" s="1423">
        <v>-756.32432694658769</v>
      </c>
      <c r="K18" s="1423">
        <v>446.06518140114866</v>
      </c>
      <c r="L18" s="1422">
        <v>1152.6881303135597</v>
      </c>
      <c r="M18" s="1423">
        <v>-706.62294891241118</v>
      </c>
    </row>
    <row r="19" spans="3:13" ht="20.25">
      <c r="C19" s="1425" t="s">
        <v>1307</v>
      </c>
      <c r="D19" s="1430" t="s">
        <v>1308</v>
      </c>
      <c r="E19" s="1422">
        <v>8.0674168605963903</v>
      </c>
      <c r="F19" s="1422">
        <v>16.913648037867809</v>
      </c>
      <c r="G19" s="1422">
        <v>-8.8462311772714184</v>
      </c>
      <c r="H19" s="1423">
        <v>1.2147903155943851</v>
      </c>
      <c r="I19" s="1422">
        <v>23.628693597138366</v>
      </c>
      <c r="J19" s="1423">
        <v>-22.413903281543984</v>
      </c>
      <c r="K19" s="1423">
        <v>0.23774363761712614</v>
      </c>
      <c r="L19" s="1422">
        <v>8.0025228072037908</v>
      </c>
      <c r="M19" s="1423">
        <v>-7.7647791695866628</v>
      </c>
    </row>
    <row r="20" spans="3:13" ht="20.25">
      <c r="C20" s="1425" t="s">
        <v>1309</v>
      </c>
      <c r="D20" s="1430" t="s">
        <v>1310</v>
      </c>
      <c r="E20" s="1422">
        <v>448.97551665504278</v>
      </c>
      <c r="F20" s="1422">
        <v>1061.1376944111819</v>
      </c>
      <c r="G20" s="1422">
        <v>-612.16217775613893</v>
      </c>
      <c r="H20" s="1423">
        <v>488.19733420530326</v>
      </c>
      <c r="I20" s="1422">
        <v>1222.1077578703469</v>
      </c>
      <c r="J20" s="1423">
        <v>-733.91042366504371</v>
      </c>
      <c r="K20" s="1423">
        <v>445.82743776353146</v>
      </c>
      <c r="L20" s="1422">
        <v>1144.6856075063561</v>
      </c>
      <c r="M20" s="1423">
        <v>-698.85816974282443</v>
      </c>
    </row>
    <row r="21" spans="3:13" ht="20.25">
      <c r="C21" s="1425" t="s">
        <v>1311</v>
      </c>
      <c r="D21" s="1426" t="s">
        <v>1312</v>
      </c>
      <c r="E21" s="1422">
        <v>12.632917686741008</v>
      </c>
      <c r="F21" s="1422">
        <v>15.23614854393098</v>
      </c>
      <c r="G21" s="1422">
        <v>-2.6032308571899714</v>
      </c>
      <c r="H21" s="1423">
        <v>1.9557945464049973</v>
      </c>
      <c r="I21" s="1422">
        <v>3.1852438041186257</v>
      </c>
      <c r="J21" s="1423">
        <v>-1.2294492577136287</v>
      </c>
      <c r="K21" s="1423">
        <v>2.8188383431588715</v>
      </c>
      <c r="L21" s="1422">
        <v>1.1272182687624301</v>
      </c>
      <c r="M21" s="1423">
        <v>1.6916200743964409</v>
      </c>
    </row>
    <row r="22" spans="3:13" ht="20.25">
      <c r="C22" s="1425" t="s">
        <v>1313</v>
      </c>
      <c r="D22" s="1426" t="s">
        <v>1314</v>
      </c>
      <c r="E22" s="1422">
        <v>33.416037563163592</v>
      </c>
      <c r="F22" s="1422">
        <v>721.48361694820153</v>
      </c>
      <c r="G22" s="1422">
        <v>-688.06757938503779</v>
      </c>
      <c r="H22" s="1423">
        <v>23.868436923799393</v>
      </c>
      <c r="I22" s="1422">
        <v>760.15470378465284</v>
      </c>
      <c r="J22" s="1423">
        <v>-736.2862668608534</v>
      </c>
      <c r="K22" s="1423">
        <v>29.635301002737105</v>
      </c>
      <c r="L22" s="1422">
        <v>785.34983320700007</v>
      </c>
      <c r="M22" s="1423">
        <v>-755.71453220426292</v>
      </c>
    </row>
    <row r="23" spans="3:13" ht="20.25">
      <c r="C23" s="1425" t="s">
        <v>1315</v>
      </c>
      <c r="D23" s="1426" t="s">
        <v>1316</v>
      </c>
      <c r="E23" s="1422">
        <v>402.92656140513816</v>
      </c>
      <c r="F23" s="1422">
        <v>324.4179289190493</v>
      </c>
      <c r="G23" s="1422">
        <v>78.508632486088914</v>
      </c>
      <c r="H23" s="1423">
        <v>462.37310273509883</v>
      </c>
      <c r="I23" s="1422">
        <v>458.76781028157541</v>
      </c>
      <c r="J23" s="1423">
        <v>3.6052924535234734</v>
      </c>
      <c r="K23" s="1423">
        <v>413.37329841763551</v>
      </c>
      <c r="L23" s="1422">
        <v>358.2085560305934</v>
      </c>
      <c r="M23" s="1423">
        <v>55.164742387042082</v>
      </c>
    </row>
    <row r="24" spans="3:13" ht="20.25">
      <c r="C24" s="1425" t="s">
        <v>1317</v>
      </c>
      <c r="D24" s="1426" t="s">
        <v>718</v>
      </c>
      <c r="E24" s="1422" t="s">
        <v>62</v>
      </c>
      <c r="F24" s="1422" t="s">
        <v>62</v>
      </c>
      <c r="G24" s="1422" t="s">
        <v>62</v>
      </c>
      <c r="H24" s="1423">
        <v>5.8241113563610645</v>
      </c>
      <c r="I24" s="1422">
        <v>8.2485808285122655</v>
      </c>
      <c r="J24" s="1423">
        <v>-2.424469472151201</v>
      </c>
      <c r="K24" s="1423">
        <v>11.12776181542834</v>
      </c>
      <c r="L24" s="1422">
        <v>14.529107638178537</v>
      </c>
      <c r="M24" s="1423">
        <v>-3.4013458227501929</v>
      </c>
    </row>
    <row r="25" spans="3:13" ht="20.25">
      <c r="C25" s="1425" t="s">
        <v>1318</v>
      </c>
      <c r="D25" s="1426" t="s">
        <v>1319</v>
      </c>
      <c r="E25" s="1422">
        <v>6.462614150535126</v>
      </c>
      <c r="F25" s="1422">
        <v>68.332126203112537</v>
      </c>
      <c r="G25" s="1422">
        <v>-61.869512052577406</v>
      </c>
      <c r="H25" s="1423">
        <v>4.2516691419897725</v>
      </c>
      <c r="I25" s="1422">
        <v>74.992256032653856</v>
      </c>
      <c r="J25" s="1423">
        <v>-70.74058689066409</v>
      </c>
      <c r="K25" s="1423">
        <v>7.9634331102396407</v>
      </c>
      <c r="L25" s="1422">
        <v>80.576878503044199</v>
      </c>
      <c r="M25" s="1423">
        <v>-72.61344539280455</v>
      </c>
    </row>
    <row r="26" spans="3:13" ht="23.25">
      <c r="C26" s="1425" t="s">
        <v>1320</v>
      </c>
      <c r="D26" s="1426" t="s">
        <v>1321</v>
      </c>
      <c r="E26" s="1376" t="s">
        <v>62</v>
      </c>
      <c r="F26" s="1376" t="s">
        <v>62</v>
      </c>
      <c r="G26" s="1376" t="s">
        <v>62</v>
      </c>
      <c r="H26" s="1431">
        <v>7.7201209991120612</v>
      </c>
      <c r="I26" s="1376">
        <v>8.7532655946780888</v>
      </c>
      <c r="J26" s="1431">
        <v>-1.0331445955660281</v>
      </c>
      <c r="K26" s="1423">
        <v>7.589226038047622</v>
      </c>
      <c r="L26" s="1422">
        <v>9.2862212165645488</v>
      </c>
      <c r="M26" s="1423">
        <v>-1.696995178516927</v>
      </c>
    </row>
    <row r="27" spans="3:13" ht="23.25">
      <c r="C27" s="1425" t="s">
        <v>1322</v>
      </c>
      <c r="D27" s="1426" t="s">
        <v>1323</v>
      </c>
      <c r="E27" s="1376" t="s">
        <v>62</v>
      </c>
      <c r="F27" s="1376" t="s">
        <v>62</v>
      </c>
      <c r="G27" s="1376" t="s">
        <v>62</v>
      </c>
      <c r="H27" s="1431">
        <v>0.1121636958128418</v>
      </c>
      <c r="I27" s="1376">
        <v>9.0658117700541556</v>
      </c>
      <c r="J27" s="1431">
        <v>-8.9536480742413111</v>
      </c>
      <c r="K27" s="1423">
        <v>0.15311617924428306</v>
      </c>
      <c r="L27" s="1422">
        <v>9.9269808125223538</v>
      </c>
      <c r="M27" s="1423">
        <v>-9.7738646332780714</v>
      </c>
    </row>
    <row r="28" spans="3:13" ht="40.5">
      <c r="C28" s="1425" t="s">
        <v>1324</v>
      </c>
      <c r="D28" s="1426" t="s">
        <v>1325</v>
      </c>
      <c r="E28" s="1422">
        <v>88.875452442727394</v>
      </c>
      <c r="F28" s="1422">
        <v>6.252686236679871</v>
      </c>
      <c r="G28" s="1422">
        <v>82.622766206047501</v>
      </c>
      <c r="H28" s="1423">
        <v>118.85373755190025</v>
      </c>
      <c r="I28" s="1422">
        <v>29.577532923053116</v>
      </c>
      <c r="J28" s="1423">
        <v>89.276204628847125</v>
      </c>
      <c r="K28" s="1423">
        <v>148.65194568670657</v>
      </c>
      <c r="L28" s="1422">
        <v>31.275721378336637</v>
      </c>
      <c r="M28" s="1423">
        <v>117.37622430836993</v>
      </c>
    </row>
    <row r="29" spans="3:13" ht="23.25">
      <c r="C29" s="1425" t="s">
        <v>1326</v>
      </c>
      <c r="D29" s="1430" t="s">
        <v>1327</v>
      </c>
      <c r="E29" s="1376" t="s">
        <v>62</v>
      </c>
      <c r="F29" s="1376" t="s">
        <v>62</v>
      </c>
      <c r="G29" s="1376" t="s">
        <v>62</v>
      </c>
      <c r="H29" s="1431">
        <v>30.621302532034068</v>
      </c>
      <c r="I29" s="1376">
        <v>16.00999643794513</v>
      </c>
      <c r="J29" s="1431">
        <v>14.611306094088945</v>
      </c>
      <c r="K29" s="1423">
        <v>43.265213664516494</v>
      </c>
      <c r="L29" s="1422">
        <v>16.629107033126012</v>
      </c>
      <c r="M29" s="1423">
        <v>26.636106631390483</v>
      </c>
    </row>
    <row r="30" spans="3:13" ht="23.25">
      <c r="C30" s="1425" t="s">
        <v>1328</v>
      </c>
      <c r="D30" s="1430" t="s">
        <v>1329</v>
      </c>
      <c r="E30" s="1376" t="s">
        <v>62</v>
      </c>
      <c r="F30" s="1376" t="s">
        <v>62</v>
      </c>
      <c r="G30" s="1376" t="s">
        <v>62</v>
      </c>
      <c r="H30" s="1431">
        <v>87.858503323312618</v>
      </c>
      <c r="I30" s="1376">
        <v>13.033242487750716</v>
      </c>
      <c r="J30" s="1431">
        <v>74.82526083556192</v>
      </c>
      <c r="K30" s="1423">
        <v>105.19804390725204</v>
      </c>
      <c r="L30" s="1422">
        <v>14.12842353932319</v>
      </c>
      <c r="M30" s="1423">
        <v>91.069620367928863</v>
      </c>
    </row>
    <row r="31" spans="3:13" ht="23.25">
      <c r="C31" s="1425" t="s">
        <v>1330</v>
      </c>
      <c r="D31" s="1430" t="s">
        <v>1331</v>
      </c>
      <c r="E31" s="1376" t="s">
        <v>62</v>
      </c>
      <c r="F31" s="1376" t="s">
        <v>62</v>
      </c>
      <c r="G31" s="1376" t="s">
        <v>62</v>
      </c>
      <c r="H31" s="1431">
        <v>0.37393169655354208</v>
      </c>
      <c r="I31" s="1376">
        <v>0.5342939973572699</v>
      </c>
      <c r="J31" s="1431">
        <v>-0.16036230080372801</v>
      </c>
      <c r="K31" s="1423">
        <v>0.18868811493803295</v>
      </c>
      <c r="L31" s="1422">
        <v>0.51819080588743782</v>
      </c>
      <c r="M31" s="1423">
        <v>-0.32950269094940482</v>
      </c>
    </row>
    <row r="32" spans="3:13" ht="23.25">
      <c r="C32" s="1425" t="s">
        <v>1332</v>
      </c>
      <c r="D32" s="1426" t="s">
        <v>1333</v>
      </c>
      <c r="E32" s="1376" t="s">
        <v>62</v>
      </c>
      <c r="F32" s="1376" t="s">
        <v>62</v>
      </c>
      <c r="G32" s="1376" t="s">
        <v>62</v>
      </c>
      <c r="H32" s="1431">
        <v>309.46985758476973</v>
      </c>
      <c r="I32" s="1376">
        <v>65.487247933701525</v>
      </c>
      <c r="J32" s="1431">
        <v>243.98260965106823</v>
      </c>
      <c r="K32" s="1423">
        <v>367.67845503016514</v>
      </c>
      <c r="L32" s="1422">
        <v>95.867482632768926</v>
      </c>
      <c r="M32" s="1423">
        <v>271.81097239739626</v>
      </c>
    </row>
    <row r="33" spans="3:13" ht="23.25">
      <c r="C33" s="1425" t="s">
        <v>1334</v>
      </c>
      <c r="D33" s="1430" t="s">
        <v>1335</v>
      </c>
      <c r="E33" s="1376" t="s">
        <v>62</v>
      </c>
      <c r="F33" s="1376" t="s">
        <v>62</v>
      </c>
      <c r="G33" s="1376" t="s">
        <v>62</v>
      </c>
      <c r="H33" s="1431">
        <v>1.4944834215173366</v>
      </c>
      <c r="I33" s="1376">
        <v>0.3226952309747218</v>
      </c>
      <c r="J33" s="1431">
        <v>1.1717881905426146</v>
      </c>
      <c r="K33" s="1423">
        <v>0.63136209651532804</v>
      </c>
      <c r="L33" s="1422">
        <v>0.29658107125086153</v>
      </c>
      <c r="M33" s="1423">
        <v>0.33478102526446663</v>
      </c>
    </row>
    <row r="34" spans="3:13" ht="40.5">
      <c r="C34" s="1425" t="s">
        <v>1336</v>
      </c>
      <c r="D34" s="1430" t="s">
        <v>1337</v>
      </c>
      <c r="E34" s="1376" t="s">
        <v>62</v>
      </c>
      <c r="F34" s="1376" t="s">
        <v>62</v>
      </c>
      <c r="G34" s="1376" t="s">
        <v>62</v>
      </c>
      <c r="H34" s="1431">
        <v>196.48541381361397</v>
      </c>
      <c r="I34" s="1376">
        <v>22.785123525640259</v>
      </c>
      <c r="J34" s="1431">
        <v>173.70029028797373</v>
      </c>
      <c r="K34" s="1429">
        <v>240.81562038075054</v>
      </c>
      <c r="L34" s="1428">
        <v>30.024897606899021</v>
      </c>
      <c r="M34" s="1429">
        <v>210.79072277385146</v>
      </c>
    </row>
    <row r="35" spans="3:13" ht="40.5">
      <c r="C35" s="1425" t="s">
        <v>1338</v>
      </c>
      <c r="D35" s="1430" t="s">
        <v>1339</v>
      </c>
      <c r="E35" s="1376" t="s">
        <v>62</v>
      </c>
      <c r="F35" s="1376" t="s">
        <v>62</v>
      </c>
      <c r="G35" s="1376" t="s">
        <v>62</v>
      </c>
      <c r="H35" s="1431">
        <v>111.48996034963847</v>
      </c>
      <c r="I35" s="1376">
        <v>42.379429177086536</v>
      </c>
      <c r="J35" s="1431">
        <v>69.11053117255193</v>
      </c>
      <c r="K35" s="1423">
        <v>126.23147255289932</v>
      </c>
      <c r="L35" s="1422">
        <v>65.546003954619053</v>
      </c>
      <c r="M35" s="1423">
        <v>60.685468598280259</v>
      </c>
    </row>
    <row r="36" spans="3:13" ht="23.25">
      <c r="C36" s="1425" t="s">
        <v>1340</v>
      </c>
      <c r="D36" s="1426" t="s">
        <v>1341</v>
      </c>
      <c r="E36" s="1376" t="s">
        <v>62</v>
      </c>
      <c r="F36" s="1376" t="s">
        <v>62</v>
      </c>
      <c r="G36" s="1376" t="s">
        <v>62</v>
      </c>
      <c r="H36" s="1431">
        <v>20.432010243004136</v>
      </c>
      <c r="I36" s="1376">
        <v>6.2393421556894655</v>
      </c>
      <c r="J36" s="1431">
        <v>14.192668087314674</v>
      </c>
      <c r="K36" s="1423">
        <v>24.074639482200496</v>
      </c>
      <c r="L36" s="1422">
        <v>19.133431348834996</v>
      </c>
      <c r="M36" s="1423">
        <v>4.9412081333654996</v>
      </c>
    </row>
    <row r="37" spans="3:13" ht="23.25">
      <c r="C37" s="1425" t="s">
        <v>1342</v>
      </c>
      <c r="D37" s="1430" t="s">
        <v>1343</v>
      </c>
      <c r="E37" s="1376" t="s">
        <v>62</v>
      </c>
      <c r="F37" s="1376" t="s">
        <v>62</v>
      </c>
      <c r="G37" s="1376" t="s">
        <v>62</v>
      </c>
      <c r="H37" s="1431">
        <v>18.624387978313631</v>
      </c>
      <c r="I37" s="1376">
        <v>5.5286511945543806</v>
      </c>
      <c r="J37" s="1431">
        <v>13.095736783759255</v>
      </c>
      <c r="K37" s="1423">
        <v>23.403667740042223</v>
      </c>
      <c r="L37" s="1422">
        <v>7.3410403045697334</v>
      </c>
      <c r="M37" s="1423">
        <v>16.062627435472496</v>
      </c>
    </row>
    <row r="38" spans="3:13" ht="40.5">
      <c r="C38" s="1425" t="s">
        <v>1344</v>
      </c>
      <c r="D38" s="1430" t="s">
        <v>1345</v>
      </c>
      <c r="E38" s="1376" t="s">
        <v>62</v>
      </c>
      <c r="F38" s="1376" t="s">
        <v>62</v>
      </c>
      <c r="G38" s="1376" t="s">
        <v>62</v>
      </c>
      <c r="H38" s="1431">
        <v>1.807622264690504</v>
      </c>
      <c r="I38" s="1376">
        <v>0.71069096113508501</v>
      </c>
      <c r="J38" s="1431">
        <v>1.0969313035554187</v>
      </c>
      <c r="K38" s="1423">
        <v>0.67097174215826905</v>
      </c>
      <c r="L38" s="1422">
        <v>11.792391044265262</v>
      </c>
      <c r="M38" s="1423">
        <v>-11.121419302106993</v>
      </c>
    </row>
    <row r="39" spans="3:13" ht="20.25">
      <c r="C39" s="1425" t="s">
        <v>1346</v>
      </c>
      <c r="D39" s="1426" t="s">
        <v>1347</v>
      </c>
      <c r="E39" s="1422">
        <v>124.35090254257736</v>
      </c>
      <c r="F39" s="1422">
        <v>11.263241729028461</v>
      </c>
      <c r="G39" s="1422">
        <v>113.08766081354892</v>
      </c>
      <c r="H39" s="1423">
        <v>194.10678741230737</v>
      </c>
      <c r="I39" s="1422">
        <v>25.994311739981498</v>
      </c>
      <c r="J39" s="1423">
        <v>168.1124756723259</v>
      </c>
      <c r="K39" s="1423">
        <v>200.05844925503439</v>
      </c>
      <c r="L39" s="1422">
        <v>42.530739528832655</v>
      </c>
      <c r="M39" s="1423">
        <v>157.52770972620175</v>
      </c>
    </row>
    <row r="40" spans="3:13" ht="20.25">
      <c r="C40" s="1420" t="s">
        <v>1348</v>
      </c>
      <c r="D40" s="1421" t="s">
        <v>1349</v>
      </c>
      <c r="E40" s="1422">
        <v>734.84132557069006</v>
      </c>
      <c r="F40" s="1422">
        <v>222.7186425494744</v>
      </c>
      <c r="G40" s="1422">
        <v>512.12268302121561</v>
      </c>
      <c r="H40" s="1423">
        <v>633.47349957663232</v>
      </c>
      <c r="I40" s="1422">
        <v>227.88459682830342</v>
      </c>
      <c r="J40" s="1423">
        <v>405.58890274832902</v>
      </c>
      <c r="K40" s="1423">
        <v>691.62248963552702</v>
      </c>
      <c r="L40" s="1422">
        <v>287.84631922299894</v>
      </c>
      <c r="M40" s="1423">
        <v>403.77617041252796</v>
      </c>
    </row>
    <row r="41" spans="3:13" ht="20.25">
      <c r="C41" s="1425" t="s">
        <v>1350</v>
      </c>
      <c r="D41" s="1432" t="s">
        <v>1351</v>
      </c>
      <c r="E41" s="1422" t="s">
        <v>62</v>
      </c>
      <c r="F41" s="1422" t="s">
        <v>62</v>
      </c>
      <c r="G41" s="1422" t="s">
        <v>62</v>
      </c>
      <c r="H41" s="1423">
        <v>80.494397741897188</v>
      </c>
      <c r="I41" s="1422">
        <v>4.5796777059151816</v>
      </c>
      <c r="J41" s="1423">
        <v>75.914720035982015</v>
      </c>
      <c r="K41" s="1423">
        <v>89.224621478511978</v>
      </c>
      <c r="L41" s="1422">
        <v>4.2317905943200831</v>
      </c>
      <c r="M41" s="1423">
        <v>84.992830884191889</v>
      </c>
    </row>
    <row r="42" spans="3:13" ht="20.25">
      <c r="C42" s="1425" t="s">
        <v>1352</v>
      </c>
      <c r="D42" s="1432" t="s">
        <v>1353</v>
      </c>
      <c r="E42" s="1422">
        <v>486.00717026376356</v>
      </c>
      <c r="F42" s="1422">
        <v>177.74741213358431</v>
      </c>
      <c r="G42" s="1422">
        <v>308.25975813017925</v>
      </c>
      <c r="H42" s="1423">
        <v>544.65608042508245</v>
      </c>
      <c r="I42" s="1422">
        <v>223.28189524186456</v>
      </c>
      <c r="J42" s="1423">
        <v>321.37418518321783</v>
      </c>
      <c r="K42" s="1423">
        <v>594.65362710338525</v>
      </c>
      <c r="L42" s="1422">
        <v>283.43987328595966</v>
      </c>
      <c r="M42" s="1423">
        <v>311.21375381742558</v>
      </c>
    </row>
    <row r="43" spans="3:13" ht="20.25">
      <c r="C43" s="1425" t="s">
        <v>1354</v>
      </c>
      <c r="D43" s="1426" t="s">
        <v>1355</v>
      </c>
      <c r="E43" s="1422">
        <v>0</v>
      </c>
      <c r="F43" s="1422">
        <v>123.85709336796046</v>
      </c>
      <c r="G43" s="1422">
        <v>-123.85709336796046</v>
      </c>
      <c r="H43" s="1423">
        <v>0.11006049653321405</v>
      </c>
      <c r="I43" s="1422">
        <v>109.56733692645946</v>
      </c>
      <c r="J43" s="1423">
        <v>-109.45727642992625</v>
      </c>
      <c r="K43" s="1423">
        <v>0</v>
      </c>
      <c r="L43" s="1422">
        <v>142.52207471081516</v>
      </c>
      <c r="M43" s="1423">
        <v>-142.52207471081516</v>
      </c>
    </row>
    <row r="44" spans="3:13" ht="20.25">
      <c r="C44" s="1425" t="s">
        <v>1356</v>
      </c>
      <c r="D44" s="1433" t="s">
        <v>1357</v>
      </c>
      <c r="E44" s="1422">
        <v>0</v>
      </c>
      <c r="F44" s="1422">
        <v>123.85709336796046</v>
      </c>
      <c r="G44" s="1422">
        <v>-123.85709336796046</v>
      </c>
      <c r="H44" s="1423">
        <v>0.11006049653321405</v>
      </c>
      <c r="I44" s="1422">
        <v>109.56733692645946</v>
      </c>
      <c r="J44" s="1423">
        <v>-109.45727642992625</v>
      </c>
      <c r="K44" s="1423">
        <v>0</v>
      </c>
      <c r="L44" s="1422">
        <v>142.52207471081516</v>
      </c>
      <c r="M44" s="1423">
        <v>-142.52207471081516</v>
      </c>
    </row>
    <row r="45" spans="3:13" ht="40.5">
      <c r="C45" s="1425" t="s">
        <v>1358</v>
      </c>
      <c r="D45" s="1434" t="s">
        <v>1359</v>
      </c>
      <c r="E45" s="1422">
        <v>0</v>
      </c>
      <c r="F45" s="1422">
        <v>123.85709336796046</v>
      </c>
      <c r="G45" s="1422">
        <v>-123.85709336796046</v>
      </c>
      <c r="H45" s="1423">
        <v>0.11006049653321405</v>
      </c>
      <c r="I45" s="1422">
        <v>109.56733692645946</v>
      </c>
      <c r="J45" s="1423">
        <v>-109.45727642992625</v>
      </c>
      <c r="K45" s="1423">
        <v>0</v>
      </c>
      <c r="L45" s="1422">
        <v>142.52207471081516</v>
      </c>
      <c r="M45" s="1423">
        <v>-142.52207471081516</v>
      </c>
    </row>
    <row r="46" spans="3:13" ht="20.25">
      <c r="C46" s="1425" t="s">
        <v>1360</v>
      </c>
      <c r="D46" s="1434" t="s">
        <v>1361</v>
      </c>
      <c r="E46" s="1422" t="s">
        <v>62</v>
      </c>
      <c r="F46" s="1422" t="s">
        <v>62</v>
      </c>
      <c r="G46" s="1422" t="s">
        <v>62</v>
      </c>
      <c r="H46" s="1423" t="s">
        <v>62</v>
      </c>
      <c r="I46" s="1422" t="s">
        <v>62</v>
      </c>
      <c r="J46" s="1423" t="s">
        <v>62</v>
      </c>
      <c r="K46" s="1423" t="s">
        <v>62</v>
      </c>
      <c r="L46" s="1422" t="s">
        <v>62</v>
      </c>
      <c r="M46" s="1423" t="s">
        <v>62</v>
      </c>
    </row>
    <row r="47" spans="3:13" ht="20.25">
      <c r="C47" s="1425" t="s">
        <v>1362</v>
      </c>
      <c r="D47" s="1433" t="s">
        <v>1363</v>
      </c>
      <c r="E47" s="1422" t="s">
        <v>62</v>
      </c>
      <c r="F47" s="1422" t="s">
        <v>62</v>
      </c>
      <c r="G47" s="1422" t="s">
        <v>62</v>
      </c>
      <c r="H47" s="1423" t="s">
        <v>62</v>
      </c>
      <c r="I47" s="1422" t="s">
        <v>62</v>
      </c>
      <c r="J47" s="1423" t="s">
        <v>62</v>
      </c>
      <c r="K47" s="1423" t="s">
        <v>62</v>
      </c>
      <c r="L47" s="1422" t="s">
        <v>62</v>
      </c>
      <c r="M47" s="1423" t="s">
        <v>62</v>
      </c>
    </row>
    <row r="48" spans="3:13" ht="20.25">
      <c r="C48" s="1425" t="s">
        <v>1364</v>
      </c>
      <c r="D48" s="1426" t="s">
        <v>1365</v>
      </c>
      <c r="E48" s="1422">
        <v>0</v>
      </c>
      <c r="F48" s="1422">
        <v>0</v>
      </c>
      <c r="G48" s="1422">
        <v>0</v>
      </c>
      <c r="H48" s="1423">
        <v>0</v>
      </c>
      <c r="I48" s="1422">
        <v>0</v>
      </c>
      <c r="J48" s="1423">
        <v>0</v>
      </c>
      <c r="K48" s="1423">
        <v>0</v>
      </c>
      <c r="L48" s="1422">
        <v>0</v>
      </c>
      <c r="M48" s="1423">
        <v>0</v>
      </c>
    </row>
    <row r="49" spans="3:16" ht="20.25">
      <c r="C49" s="1425" t="s">
        <v>1366</v>
      </c>
      <c r="D49" s="1426" t="s">
        <v>1367</v>
      </c>
      <c r="E49" s="1422">
        <v>25.319472117574158</v>
      </c>
      <c r="F49" s="1422">
        <v>53.890318765623867</v>
      </c>
      <c r="G49" s="1422">
        <v>-28.570846648049717</v>
      </c>
      <c r="H49" s="1423">
        <v>23.017618394924828</v>
      </c>
      <c r="I49" s="1422">
        <v>113.71455831540506</v>
      </c>
      <c r="J49" s="1423">
        <v>-90.696939920480219</v>
      </c>
      <c r="K49" s="1423">
        <v>24.075245285585815</v>
      </c>
      <c r="L49" s="1422">
        <v>140.9177985751445</v>
      </c>
      <c r="M49" s="1423">
        <v>-116.84255328955868</v>
      </c>
    </row>
    <row r="50" spans="3:16" ht="20.25">
      <c r="C50" s="1425" t="s">
        <v>1368</v>
      </c>
      <c r="D50" s="1426" t="s">
        <v>1369</v>
      </c>
      <c r="E50" s="1422">
        <v>460.68769814618935</v>
      </c>
      <c r="F50" s="1422">
        <v>0</v>
      </c>
      <c r="G50" s="1422">
        <v>460.68769814618935</v>
      </c>
      <c r="H50" s="1423">
        <v>521.52840153362422</v>
      </c>
      <c r="I50" s="1422">
        <v>0</v>
      </c>
      <c r="J50" s="1423">
        <v>521.52840153362422</v>
      </c>
      <c r="K50" s="1423">
        <v>570.57838181779948</v>
      </c>
      <c r="L50" s="1422">
        <v>0</v>
      </c>
      <c r="M50" s="1423">
        <v>570.57838181779948</v>
      </c>
    </row>
    <row r="51" spans="3:16" ht="20.25">
      <c r="C51" s="1425" t="s">
        <v>1370</v>
      </c>
      <c r="D51" s="1432" t="s">
        <v>1371</v>
      </c>
      <c r="E51" s="1435" t="s">
        <v>62</v>
      </c>
      <c r="F51" s="1435" t="s">
        <v>62</v>
      </c>
      <c r="G51" s="1435" t="s">
        <v>62</v>
      </c>
      <c r="H51" s="1436">
        <v>8.3230214096529185</v>
      </c>
      <c r="I51" s="1435">
        <v>2.3023880523693228E-2</v>
      </c>
      <c r="J51" s="1436">
        <v>8.2999975291292234</v>
      </c>
      <c r="K51" s="1436">
        <v>7.7442410536296435</v>
      </c>
      <c r="L51" s="1435">
        <v>0.17465534271919786</v>
      </c>
      <c r="M51" s="1436">
        <v>7.5695857109104461</v>
      </c>
    </row>
    <row r="52" spans="3:16" ht="20.25">
      <c r="C52" s="1420" t="s">
        <v>1372</v>
      </c>
      <c r="D52" s="1421" t="s">
        <v>1373</v>
      </c>
      <c r="E52" s="1435">
        <v>8880.690536750315</v>
      </c>
      <c r="F52" s="1435">
        <v>42.125141598077306</v>
      </c>
      <c r="G52" s="1435">
        <v>8838.5653951522381</v>
      </c>
      <c r="H52" s="1436">
        <v>9632.9372889032184</v>
      </c>
      <c r="I52" s="1435">
        <v>61.286771886470426</v>
      </c>
      <c r="J52" s="1436">
        <v>9571.6505170167457</v>
      </c>
      <c r="K52" s="1436">
        <v>12741.936895308092</v>
      </c>
      <c r="L52" s="1435">
        <v>69.866888447314082</v>
      </c>
      <c r="M52" s="1436">
        <v>12672.070006860777</v>
      </c>
    </row>
    <row r="53" spans="3:16" ht="20.25">
      <c r="C53" s="1425" t="s">
        <v>1374</v>
      </c>
      <c r="D53" s="1432" t="s">
        <v>1375</v>
      </c>
      <c r="E53" s="1422">
        <v>70.122244032293267</v>
      </c>
      <c r="F53" s="1422">
        <v>0</v>
      </c>
      <c r="G53" s="1422">
        <v>70.122244032293267</v>
      </c>
      <c r="H53" s="1423">
        <v>106.36138665527409</v>
      </c>
      <c r="I53" s="1422">
        <v>0</v>
      </c>
      <c r="J53" s="1423">
        <v>106.36138665527409</v>
      </c>
      <c r="K53" s="1423">
        <v>186.69717309456829</v>
      </c>
      <c r="L53" s="1422">
        <v>0</v>
      </c>
      <c r="M53" s="1423">
        <v>186.69717309456829</v>
      </c>
    </row>
    <row r="54" spans="3:16" ht="20.25">
      <c r="C54" s="1425" t="s">
        <v>1376</v>
      </c>
      <c r="D54" s="1437" t="s">
        <v>1377</v>
      </c>
      <c r="E54" s="1435">
        <v>70.122244032293267</v>
      </c>
      <c r="F54" s="1435">
        <v>0</v>
      </c>
      <c r="G54" s="1435">
        <v>70.122244032293267</v>
      </c>
      <c r="H54" s="1436">
        <v>106.36138665527409</v>
      </c>
      <c r="I54" s="1435">
        <v>0</v>
      </c>
      <c r="J54" s="1436">
        <v>106.36138665527409</v>
      </c>
      <c r="K54" s="1436">
        <v>186.69717309456829</v>
      </c>
      <c r="L54" s="1435">
        <v>0</v>
      </c>
      <c r="M54" s="1436">
        <v>186.69717309456829</v>
      </c>
    </row>
    <row r="55" spans="3:16" ht="40.5">
      <c r="C55" s="1425" t="s">
        <v>1378</v>
      </c>
      <c r="D55" s="1432" t="s">
        <v>1379</v>
      </c>
      <c r="E55" s="1435">
        <v>8810.5682927180223</v>
      </c>
      <c r="F55" s="1435">
        <v>42.125141598077306</v>
      </c>
      <c r="G55" s="1435">
        <v>8768.4431511199473</v>
      </c>
      <c r="H55" s="1436">
        <v>9526.5759022479415</v>
      </c>
      <c r="I55" s="1435">
        <v>61.286771886470426</v>
      </c>
      <c r="J55" s="1436">
        <v>9465.2891303614724</v>
      </c>
      <c r="K55" s="1436">
        <v>12555.239722213524</v>
      </c>
      <c r="L55" s="1435">
        <v>69.866888447314082</v>
      </c>
      <c r="M55" s="1436">
        <v>12485.372833766209</v>
      </c>
    </row>
    <row r="56" spans="3:16" ht="40.5">
      <c r="C56" s="1425" t="s">
        <v>1380</v>
      </c>
      <c r="D56" s="1426" t="s">
        <v>1381</v>
      </c>
      <c r="E56" s="1435">
        <v>8146.9351053462487</v>
      </c>
      <c r="F56" s="1435">
        <v>38.499404483646941</v>
      </c>
      <c r="G56" s="1435">
        <v>8108.435700862603</v>
      </c>
      <c r="H56" s="1436">
        <v>8805.5205727937155</v>
      </c>
      <c r="I56" s="1435">
        <v>56.890496138889162</v>
      </c>
      <c r="J56" s="1436">
        <v>8748.6300766548284</v>
      </c>
      <c r="K56" s="1436">
        <v>11589.678425779544</v>
      </c>
      <c r="L56" s="1435">
        <v>66.744207173517495</v>
      </c>
      <c r="M56" s="1436">
        <v>11522.934218606026</v>
      </c>
    </row>
    <row r="57" spans="3:16" ht="20.25">
      <c r="C57" s="1425" t="s">
        <v>1382</v>
      </c>
      <c r="D57" s="1427" t="s">
        <v>1383</v>
      </c>
      <c r="E57" s="1435">
        <v>8146.9351053462487</v>
      </c>
      <c r="F57" s="1435">
        <v>38.499404483646941</v>
      </c>
      <c r="G57" s="1435">
        <v>8108.435700862603</v>
      </c>
      <c r="H57" s="1436">
        <v>8759.6269088867102</v>
      </c>
      <c r="I57" s="1435">
        <v>56.323842702481464</v>
      </c>
      <c r="J57" s="1436">
        <v>8703.3030661842295</v>
      </c>
      <c r="K57" s="1436">
        <v>11550.930517219225</v>
      </c>
      <c r="L57" s="1435">
        <v>66.608352081360238</v>
      </c>
      <c r="M57" s="1436">
        <v>11484.322165137868</v>
      </c>
      <c r="N57" s="1438"/>
      <c r="P57" s="1439"/>
    </row>
    <row r="58" spans="3:16" ht="20.25">
      <c r="C58" s="1425" t="s">
        <v>1384</v>
      </c>
      <c r="D58" s="1426" t="s">
        <v>1385</v>
      </c>
      <c r="E58" s="1435">
        <v>663.63318737177451</v>
      </c>
      <c r="F58" s="1435">
        <v>3.6257371144303669</v>
      </c>
      <c r="G58" s="1435">
        <v>660.0074502573442</v>
      </c>
      <c r="H58" s="1436">
        <v>721.05532945422749</v>
      </c>
      <c r="I58" s="1435">
        <v>4.3962757475812673</v>
      </c>
      <c r="J58" s="1436">
        <v>716.65905370664609</v>
      </c>
      <c r="K58" s="1436">
        <v>965.56129643397935</v>
      </c>
      <c r="L58" s="1435">
        <v>3.1226812737965837</v>
      </c>
      <c r="M58" s="1436">
        <v>962.43861516018285</v>
      </c>
    </row>
    <row r="59" spans="3:16" ht="20.25">
      <c r="C59" s="1425" t="s">
        <v>1386</v>
      </c>
      <c r="D59" s="1440" t="s">
        <v>1387</v>
      </c>
      <c r="E59" s="1435" t="s">
        <v>62</v>
      </c>
      <c r="F59" s="1435" t="s">
        <v>62</v>
      </c>
      <c r="G59" s="1435" t="s">
        <v>62</v>
      </c>
      <c r="H59" s="1436" t="s">
        <v>62</v>
      </c>
      <c r="I59" s="1435" t="s">
        <v>62</v>
      </c>
      <c r="J59" s="1436" t="s">
        <v>62</v>
      </c>
      <c r="K59" s="1436" t="s">
        <v>62</v>
      </c>
      <c r="L59" s="1435" t="s">
        <v>62</v>
      </c>
      <c r="M59" s="1436" t="s">
        <v>62</v>
      </c>
    </row>
    <row r="60" spans="3:16" ht="20.25">
      <c r="C60" s="1425" t="s">
        <v>1388</v>
      </c>
      <c r="D60" s="1440" t="s">
        <v>1389</v>
      </c>
      <c r="E60" s="1435">
        <v>375.75248852577806</v>
      </c>
      <c r="F60" s="1435">
        <v>0</v>
      </c>
      <c r="G60" s="1435">
        <v>375.75248852577806</v>
      </c>
      <c r="H60" s="1436">
        <v>330.38604274824485</v>
      </c>
      <c r="I60" s="1435">
        <v>0</v>
      </c>
      <c r="J60" s="1436">
        <v>330.38604274824485</v>
      </c>
      <c r="K60" s="1436">
        <v>466.25686484941502</v>
      </c>
      <c r="L60" s="1435">
        <v>0</v>
      </c>
      <c r="M60" s="1436">
        <v>466.25686484941502</v>
      </c>
    </row>
    <row r="61" spans="3:16" ht="20.25">
      <c r="C61" s="1425" t="s">
        <v>1390</v>
      </c>
      <c r="D61" s="1440" t="s">
        <v>1391</v>
      </c>
      <c r="E61" s="1435" t="s">
        <v>62</v>
      </c>
      <c r="F61" s="1435" t="s">
        <v>62</v>
      </c>
      <c r="G61" s="1435" t="s">
        <v>62</v>
      </c>
      <c r="H61" s="1436" t="s">
        <v>62</v>
      </c>
      <c r="I61" s="1435" t="s">
        <v>62</v>
      </c>
      <c r="J61" s="1436" t="s">
        <v>62</v>
      </c>
      <c r="K61" s="1436" t="s">
        <v>62</v>
      </c>
      <c r="L61" s="1435" t="s">
        <v>62</v>
      </c>
      <c r="M61" s="1436" t="s">
        <v>62</v>
      </c>
    </row>
    <row r="62" spans="3:16" ht="20.25">
      <c r="C62" s="1425" t="s">
        <v>1392</v>
      </c>
      <c r="D62" s="1440" t="s">
        <v>1393</v>
      </c>
      <c r="E62" s="1435">
        <v>13.784054567685114</v>
      </c>
      <c r="F62" s="1435">
        <v>0.46078123087785211</v>
      </c>
      <c r="G62" s="1435">
        <v>13.323273336807262</v>
      </c>
      <c r="H62" s="1436">
        <v>11.529294610434491</v>
      </c>
      <c r="I62" s="1435">
        <v>0.86191563650843539</v>
      </c>
      <c r="J62" s="1436">
        <v>10.667378973926056</v>
      </c>
      <c r="K62" s="1436">
        <v>10.428611118188176</v>
      </c>
      <c r="L62" s="1435">
        <v>0.24363523617066296</v>
      </c>
      <c r="M62" s="1436">
        <v>10.184975882017513</v>
      </c>
    </row>
    <row r="63" spans="3:16" ht="20.25">
      <c r="C63" s="1425" t="s">
        <v>1394</v>
      </c>
      <c r="D63" s="1440" t="s">
        <v>1395</v>
      </c>
      <c r="E63" s="1435" t="s">
        <v>62</v>
      </c>
      <c r="F63" s="1435" t="s">
        <v>62</v>
      </c>
      <c r="G63" s="1435" t="s">
        <v>62</v>
      </c>
      <c r="H63" s="1436">
        <v>171.67332971684226</v>
      </c>
      <c r="I63" s="1435">
        <v>0</v>
      </c>
      <c r="J63" s="1436">
        <v>171.67332971684226</v>
      </c>
      <c r="K63" s="1436">
        <v>265.1284378188659</v>
      </c>
      <c r="L63" s="1435">
        <v>0</v>
      </c>
      <c r="M63" s="1436">
        <v>265.1284378188659</v>
      </c>
    </row>
    <row r="64" spans="3:16" ht="20.25">
      <c r="C64" s="1425" t="s">
        <v>1396</v>
      </c>
      <c r="D64" s="1440" t="s">
        <v>1397</v>
      </c>
      <c r="E64" s="1435" t="s">
        <v>62</v>
      </c>
      <c r="F64" s="1435" t="s">
        <v>62</v>
      </c>
      <c r="G64" s="1435" t="s">
        <v>62</v>
      </c>
      <c r="H64" s="1436">
        <v>207.46666237870593</v>
      </c>
      <c r="I64" s="1435">
        <v>3.5343601110728322</v>
      </c>
      <c r="J64" s="1436">
        <v>203.93230226763308</v>
      </c>
      <c r="K64" s="1436">
        <v>223.74738264751016</v>
      </c>
      <c r="L64" s="1435">
        <v>2.8790460376259204</v>
      </c>
      <c r="M64" s="1436">
        <v>220.8683366098843</v>
      </c>
    </row>
    <row r="65" spans="3:13" ht="20.25">
      <c r="C65" s="1420">
        <v>2</v>
      </c>
      <c r="D65" s="1441" t="s">
        <v>1398</v>
      </c>
      <c r="E65" s="1435">
        <v>36.476701144313836</v>
      </c>
      <c r="F65" s="1435">
        <v>0.57572969451298694</v>
      </c>
      <c r="G65" s="1435">
        <v>35.900971449800842</v>
      </c>
      <c r="H65" s="1436">
        <v>56.682341106117072</v>
      </c>
      <c r="I65" s="1435">
        <v>0.17098657640746703</v>
      </c>
      <c r="J65" s="1436">
        <v>56.511354529709607</v>
      </c>
      <c r="K65" s="1436">
        <v>100.96262927572808</v>
      </c>
      <c r="L65" s="1435">
        <v>0</v>
      </c>
      <c r="M65" s="1436">
        <v>100.96262927572808</v>
      </c>
    </row>
    <row r="66" spans="3:13" ht="20.25">
      <c r="C66" s="1425">
        <v>2.1</v>
      </c>
      <c r="D66" s="1440" t="s">
        <v>1399</v>
      </c>
      <c r="E66" s="1435">
        <v>36.476701144313836</v>
      </c>
      <c r="F66" s="1435">
        <v>0</v>
      </c>
      <c r="G66" s="1435">
        <v>36.476701144313836</v>
      </c>
      <c r="H66" s="1436">
        <v>56.682341106117072</v>
      </c>
      <c r="I66" s="1435">
        <v>0.17098657640746703</v>
      </c>
      <c r="J66" s="1436">
        <v>56.511354529709607</v>
      </c>
      <c r="K66" s="1436">
        <v>100.96262927572808</v>
      </c>
      <c r="L66" s="1435">
        <v>0</v>
      </c>
      <c r="M66" s="1436">
        <v>100.96262927572808</v>
      </c>
    </row>
    <row r="67" spans="3:13" ht="20.25">
      <c r="C67" s="1425" t="s">
        <v>1400</v>
      </c>
      <c r="D67" s="1433" t="s">
        <v>1401</v>
      </c>
      <c r="E67" s="1435">
        <v>0</v>
      </c>
      <c r="F67" s="1435">
        <v>0</v>
      </c>
      <c r="G67" s="1435">
        <v>0</v>
      </c>
      <c r="H67" s="1436">
        <v>0</v>
      </c>
      <c r="I67" s="1435">
        <v>0</v>
      </c>
      <c r="J67" s="1436">
        <v>0</v>
      </c>
      <c r="K67" s="1436">
        <v>0</v>
      </c>
      <c r="L67" s="1435">
        <v>0</v>
      </c>
      <c r="M67" s="1436">
        <v>0</v>
      </c>
    </row>
    <row r="68" spans="3:13" ht="20.25">
      <c r="C68" s="1425" t="s">
        <v>1402</v>
      </c>
      <c r="D68" s="1433" t="s">
        <v>1403</v>
      </c>
      <c r="E68" s="1435">
        <v>36.476701144313836</v>
      </c>
      <c r="F68" s="1435">
        <v>0</v>
      </c>
      <c r="G68" s="1435">
        <v>36.476701144313836</v>
      </c>
      <c r="H68" s="1436">
        <v>56.682341106117072</v>
      </c>
      <c r="I68" s="1435">
        <v>0.17098657640746703</v>
      </c>
      <c r="J68" s="1436">
        <v>56.511354529709607</v>
      </c>
      <c r="K68" s="1436">
        <v>100.96262927572808</v>
      </c>
      <c r="L68" s="1435">
        <v>0</v>
      </c>
      <c r="M68" s="1436">
        <v>100.96262927572808</v>
      </c>
    </row>
    <row r="69" spans="3:13" ht="40.5">
      <c r="C69" s="1425">
        <v>2.2000000000000002</v>
      </c>
      <c r="D69" s="1440" t="s">
        <v>1404</v>
      </c>
      <c r="E69" s="1435" t="s">
        <v>62</v>
      </c>
      <c r="F69" s="1435" t="s">
        <v>62</v>
      </c>
      <c r="G69" s="1435" t="s">
        <v>62</v>
      </c>
      <c r="H69" s="1436">
        <v>0</v>
      </c>
      <c r="I69" s="1435">
        <v>0</v>
      </c>
      <c r="J69" s="1436">
        <v>0</v>
      </c>
      <c r="K69" s="1436">
        <v>0</v>
      </c>
      <c r="L69" s="1435">
        <v>0</v>
      </c>
      <c r="M69" s="1436">
        <v>0</v>
      </c>
    </row>
    <row r="70" spans="3:13" ht="20.25">
      <c r="C70" s="1425" t="s">
        <v>1405</v>
      </c>
      <c r="D70" s="1433" t="s">
        <v>1401</v>
      </c>
      <c r="E70" s="1435" t="s">
        <v>62</v>
      </c>
      <c r="F70" s="1435" t="s">
        <v>62</v>
      </c>
      <c r="G70" s="1435" t="s">
        <v>62</v>
      </c>
      <c r="H70" s="1436">
        <v>0</v>
      </c>
      <c r="I70" s="1435">
        <v>0</v>
      </c>
      <c r="J70" s="1436">
        <v>0</v>
      </c>
      <c r="K70" s="1436">
        <v>0</v>
      </c>
      <c r="L70" s="1435">
        <v>0</v>
      </c>
      <c r="M70" s="1436">
        <v>0</v>
      </c>
    </row>
    <row r="71" spans="3:13" ht="20.25">
      <c r="C71" s="1425" t="s">
        <v>1406</v>
      </c>
      <c r="D71" s="1433" t="s">
        <v>1403</v>
      </c>
      <c r="E71" s="1435" t="s">
        <v>62</v>
      </c>
      <c r="F71" s="1435" t="s">
        <v>62</v>
      </c>
      <c r="G71" s="1435" t="s">
        <v>62</v>
      </c>
      <c r="H71" s="1436">
        <v>0</v>
      </c>
      <c r="I71" s="1435">
        <v>0</v>
      </c>
      <c r="J71" s="1436">
        <v>0</v>
      </c>
      <c r="K71" s="1436">
        <v>0</v>
      </c>
      <c r="L71" s="1435">
        <v>0</v>
      </c>
      <c r="M71" s="1436">
        <v>0</v>
      </c>
    </row>
    <row r="72" spans="3:13" ht="40.5">
      <c r="C72" s="1420"/>
      <c r="D72" s="1441" t="s">
        <v>1407</v>
      </c>
      <c r="E72" s="1435">
        <v>12044.096910883818</v>
      </c>
      <c r="F72" s="1435">
        <v>10655.626248370114</v>
      </c>
      <c r="G72" s="1435">
        <v>1388.4706625137042</v>
      </c>
      <c r="H72" s="1436">
        <v>13180.658707439497</v>
      </c>
      <c r="I72" s="1435">
        <v>11479.792079071733</v>
      </c>
      <c r="J72" s="1436">
        <v>1700.8666283677667</v>
      </c>
      <c r="K72" s="1436">
        <v>16684.706537139307</v>
      </c>
      <c r="L72" s="1435">
        <v>12268.314484813061</v>
      </c>
      <c r="M72" s="1436">
        <v>4416.3920523262468</v>
      </c>
    </row>
    <row r="73" spans="3:13" ht="81">
      <c r="C73" s="1420"/>
      <c r="D73" s="1441"/>
      <c r="E73" s="1442" t="s">
        <v>1408</v>
      </c>
      <c r="F73" s="1442" t="s">
        <v>1409</v>
      </c>
      <c r="G73" s="1443" t="s">
        <v>1283</v>
      </c>
      <c r="H73" s="1444" t="s">
        <v>1408</v>
      </c>
      <c r="I73" s="1442" t="s">
        <v>1409</v>
      </c>
      <c r="J73" s="1445" t="s">
        <v>1283</v>
      </c>
      <c r="K73" s="1444" t="s">
        <v>1408</v>
      </c>
      <c r="L73" s="1442" t="s">
        <v>1409</v>
      </c>
      <c r="M73" s="1445" t="s">
        <v>1283</v>
      </c>
    </row>
    <row r="74" spans="3:13" ht="20.25">
      <c r="C74" s="1420">
        <v>3</v>
      </c>
      <c r="D74" s="1441" t="s">
        <v>1410</v>
      </c>
      <c r="E74" s="1435">
        <v>2816.6378971133822</v>
      </c>
      <c r="F74" s="1435">
        <v>970.88104629969177</v>
      </c>
      <c r="G74" s="1435">
        <v>1845.7568508136906</v>
      </c>
      <c r="H74" s="1436">
        <v>2671.3900700082522</v>
      </c>
      <c r="I74" s="1435">
        <v>775.32479419419701</v>
      </c>
      <c r="J74" s="1436">
        <v>1896.0652758140554</v>
      </c>
      <c r="K74" s="1436">
        <v>5035.0966408132144</v>
      </c>
      <c r="L74" s="1435">
        <v>490.88896944279702</v>
      </c>
      <c r="M74" s="1436">
        <v>4544.2076713704164</v>
      </c>
    </row>
    <row r="75" spans="3:13" ht="40.5">
      <c r="C75" s="1420"/>
      <c r="D75" s="1441" t="s">
        <v>1411</v>
      </c>
      <c r="E75" s="1435">
        <v>2816.6378971133822</v>
      </c>
      <c r="F75" s="1435">
        <v>970.88104629969177</v>
      </c>
      <c r="G75" s="1435">
        <v>1845.7568508136906</v>
      </c>
      <c r="H75" s="1436">
        <v>2671.3900700082522</v>
      </c>
      <c r="I75" s="1435">
        <v>775.32479419419701</v>
      </c>
      <c r="J75" s="1436">
        <v>1896.0652758140557</v>
      </c>
      <c r="K75" s="1436">
        <v>5035.0966408132144</v>
      </c>
      <c r="L75" s="1435">
        <v>490.88896944279702</v>
      </c>
      <c r="M75" s="1436">
        <v>4544.2076713704173</v>
      </c>
    </row>
    <row r="76" spans="3:13" ht="21" customHeight="1">
      <c r="C76" s="1420">
        <v>3.1</v>
      </c>
      <c r="D76" s="1421" t="s">
        <v>1412</v>
      </c>
      <c r="E76" s="1435">
        <v>0</v>
      </c>
      <c r="F76" s="1435">
        <v>48.90360140940173</v>
      </c>
      <c r="G76" s="1435">
        <v>-48.90360140940173</v>
      </c>
      <c r="H76" s="1436">
        <v>0</v>
      </c>
      <c r="I76" s="1435">
        <v>43.81280594131529</v>
      </c>
      <c r="J76" s="1436">
        <v>-43.81280594131529</v>
      </c>
      <c r="K76" s="1436">
        <v>1.7055916522189997E-2</v>
      </c>
      <c r="L76" s="1435">
        <v>60.337016094552226</v>
      </c>
      <c r="M76" s="1436">
        <v>-60.319960178030037</v>
      </c>
    </row>
    <row r="77" spans="3:13" ht="20.25">
      <c r="C77" s="1420" t="s">
        <v>1413</v>
      </c>
      <c r="D77" s="1426" t="s">
        <v>1414</v>
      </c>
      <c r="E77" s="1435">
        <v>0</v>
      </c>
      <c r="F77" s="1435">
        <v>48.90360140940173</v>
      </c>
      <c r="G77" s="1446">
        <v>-48.90360140940173</v>
      </c>
      <c r="H77" s="1436">
        <v>0</v>
      </c>
      <c r="I77" s="1435">
        <v>43.81280594131529</v>
      </c>
      <c r="J77" s="1447">
        <v>-43.81280594131529</v>
      </c>
      <c r="K77" s="1436">
        <v>1.7055916522189997E-2</v>
      </c>
      <c r="L77" s="1435">
        <v>60.337016094552226</v>
      </c>
      <c r="M77" s="1447">
        <v>-60.319960178030037</v>
      </c>
    </row>
    <row r="78" spans="3:13" ht="20.25">
      <c r="C78" s="1420" t="s">
        <v>1415</v>
      </c>
      <c r="D78" s="1433" t="s">
        <v>1416</v>
      </c>
      <c r="E78" s="1435">
        <v>0</v>
      </c>
      <c r="F78" s="1435">
        <v>48.962551947057698</v>
      </c>
      <c r="G78" s="1446">
        <v>-48.962551947057698</v>
      </c>
      <c r="H78" s="1436">
        <v>0</v>
      </c>
      <c r="I78" s="1435">
        <v>65.948217916066952</v>
      </c>
      <c r="J78" s="1447">
        <v>-65.948217916066952</v>
      </c>
      <c r="K78" s="1436">
        <v>1.7055916522189997E-2</v>
      </c>
      <c r="L78" s="1435">
        <v>100.42055348147915</v>
      </c>
      <c r="M78" s="1447">
        <v>-100.40349756495695</v>
      </c>
    </row>
    <row r="79" spans="3:13" ht="20.25">
      <c r="C79" s="1420" t="s">
        <v>1417</v>
      </c>
      <c r="D79" s="1433" t="s">
        <v>1418</v>
      </c>
      <c r="E79" s="1435">
        <v>0</v>
      </c>
      <c r="F79" s="1435">
        <v>-5.895053765595528E-2</v>
      </c>
      <c r="G79" s="1446">
        <v>5.895053765595528E-2</v>
      </c>
      <c r="H79" s="1436">
        <v>0</v>
      </c>
      <c r="I79" s="1435">
        <v>-22.135411974751673</v>
      </c>
      <c r="J79" s="1447">
        <v>22.135411974751673</v>
      </c>
      <c r="K79" s="1436">
        <v>0</v>
      </c>
      <c r="L79" s="1435">
        <v>-40.083537386926906</v>
      </c>
      <c r="M79" s="1447">
        <v>40.083537386926906</v>
      </c>
    </row>
    <row r="80" spans="3:13" ht="20.25">
      <c r="C80" s="1420" t="s">
        <v>1419</v>
      </c>
      <c r="D80" s="1433" t="s">
        <v>1420</v>
      </c>
      <c r="E80" s="1435" t="s">
        <v>62</v>
      </c>
      <c r="F80" s="1435" t="s">
        <v>62</v>
      </c>
      <c r="G80" s="1446" t="s">
        <v>62</v>
      </c>
      <c r="H80" s="1436" t="s">
        <v>62</v>
      </c>
      <c r="I80" s="1435" t="s">
        <v>62</v>
      </c>
      <c r="J80" s="1447" t="s">
        <v>62</v>
      </c>
      <c r="K80" s="1436" t="s">
        <v>62</v>
      </c>
      <c r="L80" s="1435" t="s">
        <v>62</v>
      </c>
      <c r="M80" s="1447" t="s">
        <v>62</v>
      </c>
    </row>
    <row r="81" spans="3:13" ht="20.25">
      <c r="C81" s="1420" t="s">
        <v>1421</v>
      </c>
      <c r="D81" s="1426" t="s">
        <v>1422</v>
      </c>
      <c r="E81" s="1435" t="s">
        <v>62</v>
      </c>
      <c r="F81" s="1435" t="s">
        <v>62</v>
      </c>
      <c r="G81" s="1446" t="s">
        <v>62</v>
      </c>
      <c r="H81" s="1436" t="s">
        <v>62</v>
      </c>
      <c r="I81" s="1435" t="s">
        <v>62</v>
      </c>
      <c r="J81" s="1447" t="s">
        <v>62</v>
      </c>
      <c r="K81" s="1436" t="s">
        <v>62</v>
      </c>
      <c r="L81" s="1435" t="s">
        <v>62</v>
      </c>
      <c r="M81" s="1447" t="s">
        <v>62</v>
      </c>
    </row>
    <row r="82" spans="3:13" ht="20.25">
      <c r="C82" s="1420">
        <v>3.2</v>
      </c>
      <c r="D82" s="1421" t="s">
        <v>1423</v>
      </c>
      <c r="E82" s="1435">
        <v>0</v>
      </c>
      <c r="F82" s="1435">
        <v>0</v>
      </c>
      <c r="G82" s="1435">
        <v>0</v>
      </c>
      <c r="H82" s="1436">
        <v>0</v>
      </c>
      <c r="I82" s="1435">
        <v>0</v>
      </c>
      <c r="J82" s="1436">
        <v>0</v>
      </c>
      <c r="K82" s="1436">
        <v>0</v>
      </c>
      <c r="L82" s="1435">
        <v>0</v>
      </c>
      <c r="M82" s="1436">
        <v>0</v>
      </c>
    </row>
    <row r="83" spans="3:13" ht="40.5">
      <c r="C83" s="1420">
        <v>3.3</v>
      </c>
      <c r="D83" s="1421" t="s">
        <v>1424</v>
      </c>
      <c r="E83" s="1435" t="s">
        <v>62</v>
      </c>
      <c r="F83" s="1435" t="s">
        <v>62</v>
      </c>
      <c r="G83" s="1435" t="s">
        <v>62</v>
      </c>
      <c r="H83" s="1436">
        <v>-2.6847998093896353</v>
      </c>
      <c r="I83" s="1435">
        <v>-12.67037293280171</v>
      </c>
      <c r="J83" s="1436">
        <v>9.9855731234120739</v>
      </c>
      <c r="K83" s="1436">
        <v>-28.492037913593439</v>
      </c>
      <c r="L83" s="1435">
        <v>-34.296596245075506</v>
      </c>
      <c r="M83" s="1436">
        <v>5.8045583314820668</v>
      </c>
    </row>
    <row r="84" spans="3:13" ht="20.25">
      <c r="C84" s="1420">
        <v>3.4</v>
      </c>
      <c r="D84" s="1421" t="s">
        <v>1425</v>
      </c>
      <c r="E84" s="1435">
        <v>70.414072745601601</v>
      </c>
      <c r="F84" s="1435">
        <v>921.97744489029014</v>
      </c>
      <c r="G84" s="1435">
        <v>-851.56337214468851</v>
      </c>
      <c r="H84" s="1436">
        <v>140.71263819759022</v>
      </c>
      <c r="I84" s="1435">
        <v>744.18236118568325</v>
      </c>
      <c r="J84" s="1436">
        <v>-603.46972298809317</v>
      </c>
      <c r="K84" s="1436">
        <v>-17.473569055514037</v>
      </c>
      <c r="L84" s="1435">
        <v>464.8485495933204</v>
      </c>
      <c r="M84" s="1436">
        <v>-482.32211864883436</v>
      </c>
    </row>
    <row r="85" spans="3:13" ht="20.25">
      <c r="C85" s="1420" t="s">
        <v>1426</v>
      </c>
      <c r="D85" s="1426" t="s">
        <v>1427</v>
      </c>
      <c r="E85" s="1435">
        <v>1.6239930848677655</v>
      </c>
      <c r="F85" s="1435">
        <v>0</v>
      </c>
      <c r="G85" s="1435">
        <v>1.6239930848677655</v>
      </c>
      <c r="H85" s="1436">
        <v>2.5423950851403978</v>
      </c>
      <c r="I85" s="1435">
        <v>0</v>
      </c>
      <c r="J85" s="1436">
        <v>2.5423950851403978</v>
      </c>
      <c r="K85" s="1436">
        <v>0</v>
      </c>
      <c r="L85" s="1435">
        <v>0</v>
      </c>
      <c r="M85" s="1436">
        <v>0</v>
      </c>
    </row>
    <row r="86" spans="3:13" ht="20.25">
      <c r="C86" s="1420" t="s">
        <v>1428</v>
      </c>
      <c r="D86" s="1426" t="s">
        <v>1429</v>
      </c>
      <c r="E86" s="1435">
        <v>0</v>
      </c>
      <c r="F86" s="1435">
        <v>29.083729480870421</v>
      </c>
      <c r="G86" s="1435">
        <v>-29.083729480870421</v>
      </c>
      <c r="H86" s="1436">
        <v>0</v>
      </c>
      <c r="I86" s="1435">
        <v>-9.5673320559056485</v>
      </c>
      <c r="J86" s="1436">
        <v>9.5673320559056485</v>
      </c>
      <c r="K86" s="1436">
        <v>0</v>
      </c>
      <c r="L86" s="1435">
        <v>9.5247636602818702</v>
      </c>
      <c r="M86" s="1436">
        <v>-9.5247636602818702</v>
      </c>
    </row>
    <row r="87" spans="3:13" ht="20.25">
      <c r="C87" s="1420" t="s">
        <v>1430</v>
      </c>
      <c r="D87" s="1433" t="s">
        <v>1431</v>
      </c>
      <c r="E87" s="1435">
        <v>0</v>
      </c>
      <c r="F87" s="1435">
        <v>6.5491526153664131E-2</v>
      </c>
      <c r="G87" s="1435">
        <v>-6.5491526153664131E-2</v>
      </c>
      <c r="H87" s="1436">
        <v>0</v>
      </c>
      <c r="I87" s="1435">
        <v>-0.13190268081459014</v>
      </c>
      <c r="J87" s="1436">
        <v>0.13190268081459014</v>
      </c>
      <c r="K87" s="1436">
        <v>0</v>
      </c>
      <c r="L87" s="1435">
        <v>-0.19405986569548728</v>
      </c>
      <c r="M87" s="1436">
        <v>0.19405986569548728</v>
      </c>
    </row>
    <row r="88" spans="3:13" ht="40.5">
      <c r="C88" s="1420" t="s">
        <v>1432</v>
      </c>
      <c r="D88" s="1433" t="s">
        <v>1433</v>
      </c>
      <c r="E88" s="1435">
        <v>0</v>
      </c>
      <c r="F88" s="1435">
        <v>29.01823795471676</v>
      </c>
      <c r="G88" s="1435">
        <v>-29.01823795471676</v>
      </c>
      <c r="H88" s="1436">
        <v>0</v>
      </c>
      <c r="I88" s="1435">
        <v>-9.4354293750910472</v>
      </c>
      <c r="J88" s="1436">
        <v>9.4354293750910472</v>
      </c>
      <c r="K88" s="1436">
        <v>0</v>
      </c>
      <c r="L88" s="1435">
        <v>9.7188235259773457</v>
      </c>
      <c r="M88" s="1436">
        <v>-9.7188235259773457</v>
      </c>
    </row>
    <row r="89" spans="3:13" ht="20.25">
      <c r="C89" s="1420" t="s">
        <v>1434</v>
      </c>
      <c r="D89" s="1433" t="s">
        <v>1375</v>
      </c>
      <c r="E89" s="1435">
        <v>0</v>
      </c>
      <c r="F89" s="1435">
        <v>0</v>
      </c>
      <c r="G89" s="1435">
        <v>0</v>
      </c>
      <c r="H89" s="1436">
        <v>0</v>
      </c>
      <c r="I89" s="1435">
        <v>0</v>
      </c>
      <c r="J89" s="1436">
        <v>0</v>
      </c>
      <c r="K89" s="1436">
        <v>0</v>
      </c>
      <c r="L89" s="1435">
        <v>0</v>
      </c>
      <c r="M89" s="1436">
        <v>0</v>
      </c>
    </row>
    <row r="90" spans="3:13" ht="20.25">
      <c r="C90" s="1420" t="s">
        <v>1435</v>
      </c>
      <c r="D90" s="1433" t="s">
        <v>1436</v>
      </c>
      <c r="E90" s="1435">
        <v>0</v>
      </c>
      <c r="F90" s="1435">
        <v>0</v>
      </c>
      <c r="G90" s="1435">
        <v>0</v>
      </c>
      <c r="H90" s="1436">
        <v>0</v>
      </c>
      <c r="I90" s="1435">
        <v>0</v>
      </c>
      <c r="J90" s="1436">
        <v>0</v>
      </c>
      <c r="K90" s="1436">
        <v>0</v>
      </c>
      <c r="L90" s="1435">
        <v>0</v>
      </c>
      <c r="M90" s="1436">
        <v>0</v>
      </c>
    </row>
    <row r="91" spans="3:13" ht="20.25">
      <c r="C91" s="1420" t="s">
        <v>1437</v>
      </c>
      <c r="D91" s="1426" t="s">
        <v>1438</v>
      </c>
      <c r="E91" s="1435">
        <v>0</v>
      </c>
      <c r="F91" s="1435">
        <v>453.66509474112223</v>
      </c>
      <c r="G91" s="1435">
        <v>-453.66509474112223</v>
      </c>
      <c r="H91" s="1436">
        <v>0</v>
      </c>
      <c r="I91" s="1435">
        <v>483.09368827870657</v>
      </c>
      <c r="J91" s="1436">
        <v>-483.09368827870657</v>
      </c>
      <c r="K91" s="1436">
        <v>0</v>
      </c>
      <c r="L91" s="1435">
        <v>390.74392157266459</v>
      </c>
      <c r="M91" s="1436">
        <v>-390.74392157266459</v>
      </c>
    </row>
    <row r="92" spans="3:13" ht="20.25">
      <c r="C92" s="1420" t="s">
        <v>1439</v>
      </c>
      <c r="D92" s="1433" t="s">
        <v>1431</v>
      </c>
      <c r="E92" s="1435">
        <v>0</v>
      </c>
      <c r="F92" s="1435">
        <v>0</v>
      </c>
      <c r="G92" s="1435">
        <v>0</v>
      </c>
      <c r="H92" s="1436">
        <v>0</v>
      </c>
      <c r="I92" s="1435">
        <v>0</v>
      </c>
      <c r="J92" s="1436">
        <v>0</v>
      </c>
      <c r="K92" s="1436">
        <v>0</v>
      </c>
      <c r="L92" s="1435">
        <v>0</v>
      </c>
      <c r="M92" s="1436">
        <v>0</v>
      </c>
    </row>
    <row r="93" spans="3:13" ht="20.25">
      <c r="C93" s="1425" t="s">
        <v>1440</v>
      </c>
      <c r="D93" s="1434" t="s">
        <v>1441</v>
      </c>
      <c r="E93" s="1435">
        <v>0</v>
      </c>
      <c r="F93" s="1435">
        <v>0</v>
      </c>
      <c r="G93" s="1435">
        <v>0</v>
      </c>
      <c r="H93" s="1436">
        <v>0</v>
      </c>
      <c r="I93" s="1435">
        <v>0</v>
      </c>
      <c r="J93" s="1436">
        <v>0</v>
      </c>
      <c r="K93" s="1436">
        <v>0</v>
      </c>
      <c r="L93" s="1435">
        <v>0</v>
      </c>
      <c r="M93" s="1436">
        <v>0</v>
      </c>
    </row>
    <row r="94" spans="3:13" ht="40.5">
      <c r="C94" s="1420" t="s">
        <v>1442</v>
      </c>
      <c r="D94" s="1433" t="s">
        <v>1433</v>
      </c>
      <c r="E94" s="1435">
        <v>0</v>
      </c>
      <c r="F94" s="1435">
        <v>-24.547534708228124</v>
      </c>
      <c r="G94" s="1446">
        <v>24.547534708228124</v>
      </c>
      <c r="H94" s="1436">
        <v>0</v>
      </c>
      <c r="I94" s="1435">
        <v>-23.834752348247655</v>
      </c>
      <c r="J94" s="1447">
        <v>23.834752348247655</v>
      </c>
      <c r="K94" s="1436">
        <v>0</v>
      </c>
      <c r="L94" s="1435">
        <v>-51.439932072324559</v>
      </c>
      <c r="M94" s="1447">
        <v>51.439932072324559</v>
      </c>
    </row>
    <row r="95" spans="3:13" ht="20.25">
      <c r="C95" s="1420" t="s">
        <v>1443</v>
      </c>
      <c r="D95" s="1434" t="s">
        <v>1444</v>
      </c>
      <c r="E95" s="1448">
        <v>0</v>
      </c>
      <c r="F95" s="1448">
        <v>85.914364267464208</v>
      </c>
      <c r="G95" s="1446">
        <v>-85.914364267464208</v>
      </c>
      <c r="H95" s="1449">
        <v>0</v>
      </c>
      <c r="I95" s="1448">
        <v>45.057981991849715</v>
      </c>
      <c r="J95" s="1447">
        <v>-45.057981991849715</v>
      </c>
      <c r="K95" s="1449">
        <v>0</v>
      </c>
      <c r="L95" s="1448">
        <v>3.2062410499885579E-4</v>
      </c>
      <c r="M95" s="1447">
        <v>-3.2062410499885579E-4</v>
      </c>
    </row>
    <row r="96" spans="3:13" ht="20.25">
      <c r="C96" s="1420" t="s">
        <v>1445</v>
      </c>
      <c r="D96" s="1434" t="s">
        <v>1446</v>
      </c>
      <c r="E96" s="1448">
        <v>0</v>
      </c>
      <c r="F96" s="1448">
        <v>-110.46189897569234</v>
      </c>
      <c r="G96" s="1446">
        <v>110.46189897569234</v>
      </c>
      <c r="H96" s="1449">
        <v>0</v>
      </c>
      <c r="I96" s="1448">
        <v>-68.892734340097363</v>
      </c>
      <c r="J96" s="1447">
        <v>68.892734340097363</v>
      </c>
      <c r="K96" s="1449">
        <v>0</v>
      </c>
      <c r="L96" s="1448">
        <v>51.440252696429567</v>
      </c>
      <c r="M96" s="1447">
        <v>-51.440252696429567</v>
      </c>
    </row>
    <row r="97" spans="3:13" ht="20.25">
      <c r="C97" s="1420" t="s">
        <v>1447</v>
      </c>
      <c r="D97" s="1433" t="s">
        <v>1375</v>
      </c>
      <c r="E97" s="1435">
        <v>0</v>
      </c>
      <c r="F97" s="1435">
        <v>332.85341535679328</v>
      </c>
      <c r="G97" s="1446">
        <v>-332.85341535679328</v>
      </c>
      <c r="H97" s="1436">
        <v>0</v>
      </c>
      <c r="I97" s="1435">
        <v>314.51035109539885</v>
      </c>
      <c r="J97" s="1447">
        <v>-314.51035109539885</v>
      </c>
      <c r="K97" s="1436">
        <v>0</v>
      </c>
      <c r="L97" s="1435">
        <v>220.38657563545161</v>
      </c>
      <c r="M97" s="1447">
        <v>-220.38657563545161</v>
      </c>
    </row>
    <row r="98" spans="3:13" ht="20.25">
      <c r="C98" s="1420" t="s">
        <v>1448</v>
      </c>
      <c r="D98" s="1434" t="s">
        <v>1444</v>
      </c>
      <c r="E98" s="1448">
        <v>0</v>
      </c>
      <c r="F98" s="1448">
        <v>533.14891194726658</v>
      </c>
      <c r="G98" s="1446">
        <v>-533.14891194726658</v>
      </c>
      <c r="H98" s="1449">
        <v>0</v>
      </c>
      <c r="I98" s="1448">
        <v>558.15669037732039</v>
      </c>
      <c r="J98" s="1447">
        <v>-558.15669037732039</v>
      </c>
      <c r="K98" s="1449">
        <v>0</v>
      </c>
      <c r="L98" s="1448">
        <v>506.56058119947147</v>
      </c>
      <c r="M98" s="1447">
        <v>-506.56058119947147</v>
      </c>
    </row>
    <row r="99" spans="3:13" ht="20.25">
      <c r="C99" s="1420" t="s">
        <v>1449</v>
      </c>
      <c r="D99" s="1434" t="s">
        <v>1446</v>
      </c>
      <c r="E99" s="1448">
        <v>0</v>
      </c>
      <c r="F99" s="1448">
        <v>-200.29549659047319</v>
      </c>
      <c r="G99" s="1446">
        <v>200.29549659047319</v>
      </c>
      <c r="H99" s="1449">
        <v>0</v>
      </c>
      <c r="I99" s="1448">
        <v>-243.64633928192154</v>
      </c>
      <c r="J99" s="1447">
        <v>243.64633928192154</v>
      </c>
      <c r="K99" s="1449">
        <v>0</v>
      </c>
      <c r="L99" s="1448">
        <v>-286.17400556401986</v>
      </c>
      <c r="M99" s="1447">
        <v>286.17400556401986</v>
      </c>
    </row>
    <row r="100" spans="3:13" ht="20.25">
      <c r="C100" s="1420" t="s">
        <v>1450</v>
      </c>
      <c r="D100" s="1433" t="s">
        <v>1436</v>
      </c>
      <c r="E100" s="1435">
        <v>0</v>
      </c>
      <c r="F100" s="1435">
        <v>145.35921409255704</v>
      </c>
      <c r="G100" s="1446">
        <v>-145.35921409255704</v>
      </c>
      <c r="H100" s="1436">
        <v>0</v>
      </c>
      <c r="I100" s="1435">
        <v>192.41808953155532</v>
      </c>
      <c r="J100" s="1447">
        <v>-192.41808953155532</v>
      </c>
      <c r="K100" s="1436">
        <v>0</v>
      </c>
      <c r="L100" s="1435">
        <v>221.79727800953754</v>
      </c>
      <c r="M100" s="1447">
        <v>-221.79727800953754</v>
      </c>
    </row>
    <row r="101" spans="3:13" ht="20.25">
      <c r="C101" s="1420" t="s">
        <v>1451</v>
      </c>
      <c r="D101" s="1434" t="s">
        <v>1444</v>
      </c>
      <c r="E101" s="1448">
        <v>0</v>
      </c>
      <c r="F101" s="1448">
        <v>145.93954701250084</v>
      </c>
      <c r="G101" s="1446">
        <v>-145.93954701250084</v>
      </c>
      <c r="H101" s="1449">
        <v>0</v>
      </c>
      <c r="I101" s="1448">
        <v>257.88172576382897</v>
      </c>
      <c r="J101" s="1447">
        <v>-257.88172576382897</v>
      </c>
      <c r="K101" s="1449">
        <v>0</v>
      </c>
      <c r="L101" s="1448">
        <v>286.94682669226108</v>
      </c>
      <c r="M101" s="1447">
        <v>-286.94682669226108</v>
      </c>
    </row>
    <row r="102" spans="3:13" ht="20.25">
      <c r="C102" s="1420" t="s">
        <v>1452</v>
      </c>
      <c r="D102" s="1434" t="s">
        <v>1446</v>
      </c>
      <c r="E102" s="1448">
        <v>0</v>
      </c>
      <c r="F102" s="1448">
        <v>-0.58033291994377789</v>
      </c>
      <c r="G102" s="1446">
        <v>0.58033291994377789</v>
      </c>
      <c r="H102" s="1449">
        <v>0</v>
      </c>
      <c r="I102" s="1448">
        <v>-65.4636362322737</v>
      </c>
      <c r="J102" s="1447">
        <v>65.4636362322737</v>
      </c>
      <c r="K102" s="1449">
        <v>0</v>
      </c>
      <c r="L102" s="1448">
        <v>-65.149548682723619</v>
      </c>
      <c r="M102" s="1447">
        <v>65.149548682723619</v>
      </c>
    </row>
    <row r="103" spans="3:13" ht="40.5">
      <c r="C103" s="1420" t="s">
        <v>1453</v>
      </c>
      <c r="D103" s="1426" t="s">
        <v>1454</v>
      </c>
      <c r="E103" s="1435" t="s">
        <v>62</v>
      </c>
      <c r="F103" s="1435" t="s">
        <v>62</v>
      </c>
      <c r="G103" s="1435" t="s">
        <v>62</v>
      </c>
      <c r="H103" s="1436" t="s">
        <v>62</v>
      </c>
      <c r="I103" s="1435" t="s">
        <v>62</v>
      </c>
      <c r="J103" s="1436" t="s">
        <v>62</v>
      </c>
      <c r="K103" s="1436" t="s">
        <v>62</v>
      </c>
      <c r="L103" s="1435" t="s">
        <v>62</v>
      </c>
      <c r="M103" s="1436" t="s">
        <v>62</v>
      </c>
    </row>
    <row r="104" spans="3:13" ht="20.25">
      <c r="C104" s="1420" t="s">
        <v>1455</v>
      </c>
      <c r="D104" s="1426" t="s">
        <v>1456</v>
      </c>
      <c r="E104" s="1435">
        <v>68.769620984589508</v>
      </c>
      <c r="F104" s="1435">
        <v>444.04621567402921</v>
      </c>
      <c r="G104" s="1435">
        <v>-375.27659468943961</v>
      </c>
      <c r="H104" s="1436">
        <v>138.17024311244984</v>
      </c>
      <c r="I104" s="1435">
        <v>259.6750684942885</v>
      </c>
      <c r="J104" s="1436">
        <v>-121.50482538183864</v>
      </c>
      <c r="K104" s="1436">
        <v>-15.982392940245958</v>
      </c>
      <c r="L104" s="1435">
        <v>40.703313866670698</v>
      </c>
      <c r="M104" s="1436">
        <v>-56.685706806916663</v>
      </c>
    </row>
    <row r="105" spans="3:13" ht="20.25">
      <c r="C105" s="1420" t="s">
        <v>1457</v>
      </c>
      <c r="D105" s="1426" t="s">
        <v>1458</v>
      </c>
      <c r="E105" s="1435">
        <v>2.0458676144297066E-2</v>
      </c>
      <c r="F105" s="1435">
        <v>0</v>
      </c>
      <c r="G105" s="1435">
        <v>2.0458676144297066E-2</v>
      </c>
      <c r="H105" s="1436">
        <v>0</v>
      </c>
      <c r="I105" s="1435">
        <v>-2.8113523248687704</v>
      </c>
      <c r="J105" s="1436">
        <v>2.8113523248687704</v>
      </c>
      <c r="K105" s="1436">
        <v>-1.4911761152680814</v>
      </c>
      <c r="L105" s="1435">
        <v>-0.24394837612923034</v>
      </c>
      <c r="M105" s="1436">
        <v>-1.2472277391388511</v>
      </c>
    </row>
    <row r="106" spans="3:13" ht="40.5">
      <c r="C106" s="1420" t="s">
        <v>1459</v>
      </c>
      <c r="D106" s="1426" t="s">
        <v>1460</v>
      </c>
      <c r="E106" s="1435">
        <v>0</v>
      </c>
      <c r="F106" s="1435">
        <v>-4.8175950057317101</v>
      </c>
      <c r="G106" s="1435">
        <v>4.8175950057317101</v>
      </c>
      <c r="H106" s="1436">
        <v>0</v>
      </c>
      <c r="I106" s="1435">
        <v>13.792288793462635</v>
      </c>
      <c r="J106" s="1436">
        <v>-13.792288793462635</v>
      </c>
      <c r="K106" s="1436">
        <v>0</v>
      </c>
      <c r="L106" s="1435">
        <v>24.120498869832488</v>
      </c>
      <c r="M106" s="1436">
        <v>-24.120498869832488</v>
      </c>
    </row>
    <row r="107" spans="3:13" ht="20.25">
      <c r="C107" s="1420">
        <v>3.5</v>
      </c>
      <c r="D107" s="1441" t="s">
        <v>1461</v>
      </c>
      <c r="E107" s="1435">
        <v>2746.2238243677803</v>
      </c>
      <c r="F107" s="1435">
        <v>0</v>
      </c>
      <c r="G107" s="1435">
        <v>2746.2238243677803</v>
      </c>
      <c r="H107" s="1436">
        <v>2533.3622316200517</v>
      </c>
      <c r="I107" s="1435">
        <v>0</v>
      </c>
      <c r="J107" s="1436">
        <v>2533.3622316200517</v>
      </c>
      <c r="K107" s="1436">
        <v>5081.0451918658</v>
      </c>
      <c r="L107" s="1435">
        <v>0</v>
      </c>
      <c r="M107" s="1436">
        <v>5081.0451918658</v>
      </c>
    </row>
    <row r="108" spans="3:13" ht="20.25">
      <c r="C108" s="1420" t="s">
        <v>1462</v>
      </c>
      <c r="D108" s="1432" t="s">
        <v>1463</v>
      </c>
      <c r="E108" s="1435">
        <v>6.1862005313937463</v>
      </c>
      <c r="F108" s="1435">
        <v>0</v>
      </c>
      <c r="G108" s="1435">
        <v>6.1862005313937463</v>
      </c>
      <c r="H108" s="1436">
        <v>18.216997920353052</v>
      </c>
      <c r="I108" s="1435">
        <v>0</v>
      </c>
      <c r="J108" s="1436">
        <v>18.216997920353052</v>
      </c>
      <c r="K108" s="1436">
        <v>565.53577149238822</v>
      </c>
      <c r="L108" s="1435">
        <v>0</v>
      </c>
      <c r="M108" s="1436">
        <v>565.53577149238822</v>
      </c>
    </row>
    <row r="109" spans="3:13" ht="20.25">
      <c r="C109" s="1420" t="s">
        <v>1464</v>
      </c>
      <c r="D109" s="1432" t="s">
        <v>1465</v>
      </c>
      <c r="E109" s="1435">
        <v>-12.160737887282984</v>
      </c>
      <c r="F109" s="1435">
        <v>0</v>
      </c>
      <c r="G109" s="1435">
        <v>-12.160737887282984</v>
      </c>
      <c r="H109" s="1436">
        <v>-11.932401096842458</v>
      </c>
      <c r="I109" s="1435">
        <v>0</v>
      </c>
      <c r="J109" s="1436">
        <v>-11.932401096842458</v>
      </c>
      <c r="K109" s="1436">
        <v>-27.727459172333766</v>
      </c>
      <c r="L109" s="1435">
        <v>0</v>
      </c>
      <c r="M109" s="1436">
        <v>-27.727459172333766</v>
      </c>
    </row>
    <row r="110" spans="3:13" ht="20.25">
      <c r="C110" s="1420" t="s">
        <v>1466</v>
      </c>
      <c r="D110" s="1432" t="s">
        <v>1467</v>
      </c>
      <c r="E110" s="1435">
        <v>0</v>
      </c>
      <c r="F110" s="1435">
        <v>0</v>
      </c>
      <c r="G110" s="1435">
        <v>0</v>
      </c>
      <c r="H110" s="1436">
        <v>4.2206390394302459E-5</v>
      </c>
      <c r="I110" s="1435">
        <v>0</v>
      </c>
      <c r="J110" s="1436">
        <v>4.2206390394302459E-5</v>
      </c>
      <c r="K110" s="1436">
        <v>0</v>
      </c>
      <c r="L110" s="1435">
        <v>0</v>
      </c>
      <c r="M110" s="1436">
        <v>0</v>
      </c>
    </row>
    <row r="111" spans="3:13" ht="20.25">
      <c r="C111" s="1420" t="s">
        <v>1468</v>
      </c>
      <c r="D111" s="1432" t="s">
        <v>1469</v>
      </c>
      <c r="E111" s="1435">
        <v>2752.1983617236706</v>
      </c>
      <c r="F111" s="1435">
        <v>0</v>
      </c>
      <c r="G111" s="1435">
        <v>2752.1983617236706</v>
      </c>
      <c r="H111" s="1436">
        <v>2527.0775925901507</v>
      </c>
      <c r="I111" s="1435">
        <v>0</v>
      </c>
      <c r="J111" s="1436">
        <v>2527.0775925901507</v>
      </c>
      <c r="K111" s="1436">
        <v>4543.2368795457451</v>
      </c>
      <c r="L111" s="1435">
        <v>0</v>
      </c>
      <c r="M111" s="1436">
        <v>4543.2368795457451</v>
      </c>
    </row>
    <row r="112" spans="3:13" ht="20.25">
      <c r="C112" s="1425" t="s">
        <v>1470</v>
      </c>
      <c r="D112" s="1426" t="s">
        <v>1429</v>
      </c>
      <c r="E112" s="1435">
        <v>2752.1983617236706</v>
      </c>
      <c r="F112" s="1435">
        <v>0</v>
      </c>
      <c r="G112" s="1435">
        <v>2752.1983617236706</v>
      </c>
      <c r="H112" s="1436">
        <v>2527.0775925901507</v>
      </c>
      <c r="I112" s="1435">
        <v>0</v>
      </c>
      <c r="J112" s="1436">
        <v>2527.0775925901507</v>
      </c>
      <c r="K112" s="1436">
        <v>4543.2368795457451</v>
      </c>
      <c r="L112" s="1435">
        <v>0</v>
      </c>
      <c r="M112" s="1436">
        <v>4543.2368795457451</v>
      </c>
    </row>
    <row r="113" spans="3:13" ht="20.25">
      <c r="C113" s="1425" t="s">
        <v>1471</v>
      </c>
      <c r="D113" s="1440" t="s">
        <v>1431</v>
      </c>
      <c r="E113" s="1435">
        <v>2527.176116944459</v>
      </c>
      <c r="F113" s="1435">
        <v>0</v>
      </c>
      <c r="G113" s="1435">
        <v>2527.176116944459</v>
      </c>
      <c r="H113" s="1436">
        <v>1810.884544336355</v>
      </c>
      <c r="I113" s="1435">
        <v>0</v>
      </c>
      <c r="J113" s="1436">
        <v>1810.884544336355</v>
      </c>
      <c r="K113" s="1436">
        <v>3506.4895940975161</v>
      </c>
      <c r="L113" s="1435">
        <v>0</v>
      </c>
      <c r="M113" s="1436">
        <v>3506.4895940975161</v>
      </c>
    </row>
    <row r="114" spans="3:13" ht="20.25">
      <c r="C114" s="1425" t="s">
        <v>1472</v>
      </c>
      <c r="D114" s="1440" t="s">
        <v>1433</v>
      </c>
      <c r="E114" s="1435">
        <v>225.02224477921141</v>
      </c>
      <c r="F114" s="1435">
        <v>0</v>
      </c>
      <c r="G114" s="1435">
        <v>225.02224477921141</v>
      </c>
      <c r="H114" s="1436">
        <v>716.19304825379618</v>
      </c>
      <c r="I114" s="1435">
        <v>0</v>
      </c>
      <c r="J114" s="1436">
        <v>716.19304825379618</v>
      </c>
      <c r="K114" s="1436">
        <v>1036.7472854482296</v>
      </c>
      <c r="L114" s="1435">
        <v>0</v>
      </c>
      <c r="M114" s="1436">
        <v>1036.7472854482296</v>
      </c>
    </row>
    <row r="115" spans="3:13" ht="20.25">
      <c r="C115" s="1425" t="s">
        <v>1473</v>
      </c>
      <c r="D115" s="1426" t="s">
        <v>1474</v>
      </c>
      <c r="E115" s="1435" t="s">
        <v>62</v>
      </c>
      <c r="F115" s="1435" t="s">
        <v>62</v>
      </c>
      <c r="G115" s="1435" t="s">
        <v>62</v>
      </c>
      <c r="H115" s="1436" t="s">
        <v>62</v>
      </c>
      <c r="I115" s="1435" t="s">
        <v>62</v>
      </c>
      <c r="J115" s="1436" t="s">
        <v>62</v>
      </c>
      <c r="K115" s="1436" t="s">
        <v>62</v>
      </c>
      <c r="L115" s="1435" t="s">
        <v>62</v>
      </c>
      <c r="M115" s="1436" t="s">
        <v>62</v>
      </c>
    </row>
    <row r="116" spans="3:13" ht="20.25">
      <c r="C116" s="1425" t="s">
        <v>1475</v>
      </c>
      <c r="D116" s="1426" t="s">
        <v>1476</v>
      </c>
      <c r="E116" s="1435">
        <v>0</v>
      </c>
      <c r="F116" s="1435">
        <v>0</v>
      </c>
      <c r="G116" s="1435">
        <v>0</v>
      </c>
      <c r="H116" s="1436">
        <v>0</v>
      </c>
      <c r="I116" s="1435">
        <v>0</v>
      </c>
      <c r="J116" s="1436">
        <v>0</v>
      </c>
      <c r="K116" s="1436">
        <v>0</v>
      </c>
      <c r="L116" s="1435">
        <v>0</v>
      </c>
      <c r="M116" s="1436">
        <v>0</v>
      </c>
    </row>
    <row r="117" spans="3:13" ht="20.25">
      <c r="C117" s="1425" t="s">
        <v>1477</v>
      </c>
      <c r="D117" s="1426" t="s">
        <v>1478</v>
      </c>
      <c r="E117" s="1450">
        <v>0</v>
      </c>
      <c r="F117" s="1450">
        <v>0</v>
      </c>
      <c r="G117" s="1435">
        <v>0</v>
      </c>
      <c r="H117" s="1436">
        <v>0</v>
      </c>
      <c r="I117" s="1435">
        <v>0</v>
      </c>
      <c r="J117" s="1436">
        <v>0</v>
      </c>
      <c r="K117" s="1436">
        <v>0</v>
      </c>
      <c r="L117" s="1435">
        <v>0</v>
      </c>
      <c r="M117" s="1436">
        <v>0</v>
      </c>
    </row>
    <row r="118" spans="3:13" ht="21" thickBot="1">
      <c r="C118" s="1451"/>
      <c r="D118" s="1452" t="s">
        <v>1479</v>
      </c>
      <c r="E118" s="1453"/>
      <c r="F118" s="1454"/>
      <c r="G118" s="1454">
        <v>457.28618829998658</v>
      </c>
      <c r="H118" s="1455"/>
      <c r="I118" s="1454"/>
      <c r="J118" s="1455">
        <v>195.19864744628779</v>
      </c>
      <c r="K118" s="1455"/>
      <c r="L118" s="1454"/>
      <c r="M118" s="1455">
        <v>127.81561904417039</v>
      </c>
    </row>
    <row r="119" spans="3:13" ht="21" thickBot="1">
      <c r="C119" s="1456"/>
      <c r="D119" s="1457" t="s">
        <v>1480</v>
      </c>
      <c r="E119" s="1458"/>
      <c r="F119" s="1458"/>
      <c r="G119" s="1459">
        <v>2746.50522460087</v>
      </c>
      <c r="H119" s="1460"/>
      <c r="I119" s="1458"/>
      <c r="J119" s="1461">
        <v>2552.9720272307422</v>
      </c>
      <c r="K119" s="1460"/>
      <c r="L119" s="1458"/>
      <c r="M119" s="1461">
        <v>5098.8398614080097</v>
      </c>
    </row>
    <row r="122" spans="3:13" ht="19.5" customHeight="1">
      <c r="C122" s="1407" t="s">
        <v>1481</v>
      </c>
      <c r="D122" s="1407" t="s">
        <v>1482</v>
      </c>
      <c r="E122" s="1408"/>
      <c r="F122" s="1408"/>
      <c r="G122" s="1408"/>
      <c r="H122" s="1462"/>
      <c r="I122" s="1408"/>
      <c r="J122" s="1463"/>
      <c r="K122" s="1462"/>
      <c r="L122" s="1408"/>
      <c r="M122" s="1463"/>
    </row>
    <row r="123" spans="3:13" ht="33" customHeight="1">
      <c r="C123" s="1407"/>
      <c r="D123" s="3166" t="s">
        <v>1483</v>
      </c>
      <c r="E123" s="3166"/>
      <c r="F123" s="3166"/>
      <c r="G123" s="3166"/>
      <c r="H123" s="3166"/>
      <c r="I123" s="3166"/>
      <c r="J123" s="3166"/>
      <c r="K123" s="3166"/>
      <c r="L123" s="3166"/>
      <c r="M123" s="3166"/>
    </row>
    <row r="124" spans="3:13" ht="15.75">
      <c r="C124" s="1407"/>
      <c r="D124" s="3165" t="s">
        <v>1484</v>
      </c>
      <c r="E124" s="3165"/>
      <c r="F124" s="3165"/>
      <c r="G124" s="3165"/>
      <c r="H124" s="3165"/>
      <c r="I124" s="3165"/>
      <c r="J124" s="3165"/>
      <c r="K124" s="3165"/>
      <c r="L124" s="3165"/>
      <c r="M124" s="3165"/>
    </row>
    <row r="125" spans="3:13" ht="18.75" customHeight="1">
      <c r="C125" s="1407"/>
      <c r="D125" s="1407" t="s">
        <v>1485</v>
      </c>
      <c r="E125" s="1408"/>
      <c r="F125" s="1408"/>
      <c r="G125" s="1408"/>
      <c r="H125" s="1462"/>
      <c r="I125" s="1408"/>
      <c r="J125" s="1463"/>
      <c r="K125" s="1462"/>
      <c r="L125" s="1408"/>
      <c r="M125" s="1463"/>
    </row>
    <row r="126" spans="3:13" ht="15.75">
      <c r="C126" s="1407"/>
      <c r="D126" s="1407" t="s">
        <v>1486</v>
      </c>
      <c r="E126" s="1408"/>
      <c r="F126" s="1408"/>
      <c r="G126" s="1408"/>
      <c r="H126" s="1462"/>
      <c r="I126" s="1408"/>
      <c r="J126" s="1463"/>
      <c r="K126" s="1462"/>
      <c r="L126" s="1408"/>
      <c r="M126" s="1463"/>
    </row>
    <row r="127" spans="3:13" ht="18.75" customHeight="1">
      <c r="C127" s="1407"/>
      <c r="D127" s="3165" t="s">
        <v>1487</v>
      </c>
      <c r="E127" s="3165"/>
      <c r="F127" s="3165"/>
      <c r="G127" s="3165"/>
      <c r="H127" s="3165"/>
      <c r="I127" s="3165"/>
      <c r="J127" s="3165"/>
      <c r="K127" s="3165"/>
      <c r="L127" s="3165"/>
      <c r="M127" s="316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zoomScale="70" zoomScaleNormal="70" workbookViewId="0">
      <pane xSplit="4" ySplit="6" topLeftCell="E100" activePane="bottomRight" state="frozen"/>
      <selection activeCell="S213" sqref="S213:S214"/>
      <selection pane="topRight" activeCell="S213" sqref="S213:S214"/>
      <selection pane="bottomLeft" activeCell="S213" sqref="S213:S214"/>
      <selection pane="bottomRight" activeCell="C3" sqref="C3:M3"/>
    </sheetView>
  </sheetViews>
  <sheetFormatPr defaultColWidth="10.28515625" defaultRowHeight="12.75"/>
  <cols>
    <col min="1" max="1" width="10.28515625" style="1358"/>
    <col min="2" max="2" width="8.7109375" style="1358" customWidth="1"/>
    <col min="3" max="3" width="17.28515625" style="1409" bestFit="1" customWidth="1"/>
    <col min="4" max="4" width="63.7109375" style="1358" customWidth="1"/>
    <col min="5" max="7" width="18.7109375" style="1359" customWidth="1"/>
    <col min="8" max="8" width="18.7109375" style="1410" customWidth="1"/>
    <col min="9" max="9" width="18.7109375" style="1359" customWidth="1"/>
    <col min="10" max="10" width="18.7109375" style="1464" customWidth="1"/>
    <col min="11" max="11" width="18.7109375" style="1410" customWidth="1"/>
    <col min="12" max="12" width="18.7109375" style="1359" customWidth="1"/>
    <col min="13" max="13" width="18.7109375" style="1464" customWidth="1"/>
    <col min="14" max="14" width="20.140625" style="1358" bestFit="1" customWidth="1"/>
    <col min="15" max="15" width="17" style="1358" bestFit="1" customWidth="1"/>
    <col min="16" max="16" width="37.5703125" style="1358" customWidth="1"/>
    <col min="17" max="17" width="15.85546875" style="1358" customWidth="1"/>
    <col min="18" max="18" width="14" style="1358" customWidth="1"/>
    <col min="19" max="19" width="13" style="1358" customWidth="1"/>
    <col min="20" max="20" width="13.7109375" style="1358" customWidth="1"/>
    <col min="21" max="21" width="16.7109375" style="1358" bestFit="1" customWidth="1"/>
    <col min="22" max="22" width="16.5703125" style="1358" bestFit="1" customWidth="1"/>
    <col min="23" max="23" width="17.5703125" style="1358" bestFit="1" customWidth="1"/>
    <col min="24" max="24" width="15.85546875" style="1358" bestFit="1" customWidth="1"/>
    <col min="25" max="25" width="16.5703125" style="1358" bestFit="1" customWidth="1"/>
    <col min="26" max="26" width="13" style="1358" bestFit="1" customWidth="1"/>
    <col min="27" max="27" width="14.7109375" style="1358" bestFit="1" customWidth="1"/>
    <col min="28" max="28" width="14.85546875" style="1358" bestFit="1" customWidth="1"/>
    <col min="29" max="29" width="14.7109375" style="1358" bestFit="1" customWidth="1"/>
    <col min="30" max="30" width="15.140625" style="1358" bestFit="1" customWidth="1"/>
    <col min="31" max="31" width="14.85546875" style="1358" bestFit="1" customWidth="1"/>
    <col min="32" max="32" width="14.7109375" style="1358" bestFit="1" customWidth="1"/>
    <col min="33" max="33" width="14.85546875" style="1358" bestFit="1" customWidth="1"/>
    <col min="34" max="34" width="15.42578125" style="1358" bestFit="1" customWidth="1"/>
    <col min="35" max="35" width="15.85546875" style="1358" bestFit="1" customWidth="1"/>
    <col min="36" max="36" width="16.28515625" style="1358" bestFit="1" customWidth="1"/>
    <col min="37" max="16384" width="10.28515625" style="1358"/>
  </cols>
  <sheetData>
    <row r="1" spans="1:132" s="1360" customFormat="1">
      <c r="A1" s="1356"/>
      <c r="B1" s="1356"/>
      <c r="C1" s="1357"/>
      <c r="D1" s="1358"/>
      <c r="E1" s="1359"/>
      <c r="F1" s="1359"/>
      <c r="G1" s="1359"/>
      <c r="H1" s="1410"/>
      <c r="I1" s="1359"/>
      <c r="J1" s="1410"/>
      <c r="K1" s="1410"/>
      <c r="L1" s="1359"/>
      <c r="M1" s="1410"/>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c r="BF1" s="1356"/>
      <c r="BG1" s="1356"/>
      <c r="BH1" s="1356"/>
      <c r="BI1" s="1356"/>
      <c r="BJ1" s="1356"/>
      <c r="BK1" s="1356"/>
      <c r="BL1" s="1356"/>
      <c r="BM1" s="1356"/>
      <c r="BN1" s="1356"/>
      <c r="BO1" s="1356"/>
      <c r="BP1" s="1356"/>
      <c r="BQ1" s="1356"/>
      <c r="BR1" s="1356"/>
      <c r="BS1" s="1356"/>
      <c r="BT1" s="1356"/>
      <c r="BU1" s="1356"/>
      <c r="BV1" s="1356"/>
      <c r="BW1" s="1356"/>
      <c r="BX1" s="1356"/>
      <c r="BY1" s="1356"/>
      <c r="BZ1" s="1356"/>
      <c r="CA1" s="1356"/>
      <c r="CB1" s="1356"/>
      <c r="CC1" s="1356"/>
      <c r="CD1" s="1356"/>
      <c r="CE1" s="1356"/>
      <c r="CF1" s="1356"/>
      <c r="CG1" s="1356"/>
      <c r="CH1" s="1356"/>
      <c r="CI1" s="1356"/>
      <c r="CJ1" s="1356"/>
      <c r="CK1" s="1356"/>
      <c r="CL1" s="1356"/>
      <c r="CM1" s="1356"/>
      <c r="CN1" s="1356"/>
      <c r="CO1" s="1356"/>
      <c r="CP1" s="1356"/>
      <c r="CQ1" s="1356"/>
      <c r="CR1" s="1356"/>
      <c r="CS1" s="1356"/>
      <c r="CT1" s="1356"/>
      <c r="CU1" s="1356"/>
      <c r="CV1" s="1356"/>
      <c r="CW1" s="1356"/>
      <c r="CX1" s="1356"/>
      <c r="CY1" s="1356"/>
      <c r="CZ1" s="1356"/>
      <c r="DA1" s="1356"/>
      <c r="DB1" s="1356"/>
      <c r="DC1" s="1356"/>
      <c r="DD1" s="1356"/>
      <c r="DE1" s="1356"/>
      <c r="DF1" s="1356"/>
      <c r="DG1" s="1356"/>
      <c r="DH1" s="1356"/>
      <c r="DI1" s="1356"/>
      <c r="DJ1" s="1356"/>
      <c r="DK1" s="1356"/>
      <c r="DL1" s="1356"/>
      <c r="DM1" s="1356"/>
      <c r="DN1" s="1356"/>
      <c r="DO1" s="1356"/>
      <c r="DP1" s="1356"/>
      <c r="DQ1" s="1356"/>
      <c r="DR1" s="1356"/>
      <c r="DS1" s="1356"/>
      <c r="DT1" s="1356"/>
      <c r="DU1" s="1356"/>
      <c r="DV1" s="1356"/>
      <c r="DW1" s="1356"/>
      <c r="DX1" s="1356"/>
      <c r="DY1" s="1356"/>
      <c r="DZ1" s="1356"/>
      <c r="EA1" s="1356"/>
      <c r="EB1" s="1356"/>
    </row>
    <row r="2" spans="1:132" s="1360" customFormat="1" ht="22.5">
      <c r="A2" s="1356"/>
      <c r="B2" s="1356"/>
      <c r="C2" s="3167" t="s">
        <v>1626</v>
      </c>
      <c r="D2" s="3167"/>
      <c r="E2" s="3167"/>
      <c r="F2" s="3167"/>
      <c r="G2" s="3167"/>
      <c r="H2" s="3167"/>
      <c r="I2" s="3167"/>
      <c r="J2" s="3167"/>
      <c r="K2" s="3167"/>
      <c r="L2" s="3167"/>
      <c r="M2" s="3167"/>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row>
    <row r="3" spans="1:132" s="1360" customFormat="1" ht="22.5">
      <c r="A3" s="1356"/>
      <c r="B3" s="1356"/>
      <c r="C3" s="3167" t="s">
        <v>345</v>
      </c>
      <c r="D3" s="3167"/>
      <c r="E3" s="3167"/>
      <c r="F3" s="3167"/>
      <c r="G3" s="3167"/>
      <c r="H3" s="3167"/>
      <c r="I3" s="3167"/>
      <c r="J3" s="3167"/>
      <c r="K3" s="3167"/>
      <c r="L3" s="3167"/>
      <c r="M3" s="3167"/>
      <c r="N3" s="1356"/>
      <c r="O3" s="1356"/>
      <c r="P3" s="1356"/>
      <c r="Q3" s="1356"/>
      <c r="R3" s="1356"/>
      <c r="S3" s="1356"/>
      <c r="T3" s="1356"/>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c r="AT3" s="1356"/>
      <c r="AU3" s="1356"/>
      <c r="AV3" s="1356"/>
      <c r="AW3" s="1356"/>
      <c r="AX3" s="1356"/>
      <c r="AY3" s="1356"/>
      <c r="AZ3" s="1356"/>
      <c r="BA3" s="1356"/>
      <c r="BB3" s="1356"/>
      <c r="BC3" s="1356"/>
      <c r="BD3" s="1356"/>
      <c r="BE3" s="1356"/>
      <c r="BF3" s="1356"/>
      <c r="BG3" s="1356"/>
      <c r="BH3" s="1356"/>
      <c r="BI3" s="1356"/>
      <c r="BJ3" s="1356"/>
      <c r="BK3" s="1356"/>
      <c r="BL3" s="1356"/>
      <c r="BM3" s="1356"/>
      <c r="BN3" s="1356"/>
      <c r="BO3" s="1356"/>
      <c r="BP3" s="1356"/>
      <c r="BQ3" s="1356"/>
      <c r="BR3" s="1356"/>
      <c r="BS3" s="1356"/>
      <c r="BT3" s="1356"/>
      <c r="BU3" s="1356"/>
      <c r="BV3" s="1356"/>
      <c r="BW3" s="1356"/>
      <c r="BX3" s="1356"/>
      <c r="BY3" s="1356"/>
      <c r="BZ3" s="1356"/>
      <c r="CA3" s="1356"/>
      <c r="CB3" s="1356"/>
      <c r="CC3" s="1356"/>
      <c r="CD3" s="1356"/>
      <c r="CE3" s="1356"/>
      <c r="CF3" s="1356"/>
      <c r="CG3" s="1356"/>
      <c r="CH3" s="1356"/>
      <c r="CI3" s="1356"/>
      <c r="CJ3" s="1356"/>
      <c r="CK3" s="1356"/>
      <c r="CL3" s="1356"/>
      <c r="CM3" s="1356"/>
      <c r="CN3" s="1356"/>
      <c r="CO3" s="1356"/>
      <c r="CP3" s="1356"/>
      <c r="CQ3" s="1356"/>
      <c r="CR3" s="1356"/>
      <c r="CS3" s="1356"/>
      <c r="CT3" s="1356"/>
      <c r="CU3" s="1356"/>
      <c r="CV3" s="1356"/>
      <c r="CW3" s="1356"/>
      <c r="CX3" s="1356"/>
      <c r="CY3" s="1356"/>
      <c r="CZ3" s="1356"/>
      <c r="DA3" s="1356"/>
      <c r="DB3" s="1356"/>
      <c r="DC3" s="1356"/>
      <c r="DD3" s="1356"/>
      <c r="DE3" s="1356"/>
      <c r="DF3" s="1356"/>
      <c r="DG3" s="1356"/>
      <c r="DH3" s="1356"/>
      <c r="DI3" s="1356"/>
      <c r="DJ3" s="1356"/>
      <c r="DK3" s="1356"/>
      <c r="DL3" s="1356"/>
      <c r="DM3" s="1356"/>
      <c r="DN3" s="1356"/>
      <c r="DO3" s="1356"/>
      <c r="DP3" s="1356"/>
      <c r="DQ3" s="1356"/>
      <c r="DR3" s="1356"/>
      <c r="DS3" s="1356"/>
      <c r="DT3" s="1356"/>
      <c r="DU3" s="1356"/>
      <c r="DV3" s="1356"/>
      <c r="DW3" s="1356"/>
      <c r="DX3" s="1356"/>
      <c r="DY3" s="1356"/>
      <c r="DZ3" s="1356"/>
      <c r="EA3" s="1356"/>
      <c r="EB3" s="1356"/>
    </row>
    <row r="4" spans="1:132" s="1360" customFormat="1" ht="24" thickBot="1">
      <c r="A4" s="1356"/>
      <c r="B4" s="1356"/>
      <c r="C4" s="1361"/>
      <c r="D4" s="1362"/>
      <c r="E4" s="1363"/>
      <c r="F4" s="1411" t="s">
        <v>1489</v>
      </c>
      <c r="G4" s="1411"/>
      <c r="H4" s="1465"/>
      <c r="I4" s="1363"/>
      <c r="J4" s="1412"/>
      <c r="K4" s="1412"/>
      <c r="L4" s="1363"/>
      <c r="M4" s="1413" t="s">
        <v>413</v>
      </c>
      <c r="N4" s="1356"/>
      <c r="O4" s="1356"/>
      <c r="P4" s="1356"/>
      <c r="Q4" s="1356"/>
      <c r="R4" s="1356"/>
      <c r="S4" s="1356"/>
      <c r="T4" s="1356"/>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c r="BS4" s="1356"/>
      <c r="BT4" s="1356"/>
      <c r="BU4" s="1356"/>
      <c r="BV4" s="1356"/>
      <c r="BW4" s="1356"/>
      <c r="BX4" s="1356"/>
      <c r="BY4" s="1356"/>
      <c r="BZ4" s="1356"/>
      <c r="CA4" s="1356"/>
      <c r="CB4" s="1356"/>
      <c r="CC4" s="1356"/>
      <c r="CD4" s="1356"/>
      <c r="CE4" s="1356"/>
      <c r="CF4" s="1356"/>
      <c r="CG4" s="1356"/>
      <c r="CH4" s="1356"/>
      <c r="CI4" s="1356"/>
      <c r="CJ4" s="1356"/>
      <c r="CK4" s="1356"/>
      <c r="CL4" s="1356"/>
      <c r="CM4" s="1356"/>
      <c r="CN4" s="1356"/>
      <c r="CO4" s="1356"/>
      <c r="CP4" s="1356"/>
      <c r="CQ4" s="1356"/>
      <c r="CR4" s="1356"/>
      <c r="CS4" s="1356"/>
      <c r="CT4" s="1356"/>
      <c r="CU4" s="1356"/>
      <c r="CV4" s="1356"/>
      <c r="CW4" s="1356"/>
      <c r="CX4" s="1356"/>
      <c r="CY4" s="1356"/>
      <c r="CZ4" s="1356"/>
      <c r="DA4" s="1356"/>
      <c r="DB4" s="1356"/>
      <c r="DC4" s="1356"/>
      <c r="DD4" s="1356"/>
      <c r="DE4" s="1356"/>
      <c r="DF4" s="1356"/>
      <c r="DG4" s="1356"/>
      <c r="DH4" s="1356"/>
      <c r="DI4" s="1356"/>
      <c r="DJ4" s="1356"/>
      <c r="DK4" s="1356"/>
      <c r="DL4" s="1356"/>
      <c r="DM4" s="1356"/>
      <c r="DN4" s="1356"/>
      <c r="DO4" s="1356"/>
      <c r="DP4" s="1356"/>
      <c r="DQ4" s="1356"/>
      <c r="DR4" s="1356"/>
      <c r="DS4" s="1356"/>
      <c r="DT4" s="1356"/>
      <c r="DU4" s="1356"/>
      <c r="DV4" s="1356"/>
      <c r="DW4" s="1356"/>
      <c r="DX4" s="1356"/>
      <c r="DY4" s="1356"/>
      <c r="DZ4" s="1356"/>
      <c r="EA4" s="1356"/>
      <c r="EB4" s="1356"/>
    </row>
    <row r="5" spans="1:132" ht="22.5">
      <c r="C5" s="1365" t="s">
        <v>108</v>
      </c>
      <c r="D5" s="1366" t="s">
        <v>354</v>
      </c>
      <c r="E5" s="3169" t="s">
        <v>1278</v>
      </c>
      <c r="F5" s="3169"/>
      <c r="G5" s="3169"/>
      <c r="H5" s="3169" t="s">
        <v>1279</v>
      </c>
      <c r="I5" s="3169"/>
      <c r="J5" s="3169"/>
      <c r="K5" s="3169" t="s">
        <v>1280</v>
      </c>
      <c r="L5" s="3169"/>
      <c r="M5" s="3169"/>
      <c r="O5" s="1367"/>
      <c r="V5" s="1368"/>
      <c r="W5" s="1367"/>
      <c r="X5" s="1367"/>
      <c r="Y5" s="1367"/>
      <c r="Z5" s="1367"/>
      <c r="AA5" s="1367"/>
      <c r="AB5" s="1367"/>
      <c r="AC5" s="1369"/>
      <c r="AD5" s="1369"/>
      <c r="AE5" s="1369"/>
      <c r="AF5" s="1369"/>
    </row>
    <row r="6" spans="1:132" ht="22.5">
      <c r="C6" s="1370"/>
      <c r="D6" s="1371"/>
      <c r="E6" s="1372" t="s">
        <v>1281</v>
      </c>
      <c r="F6" s="1372" t="s">
        <v>1282</v>
      </c>
      <c r="G6" s="1372" t="s">
        <v>1283</v>
      </c>
      <c r="H6" s="1466" t="s">
        <v>1281</v>
      </c>
      <c r="I6" s="1372" t="s">
        <v>1282</v>
      </c>
      <c r="J6" s="1466" t="s">
        <v>1283</v>
      </c>
      <c r="K6" s="1466" t="s">
        <v>1281</v>
      </c>
      <c r="L6" s="1372" t="s">
        <v>1282</v>
      </c>
      <c r="M6" s="1466" t="s">
        <v>1283</v>
      </c>
    </row>
    <row r="7" spans="1:132" ht="23.25">
      <c r="C7" s="1374">
        <v>1</v>
      </c>
      <c r="D7" s="1375" t="s">
        <v>1284</v>
      </c>
      <c r="E7" s="1376">
        <v>183591.87823102949</v>
      </c>
      <c r="F7" s="1376">
        <v>171117.55118773109</v>
      </c>
      <c r="G7" s="1376">
        <v>12474.327043298399</v>
      </c>
      <c r="H7" s="1431">
        <v>223764.04823605786</v>
      </c>
      <c r="I7" s="1376">
        <v>198122.31877967715</v>
      </c>
      <c r="J7" s="1431">
        <v>25641.729456380708</v>
      </c>
      <c r="K7" s="1431">
        <v>304422.92035121913</v>
      </c>
      <c r="L7" s="1376">
        <v>238587.63231338351</v>
      </c>
      <c r="M7" s="1431">
        <v>65835.28803783562</v>
      </c>
      <c r="U7" s="1368"/>
      <c r="V7" s="1368"/>
    </row>
    <row r="8" spans="1:132" ht="23.25">
      <c r="C8" s="1374" t="s">
        <v>1285</v>
      </c>
      <c r="D8" s="1375" t="s">
        <v>1286</v>
      </c>
      <c r="E8" s="1376">
        <v>37960.432806600176</v>
      </c>
      <c r="F8" s="1376">
        <v>167486.92153851828</v>
      </c>
      <c r="G8" s="1376">
        <v>-129526.48873191781</v>
      </c>
      <c r="H8" s="1431">
        <v>56611.214231313148</v>
      </c>
      <c r="I8" s="1376">
        <v>193079.49766802252</v>
      </c>
      <c r="J8" s="1431">
        <v>-136468.28343670908</v>
      </c>
      <c r="K8" s="1431">
        <v>63540.105553445581</v>
      </c>
      <c r="L8" s="1376">
        <v>232066.37928838143</v>
      </c>
      <c r="M8" s="1431">
        <v>-168526.27373493579</v>
      </c>
      <c r="U8" s="1368"/>
      <c r="V8" s="1368"/>
    </row>
    <row r="9" spans="1:132" ht="23.25">
      <c r="C9" s="1374" t="s">
        <v>1287</v>
      </c>
      <c r="D9" s="1379" t="s">
        <v>1288</v>
      </c>
      <c r="E9" s="1376">
        <v>14671.637520149205</v>
      </c>
      <c r="F9" s="1376">
        <v>137095.38041539583</v>
      </c>
      <c r="G9" s="1376">
        <v>-122423.74289524648</v>
      </c>
      <c r="H9" s="1431">
        <v>31174.965208731155</v>
      </c>
      <c r="I9" s="1376">
        <v>161257.85934660304</v>
      </c>
      <c r="J9" s="1431">
        <v>-130082.89413787157</v>
      </c>
      <c r="K9" s="1431">
        <v>33188.663483734039</v>
      </c>
      <c r="L9" s="1376">
        <v>171861.54374579736</v>
      </c>
      <c r="M9" s="1431">
        <v>-138672.88026206335</v>
      </c>
      <c r="U9" s="1368"/>
      <c r="V9" s="1368"/>
    </row>
    <row r="10" spans="1:132" ht="23.25">
      <c r="C10" s="1380" t="s">
        <v>1289</v>
      </c>
      <c r="D10" s="1381" t="s">
        <v>1290</v>
      </c>
      <c r="E10" s="1376">
        <v>14671.637520149205</v>
      </c>
      <c r="F10" s="1376">
        <v>136915.38840336283</v>
      </c>
      <c r="G10" s="1376">
        <v>-122243.75088321359</v>
      </c>
      <c r="H10" s="1431">
        <v>31174.965208731155</v>
      </c>
      <c r="I10" s="1376">
        <v>158250.94701504288</v>
      </c>
      <c r="J10" s="1431">
        <v>-127075.98180631164</v>
      </c>
      <c r="K10" s="1431">
        <v>33188.663483734039</v>
      </c>
      <c r="L10" s="1376">
        <v>171540.68935461738</v>
      </c>
      <c r="M10" s="1431">
        <v>-138352.02587088337</v>
      </c>
    </row>
    <row r="11" spans="1:132" ht="23.25">
      <c r="C11" s="1380" t="s">
        <v>1291</v>
      </c>
      <c r="D11" s="1382" t="s">
        <v>1292</v>
      </c>
      <c r="E11" s="1376">
        <v>1327.9412350496805</v>
      </c>
      <c r="F11" s="1376">
        <v>27702.418165589974</v>
      </c>
      <c r="G11" s="1376">
        <v>-26374.476930540288</v>
      </c>
      <c r="H11" s="1431">
        <v>1135.848966641166</v>
      </c>
      <c r="I11" s="1376">
        <v>25477.054951769998</v>
      </c>
      <c r="J11" s="1431">
        <v>-24341.20598512885</v>
      </c>
      <c r="K11" s="1431">
        <v>1156.6646517740501</v>
      </c>
      <c r="L11" s="1376">
        <v>35539.263355780015</v>
      </c>
      <c r="M11" s="1431">
        <v>-34382.59870400597</v>
      </c>
    </row>
    <row r="12" spans="1:132" ht="23.25">
      <c r="C12" s="1380" t="s">
        <v>1293</v>
      </c>
      <c r="D12" s="1381" t="s">
        <v>1294</v>
      </c>
      <c r="E12" s="1376" t="s">
        <v>62</v>
      </c>
      <c r="F12" s="1376" t="s">
        <v>62</v>
      </c>
      <c r="G12" s="1376" t="s">
        <v>62</v>
      </c>
      <c r="H12" s="1431" t="s">
        <v>62</v>
      </c>
      <c r="I12" s="1376" t="s">
        <v>62</v>
      </c>
      <c r="J12" s="1431" t="s">
        <v>62</v>
      </c>
      <c r="K12" s="1431" t="s">
        <v>62</v>
      </c>
      <c r="L12" s="1376" t="s">
        <v>62</v>
      </c>
      <c r="M12" s="1431" t="s">
        <v>62</v>
      </c>
    </row>
    <row r="13" spans="1:132" ht="23.25">
      <c r="C13" s="1380" t="s">
        <v>1295</v>
      </c>
      <c r="D13" s="1381" t="s">
        <v>1296</v>
      </c>
      <c r="E13" s="1376">
        <v>0</v>
      </c>
      <c r="F13" s="1376">
        <v>179.9920120329989</v>
      </c>
      <c r="G13" s="1376">
        <v>-179.9920120329989</v>
      </c>
      <c r="H13" s="1431">
        <v>0</v>
      </c>
      <c r="I13" s="1376">
        <v>3006.9123315600009</v>
      </c>
      <c r="J13" s="1431">
        <v>-3006.9123315600009</v>
      </c>
      <c r="K13" s="1431">
        <v>0</v>
      </c>
      <c r="L13" s="1376">
        <v>320.85439118000068</v>
      </c>
      <c r="M13" s="1431">
        <v>-320.85439118000068</v>
      </c>
    </row>
    <row r="14" spans="1:132" ht="23.25">
      <c r="C14" s="1374" t="s">
        <v>1297</v>
      </c>
      <c r="D14" s="1379" t="s">
        <v>1298</v>
      </c>
      <c r="E14" s="1376">
        <v>23288.795286450943</v>
      </c>
      <c r="F14" s="1376">
        <v>30391.541123122384</v>
      </c>
      <c r="G14" s="1376">
        <v>-7102.7458366713545</v>
      </c>
      <c r="H14" s="1431">
        <v>25436.249022582022</v>
      </c>
      <c r="I14" s="1376">
        <v>31821.63832141945</v>
      </c>
      <c r="J14" s="1431">
        <v>-6385.3892988374573</v>
      </c>
      <c r="K14" s="1431">
        <v>30351.442069711571</v>
      </c>
      <c r="L14" s="1376">
        <v>60204.8355425841</v>
      </c>
      <c r="M14" s="1431">
        <v>-29853.393472872456</v>
      </c>
    </row>
    <row r="15" spans="1:132" ht="46.5">
      <c r="C15" s="1380" t="s">
        <v>1299</v>
      </c>
      <c r="D15" s="1381" t="s">
        <v>1300</v>
      </c>
      <c r="E15" s="1376" t="s">
        <v>62</v>
      </c>
      <c r="F15" s="1376" t="s">
        <v>62</v>
      </c>
      <c r="G15" s="1376" t="s">
        <v>62</v>
      </c>
      <c r="H15" s="1431">
        <v>0</v>
      </c>
      <c r="I15" s="1376">
        <v>0</v>
      </c>
      <c r="J15" s="1431">
        <v>0</v>
      </c>
      <c r="K15" s="1431">
        <v>0</v>
      </c>
      <c r="L15" s="1376">
        <v>0</v>
      </c>
      <c r="M15" s="1431">
        <v>0</v>
      </c>
    </row>
    <row r="16" spans="1:132" ht="23.25">
      <c r="C16" s="1380" t="s">
        <v>1301</v>
      </c>
      <c r="D16" s="1381" t="s">
        <v>1302</v>
      </c>
      <c r="E16" s="1376">
        <v>2.3758096829273398</v>
      </c>
      <c r="F16" s="1376">
        <v>29.884999999999991</v>
      </c>
      <c r="G16" s="1376">
        <v>-27.509190317072651</v>
      </c>
      <c r="H16" s="1431">
        <v>10.804009863736098</v>
      </c>
      <c r="I16" s="1376">
        <v>37.234052579999911</v>
      </c>
      <c r="J16" s="1431">
        <v>-26.430042716263813</v>
      </c>
      <c r="K16" s="1431">
        <v>1.9128448023479905E-3</v>
      </c>
      <c r="L16" s="1376">
        <v>171.28712570975995</v>
      </c>
      <c r="M16" s="1431">
        <v>-171.28521286495766</v>
      </c>
    </row>
    <row r="17" spans="3:13" ht="23.25">
      <c r="C17" s="1380" t="s">
        <v>1303</v>
      </c>
      <c r="D17" s="1381" t="s">
        <v>1304</v>
      </c>
      <c r="E17" s="1383">
        <v>3039.3745666776049</v>
      </c>
      <c r="F17" s="1383">
        <v>5913.6362853688333</v>
      </c>
      <c r="G17" s="1383">
        <v>-2874.2617186912285</v>
      </c>
      <c r="H17" s="1467">
        <v>2326.4122418316183</v>
      </c>
      <c r="I17" s="1383">
        <v>5513.5057735108639</v>
      </c>
      <c r="J17" s="1467">
        <v>-3187.0935316792456</v>
      </c>
      <c r="K17" s="1467">
        <v>2170.5767976010357</v>
      </c>
      <c r="L17" s="1383">
        <v>29326.89641955214</v>
      </c>
      <c r="M17" s="1467">
        <v>-27156.319621951105</v>
      </c>
    </row>
    <row r="18" spans="3:13" ht="23.25">
      <c r="C18" s="1380" t="s">
        <v>1305</v>
      </c>
      <c r="D18" s="1381" t="s">
        <v>1306</v>
      </c>
      <c r="E18" s="1376">
        <v>9077.5027115715129</v>
      </c>
      <c r="F18" s="1376">
        <v>20410.579768674594</v>
      </c>
      <c r="G18" s="1376">
        <v>-11333.077057103088</v>
      </c>
      <c r="H18" s="1431">
        <v>9876.7356716655631</v>
      </c>
      <c r="I18" s="1376">
        <v>22264.205197356787</v>
      </c>
      <c r="J18" s="1431">
        <v>-12387.469525691224</v>
      </c>
      <c r="K18" s="1431">
        <v>8711.3260036162537</v>
      </c>
      <c r="L18" s="1376">
        <v>20245.852379597956</v>
      </c>
      <c r="M18" s="1431">
        <v>-11534.526375981688</v>
      </c>
    </row>
    <row r="19" spans="3:13" ht="23.25">
      <c r="C19" s="1380" t="s">
        <v>1307</v>
      </c>
      <c r="D19" s="1384" t="s">
        <v>1308</v>
      </c>
      <c r="E19" s="1376">
        <v>121.90833955573328</v>
      </c>
      <c r="F19" s="1376">
        <v>292.08483747071068</v>
      </c>
      <c r="G19" s="1376">
        <v>-170.1764979149774</v>
      </c>
      <c r="H19" s="1431">
        <v>2.9550453128864547</v>
      </c>
      <c r="I19" s="1376">
        <v>314.13965541537891</v>
      </c>
      <c r="J19" s="1431">
        <v>-311.18461010249257</v>
      </c>
      <c r="K19" s="1431">
        <v>0.46686087158452239</v>
      </c>
      <c r="L19" s="1376">
        <v>68.900837519842526</v>
      </c>
      <c r="M19" s="1431">
        <v>-68.433976648258067</v>
      </c>
    </row>
    <row r="20" spans="3:13" ht="23.25">
      <c r="C20" s="1380" t="s">
        <v>1309</v>
      </c>
      <c r="D20" s="1384" t="s">
        <v>1310</v>
      </c>
      <c r="E20" s="1376">
        <v>8955.5943720157811</v>
      </c>
      <c r="F20" s="1376">
        <v>20118.494931203895</v>
      </c>
      <c r="G20" s="1376">
        <v>-11162.900559188114</v>
      </c>
      <c r="H20" s="1431">
        <v>9873.78062635268</v>
      </c>
      <c r="I20" s="1376">
        <v>21950.065541941411</v>
      </c>
      <c r="J20" s="1431">
        <v>-12076.284915588723</v>
      </c>
      <c r="K20" s="1431">
        <v>8710.8591427446663</v>
      </c>
      <c r="L20" s="1376">
        <v>20176.95154207811</v>
      </c>
      <c r="M20" s="1431">
        <v>-11466.092399333444</v>
      </c>
    </row>
    <row r="21" spans="3:13" ht="23.25">
      <c r="C21" s="1380" t="s">
        <v>1311</v>
      </c>
      <c r="D21" s="1381" t="s">
        <v>1312</v>
      </c>
      <c r="E21" s="1376">
        <v>137.83823507883199</v>
      </c>
      <c r="F21" s="1376">
        <v>255.95658561625191</v>
      </c>
      <c r="G21" s="1376">
        <v>-118.11835053741993</v>
      </c>
      <c r="H21" s="1431">
        <v>40.698032982702046</v>
      </c>
      <c r="I21" s="1376">
        <v>23.526221851872435</v>
      </c>
      <c r="J21" s="1431">
        <v>17.17181113082961</v>
      </c>
      <c r="K21" s="1431">
        <v>51.176691468187187</v>
      </c>
      <c r="L21" s="1376">
        <v>11.17933182194173</v>
      </c>
      <c r="M21" s="1431">
        <v>39.997359646245457</v>
      </c>
    </row>
    <row r="22" spans="3:13" ht="23.25">
      <c r="C22" s="1380" t="s">
        <v>1313</v>
      </c>
      <c r="D22" s="1381" t="s">
        <v>1314</v>
      </c>
      <c r="E22" s="1376">
        <v>593.9961223516184</v>
      </c>
      <c r="F22" s="1376">
        <v>15711.459463292937</v>
      </c>
      <c r="G22" s="1376">
        <v>-15117.463340941307</v>
      </c>
      <c r="H22" s="1431">
        <v>180.16916984374211</v>
      </c>
      <c r="I22" s="1376">
        <v>14861.596998381094</v>
      </c>
      <c r="J22" s="1431">
        <v>-14681.427828537344</v>
      </c>
      <c r="K22" s="1431">
        <v>153.64766419889202</v>
      </c>
      <c r="L22" s="1376">
        <v>15840.373134735302</v>
      </c>
      <c r="M22" s="1431">
        <v>-15686.725470536403</v>
      </c>
    </row>
    <row r="23" spans="3:13" ht="23.25">
      <c r="C23" s="1380" t="s">
        <v>1315</v>
      </c>
      <c r="D23" s="1381" t="s">
        <v>1316</v>
      </c>
      <c r="E23" s="1376">
        <v>8223.7600145853285</v>
      </c>
      <c r="F23" s="1376">
        <v>4151.0788822947216</v>
      </c>
      <c r="G23" s="1376">
        <v>4072.6811322906069</v>
      </c>
      <c r="H23" s="1431">
        <v>9652.9134235262391</v>
      </c>
      <c r="I23" s="1376">
        <v>7064.9423217084404</v>
      </c>
      <c r="J23" s="1431">
        <v>2587.9711018177986</v>
      </c>
      <c r="K23" s="1431">
        <v>8506.0347870775877</v>
      </c>
      <c r="L23" s="1376">
        <v>4325.3990755208433</v>
      </c>
      <c r="M23" s="1431">
        <v>4180.6357115567444</v>
      </c>
    </row>
    <row r="24" spans="3:13" ht="23.25">
      <c r="C24" s="1380" t="s">
        <v>1317</v>
      </c>
      <c r="D24" s="1381" t="s">
        <v>718</v>
      </c>
      <c r="E24" s="1376" t="s">
        <v>62</v>
      </c>
      <c r="F24" s="1376" t="s">
        <v>62</v>
      </c>
      <c r="G24" s="1376" t="s">
        <v>62</v>
      </c>
      <c r="H24" s="1431">
        <v>213.31504847999997</v>
      </c>
      <c r="I24" s="1376">
        <v>347.87493861000007</v>
      </c>
      <c r="J24" s="1431">
        <v>-134.5598901300001</v>
      </c>
      <c r="K24" s="1431">
        <v>613.64348161999987</v>
      </c>
      <c r="L24" s="1376">
        <v>916.12133139000002</v>
      </c>
      <c r="M24" s="1431">
        <v>-302.47784977000015</v>
      </c>
    </row>
    <row r="25" spans="3:13" ht="23.25">
      <c r="C25" s="1380" t="s">
        <v>1318</v>
      </c>
      <c r="D25" s="1381" t="s">
        <v>1319</v>
      </c>
      <c r="E25" s="1376">
        <v>297.09299999999996</v>
      </c>
      <c r="F25" s="1376">
        <v>927.7828422197008</v>
      </c>
      <c r="G25" s="1376">
        <v>-630.68984221970004</v>
      </c>
      <c r="H25" s="1431">
        <v>76.156327279999971</v>
      </c>
      <c r="I25" s="1376">
        <v>1292.5270409422992</v>
      </c>
      <c r="J25" s="1431">
        <v>-1216.3707136622997</v>
      </c>
      <c r="K25" s="1431">
        <v>314.72805614000004</v>
      </c>
      <c r="L25" s="1376">
        <v>3889.8703412541008</v>
      </c>
      <c r="M25" s="1431">
        <v>-3575.1422851141006</v>
      </c>
    </row>
    <row r="26" spans="3:13" ht="23.25">
      <c r="C26" s="1380" t="s">
        <v>1320</v>
      </c>
      <c r="D26" s="1381" t="s">
        <v>1321</v>
      </c>
      <c r="E26" s="1376" t="s">
        <v>62</v>
      </c>
      <c r="F26" s="1376" t="s">
        <v>62</v>
      </c>
      <c r="G26" s="1376" t="s">
        <v>62</v>
      </c>
      <c r="H26" s="1431">
        <v>85.033327029999896</v>
      </c>
      <c r="I26" s="1376">
        <v>82.617549659999668</v>
      </c>
      <c r="J26" s="1431">
        <v>2.4157773700002281</v>
      </c>
      <c r="K26" s="1431">
        <v>152.46884631999967</v>
      </c>
      <c r="L26" s="1376">
        <v>134.33176451000008</v>
      </c>
      <c r="M26" s="1431">
        <v>18.137081809999586</v>
      </c>
    </row>
    <row r="27" spans="3:13" ht="46.5">
      <c r="C27" s="1380" t="s">
        <v>1322</v>
      </c>
      <c r="D27" s="1381" t="s">
        <v>1323</v>
      </c>
      <c r="E27" s="1376" t="s">
        <v>62</v>
      </c>
      <c r="F27" s="1376" t="s">
        <v>62</v>
      </c>
      <c r="G27" s="1376" t="s">
        <v>62</v>
      </c>
      <c r="H27" s="1431">
        <v>0</v>
      </c>
      <c r="I27" s="1376">
        <v>276.09331081000005</v>
      </c>
      <c r="J27" s="1431">
        <v>-276.09331080999993</v>
      </c>
      <c r="K27" s="1431">
        <v>2.608573530000001</v>
      </c>
      <c r="L27" s="1376">
        <v>81.800902720000067</v>
      </c>
      <c r="M27" s="1431">
        <v>-79.192329190000009</v>
      </c>
    </row>
    <row r="28" spans="3:13" ht="46.5">
      <c r="C28" s="1380" t="s">
        <v>1324</v>
      </c>
      <c r="D28" s="1381" t="s">
        <v>1325</v>
      </c>
      <c r="E28" s="1376">
        <v>746.84399999999914</v>
      </c>
      <c r="F28" s="1376">
        <v>8.3210000000000264</v>
      </c>
      <c r="G28" s="1376">
        <v>738.52299999999923</v>
      </c>
      <c r="H28" s="1431">
        <v>1885.6565071099994</v>
      </c>
      <c r="I28" s="1376">
        <v>345.48510094000039</v>
      </c>
      <c r="J28" s="1431">
        <v>1540.1714061699986</v>
      </c>
      <c r="K28" s="1431">
        <v>4681.5465059800008</v>
      </c>
      <c r="L28" s="1376">
        <v>721.32251387360066</v>
      </c>
      <c r="M28" s="1431">
        <v>3960.2239921063992</v>
      </c>
    </row>
    <row r="29" spans="3:13" ht="23.25">
      <c r="C29" s="1380" t="s">
        <v>1326</v>
      </c>
      <c r="D29" s="1384" t="s">
        <v>1327</v>
      </c>
      <c r="E29" s="1376" t="s">
        <v>62</v>
      </c>
      <c r="F29" s="1376" t="s">
        <v>62</v>
      </c>
      <c r="G29" s="1376" t="s">
        <v>62</v>
      </c>
      <c r="H29" s="1431">
        <v>529.45507963</v>
      </c>
      <c r="I29" s="1376">
        <v>183.62460420000025</v>
      </c>
      <c r="J29" s="1431">
        <v>345.83047542999975</v>
      </c>
      <c r="K29" s="1431">
        <v>3295.7473976099996</v>
      </c>
      <c r="L29" s="1376">
        <v>198.40022212640042</v>
      </c>
      <c r="M29" s="1431">
        <v>3097.3471754835991</v>
      </c>
    </row>
    <row r="30" spans="3:13" ht="23.25">
      <c r="C30" s="1380" t="s">
        <v>1328</v>
      </c>
      <c r="D30" s="1384" t="s">
        <v>1329</v>
      </c>
      <c r="E30" s="1376" t="s">
        <v>62</v>
      </c>
      <c r="F30" s="1376" t="s">
        <v>62</v>
      </c>
      <c r="G30" s="1376" t="s">
        <v>62</v>
      </c>
      <c r="H30" s="1431">
        <v>1348.7119836599995</v>
      </c>
      <c r="I30" s="1376">
        <v>160.54477233000011</v>
      </c>
      <c r="J30" s="1431">
        <v>1188.167211330001</v>
      </c>
      <c r="K30" s="1431">
        <v>1375.0855414300004</v>
      </c>
      <c r="L30" s="1376">
        <v>507.76189346720003</v>
      </c>
      <c r="M30" s="1431">
        <v>867.32364796279944</v>
      </c>
    </row>
    <row r="31" spans="3:13" ht="23.25">
      <c r="C31" s="1380" t="s">
        <v>1330</v>
      </c>
      <c r="D31" s="1384" t="s">
        <v>1331</v>
      </c>
      <c r="E31" s="1376" t="s">
        <v>62</v>
      </c>
      <c r="F31" s="1376" t="s">
        <v>62</v>
      </c>
      <c r="G31" s="1376" t="s">
        <v>62</v>
      </c>
      <c r="H31" s="1431">
        <v>7.4894438200000053</v>
      </c>
      <c r="I31" s="1376">
        <v>1.3157244099999872</v>
      </c>
      <c r="J31" s="1431">
        <v>6.1737194100000181</v>
      </c>
      <c r="K31" s="1431">
        <v>10.71356694</v>
      </c>
      <c r="L31" s="1376">
        <v>15.160398279999995</v>
      </c>
      <c r="M31" s="1431">
        <v>-4.4468313399999957</v>
      </c>
    </row>
    <row r="32" spans="3:13" ht="23.25">
      <c r="C32" s="1380" t="s">
        <v>1332</v>
      </c>
      <c r="D32" s="1381" t="s">
        <v>1333</v>
      </c>
      <c r="E32" s="1376" t="s">
        <v>62</v>
      </c>
      <c r="F32" s="1376" t="s">
        <v>62</v>
      </c>
      <c r="G32" s="1376" t="s">
        <v>62</v>
      </c>
      <c r="H32" s="1431">
        <v>5640.6880131215948</v>
      </c>
      <c r="I32" s="1376">
        <v>1404.5293063800009</v>
      </c>
      <c r="J32" s="1431">
        <v>4236.1587067415931</v>
      </c>
      <c r="K32" s="1431">
        <v>7679.2854110900007</v>
      </c>
      <c r="L32" s="1376">
        <v>1879.7696962876798</v>
      </c>
      <c r="M32" s="1431">
        <v>5799.5157148023209</v>
      </c>
    </row>
    <row r="33" spans="3:13" ht="23.25">
      <c r="C33" s="1380" t="s">
        <v>1334</v>
      </c>
      <c r="D33" s="1384" t="s">
        <v>1335</v>
      </c>
      <c r="E33" s="1376" t="s">
        <v>62</v>
      </c>
      <c r="F33" s="1376" t="s">
        <v>62</v>
      </c>
      <c r="G33" s="1376" t="s">
        <v>62</v>
      </c>
      <c r="H33" s="1431">
        <v>15.986873750000001</v>
      </c>
      <c r="I33" s="1376">
        <v>1.2395984499999955</v>
      </c>
      <c r="J33" s="1431">
        <v>14.747275300000013</v>
      </c>
      <c r="K33" s="1431">
        <v>14.795005890000013</v>
      </c>
      <c r="L33" s="1376">
        <v>9.4485740000003204E-2</v>
      </c>
      <c r="M33" s="1431">
        <v>14.70052015000001</v>
      </c>
    </row>
    <row r="34" spans="3:13" ht="46.5">
      <c r="C34" s="1380" t="s">
        <v>1336</v>
      </c>
      <c r="D34" s="1384" t="s">
        <v>1337</v>
      </c>
      <c r="E34" s="1383" t="s">
        <v>62</v>
      </c>
      <c r="F34" s="1383" t="s">
        <v>62</v>
      </c>
      <c r="G34" s="1383" t="s">
        <v>62</v>
      </c>
      <c r="H34" s="1467">
        <v>3475.3268933799991</v>
      </c>
      <c r="I34" s="1383">
        <v>632.46399254000016</v>
      </c>
      <c r="J34" s="1467">
        <v>2842.8629008399985</v>
      </c>
      <c r="K34" s="1467">
        <v>5591.0189809399999</v>
      </c>
      <c r="L34" s="1383">
        <v>480.72384819768013</v>
      </c>
      <c r="M34" s="1467">
        <v>5110.2951327423179</v>
      </c>
    </row>
    <row r="35" spans="3:13" ht="46.5">
      <c r="C35" s="1380" t="s">
        <v>1338</v>
      </c>
      <c r="D35" s="1384" t="s">
        <v>1339</v>
      </c>
      <c r="E35" s="1376" t="s">
        <v>62</v>
      </c>
      <c r="F35" s="1376" t="s">
        <v>62</v>
      </c>
      <c r="G35" s="1376" t="s">
        <v>62</v>
      </c>
      <c r="H35" s="1431">
        <v>2149.3742459915993</v>
      </c>
      <c r="I35" s="1376">
        <v>770.82571539000037</v>
      </c>
      <c r="J35" s="1431">
        <v>1378.548530601598</v>
      </c>
      <c r="K35" s="1431">
        <v>2073.4714242599985</v>
      </c>
      <c r="L35" s="1376">
        <v>1398.9513623500006</v>
      </c>
      <c r="M35" s="1431">
        <v>674.52006190999782</v>
      </c>
    </row>
    <row r="36" spans="3:13" ht="46.5">
      <c r="C36" s="1380" t="s">
        <v>1340</v>
      </c>
      <c r="D36" s="1381" t="s">
        <v>1341</v>
      </c>
      <c r="E36" s="1376" t="s">
        <v>62</v>
      </c>
      <c r="F36" s="1376" t="s">
        <v>62</v>
      </c>
      <c r="G36" s="1376" t="s">
        <v>62</v>
      </c>
      <c r="H36" s="1431">
        <v>346.43720309999981</v>
      </c>
      <c r="I36" s="1376">
        <v>41.378126970000039</v>
      </c>
      <c r="J36" s="1431">
        <v>305.05907612999977</v>
      </c>
      <c r="K36" s="1431">
        <v>469.88802136999993</v>
      </c>
      <c r="L36" s="1376">
        <v>1837.6348766047995</v>
      </c>
      <c r="M36" s="1431">
        <v>-1367.7468552347996</v>
      </c>
    </row>
    <row r="37" spans="3:13" ht="23.25">
      <c r="C37" s="1380" t="s">
        <v>1342</v>
      </c>
      <c r="D37" s="1384" t="s">
        <v>1343</v>
      </c>
      <c r="E37" s="1376" t="s">
        <v>62</v>
      </c>
      <c r="F37" s="1376" t="s">
        <v>62</v>
      </c>
      <c r="G37" s="1376" t="s">
        <v>62</v>
      </c>
      <c r="H37" s="1431">
        <v>297.86001614999986</v>
      </c>
      <c r="I37" s="1376">
        <v>27.793518210000002</v>
      </c>
      <c r="J37" s="1431">
        <v>270.06649793999986</v>
      </c>
      <c r="K37" s="1431">
        <v>464.11176488000001</v>
      </c>
      <c r="L37" s="1376">
        <v>544.68775280479963</v>
      </c>
      <c r="M37" s="1431">
        <v>-80.575987924799847</v>
      </c>
    </row>
    <row r="38" spans="3:13" ht="46.5">
      <c r="C38" s="1380" t="s">
        <v>1344</v>
      </c>
      <c r="D38" s="1384" t="s">
        <v>1345</v>
      </c>
      <c r="E38" s="1376" t="s">
        <v>62</v>
      </c>
      <c r="F38" s="1376" t="s">
        <v>62</v>
      </c>
      <c r="G38" s="1376" t="s">
        <v>62</v>
      </c>
      <c r="H38" s="1431">
        <v>48.57718694999997</v>
      </c>
      <c r="I38" s="1376">
        <v>13.584608760000009</v>
      </c>
      <c r="J38" s="1431">
        <v>34.992578189999961</v>
      </c>
      <c r="K38" s="1431">
        <v>5.7762564899999944</v>
      </c>
      <c r="L38" s="1376">
        <v>1292.9471238000001</v>
      </c>
      <c r="M38" s="1431">
        <v>-1287.1708673099999</v>
      </c>
    </row>
    <row r="39" spans="3:13" ht="23.25">
      <c r="C39" s="1380" t="s">
        <v>1346</v>
      </c>
      <c r="D39" s="1381" t="s">
        <v>1347</v>
      </c>
      <c r="E39" s="1376">
        <v>2441.7734312816665</v>
      </c>
      <c r="F39" s="1376">
        <v>2.7070000000001073</v>
      </c>
      <c r="G39" s="1376">
        <v>2439.066431281668</v>
      </c>
      <c r="H39" s="1431">
        <v>4975.0106730994994</v>
      </c>
      <c r="I39" s="1376">
        <v>216.18792365949957</v>
      </c>
      <c r="J39" s="1431">
        <v>4758.8227494400016</v>
      </c>
      <c r="K39" s="1431">
        <v>5555.3684595994964</v>
      </c>
      <c r="L39" s="1376">
        <v>999.94819108400043</v>
      </c>
      <c r="M39" s="1431">
        <v>4555.420268515496</v>
      </c>
    </row>
    <row r="40" spans="3:13" ht="23.25">
      <c r="C40" s="1374" t="s">
        <v>1348</v>
      </c>
      <c r="D40" s="1375" t="s">
        <v>1349</v>
      </c>
      <c r="E40" s="1376">
        <v>12708.610696632677</v>
      </c>
      <c r="F40" s="1376">
        <v>3252.6612510787527</v>
      </c>
      <c r="G40" s="1376">
        <v>9455.9494455539316</v>
      </c>
      <c r="H40" s="1431">
        <v>12244.128353838256</v>
      </c>
      <c r="I40" s="1376">
        <v>3958.2164258025659</v>
      </c>
      <c r="J40" s="1431">
        <v>8285.9119280357045</v>
      </c>
      <c r="K40" s="1431">
        <v>10979.139968359872</v>
      </c>
      <c r="L40" s="1376">
        <v>5383.9868592195489</v>
      </c>
      <c r="M40" s="1431">
        <v>5595.1531091403522</v>
      </c>
    </row>
    <row r="41" spans="3:13" ht="23.25">
      <c r="C41" s="1380" t="s">
        <v>1350</v>
      </c>
      <c r="D41" s="1385" t="s">
        <v>1351</v>
      </c>
      <c r="E41" s="1376" t="s">
        <v>62</v>
      </c>
      <c r="F41" s="1376" t="s">
        <v>62</v>
      </c>
      <c r="G41" s="1376" t="s">
        <v>62</v>
      </c>
      <c r="H41" s="1431">
        <v>1191.7672518782674</v>
      </c>
      <c r="I41" s="1376">
        <v>83.236022225145121</v>
      </c>
      <c r="J41" s="1431">
        <v>1108.5312296531229</v>
      </c>
      <c r="K41" s="1431">
        <v>1596.0500181298921</v>
      </c>
      <c r="L41" s="1376">
        <v>62.805187893340872</v>
      </c>
      <c r="M41" s="1431">
        <v>1533.2448302365519</v>
      </c>
    </row>
    <row r="42" spans="3:13" ht="23.25">
      <c r="C42" s="1380" t="s">
        <v>1352</v>
      </c>
      <c r="D42" s="1385" t="s">
        <v>1353</v>
      </c>
      <c r="E42" s="1376">
        <v>5576.9530000000013</v>
      </c>
      <c r="F42" s="1376">
        <v>2532.8009999999995</v>
      </c>
      <c r="G42" s="1376">
        <v>3044.1520000000019</v>
      </c>
      <c r="H42" s="1431">
        <v>10837.678107090011</v>
      </c>
      <c r="I42" s="1376">
        <v>3871.8115600574201</v>
      </c>
      <c r="J42" s="1431">
        <v>6965.8665470325795</v>
      </c>
      <c r="K42" s="1431">
        <v>9286.9101679999876</v>
      </c>
      <c r="L42" s="1376">
        <v>5321.1816713262015</v>
      </c>
      <c r="M42" s="1431">
        <v>3965.7284966738007</v>
      </c>
    </row>
    <row r="43" spans="3:13" ht="23.25">
      <c r="C43" s="1380" t="s">
        <v>1354</v>
      </c>
      <c r="D43" s="1381" t="s">
        <v>1355</v>
      </c>
      <c r="E43" s="1376">
        <v>0</v>
      </c>
      <c r="F43" s="1376">
        <v>1457.3859999999986</v>
      </c>
      <c r="G43" s="1376">
        <v>-1457.3859999999986</v>
      </c>
      <c r="H43" s="1431">
        <v>0</v>
      </c>
      <c r="I43" s="1376">
        <v>366.6032483400013</v>
      </c>
      <c r="J43" s="1431">
        <v>-366.6032483400013</v>
      </c>
      <c r="K43" s="1431">
        <v>0</v>
      </c>
      <c r="L43" s="1376">
        <v>263.67410727999959</v>
      </c>
      <c r="M43" s="1431">
        <v>-263.67410727999959</v>
      </c>
    </row>
    <row r="44" spans="3:13" ht="46.5">
      <c r="C44" s="1380" t="s">
        <v>1356</v>
      </c>
      <c r="D44" s="1386" t="s">
        <v>1357</v>
      </c>
      <c r="E44" s="1376">
        <v>0</v>
      </c>
      <c r="F44" s="1376">
        <v>1457.3859999999986</v>
      </c>
      <c r="G44" s="1376">
        <v>-1457.3859999999986</v>
      </c>
      <c r="H44" s="1431">
        <v>0</v>
      </c>
      <c r="I44" s="1376">
        <v>366.6032483400013</v>
      </c>
      <c r="J44" s="1431">
        <v>-366.6032483400013</v>
      </c>
      <c r="K44" s="1431">
        <v>0</v>
      </c>
      <c r="L44" s="1376">
        <v>263.67410727999959</v>
      </c>
      <c r="M44" s="1431">
        <v>-263.67410727999959</v>
      </c>
    </row>
    <row r="45" spans="3:13" ht="46.5">
      <c r="C45" s="1380" t="s">
        <v>1358</v>
      </c>
      <c r="D45" s="1387" t="s">
        <v>1359</v>
      </c>
      <c r="E45" s="1376">
        <v>0</v>
      </c>
      <c r="F45" s="1376">
        <v>1457.3859999999986</v>
      </c>
      <c r="G45" s="1376">
        <v>-1457.3859999999986</v>
      </c>
      <c r="H45" s="1431">
        <v>0</v>
      </c>
      <c r="I45" s="1376">
        <v>366.6032483400013</v>
      </c>
      <c r="J45" s="1431">
        <v>-366.6032483400013</v>
      </c>
      <c r="K45" s="1431">
        <v>0</v>
      </c>
      <c r="L45" s="1376">
        <v>263.67410727999959</v>
      </c>
      <c r="M45" s="1431">
        <v>-263.67410727999959</v>
      </c>
    </row>
    <row r="46" spans="3:13" ht="23.25">
      <c r="C46" s="1380" t="s">
        <v>1360</v>
      </c>
      <c r="D46" s="1387" t="s">
        <v>1361</v>
      </c>
      <c r="E46" s="1376" t="s">
        <v>62</v>
      </c>
      <c r="F46" s="1376" t="s">
        <v>62</v>
      </c>
      <c r="G46" s="1376" t="s">
        <v>62</v>
      </c>
      <c r="H46" s="1431" t="s">
        <v>62</v>
      </c>
      <c r="I46" s="1376" t="s">
        <v>62</v>
      </c>
      <c r="J46" s="1431" t="s">
        <v>62</v>
      </c>
      <c r="K46" s="1431" t="s">
        <v>62</v>
      </c>
      <c r="L46" s="1376" t="s">
        <v>62</v>
      </c>
      <c r="M46" s="1431" t="s">
        <v>62</v>
      </c>
    </row>
    <row r="47" spans="3:13" ht="23.25">
      <c r="C47" s="1380" t="s">
        <v>1362</v>
      </c>
      <c r="D47" s="1386" t="s">
        <v>1363</v>
      </c>
      <c r="E47" s="1376" t="s">
        <v>62</v>
      </c>
      <c r="F47" s="1376" t="s">
        <v>62</v>
      </c>
      <c r="G47" s="1376" t="s">
        <v>62</v>
      </c>
      <c r="H47" s="1431" t="s">
        <v>62</v>
      </c>
      <c r="I47" s="1376" t="s">
        <v>62</v>
      </c>
      <c r="J47" s="1431" t="s">
        <v>62</v>
      </c>
      <c r="K47" s="1431" t="s">
        <v>62</v>
      </c>
      <c r="L47" s="1376" t="s">
        <v>62</v>
      </c>
      <c r="M47" s="1431" t="s">
        <v>62</v>
      </c>
    </row>
    <row r="48" spans="3:13" ht="23.25">
      <c r="C48" s="1380" t="s">
        <v>1364</v>
      </c>
      <c r="D48" s="1381" t="s">
        <v>1365</v>
      </c>
      <c r="E48" s="1376">
        <v>0</v>
      </c>
      <c r="F48" s="1376">
        <v>0</v>
      </c>
      <c r="G48" s="1376">
        <v>0</v>
      </c>
      <c r="H48" s="1431">
        <v>0</v>
      </c>
      <c r="I48" s="1376">
        <v>0</v>
      </c>
      <c r="J48" s="1431">
        <v>0</v>
      </c>
      <c r="K48" s="1431">
        <v>0</v>
      </c>
      <c r="L48" s="1376">
        <v>0</v>
      </c>
      <c r="M48" s="1431">
        <v>0</v>
      </c>
    </row>
    <row r="49" spans="3:13" ht="23.25">
      <c r="C49" s="1380" t="s">
        <v>1366</v>
      </c>
      <c r="D49" s="1381" t="s">
        <v>1367</v>
      </c>
      <c r="E49" s="1376">
        <v>486.40099999999802</v>
      </c>
      <c r="F49" s="1376">
        <v>1075.415</v>
      </c>
      <c r="G49" s="1376">
        <v>-589.01400000000194</v>
      </c>
      <c r="H49" s="1431">
        <v>521.78444488000014</v>
      </c>
      <c r="I49" s="1376">
        <v>3505.2083117174207</v>
      </c>
      <c r="J49" s="1431">
        <v>-2983.4238668374201</v>
      </c>
      <c r="K49" s="1431">
        <v>329.81088288000001</v>
      </c>
      <c r="L49" s="1376">
        <v>5057.5075640462019</v>
      </c>
      <c r="M49" s="1431">
        <v>-4727.6966811662005</v>
      </c>
    </row>
    <row r="50" spans="3:13" ht="23.25">
      <c r="C50" s="1380" t="s">
        <v>1368</v>
      </c>
      <c r="D50" s="1381" t="s">
        <v>1369</v>
      </c>
      <c r="E50" s="1376">
        <v>5090.5520000000033</v>
      </c>
      <c r="F50" s="1376">
        <v>0</v>
      </c>
      <c r="G50" s="1376">
        <v>5090.5520000000033</v>
      </c>
      <c r="H50" s="1431">
        <v>10315.893662210008</v>
      </c>
      <c r="I50" s="1376">
        <v>0</v>
      </c>
      <c r="J50" s="1431">
        <v>10315.893662210008</v>
      </c>
      <c r="K50" s="1431">
        <v>8957.099285119999</v>
      </c>
      <c r="L50" s="1376">
        <v>0</v>
      </c>
      <c r="M50" s="1431">
        <v>8957.099285119999</v>
      </c>
    </row>
    <row r="51" spans="3:13" ht="23.25">
      <c r="C51" s="1380" t="s">
        <v>1370</v>
      </c>
      <c r="D51" s="1385" t="s">
        <v>1371</v>
      </c>
      <c r="E51" s="1388" t="s">
        <v>62</v>
      </c>
      <c r="F51" s="1388" t="s">
        <v>62</v>
      </c>
      <c r="G51" s="1388" t="s">
        <v>62</v>
      </c>
      <c r="H51" s="1468">
        <v>214.68299487000013</v>
      </c>
      <c r="I51" s="1388">
        <v>3.1688435199999998</v>
      </c>
      <c r="J51" s="1468">
        <v>211.51415135000002</v>
      </c>
      <c r="K51" s="1468">
        <v>96.179782230000001</v>
      </c>
      <c r="L51" s="1388">
        <v>0</v>
      </c>
      <c r="M51" s="1468">
        <v>96.179782230000001</v>
      </c>
    </row>
    <row r="52" spans="3:13" ht="23.25">
      <c r="C52" s="1374" t="s">
        <v>1372</v>
      </c>
      <c r="D52" s="1375" t="s">
        <v>1373</v>
      </c>
      <c r="E52" s="1388">
        <v>132922.83472779661</v>
      </c>
      <c r="F52" s="1388">
        <v>377.96839813398401</v>
      </c>
      <c r="G52" s="1388">
        <v>132544.86632966285</v>
      </c>
      <c r="H52" s="1468">
        <v>154908.70565090654</v>
      </c>
      <c r="I52" s="1388">
        <v>1084.604685852144</v>
      </c>
      <c r="J52" s="1468">
        <v>153824.10096505471</v>
      </c>
      <c r="K52" s="1468">
        <v>229903.67482941388</v>
      </c>
      <c r="L52" s="1388">
        <v>1137.2661657823683</v>
      </c>
      <c r="M52" s="1468">
        <v>228766.40866363142</v>
      </c>
    </row>
    <row r="53" spans="3:13" ht="23.25">
      <c r="C53" s="1380" t="s">
        <v>1374</v>
      </c>
      <c r="D53" s="1385" t="s">
        <v>1375</v>
      </c>
      <c r="E53" s="1376">
        <v>1771.2116856868015</v>
      </c>
      <c r="F53" s="1376">
        <v>0</v>
      </c>
      <c r="G53" s="1376">
        <v>1771.2116856868015</v>
      </c>
      <c r="H53" s="1431">
        <v>2272.8880171849978</v>
      </c>
      <c r="I53" s="1376">
        <v>0</v>
      </c>
      <c r="J53" s="1431">
        <v>2272.8880171849978</v>
      </c>
      <c r="K53" s="1431">
        <v>3602.3274383929347</v>
      </c>
      <c r="L53" s="1376">
        <v>0</v>
      </c>
      <c r="M53" s="1431">
        <v>3602.3274383929347</v>
      </c>
    </row>
    <row r="54" spans="3:13" ht="46.5">
      <c r="C54" s="1380" t="s">
        <v>1376</v>
      </c>
      <c r="D54" s="1389" t="s">
        <v>1377</v>
      </c>
      <c r="E54" s="1388">
        <v>1771.2116856868015</v>
      </c>
      <c r="F54" s="1388">
        <v>0</v>
      </c>
      <c r="G54" s="1388">
        <v>1771.2116856868015</v>
      </c>
      <c r="H54" s="1468">
        <v>2272.8880171849978</v>
      </c>
      <c r="I54" s="1388">
        <v>0</v>
      </c>
      <c r="J54" s="1468">
        <v>2272.8880171849978</v>
      </c>
      <c r="K54" s="1468">
        <v>3602.3274383929347</v>
      </c>
      <c r="L54" s="1388">
        <v>0</v>
      </c>
      <c r="M54" s="1468">
        <v>3602.3274383929347</v>
      </c>
    </row>
    <row r="55" spans="3:13" ht="46.5">
      <c r="C55" s="1380" t="s">
        <v>1378</v>
      </c>
      <c r="D55" s="1385" t="s">
        <v>1379</v>
      </c>
      <c r="E55" s="1388">
        <v>131151.62304210989</v>
      </c>
      <c r="F55" s="1388">
        <v>377.96839813398401</v>
      </c>
      <c r="G55" s="1388">
        <v>130773.65464397613</v>
      </c>
      <c r="H55" s="1468">
        <v>152635.81763372151</v>
      </c>
      <c r="I55" s="1388">
        <v>1084.604685852144</v>
      </c>
      <c r="J55" s="1468">
        <v>151551.21294786967</v>
      </c>
      <c r="K55" s="1468">
        <v>226301.34739102097</v>
      </c>
      <c r="L55" s="1388">
        <v>1137.2661657823683</v>
      </c>
      <c r="M55" s="1468">
        <v>225164.08122523851</v>
      </c>
    </row>
    <row r="56" spans="3:13" ht="69.75">
      <c r="C56" s="1380" t="s">
        <v>1380</v>
      </c>
      <c r="D56" s="1381" t="s">
        <v>1381</v>
      </c>
      <c r="E56" s="1388">
        <v>121393.30119294883</v>
      </c>
      <c r="F56" s="1388">
        <v>300.17274838129379</v>
      </c>
      <c r="G56" s="1388">
        <v>121093.12844456767</v>
      </c>
      <c r="H56" s="1468">
        <v>140070.48822101858</v>
      </c>
      <c r="I56" s="1388">
        <v>1062.9218590277642</v>
      </c>
      <c r="J56" s="1468">
        <v>139007.56636199099</v>
      </c>
      <c r="K56" s="1468">
        <v>210543.37830780074</v>
      </c>
      <c r="L56" s="1388">
        <v>825.36194242745478</v>
      </c>
      <c r="M56" s="1468">
        <v>209718.01636537327</v>
      </c>
    </row>
    <row r="57" spans="3:13" ht="23.25">
      <c r="C57" s="1380" t="s">
        <v>1382</v>
      </c>
      <c r="D57" s="1382" t="s">
        <v>1383</v>
      </c>
      <c r="E57" s="1388">
        <v>121393.30119294883</v>
      </c>
      <c r="F57" s="1388">
        <v>300.17274838129379</v>
      </c>
      <c r="G57" s="1388">
        <v>121093.12844456767</v>
      </c>
      <c r="H57" s="1468">
        <v>139537.77519320557</v>
      </c>
      <c r="I57" s="1388">
        <v>1061.7365699433167</v>
      </c>
      <c r="J57" s="1468">
        <v>138476.03862326231</v>
      </c>
      <c r="K57" s="1468">
        <v>209753.42860808363</v>
      </c>
      <c r="L57" s="1388">
        <v>825.24526485823844</v>
      </c>
      <c r="M57" s="1468">
        <v>208928.18334322539</v>
      </c>
    </row>
    <row r="58" spans="3:13" ht="23.25">
      <c r="C58" s="1380" t="s">
        <v>1384</v>
      </c>
      <c r="D58" s="1381" t="s">
        <v>1385</v>
      </c>
      <c r="E58" s="1388">
        <v>9758.3218491611478</v>
      </c>
      <c r="F58" s="1388">
        <v>77.795649752690167</v>
      </c>
      <c r="G58" s="1388">
        <v>9680.5261994084576</v>
      </c>
      <c r="H58" s="1468">
        <v>12565.329412703053</v>
      </c>
      <c r="I58" s="1388">
        <v>21.682826824380527</v>
      </c>
      <c r="J58" s="1468">
        <v>12543.646585878683</v>
      </c>
      <c r="K58" s="1468">
        <v>15757.96908322016</v>
      </c>
      <c r="L58" s="1388">
        <v>311.90422335491371</v>
      </c>
      <c r="M58" s="1468">
        <v>15446.064859865248</v>
      </c>
    </row>
    <row r="59" spans="3:13" ht="23.25">
      <c r="C59" s="1380" t="s">
        <v>1386</v>
      </c>
      <c r="D59" s="1390" t="s">
        <v>1387</v>
      </c>
      <c r="E59" s="1388" t="s">
        <v>62</v>
      </c>
      <c r="F59" s="1388" t="s">
        <v>62</v>
      </c>
      <c r="G59" s="1388" t="s">
        <v>62</v>
      </c>
      <c r="H59" s="1468" t="s">
        <v>62</v>
      </c>
      <c r="I59" s="1388" t="s">
        <v>62</v>
      </c>
      <c r="J59" s="1468" t="s">
        <v>62</v>
      </c>
      <c r="K59" s="1468" t="s">
        <v>62</v>
      </c>
      <c r="L59" s="1388" t="s">
        <v>62</v>
      </c>
      <c r="M59" s="1468" t="s">
        <v>62</v>
      </c>
    </row>
    <row r="60" spans="3:13" ht="23.25">
      <c r="C60" s="1380" t="s">
        <v>1388</v>
      </c>
      <c r="D60" s="1390" t="s">
        <v>1389</v>
      </c>
      <c r="E60" s="1388">
        <v>5430.5313229872918</v>
      </c>
      <c r="F60" s="1388">
        <v>0</v>
      </c>
      <c r="G60" s="1388">
        <v>5430.5313229872918</v>
      </c>
      <c r="H60" s="1468">
        <v>5783.6826111747068</v>
      </c>
      <c r="I60" s="1388">
        <v>0</v>
      </c>
      <c r="J60" s="1468">
        <v>5783.6826111747068</v>
      </c>
      <c r="K60" s="1468">
        <v>7664.4521495735462</v>
      </c>
      <c r="L60" s="1388">
        <v>0</v>
      </c>
      <c r="M60" s="1468">
        <v>7664.4521495735462</v>
      </c>
    </row>
    <row r="61" spans="3:13" ht="23.25">
      <c r="C61" s="1380" t="s">
        <v>1390</v>
      </c>
      <c r="D61" s="1390" t="s">
        <v>1391</v>
      </c>
      <c r="E61" s="1388" t="s">
        <v>62</v>
      </c>
      <c r="F61" s="1388" t="s">
        <v>62</v>
      </c>
      <c r="G61" s="1388" t="s">
        <v>62</v>
      </c>
      <c r="H61" s="1468" t="s">
        <v>62</v>
      </c>
      <c r="I61" s="1388" t="s">
        <v>62</v>
      </c>
      <c r="J61" s="1468" t="s">
        <v>62</v>
      </c>
      <c r="K61" s="1468" t="s">
        <v>62</v>
      </c>
      <c r="L61" s="1388" t="s">
        <v>62</v>
      </c>
      <c r="M61" s="1468" t="s">
        <v>62</v>
      </c>
    </row>
    <row r="62" spans="3:13" ht="23.25">
      <c r="C62" s="1380" t="s">
        <v>1392</v>
      </c>
      <c r="D62" s="1390" t="s">
        <v>1393</v>
      </c>
      <c r="E62" s="1388">
        <v>184.5809999999999</v>
      </c>
      <c r="F62" s="1388">
        <v>7.2000000000002728E-2</v>
      </c>
      <c r="G62" s="1388">
        <v>184.50899999999979</v>
      </c>
      <c r="H62" s="1468">
        <v>231.84919353999999</v>
      </c>
      <c r="I62" s="1388">
        <v>2.0400000000000063</v>
      </c>
      <c r="J62" s="1468">
        <v>229.80919354000002</v>
      </c>
      <c r="K62" s="1468">
        <v>261.52513107999994</v>
      </c>
      <c r="L62" s="1388">
        <v>1.8504287599999998</v>
      </c>
      <c r="M62" s="1468">
        <v>259.67470232000005</v>
      </c>
    </row>
    <row r="63" spans="3:13" ht="23.25">
      <c r="C63" s="1380" t="s">
        <v>1394</v>
      </c>
      <c r="D63" s="1390" t="s">
        <v>1395</v>
      </c>
      <c r="E63" s="1388" t="s">
        <v>62</v>
      </c>
      <c r="F63" s="1388" t="s">
        <v>62</v>
      </c>
      <c r="G63" s="1388" t="s">
        <v>62</v>
      </c>
      <c r="H63" s="1468">
        <v>3406.122305460296</v>
      </c>
      <c r="I63" s="1388">
        <v>0</v>
      </c>
      <c r="J63" s="1468">
        <v>3406.122305460296</v>
      </c>
      <c r="K63" s="1468">
        <v>4396.7649589841531</v>
      </c>
      <c r="L63" s="1388">
        <v>0</v>
      </c>
      <c r="M63" s="1468">
        <v>4396.7649589841531</v>
      </c>
    </row>
    <row r="64" spans="3:13" ht="23.25">
      <c r="C64" s="1380" t="s">
        <v>1396</v>
      </c>
      <c r="D64" s="1390" t="s">
        <v>1397</v>
      </c>
      <c r="E64" s="1388" t="s">
        <v>62</v>
      </c>
      <c r="F64" s="1388" t="s">
        <v>62</v>
      </c>
      <c r="G64" s="1388" t="s">
        <v>62</v>
      </c>
      <c r="H64" s="1468">
        <v>3143.6753025280595</v>
      </c>
      <c r="I64" s="1388">
        <v>19.642826824380563</v>
      </c>
      <c r="J64" s="1468">
        <v>3124.0324757036797</v>
      </c>
      <c r="K64" s="1468">
        <v>3435.2268435824517</v>
      </c>
      <c r="L64" s="1388">
        <v>310.05379459491371</v>
      </c>
      <c r="M64" s="1468">
        <v>3125.1730489875372</v>
      </c>
    </row>
    <row r="65" spans="3:22" ht="23.25">
      <c r="C65" s="1374">
        <v>2</v>
      </c>
      <c r="D65" s="1391" t="s">
        <v>1398</v>
      </c>
      <c r="E65" s="1388">
        <v>909.1667935180003</v>
      </c>
      <c r="F65" s="1388">
        <v>24.874000000000002</v>
      </c>
      <c r="G65" s="1388">
        <v>884.29279351800005</v>
      </c>
      <c r="H65" s="1468">
        <v>1307.6973267779995</v>
      </c>
      <c r="I65" s="1388">
        <v>0</v>
      </c>
      <c r="J65" s="1468">
        <v>1307.6973267779995</v>
      </c>
      <c r="K65" s="1468">
        <v>1908.2220902890003</v>
      </c>
      <c r="L65" s="1388">
        <v>0</v>
      </c>
      <c r="M65" s="1468">
        <v>1908.2220902890003</v>
      </c>
    </row>
    <row r="66" spans="3:22" ht="23.25">
      <c r="C66" s="1380">
        <v>2.1</v>
      </c>
      <c r="D66" s="1390" t="s">
        <v>1399</v>
      </c>
      <c r="E66" s="1388">
        <v>909.1667935180003</v>
      </c>
      <c r="F66" s="1388">
        <v>0</v>
      </c>
      <c r="G66" s="1388">
        <v>909.1667935180003</v>
      </c>
      <c r="H66" s="1468">
        <v>1307.6973267779995</v>
      </c>
      <c r="I66" s="1388">
        <v>0</v>
      </c>
      <c r="J66" s="1468">
        <v>1307.6973267779995</v>
      </c>
      <c r="K66" s="1468">
        <v>1908.2220902890003</v>
      </c>
      <c r="L66" s="1388">
        <v>0</v>
      </c>
      <c r="M66" s="1468">
        <v>1908.2220902890003</v>
      </c>
      <c r="U66" s="1377"/>
      <c r="V66" s="1377"/>
    </row>
    <row r="67" spans="3:22" ht="23.25">
      <c r="C67" s="1380" t="s">
        <v>1400</v>
      </c>
      <c r="D67" s="1386" t="s">
        <v>1401</v>
      </c>
      <c r="E67" s="1388">
        <v>0</v>
      </c>
      <c r="F67" s="1388">
        <v>0</v>
      </c>
      <c r="G67" s="1388">
        <v>0</v>
      </c>
      <c r="H67" s="1468">
        <v>0</v>
      </c>
      <c r="I67" s="1388">
        <v>0</v>
      </c>
      <c r="J67" s="1468">
        <v>0</v>
      </c>
      <c r="K67" s="1468">
        <v>0</v>
      </c>
      <c r="L67" s="1388">
        <v>0</v>
      </c>
      <c r="M67" s="1468">
        <v>0</v>
      </c>
    </row>
    <row r="68" spans="3:22" ht="23.25">
      <c r="C68" s="1380" t="s">
        <v>1402</v>
      </c>
      <c r="D68" s="1386" t="s">
        <v>1403</v>
      </c>
      <c r="E68" s="1388">
        <v>909.1667935180003</v>
      </c>
      <c r="F68" s="1388">
        <v>0</v>
      </c>
      <c r="G68" s="1388">
        <v>909.1667935180003</v>
      </c>
      <c r="H68" s="1468">
        <v>1307.6973267779995</v>
      </c>
      <c r="I68" s="1388">
        <v>0</v>
      </c>
      <c r="J68" s="1468">
        <v>1307.6973267779995</v>
      </c>
      <c r="K68" s="1468">
        <v>1908.2220902890003</v>
      </c>
      <c r="L68" s="1388">
        <v>0</v>
      </c>
      <c r="M68" s="1468">
        <v>1908.2220902890003</v>
      </c>
    </row>
    <row r="69" spans="3:22" ht="46.5">
      <c r="C69" s="1380">
        <v>2.2000000000000002</v>
      </c>
      <c r="D69" s="1390" t="s">
        <v>1404</v>
      </c>
      <c r="E69" s="1388" t="s">
        <v>62</v>
      </c>
      <c r="F69" s="1388" t="s">
        <v>62</v>
      </c>
      <c r="G69" s="1388" t="s">
        <v>62</v>
      </c>
      <c r="H69" s="1468">
        <v>0</v>
      </c>
      <c r="I69" s="1388">
        <v>0</v>
      </c>
      <c r="J69" s="1468">
        <v>0</v>
      </c>
      <c r="K69" s="1468">
        <v>0</v>
      </c>
      <c r="L69" s="1388">
        <v>0</v>
      </c>
      <c r="M69" s="1468">
        <v>0</v>
      </c>
    </row>
    <row r="70" spans="3:22" ht="23.25">
      <c r="C70" s="1380" t="s">
        <v>1405</v>
      </c>
      <c r="D70" s="1386" t="s">
        <v>1401</v>
      </c>
      <c r="E70" s="1388" t="s">
        <v>62</v>
      </c>
      <c r="F70" s="1388" t="s">
        <v>62</v>
      </c>
      <c r="G70" s="1388" t="s">
        <v>62</v>
      </c>
      <c r="H70" s="1468">
        <v>0</v>
      </c>
      <c r="I70" s="1388">
        <v>0</v>
      </c>
      <c r="J70" s="1468">
        <v>0</v>
      </c>
      <c r="K70" s="1468">
        <v>0</v>
      </c>
      <c r="L70" s="1388">
        <v>0</v>
      </c>
      <c r="M70" s="1468">
        <v>0</v>
      </c>
    </row>
    <row r="71" spans="3:22" ht="23.25">
      <c r="C71" s="1380" t="s">
        <v>1406</v>
      </c>
      <c r="D71" s="1386" t="s">
        <v>1403</v>
      </c>
      <c r="E71" s="1388" t="s">
        <v>62</v>
      </c>
      <c r="F71" s="1388" t="s">
        <v>62</v>
      </c>
      <c r="G71" s="1388" t="s">
        <v>62</v>
      </c>
      <c r="H71" s="1468">
        <v>0</v>
      </c>
      <c r="I71" s="1388">
        <v>0</v>
      </c>
      <c r="J71" s="1468">
        <v>0</v>
      </c>
      <c r="K71" s="1468">
        <v>0</v>
      </c>
      <c r="L71" s="1388">
        <v>0</v>
      </c>
      <c r="M71" s="1468">
        <v>0</v>
      </c>
    </row>
    <row r="72" spans="3:22" ht="67.5">
      <c r="C72" s="1374"/>
      <c r="D72" s="1391" t="s">
        <v>1407</v>
      </c>
      <c r="E72" s="1388">
        <v>184501.04502454749</v>
      </c>
      <c r="F72" s="1388">
        <v>171142.42518773116</v>
      </c>
      <c r="G72" s="1388">
        <v>13358.619836816331</v>
      </c>
      <c r="H72" s="1468">
        <v>225071.74556283583</v>
      </c>
      <c r="I72" s="1388">
        <v>198122.31877967715</v>
      </c>
      <c r="J72" s="1468">
        <v>26949.426783158677</v>
      </c>
      <c r="K72" s="1468">
        <v>306331.14244150813</v>
      </c>
      <c r="L72" s="1388">
        <v>238587.63231338351</v>
      </c>
      <c r="M72" s="1468">
        <v>67743.510128124617</v>
      </c>
    </row>
    <row r="73" spans="3:22" ht="90">
      <c r="C73" s="1374"/>
      <c r="D73" s="1391"/>
      <c r="E73" s="1393" t="s">
        <v>1408</v>
      </c>
      <c r="F73" s="1393" t="s">
        <v>1409</v>
      </c>
      <c r="G73" s="1394" t="s">
        <v>1283</v>
      </c>
      <c r="H73" s="1469" t="s">
        <v>1408</v>
      </c>
      <c r="I73" s="1393" t="s">
        <v>1409</v>
      </c>
      <c r="J73" s="1470" t="s">
        <v>1283</v>
      </c>
      <c r="K73" s="1469" t="s">
        <v>1408</v>
      </c>
      <c r="L73" s="1393" t="s">
        <v>1409</v>
      </c>
      <c r="M73" s="1470" t="s">
        <v>1283</v>
      </c>
    </row>
    <row r="74" spans="3:22" ht="23.25">
      <c r="C74" s="1374">
        <v>3</v>
      </c>
      <c r="D74" s="1391" t="s">
        <v>1410</v>
      </c>
      <c r="E74" s="1388">
        <v>35414.002304401773</v>
      </c>
      <c r="F74" s="1388">
        <v>21094.399273681411</v>
      </c>
      <c r="G74" s="1388">
        <v>14319.603030720376</v>
      </c>
      <c r="H74" s="1468">
        <v>40099.80333583022</v>
      </c>
      <c r="I74" s="1388">
        <v>8721.6770138226129</v>
      </c>
      <c r="J74" s="1468">
        <v>31378.126322007622</v>
      </c>
      <c r="K74" s="1468">
        <v>77473.123480231152</v>
      </c>
      <c r="L74" s="1388">
        <v>17019.291746284172</v>
      </c>
      <c r="M74" s="1468">
        <v>60453.831733947038</v>
      </c>
    </row>
    <row r="75" spans="3:22" ht="45">
      <c r="C75" s="1374"/>
      <c r="D75" s="1391" t="s">
        <v>1411</v>
      </c>
      <c r="E75" s="1388">
        <v>35414.002304401773</v>
      </c>
      <c r="F75" s="1388">
        <v>21094.399273681411</v>
      </c>
      <c r="G75" s="1388">
        <v>14319.603030720376</v>
      </c>
      <c r="H75" s="1468">
        <v>40099.80333583022</v>
      </c>
      <c r="I75" s="1388">
        <v>8721.6770138226129</v>
      </c>
      <c r="J75" s="1468">
        <v>31378.126322007593</v>
      </c>
      <c r="K75" s="1468">
        <v>77473.123480231152</v>
      </c>
      <c r="L75" s="1388">
        <v>17019.291746284172</v>
      </c>
      <c r="M75" s="1468">
        <v>60453.831733946921</v>
      </c>
    </row>
    <row r="76" spans="3:22" ht="23.25">
      <c r="C76" s="1374">
        <v>3.1</v>
      </c>
      <c r="D76" s="1375" t="s">
        <v>1412</v>
      </c>
      <c r="E76" s="1388">
        <v>0</v>
      </c>
      <c r="F76" s="1388">
        <v>856.02199999999993</v>
      </c>
      <c r="G76" s="1388">
        <v>-856.02199999999993</v>
      </c>
      <c r="H76" s="1468">
        <v>0</v>
      </c>
      <c r="I76" s="1388">
        <v>470.6699210600018</v>
      </c>
      <c r="J76" s="1468">
        <v>-470.6699210600018</v>
      </c>
      <c r="K76" s="1468">
        <v>0</v>
      </c>
      <c r="L76" s="1388">
        <v>3672.6556242099978</v>
      </c>
      <c r="M76" s="1468">
        <v>-3672.6556242099978</v>
      </c>
    </row>
    <row r="77" spans="3:22" ht="23.25">
      <c r="C77" s="1374" t="s">
        <v>1413</v>
      </c>
      <c r="D77" s="1381" t="s">
        <v>1414</v>
      </c>
      <c r="E77" s="1388">
        <v>0</v>
      </c>
      <c r="F77" s="1388">
        <v>856.02199999999993</v>
      </c>
      <c r="G77" s="1395">
        <v>-856.02199999999993</v>
      </c>
      <c r="H77" s="1468">
        <v>0</v>
      </c>
      <c r="I77" s="1388">
        <v>470.6699210600018</v>
      </c>
      <c r="J77" s="1471">
        <v>-470.6699210600018</v>
      </c>
      <c r="K77" s="1468">
        <v>0</v>
      </c>
      <c r="L77" s="1388">
        <v>3672.6556242099978</v>
      </c>
      <c r="M77" s="1471">
        <v>-3672.6556242099978</v>
      </c>
    </row>
    <row r="78" spans="3:22" ht="46.5">
      <c r="C78" s="1374" t="s">
        <v>1415</v>
      </c>
      <c r="D78" s="1386" t="s">
        <v>1416</v>
      </c>
      <c r="E78" s="1388">
        <v>0</v>
      </c>
      <c r="F78" s="1388">
        <v>856.02199999999993</v>
      </c>
      <c r="G78" s="1395">
        <v>-856.02199999999993</v>
      </c>
      <c r="H78" s="1468">
        <v>0</v>
      </c>
      <c r="I78" s="1388">
        <v>470.6699210600018</v>
      </c>
      <c r="J78" s="1471">
        <v>-470.6699210600018</v>
      </c>
      <c r="K78" s="1468">
        <v>0</v>
      </c>
      <c r="L78" s="1388">
        <v>3712.6356429399984</v>
      </c>
      <c r="M78" s="1471">
        <v>-3712.6356429399984</v>
      </c>
    </row>
    <row r="79" spans="3:22" ht="23.25">
      <c r="C79" s="1374" t="s">
        <v>1417</v>
      </c>
      <c r="D79" s="1386" t="s">
        <v>1418</v>
      </c>
      <c r="E79" s="1388">
        <v>0</v>
      </c>
      <c r="F79" s="1388">
        <v>0</v>
      </c>
      <c r="G79" s="1395">
        <v>0</v>
      </c>
      <c r="H79" s="1468">
        <v>0</v>
      </c>
      <c r="I79" s="1388">
        <v>0</v>
      </c>
      <c r="J79" s="1471">
        <v>0</v>
      </c>
      <c r="K79" s="1468">
        <v>0</v>
      </c>
      <c r="L79" s="1388">
        <v>-39.980018730000666</v>
      </c>
      <c r="M79" s="1471">
        <v>39.980018730000666</v>
      </c>
    </row>
    <row r="80" spans="3:22" ht="23.25">
      <c r="C80" s="1374" t="s">
        <v>1419</v>
      </c>
      <c r="D80" s="1386" t="s">
        <v>1420</v>
      </c>
      <c r="E80" s="1388" t="s">
        <v>62</v>
      </c>
      <c r="F80" s="1388" t="s">
        <v>62</v>
      </c>
      <c r="G80" s="1395" t="s">
        <v>62</v>
      </c>
      <c r="H80" s="1468" t="s">
        <v>62</v>
      </c>
      <c r="I80" s="1388" t="s">
        <v>62</v>
      </c>
      <c r="J80" s="1471" t="s">
        <v>62</v>
      </c>
      <c r="K80" s="1468" t="s">
        <v>62</v>
      </c>
      <c r="L80" s="1388" t="s">
        <v>62</v>
      </c>
      <c r="M80" s="1471" t="s">
        <v>62</v>
      </c>
    </row>
    <row r="81" spans="3:13" ht="23.25">
      <c r="C81" s="1374" t="s">
        <v>1421</v>
      </c>
      <c r="D81" s="1381" t="s">
        <v>1422</v>
      </c>
      <c r="E81" s="1388" t="s">
        <v>62</v>
      </c>
      <c r="F81" s="1388" t="s">
        <v>62</v>
      </c>
      <c r="G81" s="1395" t="s">
        <v>62</v>
      </c>
      <c r="H81" s="1468" t="s">
        <v>62</v>
      </c>
      <c r="I81" s="1388" t="s">
        <v>62</v>
      </c>
      <c r="J81" s="1471" t="s">
        <v>62</v>
      </c>
      <c r="K81" s="1468" t="s">
        <v>62</v>
      </c>
      <c r="L81" s="1388" t="s">
        <v>62</v>
      </c>
      <c r="M81" s="1471" t="s">
        <v>62</v>
      </c>
    </row>
    <row r="82" spans="3:13" ht="23.25">
      <c r="C82" s="1374">
        <v>3.2</v>
      </c>
      <c r="D82" s="1375" t="s">
        <v>1423</v>
      </c>
      <c r="E82" s="1388">
        <v>0</v>
      </c>
      <c r="F82" s="1388">
        <v>0</v>
      </c>
      <c r="G82" s="1388">
        <v>0</v>
      </c>
      <c r="H82" s="1468">
        <v>0</v>
      </c>
      <c r="I82" s="1388">
        <v>0</v>
      </c>
      <c r="J82" s="1468">
        <v>0</v>
      </c>
      <c r="K82" s="1468">
        <v>0</v>
      </c>
      <c r="L82" s="1388">
        <v>0</v>
      </c>
      <c r="M82" s="1468">
        <v>0</v>
      </c>
    </row>
    <row r="83" spans="3:13" ht="45">
      <c r="C83" s="1374">
        <v>3.3</v>
      </c>
      <c r="D83" s="1375" t="s">
        <v>1424</v>
      </c>
      <c r="E83" s="1388" t="s">
        <v>62</v>
      </c>
      <c r="F83" s="1388" t="s">
        <v>62</v>
      </c>
      <c r="G83" s="1388" t="s">
        <v>62</v>
      </c>
      <c r="H83" s="1468">
        <v>-276.5754484796214</v>
      </c>
      <c r="I83" s="1388">
        <v>-71.655799003100356</v>
      </c>
      <c r="J83" s="1468">
        <v>-204.91964947652127</v>
      </c>
      <c r="K83" s="1468">
        <v>-45.152320560000135</v>
      </c>
      <c r="L83" s="1388">
        <v>-612.81267927000044</v>
      </c>
      <c r="M83" s="1468">
        <v>567.66035871000031</v>
      </c>
    </row>
    <row r="84" spans="3:13" ht="23.25">
      <c r="C84" s="1374">
        <v>3.4</v>
      </c>
      <c r="D84" s="1375" t="s">
        <v>1425</v>
      </c>
      <c r="E84" s="1388">
        <v>152.37490384942794</v>
      </c>
      <c r="F84" s="1388">
        <v>20238.377273681413</v>
      </c>
      <c r="G84" s="1388">
        <v>-20086.002369831986</v>
      </c>
      <c r="H84" s="1468">
        <v>3539.6642018596212</v>
      </c>
      <c r="I84" s="1388">
        <v>8322.6628917657217</v>
      </c>
      <c r="J84" s="1468">
        <v>-4782.9986899061041</v>
      </c>
      <c r="K84" s="1468">
        <v>2580.3796699357872</v>
      </c>
      <c r="L84" s="1388">
        <v>13959.448801344181</v>
      </c>
      <c r="M84" s="1468">
        <v>-11379.069131408389</v>
      </c>
    </row>
    <row r="85" spans="3:13" ht="23.25">
      <c r="C85" s="1374" t="s">
        <v>1426</v>
      </c>
      <c r="D85" s="1381" t="s">
        <v>1427</v>
      </c>
      <c r="E85" s="1388">
        <v>0</v>
      </c>
      <c r="F85" s="1388">
        <v>0</v>
      </c>
      <c r="G85" s="1388">
        <v>0</v>
      </c>
      <c r="H85" s="1468">
        <v>0</v>
      </c>
      <c r="I85" s="1388">
        <v>0</v>
      </c>
      <c r="J85" s="1468">
        <v>0</v>
      </c>
      <c r="K85" s="1468">
        <v>0</v>
      </c>
      <c r="L85" s="1388">
        <v>0</v>
      </c>
      <c r="M85" s="1468">
        <v>0</v>
      </c>
    </row>
    <row r="86" spans="3:13" ht="23.25">
      <c r="C86" s="1374" t="s">
        <v>1428</v>
      </c>
      <c r="D86" s="1381" t="s">
        <v>1429</v>
      </c>
      <c r="E86" s="1388">
        <v>0</v>
      </c>
      <c r="F86" s="1388">
        <v>814.28160811709904</v>
      </c>
      <c r="G86" s="1388">
        <v>-814.28160811709904</v>
      </c>
      <c r="H86" s="1468">
        <v>0</v>
      </c>
      <c r="I86" s="1388">
        <v>1061.858060539194</v>
      </c>
      <c r="J86" s="1468">
        <v>-1061.858060539194</v>
      </c>
      <c r="K86" s="1468">
        <v>0</v>
      </c>
      <c r="L86" s="1388">
        <v>4096.7780519726202</v>
      </c>
      <c r="M86" s="1468">
        <v>-4096.7780519726202</v>
      </c>
    </row>
    <row r="87" spans="3:13" ht="23.25">
      <c r="C87" s="1374" t="s">
        <v>1430</v>
      </c>
      <c r="D87" s="1386" t="s">
        <v>1431</v>
      </c>
      <c r="E87" s="1388">
        <v>0</v>
      </c>
      <c r="F87" s="1388">
        <v>15.183665510000225</v>
      </c>
      <c r="G87" s="1388">
        <v>-15.183665510000225</v>
      </c>
      <c r="H87" s="1468">
        <v>0</v>
      </c>
      <c r="I87" s="1388">
        <v>-9.7291914200000775</v>
      </c>
      <c r="J87" s="1468">
        <v>9.7291914200000775</v>
      </c>
      <c r="K87" s="1468">
        <v>0</v>
      </c>
      <c r="L87" s="1388">
        <v>29.568947929998401</v>
      </c>
      <c r="M87" s="1468">
        <v>-29.568947929998401</v>
      </c>
    </row>
    <row r="88" spans="3:13" ht="46.5">
      <c r="C88" s="1374" t="s">
        <v>1432</v>
      </c>
      <c r="D88" s="1386" t="s">
        <v>1433</v>
      </c>
      <c r="E88" s="1388">
        <v>0</v>
      </c>
      <c r="F88" s="1388">
        <v>799.09794260709896</v>
      </c>
      <c r="G88" s="1388">
        <v>-799.09794260709896</v>
      </c>
      <c r="H88" s="1468">
        <v>0</v>
      </c>
      <c r="I88" s="1388">
        <v>1071.587251959194</v>
      </c>
      <c r="J88" s="1468">
        <v>-1071.587251959194</v>
      </c>
      <c r="K88" s="1468">
        <v>0</v>
      </c>
      <c r="L88" s="1388">
        <v>4067.2091040426212</v>
      </c>
      <c r="M88" s="1468">
        <v>-4067.2091040426212</v>
      </c>
    </row>
    <row r="89" spans="3:13" ht="23.25">
      <c r="C89" s="1374" t="s">
        <v>1434</v>
      </c>
      <c r="D89" s="1386" t="s">
        <v>1375</v>
      </c>
      <c r="E89" s="1388">
        <v>0</v>
      </c>
      <c r="F89" s="1388">
        <v>0</v>
      </c>
      <c r="G89" s="1388">
        <v>0</v>
      </c>
      <c r="H89" s="1468">
        <v>0</v>
      </c>
      <c r="I89" s="1388">
        <v>0</v>
      </c>
      <c r="J89" s="1468">
        <v>0</v>
      </c>
      <c r="K89" s="1468">
        <v>0</v>
      </c>
      <c r="L89" s="1388">
        <v>0</v>
      </c>
      <c r="M89" s="1468">
        <v>0</v>
      </c>
    </row>
    <row r="90" spans="3:13" ht="23.25">
      <c r="C90" s="1374" t="s">
        <v>1435</v>
      </c>
      <c r="D90" s="1386" t="s">
        <v>1436</v>
      </c>
      <c r="E90" s="1388">
        <v>0</v>
      </c>
      <c r="F90" s="1388">
        <v>0</v>
      </c>
      <c r="G90" s="1388">
        <v>0</v>
      </c>
      <c r="H90" s="1468">
        <v>0</v>
      </c>
      <c r="I90" s="1388">
        <v>0</v>
      </c>
      <c r="J90" s="1468">
        <v>0</v>
      </c>
      <c r="K90" s="1468">
        <v>0</v>
      </c>
      <c r="L90" s="1388">
        <v>0</v>
      </c>
      <c r="M90" s="1468">
        <v>0</v>
      </c>
    </row>
    <row r="91" spans="3:13" ht="23.25">
      <c r="C91" s="1374" t="s">
        <v>1437</v>
      </c>
      <c r="D91" s="1381" t="s">
        <v>1438</v>
      </c>
      <c r="E91" s="1388">
        <v>0</v>
      </c>
      <c r="F91" s="1388">
        <v>6506.4248560460546</v>
      </c>
      <c r="G91" s="1388">
        <v>-6506.4248560460546</v>
      </c>
      <c r="H91" s="1468">
        <v>0</v>
      </c>
      <c r="I91" s="1388">
        <v>2931.9867736700107</v>
      </c>
      <c r="J91" s="1468">
        <v>-2931.9867736700107</v>
      </c>
      <c r="K91" s="1468">
        <v>0</v>
      </c>
      <c r="L91" s="1388">
        <v>-695.0399776050981</v>
      </c>
      <c r="M91" s="1468">
        <v>695.0399776050981</v>
      </c>
    </row>
    <row r="92" spans="3:13" ht="23.25">
      <c r="C92" s="1374" t="s">
        <v>1439</v>
      </c>
      <c r="D92" s="1386" t="s">
        <v>1431</v>
      </c>
      <c r="E92" s="1388">
        <v>0</v>
      </c>
      <c r="F92" s="1388">
        <v>0</v>
      </c>
      <c r="G92" s="1388">
        <v>0</v>
      </c>
      <c r="H92" s="1468">
        <v>0</v>
      </c>
      <c r="I92" s="1388">
        <v>0</v>
      </c>
      <c r="J92" s="1468">
        <v>0</v>
      </c>
      <c r="K92" s="1468">
        <v>0</v>
      </c>
      <c r="L92" s="1388">
        <v>0</v>
      </c>
      <c r="M92" s="1468">
        <v>0</v>
      </c>
    </row>
    <row r="93" spans="3:13" ht="23.25">
      <c r="C93" s="1380" t="s">
        <v>1440</v>
      </c>
      <c r="D93" s="1387" t="s">
        <v>1441</v>
      </c>
      <c r="E93" s="1388">
        <v>0</v>
      </c>
      <c r="F93" s="1388">
        <v>0</v>
      </c>
      <c r="G93" s="1388">
        <v>0</v>
      </c>
      <c r="H93" s="1468">
        <v>0</v>
      </c>
      <c r="I93" s="1388">
        <v>0</v>
      </c>
      <c r="J93" s="1468">
        <v>0</v>
      </c>
      <c r="K93" s="1468">
        <v>0</v>
      </c>
      <c r="L93" s="1388">
        <v>0</v>
      </c>
      <c r="M93" s="1468">
        <v>0</v>
      </c>
    </row>
    <row r="94" spans="3:13" ht="46.5">
      <c r="C94" s="1374" t="s">
        <v>1442</v>
      </c>
      <c r="D94" s="1386" t="s">
        <v>1433</v>
      </c>
      <c r="E94" s="1388">
        <v>0</v>
      </c>
      <c r="F94" s="1388">
        <v>-2821.875</v>
      </c>
      <c r="G94" s="1395">
        <v>2821.875</v>
      </c>
      <c r="H94" s="1468">
        <v>0</v>
      </c>
      <c r="I94" s="1388">
        <v>-173.6875</v>
      </c>
      <c r="J94" s="1471">
        <v>173.6875</v>
      </c>
      <c r="K94" s="1468">
        <v>0</v>
      </c>
      <c r="L94" s="1388">
        <v>-2434.9136328599998</v>
      </c>
      <c r="M94" s="1471">
        <v>2434.9136328599998</v>
      </c>
    </row>
    <row r="95" spans="3:13" ht="23.25">
      <c r="C95" s="1374" t="s">
        <v>1443</v>
      </c>
      <c r="D95" s="1387" t="s">
        <v>1444</v>
      </c>
      <c r="E95" s="1396">
        <v>0</v>
      </c>
      <c r="F95" s="1396">
        <v>0</v>
      </c>
      <c r="G95" s="1395">
        <v>0</v>
      </c>
      <c r="H95" s="1472">
        <v>0</v>
      </c>
      <c r="I95" s="1396">
        <v>0</v>
      </c>
      <c r="J95" s="1471">
        <v>0</v>
      </c>
      <c r="K95" s="1472">
        <v>0</v>
      </c>
      <c r="L95" s="1396">
        <v>4.7364139999999999E-2</v>
      </c>
      <c r="M95" s="1471">
        <v>-4.7364139999999999E-2</v>
      </c>
    </row>
    <row r="96" spans="3:13" ht="23.25">
      <c r="C96" s="1374" t="s">
        <v>1445</v>
      </c>
      <c r="D96" s="1387" t="s">
        <v>1446</v>
      </c>
      <c r="E96" s="1396">
        <v>0</v>
      </c>
      <c r="F96" s="1396">
        <v>-2821.875</v>
      </c>
      <c r="G96" s="1395">
        <v>2821.875</v>
      </c>
      <c r="H96" s="1472">
        <v>0</v>
      </c>
      <c r="I96" s="1396">
        <v>-173.6875</v>
      </c>
      <c r="J96" s="1471">
        <v>173.6875</v>
      </c>
      <c r="K96" s="1472">
        <v>0</v>
      </c>
      <c r="L96" s="1396">
        <v>-2434.9609970000001</v>
      </c>
      <c r="M96" s="1471">
        <v>2434.9609970000001</v>
      </c>
    </row>
    <row r="97" spans="3:13" ht="23.25">
      <c r="C97" s="1374" t="s">
        <v>1447</v>
      </c>
      <c r="D97" s="1386" t="s">
        <v>1375</v>
      </c>
      <c r="E97" s="1388">
        <v>0</v>
      </c>
      <c r="F97" s="1388">
        <v>7478.2185552199953</v>
      </c>
      <c r="G97" s="1395">
        <v>-7478.2185552199953</v>
      </c>
      <c r="H97" s="1468">
        <v>0</v>
      </c>
      <c r="I97" s="1388">
        <v>1995.9549840300024</v>
      </c>
      <c r="J97" s="1471">
        <v>-1995.9549840300024</v>
      </c>
      <c r="K97" s="1468">
        <v>0</v>
      </c>
      <c r="L97" s="1388">
        <v>-238.96183666510478</v>
      </c>
      <c r="M97" s="1471">
        <v>238.96183666510478</v>
      </c>
    </row>
    <row r="98" spans="3:13" ht="23.25">
      <c r="C98" s="1374" t="s">
        <v>1448</v>
      </c>
      <c r="D98" s="1387" t="s">
        <v>1444</v>
      </c>
      <c r="E98" s="1396">
        <v>0</v>
      </c>
      <c r="F98" s="1396">
        <v>11497.399999999994</v>
      </c>
      <c r="G98" s="1395">
        <v>-11497.399999999994</v>
      </c>
      <c r="H98" s="1472">
        <v>0</v>
      </c>
      <c r="I98" s="1396">
        <v>7065.5550000000076</v>
      </c>
      <c r="J98" s="1471">
        <v>-7065.5550000000076</v>
      </c>
      <c r="K98" s="1472">
        <v>0</v>
      </c>
      <c r="L98" s="1396">
        <v>5359.0820346099936</v>
      </c>
      <c r="M98" s="1471">
        <v>-5359.0820346099936</v>
      </c>
    </row>
    <row r="99" spans="3:13" ht="23.25">
      <c r="C99" s="1374" t="s">
        <v>1449</v>
      </c>
      <c r="D99" s="1387" t="s">
        <v>1446</v>
      </c>
      <c r="E99" s="1396">
        <v>0</v>
      </c>
      <c r="F99" s="1396">
        <v>-4019.1814447799989</v>
      </c>
      <c r="G99" s="1395">
        <v>4019.1814447799989</v>
      </c>
      <c r="H99" s="1472">
        <v>0</v>
      </c>
      <c r="I99" s="1396">
        <v>-5069.6000159700016</v>
      </c>
      <c r="J99" s="1471">
        <v>5069.6000159700016</v>
      </c>
      <c r="K99" s="1472">
        <v>0</v>
      </c>
      <c r="L99" s="1396">
        <v>-5598.0438712750984</v>
      </c>
      <c r="M99" s="1471">
        <v>5598.0438712750984</v>
      </c>
    </row>
    <row r="100" spans="3:13" ht="23.25">
      <c r="C100" s="1374" t="s">
        <v>1450</v>
      </c>
      <c r="D100" s="1386" t="s">
        <v>1436</v>
      </c>
      <c r="E100" s="1388">
        <v>0</v>
      </c>
      <c r="F100" s="1388">
        <v>1850.0813008260593</v>
      </c>
      <c r="G100" s="1395">
        <v>-1850.0813008260593</v>
      </c>
      <c r="H100" s="1468">
        <v>0</v>
      </c>
      <c r="I100" s="1388">
        <v>1109.7192896400047</v>
      </c>
      <c r="J100" s="1471">
        <v>-1109.7192896400047</v>
      </c>
      <c r="K100" s="1468">
        <v>0</v>
      </c>
      <c r="L100" s="1388">
        <v>1978.8354919200065</v>
      </c>
      <c r="M100" s="1471">
        <v>-1978.8354919200065</v>
      </c>
    </row>
    <row r="101" spans="3:13" ht="23.25">
      <c r="C101" s="1374" t="s">
        <v>1451</v>
      </c>
      <c r="D101" s="1387" t="s">
        <v>1444</v>
      </c>
      <c r="E101" s="1396">
        <v>0</v>
      </c>
      <c r="F101" s="1396">
        <v>1861.0766919158523</v>
      </c>
      <c r="G101" s="1395">
        <v>-1861.0766919158523</v>
      </c>
      <c r="H101" s="1472">
        <v>0</v>
      </c>
      <c r="I101" s="1396">
        <v>1901.3735409300061</v>
      </c>
      <c r="J101" s="1471">
        <v>-1901.3735409300061</v>
      </c>
      <c r="K101" s="1472">
        <v>0</v>
      </c>
      <c r="L101" s="1396">
        <v>1978.8354919200065</v>
      </c>
      <c r="M101" s="1471">
        <v>-1978.8354919200065</v>
      </c>
    </row>
    <row r="102" spans="3:13" ht="23.25">
      <c r="C102" s="1374" t="s">
        <v>1452</v>
      </c>
      <c r="D102" s="1387" t="s">
        <v>1446</v>
      </c>
      <c r="E102" s="1396">
        <v>0</v>
      </c>
      <c r="F102" s="1396">
        <v>-10.99539108979225</v>
      </c>
      <c r="G102" s="1395">
        <v>10.99539108979225</v>
      </c>
      <c r="H102" s="1472">
        <v>0</v>
      </c>
      <c r="I102" s="1396">
        <v>-791.65425128999959</v>
      </c>
      <c r="J102" s="1471">
        <v>791.65425128999959</v>
      </c>
      <c r="K102" s="1472">
        <v>0</v>
      </c>
      <c r="L102" s="1396">
        <v>0</v>
      </c>
      <c r="M102" s="1471">
        <v>0</v>
      </c>
    </row>
    <row r="103" spans="3:13" ht="46.5">
      <c r="C103" s="1374" t="s">
        <v>1453</v>
      </c>
      <c r="D103" s="1381" t="s">
        <v>1454</v>
      </c>
      <c r="E103" s="1388" t="s">
        <v>62</v>
      </c>
      <c r="F103" s="1388" t="s">
        <v>62</v>
      </c>
      <c r="G103" s="1388" t="s">
        <v>62</v>
      </c>
      <c r="H103" s="1468" t="s">
        <v>62</v>
      </c>
      <c r="I103" s="1388" t="s">
        <v>62</v>
      </c>
      <c r="J103" s="1468" t="s">
        <v>62</v>
      </c>
      <c r="K103" s="1468" t="s">
        <v>62</v>
      </c>
      <c r="L103" s="1388" t="s">
        <v>62</v>
      </c>
      <c r="M103" s="1468" t="s">
        <v>62</v>
      </c>
    </row>
    <row r="104" spans="3:13" ht="23.25">
      <c r="C104" s="1374" t="s">
        <v>1455</v>
      </c>
      <c r="D104" s="1381" t="s">
        <v>1456</v>
      </c>
      <c r="E104" s="1388">
        <v>147.63726191958085</v>
      </c>
      <c r="F104" s="1388">
        <v>13258.003550401714</v>
      </c>
      <c r="G104" s="1388">
        <v>-13110.366288482131</v>
      </c>
      <c r="H104" s="1468">
        <v>3539.6642018596194</v>
      </c>
      <c r="I104" s="1388">
        <v>4500.4770003064004</v>
      </c>
      <c r="J104" s="1468">
        <v>-960.81279844678102</v>
      </c>
      <c r="K104" s="1468">
        <v>2597.6353449157868</v>
      </c>
      <c r="L104" s="1388">
        <v>10068.696509869813</v>
      </c>
      <c r="M104" s="1468">
        <v>-7471.061164954026</v>
      </c>
    </row>
    <row r="105" spans="3:13" ht="23.25">
      <c r="C105" s="1374" t="s">
        <v>1457</v>
      </c>
      <c r="D105" s="1381" t="s">
        <v>1458</v>
      </c>
      <c r="E105" s="1388">
        <v>4.7376419298470029</v>
      </c>
      <c r="F105" s="1388">
        <v>0</v>
      </c>
      <c r="G105" s="1388">
        <v>4.7376419298470029</v>
      </c>
      <c r="H105" s="1468">
        <v>0</v>
      </c>
      <c r="I105" s="1388">
        <v>-263.70076486000005</v>
      </c>
      <c r="J105" s="1468">
        <v>263.70076486000005</v>
      </c>
      <c r="K105" s="1468">
        <v>-17.255674980000009</v>
      </c>
      <c r="L105" s="1388">
        <v>0</v>
      </c>
      <c r="M105" s="1468">
        <v>-17.255674980000009</v>
      </c>
    </row>
    <row r="106" spans="3:13" ht="46.5">
      <c r="C106" s="1374" t="s">
        <v>1459</v>
      </c>
      <c r="D106" s="1381" t="s">
        <v>1460</v>
      </c>
      <c r="E106" s="1388">
        <v>0</v>
      </c>
      <c r="F106" s="1388">
        <v>-340.33274088343751</v>
      </c>
      <c r="G106" s="1388">
        <v>340.33274088343751</v>
      </c>
      <c r="H106" s="1468">
        <v>0</v>
      </c>
      <c r="I106" s="1388">
        <v>92.041822110120847</v>
      </c>
      <c r="J106" s="1468">
        <v>-92.041822110120847</v>
      </c>
      <c r="K106" s="1468">
        <v>0</v>
      </c>
      <c r="L106" s="1388">
        <v>489.01421710684372</v>
      </c>
      <c r="M106" s="1468">
        <v>-489.01421710684372</v>
      </c>
    </row>
    <row r="107" spans="3:13" ht="23.25">
      <c r="C107" s="1374">
        <v>3.5</v>
      </c>
      <c r="D107" s="1391" t="s">
        <v>1461</v>
      </c>
      <c r="E107" s="1388">
        <v>35261.62740055233</v>
      </c>
      <c r="F107" s="1388">
        <v>0</v>
      </c>
      <c r="G107" s="1388">
        <v>35261.62740055233</v>
      </c>
      <c r="H107" s="1468">
        <v>36836.714582450222</v>
      </c>
      <c r="I107" s="1388">
        <v>0</v>
      </c>
      <c r="J107" s="1468">
        <v>36836.714582450222</v>
      </c>
      <c r="K107" s="1468">
        <v>74937.896130855428</v>
      </c>
      <c r="L107" s="1388">
        <v>0</v>
      </c>
      <c r="M107" s="1468">
        <v>74937.896130855428</v>
      </c>
    </row>
    <row r="108" spans="3:13" ht="23.25">
      <c r="C108" s="1374" t="s">
        <v>1462</v>
      </c>
      <c r="D108" s="1385" t="s">
        <v>1463</v>
      </c>
      <c r="E108" s="1388">
        <v>331.14584349389679</v>
      </c>
      <c r="F108" s="1388">
        <v>0</v>
      </c>
      <c r="G108" s="1388">
        <v>331.14584349389679</v>
      </c>
      <c r="H108" s="1468">
        <v>-1155.8678303825436</v>
      </c>
      <c r="I108" s="1388">
        <v>0</v>
      </c>
      <c r="J108" s="1468">
        <v>-1155.8678303825436</v>
      </c>
      <c r="K108" s="1468">
        <v>8999.4955240573763</v>
      </c>
      <c r="L108" s="1388">
        <v>0</v>
      </c>
      <c r="M108" s="1468">
        <v>8999.4955240573763</v>
      </c>
    </row>
    <row r="109" spans="3:13" ht="23.25">
      <c r="C109" s="1374" t="s">
        <v>1464</v>
      </c>
      <c r="D109" s="1385" t="s">
        <v>1465</v>
      </c>
      <c r="E109" s="1388">
        <v>-1444.6278614462317</v>
      </c>
      <c r="F109" s="1388">
        <v>0</v>
      </c>
      <c r="G109" s="1388">
        <v>-1444.6278614462317</v>
      </c>
      <c r="H109" s="1468">
        <v>0</v>
      </c>
      <c r="I109" s="1388">
        <v>0</v>
      </c>
      <c r="J109" s="1468">
        <v>0</v>
      </c>
      <c r="K109" s="1468">
        <v>0</v>
      </c>
      <c r="L109" s="1388">
        <v>0</v>
      </c>
      <c r="M109" s="1468">
        <v>0</v>
      </c>
    </row>
    <row r="110" spans="3:13" ht="23.25">
      <c r="C110" s="1374" t="s">
        <v>1466</v>
      </c>
      <c r="D110" s="1385" t="s">
        <v>1467</v>
      </c>
      <c r="E110" s="1388">
        <v>0</v>
      </c>
      <c r="F110" s="1388">
        <v>0</v>
      </c>
      <c r="G110" s="1388">
        <v>0</v>
      </c>
      <c r="H110" s="1468">
        <v>0</v>
      </c>
      <c r="I110" s="1388">
        <v>0</v>
      </c>
      <c r="J110" s="1468">
        <v>0</v>
      </c>
      <c r="K110" s="1468">
        <v>0</v>
      </c>
      <c r="L110" s="1388">
        <v>0</v>
      </c>
      <c r="M110" s="1468">
        <v>0</v>
      </c>
    </row>
    <row r="111" spans="3:13" ht="23.25">
      <c r="C111" s="1374" t="s">
        <v>1468</v>
      </c>
      <c r="D111" s="1385" t="s">
        <v>1469</v>
      </c>
      <c r="E111" s="1388">
        <v>36375.109418504697</v>
      </c>
      <c r="F111" s="1388">
        <v>0</v>
      </c>
      <c r="G111" s="1388">
        <v>36375.109418504697</v>
      </c>
      <c r="H111" s="1468">
        <v>37992.582412832766</v>
      </c>
      <c r="I111" s="1388">
        <v>0</v>
      </c>
      <c r="J111" s="1468">
        <v>37992.582412832766</v>
      </c>
      <c r="K111" s="1468">
        <v>65938.400606798008</v>
      </c>
      <c r="L111" s="1388">
        <v>0</v>
      </c>
      <c r="M111" s="1468">
        <v>65938.400606798008</v>
      </c>
    </row>
    <row r="112" spans="3:13" ht="23.25">
      <c r="C112" s="1380" t="s">
        <v>1470</v>
      </c>
      <c r="D112" s="1381" t="s">
        <v>1429</v>
      </c>
      <c r="E112" s="1388">
        <v>36375.109418504697</v>
      </c>
      <c r="F112" s="1388">
        <v>0</v>
      </c>
      <c r="G112" s="1388">
        <v>36375.109418504697</v>
      </c>
      <c r="H112" s="1468">
        <v>37992.582412832766</v>
      </c>
      <c r="I112" s="1388">
        <v>0</v>
      </c>
      <c r="J112" s="1468">
        <v>37992.582412832766</v>
      </c>
      <c r="K112" s="1468">
        <v>65938.400606798008</v>
      </c>
      <c r="L112" s="1388">
        <v>0</v>
      </c>
      <c r="M112" s="1468">
        <v>65938.400606798008</v>
      </c>
    </row>
    <row r="113" spans="3:13" ht="23.25">
      <c r="C113" s="1380" t="s">
        <v>1471</v>
      </c>
      <c r="D113" s="1390" t="s">
        <v>1431</v>
      </c>
      <c r="E113" s="1388">
        <v>41485.407986120088</v>
      </c>
      <c r="F113" s="1388">
        <v>0</v>
      </c>
      <c r="G113" s="1388">
        <v>41485.407986120088</v>
      </c>
      <c r="H113" s="1468">
        <v>26563.702387390309</v>
      </c>
      <c r="I113" s="1388">
        <v>0</v>
      </c>
      <c r="J113" s="1468">
        <v>26563.702387390309</v>
      </c>
      <c r="K113" s="1468">
        <v>32318.769783999538</v>
      </c>
      <c r="L113" s="1388">
        <v>0</v>
      </c>
      <c r="M113" s="1468">
        <v>32318.769783999538</v>
      </c>
    </row>
    <row r="114" spans="3:13" ht="46.5">
      <c r="C114" s="1380" t="s">
        <v>1472</v>
      </c>
      <c r="D114" s="1390" t="s">
        <v>1433</v>
      </c>
      <c r="E114" s="1388">
        <v>-5110.2985676153767</v>
      </c>
      <c r="F114" s="1388">
        <v>0</v>
      </c>
      <c r="G114" s="1388">
        <v>-5110.2985676153767</v>
      </c>
      <c r="H114" s="1468">
        <v>11428.880025442471</v>
      </c>
      <c r="I114" s="1388">
        <v>0</v>
      </c>
      <c r="J114" s="1468">
        <v>11428.880025442471</v>
      </c>
      <c r="K114" s="1468">
        <v>33619.630822798528</v>
      </c>
      <c r="L114" s="1388">
        <v>0</v>
      </c>
      <c r="M114" s="1468">
        <v>33619.630822798528</v>
      </c>
    </row>
    <row r="115" spans="3:13" ht="23.25">
      <c r="C115" s="1380" t="s">
        <v>1473</v>
      </c>
      <c r="D115" s="1381" t="s">
        <v>1474</v>
      </c>
      <c r="E115" s="1388" t="s">
        <v>62</v>
      </c>
      <c r="F115" s="1388" t="s">
        <v>62</v>
      </c>
      <c r="G115" s="1388" t="s">
        <v>62</v>
      </c>
      <c r="H115" s="1468" t="s">
        <v>62</v>
      </c>
      <c r="I115" s="1388" t="s">
        <v>62</v>
      </c>
      <c r="J115" s="1468" t="s">
        <v>62</v>
      </c>
      <c r="K115" s="1468" t="s">
        <v>62</v>
      </c>
      <c r="L115" s="1388" t="s">
        <v>62</v>
      </c>
      <c r="M115" s="1468" t="s">
        <v>62</v>
      </c>
    </row>
    <row r="116" spans="3:13" ht="23.25">
      <c r="C116" s="1380" t="s">
        <v>1475</v>
      </c>
      <c r="D116" s="1381" t="s">
        <v>1476</v>
      </c>
      <c r="E116" s="1388">
        <v>0</v>
      </c>
      <c r="F116" s="1388">
        <v>0</v>
      </c>
      <c r="G116" s="1388">
        <v>0</v>
      </c>
      <c r="H116" s="1468">
        <v>0</v>
      </c>
      <c r="I116" s="1388">
        <v>0</v>
      </c>
      <c r="J116" s="1468">
        <v>0</v>
      </c>
      <c r="K116" s="1468">
        <v>0</v>
      </c>
      <c r="L116" s="1388">
        <v>0</v>
      </c>
      <c r="M116" s="1468">
        <v>0</v>
      </c>
    </row>
    <row r="117" spans="3:13" ht="23.25">
      <c r="C117" s="1380" t="s">
        <v>1477</v>
      </c>
      <c r="D117" s="1381" t="s">
        <v>1478</v>
      </c>
      <c r="E117" s="1388">
        <v>0</v>
      </c>
      <c r="F117" s="1388">
        <v>0</v>
      </c>
      <c r="G117" s="1388">
        <v>0</v>
      </c>
      <c r="H117" s="1468">
        <v>0</v>
      </c>
      <c r="I117" s="1388">
        <v>0</v>
      </c>
      <c r="J117" s="1468">
        <v>0</v>
      </c>
      <c r="K117" s="1468">
        <v>0</v>
      </c>
      <c r="L117" s="1388">
        <v>0</v>
      </c>
      <c r="M117" s="1468">
        <v>0</v>
      </c>
    </row>
    <row r="118" spans="3:13" ht="24" thickBot="1">
      <c r="C118" s="1400"/>
      <c r="D118" s="1401" t="s">
        <v>1479</v>
      </c>
      <c r="E118" s="1403"/>
      <c r="F118" s="1403"/>
      <c r="G118" s="1403">
        <v>960.98319390398683</v>
      </c>
      <c r="H118" s="1473"/>
      <c r="I118" s="1403"/>
      <c r="J118" s="1473">
        <v>4428.6995388489158</v>
      </c>
      <c r="K118" s="1473"/>
      <c r="L118" s="1403"/>
      <c r="M118" s="1473">
        <v>-7313.4783941775786</v>
      </c>
    </row>
    <row r="119" spans="3:13" ht="24" thickBot="1">
      <c r="C119" s="1404"/>
      <c r="D119" s="1405" t="s">
        <v>1480</v>
      </c>
      <c r="E119" s="1403"/>
      <c r="F119" s="1403"/>
      <c r="G119" s="1406">
        <v>37609.553533318744</v>
      </c>
      <c r="H119" s="1473"/>
      <c r="I119" s="1403"/>
      <c r="J119" s="1474">
        <v>35856.502199800918</v>
      </c>
      <c r="K119" s="1473"/>
      <c r="L119" s="1403"/>
      <c r="M119" s="1474">
        <v>72810.699564635754</v>
      </c>
    </row>
    <row r="121" spans="3:13" ht="19.5" customHeight="1">
      <c r="C121" s="1407" t="s">
        <v>1481</v>
      </c>
      <c r="D121" s="1407" t="s">
        <v>1482</v>
      </c>
      <c r="E121" s="1408"/>
      <c r="F121" s="1408"/>
      <c r="G121" s="1408"/>
      <c r="H121" s="1462"/>
      <c r="I121" s="1408"/>
      <c r="J121" s="1463"/>
      <c r="K121" s="1462"/>
      <c r="L121" s="1408"/>
      <c r="M121" s="1463"/>
    </row>
    <row r="122" spans="3:13" ht="33.75" customHeight="1">
      <c r="C122" s="1407"/>
      <c r="D122" s="3166" t="s">
        <v>1483</v>
      </c>
      <c r="E122" s="3166"/>
      <c r="F122" s="3166"/>
      <c r="G122" s="3166"/>
      <c r="H122" s="3166"/>
      <c r="I122" s="3166"/>
      <c r="J122" s="3166"/>
      <c r="K122" s="3166"/>
      <c r="L122" s="3166"/>
      <c r="M122" s="3166"/>
    </row>
    <row r="123" spans="3:13" ht="18.75" customHeight="1">
      <c r="C123" s="1407"/>
      <c r="D123" s="3165" t="s">
        <v>1484</v>
      </c>
      <c r="E123" s="3165"/>
      <c r="F123" s="3165"/>
      <c r="G123" s="3165"/>
      <c r="H123" s="3165"/>
      <c r="I123" s="3165"/>
      <c r="J123" s="3165"/>
      <c r="K123" s="3165"/>
      <c r="L123" s="3165"/>
      <c r="M123" s="3165"/>
    </row>
    <row r="124" spans="3:13" ht="18.75" customHeight="1">
      <c r="C124" s="1407"/>
      <c r="D124" s="1407" t="s">
        <v>1485</v>
      </c>
      <c r="E124" s="1408"/>
      <c r="F124" s="1408"/>
      <c r="G124" s="1408"/>
      <c r="H124" s="1462"/>
      <c r="I124" s="1408"/>
      <c r="J124" s="1463"/>
      <c r="K124" s="1462"/>
      <c r="L124" s="1408"/>
      <c r="M124" s="1463"/>
    </row>
    <row r="125" spans="3:13" ht="15.75">
      <c r="C125" s="1407"/>
      <c r="D125" s="1407" t="s">
        <v>1486</v>
      </c>
      <c r="E125" s="1408"/>
      <c r="F125" s="1408"/>
      <c r="G125" s="1408"/>
      <c r="H125" s="1462"/>
      <c r="I125" s="1408"/>
      <c r="J125" s="1463"/>
      <c r="K125" s="1462"/>
      <c r="L125" s="1408"/>
      <c r="M125" s="1463"/>
    </row>
    <row r="126" spans="3:13" ht="18.75" customHeight="1">
      <c r="C126" s="1407"/>
      <c r="D126" s="3165" t="s">
        <v>1487</v>
      </c>
      <c r="E126" s="3165"/>
      <c r="F126" s="3165"/>
      <c r="G126" s="3165"/>
      <c r="H126" s="3165"/>
      <c r="I126" s="3165"/>
      <c r="J126" s="3165"/>
      <c r="K126" s="3165"/>
      <c r="L126" s="3165"/>
      <c r="M126" s="3165"/>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zoomScale="85" zoomScaleNormal="85" workbookViewId="0">
      <selection activeCell="C3" sqref="C3:M3"/>
    </sheetView>
  </sheetViews>
  <sheetFormatPr defaultColWidth="10.28515625" defaultRowHeight="12.75"/>
  <cols>
    <col min="1" max="1" width="10.28515625" style="1358"/>
    <col min="2" max="2" width="8.7109375" style="1358" customWidth="1"/>
    <col min="3" max="3" width="17.28515625" style="1409" bestFit="1" customWidth="1"/>
    <col min="4" max="4" width="63.7109375" style="1358" customWidth="1"/>
    <col min="5" max="5" width="18.7109375" style="1359" customWidth="1"/>
    <col min="6" max="6" width="20.140625" style="1359" customWidth="1"/>
    <col min="7" max="7" width="20.7109375" style="1359" customWidth="1"/>
    <col min="8" max="8" width="26.140625" style="1359" customWidth="1"/>
    <col min="9" max="9" width="21.5703125" style="1359" customWidth="1"/>
    <col min="10" max="10" width="18.7109375" style="1358" customWidth="1"/>
    <col min="11" max="12" width="18.7109375" style="1359" customWidth="1"/>
    <col min="13" max="13" width="18.7109375" style="1358" customWidth="1"/>
    <col min="14" max="14" width="20.140625" style="1358" bestFit="1" customWidth="1"/>
    <col min="15" max="15" width="17" style="1358" bestFit="1" customWidth="1"/>
    <col min="16" max="16" width="16.5703125" style="1358" bestFit="1" customWidth="1"/>
    <col min="17" max="17" width="17.85546875" style="1358" bestFit="1" customWidth="1"/>
    <col min="18" max="18" width="16.7109375" style="1358" bestFit="1" customWidth="1"/>
    <col min="19" max="19" width="16.5703125" style="1358" bestFit="1" customWidth="1"/>
    <col min="20" max="20" width="17.5703125" style="1358" bestFit="1" customWidth="1"/>
    <col min="21" max="21" width="15.85546875" style="1358" bestFit="1" customWidth="1"/>
    <col min="22" max="22" width="16.5703125" style="1358" bestFit="1" customWidth="1"/>
    <col min="23" max="23" width="13" style="1358" bestFit="1" customWidth="1"/>
    <col min="24" max="24" width="14.7109375" style="1358" bestFit="1" customWidth="1"/>
    <col min="25" max="25" width="14.85546875" style="1358" bestFit="1" customWidth="1"/>
    <col min="26" max="26" width="14.7109375" style="1358" bestFit="1" customWidth="1"/>
    <col min="27" max="27" width="15.140625" style="1358" bestFit="1" customWidth="1"/>
    <col min="28" max="28" width="14.85546875" style="1358" bestFit="1" customWidth="1"/>
    <col min="29" max="29" width="14.7109375" style="1358" bestFit="1" customWidth="1"/>
    <col min="30" max="30" width="14.85546875" style="1358" bestFit="1" customWidth="1"/>
    <col min="31" max="31" width="15.42578125" style="1358" bestFit="1" customWidth="1"/>
    <col min="32" max="32" width="15.85546875" style="1358" bestFit="1" customWidth="1"/>
    <col min="33" max="33" width="16.28515625" style="1358" bestFit="1" customWidth="1"/>
    <col min="34" max="16384" width="10.28515625" style="1358"/>
  </cols>
  <sheetData>
    <row r="1" spans="1:129" s="1360" customFormat="1">
      <c r="A1" s="1356"/>
      <c r="B1" s="1356"/>
      <c r="C1" s="1357"/>
      <c r="D1" s="1358"/>
      <c r="E1" s="1359"/>
      <c r="F1" s="1359"/>
      <c r="G1" s="1359"/>
      <c r="H1" s="1359"/>
      <c r="I1" s="1359"/>
      <c r="J1" s="1359"/>
      <c r="K1" s="1359"/>
      <c r="L1" s="1359"/>
      <c r="M1" s="1359"/>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c r="BF1" s="1356"/>
      <c r="BG1" s="1356"/>
      <c r="BH1" s="1356"/>
      <c r="BI1" s="1356"/>
      <c r="BJ1" s="1356"/>
      <c r="BK1" s="1356"/>
      <c r="BL1" s="1356"/>
      <c r="BM1" s="1356"/>
      <c r="BN1" s="1356"/>
      <c r="BO1" s="1356"/>
      <c r="BP1" s="1356"/>
      <c r="BQ1" s="1356"/>
      <c r="BR1" s="1356"/>
      <c r="BS1" s="1356"/>
      <c r="BT1" s="1356"/>
      <c r="BU1" s="1356"/>
      <c r="BV1" s="1356"/>
      <c r="BW1" s="1356"/>
      <c r="BX1" s="1356"/>
      <c r="BY1" s="1356"/>
      <c r="BZ1" s="1356"/>
      <c r="CA1" s="1356"/>
      <c r="CB1" s="1356"/>
      <c r="CC1" s="1356"/>
      <c r="CD1" s="1356"/>
      <c r="CE1" s="1356"/>
      <c r="CF1" s="1356"/>
      <c r="CG1" s="1356"/>
      <c r="CH1" s="1356"/>
      <c r="CI1" s="1356"/>
      <c r="CJ1" s="1356"/>
      <c r="CK1" s="1356"/>
      <c r="CL1" s="1356"/>
      <c r="CM1" s="1356"/>
      <c r="CN1" s="1356"/>
      <c r="CO1" s="1356"/>
      <c r="CP1" s="1356"/>
      <c r="CQ1" s="1356"/>
      <c r="CR1" s="1356"/>
      <c r="CS1" s="1356"/>
      <c r="CT1" s="1356"/>
      <c r="CU1" s="1356"/>
      <c r="CV1" s="1356"/>
      <c r="CW1" s="1356"/>
      <c r="CX1" s="1356"/>
      <c r="CY1" s="1356"/>
      <c r="CZ1" s="1356"/>
      <c r="DA1" s="1356"/>
      <c r="DB1" s="1356"/>
      <c r="DC1" s="1356"/>
      <c r="DD1" s="1356"/>
      <c r="DE1" s="1356"/>
      <c r="DF1" s="1356"/>
      <c r="DG1" s="1356"/>
      <c r="DH1" s="1356"/>
      <c r="DI1" s="1356"/>
      <c r="DJ1" s="1356"/>
      <c r="DK1" s="1356"/>
      <c r="DL1" s="1356"/>
      <c r="DM1" s="1356"/>
      <c r="DN1" s="1356"/>
      <c r="DO1" s="1356"/>
      <c r="DP1" s="1356"/>
      <c r="DQ1" s="1356"/>
      <c r="DR1" s="1356"/>
      <c r="DS1" s="1356"/>
      <c r="DT1" s="1356"/>
      <c r="DU1" s="1356"/>
      <c r="DV1" s="1356"/>
      <c r="DW1" s="1356"/>
      <c r="DX1" s="1356"/>
      <c r="DY1" s="1356"/>
    </row>
    <row r="2" spans="1:129" s="1360" customFormat="1" ht="22.5">
      <c r="A2" s="1356"/>
      <c r="B2" s="1356"/>
      <c r="C2" s="3170" t="s">
        <v>1627</v>
      </c>
      <c r="D2" s="3170"/>
      <c r="E2" s="3170"/>
      <c r="F2" s="3170"/>
      <c r="G2" s="3170"/>
      <c r="H2" s="3170"/>
      <c r="I2" s="3170"/>
      <c r="J2" s="3170"/>
      <c r="K2" s="3170"/>
      <c r="L2" s="3170"/>
      <c r="M2" s="3170"/>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row>
    <row r="3" spans="1:129" s="1360" customFormat="1" ht="22.5">
      <c r="A3" s="1356"/>
      <c r="B3" s="1356"/>
      <c r="C3" s="3170" t="s">
        <v>345</v>
      </c>
      <c r="D3" s="3170"/>
      <c r="E3" s="3170"/>
      <c r="F3" s="3170"/>
      <c r="G3" s="3170"/>
      <c r="H3" s="3170"/>
      <c r="I3" s="3170"/>
      <c r="J3" s="3170"/>
      <c r="K3" s="3170"/>
      <c r="L3" s="3170"/>
      <c r="M3" s="3170"/>
      <c r="N3" s="1356"/>
      <c r="O3" s="1356"/>
      <c r="P3" s="1356"/>
      <c r="Q3" s="1356"/>
      <c r="R3" s="1356"/>
      <c r="S3" s="1356"/>
      <c r="T3" s="1356"/>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c r="AT3" s="1356"/>
      <c r="AU3" s="1356"/>
      <c r="AV3" s="1356"/>
      <c r="AW3" s="1356"/>
      <c r="AX3" s="1356"/>
      <c r="AY3" s="1356"/>
      <c r="AZ3" s="1356"/>
      <c r="BA3" s="1356"/>
      <c r="BB3" s="1356"/>
      <c r="BC3" s="1356"/>
      <c r="BD3" s="1356"/>
      <c r="BE3" s="1356"/>
      <c r="BF3" s="1356"/>
      <c r="BG3" s="1356"/>
      <c r="BH3" s="1356"/>
      <c r="BI3" s="1356"/>
      <c r="BJ3" s="1356"/>
      <c r="BK3" s="1356"/>
      <c r="BL3" s="1356"/>
      <c r="BM3" s="1356"/>
      <c r="BN3" s="1356"/>
      <c r="BO3" s="1356"/>
      <c r="BP3" s="1356"/>
      <c r="BQ3" s="1356"/>
      <c r="BR3" s="1356"/>
      <c r="BS3" s="1356"/>
      <c r="BT3" s="1356"/>
      <c r="BU3" s="1356"/>
      <c r="BV3" s="1356"/>
      <c r="BW3" s="1356"/>
      <c r="BX3" s="1356"/>
      <c r="BY3" s="1356"/>
      <c r="BZ3" s="1356"/>
      <c r="CA3" s="1356"/>
      <c r="CB3" s="1356"/>
      <c r="CC3" s="1356"/>
      <c r="CD3" s="1356"/>
      <c r="CE3" s="1356"/>
      <c r="CF3" s="1356"/>
      <c r="CG3" s="1356"/>
      <c r="CH3" s="1356"/>
      <c r="CI3" s="1356"/>
      <c r="CJ3" s="1356"/>
      <c r="CK3" s="1356"/>
      <c r="CL3" s="1356"/>
      <c r="CM3" s="1356"/>
      <c r="CN3" s="1356"/>
      <c r="CO3" s="1356"/>
      <c r="CP3" s="1356"/>
      <c r="CQ3" s="1356"/>
      <c r="CR3" s="1356"/>
      <c r="CS3" s="1356"/>
      <c r="CT3" s="1356"/>
      <c r="CU3" s="1356"/>
      <c r="CV3" s="1356"/>
      <c r="CW3" s="1356"/>
      <c r="CX3" s="1356"/>
      <c r="CY3" s="1356"/>
      <c r="CZ3" s="1356"/>
      <c r="DA3" s="1356"/>
      <c r="DB3" s="1356"/>
      <c r="DC3" s="1356"/>
      <c r="DD3" s="1356"/>
      <c r="DE3" s="1356"/>
      <c r="DF3" s="1356"/>
      <c r="DG3" s="1356"/>
      <c r="DH3" s="1356"/>
      <c r="DI3" s="1356"/>
      <c r="DJ3" s="1356"/>
      <c r="DK3" s="1356"/>
      <c r="DL3" s="1356"/>
      <c r="DM3" s="1356"/>
      <c r="DN3" s="1356"/>
      <c r="DO3" s="1356"/>
      <c r="DP3" s="1356"/>
      <c r="DQ3" s="1356"/>
      <c r="DR3" s="1356"/>
      <c r="DS3" s="1356"/>
      <c r="DT3" s="1356"/>
      <c r="DU3" s="1356"/>
      <c r="DV3" s="1356"/>
      <c r="DW3" s="1356"/>
      <c r="DX3" s="1356"/>
      <c r="DY3" s="1356"/>
    </row>
    <row r="4" spans="1:129" s="1360" customFormat="1" ht="24" thickBot="1">
      <c r="A4" s="1356"/>
      <c r="B4" s="1356"/>
      <c r="C4" s="1361"/>
      <c r="D4" s="1362"/>
      <c r="E4" s="1363"/>
      <c r="F4" s="1411"/>
      <c r="G4" s="1411" t="s">
        <v>1490</v>
      </c>
      <c r="H4" s="1411"/>
      <c r="I4" s="1363"/>
      <c r="J4" s="1363"/>
      <c r="K4" s="1363"/>
      <c r="L4" s="1363"/>
      <c r="M4" s="1364" t="s">
        <v>1488</v>
      </c>
      <c r="N4" s="1356"/>
      <c r="O4" s="1356"/>
      <c r="P4" s="1356"/>
      <c r="Q4" s="1356"/>
      <c r="R4" s="1356"/>
      <c r="S4" s="1356"/>
      <c r="T4" s="1356"/>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c r="AT4" s="1356"/>
      <c r="AU4" s="1356"/>
      <c r="AV4" s="1356"/>
      <c r="AW4" s="1356"/>
      <c r="AX4" s="1356"/>
      <c r="AY4" s="1356"/>
      <c r="AZ4" s="1356"/>
      <c r="BA4" s="1356"/>
      <c r="BB4" s="1356"/>
      <c r="BC4" s="1356"/>
      <c r="BD4" s="1356"/>
      <c r="BE4" s="1356"/>
      <c r="BF4" s="1356"/>
      <c r="BG4" s="1356"/>
      <c r="BH4" s="1356"/>
      <c r="BI4" s="1356"/>
      <c r="BJ4" s="1356"/>
      <c r="BK4" s="1356"/>
      <c r="BL4" s="1356"/>
      <c r="BM4" s="1356"/>
      <c r="BN4" s="1356"/>
      <c r="BO4" s="1356"/>
      <c r="BP4" s="1356"/>
      <c r="BQ4" s="1356"/>
      <c r="BR4" s="1356"/>
      <c r="BS4" s="1356"/>
      <c r="BT4" s="1356"/>
      <c r="BU4" s="1356"/>
      <c r="BV4" s="1356"/>
      <c r="BW4" s="1356"/>
      <c r="BX4" s="1356"/>
      <c r="BY4" s="1356"/>
      <c r="BZ4" s="1356"/>
      <c r="CA4" s="1356"/>
      <c r="CB4" s="1356"/>
      <c r="CC4" s="1356"/>
      <c r="CD4" s="1356"/>
      <c r="CE4" s="1356"/>
      <c r="CF4" s="1356"/>
      <c r="CG4" s="1356"/>
      <c r="CH4" s="1356"/>
      <c r="CI4" s="1356"/>
      <c r="CJ4" s="1356"/>
      <c r="CK4" s="1356"/>
      <c r="CL4" s="1356"/>
      <c r="CM4" s="1356"/>
      <c r="CN4" s="1356"/>
      <c r="CO4" s="1356"/>
      <c r="CP4" s="1356"/>
      <c r="CQ4" s="1356"/>
      <c r="CR4" s="1356"/>
      <c r="CS4" s="1356"/>
      <c r="CT4" s="1356"/>
      <c r="CU4" s="1356"/>
      <c r="CV4" s="1356"/>
      <c r="CW4" s="1356"/>
      <c r="CX4" s="1356"/>
      <c r="CY4" s="1356"/>
      <c r="CZ4" s="1356"/>
      <c r="DA4" s="1356"/>
      <c r="DB4" s="1356"/>
      <c r="DC4" s="1356"/>
      <c r="DD4" s="1356"/>
      <c r="DE4" s="1356"/>
      <c r="DF4" s="1356"/>
      <c r="DG4" s="1356"/>
      <c r="DH4" s="1356"/>
      <c r="DI4" s="1356"/>
      <c r="DJ4" s="1356"/>
      <c r="DK4" s="1356"/>
      <c r="DL4" s="1356"/>
      <c r="DM4" s="1356"/>
      <c r="DN4" s="1356"/>
      <c r="DO4" s="1356"/>
      <c r="DP4" s="1356"/>
      <c r="DQ4" s="1356"/>
      <c r="DR4" s="1356"/>
      <c r="DS4" s="1356"/>
      <c r="DT4" s="1356"/>
      <c r="DU4" s="1356"/>
      <c r="DV4" s="1356"/>
      <c r="DW4" s="1356"/>
      <c r="DX4" s="1356"/>
      <c r="DY4" s="1356"/>
    </row>
    <row r="5" spans="1:129" ht="22.5">
      <c r="C5" s="1414" t="s">
        <v>108</v>
      </c>
      <c r="D5" s="1415" t="s">
        <v>354</v>
      </c>
      <c r="E5" s="3169" t="s">
        <v>1278</v>
      </c>
      <c r="F5" s="3169"/>
      <c r="G5" s="3169"/>
      <c r="H5" s="3169" t="s">
        <v>1279</v>
      </c>
      <c r="I5" s="3169"/>
      <c r="J5" s="3169"/>
      <c r="K5" s="3169" t="s">
        <v>1280</v>
      </c>
      <c r="L5" s="3169"/>
      <c r="M5" s="3169"/>
      <c r="O5" s="1367"/>
      <c r="P5" s="1367"/>
      <c r="Q5" s="1367"/>
      <c r="R5" s="1367"/>
      <c r="S5" s="1367"/>
      <c r="T5" s="1367"/>
      <c r="U5" s="1367"/>
      <c r="V5" s="1367"/>
      <c r="W5" s="1367"/>
      <c r="X5" s="1367"/>
      <c r="Y5" s="1367"/>
      <c r="Z5" s="1369"/>
      <c r="AA5" s="1369"/>
      <c r="AB5" s="1369"/>
      <c r="AC5" s="1369"/>
    </row>
    <row r="6" spans="1:129" ht="20.25">
      <c r="C6" s="1416"/>
      <c r="D6" s="1417"/>
      <c r="E6" s="1418" t="s">
        <v>1281</v>
      </c>
      <c r="F6" s="1418" t="s">
        <v>1282</v>
      </c>
      <c r="G6" s="1418" t="s">
        <v>1283</v>
      </c>
      <c r="H6" s="1418" t="s">
        <v>1281</v>
      </c>
      <c r="I6" s="1418" t="s">
        <v>1282</v>
      </c>
      <c r="J6" s="1418" t="s">
        <v>1283</v>
      </c>
      <c r="K6" s="1418" t="s">
        <v>1281</v>
      </c>
      <c r="L6" s="1418" t="s">
        <v>1282</v>
      </c>
      <c r="M6" s="1418" t="s">
        <v>1283</v>
      </c>
    </row>
    <row r="7" spans="1:129" s="1373" customFormat="1" ht="20.25">
      <c r="C7" s="1420">
        <v>1</v>
      </c>
      <c r="D7" s="1421" t="s">
        <v>1284</v>
      </c>
      <c r="E7" s="1422">
        <v>1378.4829876789213</v>
      </c>
      <c r="F7" s="1422">
        <v>1284.8206330169619</v>
      </c>
      <c r="G7" s="1422">
        <v>93.66235466195937</v>
      </c>
      <c r="H7" s="1422">
        <v>1625.8034451902897</v>
      </c>
      <c r="I7" s="1422">
        <v>1439.4982168953393</v>
      </c>
      <c r="J7" s="1422">
        <v>186.30522829495058</v>
      </c>
      <c r="K7" s="1422">
        <v>2036.4644204221074</v>
      </c>
      <c r="L7" s="1422">
        <v>1596.0533582635398</v>
      </c>
      <c r="M7" s="1422">
        <v>440.41106215856752</v>
      </c>
    </row>
    <row r="8" spans="1:129" ht="20.25">
      <c r="C8" s="1420" t="s">
        <v>1285</v>
      </c>
      <c r="D8" s="1421" t="s">
        <v>1286</v>
      </c>
      <c r="E8" s="1422">
        <v>285.02247121726458</v>
      </c>
      <c r="F8" s="1422">
        <v>1257.5603791635499</v>
      </c>
      <c r="G8" s="1422">
        <v>-972.53790794628321</v>
      </c>
      <c r="H8" s="1422">
        <v>411.32035221573699</v>
      </c>
      <c r="I8" s="1422">
        <v>1402.8585690098248</v>
      </c>
      <c r="J8" s="1422">
        <v>-991.53821679408566</v>
      </c>
      <c r="K8" s="1422">
        <v>425.05723314187003</v>
      </c>
      <c r="L8" s="1422">
        <v>1552.4288514535237</v>
      </c>
      <c r="M8" s="1422">
        <v>-1127.3716183116533</v>
      </c>
    </row>
    <row r="9" spans="1:129" ht="20.25">
      <c r="C9" s="1420" t="s">
        <v>1287</v>
      </c>
      <c r="D9" s="1424" t="s">
        <v>1288</v>
      </c>
      <c r="E9" s="1422">
        <v>110.16066134182185</v>
      </c>
      <c r="F9" s="1422">
        <v>1029.3682455504852</v>
      </c>
      <c r="G9" s="1422">
        <v>-919.20758420866218</v>
      </c>
      <c r="H9" s="1422">
        <v>226.50808402685635</v>
      </c>
      <c r="I9" s="1422">
        <v>1171.6519492583577</v>
      </c>
      <c r="J9" s="1422">
        <v>-945.14386523149915</v>
      </c>
      <c r="K9" s="1422">
        <v>222.01854008893167</v>
      </c>
      <c r="L9" s="1422">
        <v>1149.6832060915228</v>
      </c>
      <c r="M9" s="1422">
        <v>-927.66466600259128</v>
      </c>
    </row>
    <row r="10" spans="1:129" ht="20.25">
      <c r="C10" s="1425" t="s">
        <v>1289</v>
      </c>
      <c r="D10" s="1426" t="s">
        <v>1290</v>
      </c>
      <c r="E10" s="1422">
        <v>110.16066134182185</v>
      </c>
      <c r="F10" s="1422">
        <v>1028.0167918320728</v>
      </c>
      <c r="G10" s="1422">
        <v>-917.85613049025085</v>
      </c>
      <c r="H10" s="1422">
        <v>226.50808402685635</v>
      </c>
      <c r="I10" s="1422">
        <v>1149.8046128941246</v>
      </c>
      <c r="J10" s="1422">
        <v>-923.29652886726751</v>
      </c>
      <c r="K10" s="1422">
        <v>222.01854008893167</v>
      </c>
      <c r="L10" s="1422">
        <v>1147.5368218737367</v>
      </c>
      <c r="M10" s="1422">
        <v>-925.51828178480514</v>
      </c>
    </row>
    <row r="11" spans="1:129" ht="20.25">
      <c r="C11" s="1425" t="s">
        <v>1291</v>
      </c>
      <c r="D11" s="1427" t="s">
        <v>1292</v>
      </c>
      <c r="E11" s="1422">
        <v>9.9707264765263108</v>
      </c>
      <c r="F11" s="1422">
        <v>208.00109747109238</v>
      </c>
      <c r="G11" s="1422">
        <v>-198.03037099456603</v>
      </c>
      <c r="H11" s="1422">
        <v>8.2527429126278289</v>
      </c>
      <c r="I11" s="1422">
        <v>185.10875201092901</v>
      </c>
      <c r="J11" s="1422">
        <v>-176.85600909830131</v>
      </c>
      <c r="K11" s="1422">
        <v>7.7376118952547408</v>
      </c>
      <c r="L11" s="1422">
        <v>237.74308868910813</v>
      </c>
      <c r="M11" s="1422">
        <v>-230.00547679385343</v>
      </c>
    </row>
    <row r="12" spans="1:129" ht="20.25">
      <c r="C12" s="1425" t="s">
        <v>1293</v>
      </c>
      <c r="D12" s="1426" t="s">
        <v>1294</v>
      </c>
      <c r="E12" s="1422" t="s">
        <v>62</v>
      </c>
      <c r="F12" s="1422" t="s">
        <v>62</v>
      </c>
      <c r="G12" s="1422" t="s">
        <v>62</v>
      </c>
      <c r="H12" s="1422" t="s">
        <v>62</v>
      </c>
      <c r="I12" s="1422" t="s">
        <v>62</v>
      </c>
      <c r="J12" s="1422" t="s">
        <v>62</v>
      </c>
      <c r="K12" s="1422" t="s">
        <v>62</v>
      </c>
      <c r="L12" s="1422" t="s">
        <v>62</v>
      </c>
      <c r="M12" s="1422" t="s">
        <v>62</v>
      </c>
    </row>
    <row r="13" spans="1:129" ht="20.25">
      <c r="C13" s="1425" t="s">
        <v>1295</v>
      </c>
      <c r="D13" s="1426" t="s">
        <v>1296</v>
      </c>
      <c r="E13" s="1422">
        <v>0</v>
      </c>
      <c r="F13" s="1422">
        <v>1.3514537184121131</v>
      </c>
      <c r="G13" s="1422">
        <v>-1.3514537184121131</v>
      </c>
      <c r="H13" s="1422">
        <v>0</v>
      </c>
      <c r="I13" s="1422">
        <v>21.847336364232117</v>
      </c>
      <c r="J13" s="1422">
        <v>-21.847336364232117</v>
      </c>
      <c r="K13" s="1422">
        <v>0</v>
      </c>
      <c r="L13" s="1422">
        <v>2.1463842177862857</v>
      </c>
      <c r="M13" s="1422">
        <v>-2.1463842177862857</v>
      </c>
    </row>
    <row r="14" spans="1:129" ht="20.25">
      <c r="C14" s="1420" t="s">
        <v>1297</v>
      </c>
      <c r="D14" s="1424" t="s">
        <v>1298</v>
      </c>
      <c r="E14" s="1422">
        <v>174.86180987544253</v>
      </c>
      <c r="F14" s="1422">
        <v>228.19213361306447</v>
      </c>
      <c r="G14" s="1422">
        <v>-53.330323737621285</v>
      </c>
      <c r="H14" s="1422">
        <v>184.81226818888084</v>
      </c>
      <c r="I14" s="1422">
        <v>231.20661975146675</v>
      </c>
      <c r="J14" s="1422">
        <v>-46.394351562586117</v>
      </c>
      <c r="K14" s="1422">
        <v>203.03869305293856</v>
      </c>
      <c r="L14" s="1422">
        <v>402.74564536200114</v>
      </c>
      <c r="M14" s="1422">
        <v>-199.7069523090621</v>
      </c>
    </row>
    <row r="15" spans="1:129" ht="40.5">
      <c r="C15" s="1425" t="s">
        <v>1299</v>
      </c>
      <c r="D15" s="1426" t="s">
        <v>1300</v>
      </c>
      <c r="E15" s="1422" t="s">
        <v>62</v>
      </c>
      <c r="F15" s="1422" t="s">
        <v>62</v>
      </c>
      <c r="G15" s="1422" t="s">
        <v>62</v>
      </c>
      <c r="H15" s="1422">
        <v>0</v>
      </c>
      <c r="I15" s="1422">
        <v>0</v>
      </c>
      <c r="J15" s="1422">
        <v>0</v>
      </c>
      <c r="K15" s="1422">
        <v>0</v>
      </c>
      <c r="L15" s="1422">
        <v>0</v>
      </c>
      <c r="M15" s="1422">
        <v>0</v>
      </c>
    </row>
    <row r="16" spans="1:129" ht="20.25">
      <c r="C16" s="1425" t="s">
        <v>1301</v>
      </c>
      <c r="D16" s="1426" t="s">
        <v>1302</v>
      </c>
      <c r="E16" s="1422">
        <v>1.7838551799971014E-2</v>
      </c>
      <c r="F16" s="1422">
        <v>0.22438881547333001</v>
      </c>
      <c r="G16" s="1422">
        <v>-0.20655026367335899</v>
      </c>
      <c r="H16" s="1422">
        <v>7.8498742746206385E-2</v>
      </c>
      <c r="I16" s="1422">
        <v>0.27053162221617988</v>
      </c>
      <c r="J16" s="1422">
        <v>-0.19203287946997347</v>
      </c>
      <c r="K16" s="1422">
        <v>1.2796146812062606E-5</v>
      </c>
      <c r="L16" s="1422">
        <v>1.1458405851368019</v>
      </c>
      <c r="M16" s="1422">
        <v>-1.1458277889899902</v>
      </c>
    </row>
    <row r="17" spans="3:13" ht="20.25">
      <c r="C17" s="1425" t="s">
        <v>1303</v>
      </c>
      <c r="D17" s="1426" t="s">
        <v>1304</v>
      </c>
      <c r="E17" s="1428">
        <v>22.820868622939724</v>
      </c>
      <c r="F17" s="1428">
        <v>44.40200238293513</v>
      </c>
      <c r="G17" s="1428">
        <v>-21.581133759995403</v>
      </c>
      <c r="H17" s="1428">
        <v>16.903023821380899</v>
      </c>
      <c r="I17" s="1428">
        <v>40.059503536484804</v>
      </c>
      <c r="J17" s="1428">
        <v>-23.156479715103906</v>
      </c>
      <c r="K17" s="1428">
        <v>14.52026810270551</v>
      </c>
      <c r="L17" s="1428">
        <v>196.18490306484983</v>
      </c>
      <c r="M17" s="1428">
        <v>-181.66463496214433</v>
      </c>
    </row>
    <row r="18" spans="3:13" ht="20.25">
      <c r="C18" s="1425" t="s">
        <v>1305</v>
      </c>
      <c r="D18" s="1426" t="s">
        <v>1306</v>
      </c>
      <c r="E18" s="1422">
        <v>68.157606856465577</v>
      </c>
      <c r="F18" s="1422">
        <v>153.25098937315735</v>
      </c>
      <c r="G18" s="1422">
        <v>-85.093382516691833</v>
      </c>
      <c r="H18" s="1422">
        <v>71.761442505222519</v>
      </c>
      <c r="I18" s="1422">
        <v>161.76513519321159</v>
      </c>
      <c r="J18" s="1422">
        <v>-90.003692687989073</v>
      </c>
      <c r="K18" s="1422">
        <v>58.275196363647794</v>
      </c>
      <c r="L18" s="1422">
        <v>135.4364447479895</v>
      </c>
      <c r="M18" s="1422">
        <v>-77.161248384341604</v>
      </c>
    </row>
    <row r="19" spans="3:13" ht="20.25">
      <c r="C19" s="1425" t="s">
        <v>1307</v>
      </c>
      <c r="D19" s="1430" t="s">
        <v>1308</v>
      </c>
      <c r="E19" s="1422">
        <v>0.91533772491990972</v>
      </c>
      <c r="F19" s="1422">
        <v>2.1930925446803715</v>
      </c>
      <c r="G19" s="1422">
        <v>-1.277754819760462</v>
      </c>
      <c r="H19" s="1422">
        <v>2.1470485934880559E-2</v>
      </c>
      <c r="I19" s="1422">
        <v>2.2824458981293732</v>
      </c>
      <c r="J19" s="1422">
        <v>-2.2609754121944934</v>
      </c>
      <c r="K19" s="1422">
        <v>3.1231076594766226E-3</v>
      </c>
      <c r="L19" s="1422">
        <v>0.46091833027736734</v>
      </c>
      <c r="M19" s="1422">
        <v>-0.45779522261789113</v>
      </c>
    </row>
    <row r="20" spans="3:13" ht="20.25">
      <c r="C20" s="1425" t="s">
        <v>1309</v>
      </c>
      <c r="D20" s="1430" t="s">
        <v>1310</v>
      </c>
      <c r="E20" s="1422">
        <v>67.242269131545683</v>
      </c>
      <c r="F20" s="1422">
        <v>151.05789682847708</v>
      </c>
      <c r="G20" s="1422">
        <v>-83.815627696931401</v>
      </c>
      <c r="H20" s="1422">
        <v>71.739972019287649</v>
      </c>
      <c r="I20" s="1422">
        <v>159.48268929508222</v>
      </c>
      <c r="J20" s="1422">
        <v>-87.742717275794533</v>
      </c>
      <c r="K20" s="1422">
        <v>58.272073255988296</v>
      </c>
      <c r="L20" s="1422">
        <v>134.9755264177121</v>
      </c>
      <c r="M20" s="1422">
        <v>-76.7034531617238</v>
      </c>
    </row>
    <row r="21" spans="3:13" ht="20.25">
      <c r="C21" s="1425" t="s">
        <v>1311</v>
      </c>
      <c r="D21" s="1426" t="s">
        <v>1312</v>
      </c>
      <c r="E21" s="1422">
        <v>1.034945902502042</v>
      </c>
      <c r="F21" s="1422">
        <v>1.9218268381806514</v>
      </c>
      <c r="G21" s="1422">
        <v>-0.88688093567860937</v>
      </c>
      <c r="H21" s="1422">
        <v>0.29569988010738324</v>
      </c>
      <c r="I21" s="1422">
        <v>0.17093457523942734</v>
      </c>
      <c r="J21" s="1422">
        <v>0.12476530486795588</v>
      </c>
      <c r="K21" s="1422">
        <v>0.34235106610777727</v>
      </c>
      <c r="L21" s="1422">
        <v>7.4785142568145044E-2</v>
      </c>
      <c r="M21" s="1422">
        <v>0.26756592353963221</v>
      </c>
    </row>
    <row r="22" spans="3:13" ht="20.25">
      <c r="C22" s="1425" t="s">
        <v>1313</v>
      </c>
      <c r="D22" s="1426" t="s">
        <v>1314</v>
      </c>
      <c r="E22" s="1422">
        <v>4.4599660796463407</v>
      </c>
      <c r="F22" s="1422">
        <v>117.96807021333593</v>
      </c>
      <c r="G22" s="1422">
        <v>-113.50810413368951</v>
      </c>
      <c r="H22" s="1422">
        <v>1.3090559424453094</v>
      </c>
      <c r="I22" s="1422">
        <v>107.97997172230335</v>
      </c>
      <c r="J22" s="1422">
        <v>-106.67091577985799</v>
      </c>
      <c r="K22" s="1422">
        <v>1.0278398257956733</v>
      </c>
      <c r="L22" s="1422">
        <v>105.96559634169958</v>
      </c>
      <c r="M22" s="1422">
        <v>-104.93775651590386</v>
      </c>
    </row>
    <row r="23" spans="3:13" ht="20.25">
      <c r="C23" s="1425" t="s">
        <v>1315</v>
      </c>
      <c r="D23" s="1426" t="s">
        <v>1316</v>
      </c>
      <c r="E23" s="1422">
        <v>61.747357149397274</v>
      </c>
      <c r="F23" s="1422">
        <v>31.167999776960603</v>
      </c>
      <c r="G23" s="1422">
        <v>30.579357372436675</v>
      </c>
      <c r="H23" s="1422">
        <v>70.135216196734987</v>
      </c>
      <c r="I23" s="1422">
        <v>51.331782997539428</v>
      </c>
      <c r="J23" s="1422">
        <v>18.80343319919556</v>
      </c>
      <c r="K23" s="1422">
        <v>56.901882364084855</v>
      </c>
      <c r="L23" s="1422">
        <v>28.935144933444228</v>
      </c>
      <c r="M23" s="1422">
        <v>27.966737430640627</v>
      </c>
    </row>
    <row r="24" spans="3:13" ht="20.25">
      <c r="C24" s="1425" t="s">
        <v>1317</v>
      </c>
      <c r="D24" s="1426" t="s">
        <v>718</v>
      </c>
      <c r="E24" s="1422" t="s">
        <v>62</v>
      </c>
      <c r="F24" s="1422" t="s">
        <v>62</v>
      </c>
      <c r="G24" s="1422" t="s">
        <v>62</v>
      </c>
      <c r="H24" s="1422">
        <v>1.5498841009698543</v>
      </c>
      <c r="I24" s="1422">
        <v>2.5275564959874566</v>
      </c>
      <c r="J24" s="1422">
        <v>-0.9776723950176025</v>
      </c>
      <c r="K24" s="1422">
        <v>4.1050230899214633</v>
      </c>
      <c r="L24" s="1422">
        <v>6.1284757862943691</v>
      </c>
      <c r="M24" s="1422">
        <v>-2.0234526963729058</v>
      </c>
    </row>
    <row r="25" spans="3:13" ht="20.25">
      <c r="C25" s="1425" t="s">
        <v>1318</v>
      </c>
      <c r="D25" s="1426" t="s">
        <v>1319</v>
      </c>
      <c r="E25" s="1422">
        <v>2.2306958793849105</v>
      </c>
      <c r="F25" s="1422">
        <v>6.9661734308903522</v>
      </c>
      <c r="G25" s="1422">
        <v>-4.7354775515054355</v>
      </c>
      <c r="H25" s="1422">
        <v>0.55332936743370609</v>
      </c>
      <c r="I25" s="1422">
        <v>9.3911194972158931</v>
      </c>
      <c r="J25" s="1422">
        <v>-8.8377901297821921</v>
      </c>
      <c r="K25" s="1422">
        <v>2.1054015502455083</v>
      </c>
      <c r="L25" s="1422">
        <v>26.021636415812189</v>
      </c>
      <c r="M25" s="1422">
        <v>-23.916234865566679</v>
      </c>
    </row>
    <row r="26" spans="3:13" ht="23.25">
      <c r="C26" s="1425" t="s">
        <v>1320</v>
      </c>
      <c r="D26" s="1426" t="s">
        <v>1321</v>
      </c>
      <c r="E26" s="1376" t="s">
        <v>62</v>
      </c>
      <c r="F26" s="1376" t="s">
        <v>62</v>
      </c>
      <c r="G26" s="1376" t="s">
        <v>62</v>
      </c>
      <c r="H26" s="1376">
        <v>0.61782702418542002</v>
      </c>
      <c r="I26" s="1376">
        <v>0.60027469975296366</v>
      </c>
      <c r="J26" s="1376">
        <v>1.7552324432456388E-2</v>
      </c>
      <c r="K26" s="1422">
        <v>1.0199540179013398</v>
      </c>
      <c r="L26" s="1422">
        <v>0.89862438295225033</v>
      </c>
      <c r="M26" s="1422">
        <v>0.12132963494908947</v>
      </c>
    </row>
    <row r="27" spans="3:13" ht="23.25">
      <c r="C27" s="1425" t="s">
        <v>1322</v>
      </c>
      <c r="D27" s="1426" t="s">
        <v>1323</v>
      </c>
      <c r="E27" s="1376" t="s">
        <v>62</v>
      </c>
      <c r="F27" s="1376" t="s">
        <v>62</v>
      </c>
      <c r="G27" s="1376" t="s">
        <v>62</v>
      </c>
      <c r="H27" s="1376">
        <v>0</v>
      </c>
      <c r="I27" s="1376">
        <v>2.0060124021145547</v>
      </c>
      <c r="J27" s="1376">
        <v>-2.0060124021145542</v>
      </c>
      <c r="K27" s="1422">
        <v>1.7450286515125171E-2</v>
      </c>
      <c r="L27" s="1422">
        <v>0.54721447306102289</v>
      </c>
      <c r="M27" s="1422">
        <v>-0.52976418654589741</v>
      </c>
    </row>
    <row r="28" spans="3:13" ht="40.5">
      <c r="C28" s="1425" t="s">
        <v>1324</v>
      </c>
      <c r="D28" s="1426" t="s">
        <v>1325</v>
      </c>
      <c r="E28" s="1422">
        <v>5.6076105237866338</v>
      </c>
      <c r="F28" s="1422">
        <v>6.2477474771744541E-2</v>
      </c>
      <c r="G28" s="1422">
        <v>5.5451330490148898</v>
      </c>
      <c r="H28" s="1422">
        <v>13.700622910034168</v>
      </c>
      <c r="I28" s="1422">
        <v>2.5101926417492098</v>
      </c>
      <c r="J28" s="1422">
        <v>11.190430268284956</v>
      </c>
      <c r="K28" s="1422">
        <v>31.317625101882459</v>
      </c>
      <c r="L28" s="1422">
        <v>4.8253516307453586</v>
      </c>
      <c r="M28" s="1422">
        <v>26.492273471137093</v>
      </c>
    </row>
    <row r="29" spans="3:13" ht="23.25">
      <c r="C29" s="1425" t="s">
        <v>1326</v>
      </c>
      <c r="D29" s="1430" t="s">
        <v>1327</v>
      </c>
      <c r="E29" s="1376" t="s">
        <v>62</v>
      </c>
      <c r="F29" s="1376" t="s">
        <v>62</v>
      </c>
      <c r="G29" s="1376" t="s">
        <v>62</v>
      </c>
      <c r="H29" s="1376">
        <v>3.8468641380132285</v>
      </c>
      <c r="I29" s="1376">
        <v>1.3341621072886753</v>
      </c>
      <c r="J29" s="1376">
        <v>2.5127020307245531</v>
      </c>
      <c r="K29" s="1422">
        <v>22.047197714903067</v>
      </c>
      <c r="L29" s="1422">
        <v>1.3272160745916035</v>
      </c>
      <c r="M29" s="1422">
        <v>20.719981640311463</v>
      </c>
    </row>
    <row r="30" spans="3:13" ht="23.25">
      <c r="C30" s="1425" t="s">
        <v>1328</v>
      </c>
      <c r="D30" s="1430" t="s">
        <v>1329</v>
      </c>
      <c r="E30" s="1376" t="s">
        <v>62</v>
      </c>
      <c r="F30" s="1376" t="s">
        <v>62</v>
      </c>
      <c r="G30" s="1376" t="s">
        <v>62</v>
      </c>
      <c r="H30" s="1376">
        <v>9.7993426865903199</v>
      </c>
      <c r="I30" s="1376">
        <v>1.1664708697352948</v>
      </c>
      <c r="J30" s="1376">
        <v>8.6328718168550367</v>
      </c>
      <c r="K30" s="1422">
        <v>9.1987580203497341</v>
      </c>
      <c r="L30" s="1422">
        <v>3.3967187125697396</v>
      </c>
      <c r="M30" s="1422">
        <v>5.8020393077799897</v>
      </c>
    </row>
    <row r="31" spans="3:13" ht="23.25">
      <c r="C31" s="1425" t="s">
        <v>1330</v>
      </c>
      <c r="D31" s="1430" t="s">
        <v>1331</v>
      </c>
      <c r="E31" s="1376" t="s">
        <v>62</v>
      </c>
      <c r="F31" s="1376" t="s">
        <v>62</v>
      </c>
      <c r="G31" s="1376" t="s">
        <v>62</v>
      </c>
      <c r="H31" s="1376">
        <v>5.4416085430621937E-2</v>
      </c>
      <c r="I31" s="1376">
        <v>9.55966472523909E-3</v>
      </c>
      <c r="J31" s="1376">
        <v>4.485642070538285E-2</v>
      </c>
      <c r="K31" s="1422">
        <v>7.1669366629650941E-2</v>
      </c>
      <c r="L31" s="1422">
        <v>0.10141684358401454</v>
      </c>
      <c r="M31" s="1422">
        <v>-2.9747476954363593E-2</v>
      </c>
    </row>
    <row r="32" spans="3:13" ht="23.25">
      <c r="C32" s="1425" t="s">
        <v>1332</v>
      </c>
      <c r="D32" s="1426" t="s">
        <v>1333</v>
      </c>
      <c r="E32" s="1376" t="s">
        <v>62</v>
      </c>
      <c r="F32" s="1376" t="s">
        <v>62</v>
      </c>
      <c r="G32" s="1376" t="s">
        <v>62</v>
      </c>
      <c r="H32" s="1376">
        <v>40.983572103156469</v>
      </c>
      <c r="I32" s="1376">
        <v>10.204894857704701</v>
      </c>
      <c r="J32" s="1376">
        <v>30.77867724545176</v>
      </c>
      <c r="K32" s="1422">
        <v>51.371268286595409</v>
      </c>
      <c r="L32" s="1422">
        <v>12.574887924539288</v>
      </c>
      <c r="M32" s="1422">
        <v>38.796380362056119</v>
      </c>
    </row>
    <row r="33" spans="3:13" ht="23.25">
      <c r="C33" s="1425" t="s">
        <v>1334</v>
      </c>
      <c r="D33" s="1430" t="s">
        <v>1335</v>
      </c>
      <c r="E33" s="1376" t="s">
        <v>62</v>
      </c>
      <c r="F33" s="1376" t="s">
        <v>62</v>
      </c>
      <c r="G33" s="1376" t="s">
        <v>62</v>
      </c>
      <c r="H33" s="1376">
        <v>0.11615590004500051</v>
      </c>
      <c r="I33" s="1376">
        <v>9.0065559974874393E-3</v>
      </c>
      <c r="J33" s="1376">
        <v>0.10714934404751311</v>
      </c>
      <c r="K33" s="1422">
        <v>9.8972518429819606E-2</v>
      </c>
      <c r="L33" s="1422">
        <v>6.3207082937534757E-4</v>
      </c>
      <c r="M33" s="1422">
        <v>9.8340447600444261E-2</v>
      </c>
    </row>
    <row r="34" spans="3:13" ht="40.5">
      <c r="C34" s="1425" t="s">
        <v>1336</v>
      </c>
      <c r="D34" s="1430" t="s">
        <v>1337</v>
      </c>
      <c r="E34" s="1376" t="s">
        <v>62</v>
      </c>
      <c r="F34" s="1376" t="s">
        <v>62</v>
      </c>
      <c r="G34" s="1376" t="s">
        <v>62</v>
      </c>
      <c r="H34" s="1376">
        <v>25.250698139224955</v>
      </c>
      <c r="I34" s="1376">
        <v>4.5952964568534354</v>
      </c>
      <c r="J34" s="1376">
        <v>20.655401682371515</v>
      </c>
      <c r="K34" s="1428">
        <v>37.40162276694808</v>
      </c>
      <c r="L34" s="1428">
        <v>3.2158452844927297</v>
      </c>
      <c r="M34" s="1428">
        <v>34.185777482455336</v>
      </c>
    </row>
    <row r="35" spans="3:13" ht="40.5">
      <c r="C35" s="1425" t="s">
        <v>1338</v>
      </c>
      <c r="D35" s="1430" t="s">
        <v>1339</v>
      </c>
      <c r="E35" s="1376" t="s">
        <v>62</v>
      </c>
      <c r="F35" s="1376" t="s">
        <v>62</v>
      </c>
      <c r="G35" s="1376" t="s">
        <v>62</v>
      </c>
      <c r="H35" s="1376">
        <v>15.616718063886537</v>
      </c>
      <c r="I35" s="1376">
        <v>5.600591844853775</v>
      </c>
      <c r="J35" s="1376">
        <v>10.016126219032756</v>
      </c>
      <c r="K35" s="1422">
        <v>13.870673001217495</v>
      </c>
      <c r="L35" s="1422">
        <v>9.3584105692171899</v>
      </c>
      <c r="M35" s="1422">
        <v>4.5122624320003064</v>
      </c>
    </row>
    <row r="36" spans="3:13" ht="23.25">
      <c r="C36" s="1425" t="s">
        <v>1340</v>
      </c>
      <c r="D36" s="1426" t="s">
        <v>1341</v>
      </c>
      <c r="E36" s="1376" t="s">
        <v>62</v>
      </c>
      <c r="F36" s="1376" t="s">
        <v>62</v>
      </c>
      <c r="G36" s="1376" t="s">
        <v>62</v>
      </c>
      <c r="H36" s="1376">
        <v>2.5171103346677217</v>
      </c>
      <c r="I36" s="1376">
        <v>0.30064124202999126</v>
      </c>
      <c r="J36" s="1376">
        <v>2.2164690926377304</v>
      </c>
      <c r="K36" s="1422">
        <v>3.1433580493825506</v>
      </c>
      <c r="L36" s="1422">
        <v>12.293023270438701</v>
      </c>
      <c r="M36" s="1422">
        <v>-9.14966522105615</v>
      </c>
    </row>
    <row r="37" spans="3:13" ht="23.25">
      <c r="C37" s="1425" t="s">
        <v>1342</v>
      </c>
      <c r="D37" s="1430" t="s">
        <v>1343</v>
      </c>
      <c r="E37" s="1376" t="s">
        <v>62</v>
      </c>
      <c r="F37" s="1376" t="s">
        <v>62</v>
      </c>
      <c r="G37" s="1376" t="s">
        <v>62</v>
      </c>
      <c r="H37" s="1376">
        <v>2.1641628503710186</v>
      </c>
      <c r="I37" s="1376">
        <v>0.20193948945769721</v>
      </c>
      <c r="J37" s="1376">
        <v>1.9622233609133215</v>
      </c>
      <c r="K37" s="1422">
        <v>3.1047172636902456</v>
      </c>
      <c r="L37" s="1422">
        <v>3.6437375594022159</v>
      </c>
      <c r="M37" s="1422">
        <v>-0.53902029571197208</v>
      </c>
    </row>
    <row r="38" spans="3:13" ht="40.5">
      <c r="C38" s="1425" t="s">
        <v>1344</v>
      </c>
      <c r="D38" s="1430" t="s">
        <v>1345</v>
      </c>
      <c r="E38" s="1376" t="s">
        <v>62</v>
      </c>
      <c r="F38" s="1376" t="s">
        <v>62</v>
      </c>
      <c r="G38" s="1376" t="s">
        <v>62</v>
      </c>
      <c r="H38" s="1376">
        <v>0.35294748429670303</v>
      </c>
      <c r="I38" s="1376">
        <v>9.8701752572293827E-2</v>
      </c>
      <c r="J38" s="1376">
        <v>0.25424573172440923</v>
      </c>
      <c r="K38" s="1422">
        <v>3.8640785692305599E-2</v>
      </c>
      <c r="L38" s="1422">
        <v>8.6492857110364856</v>
      </c>
      <c r="M38" s="1422">
        <v>-8.6106449253441788</v>
      </c>
    </row>
    <row r="39" spans="3:13" ht="20.25">
      <c r="C39" s="1425" t="s">
        <v>1346</v>
      </c>
      <c r="D39" s="1426" t="s">
        <v>1347</v>
      </c>
      <c r="E39" s="1422">
        <v>18.333834629397419</v>
      </c>
      <c r="F39" s="1422">
        <v>2.0325264296012335E-2</v>
      </c>
      <c r="G39" s="1422">
        <v>18.313509365101421</v>
      </c>
      <c r="H39" s="1422">
        <v>36.146957279083793</v>
      </c>
      <c r="I39" s="1422">
        <v>1.5707575629993971</v>
      </c>
      <c r="J39" s="1422">
        <v>34.57619971608441</v>
      </c>
      <c r="K39" s="1422">
        <v>37.163135407994709</v>
      </c>
      <c r="L39" s="1422">
        <v>6.6892430801814253</v>
      </c>
      <c r="M39" s="1422">
        <v>30.473892327813282</v>
      </c>
    </row>
    <row r="40" spans="3:13" ht="20.25">
      <c r="C40" s="1420" t="s">
        <v>1348</v>
      </c>
      <c r="D40" s="1421" t="s">
        <v>1349</v>
      </c>
      <c r="E40" s="1422">
        <v>95.421452251266473</v>
      </c>
      <c r="F40" s="1422">
        <v>24.422312372948344</v>
      </c>
      <c r="G40" s="1422">
        <v>70.999139878318189</v>
      </c>
      <c r="H40" s="1422">
        <v>88.962218095116498</v>
      </c>
      <c r="I40" s="1422">
        <v>28.759230772808348</v>
      </c>
      <c r="J40" s="1422">
        <v>60.202987322308253</v>
      </c>
      <c r="K40" s="1422">
        <v>73.44594121429347</v>
      </c>
      <c r="L40" s="1422">
        <v>36.016662826081031</v>
      </c>
      <c r="M40" s="1422">
        <v>37.429278388212623</v>
      </c>
    </row>
    <row r="41" spans="3:13" ht="20.25">
      <c r="C41" s="1425" t="s">
        <v>1350</v>
      </c>
      <c r="D41" s="1432" t="s">
        <v>1351</v>
      </c>
      <c r="E41" s="1422" t="s">
        <v>62</v>
      </c>
      <c r="F41" s="1422" t="s">
        <v>62</v>
      </c>
      <c r="G41" s="1422" t="s">
        <v>62</v>
      </c>
      <c r="H41" s="1422">
        <v>8.6590286475538694</v>
      </c>
      <c r="I41" s="1422">
        <v>0.60476833863327384</v>
      </c>
      <c r="J41" s="1422">
        <v>8.0542603089206004</v>
      </c>
      <c r="K41" s="1422">
        <v>10.67691969903464</v>
      </c>
      <c r="L41" s="1422">
        <v>0.42014093556146309</v>
      </c>
      <c r="M41" s="1422">
        <v>10.256778763473182</v>
      </c>
    </row>
    <row r="42" spans="3:13" ht="20.25">
      <c r="C42" s="1425" t="s">
        <v>1352</v>
      </c>
      <c r="D42" s="1432" t="s">
        <v>1353</v>
      </c>
      <c r="E42" s="1422">
        <v>41.874046432003844</v>
      </c>
      <c r="F42" s="1422">
        <v>19.017306883709747</v>
      </c>
      <c r="G42" s="1422">
        <v>22.856739548294097</v>
      </c>
      <c r="H42" s="1422">
        <v>78.743366252394253</v>
      </c>
      <c r="I42" s="1422">
        <v>28.131438553651375</v>
      </c>
      <c r="J42" s="1422">
        <v>50.611927698742797</v>
      </c>
      <c r="K42" s="1422">
        <v>62.125618238497175</v>
      </c>
      <c r="L42" s="1422">
        <v>35.596521890519526</v>
      </c>
      <c r="M42" s="1422">
        <v>26.529096347977742</v>
      </c>
    </row>
    <row r="43" spans="3:13" ht="20.25">
      <c r="C43" s="1425" t="s">
        <v>1354</v>
      </c>
      <c r="D43" s="1426" t="s">
        <v>1355</v>
      </c>
      <c r="E43" s="1422">
        <v>0</v>
      </c>
      <c r="F43" s="1422">
        <v>10.942650768861112</v>
      </c>
      <c r="G43" s="1422">
        <v>-10.942650768861112</v>
      </c>
      <c r="H43" s="1422">
        <v>0</v>
      </c>
      <c r="I43" s="1422">
        <v>2.6636308596828497</v>
      </c>
      <c r="J43" s="1422">
        <v>-2.6636308596828497</v>
      </c>
      <c r="K43" s="1422">
        <v>0</v>
      </c>
      <c r="L43" s="1422">
        <v>1.7638715818203685</v>
      </c>
      <c r="M43" s="1422">
        <v>-1.7638715818203685</v>
      </c>
    </row>
    <row r="44" spans="3:13" ht="20.25">
      <c r="C44" s="1425" t="s">
        <v>1356</v>
      </c>
      <c r="D44" s="1433" t="s">
        <v>1357</v>
      </c>
      <c r="E44" s="1422">
        <v>0</v>
      </c>
      <c r="F44" s="1422">
        <v>10.942650768861112</v>
      </c>
      <c r="G44" s="1422">
        <v>-10.942650768861112</v>
      </c>
      <c r="H44" s="1422">
        <v>0</v>
      </c>
      <c r="I44" s="1422">
        <v>2.6636308596828497</v>
      </c>
      <c r="J44" s="1422">
        <v>-2.6636308596828497</v>
      </c>
      <c r="K44" s="1422">
        <v>0</v>
      </c>
      <c r="L44" s="1422">
        <v>1.7638715818203685</v>
      </c>
      <c r="M44" s="1422">
        <v>-1.7638715818203685</v>
      </c>
    </row>
    <row r="45" spans="3:13" ht="40.5">
      <c r="C45" s="1425" t="s">
        <v>1358</v>
      </c>
      <c r="D45" s="1434" t="s">
        <v>1359</v>
      </c>
      <c r="E45" s="1422">
        <v>0</v>
      </c>
      <c r="F45" s="1422">
        <v>10.942650768861112</v>
      </c>
      <c r="G45" s="1422">
        <v>-10.942650768861112</v>
      </c>
      <c r="H45" s="1422">
        <v>0</v>
      </c>
      <c r="I45" s="1422">
        <v>2.6636308596828497</v>
      </c>
      <c r="J45" s="1422">
        <v>-2.6636308596828497</v>
      </c>
      <c r="K45" s="1422">
        <v>0</v>
      </c>
      <c r="L45" s="1422">
        <v>1.7638715818203685</v>
      </c>
      <c r="M45" s="1422">
        <v>-1.7638715818203685</v>
      </c>
    </row>
    <row r="46" spans="3:13" ht="20.25">
      <c r="C46" s="1425" t="s">
        <v>1360</v>
      </c>
      <c r="D46" s="1434" t="s">
        <v>1361</v>
      </c>
      <c r="E46" s="1422" t="s">
        <v>62</v>
      </c>
      <c r="F46" s="1422" t="s">
        <v>62</v>
      </c>
      <c r="G46" s="1422" t="s">
        <v>62</v>
      </c>
      <c r="H46" s="1422" t="s">
        <v>62</v>
      </c>
      <c r="I46" s="1422" t="s">
        <v>62</v>
      </c>
      <c r="J46" s="1422" t="s">
        <v>62</v>
      </c>
      <c r="K46" s="1422" t="s">
        <v>62</v>
      </c>
      <c r="L46" s="1422" t="s">
        <v>62</v>
      </c>
      <c r="M46" s="1422" t="s">
        <v>62</v>
      </c>
    </row>
    <row r="47" spans="3:13" ht="20.25">
      <c r="C47" s="1425" t="s">
        <v>1362</v>
      </c>
      <c r="D47" s="1433" t="s">
        <v>1363</v>
      </c>
      <c r="E47" s="1422" t="s">
        <v>62</v>
      </c>
      <c r="F47" s="1422" t="s">
        <v>62</v>
      </c>
      <c r="G47" s="1422" t="s">
        <v>62</v>
      </c>
      <c r="H47" s="1422" t="s">
        <v>62</v>
      </c>
      <c r="I47" s="1422" t="s">
        <v>62</v>
      </c>
      <c r="J47" s="1422" t="s">
        <v>62</v>
      </c>
      <c r="K47" s="1422" t="s">
        <v>62</v>
      </c>
      <c r="L47" s="1422" t="s">
        <v>62</v>
      </c>
      <c r="M47" s="1422" t="s">
        <v>62</v>
      </c>
    </row>
    <row r="48" spans="3:13" ht="20.25">
      <c r="C48" s="1425" t="s">
        <v>1364</v>
      </c>
      <c r="D48" s="1426" t="s">
        <v>1365</v>
      </c>
      <c r="E48" s="1422">
        <v>0</v>
      </c>
      <c r="F48" s="1422">
        <v>0</v>
      </c>
      <c r="G48" s="1422">
        <v>0</v>
      </c>
      <c r="H48" s="1422">
        <v>0</v>
      </c>
      <c r="I48" s="1422">
        <v>0</v>
      </c>
      <c r="J48" s="1422">
        <v>0</v>
      </c>
      <c r="K48" s="1422">
        <v>0</v>
      </c>
      <c r="L48" s="1422">
        <v>0</v>
      </c>
      <c r="M48" s="1422">
        <v>0</v>
      </c>
    </row>
    <row r="49" spans="3:13" ht="20.25">
      <c r="C49" s="1425" t="s">
        <v>1366</v>
      </c>
      <c r="D49" s="1426" t="s">
        <v>1367</v>
      </c>
      <c r="E49" s="1422">
        <v>3.6520978495915268</v>
      </c>
      <c r="F49" s="1422">
        <v>8.0746561148486293</v>
      </c>
      <c r="G49" s="1422">
        <v>-4.4225582652571021</v>
      </c>
      <c r="H49" s="1422">
        <v>3.7911315728328292</v>
      </c>
      <c r="I49" s="1422">
        <v>25.467807693968538</v>
      </c>
      <c r="J49" s="1422">
        <v>-21.676676121135706</v>
      </c>
      <c r="K49" s="1422">
        <v>2.2062994720575841</v>
      </c>
      <c r="L49" s="1422">
        <v>33.832650308699158</v>
      </c>
      <c r="M49" s="1422">
        <v>-31.626350836641564</v>
      </c>
    </row>
    <row r="50" spans="3:13" ht="20.25">
      <c r="C50" s="1425" t="s">
        <v>1368</v>
      </c>
      <c r="D50" s="1426" t="s">
        <v>1369</v>
      </c>
      <c r="E50" s="1422">
        <v>38.221948582412317</v>
      </c>
      <c r="F50" s="1422">
        <v>0</v>
      </c>
      <c r="G50" s="1422">
        <v>38.221948582412317</v>
      </c>
      <c r="H50" s="1422">
        <v>74.9522346795614</v>
      </c>
      <c r="I50" s="1422">
        <v>0</v>
      </c>
      <c r="J50" s="1422">
        <v>74.9522346795614</v>
      </c>
      <c r="K50" s="1422">
        <v>59.919318766439666</v>
      </c>
      <c r="L50" s="1422">
        <v>0</v>
      </c>
      <c r="M50" s="1422">
        <v>59.919318766439666</v>
      </c>
    </row>
    <row r="51" spans="3:13" ht="20.25">
      <c r="C51" s="1425" t="s">
        <v>1370</v>
      </c>
      <c r="D51" s="1432" t="s">
        <v>1371</v>
      </c>
      <c r="E51" s="1435" t="s">
        <v>62</v>
      </c>
      <c r="F51" s="1435" t="s">
        <v>62</v>
      </c>
      <c r="G51" s="1435" t="s">
        <v>62</v>
      </c>
      <c r="H51" s="1435">
        <v>1.559823195168542</v>
      </c>
      <c r="I51" s="1435">
        <v>2.3023880523693228E-2</v>
      </c>
      <c r="J51" s="1435">
        <v>1.536799314644848</v>
      </c>
      <c r="K51" s="1435">
        <v>0.6434032767617035</v>
      </c>
      <c r="L51" s="1435">
        <v>0</v>
      </c>
      <c r="M51" s="1435">
        <v>0.6434032767617035</v>
      </c>
    </row>
    <row r="52" spans="3:13" ht="20.25">
      <c r="C52" s="1420" t="s">
        <v>1372</v>
      </c>
      <c r="D52" s="1421" t="s">
        <v>1373</v>
      </c>
      <c r="E52" s="1435">
        <v>998.03906421039005</v>
      </c>
      <c r="F52" s="1435">
        <v>2.8379414804629981</v>
      </c>
      <c r="G52" s="1435">
        <v>995.20112272992867</v>
      </c>
      <c r="H52" s="1435">
        <v>1125.5208748794369</v>
      </c>
      <c r="I52" s="1435">
        <v>7.8804171127066542</v>
      </c>
      <c r="J52" s="1435">
        <v>1117.6404577667324</v>
      </c>
      <c r="K52" s="1435">
        <v>1537.9612460659453</v>
      </c>
      <c r="L52" s="1435">
        <v>7.6078439839340692</v>
      </c>
      <c r="M52" s="1435">
        <v>1530.3534020820105</v>
      </c>
    </row>
    <row r="53" spans="3:13" ht="20.25">
      <c r="C53" s="1425" t="s">
        <v>1374</v>
      </c>
      <c r="D53" s="1432" t="s">
        <v>1375</v>
      </c>
      <c r="E53" s="1422">
        <v>13.298982503054429</v>
      </c>
      <c r="F53" s="1422">
        <v>0</v>
      </c>
      <c r="G53" s="1422">
        <v>13.298982503054429</v>
      </c>
      <c r="H53" s="1422">
        <v>16.514132623185315</v>
      </c>
      <c r="I53" s="1422">
        <v>0</v>
      </c>
      <c r="J53" s="1422">
        <v>16.514132623185315</v>
      </c>
      <c r="K53" s="1422">
        <v>24.098092385861786</v>
      </c>
      <c r="L53" s="1422">
        <v>0</v>
      </c>
      <c r="M53" s="1422">
        <v>24.098092385861786</v>
      </c>
    </row>
    <row r="54" spans="3:13" ht="20.25">
      <c r="C54" s="1425" t="s">
        <v>1376</v>
      </c>
      <c r="D54" s="1437" t="s">
        <v>1377</v>
      </c>
      <c r="E54" s="1435">
        <v>13.298982503054429</v>
      </c>
      <c r="F54" s="1435">
        <v>0</v>
      </c>
      <c r="G54" s="1435">
        <v>13.298982503054429</v>
      </c>
      <c r="H54" s="1435">
        <v>16.514132623185315</v>
      </c>
      <c r="I54" s="1435">
        <v>0</v>
      </c>
      <c r="J54" s="1435">
        <v>16.514132623185315</v>
      </c>
      <c r="K54" s="1435">
        <v>24.098092385861786</v>
      </c>
      <c r="L54" s="1435">
        <v>0</v>
      </c>
      <c r="M54" s="1435">
        <v>24.098092385861786</v>
      </c>
    </row>
    <row r="55" spans="3:13" ht="40.5">
      <c r="C55" s="1425" t="s">
        <v>1378</v>
      </c>
      <c r="D55" s="1432" t="s">
        <v>1379</v>
      </c>
      <c r="E55" s="1435">
        <v>984.74008170733623</v>
      </c>
      <c r="F55" s="1435">
        <v>2.8379414804629981</v>
      </c>
      <c r="G55" s="1435">
        <v>981.90214022687485</v>
      </c>
      <c r="H55" s="1435">
        <v>1109.0067422562513</v>
      </c>
      <c r="I55" s="1435">
        <v>7.8804171127066542</v>
      </c>
      <c r="J55" s="1435">
        <v>1101.1263251435469</v>
      </c>
      <c r="K55" s="1435">
        <v>1513.8631536800838</v>
      </c>
      <c r="L55" s="1435">
        <v>7.6078439839340692</v>
      </c>
      <c r="M55" s="1435">
        <v>1506.255309696149</v>
      </c>
    </row>
    <row r="56" spans="3:13" ht="40.5">
      <c r="C56" s="1425" t="s">
        <v>1380</v>
      </c>
      <c r="D56" s="1426" t="s">
        <v>1381</v>
      </c>
      <c r="E56" s="1435">
        <v>911.47060602586498</v>
      </c>
      <c r="F56" s="1435">
        <v>2.2538198911377774</v>
      </c>
      <c r="G56" s="1435">
        <v>909.2167861347283</v>
      </c>
      <c r="H56" s="1435">
        <v>1017.710772192409</v>
      </c>
      <c r="I56" s="1435">
        <v>7.7228761009559541</v>
      </c>
      <c r="J56" s="1435">
        <v>1009.9878960914543</v>
      </c>
      <c r="K56" s="1435">
        <v>1408.4488066293884</v>
      </c>
      <c r="L56" s="1435">
        <v>5.5213327162908552</v>
      </c>
      <c r="M56" s="1435">
        <v>1402.9274739130974</v>
      </c>
    </row>
    <row r="57" spans="3:13" s="1373" customFormat="1" ht="20.25">
      <c r="C57" s="1425" t="s">
        <v>1382</v>
      </c>
      <c r="D57" s="1427" t="s">
        <v>1383</v>
      </c>
      <c r="E57" s="1435">
        <v>911.47060602586498</v>
      </c>
      <c r="F57" s="1435">
        <v>2.2538198911377774</v>
      </c>
      <c r="G57" s="1435">
        <v>909.2167861347283</v>
      </c>
      <c r="H57" s="1435">
        <v>1013.8402367657239</v>
      </c>
      <c r="I57" s="1435">
        <v>7.7142641407584502</v>
      </c>
      <c r="J57" s="1435">
        <v>1006.1259726249659</v>
      </c>
      <c r="K57" s="1435">
        <v>1403.1643672857904</v>
      </c>
      <c r="L57" s="1435">
        <v>5.5205521912302054</v>
      </c>
      <c r="M57" s="1435">
        <v>1397.6438150945601</v>
      </c>
    </row>
    <row r="58" spans="3:13" ht="20.25">
      <c r="C58" s="1425" t="s">
        <v>1384</v>
      </c>
      <c r="D58" s="1426" t="s">
        <v>1385</v>
      </c>
      <c r="E58" s="1435">
        <v>73.269475681471846</v>
      </c>
      <c r="F58" s="1435">
        <v>0.5841215893252204</v>
      </c>
      <c r="G58" s="1435">
        <v>72.685354092146625</v>
      </c>
      <c r="H58" s="1435">
        <v>91.2959700638432</v>
      </c>
      <c r="I58" s="1435">
        <v>0.15754101175070578</v>
      </c>
      <c r="J58" s="1435">
        <v>91.138429052092576</v>
      </c>
      <c r="K58" s="1435">
        <v>105.41434705069479</v>
      </c>
      <c r="L58" s="1435">
        <v>2.0865112676432158</v>
      </c>
      <c r="M58" s="1435">
        <v>103.32783578305158</v>
      </c>
    </row>
    <row r="59" spans="3:13" ht="20.25">
      <c r="C59" s="1425" t="s">
        <v>1386</v>
      </c>
      <c r="D59" s="1440" t="s">
        <v>1387</v>
      </c>
      <c r="E59" s="1435" t="s">
        <v>62</v>
      </c>
      <c r="F59" s="1435" t="s">
        <v>62</v>
      </c>
      <c r="G59" s="1435" t="s">
        <v>62</v>
      </c>
      <c r="H59" s="1435" t="s">
        <v>62</v>
      </c>
      <c r="I59" s="1435" t="s">
        <v>62</v>
      </c>
      <c r="J59" s="1435" t="s">
        <v>62</v>
      </c>
      <c r="K59" s="1435" t="s">
        <v>62</v>
      </c>
      <c r="L59" s="1435" t="s">
        <v>62</v>
      </c>
      <c r="M59" s="1435" t="s">
        <v>62</v>
      </c>
    </row>
    <row r="60" spans="3:13" ht="20.25">
      <c r="C60" s="1425" t="s">
        <v>1388</v>
      </c>
      <c r="D60" s="1440" t="s">
        <v>1389</v>
      </c>
      <c r="E60" s="1435">
        <v>40.774652533241913</v>
      </c>
      <c r="F60" s="1435">
        <v>0</v>
      </c>
      <c r="G60" s="1435">
        <v>40.774652533241913</v>
      </c>
      <c r="H60" s="1435">
        <v>42.022528593222717</v>
      </c>
      <c r="I60" s="1435">
        <v>0</v>
      </c>
      <c r="J60" s="1435">
        <v>42.022528593222717</v>
      </c>
      <c r="K60" s="1435">
        <v>51.272039853722397</v>
      </c>
      <c r="L60" s="1435">
        <v>0</v>
      </c>
      <c r="M60" s="1435">
        <v>51.272039853722397</v>
      </c>
    </row>
    <row r="61" spans="3:13" ht="20.25">
      <c r="C61" s="1425" t="s">
        <v>1390</v>
      </c>
      <c r="D61" s="1440" t="s">
        <v>1391</v>
      </c>
      <c r="E61" s="1435" t="s">
        <v>62</v>
      </c>
      <c r="F61" s="1435" t="s">
        <v>62</v>
      </c>
      <c r="G61" s="1435" t="s">
        <v>62</v>
      </c>
      <c r="H61" s="1435" t="s">
        <v>62</v>
      </c>
      <c r="I61" s="1435" t="s">
        <v>62</v>
      </c>
      <c r="J61" s="1435" t="s">
        <v>62</v>
      </c>
      <c r="K61" s="1435" t="s">
        <v>62</v>
      </c>
      <c r="L61" s="1435" t="s">
        <v>62</v>
      </c>
      <c r="M61" s="1435" t="s">
        <v>62</v>
      </c>
    </row>
    <row r="62" spans="3:13" ht="20.25">
      <c r="C62" s="1425" t="s">
        <v>1392</v>
      </c>
      <c r="D62" s="1440" t="s">
        <v>1393</v>
      </c>
      <c r="E62" s="1435">
        <v>1.3859097188851504</v>
      </c>
      <c r="F62" s="1435">
        <v>5.4060547813553214E-4</v>
      </c>
      <c r="G62" s="1435">
        <v>1.3853691134070141</v>
      </c>
      <c r="H62" s="1435">
        <v>1.6845477215547671</v>
      </c>
      <c r="I62" s="1435">
        <v>1.4822037116031002E-2</v>
      </c>
      <c r="J62" s="1435">
        <v>1.6697256844387363</v>
      </c>
      <c r="K62" s="1435">
        <v>1.7494958128520393</v>
      </c>
      <c r="L62" s="1435">
        <v>1.2378609100517773E-2</v>
      </c>
      <c r="M62" s="1435">
        <v>1.7371172037515223</v>
      </c>
    </row>
    <row r="63" spans="3:13" ht="20.25">
      <c r="C63" s="1425" t="s">
        <v>1394</v>
      </c>
      <c r="D63" s="1440" t="s">
        <v>1395</v>
      </c>
      <c r="E63" s="1435" t="s">
        <v>62</v>
      </c>
      <c r="F63" s="1435" t="s">
        <v>62</v>
      </c>
      <c r="G63" s="1435" t="s">
        <v>62</v>
      </c>
      <c r="H63" s="1435">
        <v>24.747878055526197</v>
      </c>
      <c r="I63" s="1435">
        <v>0</v>
      </c>
      <c r="J63" s="1435">
        <v>24.747878055526197</v>
      </c>
      <c r="K63" s="1435">
        <v>29.412553409577843</v>
      </c>
      <c r="L63" s="1435">
        <v>0</v>
      </c>
      <c r="M63" s="1435">
        <v>29.412553409577843</v>
      </c>
    </row>
    <row r="64" spans="3:13" ht="20.25">
      <c r="C64" s="1425" t="s">
        <v>1396</v>
      </c>
      <c r="D64" s="1440" t="s">
        <v>1397</v>
      </c>
      <c r="E64" s="1435" t="s">
        <v>62</v>
      </c>
      <c r="F64" s="1435" t="s">
        <v>62</v>
      </c>
      <c r="G64" s="1435" t="s">
        <v>62</v>
      </c>
      <c r="H64" s="1435">
        <v>22.841015693539582</v>
      </c>
      <c r="I64" s="1435">
        <v>0.14271897463467512</v>
      </c>
      <c r="J64" s="1435">
        <v>22.698296718904913</v>
      </c>
      <c r="K64" s="1435">
        <v>22.980257974542447</v>
      </c>
      <c r="L64" s="1435">
        <v>2.0741326585426978</v>
      </c>
      <c r="M64" s="1435">
        <v>20.906125315999741</v>
      </c>
    </row>
    <row r="65" spans="3:13" s="1373" customFormat="1" ht="20.25">
      <c r="C65" s="1420">
        <v>2</v>
      </c>
      <c r="D65" s="1441" t="s">
        <v>1398</v>
      </c>
      <c r="E65" s="1435">
        <v>6.8263965154823412</v>
      </c>
      <c r="F65" s="1435">
        <v>0.18676417587698221</v>
      </c>
      <c r="G65" s="1435">
        <v>6.6396323396053569</v>
      </c>
      <c r="H65" s="1435">
        <v>9.5013423108029276</v>
      </c>
      <c r="I65" s="1435">
        <v>0</v>
      </c>
      <c r="J65" s="1435">
        <v>9.5013423108029276</v>
      </c>
      <c r="K65" s="1435">
        <v>12.765222765268991</v>
      </c>
      <c r="L65" s="1435">
        <v>0</v>
      </c>
      <c r="M65" s="1435">
        <v>12.765222765268991</v>
      </c>
    </row>
    <row r="66" spans="3:13" ht="20.25">
      <c r="C66" s="1425">
        <v>2.1</v>
      </c>
      <c r="D66" s="1440" t="s">
        <v>1399</v>
      </c>
      <c r="E66" s="1435">
        <v>6.8263965154823412</v>
      </c>
      <c r="F66" s="1435">
        <v>0</v>
      </c>
      <c r="G66" s="1435">
        <v>6.8263965154823412</v>
      </c>
      <c r="H66" s="1435">
        <v>9.5013423108029276</v>
      </c>
      <c r="I66" s="1435">
        <v>0</v>
      </c>
      <c r="J66" s="1435">
        <v>9.5013423108029276</v>
      </c>
      <c r="K66" s="1435">
        <v>12.765222765268991</v>
      </c>
      <c r="L66" s="1435">
        <v>0</v>
      </c>
      <c r="M66" s="1435">
        <v>12.765222765268991</v>
      </c>
    </row>
    <row r="67" spans="3:13" ht="20.25">
      <c r="C67" s="1425" t="s">
        <v>1400</v>
      </c>
      <c r="D67" s="1433" t="s">
        <v>1401</v>
      </c>
      <c r="E67" s="1435">
        <v>0</v>
      </c>
      <c r="F67" s="1435">
        <v>0</v>
      </c>
      <c r="G67" s="1435">
        <v>0</v>
      </c>
      <c r="H67" s="1435">
        <v>0</v>
      </c>
      <c r="I67" s="1435">
        <v>0</v>
      </c>
      <c r="J67" s="1435">
        <v>0</v>
      </c>
      <c r="K67" s="1435">
        <v>0</v>
      </c>
      <c r="L67" s="1435">
        <v>0</v>
      </c>
      <c r="M67" s="1435">
        <v>0</v>
      </c>
    </row>
    <row r="68" spans="3:13" ht="20.25">
      <c r="C68" s="1425" t="s">
        <v>1402</v>
      </c>
      <c r="D68" s="1433" t="s">
        <v>1403</v>
      </c>
      <c r="E68" s="1435">
        <v>6.8263965154823412</v>
      </c>
      <c r="F68" s="1435">
        <v>0</v>
      </c>
      <c r="G68" s="1435">
        <v>6.8263965154823412</v>
      </c>
      <c r="H68" s="1435">
        <v>9.5013423108029276</v>
      </c>
      <c r="I68" s="1435">
        <v>0</v>
      </c>
      <c r="J68" s="1435">
        <v>9.5013423108029276</v>
      </c>
      <c r="K68" s="1435">
        <v>12.765222765268991</v>
      </c>
      <c r="L68" s="1435">
        <v>0</v>
      </c>
      <c r="M68" s="1435">
        <v>12.765222765268991</v>
      </c>
    </row>
    <row r="69" spans="3:13" ht="40.5">
      <c r="C69" s="1425">
        <v>2.2000000000000002</v>
      </c>
      <c r="D69" s="1440" t="s">
        <v>1404</v>
      </c>
      <c r="E69" s="1435" t="s">
        <v>62</v>
      </c>
      <c r="F69" s="1435" t="s">
        <v>62</v>
      </c>
      <c r="G69" s="1435" t="s">
        <v>62</v>
      </c>
      <c r="H69" s="1435">
        <v>0</v>
      </c>
      <c r="I69" s="1435">
        <v>0</v>
      </c>
      <c r="J69" s="1435">
        <v>0</v>
      </c>
      <c r="K69" s="1435">
        <v>0</v>
      </c>
      <c r="L69" s="1435">
        <v>0</v>
      </c>
      <c r="M69" s="1435">
        <v>0</v>
      </c>
    </row>
    <row r="70" spans="3:13" ht="20.25">
      <c r="C70" s="1425" t="s">
        <v>1405</v>
      </c>
      <c r="D70" s="1433" t="s">
        <v>1401</v>
      </c>
      <c r="E70" s="1435" t="s">
        <v>62</v>
      </c>
      <c r="F70" s="1435" t="s">
        <v>62</v>
      </c>
      <c r="G70" s="1435" t="s">
        <v>62</v>
      </c>
      <c r="H70" s="1435">
        <v>0</v>
      </c>
      <c r="I70" s="1435">
        <v>0</v>
      </c>
      <c r="J70" s="1435">
        <v>0</v>
      </c>
      <c r="K70" s="1435">
        <v>0</v>
      </c>
      <c r="L70" s="1435">
        <v>0</v>
      </c>
      <c r="M70" s="1435">
        <v>0</v>
      </c>
    </row>
    <row r="71" spans="3:13" ht="20.25">
      <c r="C71" s="1425" t="s">
        <v>1406</v>
      </c>
      <c r="D71" s="1433" t="s">
        <v>1403</v>
      </c>
      <c r="E71" s="1435" t="s">
        <v>62</v>
      </c>
      <c r="F71" s="1435" t="s">
        <v>62</v>
      </c>
      <c r="G71" s="1435" t="s">
        <v>62</v>
      </c>
      <c r="H71" s="1435">
        <v>0</v>
      </c>
      <c r="I71" s="1435">
        <v>0</v>
      </c>
      <c r="J71" s="1435">
        <v>0</v>
      </c>
      <c r="K71" s="1435">
        <v>0</v>
      </c>
      <c r="L71" s="1435">
        <v>0</v>
      </c>
      <c r="M71" s="1435">
        <v>0</v>
      </c>
    </row>
    <row r="72" spans="3:13" ht="40.5">
      <c r="C72" s="1420"/>
      <c r="D72" s="1441" t="s">
        <v>1407</v>
      </c>
      <c r="E72" s="1435">
        <v>1385.3093841944037</v>
      </c>
      <c r="F72" s="1435">
        <v>1285.0073971928393</v>
      </c>
      <c r="G72" s="1435">
        <v>100.30198700156421</v>
      </c>
      <c r="H72" s="1435">
        <v>1635.3047875010925</v>
      </c>
      <c r="I72" s="1435">
        <v>1439.4982168953393</v>
      </c>
      <c r="J72" s="1435">
        <v>195.80657060575328</v>
      </c>
      <c r="K72" s="1435">
        <v>2049.2296431873765</v>
      </c>
      <c r="L72" s="1435">
        <v>1596.0533582635398</v>
      </c>
      <c r="M72" s="1435">
        <v>453.17628492383648</v>
      </c>
    </row>
    <row r="73" spans="3:13" ht="81">
      <c r="C73" s="1420"/>
      <c r="D73" s="1441"/>
      <c r="E73" s="1442" t="s">
        <v>1408</v>
      </c>
      <c r="F73" s="1442" t="s">
        <v>1409</v>
      </c>
      <c r="G73" s="1443" t="s">
        <v>1283</v>
      </c>
      <c r="H73" s="1442" t="s">
        <v>1408</v>
      </c>
      <c r="I73" s="1442" t="s">
        <v>1409</v>
      </c>
      <c r="J73" s="1443" t="s">
        <v>1283</v>
      </c>
      <c r="K73" s="1442" t="s">
        <v>1408</v>
      </c>
      <c r="L73" s="1442" t="s">
        <v>1409</v>
      </c>
      <c r="M73" s="1443" t="s">
        <v>1283</v>
      </c>
    </row>
    <row r="74" spans="3:13" ht="20.25">
      <c r="C74" s="1420">
        <v>3</v>
      </c>
      <c r="D74" s="1441" t="s">
        <v>1410</v>
      </c>
      <c r="E74" s="1435">
        <v>265.90282845087825</v>
      </c>
      <c r="F74" s="1435">
        <v>158.38538618513792</v>
      </c>
      <c r="G74" s="1435">
        <v>107.51744226574043</v>
      </c>
      <c r="H74" s="1435">
        <v>291.35332028883209</v>
      </c>
      <c r="I74" s="1435">
        <v>63.369127653388631</v>
      </c>
      <c r="J74" s="1435">
        <v>227.98419263544358</v>
      </c>
      <c r="K74" s="1435">
        <v>518.26340580543433</v>
      </c>
      <c r="L74" s="1435">
        <v>113.8520780961707</v>
      </c>
      <c r="M74" s="1435">
        <v>404.41132770926401</v>
      </c>
    </row>
    <row r="75" spans="3:13" ht="40.5">
      <c r="C75" s="1420"/>
      <c r="D75" s="1441" t="s">
        <v>1411</v>
      </c>
      <c r="E75" s="1435">
        <v>265.90282845087825</v>
      </c>
      <c r="F75" s="1435">
        <v>158.38538618513792</v>
      </c>
      <c r="G75" s="1435">
        <v>107.51744226574043</v>
      </c>
      <c r="H75" s="1435">
        <v>291.35332028883209</v>
      </c>
      <c r="I75" s="1435">
        <v>63.369127653388631</v>
      </c>
      <c r="J75" s="1435">
        <v>227.98419263544338</v>
      </c>
      <c r="K75" s="1435">
        <v>518.26340580543433</v>
      </c>
      <c r="L75" s="1435">
        <v>113.8520780961707</v>
      </c>
      <c r="M75" s="1435">
        <v>404.41132770926322</v>
      </c>
    </row>
    <row r="76" spans="3:13" s="1373" customFormat="1" ht="20.25">
      <c r="C76" s="1420">
        <v>3.1</v>
      </c>
      <c r="D76" s="1421" t="s">
        <v>1412</v>
      </c>
      <c r="E76" s="1435">
        <v>0</v>
      </c>
      <c r="F76" s="1435">
        <v>6.4273636472849578</v>
      </c>
      <c r="G76" s="1435">
        <v>-6.4273636472849578</v>
      </c>
      <c r="H76" s="1435">
        <v>0</v>
      </c>
      <c r="I76" s="1435">
        <v>3.4197485487013273</v>
      </c>
      <c r="J76" s="1435">
        <v>-3.4197485487013273</v>
      </c>
      <c r="K76" s="1435">
        <v>0</v>
      </c>
      <c r="L76" s="1435">
        <v>24.568559090550274</v>
      </c>
      <c r="M76" s="1435">
        <v>-24.568559090550274</v>
      </c>
    </row>
    <row r="77" spans="3:13" ht="20.25">
      <c r="C77" s="1420" t="s">
        <v>1413</v>
      </c>
      <c r="D77" s="1426" t="s">
        <v>1414</v>
      </c>
      <c r="E77" s="1435">
        <v>0</v>
      </c>
      <c r="F77" s="1435">
        <v>6.4273636472849578</v>
      </c>
      <c r="G77" s="1446">
        <v>-6.4273636472849578</v>
      </c>
      <c r="H77" s="1435">
        <v>0</v>
      </c>
      <c r="I77" s="1435">
        <v>3.4197485487013273</v>
      </c>
      <c r="J77" s="1446">
        <v>-3.4197485487013273</v>
      </c>
      <c r="K77" s="1435">
        <v>0</v>
      </c>
      <c r="L77" s="1435">
        <v>24.568559090550274</v>
      </c>
      <c r="M77" s="1446">
        <v>-24.568559090550274</v>
      </c>
    </row>
    <row r="78" spans="3:13" ht="20.25">
      <c r="C78" s="1420" t="s">
        <v>1415</v>
      </c>
      <c r="D78" s="1433" t="s">
        <v>1416</v>
      </c>
      <c r="E78" s="1435">
        <v>0</v>
      </c>
      <c r="F78" s="1435">
        <v>6.4273636472849578</v>
      </c>
      <c r="G78" s="1446">
        <v>-6.4273636472849578</v>
      </c>
      <c r="H78" s="1435">
        <v>0</v>
      </c>
      <c r="I78" s="1435">
        <v>3.4197485487013273</v>
      </c>
      <c r="J78" s="1446">
        <v>-3.4197485487013273</v>
      </c>
      <c r="K78" s="1435">
        <v>0</v>
      </c>
      <c r="L78" s="1435">
        <v>24.836009010475887</v>
      </c>
      <c r="M78" s="1446">
        <v>-24.836009010475887</v>
      </c>
    </row>
    <row r="79" spans="3:13" ht="20.25">
      <c r="C79" s="1420" t="s">
        <v>1417</v>
      </c>
      <c r="D79" s="1433" t="s">
        <v>1418</v>
      </c>
      <c r="E79" s="1435">
        <v>0</v>
      </c>
      <c r="F79" s="1435">
        <v>0</v>
      </c>
      <c r="G79" s="1446">
        <v>0</v>
      </c>
      <c r="H79" s="1435">
        <v>0</v>
      </c>
      <c r="I79" s="1435">
        <v>0</v>
      </c>
      <c r="J79" s="1446">
        <v>0</v>
      </c>
      <c r="K79" s="1435">
        <v>0</v>
      </c>
      <c r="L79" s="1435">
        <v>-0.26744991992561623</v>
      </c>
      <c r="M79" s="1446">
        <v>0.26744991992561623</v>
      </c>
    </row>
    <row r="80" spans="3:13" ht="20.25">
      <c r="C80" s="1420" t="s">
        <v>1419</v>
      </c>
      <c r="D80" s="1433" t="s">
        <v>1420</v>
      </c>
      <c r="E80" s="1435" t="s">
        <v>62</v>
      </c>
      <c r="F80" s="1435" t="s">
        <v>62</v>
      </c>
      <c r="G80" s="1446" t="s">
        <v>62</v>
      </c>
      <c r="H80" s="1435" t="s">
        <v>62</v>
      </c>
      <c r="I80" s="1435" t="s">
        <v>62</v>
      </c>
      <c r="J80" s="1446" t="s">
        <v>62</v>
      </c>
      <c r="K80" s="1435" t="s">
        <v>62</v>
      </c>
      <c r="L80" s="1435" t="s">
        <v>62</v>
      </c>
      <c r="M80" s="1446" t="s">
        <v>62</v>
      </c>
    </row>
    <row r="81" spans="3:13" ht="20.25">
      <c r="C81" s="1420" t="s">
        <v>1421</v>
      </c>
      <c r="D81" s="1426" t="s">
        <v>1422</v>
      </c>
      <c r="E81" s="1435" t="s">
        <v>62</v>
      </c>
      <c r="F81" s="1435" t="s">
        <v>62</v>
      </c>
      <c r="G81" s="1446" t="s">
        <v>62</v>
      </c>
      <c r="H81" s="1435" t="s">
        <v>62</v>
      </c>
      <c r="I81" s="1435" t="s">
        <v>62</v>
      </c>
      <c r="J81" s="1446" t="s">
        <v>62</v>
      </c>
      <c r="K81" s="1435" t="s">
        <v>62</v>
      </c>
      <c r="L81" s="1435" t="s">
        <v>62</v>
      </c>
      <c r="M81" s="1446" t="s">
        <v>62</v>
      </c>
    </row>
    <row r="82" spans="3:13" ht="20.25">
      <c r="C82" s="1420">
        <v>3.2</v>
      </c>
      <c r="D82" s="1421" t="s">
        <v>1423</v>
      </c>
      <c r="E82" s="1435">
        <v>0</v>
      </c>
      <c r="F82" s="1435">
        <v>0</v>
      </c>
      <c r="G82" s="1435">
        <v>0</v>
      </c>
      <c r="H82" s="1435">
        <v>0</v>
      </c>
      <c r="I82" s="1435">
        <v>0</v>
      </c>
      <c r="J82" s="1435">
        <v>0</v>
      </c>
      <c r="K82" s="1435">
        <v>0</v>
      </c>
      <c r="L82" s="1435">
        <v>0</v>
      </c>
      <c r="M82" s="1435">
        <v>0</v>
      </c>
    </row>
    <row r="83" spans="3:13" ht="40.5">
      <c r="C83" s="1420">
        <v>3.3</v>
      </c>
      <c r="D83" s="1421" t="s">
        <v>1424</v>
      </c>
      <c r="E83" s="1435" t="s">
        <v>62</v>
      </c>
      <c r="F83" s="1435" t="s">
        <v>62</v>
      </c>
      <c r="G83" s="1435" t="s">
        <v>62</v>
      </c>
      <c r="H83" s="1435">
        <v>-2.0095154719352237</v>
      </c>
      <c r="I83" s="1435">
        <v>-0.52062985902098413</v>
      </c>
      <c r="J83" s="1435">
        <v>-1.4888856129142412</v>
      </c>
      <c r="K83" s="1435">
        <v>-0.30205049676892909</v>
      </c>
      <c r="L83" s="1435">
        <v>-4.0994653631109301</v>
      </c>
      <c r="M83" s="1435">
        <v>3.7974148663420011</v>
      </c>
    </row>
    <row r="84" spans="3:13" ht="20.25">
      <c r="C84" s="1420">
        <v>3.4</v>
      </c>
      <c r="D84" s="1421" t="s">
        <v>1425</v>
      </c>
      <c r="E84" s="1435">
        <v>1.1440931632135085</v>
      </c>
      <c r="F84" s="1435">
        <v>151.95802253785297</v>
      </c>
      <c r="G84" s="1435">
        <v>-150.81392937463946</v>
      </c>
      <c r="H84" s="1435">
        <v>25.718154008945785</v>
      </c>
      <c r="I84" s="1435">
        <v>60.470008963708366</v>
      </c>
      <c r="J84" s="1435">
        <v>-34.751854954762607</v>
      </c>
      <c r="K84" s="1435">
        <v>17.261681160348044</v>
      </c>
      <c r="L84" s="1435">
        <v>93.3829843687314</v>
      </c>
      <c r="M84" s="1435">
        <v>-76.121303208383324</v>
      </c>
    </row>
    <row r="85" spans="3:13" ht="20.25">
      <c r="C85" s="1420" t="s">
        <v>1426</v>
      </c>
      <c r="D85" s="1426" t="s">
        <v>1427</v>
      </c>
      <c r="E85" s="1435">
        <v>0</v>
      </c>
      <c r="F85" s="1435">
        <v>0</v>
      </c>
      <c r="G85" s="1435">
        <v>0</v>
      </c>
      <c r="H85" s="1435">
        <v>0</v>
      </c>
      <c r="I85" s="1435">
        <v>0</v>
      </c>
      <c r="J85" s="1435">
        <v>0</v>
      </c>
      <c r="K85" s="1435">
        <v>0</v>
      </c>
      <c r="L85" s="1435">
        <v>0</v>
      </c>
      <c r="M85" s="1435">
        <v>0</v>
      </c>
    </row>
    <row r="86" spans="3:13" ht="20.25">
      <c r="C86" s="1420" t="s">
        <v>1428</v>
      </c>
      <c r="D86" s="1426" t="s">
        <v>1429</v>
      </c>
      <c r="E86" s="1435">
        <v>0</v>
      </c>
      <c r="F86" s="1435">
        <v>6.113959695737468</v>
      </c>
      <c r="G86" s="1435">
        <v>-6.113959695737468</v>
      </c>
      <c r="H86" s="1435">
        <v>0</v>
      </c>
      <c r="I86" s="1435">
        <v>7.7151468555238134</v>
      </c>
      <c r="J86" s="1435">
        <v>-7.7151468555238134</v>
      </c>
      <c r="K86" s="1435">
        <v>0</v>
      </c>
      <c r="L86" s="1435">
        <v>27.405764098127051</v>
      </c>
      <c r="M86" s="1435">
        <v>-27.405764098127051</v>
      </c>
    </row>
    <row r="87" spans="3:13" ht="20.25">
      <c r="C87" s="1420" t="s">
        <v>1430</v>
      </c>
      <c r="D87" s="1433" t="s">
        <v>1431</v>
      </c>
      <c r="E87" s="1435">
        <v>0</v>
      </c>
      <c r="F87" s="1435">
        <v>0.11400517712337985</v>
      </c>
      <c r="G87" s="1435">
        <v>-0.11400517712337985</v>
      </c>
      <c r="H87" s="1435">
        <v>0</v>
      </c>
      <c r="I87" s="1435">
        <v>-7.0689429576574064E-2</v>
      </c>
      <c r="J87" s="1435">
        <v>7.0689429576574064E-2</v>
      </c>
      <c r="K87" s="1435">
        <v>0</v>
      </c>
      <c r="L87" s="1435">
        <v>0.19780412834645655</v>
      </c>
      <c r="M87" s="1435">
        <v>-0.19780412834645655</v>
      </c>
    </row>
    <row r="88" spans="3:13" ht="40.5">
      <c r="C88" s="1420" t="s">
        <v>1432</v>
      </c>
      <c r="D88" s="1433" t="s">
        <v>1433</v>
      </c>
      <c r="E88" s="1435">
        <v>0</v>
      </c>
      <c r="F88" s="1435">
        <v>5.9999545186140892</v>
      </c>
      <c r="G88" s="1435">
        <v>-5.9999545186140892</v>
      </c>
      <c r="H88" s="1435">
        <v>0</v>
      </c>
      <c r="I88" s="1435">
        <v>7.7858362851003875</v>
      </c>
      <c r="J88" s="1435">
        <v>-7.7858362851003875</v>
      </c>
      <c r="K88" s="1435">
        <v>0</v>
      </c>
      <c r="L88" s="1435">
        <v>27.207959969780593</v>
      </c>
      <c r="M88" s="1435">
        <v>-27.207959969780593</v>
      </c>
    </row>
    <row r="89" spans="3:13" ht="20.25">
      <c r="C89" s="1420" t="s">
        <v>1434</v>
      </c>
      <c r="D89" s="1433" t="s">
        <v>1375</v>
      </c>
      <c r="E89" s="1435">
        <v>0</v>
      </c>
      <c r="F89" s="1435">
        <v>0</v>
      </c>
      <c r="G89" s="1435">
        <v>0</v>
      </c>
      <c r="H89" s="1435">
        <v>0</v>
      </c>
      <c r="I89" s="1435">
        <v>0</v>
      </c>
      <c r="J89" s="1435">
        <v>0</v>
      </c>
      <c r="K89" s="1435">
        <v>0</v>
      </c>
      <c r="L89" s="1435">
        <v>0</v>
      </c>
      <c r="M89" s="1435">
        <v>0</v>
      </c>
    </row>
    <row r="90" spans="3:13" ht="20.25">
      <c r="C90" s="1420" t="s">
        <v>1435</v>
      </c>
      <c r="D90" s="1433" t="s">
        <v>1436</v>
      </c>
      <c r="E90" s="1435">
        <v>0</v>
      </c>
      <c r="F90" s="1435">
        <v>0</v>
      </c>
      <c r="G90" s="1435">
        <v>0</v>
      </c>
      <c r="H90" s="1435">
        <v>0</v>
      </c>
      <c r="I90" s="1435">
        <v>0</v>
      </c>
      <c r="J90" s="1435">
        <v>0</v>
      </c>
      <c r="K90" s="1435">
        <v>0</v>
      </c>
      <c r="L90" s="1435">
        <v>0</v>
      </c>
      <c r="M90" s="1435">
        <v>0</v>
      </c>
    </row>
    <row r="91" spans="3:13" ht="20.25">
      <c r="C91" s="1420" t="s">
        <v>1437</v>
      </c>
      <c r="D91" s="1426" t="s">
        <v>1438</v>
      </c>
      <c r="E91" s="1435">
        <v>0</v>
      </c>
      <c r="F91" s="1435">
        <v>48.852901670216042</v>
      </c>
      <c r="G91" s="1435">
        <v>-48.852901670216042</v>
      </c>
      <c r="H91" s="1435">
        <v>0</v>
      </c>
      <c r="I91" s="1435">
        <v>21.302949403455273</v>
      </c>
      <c r="J91" s="1435">
        <v>-21.302949403455273</v>
      </c>
      <c r="K91" s="1435">
        <v>0</v>
      </c>
      <c r="L91" s="1435">
        <v>-4.6495322478700221</v>
      </c>
      <c r="M91" s="1435">
        <v>4.6495322478700221</v>
      </c>
    </row>
    <row r="92" spans="3:13" ht="20.25">
      <c r="C92" s="1420" t="s">
        <v>1439</v>
      </c>
      <c r="D92" s="1433" t="s">
        <v>1431</v>
      </c>
      <c r="E92" s="1435">
        <v>0</v>
      </c>
      <c r="F92" s="1435">
        <v>0</v>
      </c>
      <c r="G92" s="1435">
        <v>0</v>
      </c>
      <c r="H92" s="1435">
        <v>0</v>
      </c>
      <c r="I92" s="1435">
        <v>0</v>
      </c>
      <c r="J92" s="1435">
        <v>0</v>
      </c>
      <c r="K92" s="1435">
        <v>0</v>
      </c>
      <c r="L92" s="1435">
        <v>0</v>
      </c>
      <c r="M92" s="1435">
        <v>0</v>
      </c>
    </row>
    <row r="93" spans="3:13" ht="20.25">
      <c r="C93" s="1425" t="s">
        <v>1440</v>
      </c>
      <c r="D93" s="1434" t="s">
        <v>1441</v>
      </c>
      <c r="E93" s="1435">
        <v>0</v>
      </c>
      <c r="F93" s="1435">
        <v>0</v>
      </c>
      <c r="G93" s="1435">
        <v>0</v>
      </c>
      <c r="H93" s="1435">
        <v>0</v>
      </c>
      <c r="I93" s="1435">
        <v>0</v>
      </c>
      <c r="J93" s="1435">
        <v>0</v>
      </c>
      <c r="K93" s="1435">
        <v>0</v>
      </c>
      <c r="L93" s="1435">
        <v>0</v>
      </c>
      <c r="M93" s="1435">
        <v>0</v>
      </c>
    </row>
    <row r="94" spans="3:13" ht="40.5">
      <c r="C94" s="1420" t="s">
        <v>1442</v>
      </c>
      <c r="D94" s="1433" t="s">
        <v>1433</v>
      </c>
      <c r="E94" s="1435">
        <v>0</v>
      </c>
      <c r="F94" s="1435">
        <v>-21.187792827967318</v>
      </c>
      <c r="G94" s="1446">
        <v>21.187792827967318</v>
      </c>
      <c r="H94" s="1435">
        <v>0</v>
      </c>
      <c r="I94" s="1435">
        <v>-1.2619620448973661</v>
      </c>
      <c r="J94" s="1446">
        <v>1.2619620448973661</v>
      </c>
      <c r="K94" s="1435">
        <v>0</v>
      </c>
      <c r="L94" s="1435">
        <v>-16.288573062761731</v>
      </c>
      <c r="M94" s="1446">
        <v>16.288573062761731</v>
      </c>
    </row>
    <row r="95" spans="3:13" ht="20.25">
      <c r="C95" s="1420" t="s">
        <v>1443</v>
      </c>
      <c r="D95" s="1434" t="s">
        <v>1444</v>
      </c>
      <c r="E95" s="1448">
        <v>0</v>
      </c>
      <c r="F95" s="1448">
        <v>0</v>
      </c>
      <c r="G95" s="1446">
        <v>0</v>
      </c>
      <c r="H95" s="1448">
        <v>0</v>
      </c>
      <c r="I95" s="1448">
        <v>0</v>
      </c>
      <c r="J95" s="1446">
        <v>0</v>
      </c>
      <c r="K95" s="1448">
        <v>0</v>
      </c>
      <c r="L95" s="1448">
        <v>3.1684666122580043E-4</v>
      </c>
      <c r="M95" s="1446">
        <v>-3.1684666122580043E-4</v>
      </c>
    </row>
    <row r="96" spans="3:13" ht="20.25">
      <c r="C96" s="1420" t="s">
        <v>1445</v>
      </c>
      <c r="D96" s="1434" t="s">
        <v>1446</v>
      </c>
      <c r="E96" s="1448">
        <v>0</v>
      </c>
      <c r="F96" s="1448">
        <v>-21.187792827967318</v>
      </c>
      <c r="G96" s="1446">
        <v>21.187792827967318</v>
      </c>
      <c r="H96" s="1448">
        <v>0</v>
      </c>
      <c r="I96" s="1448">
        <v>-1.2619620448973661</v>
      </c>
      <c r="J96" s="1446">
        <v>1.2619620448973661</v>
      </c>
      <c r="K96" s="1448">
        <v>0</v>
      </c>
      <c r="L96" s="1448">
        <v>-16.288889909422959</v>
      </c>
      <c r="M96" s="1446">
        <v>16.288889909422959</v>
      </c>
    </row>
    <row r="97" spans="3:13" ht="20.25">
      <c r="C97" s="1420" t="s">
        <v>1447</v>
      </c>
      <c r="D97" s="1433" t="s">
        <v>1375</v>
      </c>
      <c r="E97" s="1435">
        <v>0</v>
      </c>
      <c r="F97" s="1435">
        <v>56.14952663398001</v>
      </c>
      <c r="G97" s="1446">
        <v>-56.14952663398001</v>
      </c>
      <c r="H97" s="1435">
        <v>0</v>
      </c>
      <c r="I97" s="1435">
        <v>14.50201904667631</v>
      </c>
      <c r="J97" s="1446">
        <v>-14.50201904667631</v>
      </c>
      <c r="K97" s="1435">
        <v>0</v>
      </c>
      <c r="L97" s="1435">
        <v>-1.5985566318257549</v>
      </c>
      <c r="M97" s="1446">
        <v>1.5985566318257549</v>
      </c>
    </row>
    <row r="98" spans="3:13" ht="20.25">
      <c r="C98" s="1420" t="s">
        <v>1448</v>
      </c>
      <c r="D98" s="1434" t="s">
        <v>1444</v>
      </c>
      <c r="E98" s="1448">
        <v>0</v>
      </c>
      <c r="F98" s="1448">
        <v>86.327186448822616</v>
      </c>
      <c r="G98" s="1446">
        <v>-86.327186448822616</v>
      </c>
      <c r="H98" s="1448">
        <v>0</v>
      </c>
      <c r="I98" s="1448">
        <v>51.336234536940303</v>
      </c>
      <c r="J98" s="1446">
        <v>-51.336234536940303</v>
      </c>
      <c r="K98" s="1448">
        <v>0</v>
      </c>
      <c r="L98" s="1448">
        <v>35.850059768874637</v>
      </c>
      <c r="M98" s="1446">
        <v>-35.850059768874637</v>
      </c>
    </row>
    <row r="99" spans="3:13" ht="20.25">
      <c r="C99" s="1420" t="s">
        <v>1449</v>
      </c>
      <c r="D99" s="1434" t="s">
        <v>1446</v>
      </c>
      <c r="E99" s="1448">
        <v>0</v>
      </c>
      <c r="F99" s="1448">
        <v>-30.17765981484261</v>
      </c>
      <c r="G99" s="1446">
        <v>30.17765981484261</v>
      </c>
      <c r="H99" s="1448">
        <v>0</v>
      </c>
      <c r="I99" s="1448">
        <v>-36.834215490263972</v>
      </c>
      <c r="J99" s="1446">
        <v>36.834215490263972</v>
      </c>
      <c r="K99" s="1448">
        <v>0</v>
      </c>
      <c r="L99" s="1448">
        <v>-37.448616400700395</v>
      </c>
      <c r="M99" s="1446">
        <v>37.448616400700395</v>
      </c>
    </row>
    <row r="100" spans="3:13" ht="20.25">
      <c r="C100" s="1420" t="s">
        <v>1450</v>
      </c>
      <c r="D100" s="1433" t="s">
        <v>1436</v>
      </c>
      <c r="E100" s="1435">
        <v>0</v>
      </c>
      <c r="F100" s="1435">
        <v>13.89116786420335</v>
      </c>
      <c r="G100" s="1446">
        <v>-13.89116786420335</v>
      </c>
      <c r="H100" s="1435">
        <v>0</v>
      </c>
      <c r="I100" s="1435">
        <v>8.0628924016763026</v>
      </c>
      <c r="J100" s="1446">
        <v>-8.0628924016763026</v>
      </c>
      <c r="K100" s="1435">
        <v>0</v>
      </c>
      <c r="L100" s="1435">
        <v>13.237597446717462</v>
      </c>
      <c r="M100" s="1446">
        <v>-13.237597446717462</v>
      </c>
    </row>
    <row r="101" spans="3:13" ht="20.25">
      <c r="C101" s="1420" t="s">
        <v>1451</v>
      </c>
      <c r="D101" s="1434" t="s">
        <v>1444</v>
      </c>
      <c r="E101" s="1448">
        <v>0</v>
      </c>
      <c r="F101" s="1448">
        <v>13.973725762222578</v>
      </c>
      <c r="G101" s="1446">
        <v>-13.973725762222578</v>
      </c>
      <c r="H101" s="1448">
        <v>0</v>
      </c>
      <c r="I101" s="1448">
        <v>13.814818232893998</v>
      </c>
      <c r="J101" s="1446">
        <v>-13.814818232893998</v>
      </c>
      <c r="K101" s="1448">
        <v>0</v>
      </c>
      <c r="L101" s="1448">
        <v>13.237597446717462</v>
      </c>
      <c r="M101" s="1446">
        <v>-13.237597446717462</v>
      </c>
    </row>
    <row r="102" spans="3:13" ht="20.25">
      <c r="C102" s="1420" t="s">
        <v>1452</v>
      </c>
      <c r="D102" s="1434" t="s">
        <v>1446</v>
      </c>
      <c r="E102" s="1448">
        <v>0</v>
      </c>
      <c r="F102" s="1448">
        <v>-8.2557898019223391E-2</v>
      </c>
      <c r="G102" s="1446">
        <v>8.2557898019223391E-2</v>
      </c>
      <c r="H102" s="1448">
        <v>0</v>
      </c>
      <c r="I102" s="1448">
        <v>-5.7519258312176822</v>
      </c>
      <c r="J102" s="1446">
        <v>5.7519258312176822</v>
      </c>
      <c r="K102" s="1448">
        <v>0</v>
      </c>
      <c r="L102" s="1448">
        <v>0</v>
      </c>
      <c r="M102" s="1446">
        <v>0</v>
      </c>
    </row>
    <row r="103" spans="3:13" ht="40.5">
      <c r="C103" s="1420" t="s">
        <v>1453</v>
      </c>
      <c r="D103" s="1426" t="s">
        <v>1454</v>
      </c>
      <c r="E103" s="1435" t="s">
        <v>62</v>
      </c>
      <c r="F103" s="1435" t="s">
        <v>62</v>
      </c>
      <c r="G103" s="1435" t="s">
        <v>62</v>
      </c>
      <c r="H103" s="1435" t="s">
        <v>62</v>
      </c>
      <c r="I103" s="1435" t="s">
        <v>62</v>
      </c>
      <c r="J103" s="1435" t="s">
        <v>62</v>
      </c>
      <c r="K103" s="1435" t="s">
        <v>62</v>
      </c>
      <c r="L103" s="1435" t="s">
        <v>62</v>
      </c>
      <c r="M103" s="1435" t="s">
        <v>62</v>
      </c>
    </row>
    <row r="104" spans="3:13" ht="20.25">
      <c r="C104" s="1420" t="s">
        <v>1455</v>
      </c>
      <c r="D104" s="1426" t="s">
        <v>1456</v>
      </c>
      <c r="E104" s="1435">
        <v>1.108521007925733</v>
      </c>
      <c r="F104" s="1435">
        <v>99.546518728989298</v>
      </c>
      <c r="G104" s="1435">
        <v>-98.437997721063553</v>
      </c>
      <c r="H104" s="1435">
        <v>25.718154008945771</v>
      </c>
      <c r="I104" s="1435">
        <v>32.699135852149574</v>
      </c>
      <c r="J104" s="1435">
        <v>-6.9809818432038035</v>
      </c>
      <c r="K104" s="1435">
        <v>17.377114545280406</v>
      </c>
      <c r="L104" s="1435">
        <v>67.355448067844577</v>
      </c>
      <c r="M104" s="1435">
        <v>-49.978333522564164</v>
      </c>
    </row>
    <row r="105" spans="3:13" ht="20.25">
      <c r="C105" s="1420" t="s">
        <v>1457</v>
      </c>
      <c r="D105" s="1426" t="s">
        <v>1458</v>
      </c>
      <c r="E105" s="1435">
        <v>3.5572155287774826E-2</v>
      </c>
      <c r="F105" s="1435">
        <v>0</v>
      </c>
      <c r="G105" s="1435">
        <v>3.5572155287774826E-2</v>
      </c>
      <c r="H105" s="1435">
        <v>0</v>
      </c>
      <c r="I105" s="1435">
        <v>-1.9159718256277807</v>
      </c>
      <c r="J105" s="1435">
        <v>1.9159718256277807</v>
      </c>
      <c r="K105" s="1435">
        <v>-0.11543338493236832</v>
      </c>
      <c r="L105" s="1435">
        <v>0</v>
      </c>
      <c r="M105" s="1435">
        <v>-0.11543338493236832</v>
      </c>
    </row>
    <row r="106" spans="3:13" ht="40.5">
      <c r="C106" s="1420" t="s">
        <v>1459</v>
      </c>
      <c r="D106" s="1426" t="s">
        <v>1460</v>
      </c>
      <c r="E106" s="1435">
        <v>0</v>
      </c>
      <c r="F106" s="1435">
        <v>-2.5553575570897213</v>
      </c>
      <c r="G106" s="1435">
        <v>2.5553575570897213</v>
      </c>
      <c r="H106" s="1435">
        <v>0</v>
      </c>
      <c r="I106" s="1435">
        <v>0.66874867820751471</v>
      </c>
      <c r="J106" s="1435">
        <v>-0.66874867820751471</v>
      </c>
      <c r="K106" s="1435">
        <v>0</v>
      </c>
      <c r="L106" s="1435">
        <v>3.271304450629783</v>
      </c>
      <c r="M106" s="1435">
        <v>-3.271304450629783</v>
      </c>
    </row>
    <row r="107" spans="3:13" ht="20.25">
      <c r="C107" s="1420">
        <v>3.5</v>
      </c>
      <c r="D107" s="1441" t="s">
        <v>1461</v>
      </c>
      <c r="E107" s="1435">
        <v>264.75873528766459</v>
      </c>
      <c r="F107" s="1435">
        <v>0</v>
      </c>
      <c r="G107" s="1435">
        <v>264.75873528766459</v>
      </c>
      <c r="H107" s="1435">
        <v>267.64468175182157</v>
      </c>
      <c r="I107" s="1435">
        <v>0</v>
      </c>
      <c r="J107" s="1435">
        <v>267.64468175182157</v>
      </c>
      <c r="K107" s="1435">
        <v>501.30377514185562</v>
      </c>
      <c r="L107" s="1435">
        <v>0</v>
      </c>
      <c r="M107" s="1435">
        <v>501.30377514185562</v>
      </c>
    </row>
    <row r="108" spans="3:13" ht="20.25">
      <c r="C108" s="1420" t="s">
        <v>1462</v>
      </c>
      <c r="D108" s="1432" t="s">
        <v>1463</v>
      </c>
      <c r="E108" s="1435">
        <v>2.4863785702028527</v>
      </c>
      <c r="F108" s="1435">
        <v>0</v>
      </c>
      <c r="G108" s="1435">
        <v>2.4863785702028527</v>
      </c>
      <c r="H108" s="1435">
        <v>-8.3981940603707042</v>
      </c>
      <c r="I108" s="1435">
        <v>0</v>
      </c>
      <c r="J108" s="1435">
        <v>-8.3981940603707042</v>
      </c>
      <c r="K108" s="1435">
        <v>60.20293220808221</v>
      </c>
      <c r="L108" s="1435">
        <v>0</v>
      </c>
      <c r="M108" s="1435">
        <v>60.20293220808221</v>
      </c>
    </row>
    <row r="109" spans="3:13" ht="20.25">
      <c r="C109" s="1420" t="s">
        <v>1464</v>
      </c>
      <c r="D109" s="1432" t="s">
        <v>1465</v>
      </c>
      <c r="E109" s="1435">
        <v>-10.846857441180859</v>
      </c>
      <c r="F109" s="1435">
        <v>0</v>
      </c>
      <c r="G109" s="1435">
        <v>-10.846857441180859</v>
      </c>
      <c r="H109" s="1435">
        <v>0</v>
      </c>
      <c r="I109" s="1435">
        <v>0</v>
      </c>
      <c r="J109" s="1435">
        <v>0</v>
      </c>
      <c r="K109" s="1435">
        <v>0</v>
      </c>
      <c r="L109" s="1435">
        <v>0</v>
      </c>
      <c r="M109" s="1435">
        <v>0</v>
      </c>
    </row>
    <row r="110" spans="3:13" ht="20.25">
      <c r="C110" s="1420" t="s">
        <v>1466</v>
      </c>
      <c r="D110" s="1432" t="s">
        <v>1467</v>
      </c>
      <c r="E110" s="1435">
        <v>0</v>
      </c>
      <c r="F110" s="1435">
        <v>0</v>
      </c>
      <c r="G110" s="1435">
        <v>0</v>
      </c>
      <c r="H110" s="1435">
        <v>0</v>
      </c>
      <c r="I110" s="1435">
        <v>0</v>
      </c>
      <c r="J110" s="1435">
        <v>0</v>
      </c>
      <c r="K110" s="1435">
        <v>0</v>
      </c>
      <c r="L110" s="1435">
        <v>0</v>
      </c>
      <c r="M110" s="1435">
        <v>0</v>
      </c>
    </row>
    <row r="111" spans="3:13" ht="20.25">
      <c r="C111" s="1420" t="s">
        <v>1468</v>
      </c>
      <c r="D111" s="1432" t="s">
        <v>1469</v>
      </c>
      <c r="E111" s="1435">
        <v>273.11921415864288</v>
      </c>
      <c r="F111" s="1435">
        <v>0</v>
      </c>
      <c r="G111" s="1435">
        <v>273.11921415864288</v>
      </c>
      <c r="H111" s="1435">
        <v>276.04287581219228</v>
      </c>
      <c r="I111" s="1435">
        <v>0</v>
      </c>
      <c r="J111" s="1435">
        <v>276.04287581219228</v>
      </c>
      <c r="K111" s="1435">
        <v>441.10084293377315</v>
      </c>
      <c r="L111" s="1435">
        <v>0</v>
      </c>
      <c r="M111" s="1435">
        <v>441.10084293377315</v>
      </c>
    </row>
    <row r="112" spans="3:13" ht="20.25">
      <c r="C112" s="1425" t="s">
        <v>1470</v>
      </c>
      <c r="D112" s="1426" t="s">
        <v>1429</v>
      </c>
      <c r="E112" s="1435">
        <v>273.11921415864288</v>
      </c>
      <c r="F112" s="1435">
        <v>0</v>
      </c>
      <c r="G112" s="1435">
        <v>273.11921415864288</v>
      </c>
      <c r="H112" s="1435">
        <v>276.04287581219228</v>
      </c>
      <c r="I112" s="1435">
        <v>0</v>
      </c>
      <c r="J112" s="1435">
        <v>276.04287581219228</v>
      </c>
      <c r="K112" s="1435">
        <v>441.10084293377315</v>
      </c>
      <c r="L112" s="1435">
        <v>0</v>
      </c>
      <c r="M112" s="1435">
        <v>441.10084293377315</v>
      </c>
    </row>
    <row r="113" spans="3:13" ht="20.25">
      <c r="C113" s="1425" t="s">
        <v>1471</v>
      </c>
      <c r="D113" s="1440" t="s">
        <v>1431</v>
      </c>
      <c r="E113" s="1435">
        <v>311.48942805532255</v>
      </c>
      <c r="F113" s="1435">
        <v>0</v>
      </c>
      <c r="G113" s="1435">
        <v>311.48942805532255</v>
      </c>
      <c r="H113" s="1435">
        <v>193.00401113975457</v>
      </c>
      <c r="I113" s="1435">
        <v>0</v>
      </c>
      <c r="J113" s="1435">
        <v>193.00401113975457</v>
      </c>
      <c r="K113" s="1435">
        <v>216.19930818939258</v>
      </c>
      <c r="L113" s="1435">
        <v>0</v>
      </c>
      <c r="M113" s="1435">
        <v>216.19930818939258</v>
      </c>
    </row>
    <row r="114" spans="3:13" ht="20.25">
      <c r="C114" s="1425" t="s">
        <v>1472</v>
      </c>
      <c r="D114" s="1440" t="s">
        <v>1433</v>
      </c>
      <c r="E114" s="1435">
        <v>-38.370213896679601</v>
      </c>
      <c r="F114" s="1435">
        <v>0</v>
      </c>
      <c r="G114" s="1435">
        <v>-38.370213896679601</v>
      </c>
      <c r="H114" s="1435">
        <v>83.038864672437811</v>
      </c>
      <c r="I114" s="1435">
        <v>0</v>
      </c>
      <c r="J114" s="1435">
        <v>83.038864672437811</v>
      </c>
      <c r="K114" s="1435">
        <v>224.90153474438094</v>
      </c>
      <c r="L114" s="1435">
        <v>0</v>
      </c>
      <c r="M114" s="1435">
        <v>224.90153474438094</v>
      </c>
    </row>
    <row r="115" spans="3:13" ht="20.25">
      <c r="C115" s="1425" t="s">
        <v>1473</v>
      </c>
      <c r="D115" s="1426" t="s">
        <v>1474</v>
      </c>
      <c r="E115" s="1435" t="s">
        <v>62</v>
      </c>
      <c r="F115" s="1435" t="s">
        <v>62</v>
      </c>
      <c r="G115" s="1435" t="s">
        <v>62</v>
      </c>
      <c r="H115" s="1435" t="s">
        <v>62</v>
      </c>
      <c r="I115" s="1435" t="s">
        <v>62</v>
      </c>
      <c r="J115" s="1435" t="s">
        <v>62</v>
      </c>
      <c r="K115" s="1435" t="s">
        <v>62</v>
      </c>
      <c r="L115" s="1435" t="s">
        <v>62</v>
      </c>
      <c r="M115" s="1435" t="s">
        <v>62</v>
      </c>
    </row>
    <row r="116" spans="3:13" ht="20.25">
      <c r="C116" s="1425" t="s">
        <v>1475</v>
      </c>
      <c r="D116" s="1426" t="s">
        <v>1476</v>
      </c>
      <c r="E116" s="1435">
        <v>0</v>
      </c>
      <c r="F116" s="1435">
        <v>0</v>
      </c>
      <c r="G116" s="1435">
        <v>0</v>
      </c>
      <c r="H116" s="1435">
        <v>0</v>
      </c>
      <c r="I116" s="1435">
        <v>0</v>
      </c>
      <c r="J116" s="1435">
        <v>0</v>
      </c>
      <c r="K116" s="1435">
        <v>0</v>
      </c>
      <c r="L116" s="1435">
        <v>0</v>
      </c>
      <c r="M116" s="1435">
        <v>0</v>
      </c>
    </row>
    <row r="117" spans="3:13" ht="20.25">
      <c r="C117" s="1425" t="s">
        <v>1477</v>
      </c>
      <c r="D117" s="1426" t="s">
        <v>1478</v>
      </c>
      <c r="E117" s="1450">
        <v>0</v>
      </c>
      <c r="F117" s="1450">
        <v>0</v>
      </c>
      <c r="G117" s="1435">
        <v>0</v>
      </c>
      <c r="H117" s="1435">
        <v>0</v>
      </c>
      <c r="I117" s="1435">
        <v>0</v>
      </c>
      <c r="J117" s="1435">
        <v>0</v>
      </c>
      <c r="K117" s="1435">
        <v>0</v>
      </c>
      <c r="L117" s="1435">
        <v>0</v>
      </c>
      <c r="M117" s="1435">
        <v>0</v>
      </c>
    </row>
    <row r="118" spans="3:13" ht="21" thickBot="1">
      <c r="C118" s="1451"/>
      <c r="D118" s="1452" t="s">
        <v>1479</v>
      </c>
      <c r="E118" s="1453"/>
      <c r="F118" s="1454"/>
      <c r="G118" s="1454">
        <v>7.2154552641757768</v>
      </c>
      <c r="H118" s="1454"/>
      <c r="I118" s="1454"/>
      <c r="J118" s="1454">
        <v>32.177622029690106</v>
      </c>
      <c r="K118" s="1454"/>
      <c r="L118" s="1454"/>
      <c r="M118" s="1454">
        <v>-48.924169448494034</v>
      </c>
    </row>
    <row r="119" spans="3:13" s="1373" customFormat="1" ht="21" thickBot="1">
      <c r="C119" s="1456"/>
      <c r="D119" s="1457" t="s">
        <v>1480</v>
      </c>
      <c r="E119" s="1458"/>
      <c r="F119" s="1458"/>
      <c r="G119" s="1459">
        <v>282.38792597698472</v>
      </c>
      <c r="H119" s="1458"/>
      <c r="I119" s="1458"/>
      <c r="J119" s="1459">
        <v>260.5227482629877</v>
      </c>
      <c r="K119" s="1458"/>
      <c r="L119" s="1458"/>
      <c r="M119" s="1459">
        <v>487.07370298647203</v>
      </c>
    </row>
    <row r="122" spans="3:13" ht="15.75">
      <c r="C122" s="1407" t="s">
        <v>1481</v>
      </c>
      <c r="D122" s="1407" t="s">
        <v>1482</v>
      </c>
      <c r="E122" s="1408"/>
      <c r="F122" s="1408"/>
      <c r="G122" s="1408"/>
      <c r="H122" s="1408"/>
      <c r="I122" s="1408"/>
      <c r="J122" s="1407"/>
      <c r="K122" s="1408"/>
      <c r="L122" s="1408"/>
      <c r="M122" s="1407"/>
    </row>
    <row r="123" spans="3:13" ht="33" customHeight="1">
      <c r="C123" s="1407"/>
      <c r="D123" s="3166" t="s">
        <v>1483</v>
      </c>
      <c r="E123" s="3166"/>
      <c r="F123" s="3166"/>
      <c r="G123" s="3166"/>
      <c r="H123" s="3166"/>
      <c r="I123" s="3166"/>
      <c r="J123" s="3166"/>
      <c r="K123" s="3166"/>
      <c r="L123" s="3166"/>
      <c r="M123" s="3166"/>
    </row>
    <row r="124" spans="3:13" ht="15.75">
      <c r="C124" s="1407"/>
      <c r="D124" s="3165" t="s">
        <v>1484</v>
      </c>
      <c r="E124" s="3165"/>
      <c r="F124" s="3165"/>
      <c r="G124" s="3165"/>
      <c r="H124" s="3165"/>
      <c r="I124" s="3165"/>
      <c r="J124" s="3165"/>
      <c r="K124" s="3165"/>
      <c r="L124" s="3165"/>
      <c r="M124" s="3165"/>
    </row>
    <row r="125" spans="3:13" ht="15.75">
      <c r="C125" s="1407"/>
      <c r="D125" s="1407" t="s">
        <v>1485</v>
      </c>
      <c r="E125" s="1408"/>
      <c r="F125" s="1408"/>
      <c r="G125" s="1408"/>
      <c r="H125" s="1408"/>
      <c r="I125" s="1408"/>
      <c r="J125" s="1407"/>
      <c r="K125" s="1408"/>
      <c r="L125" s="1408"/>
      <c r="M125" s="1407"/>
    </row>
    <row r="126" spans="3:13" ht="15.75">
      <c r="C126" s="1407"/>
      <c r="D126" s="1407" t="s">
        <v>1486</v>
      </c>
      <c r="E126" s="1408"/>
      <c r="F126" s="1408"/>
      <c r="G126" s="1408"/>
      <c r="H126" s="1408"/>
      <c r="I126" s="1408"/>
      <c r="J126" s="1407"/>
      <c r="K126" s="1408"/>
      <c r="L126" s="1408"/>
      <c r="M126" s="1407"/>
    </row>
    <row r="127" spans="3:13" ht="18.75" customHeight="1">
      <c r="C127" s="1407"/>
      <c r="D127" s="3165" t="s">
        <v>1487</v>
      </c>
      <c r="E127" s="3165"/>
      <c r="F127" s="3165"/>
      <c r="G127" s="3165"/>
      <c r="H127" s="3165"/>
      <c r="I127" s="3165"/>
      <c r="J127" s="3165"/>
      <c r="K127" s="3165"/>
      <c r="L127" s="3165"/>
      <c r="M127" s="316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view="pageBreakPreview" zoomScale="60" zoomScaleNormal="100" workbookViewId="0">
      <pane xSplit="3" ySplit="6" topLeftCell="D19" activePane="bottomRight" state="frozen"/>
      <selection activeCell="S213" sqref="S213:S214"/>
      <selection pane="topRight" activeCell="S213" sqref="S213:S214"/>
      <selection pane="bottomLeft" activeCell="S213" sqref="S213:S214"/>
      <selection pane="bottomRight" activeCell="P51" sqref="P51:Q51"/>
    </sheetView>
  </sheetViews>
  <sheetFormatPr defaultRowHeight="15" customHeight="1"/>
  <cols>
    <col min="1" max="1" width="7.140625" style="1476" customWidth="1"/>
    <col min="2" max="2" width="7" style="1476" customWidth="1"/>
    <col min="3" max="3" width="38.28515625" style="1476" customWidth="1"/>
    <col min="4" max="4" width="17" style="1476" bestFit="1" customWidth="1"/>
    <col min="5" max="7" width="17.5703125" style="1476" bestFit="1" customWidth="1"/>
    <col min="8" max="8" width="12.42578125" style="1476" customWidth="1"/>
    <col min="9" max="9" width="12.5703125" style="1476" customWidth="1"/>
    <col min="10" max="10" width="9.140625" style="1476" customWidth="1"/>
    <col min="11" max="12" width="14.28515625" style="1476" bestFit="1" customWidth="1"/>
    <col min="13" max="13" width="23.140625" style="1476" bestFit="1" customWidth="1"/>
    <col min="14" max="16384" width="9.140625" style="1476"/>
  </cols>
  <sheetData>
    <row r="1" spans="1:20" ht="15" customHeight="1">
      <c r="A1" s="1475"/>
      <c r="B1" s="3179" t="s">
        <v>1628</v>
      </c>
      <c r="C1" s="3180"/>
      <c r="D1" s="3180"/>
      <c r="E1" s="3180"/>
      <c r="F1" s="3180"/>
      <c r="G1" s="3180"/>
      <c r="H1" s="3180"/>
      <c r="I1" s="3180"/>
      <c r="J1" s="1475"/>
      <c r="K1" s="1475"/>
    </row>
    <row r="2" spans="1:20" ht="15" customHeight="1">
      <c r="A2" s="1475"/>
      <c r="B2" s="3181" t="s">
        <v>19</v>
      </c>
      <c r="C2" s="3180"/>
      <c r="D2" s="3180"/>
      <c r="E2" s="3180"/>
      <c r="F2" s="3180"/>
      <c r="G2" s="3180"/>
      <c r="H2" s="3180"/>
      <c r="I2" s="3180"/>
      <c r="J2" s="1475"/>
      <c r="K2" s="1475"/>
    </row>
    <row r="3" spans="1:20" ht="15" customHeight="1" thickBot="1">
      <c r="A3" s="1475"/>
      <c r="B3" s="3182" t="s">
        <v>107</v>
      </c>
      <c r="C3" s="3180"/>
      <c r="D3" s="3180"/>
      <c r="E3" s="3180"/>
      <c r="F3" s="3180"/>
      <c r="G3" s="3180"/>
      <c r="H3" s="3180"/>
      <c r="I3" s="3180"/>
      <c r="J3" s="1475"/>
      <c r="K3" s="1475"/>
    </row>
    <row r="4" spans="1:20" ht="15" customHeight="1" thickTop="1">
      <c r="A4" s="1475"/>
      <c r="B4" s="3183" t="s">
        <v>354</v>
      </c>
      <c r="C4" s="3184"/>
      <c r="D4" s="1477">
        <v>2024</v>
      </c>
      <c r="E4" s="1478">
        <v>2025</v>
      </c>
      <c r="F4" s="1477">
        <v>2025</v>
      </c>
      <c r="G4" s="1478">
        <v>2026</v>
      </c>
      <c r="H4" s="3187" t="s">
        <v>964</v>
      </c>
      <c r="I4" s="3188"/>
      <c r="J4" s="1475"/>
      <c r="K4" s="1475"/>
    </row>
    <row r="5" spans="1:20" ht="15" customHeight="1">
      <c r="A5" s="1475"/>
      <c r="B5" s="3185"/>
      <c r="C5" s="3178"/>
      <c r="D5" s="3189" t="s">
        <v>110</v>
      </c>
      <c r="E5" s="3189" t="s">
        <v>1492</v>
      </c>
      <c r="F5" s="3189" t="s">
        <v>110</v>
      </c>
      <c r="G5" s="3189" t="s">
        <v>1492</v>
      </c>
      <c r="H5" s="1479" t="s">
        <v>1493</v>
      </c>
      <c r="I5" s="1480" t="s">
        <v>1492</v>
      </c>
      <c r="J5" s="1475"/>
      <c r="K5" s="1475"/>
    </row>
    <row r="6" spans="1:20" ht="15" customHeight="1">
      <c r="A6" s="1475"/>
      <c r="B6" s="3186"/>
      <c r="C6" s="3174"/>
      <c r="D6" s="3190"/>
      <c r="E6" s="3190"/>
      <c r="F6" s="3190"/>
      <c r="G6" s="3190"/>
      <c r="H6" s="952" t="s">
        <v>299</v>
      </c>
      <c r="I6" s="952" t="s">
        <v>312</v>
      </c>
      <c r="J6" s="1475"/>
      <c r="K6" s="1475"/>
    </row>
    <row r="7" spans="1:20" ht="21" customHeight="1">
      <c r="A7" s="1475"/>
      <c r="B7" s="3173" t="s">
        <v>1494</v>
      </c>
      <c r="C7" s="3174"/>
      <c r="D7" s="1481">
        <v>1957696.4617469534</v>
      </c>
      <c r="E7" s="1482">
        <v>2273660.9584206906</v>
      </c>
      <c r="F7" s="1482">
        <v>2558918.9072549092</v>
      </c>
      <c r="G7" s="1482">
        <v>3358921.9917723676</v>
      </c>
      <c r="H7" s="1483">
        <v>16.139606054749976</v>
      </c>
      <c r="I7" s="1484">
        <v>31.263323048234639</v>
      </c>
      <c r="J7" s="1485"/>
      <c r="K7" s="1485"/>
      <c r="L7" s="1485"/>
      <c r="M7" s="1485"/>
      <c r="N7" s="1485"/>
      <c r="O7" s="1485"/>
      <c r="P7" s="1485"/>
      <c r="Q7" s="1486"/>
      <c r="R7" s="1486"/>
      <c r="S7" s="1486"/>
      <c r="T7" s="1486"/>
    </row>
    <row r="8" spans="1:20" ht="21" customHeight="1">
      <c r="A8" s="1475"/>
      <c r="B8" s="1487" t="s">
        <v>1495</v>
      </c>
      <c r="C8" s="1488"/>
      <c r="D8" s="1489">
        <v>109141.51913080331</v>
      </c>
      <c r="E8" s="1490">
        <v>137205.38123724062</v>
      </c>
      <c r="F8" s="1490">
        <v>144275.60415341915</v>
      </c>
      <c r="G8" s="1490">
        <v>276513.62853294809</v>
      </c>
      <c r="H8" s="1491">
        <v>25.713277889052932</v>
      </c>
      <c r="I8" s="1492">
        <v>91.656538300758228</v>
      </c>
      <c r="J8" s="1485"/>
      <c r="K8" s="1485"/>
      <c r="L8" s="1485"/>
      <c r="M8" s="1485"/>
      <c r="N8" s="1485"/>
      <c r="O8" s="1485"/>
      <c r="P8" s="1485"/>
      <c r="Q8" s="1486"/>
      <c r="R8" s="1486"/>
      <c r="S8" s="1486"/>
      <c r="T8" s="1486"/>
    </row>
    <row r="9" spans="1:20" ht="21" customHeight="1">
      <c r="A9" s="1475"/>
      <c r="B9" s="1487" t="s">
        <v>1496</v>
      </c>
      <c r="C9" s="1488"/>
      <c r="D9" s="1493">
        <v>1848554.94261615</v>
      </c>
      <c r="E9" s="1494">
        <v>2136455.5771834501</v>
      </c>
      <c r="F9" s="1494">
        <v>2414643.3031014903</v>
      </c>
      <c r="G9" s="1494">
        <v>3082408.3632394196</v>
      </c>
      <c r="H9" s="1495">
        <v>15.574361785528069</v>
      </c>
      <c r="I9" s="1496">
        <v>27.654811759576177</v>
      </c>
      <c r="J9" s="1485"/>
      <c r="K9" s="1485"/>
      <c r="L9" s="1485"/>
      <c r="M9" s="1485"/>
      <c r="N9" s="1485"/>
      <c r="O9" s="1485"/>
      <c r="P9" s="1485"/>
      <c r="Q9" s="1486"/>
      <c r="R9" s="1486"/>
      <c r="S9" s="1486"/>
      <c r="T9" s="1486"/>
    </row>
    <row r="10" spans="1:20" ht="21" customHeight="1">
      <c r="A10" s="1475"/>
      <c r="B10" s="1497"/>
      <c r="C10" s="1498" t="s">
        <v>1497</v>
      </c>
      <c r="D10" s="1489">
        <v>1400975.1058748099</v>
      </c>
      <c r="E10" s="1490">
        <v>1659784.1137264201</v>
      </c>
      <c r="F10" s="1490">
        <v>1814280.8465791403</v>
      </c>
      <c r="G10" s="1490">
        <v>2387767.5905809598</v>
      </c>
      <c r="H10" s="1491">
        <v>18.473490839796341</v>
      </c>
      <c r="I10" s="1492">
        <v>31.60959038305117</v>
      </c>
      <c r="J10" s="1485"/>
      <c r="K10" s="1485"/>
      <c r="L10" s="1485"/>
      <c r="M10" s="1485"/>
      <c r="N10" s="1485"/>
      <c r="O10" s="1485"/>
      <c r="P10" s="1485"/>
      <c r="Q10" s="1486"/>
      <c r="R10" s="1486"/>
      <c r="S10" s="1486"/>
      <c r="T10" s="1486"/>
    </row>
    <row r="11" spans="1:20" ht="15.75">
      <c r="A11" s="1475"/>
      <c r="B11" s="1497"/>
      <c r="C11" s="1499" t="s">
        <v>1498</v>
      </c>
      <c r="D11" s="1489">
        <v>447579.83674134006</v>
      </c>
      <c r="E11" s="1490">
        <v>476671.46345703001</v>
      </c>
      <c r="F11" s="1490">
        <v>600362.45652234997</v>
      </c>
      <c r="G11" s="1490">
        <v>694640.77265845996</v>
      </c>
      <c r="H11" s="1491">
        <v>6.4997625736438636</v>
      </c>
      <c r="I11" s="1492">
        <v>15.703566255995611</v>
      </c>
      <c r="J11" s="1485"/>
      <c r="K11" s="1485"/>
      <c r="L11" s="1485"/>
      <c r="M11" s="1485"/>
      <c r="N11" s="1485"/>
      <c r="O11" s="1485"/>
      <c r="P11" s="1485"/>
      <c r="Q11" s="1486"/>
      <c r="R11" s="1486"/>
      <c r="S11" s="1486"/>
      <c r="T11" s="1486"/>
    </row>
    <row r="12" spans="1:20" ht="21" customHeight="1">
      <c r="A12" s="1475"/>
      <c r="B12" s="3175" t="s">
        <v>1499</v>
      </c>
      <c r="C12" s="3176"/>
      <c r="D12" s="1500">
        <v>192547.79301099572</v>
      </c>
      <c r="E12" s="1501">
        <v>290380.85607479268</v>
      </c>
      <c r="F12" s="1501">
        <v>263040.40108143154</v>
      </c>
      <c r="G12" s="1501">
        <v>412320.11028375314</v>
      </c>
      <c r="H12" s="1483">
        <v>50.80975561127832</v>
      </c>
      <c r="I12" s="1484">
        <v>56.751627730413901</v>
      </c>
      <c r="J12" s="1485"/>
      <c r="K12" s="1485"/>
      <c r="L12" s="1485"/>
      <c r="M12" s="1485"/>
      <c r="N12" s="1485"/>
      <c r="O12" s="1485"/>
      <c r="P12" s="1485"/>
      <c r="Q12" s="1486"/>
      <c r="R12" s="1486"/>
      <c r="S12" s="1486"/>
      <c r="T12" s="1486"/>
    </row>
    <row r="13" spans="1:20" ht="21" customHeight="1">
      <c r="A13" s="1475"/>
      <c r="B13" s="1497"/>
      <c r="C13" s="1502" t="s">
        <v>1497</v>
      </c>
      <c r="D13" s="1489">
        <v>180616.95816966251</v>
      </c>
      <c r="E13" s="1490">
        <v>273093.53169426712</v>
      </c>
      <c r="F13" s="1490">
        <v>245402.50633927557</v>
      </c>
      <c r="G13" s="1490">
        <v>394436.14840118849</v>
      </c>
      <c r="H13" s="1491">
        <v>51.20038254532929</v>
      </c>
      <c r="I13" s="1492">
        <v>60.730285230204572</v>
      </c>
      <c r="J13" s="1485"/>
      <c r="K13" s="1485"/>
      <c r="L13" s="1485"/>
      <c r="M13" s="1485"/>
      <c r="N13" s="1485"/>
      <c r="O13" s="1485"/>
      <c r="P13" s="1485"/>
      <c r="Q13" s="1486"/>
      <c r="R13" s="1486"/>
      <c r="S13" s="1486"/>
      <c r="T13" s="1486"/>
    </row>
    <row r="14" spans="1:20" ht="21" customHeight="1">
      <c r="A14" s="1475"/>
      <c r="B14" s="1497"/>
      <c r="C14" s="1503" t="s">
        <v>1498</v>
      </c>
      <c r="D14" s="1489">
        <v>11930.834841333221</v>
      </c>
      <c r="E14" s="1490">
        <v>17287.324380525552</v>
      </c>
      <c r="F14" s="1490">
        <v>17637.894742155982</v>
      </c>
      <c r="G14" s="1490">
        <v>17883.961882564636</v>
      </c>
      <c r="H14" s="1491">
        <v>44.896183799605467</v>
      </c>
      <c r="I14" s="1492">
        <v>1.3951049374420563</v>
      </c>
      <c r="J14" s="1485"/>
      <c r="K14" s="1485"/>
      <c r="L14" s="1485"/>
      <c r="M14" s="1485"/>
      <c r="N14" s="1485"/>
      <c r="O14" s="1485"/>
      <c r="P14" s="1485"/>
      <c r="Q14" s="1486"/>
      <c r="R14" s="1486"/>
      <c r="S14" s="1486"/>
      <c r="T14" s="1486"/>
    </row>
    <row r="15" spans="1:20" ht="21" customHeight="1">
      <c r="A15" s="1475"/>
      <c r="B15" s="3175" t="s">
        <v>1500</v>
      </c>
      <c r="C15" s="3176"/>
      <c r="D15" s="1500">
        <v>2041102.7356271455</v>
      </c>
      <c r="E15" s="1501">
        <v>2426836.4332582429</v>
      </c>
      <c r="F15" s="1501">
        <v>2677683.7041829219</v>
      </c>
      <c r="G15" s="1501">
        <v>3494728.473523173</v>
      </c>
      <c r="H15" s="1483">
        <v>18.898298988001571</v>
      </c>
      <c r="I15" s="1484">
        <v>30.513117291034462</v>
      </c>
      <c r="J15" s="1485"/>
      <c r="K15" s="1485"/>
      <c r="L15" s="1485"/>
      <c r="M15" s="1485"/>
      <c r="N15" s="1485"/>
      <c r="O15" s="1485"/>
      <c r="P15" s="1485"/>
      <c r="Q15" s="1486"/>
      <c r="R15" s="1486"/>
      <c r="S15" s="1486"/>
      <c r="T15" s="1486"/>
    </row>
    <row r="16" spans="1:20" ht="21" customHeight="1">
      <c r="A16" s="1475"/>
      <c r="B16" s="1497"/>
      <c r="C16" s="1502" t="s">
        <v>1497</v>
      </c>
      <c r="D16" s="1489">
        <v>1581592.0640444723</v>
      </c>
      <c r="E16" s="1490">
        <v>1932877.6454206873</v>
      </c>
      <c r="F16" s="1490">
        <v>2059683.3529184158</v>
      </c>
      <c r="G16" s="1490">
        <v>2782203.7389821485</v>
      </c>
      <c r="H16" s="1491">
        <v>22.210884169328835</v>
      </c>
      <c r="I16" s="1492">
        <v>35.079197248449645</v>
      </c>
      <c r="J16" s="1485"/>
      <c r="K16" s="1485"/>
      <c r="L16" s="1485"/>
      <c r="M16" s="1485"/>
      <c r="N16" s="1485"/>
      <c r="O16" s="1485"/>
      <c r="P16" s="1485"/>
      <c r="Q16" s="1486"/>
      <c r="R16" s="1486"/>
      <c r="S16" s="1486"/>
      <c r="T16" s="1486"/>
    </row>
    <row r="17" spans="1:20" ht="21" customHeight="1">
      <c r="A17" s="1475"/>
      <c r="B17" s="1497"/>
      <c r="C17" s="1502" t="s">
        <v>1501</v>
      </c>
      <c r="D17" s="1489">
        <v>77.487136557999619</v>
      </c>
      <c r="E17" s="1490">
        <v>79.645979388302976</v>
      </c>
      <c r="F17" s="1490">
        <v>76.920337891323683</v>
      </c>
      <c r="G17" s="1490">
        <v>79.611442206761765</v>
      </c>
      <c r="H17" s="1491" t="s">
        <v>62</v>
      </c>
      <c r="I17" s="1492" t="s">
        <v>62</v>
      </c>
      <c r="J17" s="1485"/>
      <c r="K17" s="1485"/>
      <c r="L17" s="1485"/>
      <c r="M17" s="1485"/>
      <c r="N17" s="1485"/>
      <c r="O17" s="1485"/>
      <c r="P17" s="1485"/>
      <c r="Q17" s="1486"/>
      <c r="R17" s="1486"/>
      <c r="S17" s="1486"/>
      <c r="T17" s="1486"/>
    </row>
    <row r="18" spans="1:20" ht="21" customHeight="1">
      <c r="A18" s="1475"/>
      <c r="B18" s="1497"/>
      <c r="C18" s="1502" t="s">
        <v>1498</v>
      </c>
      <c r="D18" s="1489">
        <v>459510.67158267327</v>
      </c>
      <c r="E18" s="1490">
        <v>493958.78783755557</v>
      </c>
      <c r="F18" s="1490">
        <v>618000.351264506</v>
      </c>
      <c r="G18" s="1490">
        <v>712524.73454102455</v>
      </c>
      <c r="H18" s="1491">
        <v>7.4966955906016466</v>
      </c>
      <c r="I18" s="1492">
        <v>15.295198956296673</v>
      </c>
      <c r="J18" s="1485"/>
      <c r="K18" s="1485"/>
      <c r="L18" s="1485"/>
      <c r="M18" s="1485"/>
      <c r="N18" s="1485"/>
      <c r="O18" s="1485"/>
      <c r="P18" s="1485"/>
      <c r="Q18" s="1486"/>
      <c r="R18" s="1486"/>
      <c r="S18" s="1486"/>
      <c r="T18" s="1486"/>
    </row>
    <row r="19" spans="1:20" ht="21" customHeight="1">
      <c r="A19" s="1475"/>
      <c r="B19" s="1497"/>
      <c r="C19" s="1502" t="s">
        <v>1501</v>
      </c>
      <c r="D19" s="1489">
        <v>22.512863442000377</v>
      </c>
      <c r="E19" s="1490">
        <v>20.35402061169702</v>
      </c>
      <c r="F19" s="1490">
        <v>23.079662108676306</v>
      </c>
      <c r="G19" s="1490">
        <v>20.388557793238235</v>
      </c>
      <c r="H19" s="1491" t="s">
        <v>62</v>
      </c>
      <c r="I19" s="1492" t="s">
        <v>62</v>
      </c>
      <c r="J19" s="1485"/>
      <c r="K19" s="1485"/>
      <c r="L19" s="1485"/>
      <c r="M19" s="1485"/>
      <c r="N19" s="1485"/>
      <c r="O19" s="1485"/>
      <c r="P19" s="1485"/>
      <c r="Q19" s="1486"/>
      <c r="R19" s="1486"/>
      <c r="S19" s="1486"/>
      <c r="T19" s="1486"/>
    </row>
    <row r="20" spans="1:20" ht="21" customHeight="1">
      <c r="A20" s="1475"/>
      <c r="B20" s="3175" t="s">
        <v>1502</v>
      </c>
      <c r="C20" s="3176"/>
      <c r="D20" s="1500">
        <v>2150244.2547579492</v>
      </c>
      <c r="E20" s="1501">
        <v>2564041.8144954834</v>
      </c>
      <c r="F20" s="1501">
        <v>2821959.3083363408</v>
      </c>
      <c r="G20" s="1501">
        <v>3771242.1020561205</v>
      </c>
      <c r="H20" s="1483">
        <v>19.244211852765304</v>
      </c>
      <c r="I20" s="1484">
        <v>33.639138272316899</v>
      </c>
      <c r="J20" s="1485"/>
      <c r="K20" s="1485"/>
      <c r="L20" s="1485"/>
      <c r="M20" s="1485"/>
      <c r="N20" s="1485"/>
      <c r="O20" s="1485"/>
      <c r="P20" s="1485"/>
      <c r="Q20" s="1486"/>
      <c r="R20" s="1486"/>
      <c r="S20" s="1486"/>
      <c r="T20" s="1486"/>
    </row>
    <row r="21" spans="1:20" ht="21" customHeight="1">
      <c r="A21" s="1475"/>
      <c r="B21" s="1504" t="s">
        <v>1503</v>
      </c>
      <c r="C21" s="1505"/>
      <c r="D21" s="1506"/>
      <c r="E21" s="1498"/>
      <c r="F21" s="1498"/>
      <c r="G21" s="1498"/>
      <c r="H21" s="1491"/>
      <c r="I21" s="1492"/>
      <c r="J21" s="1485"/>
      <c r="K21" s="1485"/>
      <c r="L21" s="1485"/>
      <c r="M21" s="1485"/>
      <c r="N21" s="1485"/>
      <c r="O21" s="1485"/>
      <c r="P21" s="1485"/>
      <c r="Q21" s="1486"/>
      <c r="R21" s="1486"/>
      <c r="S21" s="1486"/>
      <c r="T21" s="1486"/>
    </row>
    <row r="22" spans="1:20" ht="6" customHeight="1">
      <c r="A22" s="1475"/>
      <c r="B22" s="1504"/>
      <c r="C22" s="1505"/>
      <c r="D22" s="1506"/>
      <c r="E22" s="1498"/>
      <c r="F22" s="1498"/>
      <c r="G22" s="1498"/>
      <c r="H22" s="1491"/>
      <c r="I22" s="1492"/>
      <c r="J22" s="1485"/>
      <c r="K22" s="1485"/>
      <c r="L22" s="1485"/>
      <c r="M22" s="1485"/>
      <c r="N22" s="1485"/>
      <c r="O22" s="1485"/>
      <c r="P22" s="1485"/>
      <c r="Q22" s="1486"/>
      <c r="R22" s="1486"/>
      <c r="S22" s="1486"/>
      <c r="T22" s="1486"/>
    </row>
    <row r="23" spans="1:20" ht="21" customHeight="1">
      <c r="A23" s="1475"/>
      <c r="B23" s="3177" t="s">
        <v>1504</v>
      </c>
      <c r="C23" s="3178"/>
      <c r="D23" s="1506"/>
      <c r="E23" s="1498"/>
      <c r="F23" s="1498"/>
      <c r="G23" s="1498"/>
      <c r="H23" s="1491"/>
      <c r="I23" s="1492"/>
      <c r="J23" s="1485"/>
      <c r="K23" s="1485"/>
      <c r="L23" s="1485"/>
      <c r="M23" s="1485"/>
      <c r="N23" s="1485"/>
      <c r="O23" s="1485"/>
      <c r="P23" s="1485"/>
      <c r="Q23" s="1486"/>
      <c r="R23" s="1486"/>
      <c r="S23" s="1486"/>
      <c r="T23" s="1486"/>
    </row>
    <row r="24" spans="1:20" ht="6.75" customHeight="1">
      <c r="A24" s="1475"/>
      <c r="B24" s="1507"/>
      <c r="C24" s="1502"/>
      <c r="D24" s="1506"/>
      <c r="E24" s="1498"/>
      <c r="F24" s="1498"/>
      <c r="G24" s="1498"/>
      <c r="H24" s="1491"/>
      <c r="I24" s="1492"/>
      <c r="J24" s="1485"/>
      <c r="K24" s="1485"/>
      <c r="L24" s="1485"/>
      <c r="M24" s="1485"/>
      <c r="N24" s="1485"/>
      <c r="O24" s="1485"/>
      <c r="P24" s="1485"/>
      <c r="Q24" s="1486"/>
      <c r="R24" s="1486"/>
      <c r="S24" s="1486"/>
      <c r="T24" s="1486"/>
    </row>
    <row r="25" spans="1:20" ht="21" customHeight="1">
      <c r="A25" s="1475"/>
      <c r="B25" s="1497"/>
      <c r="C25" s="1498" t="s">
        <v>1505</v>
      </c>
      <c r="D25" s="1489">
        <v>15.599653046224983</v>
      </c>
      <c r="E25" s="1490">
        <v>17.062195236670497</v>
      </c>
      <c r="F25" s="1490">
        <v>18.243825036306418</v>
      </c>
      <c r="G25" s="1490">
        <v>21.754097427856671</v>
      </c>
      <c r="H25" s="1491" t="s">
        <v>62</v>
      </c>
      <c r="I25" s="1492" t="s">
        <v>62</v>
      </c>
      <c r="J25" s="1485"/>
      <c r="K25" s="1485"/>
      <c r="L25" s="1485"/>
      <c r="M25" s="1485"/>
      <c r="N25" s="1485"/>
      <c r="O25" s="1485"/>
      <c r="P25" s="1485"/>
      <c r="Q25" s="1486"/>
      <c r="R25" s="1486"/>
      <c r="S25" s="1486"/>
      <c r="T25" s="1486"/>
    </row>
    <row r="26" spans="1:20" ht="21" customHeight="1">
      <c r="A26" s="1475"/>
      <c r="B26" s="1497"/>
      <c r="C26" s="1498" t="s">
        <v>1506</v>
      </c>
      <c r="D26" s="1489">
        <v>13.037015773118686</v>
      </c>
      <c r="E26" s="1490">
        <v>14.322343544784594</v>
      </c>
      <c r="F26" s="1490">
        <v>15.367878014409722</v>
      </c>
      <c r="G26" s="1490">
        <v>18.37180993645914</v>
      </c>
      <c r="H26" s="1491" t="s">
        <v>62</v>
      </c>
      <c r="I26" s="1492" t="s">
        <v>62</v>
      </c>
      <c r="J26" s="1485"/>
      <c r="K26" s="1485"/>
      <c r="L26" s="1485"/>
      <c r="M26" s="1485"/>
      <c r="N26" s="1485"/>
      <c r="O26" s="1485"/>
      <c r="P26" s="1485"/>
      <c r="Q26" s="1486"/>
      <c r="R26" s="1486"/>
      <c r="S26" s="1486"/>
      <c r="T26" s="1486"/>
    </row>
    <row r="27" spans="1:20" ht="10.5" customHeight="1">
      <c r="A27" s="1475"/>
      <c r="B27" s="1497"/>
      <c r="C27" s="1498"/>
      <c r="D27" s="1489"/>
      <c r="E27" s="1490"/>
      <c r="F27" s="1490"/>
      <c r="G27" s="1490"/>
      <c r="H27" s="1491"/>
      <c r="I27" s="1492"/>
      <c r="J27" s="1485"/>
      <c r="K27" s="1485"/>
      <c r="L27" s="1485"/>
      <c r="M27" s="1485"/>
      <c r="N27" s="1485"/>
      <c r="O27" s="1485"/>
      <c r="P27" s="1485"/>
      <c r="Q27" s="1486"/>
      <c r="R27" s="1486"/>
      <c r="S27" s="1486"/>
      <c r="T27" s="1486"/>
    </row>
    <row r="28" spans="1:20" ht="21" customHeight="1">
      <c r="A28" s="1475"/>
      <c r="B28" s="3177" t="s">
        <v>1507</v>
      </c>
      <c r="C28" s="3178"/>
      <c r="D28" s="1493"/>
      <c r="E28" s="1494"/>
      <c r="F28" s="1494"/>
      <c r="G28" s="1494"/>
      <c r="H28" s="1495"/>
      <c r="I28" s="1496"/>
      <c r="J28" s="1485"/>
      <c r="K28" s="1485"/>
      <c r="L28" s="1485"/>
      <c r="M28" s="1485"/>
      <c r="N28" s="1485"/>
      <c r="O28" s="1485"/>
      <c r="P28" s="1485"/>
      <c r="Q28" s="1486"/>
      <c r="R28" s="1486"/>
      <c r="S28" s="1486"/>
      <c r="T28" s="1486"/>
    </row>
    <row r="29" spans="1:20" ht="21" customHeight="1">
      <c r="A29" s="1475"/>
      <c r="B29" s="1507"/>
      <c r="C29" s="1498" t="s">
        <v>1505</v>
      </c>
      <c r="D29" s="1489">
        <v>16.433795199709156</v>
      </c>
      <c r="E29" s="1490">
        <v>18.02683585690734</v>
      </c>
      <c r="F29" s="1490">
        <v>19.226815997886611</v>
      </c>
      <c r="G29" s="1490">
        <v>23.475348294929514</v>
      </c>
      <c r="H29" s="1491" t="s">
        <v>62</v>
      </c>
      <c r="I29" s="1492" t="s">
        <v>62</v>
      </c>
      <c r="J29" s="1485"/>
      <c r="K29" s="1485"/>
      <c r="L29" s="1485"/>
      <c r="M29" s="1485"/>
      <c r="N29" s="1485"/>
      <c r="O29" s="1485"/>
      <c r="P29" s="1485"/>
      <c r="Q29" s="1486"/>
      <c r="R29" s="1486"/>
      <c r="S29" s="1486"/>
      <c r="T29" s="1486"/>
    </row>
    <row r="30" spans="1:20" ht="21" customHeight="1">
      <c r="A30" s="1475"/>
      <c r="B30" s="1507"/>
      <c r="C30" s="1508" t="s">
        <v>1506</v>
      </c>
      <c r="D30" s="1489">
        <v>13.73412899607129</v>
      </c>
      <c r="E30" s="1490">
        <v>15.13208192654878</v>
      </c>
      <c r="F30" s="1490">
        <v>16.19591079573539</v>
      </c>
      <c r="G30" s="1490">
        <v>19.825443850148172</v>
      </c>
      <c r="H30" s="1491" t="s">
        <v>62</v>
      </c>
      <c r="I30" s="1492" t="s">
        <v>62</v>
      </c>
      <c r="J30" s="1485"/>
      <c r="K30" s="1485"/>
      <c r="L30" s="1485"/>
      <c r="M30" s="1485"/>
      <c r="N30" s="1485"/>
      <c r="O30" s="1485"/>
      <c r="P30" s="1485"/>
      <c r="Q30" s="1486"/>
      <c r="R30" s="1486"/>
      <c r="S30" s="1486"/>
      <c r="T30" s="1486"/>
    </row>
    <row r="31" spans="1:20" ht="7.5" customHeight="1">
      <c r="A31" s="1475"/>
      <c r="B31" s="1507"/>
      <c r="C31" s="1509"/>
      <c r="D31" s="1510"/>
      <c r="E31" s="1511"/>
      <c r="F31" s="1511"/>
      <c r="G31" s="1511"/>
      <c r="H31" s="1491"/>
      <c r="I31" s="1492"/>
      <c r="J31" s="1485"/>
      <c r="K31" s="1485"/>
      <c r="L31" s="1485"/>
      <c r="M31" s="1485"/>
      <c r="N31" s="1485"/>
      <c r="O31" s="1485"/>
      <c r="P31" s="1485"/>
      <c r="Q31" s="1486"/>
      <c r="R31" s="1486"/>
      <c r="S31" s="1486"/>
      <c r="T31" s="1486"/>
    </row>
    <row r="32" spans="1:20" ht="7.5" customHeight="1">
      <c r="A32" s="1475"/>
      <c r="B32" s="1507"/>
      <c r="C32" s="1509"/>
      <c r="D32" s="1510"/>
      <c r="E32" s="1511"/>
      <c r="F32" s="1511"/>
      <c r="G32" s="1511"/>
      <c r="H32" s="1491"/>
      <c r="I32" s="1492"/>
      <c r="J32" s="1485"/>
      <c r="K32" s="1485"/>
      <c r="L32" s="1485"/>
      <c r="M32" s="1485"/>
      <c r="N32" s="1485"/>
      <c r="O32" s="1485"/>
      <c r="P32" s="1485"/>
      <c r="Q32" s="1486"/>
      <c r="R32" s="1486"/>
      <c r="S32" s="1486"/>
      <c r="T32" s="1486"/>
    </row>
    <row r="33" spans="1:20" ht="21" customHeight="1">
      <c r="A33" s="1475"/>
      <c r="B33" s="1512" t="s">
        <v>1508</v>
      </c>
      <c r="C33" s="1498"/>
      <c r="D33" s="1510">
        <v>160965.72698910968</v>
      </c>
      <c r="E33" s="1511">
        <v>158451.30135698128</v>
      </c>
      <c r="F33" s="1511">
        <v>157016.4034273561</v>
      </c>
      <c r="G33" s="1511">
        <v>154384.56034639667</v>
      </c>
      <c r="H33" s="1491">
        <v>-1.5620875817238584</v>
      </c>
      <c r="I33" s="1492">
        <v>-1.6761580468737804</v>
      </c>
      <c r="J33" s="1485"/>
      <c r="K33" s="1485"/>
      <c r="L33" s="1485"/>
      <c r="M33" s="1485"/>
      <c r="N33" s="1485"/>
      <c r="O33" s="1485"/>
      <c r="P33" s="1485"/>
      <c r="Q33" s="1486"/>
      <c r="R33" s="1486"/>
      <c r="S33" s="1486"/>
      <c r="T33" s="1486"/>
    </row>
    <row r="34" spans="1:20" ht="21" customHeight="1">
      <c r="A34" s="1475"/>
      <c r="B34" s="1512" t="s">
        <v>1509</v>
      </c>
      <c r="C34" s="1498"/>
      <c r="D34" s="1510">
        <v>1989278.5277688394</v>
      </c>
      <c r="E34" s="1511">
        <v>2405590.5131385019</v>
      </c>
      <c r="F34" s="1511">
        <v>2664942.9049089849</v>
      </c>
      <c r="G34" s="1511">
        <v>3616857.5417097239</v>
      </c>
      <c r="H34" s="1491">
        <v>20.92778761537204</v>
      </c>
      <c r="I34" s="1492">
        <v>35.719888596759603</v>
      </c>
      <c r="J34" s="1485"/>
      <c r="K34" s="1485"/>
      <c r="L34" s="1485"/>
      <c r="M34" s="1485"/>
      <c r="N34" s="1485"/>
      <c r="O34" s="1485"/>
      <c r="P34" s="1485"/>
      <c r="Q34" s="1486"/>
      <c r="R34" s="1486"/>
      <c r="S34" s="1486"/>
      <c r="T34" s="1486"/>
    </row>
    <row r="35" spans="1:20" ht="21" customHeight="1">
      <c r="A35" s="1475"/>
      <c r="B35" s="1512" t="s">
        <v>1510</v>
      </c>
      <c r="C35" s="1498"/>
      <c r="D35" s="1510">
        <v>-531721.31288847886</v>
      </c>
      <c r="E35" s="1511">
        <v>-416311.98536966252</v>
      </c>
      <c r="F35" s="1511">
        <v>-675664.37714014552</v>
      </c>
      <c r="G35" s="1511">
        <v>-951914.63680073898</v>
      </c>
      <c r="H35" s="1513" t="s">
        <v>62</v>
      </c>
      <c r="I35" s="1492" t="s">
        <v>62</v>
      </c>
      <c r="J35" s="1485"/>
      <c r="K35" s="1485"/>
      <c r="L35" s="1485"/>
      <c r="M35" s="1485"/>
      <c r="N35" s="1485"/>
      <c r="O35" s="1485"/>
      <c r="P35" s="1485"/>
      <c r="Q35" s="1486"/>
      <c r="R35" s="1486"/>
      <c r="S35" s="1486"/>
      <c r="T35" s="1486"/>
    </row>
    <row r="36" spans="1:20" ht="21" customHeight="1">
      <c r="A36" s="1475"/>
      <c r="B36" s="1512" t="s">
        <v>1511</v>
      </c>
      <c r="C36" s="1498"/>
      <c r="D36" s="1514">
        <v>29230.232413849677</v>
      </c>
      <c r="E36" s="1511">
        <v>70083.081840041516</v>
      </c>
      <c r="F36" s="1515">
        <v>81124.95604455749</v>
      </c>
      <c r="G36" s="1515">
        <v>220754.61889795892</v>
      </c>
      <c r="H36" s="1513" t="s">
        <v>62</v>
      </c>
      <c r="I36" s="1492" t="s">
        <v>62</v>
      </c>
      <c r="J36" s="1485"/>
      <c r="K36" s="1485"/>
      <c r="L36" s="1485"/>
      <c r="M36" s="1485"/>
      <c r="N36" s="1485"/>
      <c r="O36" s="1485"/>
      <c r="P36" s="1485"/>
      <c r="Q36" s="1486"/>
      <c r="R36" s="1486"/>
      <c r="S36" s="1486"/>
      <c r="T36" s="1486"/>
    </row>
    <row r="37" spans="1:20" ht="21" customHeight="1" thickBot="1">
      <c r="A37" s="1475"/>
      <c r="B37" s="3171" t="s">
        <v>1512</v>
      </c>
      <c r="C37" s="3172"/>
      <c r="D37" s="1516">
        <v>-502491.08047462918</v>
      </c>
      <c r="E37" s="1517">
        <v>-346228.90352962102</v>
      </c>
      <c r="F37" s="1518">
        <v>-594539.42109558801</v>
      </c>
      <c r="G37" s="1518">
        <v>-731160.01790278009</v>
      </c>
      <c r="H37" s="1519" t="s">
        <v>62</v>
      </c>
      <c r="I37" s="1520" t="s">
        <v>62</v>
      </c>
      <c r="J37" s="1485"/>
      <c r="K37" s="1485"/>
      <c r="L37" s="1485"/>
      <c r="M37" s="1521"/>
      <c r="N37" s="1485"/>
      <c r="O37" s="1485"/>
      <c r="P37" s="1485"/>
      <c r="Q37" s="1486"/>
      <c r="R37" s="1486"/>
      <c r="S37" s="1486"/>
      <c r="T37" s="1486"/>
    </row>
    <row r="38" spans="1:20" ht="21" customHeight="1" thickTop="1" thickBot="1">
      <c r="A38" s="1475"/>
      <c r="B38" s="1522"/>
      <c r="C38" s="1508"/>
      <c r="D38" s="1523"/>
      <c r="E38" s="1524"/>
      <c r="F38" s="1524"/>
      <c r="G38" s="1524"/>
      <c r="H38" s="1525"/>
      <c r="I38" s="1525"/>
      <c r="J38" s="1485"/>
      <c r="K38" s="1485"/>
      <c r="L38" s="1485"/>
      <c r="M38" s="1485"/>
      <c r="N38" s="1485"/>
      <c r="O38" s="1485"/>
      <c r="P38" s="1485"/>
    </row>
    <row r="39" spans="1:20" ht="21" customHeight="1" thickTop="1">
      <c r="A39" s="1475"/>
      <c r="B39" s="1526" t="s">
        <v>1513</v>
      </c>
      <c r="C39" s="1527"/>
      <c r="D39" s="1528">
        <v>35.751760469007188</v>
      </c>
      <c r="E39" s="1528">
        <v>39.737165537137457</v>
      </c>
      <c r="F39" s="1528">
        <v>43.844553819540273</v>
      </c>
      <c r="G39" s="1528">
        <v>57.222893952227317</v>
      </c>
      <c r="H39" s="1529"/>
      <c r="I39" s="1530"/>
      <c r="J39" s="1485"/>
      <c r="K39" s="1485"/>
      <c r="L39" s="1485"/>
      <c r="M39" s="1485"/>
      <c r="N39" s="1485"/>
      <c r="O39" s="1485"/>
      <c r="P39" s="1485"/>
    </row>
    <row r="40" spans="1:20" ht="21" customHeight="1">
      <c r="A40" s="1475"/>
      <c r="B40" s="1531" t="s">
        <v>1514</v>
      </c>
      <c r="C40" s="1532"/>
      <c r="D40" s="1533">
        <v>108.64179810932238</v>
      </c>
      <c r="E40" s="1533">
        <v>119.35286287320497</v>
      </c>
      <c r="F40" s="1533">
        <v>128.06565012008102</v>
      </c>
      <c r="G40" s="1533">
        <v>153.09841613715949</v>
      </c>
      <c r="H40" s="1534"/>
      <c r="I40" s="1535"/>
      <c r="J40" s="1485"/>
      <c r="K40" s="1485"/>
      <c r="L40" s="1485"/>
      <c r="M40" s="1485"/>
      <c r="N40" s="1485"/>
      <c r="O40" s="1485"/>
      <c r="P40" s="1485"/>
    </row>
    <row r="41" spans="1:20" ht="21" customHeight="1" thickBot="1">
      <c r="A41" s="1475"/>
      <c r="B41" s="1536" t="s">
        <v>1515</v>
      </c>
      <c r="C41" s="1537"/>
      <c r="D41" s="1538">
        <v>29.267049716671366</v>
      </c>
      <c r="E41" s="1538">
        <v>32.776061680053694</v>
      </c>
      <c r="F41" s="1538">
        <v>34.129726446168121</v>
      </c>
      <c r="G41" s="1538">
        <v>41.21800692632754</v>
      </c>
      <c r="H41" s="1539"/>
      <c r="I41" s="1540"/>
      <c r="J41" s="1485"/>
      <c r="K41" s="1485"/>
      <c r="L41" s="1485"/>
      <c r="M41" s="1485"/>
      <c r="N41" s="1485"/>
      <c r="O41" s="1485"/>
      <c r="P41" s="1485"/>
    </row>
    <row r="42" spans="1:20" ht="15.75" customHeight="1" thickTop="1">
      <c r="A42" s="1475"/>
      <c r="B42" s="1522"/>
      <c r="C42" s="1508"/>
      <c r="D42" s="1524"/>
      <c r="E42" s="1524"/>
      <c r="F42" s="1524"/>
      <c r="G42" s="1524"/>
      <c r="H42" s="1525"/>
      <c r="I42" s="1525"/>
      <c r="J42" s="1485"/>
      <c r="K42" s="1485"/>
    </row>
    <row r="43" spans="1:20" ht="15.75" customHeight="1">
      <c r="A43" s="1475"/>
      <c r="B43" s="1541" t="s">
        <v>1516</v>
      </c>
      <c r="C43" s="1508"/>
      <c r="D43" s="1508"/>
      <c r="E43" s="1508"/>
      <c r="F43" s="1508"/>
      <c r="G43" s="1508"/>
      <c r="H43" s="1508"/>
      <c r="I43" s="1508"/>
      <c r="J43" s="1485"/>
      <c r="K43" s="1485"/>
    </row>
    <row r="44" spans="1:20" ht="15.75" customHeight="1">
      <c r="A44" s="1475"/>
      <c r="B44" s="1503" t="s">
        <v>1517</v>
      </c>
      <c r="C44" s="1508"/>
      <c r="D44" s="1508"/>
      <c r="E44" s="1508"/>
      <c r="F44" s="1508"/>
      <c r="G44" s="1508"/>
      <c r="H44" s="1508"/>
      <c r="I44" s="1508"/>
      <c r="J44" s="1485"/>
      <c r="K44" s="1485"/>
    </row>
    <row r="45" spans="1:20" ht="15.75" customHeight="1">
      <c r="A45" s="1475"/>
      <c r="B45" s="1542" t="s">
        <v>1518</v>
      </c>
      <c r="C45" s="1503"/>
      <c r="D45" s="1508"/>
      <c r="E45" s="1508"/>
      <c r="F45" s="1508"/>
      <c r="G45" s="1508"/>
      <c r="H45" s="1508"/>
      <c r="I45" s="1508"/>
      <c r="J45" s="1485"/>
      <c r="K45" s="1485"/>
    </row>
    <row r="46" spans="1:20" ht="15.75" customHeight="1">
      <c r="A46" s="1475"/>
      <c r="B46" s="1542" t="s">
        <v>1519</v>
      </c>
      <c r="C46" s="1503"/>
      <c r="D46" s="1508"/>
      <c r="E46" s="1508"/>
      <c r="F46" s="1508"/>
      <c r="G46" s="1508"/>
      <c r="H46" s="1508"/>
      <c r="I46" s="1508"/>
      <c r="J46" s="1485"/>
      <c r="K46" s="1485"/>
    </row>
    <row r="47" spans="1:20" ht="15.75" customHeight="1">
      <c r="A47" s="1475"/>
      <c r="B47" s="1503" t="s">
        <v>1520</v>
      </c>
      <c r="C47" s="1508"/>
      <c r="D47" s="1543">
        <v>133.66000000000003</v>
      </c>
      <c r="E47" s="1544">
        <v>139.54000000000002</v>
      </c>
      <c r="F47" s="1544">
        <v>137.30000000000001</v>
      </c>
      <c r="G47" s="1544">
        <v>148.37</v>
      </c>
      <c r="H47" s="1508"/>
      <c r="I47" s="1508"/>
      <c r="J47" s="1485"/>
      <c r="K47" s="1485"/>
    </row>
    <row r="48" spans="1:20" ht="15.75" customHeight="1">
      <c r="A48" s="1475"/>
      <c r="B48" s="1475"/>
      <c r="C48" s="1475"/>
      <c r="D48" s="1475"/>
      <c r="E48" s="1475"/>
      <c r="F48" s="1475"/>
      <c r="G48" s="1475"/>
      <c r="H48" s="1475"/>
      <c r="I48" s="1475"/>
      <c r="J48" s="1485"/>
      <c r="K48" s="1485"/>
    </row>
    <row r="49" spans="1:11" ht="15.75" customHeight="1">
      <c r="A49" s="1475"/>
      <c r="B49" s="1475"/>
      <c r="C49" s="1475"/>
      <c r="D49" s="1545"/>
      <c r="E49" s="1545"/>
      <c r="F49" s="1545"/>
      <c r="G49" s="1545"/>
      <c r="H49" s="1475"/>
      <c r="I49" s="1475"/>
      <c r="J49" s="1475"/>
      <c r="K49" s="1475"/>
    </row>
    <row r="50" spans="1:11" ht="15.75" customHeight="1">
      <c r="A50" s="1475"/>
      <c r="B50" s="1475"/>
      <c r="C50" s="1475"/>
      <c r="D50" s="1508"/>
      <c r="E50" s="1508"/>
      <c r="F50" s="1508"/>
      <c r="G50" s="1508"/>
      <c r="H50" s="1475"/>
      <c r="I50" s="1475"/>
      <c r="J50" s="1475"/>
      <c r="K50" s="1475"/>
    </row>
    <row r="51" spans="1:11" ht="15.75" customHeight="1">
      <c r="A51" s="1475"/>
      <c r="B51" s="1475"/>
      <c r="C51" s="1475"/>
      <c r="D51" s="1508"/>
      <c r="E51" s="1508"/>
      <c r="F51" s="1508"/>
      <c r="G51" s="1508"/>
      <c r="H51" s="1475"/>
      <c r="I51" s="1475"/>
      <c r="J51" s="1475"/>
      <c r="K51" s="1475"/>
    </row>
    <row r="52" spans="1:11" ht="15.75" customHeight="1">
      <c r="A52" s="1475"/>
      <c r="B52" s="1475"/>
      <c r="C52" s="1475"/>
      <c r="D52" s="1546"/>
      <c r="E52" s="1546"/>
      <c r="F52" s="1546"/>
      <c r="G52" s="1546"/>
      <c r="H52" s="1547"/>
      <c r="I52" s="1547"/>
      <c r="J52" s="1475"/>
      <c r="K52" s="1475"/>
    </row>
    <row r="53" spans="1:11" ht="15.75" customHeight="1">
      <c r="A53" s="1475"/>
      <c r="B53" s="1475"/>
      <c r="C53" s="1475"/>
      <c r="D53" s="1475"/>
      <c r="E53" s="1475"/>
      <c r="F53" s="1475"/>
      <c r="G53" s="1475"/>
      <c r="H53" s="1475"/>
      <c r="I53" s="1475"/>
      <c r="J53" s="1475"/>
      <c r="K53" s="1475"/>
    </row>
    <row r="54" spans="1:11" ht="15.75" customHeight="1">
      <c r="A54" s="1475"/>
      <c r="B54" s="1475"/>
      <c r="C54" s="1475"/>
      <c r="D54" s="1475"/>
      <c r="E54" s="1475"/>
      <c r="F54" s="1475"/>
      <c r="G54" s="1475"/>
      <c r="H54" s="1475"/>
      <c r="I54" s="1475"/>
      <c r="J54" s="1475"/>
      <c r="K54" s="1475"/>
    </row>
    <row r="55" spans="1:11" ht="15.75" customHeight="1">
      <c r="A55" s="1475"/>
      <c r="B55" s="1475"/>
      <c r="C55" s="1475"/>
      <c r="D55" s="1475"/>
      <c r="E55" s="1475"/>
      <c r="F55" s="1475"/>
      <c r="G55" s="1475"/>
      <c r="H55" s="1475"/>
      <c r="I55" s="1475"/>
      <c r="J55" s="1475"/>
      <c r="K55" s="1475"/>
    </row>
    <row r="56" spans="1:11" ht="15.75" customHeight="1">
      <c r="A56" s="1475"/>
      <c r="B56" s="1475"/>
      <c r="C56" s="1475"/>
      <c r="D56" s="1475"/>
      <c r="E56" s="1475"/>
      <c r="F56" s="1475"/>
      <c r="G56" s="1475"/>
      <c r="H56" s="1475"/>
      <c r="I56" s="1475"/>
      <c r="J56" s="1475"/>
      <c r="K56" s="1475"/>
    </row>
    <row r="57" spans="1:11" ht="15.75" customHeight="1">
      <c r="A57" s="1475"/>
      <c r="B57" s="1475"/>
      <c r="C57" s="1475"/>
      <c r="D57" s="1475"/>
      <c r="E57" s="1475"/>
      <c r="F57" s="1475"/>
      <c r="G57" s="1475"/>
      <c r="H57" s="1475"/>
      <c r="I57" s="1475"/>
      <c r="J57" s="1475"/>
      <c r="K57" s="1475"/>
    </row>
    <row r="58" spans="1:11" ht="15.75" customHeight="1">
      <c r="A58" s="1475"/>
      <c r="B58" s="1475"/>
      <c r="C58" s="1475"/>
      <c r="D58" s="1475"/>
      <c r="E58" s="1475"/>
      <c r="F58" s="1475"/>
      <c r="G58" s="1475"/>
      <c r="H58" s="1475"/>
      <c r="I58" s="1475"/>
      <c r="J58" s="1475"/>
      <c r="K58" s="1475"/>
    </row>
    <row r="59" spans="1:11" ht="15.75" customHeight="1">
      <c r="A59" s="1475"/>
      <c r="B59" s="1475"/>
      <c r="C59" s="1475"/>
      <c r="D59" s="1475"/>
      <c r="E59" s="1475"/>
      <c r="F59" s="1475"/>
      <c r="G59" s="1475"/>
      <c r="H59" s="1475"/>
      <c r="I59" s="1475"/>
      <c r="J59" s="1475"/>
      <c r="K59" s="1475"/>
    </row>
    <row r="60" spans="1:11" ht="15.75" customHeight="1">
      <c r="A60" s="1475"/>
      <c r="B60" s="1475"/>
      <c r="C60" s="1475"/>
      <c r="D60" s="1475"/>
      <c r="E60" s="1475"/>
      <c r="F60" s="1475"/>
      <c r="G60" s="1475"/>
      <c r="H60" s="1475"/>
      <c r="I60" s="1475"/>
      <c r="J60" s="1475"/>
      <c r="K60" s="1475"/>
    </row>
    <row r="61" spans="1:11" ht="15.75" customHeight="1">
      <c r="A61" s="1475"/>
      <c r="B61" s="1475"/>
      <c r="C61" s="1475"/>
      <c r="D61" s="1475"/>
      <c r="E61" s="1475"/>
      <c r="F61" s="1475"/>
      <c r="G61" s="1475"/>
      <c r="H61" s="1475"/>
      <c r="I61" s="1475"/>
      <c r="J61" s="1475"/>
      <c r="K61" s="1475"/>
    </row>
    <row r="62" spans="1:11" ht="15.75" customHeight="1">
      <c r="A62" s="1475"/>
      <c r="B62" s="1475"/>
      <c r="C62" s="1475"/>
      <c r="D62" s="1475"/>
      <c r="E62" s="1475"/>
      <c r="F62" s="1475"/>
      <c r="G62" s="1475"/>
      <c r="H62" s="1475"/>
      <c r="I62" s="1475"/>
      <c r="J62" s="1475"/>
      <c r="K62" s="1475"/>
    </row>
    <row r="63" spans="1:11" ht="15.75" customHeight="1">
      <c r="A63" s="1475"/>
      <c r="B63" s="1475"/>
      <c r="C63" s="1475"/>
      <c r="D63" s="1475"/>
      <c r="E63" s="1475"/>
      <c r="F63" s="1475"/>
      <c r="G63" s="1475"/>
      <c r="H63" s="1475"/>
      <c r="I63" s="1475"/>
      <c r="J63" s="1475"/>
      <c r="K63" s="1475"/>
    </row>
    <row r="64" spans="1:11" ht="15.75" customHeight="1">
      <c r="A64" s="1475"/>
      <c r="B64" s="1475"/>
      <c r="C64" s="1475"/>
      <c r="D64" s="1475"/>
      <c r="E64" s="1475"/>
      <c r="F64" s="1475"/>
      <c r="G64" s="1475"/>
      <c r="H64" s="1475"/>
      <c r="I64" s="1475"/>
      <c r="J64" s="1475"/>
      <c r="K64" s="1475"/>
    </row>
    <row r="65" spans="1:11" ht="15.75" customHeight="1">
      <c r="A65" s="1475"/>
      <c r="B65" s="1475"/>
      <c r="C65" s="1475"/>
      <c r="D65" s="1475"/>
      <c r="E65" s="1475"/>
      <c r="F65" s="1475"/>
      <c r="G65" s="1475"/>
      <c r="H65" s="1475"/>
      <c r="I65" s="1475"/>
      <c r="J65" s="1475"/>
      <c r="K65" s="1475"/>
    </row>
    <row r="66" spans="1:11" ht="15.75" customHeight="1">
      <c r="A66" s="1475"/>
      <c r="B66" s="1475"/>
      <c r="C66" s="1475"/>
      <c r="D66" s="1475"/>
      <c r="E66" s="1475"/>
      <c r="F66" s="1475"/>
      <c r="G66" s="1475"/>
      <c r="H66" s="1475"/>
      <c r="I66" s="1475"/>
      <c r="J66" s="1475"/>
      <c r="K66" s="1475"/>
    </row>
    <row r="67" spans="1:11" ht="15.75" customHeight="1">
      <c r="A67" s="1475"/>
      <c r="B67" s="1475"/>
      <c r="C67" s="1475"/>
      <c r="D67" s="1475"/>
      <c r="E67" s="1475"/>
      <c r="F67" s="1475"/>
      <c r="G67" s="1475"/>
      <c r="H67" s="1475"/>
      <c r="I67" s="1475"/>
      <c r="J67" s="1475"/>
      <c r="K67" s="1475"/>
    </row>
    <row r="68" spans="1:11" ht="15.75" customHeight="1">
      <c r="A68" s="1475"/>
      <c r="B68" s="1475"/>
      <c r="C68" s="1475"/>
      <c r="D68" s="1475"/>
      <c r="E68" s="1475"/>
      <c r="F68" s="1475"/>
      <c r="G68" s="1475"/>
      <c r="H68" s="1475"/>
      <c r="I68" s="1475"/>
      <c r="J68" s="1475"/>
      <c r="K68" s="1475"/>
    </row>
    <row r="69" spans="1:11" ht="15.75" customHeight="1">
      <c r="A69" s="1475"/>
      <c r="B69" s="1475"/>
      <c r="C69" s="1475"/>
      <c r="D69" s="1475"/>
      <c r="E69" s="1475"/>
      <c r="F69" s="1475"/>
      <c r="G69" s="1475"/>
      <c r="H69" s="1475"/>
      <c r="I69" s="1475"/>
      <c r="J69" s="1475"/>
      <c r="K69" s="1475"/>
    </row>
    <row r="70" spans="1:11" ht="15.75" customHeight="1">
      <c r="A70" s="1475"/>
      <c r="B70" s="1475"/>
      <c r="C70" s="1475"/>
      <c r="D70" s="1475"/>
      <c r="E70" s="1475"/>
      <c r="F70" s="1475"/>
      <c r="G70" s="1475"/>
      <c r="H70" s="1475"/>
      <c r="I70" s="1475"/>
      <c r="J70" s="1475"/>
      <c r="K70" s="1475"/>
    </row>
    <row r="71" spans="1:11" ht="15.75" customHeight="1">
      <c r="A71" s="1475"/>
      <c r="B71" s="1475"/>
      <c r="C71" s="1475"/>
      <c r="D71" s="1475"/>
      <c r="E71" s="1475"/>
      <c r="F71" s="1475"/>
      <c r="G71" s="1475"/>
      <c r="H71" s="1475"/>
      <c r="I71" s="1475"/>
      <c r="J71" s="1475"/>
      <c r="K71" s="1475"/>
    </row>
    <row r="72" spans="1:11" ht="15.75" customHeight="1">
      <c r="A72" s="1475"/>
      <c r="B72" s="1475"/>
      <c r="C72" s="1475"/>
      <c r="D72" s="1475"/>
      <c r="E72" s="1475"/>
      <c r="F72" s="1475"/>
      <c r="G72" s="1475"/>
      <c r="H72" s="1475"/>
      <c r="I72" s="1475"/>
      <c r="J72" s="1475"/>
      <c r="K72" s="1475"/>
    </row>
    <row r="73" spans="1:11" ht="15.75" customHeight="1">
      <c r="A73" s="1475"/>
      <c r="B73" s="1475"/>
      <c r="C73" s="1475"/>
      <c r="D73" s="1475"/>
      <c r="E73" s="1475"/>
      <c r="F73" s="1475"/>
      <c r="G73" s="1475"/>
      <c r="H73" s="1475"/>
      <c r="I73" s="1475"/>
      <c r="J73" s="1475"/>
      <c r="K73" s="1475"/>
    </row>
    <row r="74" spans="1:11" ht="15.75" customHeight="1">
      <c r="A74" s="1475"/>
      <c r="B74" s="1475"/>
      <c r="C74" s="1475"/>
      <c r="D74" s="1475"/>
      <c r="E74" s="1475"/>
      <c r="F74" s="1475"/>
      <c r="G74" s="1475"/>
      <c r="H74" s="1475"/>
      <c r="I74" s="1475"/>
      <c r="J74" s="1475"/>
      <c r="K74" s="1475"/>
    </row>
    <row r="75" spans="1:11" ht="15.75" customHeight="1">
      <c r="A75" s="1475"/>
      <c r="B75" s="1475"/>
      <c r="C75" s="1475"/>
      <c r="D75" s="1475"/>
      <c r="E75" s="1475"/>
      <c r="F75" s="1475"/>
      <c r="G75" s="1475"/>
      <c r="H75" s="1475"/>
      <c r="I75" s="1475"/>
      <c r="J75" s="1475"/>
      <c r="K75" s="1475"/>
    </row>
    <row r="76" spans="1:11" ht="15.75" customHeight="1">
      <c r="A76" s="1475"/>
      <c r="B76" s="1475"/>
      <c r="C76" s="1475"/>
      <c r="D76" s="1475"/>
      <c r="E76" s="1475"/>
      <c r="F76" s="1475"/>
      <c r="G76" s="1475"/>
      <c r="H76" s="1475"/>
      <c r="I76" s="1475"/>
      <c r="J76" s="1475"/>
      <c r="K76" s="1475"/>
    </row>
    <row r="77" spans="1:11" ht="15.75" customHeight="1">
      <c r="A77" s="1475"/>
      <c r="B77" s="1475"/>
      <c r="C77" s="1475"/>
      <c r="D77" s="1475"/>
      <c r="E77" s="1475"/>
      <c r="F77" s="1475"/>
      <c r="G77" s="1475"/>
      <c r="H77" s="1475"/>
      <c r="I77" s="1475"/>
      <c r="J77" s="1475"/>
      <c r="K77" s="1475"/>
    </row>
    <row r="78" spans="1:11" ht="15.75" customHeight="1">
      <c r="A78" s="1475"/>
      <c r="B78" s="1475"/>
      <c r="C78" s="1475"/>
      <c r="D78" s="1475"/>
      <c r="E78" s="1475"/>
      <c r="F78" s="1475"/>
      <c r="G78" s="1475"/>
      <c r="H78" s="1475"/>
      <c r="I78" s="1475"/>
      <c r="J78" s="1475"/>
      <c r="K78" s="1475"/>
    </row>
    <row r="79" spans="1:11" ht="15.75" customHeight="1">
      <c r="A79" s="1475"/>
      <c r="B79" s="1475"/>
      <c r="C79" s="1475"/>
      <c r="D79" s="1475"/>
      <c r="E79" s="1475"/>
      <c r="F79" s="1475"/>
      <c r="G79" s="1475"/>
      <c r="H79" s="1475"/>
      <c r="I79" s="1475"/>
      <c r="J79" s="1475"/>
      <c r="K79" s="1475"/>
    </row>
    <row r="80" spans="1:11" ht="15.75" customHeight="1">
      <c r="A80" s="1475"/>
      <c r="B80" s="1475"/>
      <c r="C80" s="1475"/>
      <c r="D80" s="1475"/>
      <c r="E80" s="1475"/>
      <c r="F80" s="1475"/>
      <c r="G80" s="1475"/>
      <c r="H80" s="1475"/>
      <c r="I80" s="1475"/>
      <c r="J80" s="1475"/>
      <c r="K80" s="1475"/>
    </row>
    <row r="81" spans="1:11" ht="15.75" customHeight="1">
      <c r="A81" s="1475"/>
      <c r="B81" s="1475"/>
      <c r="C81" s="1475"/>
      <c r="D81" s="1475"/>
      <c r="E81" s="1475"/>
      <c r="F81" s="1475"/>
      <c r="G81" s="1475"/>
      <c r="H81" s="1475"/>
      <c r="I81" s="1475"/>
      <c r="J81" s="1475"/>
      <c r="K81" s="1475"/>
    </row>
    <row r="82" spans="1:11" ht="15.75" customHeight="1">
      <c r="A82" s="1475"/>
      <c r="B82" s="1475"/>
      <c r="C82" s="1475"/>
      <c r="D82" s="1475"/>
      <c r="E82" s="1475"/>
      <c r="F82" s="1475"/>
      <c r="G82" s="1475"/>
      <c r="H82" s="1475"/>
      <c r="I82" s="1475"/>
      <c r="J82" s="1475"/>
      <c r="K82" s="1475"/>
    </row>
    <row r="83" spans="1:11" ht="15.75" customHeight="1">
      <c r="A83" s="1475"/>
      <c r="B83" s="1475"/>
      <c r="C83" s="1475"/>
      <c r="D83" s="1475"/>
      <c r="E83" s="1475"/>
      <c r="F83" s="1475"/>
      <c r="G83" s="1475"/>
      <c r="H83" s="1475"/>
      <c r="I83" s="1475"/>
      <c r="J83" s="1475"/>
      <c r="K83" s="1475"/>
    </row>
    <row r="84" spans="1:11" ht="15.75" customHeight="1">
      <c r="A84" s="1475"/>
      <c r="B84" s="1475"/>
      <c r="C84" s="1475"/>
      <c r="D84" s="1475"/>
      <c r="E84" s="1475"/>
      <c r="F84" s="1475"/>
      <c r="G84" s="1475"/>
      <c r="H84" s="1475"/>
      <c r="I84" s="1475"/>
      <c r="J84" s="1475"/>
      <c r="K84" s="1475"/>
    </row>
    <row r="85" spans="1:11" ht="15.75" customHeight="1">
      <c r="A85" s="1475"/>
      <c r="B85" s="1475"/>
      <c r="C85" s="1475"/>
      <c r="D85" s="1475"/>
      <c r="E85" s="1475"/>
      <c r="F85" s="1475"/>
      <c r="G85" s="1475"/>
      <c r="H85" s="1475"/>
      <c r="I85" s="1475"/>
      <c r="J85" s="1475"/>
      <c r="K85" s="1475"/>
    </row>
    <row r="86" spans="1:11" ht="15.75" customHeight="1">
      <c r="A86" s="1475"/>
      <c r="B86" s="1475"/>
      <c r="C86" s="1475"/>
      <c r="D86" s="1475"/>
      <c r="E86" s="1475"/>
      <c r="F86" s="1475"/>
      <c r="G86" s="1475"/>
      <c r="H86" s="1475"/>
      <c r="I86" s="1475"/>
      <c r="J86" s="1475"/>
      <c r="K86" s="1475"/>
    </row>
    <row r="87" spans="1:11" ht="15.75" customHeight="1">
      <c r="A87" s="1475"/>
      <c r="B87" s="1475"/>
      <c r="C87" s="1475"/>
      <c r="D87" s="1475"/>
      <c r="E87" s="1475"/>
      <c r="F87" s="1475"/>
      <c r="G87" s="1475"/>
      <c r="H87" s="1475"/>
      <c r="I87" s="1475"/>
      <c r="J87" s="1475"/>
      <c r="K87" s="1475"/>
    </row>
    <row r="88" spans="1:11" ht="15.75" customHeight="1">
      <c r="A88" s="1475"/>
      <c r="B88" s="1475"/>
      <c r="C88" s="1475"/>
      <c r="D88" s="1475"/>
      <c r="E88" s="1475"/>
      <c r="F88" s="1475"/>
      <c r="G88" s="1475"/>
      <c r="H88" s="1475"/>
      <c r="I88" s="1475"/>
      <c r="J88" s="1475"/>
      <c r="K88" s="1475"/>
    </row>
    <row r="89" spans="1:11" ht="15.75" customHeight="1">
      <c r="A89" s="1475"/>
      <c r="B89" s="1475"/>
      <c r="C89" s="1475"/>
      <c r="D89" s="1475"/>
      <c r="E89" s="1475"/>
      <c r="F89" s="1475"/>
      <c r="G89" s="1475"/>
      <c r="H89" s="1475"/>
      <c r="I89" s="1475"/>
      <c r="J89" s="1475"/>
      <c r="K89" s="1475"/>
    </row>
    <row r="90" spans="1:11" ht="15.75" customHeight="1">
      <c r="A90" s="1475"/>
      <c r="B90" s="1475"/>
      <c r="C90" s="1475"/>
      <c r="D90" s="1475"/>
      <c r="E90" s="1475"/>
      <c r="F90" s="1475"/>
      <c r="G90" s="1475"/>
      <c r="H90" s="1475"/>
      <c r="I90" s="1475"/>
      <c r="J90" s="1475"/>
      <c r="K90" s="1475"/>
    </row>
    <row r="91" spans="1:11" ht="15.75" customHeight="1">
      <c r="A91" s="1475"/>
      <c r="B91" s="1475"/>
      <c r="C91" s="1475"/>
      <c r="D91" s="1475"/>
      <c r="E91" s="1475"/>
      <c r="F91" s="1475"/>
      <c r="G91" s="1475"/>
      <c r="H91" s="1475"/>
      <c r="I91" s="1475"/>
      <c r="J91" s="1475"/>
      <c r="K91" s="1475"/>
    </row>
    <row r="92" spans="1:11" ht="15.75" customHeight="1">
      <c r="A92" s="1475"/>
      <c r="B92" s="1475"/>
      <c r="C92" s="1475"/>
      <c r="D92" s="1475"/>
      <c r="E92" s="1475"/>
      <c r="F92" s="1475"/>
      <c r="G92" s="1475"/>
      <c r="H92" s="1475"/>
      <c r="I92" s="1475"/>
      <c r="J92" s="1475"/>
      <c r="K92" s="1475"/>
    </row>
    <row r="93" spans="1:11" ht="15.75" customHeight="1">
      <c r="A93" s="1475"/>
      <c r="B93" s="1475"/>
      <c r="C93" s="1475"/>
      <c r="D93" s="1475"/>
      <c r="E93" s="1475"/>
      <c r="F93" s="1475"/>
      <c r="G93" s="1475"/>
      <c r="H93" s="1475"/>
      <c r="I93" s="1475"/>
      <c r="J93" s="1475"/>
      <c r="K93" s="1475"/>
    </row>
    <row r="94" spans="1:11" ht="15.75" customHeight="1">
      <c r="A94" s="1475"/>
      <c r="B94" s="1475"/>
      <c r="C94" s="1475"/>
      <c r="D94" s="1475"/>
      <c r="E94" s="1475"/>
      <c r="F94" s="1475"/>
      <c r="G94" s="1475"/>
      <c r="H94" s="1475"/>
      <c r="I94" s="1475"/>
      <c r="J94" s="1475"/>
      <c r="K94" s="1475"/>
    </row>
    <row r="95" spans="1:11" ht="15.75" customHeight="1">
      <c r="A95" s="1475"/>
      <c r="B95" s="1475"/>
      <c r="C95" s="1475"/>
      <c r="D95" s="1475"/>
      <c r="E95" s="1475"/>
      <c r="F95" s="1475"/>
      <c r="G95" s="1475"/>
      <c r="H95" s="1475"/>
      <c r="I95" s="1475"/>
      <c r="J95" s="1475"/>
      <c r="K95" s="1475"/>
    </row>
    <row r="96" spans="1:11" ht="15.75" customHeight="1">
      <c r="A96" s="1475"/>
      <c r="B96" s="1475"/>
      <c r="C96" s="1475"/>
      <c r="D96" s="1475"/>
      <c r="E96" s="1475"/>
      <c r="F96" s="1475"/>
      <c r="G96" s="1475"/>
      <c r="H96" s="1475"/>
      <c r="I96" s="1475"/>
      <c r="J96" s="1475"/>
      <c r="K96" s="1475"/>
    </row>
    <row r="97" spans="1:11" ht="15.75" customHeight="1">
      <c r="A97" s="1475"/>
      <c r="B97" s="1475"/>
      <c r="C97" s="1475"/>
      <c r="D97" s="1475"/>
      <c r="E97" s="1475"/>
      <c r="F97" s="1475"/>
      <c r="G97" s="1475"/>
      <c r="H97" s="1475"/>
      <c r="I97" s="1475"/>
      <c r="J97" s="1475"/>
      <c r="K97" s="1475"/>
    </row>
    <row r="98" spans="1:11" ht="15.75" customHeight="1">
      <c r="A98" s="1475"/>
      <c r="B98" s="1475"/>
      <c r="C98" s="1475"/>
      <c r="D98" s="1475"/>
      <c r="E98" s="1475"/>
      <c r="F98" s="1475"/>
      <c r="G98" s="1475"/>
      <c r="H98" s="1475"/>
      <c r="I98" s="1475"/>
      <c r="J98" s="1475"/>
      <c r="K98" s="1475"/>
    </row>
    <row r="99" spans="1:11" ht="15.75" customHeight="1">
      <c r="A99" s="1475"/>
      <c r="B99" s="1475"/>
      <c r="C99" s="1475"/>
      <c r="D99" s="1475"/>
      <c r="E99" s="1475"/>
      <c r="F99" s="1475"/>
      <c r="G99" s="1475"/>
      <c r="H99" s="1475"/>
      <c r="I99" s="1475"/>
      <c r="J99" s="1475"/>
      <c r="K99" s="1475"/>
    </row>
    <row r="100" spans="1:11" ht="15.75" customHeight="1">
      <c r="A100" s="1475"/>
      <c r="B100" s="1475"/>
      <c r="C100" s="1475"/>
      <c r="D100" s="1475"/>
      <c r="E100" s="1475"/>
      <c r="F100" s="1475"/>
      <c r="G100" s="1475"/>
      <c r="H100" s="1475"/>
      <c r="I100" s="1475"/>
      <c r="J100" s="1475"/>
      <c r="K100" s="1475"/>
    </row>
    <row r="101" spans="1:11" ht="15.75" customHeight="1">
      <c r="A101" s="1475"/>
      <c r="B101" s="1475"/>
      <c r="C101" s="1475"/>
      <c r="D101" s="1475"/>
      <c r="E101" s="1475"/>
      <c r="F101" s="1475"/>
      <c r="G101" s="1475"/>
      <c r="H101" s="1475"/>
      <c r="I101" s="1475"/>
      <c r="J101" s="1475"/>
      <c r="K101" s="1475"/>
    </row>
    <row r="102" spans="1:11" ht="15.75" customHeight="1">
      <c r="A102" s="1475"/>
      <c r="B102" s="1475"/>
      <c r="C102" s="1475"/>
      <c r="D102" s="1475"/>
      <c r="E102" s="1475"/>
      <c r="F102" s="1475"/>
      <c r="G102" s="1475"/>
      <c r="H102" s="1475"/>
      <c r="I102" s="1475"/>
      <c r="J102" s="1475"/>
      <c r="K102" s="1475"/>
    </row>
    <row r="103" spans="1:11" ht="15.75" customHeight="1">
      <c r="A103" s="1475"/>
      <c r="B103" s="1475"/>
      <c r="C103" s="1475"/>
      <c r="D103" s="1475"/>
      <c r="E103" s="1475"/>
      <c r="F103" s="1475"/>
      <c r="G103" s="1475"/>
      <c r="H103" s="1475"/>
      <c r="I103" s="1475"/>
      <c r="J103" s="1475"/>
      <c r="K103" s="1475"/>
    </row>
    <row r="104" spans="1:11" ht="15.75" customHeight="1">
      <c r="A104" s="1475"/>
      <c r="B104" s="1475"/>
      <c r="C104" s="1475"/>
      <c r="D104" s="1475"/>
      <c r="E104" s="1475"/>
      <c r="F104" s="1475"/>
      <c r="G104" s="1475"/>
      <c r="H104" s="1475"/>
      <c r="I104" s="1475"/>
      <c r="J104" s="1475"/>
      <c r="K104" s="1475"/>
    </row>
    <row r="105" spans="1:11" ht="15.75" customHeight="1">
      <c r="A105" s="1475"/>
      <c r="B105" s="1475"/>
      <c r="C105" s="1475"/>
      <c r="D105" s="1475"/>
      <c r="E105" s="1475"/>
      <c r="F105" s="1475"/>
      <c r="G105" s="1475"/>
      <c r="H105" s="1475"/>
      <c r="I105" s="1475"/>
      <c r="J105" s="1475"/>
      <c r="K105" s="1475"/>
    </row>
    <row r="106" spans="1:11" ht="15.75" customHeight="1">
      <c r="A106" s="1475"/>
      <c r="B106" s="1475"/>
      <c r="C106" s="1475"/>
      <c r="D106" s="1475"/>
      <c r="E106" s="1475"/>
      <c r="F106" s="1475"/>
      <c r="G106" s="1475"/>
      <c r="H106" s="1475"/>
      <c r="I106" s="1475"/>
      <c r="J106" s="1475"/>
      <c r="K106" s="1475"/>
    </row>
    <row r="107" spans="1:11" ht="15.75" customHeight="1">
      <c r="A107" s="1475"/>
      <c r="B107" s="1475"/>
      <c r="C107" s="1475"/>
      <c r="D107" s="1475"/>
      <c r="E107" s="1475"/>
      <c r="F107" s="1475"/>
      <c r="G107" s="1475"/>
      <c r="H107" s="1475"/>
      <c r="I107" s="1475"/>
      <c r="J107" s="1475"/>
      <c r="K107" s="1475"/>
    </row>
    <row r="108" spans="1:11" ht="15.75" customHeight="1">
      <c r="A108" s="1475"/>
      <c r="B108" s="1475"/>
      <c r="C108" s="1475"/>
      <c r="D108" s="1475"/>
      <c r="E108" s="1475"/>
      <c r="F108" s="1475"/>
      <c r="G108" s="1475"/>
      <c r="H108" s="1475"/>
      <c r="I108" s="1475"/>
      <c r="J108" s="1475"/>
      <c r="K108" s="1475"/>
    </row>
    <row r="109" spans="1:11" ht="15.75" customHeight="1">
      <c r="A109" s="1475"/>
      <c r="B109" s="1475"/>
      <c r="C109" s="1475"/>
      <c r="D109" s="1475"/>
      <c r="E109" s="1475"/>
      <c r="F109" s="1475"/>
      <c r="G109" s="1475"/>
      <c r="H109" s="1475"/>
      <c r="I109" s="1475"/>
      <c r="J109" s="1475"/>
      <c r="K109" s="1475"/>
    </row>
    <row r="110" spans="1:11" ht="15.75" customHeight="1">
      <c r="A110" s="1475"/>
      <c r="B110" s="1475"/>
      <c r="C110" s="1475"/>
      <c r="D110" s="1475"/>
      <c r="E110" s="1475"/>
      <c r="F110" s="1475"/>
      <c r="G110" s="1475"/>
      <c r="H110" s="1475"/>
      <c r="I110" s="1475"/>
      <c r="J110" s="1475"/>
      <c r="K110" s="1475"/>
    </row>
    <row r="111" spans="1:11" ht="15.75" customHeight="1">
      <c r="A111" s="1475"/>
      <c r="B111" s="1475"/>
      <c r="C111" s="1475"/>
      <c r="D111" s="1475"/>
      <c r="E111" s="1475"/>
      <c r="F111" s="1475"/>
      <c r="G111" s="1475"/>
      <c r="H111" s="1475"/>
      <c r="I111" s="1475"/>
      <c r="J111" s="1475"/>
      <c r="K111" s="1475"/>
    </row>
    <row r="112" spans="1:11" ht="15.75" customHeight="1">
      <c r="A112" s="1475"/>
      <c r="B112" s="1475"/>
      <c r="C112" s="1475"/>
      <c r="D112" s="1475"/>
      <c r="E112" s="1475"/>
      <c r="F112" s="1475"/>
      <c r="G112" s="1475"/>
      <c r="H112" s="1475"/>
      <c r="I112" s="1475"/>
      <c r="J112" s="1475"/>
      <c r="K112" s="1475"/>
    </row>
    <row r="113" spans="1:11" ht="15.75" customHeight="1">
      <c r="A113" s="1475"/>
      <c r="B113" s="1475"/>
      <c r="C113" s="1475"/>
      <c r="D113" s="1475"/>
      <c r="E113" s="1475"/>
      <c r="F113" s="1475"/>
      <c r="G113" s="1475"/>
      <c r="H113" s="1475"/>
      <c r="I113" s="1475"/>
      <c r="J113" s="1475"/>
      <c r="K113" s="1475"/>
    </row>
    <row r="114" spans="1:11" ht="15.75" customHeight="1">
      <c r="A114" s="1475"/>
      <c r="B114" s="1475"/>
      <c r="C114" s="1475"/>
      <c r="D114" s="1475"/>
      <c r="E114" s="1475"/>
      <c r="F114" s="1475"/>
      <c r="G114" s="1475"/>
      <c r="H114" s="1475"/>
      <c r="I114" s="1475"/>
      <c r="J114" s="1475"/>
      <c r="K114" s="1475"/>
    </row>
    <row r="115" spans="1:11" ht="15.75" customHeight="1">
      <c r="A115" s="1475"/>
      <c r="B115" s="1475"/>
      <c r="C115" s="1475"/>
      <c r="D115" s="1475"/>
      <c r="E115" s="1475"/>
      <c r="F115" s="1475"/>
      <c r="G115" s="1475"/>
      <c r="H115" s="1475"/>
      <c r="I115" s="1475"/>
      <c r="J115" s="1475"/>
      <c r="K115" s="1475"/>
    </row>
    <row r="116" spans="1:11" ht="15.75" customHeight="1">
      <c r="A116" s="1475"/>
      <c r="B116" s="1475"/>
      <c r="C116" s="1475"/>
      <c r="D116" s="1475"/>
      <c r="E116" s="1475"/>
      <c r="F116" s="1475"/>
      <c r="G116" s="1475"/>
      <c r="H116" s="1475"/>
      <c r="I116" s="1475"/>
      <c r="J116" s="1475"/>
      <c r="K116" s="1475"/>
    </row>
    <row r="117" spans="1:11" ht="15.75" customHeight="1">
      <c r="A117" s="1475"/>
      <c r="B117" s="1475"/>
      <c r="C117" s="1475"/>
      <c r="D117" s="1475"/>
      <c r="E117" s="1475"/>
      <c r="F117" s="1475"/>
      <c r="G117" s="1475"/>
      <c r="H117" s="1475"/>
      <c r="I117" s="1475"/>
      <c r="J117" s="1475"/>
      <c r="K117" s="1475"/>
    </row>
    <row r="118" spans="1:11" ht="15.75" customHeight="1">
      <c r="A118" s="1475"/>
      <c r="B118" s="1475"/>
      <c r="C118" s="1475"/>
      <c r="D118" s="1475"/>
      <c r="E118" s="1475"/>
      <c r="F118" s="1475"/>
      <c r="G118" s="1475"/>
      <c r="H118" s="1475"/>
      <c r="I118" s="1475"/>
      <c r="J118" s="1475"/>
      <c r="K118" s="1475"/>
    </row>
    <row r="119" spans="1:11" ht="15.75" customHeight="1">
      <c r="A119" s="1475"/>
      <c r="B119" s="1475"/>
      <c r="C119" s="1475"/>
      <c r="D119" s="1475"/>
      <c r="E119" s="1475"/>
      <c r="F119" s="1475"/>
      <c r="G119" s="1475"/>
      <c r="H119" s="1475"/>
      <c r="I119" s="1475"/>
      <c r="J119" s="1475"/>
      <c r="K119" s="1475"/>
    </row>
    <row r="120" spans="1:11" ht="15.75" customHeight="1">
      <c r="A120" s="1475"/>
      <c r="B120" s="1475"/>
      <c r="C120" s="1475"/>
      <c r="D120" s="1475"/>
      <c r="E120" s="1475"/>
      <c r="F120" s="1475"/>
      <c r="G120" s="1475"/>
      <c r="H120" s="1475"/>
      <c r="I120" s="1475"/>
      <c r="J120" s="1475"/>
      <c r="K120" s="1475"/>
    </row>
    <row r="121" spans="1:11" ht="15.75" customHeight="1">
      <c r="A121" s="1475"/>
      <c r="B121" s="1475"/>
      <c r="C121" s="1475"/>
      <c r="D121" s="1475"/>
      <c r="E121" s="1475"/>
      <c r="F121" s="1475"/>
      <c r="G121" s="1475"/>
      <c r="H121" s="1475"/>
      <c r="I121" s="1475"/>
      <c r="J121" s="1475"/>
      <c r="K121" s="1475"/>
    </row>
    <row r="122" spans="1:11" ht="15.75" customHeight="1">
      <c r="A122" s="1475"/>
      <c r="B122" s="1475"/>
      <c r="C122" s="1475"/>
      <c r="D122" s="1475"/>
      <c r="E122" s="1475"/>
      <c r="F122" s="1475"/>
      <c r="G122" s="1475"/>
      <c r="H122" s="1475"/>
      <c r="I122" s="1475"/>
      <c r="J122" s="1475"/>
      <c r="K122" s="1475"/>
    </row>
    <row r="123" spans="1:11" ht="15.75" customHeight="1">
      <c r="A123" s="1475"/>
      <c r="B123" s="1475"/>
      <c r="C123" s="1475"/>
      <c r="D123" s="1475"/>
      <c r="E123" s="1475"/>
      <c r="F123" s="1475"/>
      <c r="G123" s="1475"/>
      <c r="H123" s="1475"/>
      <c r="I123" s="1475"/>
      <c r="J123" s="1475"/>
      <c r="K123" s="1475"/>
    </row>
    <row r="124" spans="1:11" ht="15.75" customHeight="1">
      <c r="A124" s="1475"/>
      <c r="B124" s="1475"/>
      <c r="C124" s="1475"/>
      <c r="D124" s="1475"/>
      <c r="E124" s="1475"/>
      <c r="F124" s="1475"/>
      <c r="G124" s="1475"/>
      <c r="H124" s="1475"/>
      <c r="I124" s="1475"/>
      <c r="J124" s="1475"/>
      <c r="K124" s="1475"/>
    </row>
    <row r="125" spans="1:11" ht="15.75" customHeight="1">
      <c r="A125" s="1475"/>
      <c r="B125" s="1475"/>
      <c r="C125" s="1475"/>
      <c r="D125" s="1475"/>
      <c r="E125" s="1475"/>
      <c r="F125" s="1475"/>
      <c r="G125" s="1475"/>
      <c r="H125" s="1475"/>
      <c r="I125" s="1475"/>
      <c r="J125" s="1475"/>
      <c r="K125" s="1475"/>
    </row>
    <row r="126" spans="1:11" ht="15.75" customHeight="1">
      <c r="A126" s="1475"/>
      <c r="B126" s="1475"/>
      <c r="C126" s="1475"/>
      <c r="D126" s="1475"/>
      <c r="E126" s="1475"/>
      <c r="F126" s="1475"/>
      <c r="G126" s="1475"/>
      <c r="H126" s="1475"/>
      <c r="I126" s="1475"/>
      <c r="J126" s="1475"/>
      <c r="K126" s="1475"/>
    </row>
    <row r="127" spans="1:11" ht="15.75" customHeight="1">
      <c r="A127" s="1475"/>
      <c r="B127" s="1475"/>
      <c r="C127" s="1475"/>
      <c r="D127" s="1475"/>
      <c r="E127" s="1475"/>
      <c r="F127" s="1475"/>
      <c r="G127" s="1475"/>
      <c r="H127" s="1475"/>
      <c r="I127" s="1475"/>
      <c r="J127" s="1475"/>
      <c r="K127" s="1475"/>
    </row>
    <row r="128" spans="1:11" ht="15.75" customHeight="1">
      <c r="A128" s="1475"/>
      <c r="B128" s="1475"/>
      <c r="C128" s="1475"/>
      <c r="D128" s="1475"/>
      <c r="E128" s="1475"/>
      <c r="F128" s="1475"/>
      <c r="G128" s="1475"/>
      <c r="H128" s="1475"/>
      <c r="I128" s="1475"/>
      <c r="J128" s="1475"/>
      <c r="K128" s="1475"/>
    </row>
    <row r="129" spans="1:11" ht="15.75" customHeight="1">
      <c r="A129" s="1475"/>
      <c r="B129" s="1475"/>
      <c r="C129" s="1475"/>
      <c r="D129" s="1475"/>
      <c r="E129" s="1475"/>
      <c r="F129" s="1475"/>
      <c r="G129" s="1475"/>
      <c r="H129" s="1475"/>
      <c r="I129" s="1475"/>
      <c r="J129" s="1475"/>
      <c r="K129" s="1475"/>
    </row>
    <row r="130" spans="1:11" ht="15.75" customHeight="1">
      <c r="A130" s="1475"/>
      <c r="B130" s="1475"/>
      <c r="C130" s="1475"/>
      <c r="D130" s="1475"/>
      <c r="E130" s="1475"/>
      <c r="F130" s="1475"/>
      <c r="G130" s="1475"/>
      <c r="H130" s="1475"/>
      <c r="I130" s="1475"/>
      <c r="J130" s="1475"/>
      <c r="K130" s="1475"/>
    </row>
    <row r="131" spans="1:11" ht="15.75" customHeight="1">
      <c r="A131" s="1475"/>
      <c r="B131" s="1475"/>
      <c r="C131" s="1475"/>
      <c r="D131" s="1475"/>
      <c r="E131" s="1475"/>
      <c r="F131" s="1475"/>
      <c r="G131" s="1475"/>
      <c r="H131" s="1475"/>
      <c r="I131" s="1475"/>
      <c r="J131" s="1475"/>
      <c r="K131" s="1475"/>
    </row>
    <row r="132" spans="1:11" ht="15.75" customHeight="1">
      <c r="A132" s="1475"/>
      <c r="B132" s="1475"/>
      <c r="C132" s="1475"/>
      <c r="D132" s="1475"/>
      <c r="E132" s="1475"/>
      <c r="F132" s="1475"/>
      <c r="G132" s="1475"/>
      <c r="H132" s="1475"/>
      <c r="I132" s="1475"/>
      <c r="J132" s="1475"/>
      <c r="K132" s="1475"/>
    </row>
    <row r="133" spans="1:11" ht="15.75" customHeight="1">
      <c r="A133" s="1475"/>
      <c r="B133" s="1475"/>
      <c r="C133" s="1475"/>
      <c r="D133" s="1475"/>
      <c r="E133" s="1475"/>
      <c r="F133" s="1475"/>
      <c r="G133" s="1475"/>
      <c r="H133" s="1475"/>
      <c r="I133" s="1475"/>
      <c r="J133" s="1475"/>
      <c r="K133" s="1475"/>
    </row>
    <row r="134" spans="1:11" ht="15.75" customHeight="1">
      <c r="A134" s="1475"/>
      <c r="B134" s="1475"/>
      <c r="C134" s="1475"/>
      <c r="D134" s="1475"/>
      <c r="E134" s="1475"/>
      <c r="F134" s="1475"/>
      <c r="G134" s="1475"/>
      <c r="H134" s="1475"/>
      <c r="I134" s="1475"/>
      <c r="J134" s="1475"/>
      <c r="K134" s="1475"/>
    </row>
    <row r="135" spans="1:11" ht="15.75" customHeight="1">
      <c r="A135" s="1475"/>
      <c r="B135" s="1475"/>
      <c r="C135" s="1475"/>
      <c r="D135" s="1475"/>
      <c r="E135" s="1475"/>
      <c r="F135" s="1475"/>
      <c r="G135" s="1475"/>
      <c r="H135" s="1475"/>
      <c r="I135" s="1475"/>
      <c r="J135" s="1475"/>
      <c r="K135" s="1475"/>
    </row>
    <row r="136" spans="1:11" ht="15.75" customHeight="1">
      <c r="A136" s="1475"/>
      <c r="B136" s="1475"/>
      <c r="C136" s="1475"/>
      <c r="D136" s="1475"/>
      <c r="E136" s="1475"/>
      <c r="F136" s="1475"/>
      <c r="G136" s="1475"/>
      <c r="H136" s="1475"/>
      <c r="I136" s="1475"/>
      <c r="J136" s="1475"/>
      <c r="K136" s="1475"/>
    </row>
    <row r="137" spans="1:11" ht="15.75" customHeight="1">
      <c r="A137" s="1475"/>
      <c r="B137" s="1475"/>
      <c r="C137" s="1475"/>
      <c r="D137" s="1475"/>
      <c r="E137" s="1475"/>
      <c r="F137" s="1475"/>
      <c r="G137" s="1475"/>
      <c r="H137" s="1475"/>
      <c r="I137" s="1475"/>
      <c r="J137" s="1475"/>
      <c r="K137" s="1475"/>
    </row>
    <row r="138" spans="1:11" ht="15.75" customHeight="1">
      <c r="A138" s="1475"/>
      <c r="B138" s="1475"/>
      <c r="C138" s="1475"/>
      <c r="D138" s="1475"/>
      <c r="E138" s="1475"/>
      <c r="F138" s="1475"/>
      <c r="G138" s="1475"/>
      <c r="H138" s="1475"/>
      <c r="I138" s="1475"/>
      <c r="J138" s="1475"/>
      <c r="K138" s="1475"/>
    </row>
    <row r="139" spans="1:11" ht="15.75" customHeight="1">
      <c r="A139" s="1475"/>
      <c r="B139" s="1475"/>
      <c r="C139" s="1475"/>
      <c r="D139" s="1475"/>
      <c r="E139" s="1475"/>
      <c r="F139" s="1475"/>
      <c r="G139" s="1475"/>
      <c r="H139" s="1475"/>
      <c r="I139" s="1475"/>
      <c r="J139" s="1475"/>
      <c r="K139" s="1475"/>
    </row>
    <row r="140" spans="1:11" ht="15.75" customHeight="1">
      <c r="A140" s="1475"/>
      <c r="B140" s="1475"/>
      <c r="C140" s="1475"/>
      <c r="D140" s="1475"/>
      <c r="E140" s="1475"/>
      <c r="F140" s="1475"/>
      <c r="G140" s="1475"/>
      <c r="H140" s="1475"/>
      <c r="I140" s="1475"/>
      <c r="J140" s="1475"/>
      <c r="K140" s="1475"/>
    </row>
    <row r="141" spans="1:11" ht="15.75" customHeight="1">
      <c r="A141" s="1475"/>
      <c r="B141" s="1475"/>
      <c r="C141" s="1475"/>
      <c r="D141" s="1475"/>
      <c r="E141" s="1475"/>
      <c r="F141" s="1475"/>
      <c r="G141" s="1475"/>
      <c r="H141" s="1475"/>
      <c r="I141" s="1475"/>
      <c r="J141" s="1475"/>
      <c r="K141" s="1475"/>
    </row>
    <row r="142" spans="1:11" ht="15.75" customHeight="1">
      <c r="A142" s="1475"/>
      <c r="B142" s="1475"/>
      <c r="C142" s="1475"/>
      <c r="D142" s="1475"/>
      <c r="E142" s="1475"/>
      <c r="F142" s="1475"/>
      <c r="G142" s="1475"/>
      <c r="H142" s="1475"/>
      <c r="I142" s="1475"/>
      <c r="J142" s="1475"/>
      <c r="K142" s="1475"/>
    </row>
    <row r="143" spans="1:11" ht="15.75" customHeight="1">
      <c r="A143" s="1475"/>
      <c r="B143" s="1475"/>
      <c r="C143" s="1475"/>
      <c r="D143" s="1475"/>
      <c r="E143" s="1475"/>
      <c r="F143" s="1475"/>
      <c r="G143" s="1475"/>
      <c r="H143" s="1475"/>
      <c r="I143" s="1475"/>
      <c r="J143" s="1475"/>
      <c r="K143" s="1475"/>
    </row>
    <row r="144" spans="1:11" ht="15.75" customHeight="1">
      <c r="A144" s="1475"/>
      <c r="B144" s="1475"/>
      <c r="C144" s="1475"/>
      <c r="D144" s="1475"/>
      <c r="E144" s="1475"/>
      <c r="F144" s="1475"/>
      <c r="G144" s="1475"/>
      <c r="H144" s="1475"/>
      <c r="I144" s="1475"/>
      <c r="J144" s="1475"/>
      <c r="K144" s="1475"/>
    </row>
    <row r="145" spans="1:11" ht="15.75" customHeight="1">
      <c r="A145" s="1475"/>
      <c r="B145" s="1475"/>
      <c r="C145" s="1475"/>
      <c r="D145" s="1475"/>
      <c r="E145" s="1475"/>
      <c r="F145" s="1475"/>
      <c r="G145" s="1475"/>
      <c r="H145" s="1475"/>
      <c r="I145" s="1475"/>
      <c r="J145" s="1475"/>
      <c r="K145" s="1475"/>
    </row>
    <row r="146" spans="1:11" ht="15.75" customHeight="1">
      <c r="A146" s="1475"/>
      <c r="B146" s="1475"/>
      <c r="C146" s="1475"/>
      <c r="D146" s="1475"/>
      <c r="E146" s="1475"/>
      <c r="F146" s="1475"/>
      <c r="G146" s="1475"/>
      <c r="H146" s="1475"/>
      <c r="I146" s="1475"/>
      <c r="J146" s="1475"/>
      <c r="K146" s="1475"/>
    </row>
    <row r="147" spans="1:11" ht="15.75" customHeight="1">
      <c r="A147" s="1475"/>
      <c r="B147" s="1475"/>
      <c r="C147" s="1475"/>
      <c r="D147" s="1475"/>
      <c r="E147" s="1475"/>
      <c r="F147" s="1475"/>
      <c r="G147" s="1475"/>
      <c r="H147" s="1475"/>
      <c r="I147" s="1475"/>
      <c r="J147" s="1475"/>
      <c r="K147" s="1475"/>
    </row>
    <row r="148" spans="1:11" ht="15.75" customHeight="1">
      <c r="A148" s="1475"/>
      <c r="B148" s="1475"/>
      <c r="C148" s="1475"/>
      <c r="D148" s="1475"/>
      <c r="E148" s="1475"/>
      <c r="F148" s="1475"/>
      <c r="G148" s="1475"/>
      <c r="H148" s="1475"/>
      <c r="I148" s="1475"/>
      <c r="J148" s="1475"/>
      <c r="K148" s="1475"/>
    </row>
    <row r="149" spans="1:11" ht="15.75" customHeight="1">
      <c r="A149" s="1475"/>
      <c r="B149" s="1475"/>
      <c r="C149" s="1475"/>
      <c r="D149" s="1475"/>
      <c r="E149" s="1475"/>
      <c r="F149" s="1475"/>
      <c r="G149" s="1475"/>
      <c r="H149" s="1475"/>
      <c r="I149" s="1475"/>
      <c r="J149" s="1475"/>
      <c r="K149" s="1475"/>
    </row>
    <row r="150" spans="1:11" ht="15.75" customHeight="1">
      <c r="A150" s="1475"/>
      <c r="B150" s="1475"/>
      <c r="C150" s="1475"/>
      <c r="D150" s="1475"/>
      <c r="E150" s="1475"/>
      <c r="F150" s="1475"/>
      <c r="G150" s="1475"/>
      <c r="H150" s="1475"/>
      <c r="I150" s="1475"/>
      <c r="J150" s="1475"/>
      <c r="K150" s="1475"/>
    </row>
    <row r="151" spans="1:11" ht="15.75" customHeight="1">
      <c r="A151" s="1475"/>
      <c r="B151" s="1475"/>
      <c r="C151" s="1475"/>
      <c r="D151" s="1475"/>
      <c r="E151" s="1475"/>
      <c r="F151" s="1475"/>
      <c r="G151" s="1475"/>
      <c r="H151" s="1475"/>
      <c r="I151" s="1475"/>
      <c r="J151" s="1475"/>
      <c r="K151" s="1475"/>
    </row>
    <row r="152" spans="1:11" ht="15.75" customHeight="1">
      <c r="A152" s="1475"/>
      <c r="B152" s="1475"/>
      <c r="C152" s="1475"/>
      <c r="D152" s="1475"/>
      <c r="E152" s="1475"/>
      <c r="F152" s="1475"/>
      <c r="G152" s="1475"/>
      <c r="H152" s="1475"/>
      <c r="I152" s="1475"/>
      <c r="J152" s="1475"/>
      <c r="K152" s="1475"/>
    </row>
    <row r="153" spans="1:11" ht="15.75" customHeight="1">
      <c r="A153" s="1475"/>
      <c r="B153" s="1475"/>
      <c r="C153" s="1475"/>
      <c r="D153" s="1475"/>
      <c r="E153" s="1475"/>
      <c r="F153" s="1475"/>
      <c r="G153" s="1475"/>
      <c r="H153" s="1475"/>
      <c r="I153" s="1475"/>
      <c r="J153" s="1475"/>
      <c r="K153" s="1475"/>
    </row>
    <row r="154" spans="1:11" ht="15.75" customHeight="1">
      <c r="A154" s="1475"/>
      <c r="B154" s="1475"/>
      <c r="C154" s="1475"/>
      <c r="D154" s="1475"/>
      <c r="E154" s="1475"/>
      <c r="F154" s="1475"/>
      <c r="G154" s="1475"/>
      <c r="H154" s="1475"/>
      <c r="I154" s="1475"/>
      <c r="J154" s="1475"/>
      <c r="K154" s="1475"/>
    </row>
    <row r="155" spans="1:11" ht="15.75" customHeight="1">
      <c r="A155" s="1475"/>
      <c r="B155" s="1475"/>
      <c r="C155" s="1475"/>
      <c r="D155" s="1475"/>
      <c r="E155" s="1475"/>
      <c r="F155" s="1475"/>
      <c r="G155" s="1475"/>
      <c r="H155" s="1475"/>
      <c r="I155" s="1475"/>
      <c r="J155" s="1475"/>
      <c r="K155" s="1475"/>
    </row>
    <row r="156" spans="1:11" ht="15.75" customHeight="1">
      <c r="A156" s="1475"/>
      <c r="B156" s="1475"/>
      <c r="C156" s="1475"/>
      <c r="D156" s="1475"/>
      <c r="E156" s="1475"/>
      <c r="F156" s="1475"/>
      <c r="G156" s="1475"/>
      <c r="H156" s="1475"/>
      <c r="I156" s="1475"/>
      <c r="J156" s="1475"/>
      <c r="K156" s="1475"/>
    </row>
    <row r="157" spans="1:11" ht="15.75" customHeight="1">
      <c r="A157" s="1475"/>
      <c r="B157" s="1475"/>
      <c r="C157" s="1475"/>
      <c r="D157" s="1475"/>
      <c r="E157" s="1475"/>
      <c r="F157" s="1475"/>
      <c r="G157" s="1475"/>
      <c r="H157" s="1475"/>
      <c r="I157" s="1475"/>
      <c r="J157" s="1475"/>
      <c r="K157" s="1475"/>
    </row>
    <row r="158" spans="1:11" ht="15.75" customHeight="1">
      <c r="A158" s="1475"/>
      <c r="B158" s="1475"/>
      <c r="C158" s="1475"/>
      <c r="D158" s="1475"/>
      <c r="E158" s="1475"/>
      <c r="F158" s="1475"/>
      <c r="G158" s="1475"/>
      <c r="H158" s="1475"/>
      <c r="I158" s="1475"/>
      <c r="J158" s="1475"/>
      <c r="K158" s="1475"/>
    </row>
    <row r="159" spans="1:11" ht="15.75" customHeight="1">
      <c r="A159" s="1475"/>
      <c r="B159" s="1475"/>
      <c r="C159" s="1475"/>
      <c r="D159" s="1475"/>
      <c r="E159" s="1475"/>
      <c r="F159" s="1475"/>
      <c r="G159" s="1475"/>
      <c r="H159" s="1475"/>
      <c r="I159" s="1475"/>
      <c r="J159" s="1475"/>
      <c r="K159" s="1475"/>
    </row>
    <row r="160" spans="1:11" ht="15.75" customHeight="1">
      <c r="A160" s="1475"/>
      <c r="B160" s="1475"/>
      <c r="C160" s="1475"/>
      <c r="D160" s="1475"/>
      <c r="E160" s="1475"/>
      <c r="F160" s="1475"/>
      <c r="G160" s="1475"/>
      <c r="H160" s="1475"/>
      <c r="I160" s="1475"/>
      <c r="J160" s="1475"/>
      <c r="K160" s="1475"/>
    </row>
    <row r="161" spans="1:11" ht="15.75" customHeight="1">
      <c r="A161" s="1475"/>
      <c r="B161" s="1475"/>
      <c r="C161" s="1475"/>
      <c r="D161" s="1475"/>
      <c r="E161" s="1475"/>
      <c r="F161" s="1475"/>
      <c r="G161" s="1475"/>
      <c r="H161" s="1475"/>
      <c r="I161" s="1475"/>
      <c r="J161" s="1475"/>
      <c r="K161" s="1475"/>
    </row>
    <row r="162" spans="1:11" ht="15.75" customHeight="1">
      <c r="A162" s="1475"/>
      <c r="B162" s="1475"/>
      <c r="C162" s="1475"/>
      <c r="D162" s="1475"/>
      <c r="E162" s="1475"/>
      <c r="F162" s="1475"/>
      <c r="G162" s="1475"/>
      <c r="H162" s="1475"/>
      <c r="I162" s="1475"/>
      <c r="J162" s="1475"/>
      <c r="K162" s="1475"/>
    </row>
    <row r="163" spans="1:11" ht="15.75" customHeight="1">
      <c r="A163" s="1475"/>
      <c r="B163" s="1475"/>
      <c r="C163" s="1475"/>
      <c r="D163" s="1475"/>
      <c r="E163" s="1475"/>
      <c r="F163" s="1475"/>
      <c r="G163" s="1475"/>
      <c r="H163" s="1475"/>
      <c r="I163" s="1475"/>
      <c r="J163" s="1475"/>
      <c r="K163" s="1475"/>
    </row>
    <row r="164" spans="1:11" ht="15.75" customHeight="1">
      <c r="A164" s="1475"/>
      <c r="B164" s="1475"/>
      <c r="C164" s="1475"/>
      <c r="D164" s="1475"/>
      <c r="E164" s="1475"/>
      <c r="F164" s="1475"/>
      <c r="G164" s="1475"/>
      <c r="H164" s="1475"/>
      <c r="I164" s="1475"/>
      <c r="J164" s="1475"/>
      <c r="K164" s="1475"/>
    </row>
    <row r="165" spans="1:11" ht="15.75" customHeight="1">
      <c r="A165" s="1475"/>
      <c r="B165" s="1475"/>
      <c r="C165" s="1475"/>
      <c r="D165" s="1475"/>
      <c r="E165" s="1475"/>
      <c r="F165" s="1475"/>
      <c r="G165" s="1475"/>
      <c r="H165" s="1475"/>
      <c r="I165" s="1475"/>
      <c r="J165" s="1475"/>
      <c r="K165" s="1475"/>
    </row>
    <row r="166" spans="1:11" ht="15.75" customHeight="1">
      <c r="A166" s="1475"/>
      <c r="B166" s="1475"/>
      <c r="C166" s="1475"/>
      <c r="D166" s="1475"/>
      <c r="E166" s="1475"/>
      <c r="F166" s="1475"/>
      <c r="G166" s="1475"/>
      <c r="H166" s="1475"/>
      <c r="I166" s="1475"/>
      <c r="J166" s="1475"/>
      <c r="K166" s="1475"/>
    </row>
    <row r="167" spans="1:11" ht="15.75" customHeight="1">
      <c r="A167" s="1475"/>
      <c r="B167" s="1475"/>
      <c r="C167" s="1475"/>
      <c r="D167" s="1475"/>
      <c r="E167" s="1475"/>
      <c r="F167" s="1475"/>
      <c r="G167" s="1475"/>
      <c r="H167" s="1475"/>
      <c r="I167" s="1475"/>
      <c r="J167" s="1475"/>
      <c r="K167" s="1475"/>
    </row>
    <row r="168" spans="1:11" ht="15.75" customHeight="1">
      <c r="A168" s="1475"/>
      <c r="B168" s="1475"/>
      <c r="C168" s="1475"/>
      <c r="D168" s="1475"/>
      <c r="E168" s="1475"/>
      <c r="F168" s="1475"/>
      <c r="G168" s="1475"/>
      <c r="H168" s="1475"/>
      <c r="I168" s="1475"/>
      <c r="J168" s="1475"/>
      <c r="K168" s="1475"/>
    </row>
    <row r="169" spans="1:11" ht="15.75" customHeight="1">
      <c r="A169" s="1475"/>
      <c r="B169" s="1475"/>
      <c r="C169" s="1475"/>
      <c r="D169" s="1475"/>
      <c r="E169" s="1475"/>
      <c r="F169" s="1475"/>
      <c r="G169" s="1475"/>
      <c r="H169" s="1475"/>
      <c r="I169" s="1475"/>
      <c r="J169" s="1475"/>
      <c r="K169" s="1475"/>
    </row>
    <row r="170" spans="1:11" ht="15.75" customHeight="1">
      <c r="A170" s="1475"/>
      <c r="B170" s="1475"/>
      <c r="C170" s="1475"/>
      <c r="D170" s="1475"/>
      <c r="E170" s="1475"/>
      <c r="F170" s="1475"/>
      <c r="G170" s="1475"/>
      <c r="H170" s="1475"/>
      <c r="I170" s="1475"/>
      <c r="J170" s="1475"/>
      <c r="K170" s="1475"/>
    </row>
    <row r="171" spans="1:11" ht="15.75" customHeight="1">
      <c r="A171" s="1475"/>
      <c r="B171" s="1475"/>
      <c r="C171" s="1475"/>
      <c r="D171" s="1475"/>
      <c r="E171" s="1475"/>
      <c r="F171" s="1475"/>
      <c r="G171" s="1475"/>
      <c r="H171" s="1475"/>
      <c r="I171" s="1475"/>
      <c r="J171" s="1475"/>
      <c r="K171" s="1475"/>
    </row>
    <row r="172" spans="1:11" ht="15.75" customHeight="1">
      <c r="A172" s="1475"/>
      <c r="B172" s="1475"/>
      <c r="C172" s="1475"/>
      <c r="D172" s="1475"/>
      <c r="E172" s="1475"/>
      <c r="F172" s="1475"/>
      <c r="G172" s="1475"/>
      <c r="H172" s="1475"/>
      <c r="I172" s="1475"/>
      <c r="J172" s="1475"/>
      <c r="K172" s="1475"/>
    </row>
    <row r="173" spans="1:11" ht="15.75" customHeight="1">
      <c r="A173" s="1475"/>
      <c r="B173" s="1475"/>
      <c r="C173" s="1475"/>
      <c r="D173" s="1475"/>
      <c r="E173" s="1475"/>
      <c r="F173" s="1475"/>
      <c r="G173" s="1475"/>
      <c r="H173" s="1475"/>
      <c r="I173" s="1475"/>
      <c r="J173" s="1475"/>
      <c r="K173" s="1475"/>
    </row>
    <row r="174" spans="1:11" ht="15.75" customHeight="1">
      <c r="A174" s="1475"/>
      <c r="B174" s="1475"/>
      <c r="C174" s="1475"/>
      <c r="D174" s="1475"/>
      <c r="E174" s="1475"/>
      <c r="F174" s="1475"/>
      <c r="G174" s="1475"/>
      <c r="H174" s="1475"/>
      <c r="I174" s="1475"/>
      <c r="J174" s="1475"/>
      <c r="K174" s="1475"/>
    </row>
    <row r="175" spans="1:11" ht="15.75" customHeight="1">
      <c r="A175" s="1475"/>
      <c r="B175" s="1475"/>
      <c r="C175" s="1475"/>
      <c r="D175" s="1475"/>
      <c r="E175" s="1475"/>
      <c r="F175" s="1475"/>
      <c r="G175" s="1475"/>
      <c r="H175" s="1475"/>
      <c r="I175" s="1475"/>
      <c r="J175" s="1475"/>
      <c r="K175" s="1475"/>
    </row>
    <row r="176" spans="1:11" ht="15.75" customHeight="1">
      <c r="A176" s="1475"/>
      <c r="B176" s="1475"/>
      <c r="C176" s="1475"/>
      <c r="D176" s="1475"/>
      <c r="E176" s="1475"/>
      <c r="F176" s="1475"/>
      <c r="G176" s="1475"/>
      <c r="H176" s="1475"/>
      <c r="I176" s="1475"/>
      <c r="J176" s="1475"/>
      <c r="K176" s="1475"/>
    </row>
    <row r="177" spans="1:11" ht="15.75" customHeight="1">
      <c r="A177" s="1475"/>
      <c r="B177" s="1475"/>
      <c r="C177" s="1475"/>
      <c r="D177" s="1475"/>
      <c r="E177" s="1475"/>
      <c r="F177" s="1475"/>
      <c r="G177" s="1475"/>
      <c r="H177" s="1475"/>
      <c r="I177" s="1475"/>
      <c r="J177" s="1475"/>
      <c r="K177" s="1475"/>
    </row>
    <row r="178" spans="1:11" ht="15.75" customHeight="1">
      <c r="A178" s="1475"/>
      <c r="B178" s="1475"/>
      <c r="C178" s="1475"/>
      <c r="D178" s="1475"/>
      <c r="E178" s="1475"/>
      <c r="F178" s="1475"/>
      <c r="G178" s="1475"/>
      <c r="H178" s="1475"/>
      <c r="I178" s="1475"/>
      <c r="J178" s="1475"/>
      <c r="K178" s="1475"/>
    </row>
    <row r="179" spans="1:11" ht="15.75" customHeight="1">
      <c r="A179" s="1475"/>
      <c r="B179" s="1475"/>
      <c r="C179" s="1475"/>
      <c r="D179" s="1475"/>
      <c r="E179" s="1475"/>
      <c r="F179" s="1475"/>
      <c r="G179" s="1475"/>
      <c r="H179" s="1475"/>
      <c r="I179" s="1475"/>
      <c r="J179" s="1475"/>
      <c r="K179" s="1475"/>
    </row>
    <row r="180" spans="1:11" ht="15.75" customHeight="1">
      <c r="A180" s="1475"/>
      <c r="B180" s="1475"/>
      <c r="C180" s="1475"/>
      <c r="D180" s="1475"/>
      <c r="E180" s="1475"/>
      <c r="F180" s="1475"/>
      <c r="G180" s="1475"/>
      <c r="H180" s="1475"/>
      <c r="I180" s="1475"/>
      <c r="J180" s="1475"/>
      <c r="K180" s="1475"/>
    </row>
    <row r="181" spans="1:11" ht="15.75" customHeight="1">
      <c r="A181" s="1475"/>
      <c r="B181" s="1475"/>
      <c r="C181" s="1475"/>
      <c r="D181" s="1475"/>
      <c r="E181" s="1475"/>
      <c r="F181" s="1475"/>
      <c r="G181" s="1475"/>
      <c r="H181" s="1475"/>
      <c r="I181" s="1475"/>
      <c r="J181" s="1475"/>
      <c r="K181" s="1475"/>
    </row>
    <row r="182" spans="1:11" ht="15.75" customHeight="1">
      <c r="A182" s="1475"/>
      <c r="B182" s="1475"/>
      <c r="C182" s="1475"/>
      <c r="D182" s="1475"/>
      <c r="E182" s="1475"/>
      <c r="F182" s="1475"/>
      <c r="G182" s="1475"/>
      <c r="H182" s="1475"/>
      <c r="I182" s="1475"/>
      <c r="J182" s="1475"/>
      <c r="K182" s="1475"/>
    </row>
    <row r="183" spans="1:11" ht="15.75" customHeight="1">
      <c r="A183" s="1475"/>
      <c r="B183" s="1475"/>
      <c r="C183" s="1475"/>
      <c r="D183" s="1475"/>
      <c r="E183" s="1475"/>
      <c r="F183" s="1475"/>
      <c r="G183" s="1475"/>
      <c r="H183" s="1475"/>
      <c r="I183" s="1475"/>
      <c r="J183" s="1475"/>
      <c r="K183" s="1475"/>
    </row>
    <row r="184" spans="1:11" ht="15.75" customHeight="1">
      <c r="A184" s="1475"/>
      <c r="B184" s="1475"/>
      <c r="C184" s="1475"/>
      <c r="D184" s="1475"/>
      <c r="E184" s="1475"/>
      <c r="F184" s="1475"/>
      <c r="G184" s="1475"/>
      <c r="H184" s="1475"/>
      <c r="I184" s="1475"/>
      <c r="J184" s="1475"/>
      <c r="K184" s="1475"/>
    </row>
    <row r="185" spans="1:11" ht="15.75" customHeight="1">
      <c r="A185" s="1475"/>
      <c r="B185" s="1475"/>
      <c r="C185" s="1475"/>
      <c r="D185" s="1475"/>
      <c r="E185" s="1475"/>
      <c r="F185" s="1475"/>
      <c r="G185" s="1475"/>
      <c r="H185" s="1475"/>
      <c r="I185" s="1475"/>
      <c r="J185" s="1475"/>
      <c r="K185" s="1475"/>
    </row>
    <row r="186" spans="1:11" ht="15.75" customHeight="1">
      <c r="A186" s="1475"/>
      <c r="B186" s="1475"/>
      <c r="C186" s="1475"/>
      <c r="D186" s="1475"/>
      <c r="E186" s="1475"/>
      <c r="F186" s="1475"/>
      <c r="G186" s="1475"/>
      <c r="H186" s="1475"/>
      <c r="I186" s="1475"/>
      <c r="J186" s="1475"/>
      <c r="K186" s="1475"/>
    </row>
    <row r="187" spans="1:11" ht="15.75" customHeight="1">
      <c r="A187" s="1475"/>
      <c r="B187" s="1475"/>
      <c r="C187" s="1475"/>
      <c r="D187" s="1475"/>
      <c r="E187" s="1475"/>
      <c r="F187" s="1475"/>
      <c r="G187" s="1475"/>
      <c r="H187" s="1475"/>
      <c r="I187" s="1475"/>
      <c r="J187" s="1475"/>
      <c r="K187" s="1475"/>
    </row>
    <row r="188" spans="1:11" ht="15.75" customHeight="1">
      <c r="A188" s="1475"/>
      <c r="B188" s="1475"/>
      <c r="C188" s="1475"/>
      <c r="D188" s="1475"/>
      <c r="E188" s="1475"/>
      <c r="F188" s="1475"/>
      <c r="G188" s="1475"/>
      <c r="H188" s="1475"/>
      <c r="I188" s="1475"/>
      <c r="J188" s="1475"/>
      <c r="K188" s="1475"/>
    </row>
    <row r="189" spans="1:11" ht="15.75" customHeight="1">
      <c r="A189" s="1475"/>
      <c r="B189" s="1475"/>
      <c r="C189" s="1475"/>
      <c r="D189" s="1475"/>
      <c r="E189" s="1475"/>
      <c r="F189" s="1475"/>
      <c r="G189" s="1475"/>
      <c r="H189" s="1475"/>
      <c r="I189" s="1475"/>
      <c r="J189" s="1475"/>
      <c r="K189" s="1475"/>
    </row>
    <row r="190" spans="1:11" ht="15.75" customHeight="1">
      <c r="A190" s="1475"/>
      <c r="B190" s="1475"/>
      <c r="C190" s="1475"/>
      <c r="D190" s="1475"/>
      <c r="E190" s="1475"/>
      <c r="F190" s="1475"/>
      <c r="G190" s="1475"/>
      <c r="H190" s="1475"/>
      <c r="I190" s="1475"/>
      <c r="J190" s="1475"/>
      <c r="K190" s="1475"/>
    </row>
    <row r="191" spans="1:11" ht="15.75" customHeight="1">
      <c r="A191" s="1475"/>
      <c r="B191" s="1475"/>
      <c r="C191" s="1475"/>
      <c r="D191" s="1475"/>
      <c r="E191" s="1475"/>
      <c r="F191" s="1475"/>
      <c r="G191" s="1475"/>
      <c r="H191" s="1475"/>
      <c r="I191" s="1475"/>
      <c r="J191" s="1475"/>
      <c r="K191" s="1475"/>
    </row>
    <row r="192" spans="1:11" ht="15.75" customHeight="1">
      <c r="A192" s="1475"/>
      <c r="B192" s="1475"/>
      <c r="C192" s="1475"/>
      <c r="D192" s="1475"/>
      <c r="E192" s="1475"/>
      <c r="F192" s="1475"/>
      <c r="G192" s="1475"/>
      <c r="H192" s="1475"/>
      <c r="I192" s="1475"/>
      <c r="J192" s="1475"/>
      <c r="K192" s="1475"/>
    </row>
    <row r="193" spans="1:11" ht="15.75" customHeight="1">
      <c r="A193" s="1475"/>
      <c r="B193" s="1475"/>
      <c r="C193" s="1475"/>
      <c r="D193" s="1475"/>
      <c r="E193" s="1475"/>
      <c r="F193" s="1475"/>
      <c r="G193" s="1475"/>
      <c r="H193" s="1475"/>
      <c r="I193" s="1475"/>
      <c r="J193" s="1475"/>
      <c r="K193" s="1475"/>
    </row>
    <row r="194" spans="1:11" ht="15.75" customHeight="1">
      <c r="A194" s="1475"/>
      <c r="B194" s="1475"/>
      <c r="C194" s="1475"/>
      <c r="D194" s="1475"/>
      <c r="E194" s="1475"/>
      <c r="F194" s="1475"/>
      <c r="G194" s="1475"/>
      <c r="H194" s="1475"/>
      <c r="I194" s="1475"/>
      <c r="J194" s="1475"/>
      <c r="K194" s="1475"/>
    </row>
    <row r="195" spans="1:11" ht="15.75" customHeight="1">
      <c r="A195" s="1475"/>
      <c r="B195" s="1475"/>
      <c r="C195" s="1475"/>
      <c r="D195" s="1475"/>
      <c r="E195" s="1475"/>
      <c r="F195" s="1475"/>
      <c r="G195" s="1475"/>
      <c r="H195" s="1475"/>
      <c r="I195" s="1475"/>
      <c r="J195" s="1475"/>
      <c r="K195" s="1475"/>
    </row>
    <row r="196" spans="1:11" ht="15.75" customHeight="1">
      <c r="A196" s="1475"/>
      <c r="B196" s="1475"/>
      <c r="C196" s="1475"/>
      <c r="D196" s="1475"/>
      <c r="E196" s="1475"/>
      <c r="F196" s="1475"/>
      <c r="G196" s="1475"/>
      <c r="H196" s="1475"/>
      <c r="I196" s="1475"/>
      <c r="J196" s="1475"/>
      <c r="K196" s="1475"/>
    </row>
    <row r="197" spans="1:11" ht="15.75" customHeight="1">
      <c r="A197" s="1475"/>
      <c r="B197" s="1475"/>
      <c r="C197" s="1475"/>
      <c r="D197" s="1475"/>
      <c r="E197" s="1475"/>
      <c r="F197" s="1475"/>
      <c r="G197" s="1475"/>
      <c r="H197" s="1475"/>
      <c r="I197" s="1475"/>
      <c r="J197" s="1475"/>
      <c r="K197" s="1475"/>
    </row>
    <row r="198" spans="1:11" ht="15.75" customHeight="1">
      <c r="A198" s="1475"/>
      <c r="B198" s="1475"/>
      <c r="C198" s="1475"/>
      <c r="D198" s="1475"/>
      <c r="E198" s="1475"/>
      <c r="F198" s="1475"/>
      <c r="G198" s="1475"/>
      <c r="H198" s="1475"/>
      <c r="I198" s="1475"/>
      <c r="J198" s="1475"/>
      <c r="K198" s="1475"/>
    </row>
    <row r="199" spans="1:11" ht="15.75" customHeight="1">
      <c r="A199" s="1475"/>
      <c r="B199" s="1475"/>
      <c r="C199" s="1475"/>
      <c r="D199" s="1475"/>
      <c r="E199" s="1475"/>
      <c r="F199" s="1475"/>
      <c r="G199" s="1475"/>
      <c r="H199" s="1475"/>
      <c r="I199" s="1475"/>
      <c r="J199" s="1475"/>
      <c r="K199" s="1475"/>
    </row>
    <row r="200" spans="1:11" ht="15.75" customHeight="1">
      <c r="A200" s="1475"/>
      <c r="B200" s="1475"/>
      <c r="C200" s="1475"/>
      <c r="D200" s="1475"/>
      <c r="E200" s="1475"/>
      <c r="F200" s="1475"/>
      <c r="G200" s="1475"/>
      <c r="H200" s="1475"/>
      <c r="I200" s="1475"/>
      <c r="J200" s="1475"/>
      <c r="K200" s="1475"/>
    </row>
    <row r="201" spans="1:11" ht="15.75" customHeight="1">
      <c r="A201" s="1475"/>
      <c r="B201" s="1475"/>
      <c r="C201" s="1475"/>
      <c r="D201" s="1475"/>
      <c r="E201" s="1475"/>
      <c r="F201" s="1475"/>
      <c r="G201" s="1475"/>
      <c r="H201" s="1475"/>
      <c r="I201" s="1475"/>
      <c r="J201" s="1475"/>
      <c r="K201" s="1475"/>
    </row>
    <row r="202" spans="1:11" ht="15.75" customHeight="1">
      <c r="A202" s="1475"/>
      <c r="B202" s="1475"/>
      <c r="C202" s="1475"/>
      <c r="D202" s="1475"/>
      <c r="E202" s="1475"/>
      <c r="F202" s="1475"/>
      <c r="G202" s="1475"/>
      <c r="H202" s="1475"/>
      <c r="I202" s="1475"/>
      <c r="J202" s="1475"/>
      <c r="K202" s="1475"/>
    </row>
    <row r="203" spans="1:11" ht="15.75" customHeight="1">
      <c r="A203" s="1475"/>
      <c r="B203" s="1475"/>
      <c r="C203" s="1475"/>
      <c r="D203" s="1475"/>
      <c r="E203" s="1475"/>
      <c r="F203" s="1475"/>
      <c r="G203" s="1475"/>
      <c r="H203" s="1475"/>
      <c r="I203" s="1475"/>
      <c r="J203" s="1475"/>
      <c r="K203" s="1475"/>
    </row>
    <row r="204" spans="1:11" ht="15.75" customHeight="1">
      <c r="A204" s="1475"/>
      <c r="B204" s="1475"/>
      <c r="C204" s="1475"/>
      <c r="D204" s="1475"/>
      <c r="E204" s="1475"/>
      <c r="F204" s="1475"/>
      <c r="G204" s="1475"/>
      <c r="H204" s="1475"/>
      <c r="I204" s="1475"/>
      <c r="J204" s="1475"/>
      <c r="K204" s="1475"/>
    </row>
    <row r="205" spans="1:11" ht="15.75" customHeight="1">
      <c r="A205" s="1475"/>
      <c r="B205" s="1475"/>
      <c r="C205" s="1475"/>
      <c r="D205" s="1475"/>
      <c r="E205" s="1475"/>
      <c r="F205" s="1475"/>
      <c r="G205" s="1475"/>
      <c r="H205" s="1475"/>
      <c r="I205" s="1475"/>
      <c r="J205" s="1475"/>
      <c r="K205" s="1475"/>
    </row>
    <row r="206" spans="1:11" ht="15.75" customHeight="1">
      <c r="A206" s="1475"/>
      <c r="B206" s="1475"/>
      <c r="C206" s="1475"/>
      <c r="D206" s="1475"/>
      <c r="E206" s="1475"/>
      <c r="F206" s="1475"/>
      <c r="G206" s="1475"/>
      <c r="H206" s="1475"/>
      <c r="I206" s="1475"/>
      <c r="J206" s="1475"/>
      <c r="K206" s="1475"/>
    </row>
    <row r="207" spans="1:11" ht="15.75" customHeight="1">
      <c r="A207" s="1475"/>
      <c r="B207" s="1475"/>
      <c r="C207" s="1475"/>
      <c r="D207" s="1475"/>
      <c r="E207" s="1475"/>
      <c r="F207" s="1475"/>
      <c r="G207" s="1475"/>
      <c r="H207" s="1475"/>
      <c r="I207" s="1475"/>
      <c r="J207" s="1475"/>
      <c r="K207" s="1475"/>
    </row>
    <row r="208" spans="1:11" ht="15.75" customHeight="1">
      <c r="A208" s="1475"/>
      <c r="B208" s="1475"/>
      <c r="C208" s="1475"/>
      <c r="D208" s="1475"/>
      <c r="E208" s="1475"/>
      <c r="F208" s="1475"/>
      <c r="G208" s="1475"/>
      <c r="H208" s="1475"/>
      <c r="I208" s="1475"/>
      <c r="J208" s="1475"/>
      <c r="K208" s="1475"/>
    </row>
    <row r="209" spans="1:11" ht="15.75" customHeight="1">
      <c r="A209" s="1475"/>
      <c r="B209" s="1475"/>
      <c r="C209" s="1475"/>
      <c r="D209" s="1475"/>
      <c r="E209" s="1475"/>
      <c r="F209" s="1475"/>
      <c r="G209" s="1475"/>
      <c r="H209" s="1475"/>
      <c r="I209" s="1475"/>
      <c r="J209" s="1475"/>
      <c r="K209" s="1475"/>
    </row>
    <row r="210" spans="1:11" ht="15.75" customHeight="1">
      <c r="A210" s="1475"/>
      <c r="B210" s="1475"/>
      <c r="C210" s="1475"/>
      <c r="D210" s="1475"/>
      <c r="E210" s="1475"/>
      <c r="F210" s="1475"/>
      <c r="G210" s="1475"/>
      <c r="H210" s="1475"/>
      <c r="I210" s="1475"/>
      <c r="J210" s="1475"/>
      <c r="K210" s="1475"/>
    </row>
    <row r="211" spans="1:11" ht="15.75" customHeight="1">
      <c r="A211" s="1475"/>
      <c r="B211" s="1475"/>
      <c r="C211" s="1475"/>
      <c r="D211" s="1475"/>
      <c r="E211" s="1475"/>
      <c r="F211" s="1475"/>
      <c r="G211" s="1475"/>
      <c r="H211" s="1475"/>
      <c r="I211" s="1475"/>
      <c r="J211" s="1475"/>
      <c r="K211" s="1475"/>
    </row>
    <row r="212" spans="1:11" ht="15.75" customHeight="1">
      <c r="A212" s="1475"/>
      <c r="B212" s="1475"/>
      <c r="C212" s="1475"/>
      <c r="D212" s="1475"/>
      <c r="E212" s="1475"/>
      <c r="F212" s="1475"/>
      <c r="G212" s="1475"/>
      <c r="H212" s="1475"/>
      <c r="I212" s="1475"/>
      <c r="J212" s="1475"/>
      <c r="K212" s="1475"/>
    </row>
    <row r="213" spans="1:11" ht="15.75" customHeight="1">
      <c r="A213" s="1475"/>
      <c r="B213" s="1475"/>
      <c r="C213" s="1475"/>
      <c r="D213" s="1475"/>
      <c r="E213" s="1475"/>
      <c r="F213" s="1475"/>
      <c r="G213" s="1475"/>
      <c r="H213" s="1475"/>
      <c r="I213" s="1475"/>
      <c r="J213" s="1475"/>
      <c r="K213" s="1475"/>
    </row>
    <row r="214" spans="1:11" ht="15.75" customHeight="1">
      <c r="A214" s="1475"/>
      <c r="B214" s="1475"/>
      <c r="C214" s="1475"/>
      <c r="D214" s="1475"/>
      <c r="E214" s="1475"/>
      <c r="F214" s="1475"/>
      <c r="G214" s="1475"/>
      <c r="H214" s="1475"/>
      <c r="I214" s="1475"/>
      <c r="J214" s="1475"/>
      <c r="K214" s="1475"/>
    </row>
    <row r="215" spans="1:11" ht="15.75" customHeight="1">
      <c r="A215" s="1475"/>
      <c r="B215" s="1475"/>
      <c r="C215" s="1475"/>
      <c r="D215" s="1475"/>
      <c r="E215" s="1475"/>
      <c r="F215" s="1475"/>
      <c r="G215" s="1475"/>
      <c r="H215" s="1475"/>
      <c r="I215" s="1475"/>
      <c r="J215" s="1475"/>
      <c r="K215" s="1475"/>
    </row>
    <row r="216" spans="1:11" ht="15.75" customHeight="1">
      <c r="A216" s="1475"/>
      <c r="B216" s="1475"/>
      <c r="C216" s="1475"/>
      <c r="D216" s="1475"/>
      <c r="E216" s="1475"/>
      <c r="F216" s="1475"/>
      <c r="G216" s="1475"/>
      <c r="H216" s="1475"/>
      <c r="I216" s="1475"/>
      <c r="J216" s="1475"/>
      <c r="K216" s="1475"/>
    </row>
    <row r="217" spans="1:11" ht="15.75" customHeight="1">
      <c r="A217" s="1475"/>
      <c r="B217" s="1475"/>
      <c r="C217" s="1475"/>
      <c r="D217" s="1475"/>
      <c r="E217" s="1475"/>
      <c r="F217" s="1475"/>
      <c r="G217" s="1475"/>
      <c r="H217" s="1475"/>
      <c r="I217" s="1475"/>
      <c r="J217" s="1475"/>
      <c r="K217" s="1475"/>
    </row>
    <row r="218" spans="1:11" ht="15.75" customHeight="1">
      <c r="A218" s="1475"/>
      <c r="B218" s="1475"/>
      <c r="C218" s="1475"/>
      <c r="D218" s="1475"/>
      <c r="E218" s="1475"/>
      <c r="F218" s="1475"/>
      <c r="G218" s="1475"/>
      <c r="H218" s="1475"/>
      <c r="I218" s="1475"/>
      <c r="J218" s="1475"/>
      <c r="K218" s="1475"/>
    </row>
    <row r="219" spans="1:11" ht="15.75" customHeight="1">
      <c r="A219" s="1475"/>
      <c r="B219" s="1475"/>
      <c r="C219" s="1475"/>
      <c r="D219" s="1475"/>
      <c r="E219" s="1475"/>
      <c r="F219" s="1475"/>
      <c r="G219" s="1475"/>
      <c r="H219" s="1475"/>
      <c r="I219" s="1475"/>
      <c r="J219" s="1475"/>
      <c r="K219" s="1475"/>
    </row>
    <row r="220" spans="1:11" ht="15.75" customHeight="1">
      <c r="A220" s="1475"/>
      <c r="B220" s="1475"/>
      <c r="C220" s="1475"/>
      <c r="D220" s="1475"/>
      <c r="E220" s="1475"/>
      <c r="F220" s="1475"/>
      <c r="G220" s="1475"/>
      <c r="H220" s="1475"/>
      <c r="I220" s="1475"/>
      <c r="J220" s="1475"/>
      <c r="K220" s="1475"/>
    </row>
    <row r="221" spans="1:11" ht="15.75" customHeight="1">
      <c r="A221" s="1475"/>
      <c r="B221" s="1475"/>
      <c r="C221" s="1475"/>
      <c r="D221" s="1475"/>
      <c r="E221" s="1475"/>
      <c r="F221" s="1475"/>
      <c r="G221" s="1475"/>
      <c r="H221" s="1475"/>
      <c r="I221" s="1475"/>
      <c r="J221" s="1475"/>
      <c r="K221" s="1475"/>
    </row>
    <row r="222" spans="1:11" ht="15.75" customHeight="1">
      <c r="A222" s="1475"/>
      <c r="B222" s="1475"/>
      <c r="C222" s="1475"/>
      <c r="D222" s="1475"/>
      <c r="E222" s="1475"/>
      <c r="F222" s="1475"/>
      <c r="G222" s="1475"/>
      <c r="H222" s="1475"/>
      <c r="I222" s="1475"/>
      <c r="J222" s="1475"/>
      <c r="K222" s="1475"/>
    </row>
    <row r="223" spans="1:11" ht="15.75" customHeight="1">
      <c r="A223" s="1475"/>
      <c r="B223" s="1475"/>
      <c r="C223" s="1475"/>
      <c r="D223" s="1475"/>
      <c r="E223" s="1475"/>
      <c r="F223" s="1475"/>
      <c r="G223" s="1475"/>
      <c r="H223" s="1475"/>
      <c r="I223" s="1475"/>
      <c r="J223" s="1475"/>
      <c r="K223" s="1475"/>
    </row>
    <row r="224" spans="1:11" ht="15.75" customHeight="1">
      <c r="A224" s="1475"/>
      <c r="B224" s="1475"/>
      <c r="C224" s="1475"/>
      <c r="D224" s="1475"/>
      <c r="E224" s="1475"/>
      <c r="F224" s="1475"/>
      <c r="G224" s="1475"/>
      <c r="H224" s="1475"/>
      <c r="I224" s="1475"/>
      <c r="J224" s="1475"/>
      <c r="K224" s="1475"/>
    </row>
    <row r="225" spans="1:11" ht="15.75" customHeight="1">
      <c r="A225" s="1475"/>
      <c r="B225" s="1475"/>
      <c r="C225" s="1475"/>
      <c r="D225" s="1475"/>
      <c r="E225" s="1475"/>
      <c r="F225" s="1475"/>
      <c r="G225" s="1475"/>
      <c r="H225" s="1475"/>
      <c r="I225" s="1475"/>
      <c r="J225" s="1475"/>
      <c r="K225" s="1475"/>
    </row>
    <row r="226" spans="1:11" ht="15.75" customHeight="1">
      <c r="A226" s="1475"/>
      <c r="B226" s="1475"/>
      <c r="C226" s="1475"/>
      <c r="D226" s="1475"/>
      <c r="E226" s="1475"/>
      <c r="F226" s="1475"/>
      <c r="G226" s="1475"/>
      <c r="H226" s="1475"/>
      <c r="I226" s="1475"/>
      <c r="J226" s="1475"/>
      <c r="K226" s="1475"/>
    </row>
    <row r="227" spans="1:11" ht="15.75" customHeight="1">
      <c r="A227" s="1475"/>
      <c r="B227" s="1475"/>
      <c r="C227" s="1475"/>
      <c r="D227" s="1475"/>
      <c r="E227" s="1475"/>
      <c r="F227" s="1475"/>
      <c r="G227" s="1475"/>
      <c r="H227" s="1475"/>
      <c r="I227" s="1475"/>
      <c r="J227" s="1475"/>
      <c r="K227" s="1475"/>
    </row>
    <row r="228" spans="1:11" ht="15.75" customHeight="1">
      <c r="A228" s="1475"/>
      <c r="B228" s="1475"/>
      <c r="C228" s="1475"/>
      <c r="D228" s="1475"/>
      <c r="E228" s="1475"/>
      <c r="F228" s="1475"/>
      <c r="G228" s="1475"/>
      <c r="H228" s="1475"/>
      <c r="I228" s="1475"/>
      <c r="J228" s="1475"/>
      <c r="K228" s="1475"/>
    </row>
    <row r="229" spans="1:11" ht="15.75" customHeight="1">
      <c r="A229" s="1475"/>
      <c r="B229" s="1475"/>
      <c r="C229" s="1475"/>
      <c r="D229" s="1475"/>
      <c r="E229" s="1475"/>
      <c r="F229" s="1475"/>
      <c r="G229" s="1475"/>
      <c r="H229" s="1475"/>
      <c r="I229" s="1475"/>
      <c r="J229" s="1475"/>
      <c r="K229" s="1475"/>
    </row>
    <row r="230" spans="1:11" ht="15.75" customHeight="1">
      <c r="A230" s="1475"/>
      <c r="B230" s="1475"/>
      <c r="C230" s="1475"/>
      <c r="D230" s="1475"/>
      <c r="E230" s="1475"/>
      <c r="F230" s="1475"/>
      <c r="G230" s="1475"/>
      <c r="H230" s="1475"/>
      <c r="I230" s="1475"/>
      <c r="J230" s="1475"/>
      <c r="K230" s="1475"/>
    </row>
    <row r="231" spans="1:11" ht="15.75" customHeight="1">
      <c r="A231" s="1475"/>
      <c r="B231" s="1475"/>
      <c r="C231" s="1475"/>
      <c r="D231" s="1475"/>
      <c r="E231" s="1475"/>
      <c r="F231" s="1475"/>
      <c r="G231" s="1475"/>
      <c r="H231" s="1475"/>
      <c r="I231" s="1475"/>
      <c r="J231" s="1475"/>
      <c r="K231" s="1475"/>
    </row>
    <row r="232" spans="1:11" ht="15.75" customHeight="1">
      <c r="A232" s="1475"/>
      <c r="B232" s="1475"/>
      <c r="C232" s="1475"/>
      <c r="D232" s="1475"/>
      <c r="E232" s="1475"/>
      <c r="F232" s="1475"/>
      <c r="G232" s="1475"/>
      <c r="H232" s="1475"/>
      <c r="I232" s="1475"/>
      <c r="J232" s="1475"/>
      <c r="K232" s="1475"/>
    </row>
    <row r="233" spans="1:11" ht="15.75" customHeight="1">
      <c r="A233" s="1475"/>
      <c r="B233" s="1475"/>
      <c r="C233" s="1475"/>
      <c r="D233" s="1475"/>
      <c r="E233" s="1475"/>
      <c r="F233" s="1475"/>
      <c r="G233" s="1475"/>
      <c r="H233" s="1475"/>
      <c r="I233" s="1475"/>
      <c r="J233" s="1475"/>
      <c r="K233" s="1475"/>
    </row>
    <row r="234" spans="1:11" ht="15.75" customHeight="1">
      <c r="A234" s="1475"/>
      <c r="B234" s="1475"/>
      <c r="C234" s="1475"/>
      <c r="D234" s="1475"/>
      <c r="E234" s="1475"/>
      <c r="F234" s="1475"/>
      <c r="G234" s="1475"/>
      <c r="H234" s="1475"/>
      <c r="I234" s="1475"/>
      <c r="J234" s="1475"/>
      <c r="K234" s="1475"/>
    </row>
    <row r="235" spans="1:11" ht="15.75" customHeight="1">
      <c r="A235" s="1475"/>
      <c r="B235" s="1475"/>
      <c r="C235" s="1475"/>
      <c r="D235" s="1475"/>
      <c r="E235" s="1475"/>
      <c r="F235" s="1475"/>
      <c r="G235" s="1475"/>
      <c r="H235" s="1475"/>
      <c r="I235" s="1475"/>
      <c r="J235" s="1475"/>
      <c r="K235" s="1475"/>
    </row>
    <row r="236" spans="1:11" ht="15.75" customHeight="1">
      <c r="A236" s="1475"/>
      <c r="B236" s="1475"/>
      <c r="C236" s="1475"/>
      <c r="D236" s="1475"/>
      <c r="E236" s="1475"/>
      <c r="F236" s="1475"/>
      <c r="G236" s="1475"/>
      <c r="H236" s="1475"/>
      <c r="I236" s="1475"/>
      <c r="J236" s="1475"/>
      <c r="K236" s="1475"/>
    </row>
    <row r="237" spans="1:11" ht="15.75" customHeight="1">
      <c r="A237" s="1475"/>
      <c r="B237" s="1475"/>
      <c r="C237" s="1475"/>
      <c r="D237" s="1475"/>
      <c r="E237" s="1475"/>
      <c r="F237" s="1475"/>
      <c r="G237" s="1475"/>
      <c r="H237" s="1475"/>
      <c r="I237" s="1475"/>
      <c r="J237" s="1475"/>
      <c r="K237" s="1475"/>
    </row>
    <row r="238" spans="1:11" ht="15.75" customHeight="1">
      <c r="A238" s="1475"/>
      <c r="B238" s="1475"/>
      <c r="C238" s="1475"/>
      <c r="D238" s="1475"/>
      <c r="E238" s="1475"/>
      <c r="F238" s="1475"/>
      <c r="G238" s="1475"/>
      <c r="H238" s="1475"/>
      <c r="I238" s="1475"/>
      <c r="J238" s="1475"/>
      <c r="K238" s="1475"/>
    </row>
    <row r="239" spans="1:11" ht="15.75" customHeight="1">
      <c r="A239" s="1475"/>
      <c r="B239" s="1475"/>
      <c r="C239" s="1475"/>
      <c r="D239" s="1475"/>
      <c r="E239" s="1475"/>
      <c r="F239" s="1475"/>
      <c r="G239" s="1475"/>
      <c r="H239" s="1475"/>
      <c r="I239" s="1475"/>
      <c r="J239" s="1475"/>
      <c r="K239" s="1475"/>
    </row>
    <row r="240" spans="1:11" ht="15.75" customHeight="1">
      <c r="A240" s="1475"/>
      <c r="B240" s="1475"/>
      <c r="C240" s="1475"/>
      <c r="D240" s="1475"/>
      <c r="E240" s="1475"/>
      <c r="F240" s="1475"/>
      <c r="G240" s="1475"/>
      <c r="H240" s="1475"/>
      <c r="I240" s="1475"/>
      <c r="J240" s="1475"/>
      <c r="K240" s="1475"/>
    </row>
    <row r="241" spans="1:11" ht="15.75" customHeight="1">
      <c r="A241" s="1475"/>
      <c r="B241" s="1475"/>
      <c r="C241" s="1475"/>
      <c r="D241" s="1475"/>
      <c r="E241" s="1475"/>
      <c r="F241" s="1475"/>
      <c r="G241" s="1475"/>
      <c r="H241" s="1475"/>
      <c r="I241" s="1475"/>
      <c r="J241" s="1475"/>
      <c r="K241" s="1475"/>
    </row>
    <row r="242" spans="1:11" ht="15.75" customHeight="1">
      <c r="A242" s="1475"/>
      <c r="B242" s="1475"/>
      <c r="C242" s="1475"/>
      <c r="D242" s="1475"/>
      <c r="E242" s="1475"/>
      <c r="F242" s="1475"/>
      <c r="G242" s="1475"/>
      <c r="H242" s="1475"/>
      <c r="I242" s="1475"/>
      <c r="J242" s="1475"/>
      <c r="K242" s="1475"/>
    </row>
    <row r="243" spans="1:11" ht="15.75" customHeight="1">
      <c r="A243" s="1475"/>
      <c r="B243" s="1475"/>
      <c r="C243" s="1475"/>
      <c r="D243" s="1475"/>
      <c r="E243" s="1475"/>
      <c r="F243" s="1475"/>
      <c r="G243" s="1475"/>
      <c r="H243" s="1475"/>
      <c r="I243" s="1475"/>
      <c r="J243" s="1475"/>
      <c r="K243" s="1475"/>
    </row>
    <row r="244" spans="1:11" ht="15.75" customHeight="1">
      <c r="A244" s="1475"/>
      <c r="B244" s="1475"/>
      <c r="C244" s="1475"/>
      <c r="D244" s="1475"/>
      <c r="E244" s="1475"/>
      <c r="F244" s="1475"/>
      <c r="G244" s="1475"/>
      <c r="H244" s="1475"/>
      <c r="I244" s="1475"/>
      <c r="J244" s="1475"/>
      <c r="K244" s="1475"/>
    </row>
    <row r="245" spans="1:11" ht="15.75" customHeight="1">
      <c r="A245" s="1475"/>
      <c r="B245" s="1475"/>
      <c r="C245" s="1475"/>
      <c r="D245" s="1475"/>
      <c r="E245" s="1475"/>
      <c r="F245" s="1475"/>
      <c r="G245" s="1475"/>
      <c r="H245" s="1475"/>
      <c r="I245" s="1475"/>
      <c r="J245" s="1475"/>
      <c r="K245" s="1475"/>
    </row>
    <row r="246" spans="1:11" ht="15.75" customHeight="1">
      <c r="A246" s="1475"/>
      <c r="B246" s="1475"/>
      <c r="C246" s="1475"/>
      <c r="D246" s="1475"/>
      <c r="E246" s="1475"/>
      <c r="F246" s="1475"/>
      <c r="G246" s="1475"/>
      <c r="H246" s="1475"/>
      <c r="I246" s="1475"/>
      <c r="J246" s="1475"/>
      <c r="K246" s="1475"/>
    </row>
    <row r="247" spans="1:11" ht="15.75" customHeight="1">
      <c r="A247" s="1475"/>
      <c r="B247" s="1475"/>
      <c r="C247" s="1475"/>
      <c r="D247" s="1475"/>
      <c r="E247" s="1475"/>
      <c r="F247" s="1475"/>
      <c r="G247" s="1475"/>
      <c r="H247" s="1475"/>
      <c r="I247" s="1475"/>
      <c r="J247" s="1475"/>
      <c r="K247" s="1475"/>
    </row>
    <row r="248" spans="1:11" ht="15.75" customHeight="1">
      <c r="A248" s="1475"/>
      <c r="B248" s="1475"/>
      <c r="C248" s="1475"/>
      <c r="D248" s="1475"/>
      <c r="E248" s="1475"/>
      <c r="F248" s="1475"/>
      <c r="G248" s="1475"/>
      <c r="H248" s="1475"/>
      <c r="I248" s="1475"/>
      <c r="J248" s="1475"/>
      <c r="K248" s="1475"/>
    </row>
    <row r="249" spans="1:11" ht="15.75" customHeight="1">
      <c r="A249" s="1475"/>
      <c r="B249" s="1475"/>
      <c r="C249" s="1475"/>
      <c r="D249" s="1475"/>
      <c r="E249" s="1475"/>
      <c r="F249" s="1475"/>
      <c r="G249" s="1475"/>
      <c r="H249" s="1475"/>
      <c r="I249" s="1475"/>
      <c r="J249" s="1475"/>
      <c r="K249" s="1475"/>
    </row>
    <row r="250" spans="1:11" ht="15.75" customHeight="1">
      <c r="A250" s="1475"/>
      <c r="B250" s="1475"/>
      <c r="C250" s="1475"/>
      <c r="D250" s="1475"/>
      <c r="E250" s="1475"/>
      <c r="F250" s="1475"/>
      <c r="G250" s="1475"/>
      <c r="H250" s="1475"/>
      <c r="I250" s="1475"/>
      <c r="J250" s="1475"/>
      <c r="K250" s="1475"/>
    </row>
    <row r="251" spans="1:11" ht="15.75" customHeight="1">
      <c r="A251" s="1475"/>
      <c r="B251" s="1475"/>
      <c r="C251" s="1475"/>
      <c r="D251" s="1475"/>
      <c r="E251" s="1475"/>
      <c r="F251" s="1475"/>
      <c r="G251" s="1475"/>
      <c r="H251" s="1475"/>
      <c r="I251" s="1475"/>
      <c r="J251" s="1475"/>
      <c r="K251" s="1475"/>
    </row>
    <row r="252" spans="1:11" ht="15.75" customHeight="1">
      <c r="A252" s="1475"/>
      <c r="B252" s="1475"/>
      <c r="C252" s="1475"/>
      <c r="D252" s="1475"/>
      <c r="E252" s="1475"/>
      <c r="F252" s="1475"/>
      <c r="G252" s="1475"/>
      <c r="H252" s="1475"/>
      <c r="I252" s="1475"/>
      <c r="J252" s="1475"/>
      <c r="K252" s="1475"/>
    </row>
    <row r="253" spans="1:11" ht="15.75" customHeight="1">
      <c r="A253" s="1475"/>
      <c r="B253" s="1475"/>
      <c r="C253" s="1475"/>
      <c r="D253" s="1475"/>
      <c r="E253" s="1475"/>
      <c r="F253" s="1475"/>
      <c r="G253" s="1475"/>
      <c r="H253" s="1475"/>
      <c r="I253" s="1475"/>
      <c r="J253" s="1475"/>
      <c r="K253" s="1475"/>
    </row>
    <row r="254" spans="1:11" ht="15.75" customHeight="1">
      <c r="A254" s="1475"/>
      <c r="B254" s="1475"/>
      <c r="C254" s="1475"/>
      <c r="D254" s="1475"/>
      <c r="E254" s="1475"/>
      <c r="F254" s="1475"/>
      <c r="G254" s="1475"/>
      <c r="H254" s="1475"/>
      <c r="I254" s="1475"/>
      <c r="J254" s="1475"/>
      <c r="K254" s="1475"/>
    </row>
    <row r="255" spans="1:11" ht="15.75" customHeight="1">
      <c r="A255" s="1475"/>
      <c r="B255" s="1475"/>
      <c r="C255" s="1475"/>
      <c r="D255" s="1475"/>
      <c r="E255" s="1475"/>
      <c r="F255" s="1475"/>
      <c r="G255" s="1475"/>
      <c r="H255" s="1475"/>
      <c r="I255" s="1475"/>
      <c r="J255" s="1475"/>
      <c r="K255" s="1475"/>
    </row>
    <row r="256" spans="1:11" ht="15.75" customHeight="1">
      <c r="A256" s="1475"/>
      <c r="B256" s="1475"/>
      <c r="C256" s="1475"/>
      <c r="D256" s="1475"/>
      <c r="E256" s="1475"/>
      <c r="F256" s="1475"/>
      <c r="G256" s="1475"/>
      <c r="H256" s="1475"/>
      <c r="I256" s="1475"/>
      <c r="J256" s="1475"/>
      <c r="K256" s="1475"/>
    </row>
    <row r="257" spans="1:11" ht="15.75" customHeight="1">
      <c r="A257" s="1475"/>
      <c r="B257" s="1475"/>
      <c r="C257" s="1475"/>
      <c r="D257" s="1475"/>
      <c r="E257" s="1475"/>
      <c r="F257" s="1475"/>
      <c r="G257" s="1475"/>
      <c r="H257" s="1475"/>
      <c r="I257" s="1475"/>
      <c r="J257" s="1475"/>
      <c r="K257" s="1475"/>
    </row>
    <row r="258" spans="1:11" ht="15.75" customHeight="1">
      <c r="A258" s="1475"/>
      <c r="B258" s="1475"/>
      <c r="C258" s="1475"/>
      <c r="D258" s="1475"/>
      <c r="E258" s="1475"/>
      <c r="F258" s="1475"/>
      <c r="G258" s="1475"/>
      <c r="H258" s="1475"/>
      <c r="I258" s="1475"/>
      <c r="J258" s="1475"/>
      <c r="K258" s="1475"/>
    </row>
    <row r="259" spans="1:11" ht="15.75" customHeight="1">
      <c r="A259" s="1475"/>
      <c r="B259" s="1475"/>
      <c r="C259" s="1475"/>
      <c r="D259" s="1475"/>
      <c r="E259" s="1475"/>
      <c r="F259" s="1475"/>
      <c r="G259" s="1475"/>
      <c r="H259" s="1475"/>
      <c r="I259" s="1475"/>
      <c r="J259" s="1475"/>
      <c r="K259" s="1475"/>
    </row>
    <row r="260" spans="1:11" ht="15.75" customHeight="1">
      <c r="A260" s="1475"/>
      <c r="B260" s="1475"/>
      <c r="C260" s="1475"/>
      <c r="D260" s="1475"/>
      <c r="E260" s="1475"/>
      <c r="F260" s="1475"/>
      <c r="G260" s="1475"/>
      <c r="H260" s="1475"/>
      <c r="I260" s="1475"/>
      <c r="J260" s="1475"/>
      <c r="K260" s="1475"/>
    </row>
    <row r="261" spans="1:11" ht="15.75" customHeight="1">
      <c r="A261" s="1475"/>
      <c r="B261" s="1475"/>
      <c r="C261" s="1475"/>
      <c r="D261" s="1475"/>
      <c r="E261" s="1475"/>
      <c r="F261" s="1475"/>
      <c r="G261" s="1475"/>
      <c r="H261" s="1475"/>
      <c r="I261" s="1475"/>
      <c r="J261" s="1475"/>
      <c r="K261" s="1475"/>
    </row>
    <row r="262" spans="1:11" ht="15.75" customHeight="1">
      <c r="A262" s="1475"/>
      <c r="B262" s="1475"/>
      <c r="C262" s="1475"/>
      <c r="D262" s="1475"/>
      <c r="E262" s="1475"/>
      <c r="F262" s="1475"/>
      <c r="G262" s="1475"/>
      <c r="H262" s="1475"/>
      <c r="I262" s="1475"/>
      <c r="J262" s="1475"/>
      <c r="K262" s="1475"/>
    </row>
    <row r="263" spans="1:11" ht="15.75" customHeight="1">
      <c r="A263" s="1475"/>
      <c r="B263" s="1475"/>
      <c r="C263" s="1475"/>
      <c r="D263" s="1475"/>
      <c r="E263" s="1475"/>
      <c r="F263" s="1475"/>
      <c r="G263" s="1475"/>
      <c r="H263" s="1475"/>
      <c r="I263" s="1475"/>
      <c r="J263" s="1475"/>
      <c r="K263" s="1475"/>
    </row>
    <row r="264" spans="1:11" ht="15.75" customHeight="1">
      <c r="A264" s="1475"/>
      <c r="B264" s="1475"/>
      <c r="C264" s="1475"/>
      <c r="D264" s="1475"/>
      <c r="E264" s="1475"/>
      <c r="F264" s="1475"/>
      <c r="G264" s="1475"/>
      <c r="H264" s="1475"/>
      <c r="I264" s="1475"/>
      <c r="J264" s="1475"/>
      <c r="K264" s="1475"/>
    </row>
    <row r="265" spans="1:11" ht="15.75" customHeight="1">
      <c r="A265" s="1475"/>
      <c r="B265" s="1475"/>
      <c r="C265" s="1475"/>
      <c r="D265" s="1475"/>
      <c r="E265" s="1475"/>
      <c r="F265" s="1475"/>
      <c r="G265" s="1475"/>
      <c r="H265" s="1475"/>
      <c r="I265" s="1475"/>
      <c r="J265" s="1475"/>
      <c r="K265" s="1475"/>
    </row>
    <row r="266" spans="1:11" ht="15.75" customHeight="1">
      <c r="A266" s="1475"/>
      <c r="B266" s="1475"/>
      <c r="C266" s="1475"/>
      <c r="D266" s="1475"/>
      <c r="E266" s="1475"/>
      <c r="F266" s="1475"/>
      <c r="G266" s="1475"/>
      <c r="H266" s="1475"/>
      <c r="I266" s="1475"/>
      <c r="J266" s="1475"/>
      <c r="K266" s="1475"/>
    </row>
    <row r="267" spans="1:11" ht="15.75" customHeight="1">
      <c r="A267" s="1475"/>
      <c r="B267" s="1475"/>
      <c r="C267" s="1475"/>
      <c r="D267" s="1475"/>
      <c r="E267" s="1475"/>
      <c r="F267" s="1475"/>
      <c r="G267" s="1475"/>
      <c r="H267" s="1475"/>
      <c r="I267" s="1475"/>
      <c r="J267" s="1475"/>
      <c r="K267" s="1475"/>
    </row>
    <row r="268" spans="1:11" ht="15.75" customHeight="1">
      <c r="A268" s="1475"/>
      <c r="B268" s="1475"/>
      <c r="C268" s="1475"/>
      <c r="D268" s="1475"/>
      <c r="E268" s="1475"/>
      <c r="F268" s="1475"/>
      <c r="G268" s="1475"/>
      <c r="H268" s="1475"/>
      <c r="I268" s="1475"/>
      <c r="J268" s="1475"/>
      <c r="K268" s="1475"/>
    </row>
    <row r="269" spans="1:11" ht="15.75" customHeight="1">
      <c r="A269" s="1475"/>
      <c r="B269" s="1475"/>
      <c r="C269" s="1475"/>
      <c r="D269" s="1475"/>
      <c r="E269" s="1475"/>
      <c r="F269" s="1475"/>
      <c r="G269" s="1475"/>
      <c r="H269" s="1475"/>
      <c r="I269" s="1475"/>
      <c r="J269" s="1475"/>
      <c r="K269" s="1475"/>
    </row>
    <row r="270" spans="1:11" ht="15.75" customHeight="1">
      <c r="A270" s="1475"/>
      <c r="B270" s="1475"/>
      <c r="C270" s="1475"/>
      <c r="D270" s="1475"/>
      <c r="E270" s="1475"/>
      <c r="F270" s="1475"/>
      <c r="G270" s="1475"/>
      <c r="H270" s="1475"/>
      <c r="I270" s="1475"/>
      <c r="J270" s="1475"/>
      <c r="K270" s="1475"/>
    </row>
    <row r="271" spans="1:11" ht="15.75" customHeight="1">
      <c r="A271" s="1475"/>
      <c r="B271" s="1475"/>
      <c r="C271" s="1475"/>
      <c r="D271" s="1475"/>
      <c r="E271" s="1475"/>
      <c r="F271" s="1475"/>
      <c r="G271" s="1475"/>
      <c r="H271" s="1475"/>
      <c r="I271" s="1475"/>
      <c r="J271" s="1475"/>
      <c r="K271" s="1475"/>
    </row>
    <row r="272" spans="1:11" ht="15.75" customHeight="1">
      <c r="A272" s="1475"/>
      <c r="B272" s="1475"/>
      <c r="C272" s="1475"/>
      <c r="D272" s="1475"/>
      <c r="E272" s="1475"/>
      <c r="F272" s="1475"/>
      <c r="G272" s="1475"/>
      <c r="H272" s="1475"/>
      <c r="I272" s="1475"/>
      <c r="J272" s="1475"/>
      <c r="K272" s="1475"/>
    </row>
    <row r="273" spans="1:11" ht="15.75" customHeight="1">
      <c r="A273" s="1475"/>
      <c r="B273" s="1475"/>
      <c r="C273" s="1475"/>
      <c r="D273" s="1475"/>
      <c r="E273" s="1475"/>
      <c r="F273" s="1475"/>
      <c r="G273" s="1475"/>
      <c r="H273" s="1475"/>
      <c r="I273" s="1475"/>
      <c r="J273" s="1475"/>
      <c r="K273" s="1475"/>
    </row>
    <row r="274" spans="1:11" ht="15.75" customHeight="1">
      <c r="A274" s="1475"/>
      <c r="B274" s="1475"/>
      <c r="C274" s="1475"/>
      <c r="D274" s="1475"/>
      <c r="E274" s="1475"/>
      <c r="F274" s="1475"/>
      <c r="G274" s="1475"/>
      <c r="H274" s="1475"/>
      <c r="I274" s="1475"/>
      <c r="J274" s="1475"/>
      <c r="K274" s="1475"/>
    </row>
    <row r="275" spans="1:11" ht="15.75" customHeight="1">
      <c r="A275" s="1475"/>
      <c r="B275" s="1475"/>
      <c r="C275" s="1475"/>
      <c r="D275" s="1475"/>
      <c r="E275" s="1475"/>
      <c r="F275" s="1475"/>
      <c r="G275" s="1475"/>
      <c r="H275" s="1475"/>
      <c r="I275" s="1475"/>
      <c r="J275" s="1475"/>
      <c r="K275" s="1475"/>
    </row>
    <row r="276" spans="1:11" ht="15.75" customHeight="1">
      <c r="A276" s="1475"/>
      <c r="B276" s="1475"/>
      <c r="C276" s="1475"/>
      <c r="D276" s="1475"/>
      <c r="E276" s="1475"/>
      <c r="F276" s="1475"/>
      <c r="G276" s="1475"/>
      <c r="H276" s="1475"/>
      <c r="I276" s="1475"/>
      <c r="J276" s="1475"/>
      <c r="K276" s="1475"/>
    </row>
    <row r="277" spans="1:11" ht="15.75" customHeight="1">
      <c r="A277" s="1475"/>
      <c r="B277" s="1475"/>
      <c r="C277" s="1475"/>
      <c r="D277" s="1475"/>
      <c r="E277" s="1475"/>
      <c r="F277" s="1475"/>
      <c r="G277" s="1475"/>
      <c r="H277" s="1475"/>
      <c r="I277" s="1475"/>
      <c r="J277" s="1475"/>
      <c r="K277" s="1475"/>
    </row>
    <row r="278" spans="1:11" ht="15.75" customHeight="1">
      <c r="A278" s="1475"/>
      <c r="B278" s="1475"/>
      <c r="C278" s="1475"/>
      <c r="D278" s="1475"/>
      <c r="E278" s="1475"/>
      <c r="F278" s="1475"/>
      <c r="G278" s="1475"/>
      <c r="H278" s="1475"/>
      <c r="I278" s="1475"/>
      <c r="J278" s="1475"/>
      <c r="K278" s="1475"/>
    </row>
    <row r="279" spans="1:11" ht="15.75" customHeight="1">
      <c r="A279" s="1475"/>
      <c r="B279" s="1475"/>
      <c r="C279" s="1475"/>
      <c r="D279" s="1475"/>
      <c r="E279" s="1475"/>
      <c r="F279" s="1475"/>
      <c r="G279" s="1475"/>
      <c r="H279" s="1475"/>
      <c r="I279" s="1475"/>
      <c r="J279" s="1475"/>
      <c r="K279" s="1475"/>
    </row>
    <row r="280" spans="1:11" ht="15.75" customHeight="1">
      <c r="A280" s="1475"/>
      <c r="B280" s="1475"/>
      <c r="C280" s="1475"/>
      <c r="D280" s="1475"/>
      <c r="E280" s="1475"/>
      <c r="F280" s="1475"/>
      <c r="G280" s="1475"/>
      <c r="H280" s="1475"/>
      <c r="I280" s="1475"/>
      <c r="J280" s="1475"/>
      <c r="K280" s="1475"/>
    </row>
    <row r="281" spans="1:11" ht="15.75" customHeight="1">
      <c r="A281" s="1475"/>
      <c r="B281" s="1475"/>
      <c r="C281" s="1475"/>
      <c r="D281" s="1475"/>
      <c r="E281" s="1475"/>
      <c r="F281" s="1475"/>
      <c r="G281" s="1475"/>
      <c r="H281" s="1475"/>
      <c r="I281" s="1475"/>
      <c r="J281" s="1475"/>
      <c r="K281" s="1475"/>
    </row>
    <row r="282" spans="1:11" ht="15.75" customHeight="1">
      <c r="A282" s="1475"/>
      <c r="B282" s="1475"/>
      <c r="C282" s="1475"/>
      <c r="D282" s="1475"/>
      <c r="E282" s="1475"/>
      <c r="F282" s="1475"/>
      <c r="G282" s="1475"/>
      <c r="H282" s="1475"/>
      <c r="I282" s="1475"/>
      <c r="J282" s="1475"/>
      <c r="K282" s="1475"/>
    </row>
    <row r="283" spans="1:11" ht="15.75" customHeight="1">
      <c r="A283" s="1475"/>
      <c r="B283" s="1475"/>
      <c r="C283" s="1475"/>
      <c r="D283" s="1475"/>
      <c r="E283" s="1475"/>
      <c r="F283" s="1475"/>
      <c r="G283" s="1475"/>
      <c r="H283" s="1475"/>
      <c r="I283" s="1475"/>
      <c r="J283" s="1475"/>
      <c r="K283" s="1475"/>
    </row>
    <row r="284" spans="1:11" ht="15.75" customHeight="1">
      <c r="A284" s="1475"/>
      <c r="B284" s="1475"/>
      <c r="C284" s="1475"/>
      <c r="D284" s="1475"/>
      <c r="E284" s="1475"/>
      <c r="F284" s="1475"/>
      <c r="G284" s="1475"/>
      <c r="H284" s="1475"/>
      <c r="I284" s="1475"/>
      <c r="J284" s="1475"/>
      <c r="K284" s="1475"/>
    </row>
    <row r="285" spans="1:11" ht="15.75" customHeight="1">
      <c r="A285" s="1475"/>
      <c r="B285" s="1475"/>
      <c r="C285" s="1475"/>
      <c r="D285" s="1475"/>
      <c r="E285" s="1475"/>
      <c r="F285" s="1475"/>
      <c r="G285" s="1475"/>
      <c r="H285" s="1475"/>
      <c r="I285" s="1475"/>
      <c r="J285" s="1475"/>
      <c r="K285" s="1475"/>
    </row>
    <row r="286" spans="1:11" ht="15.75" customHeight="1">
      <c r="A286" s="1475"/>
      <c r="B286" s="1475"/>
      <c r="C286" s="1475"/>
      <c r="D286" s="1475"/>
      <c r="E286" s="1475"/>
      <c r="F286" s="1475"/>
      <c r="G286" s="1475"/>
      <c r="H286" s="1475"/>
      <c r="I286" s="1475"/>
      <c r="J286" s="1475"/>
      <c r="K286" s="1475"/>
    </row>
    <row r="287" spans="1:11" ht="15.75" customHeight="1">
      <c r="A287" s="1475"/>
      <c r="B287" s="1475"/>
      <c r="C287" s="1475"/>
      <c r="D287" s="1475"/>
      <c r="E287" s="1475"/>
      <c r="F287" s="1475"/>
      <c r="G287" s="1475"/>
      <c r="H287" s="1475"/>
      <c r="I287" s="1475"/>
      <c r="J287" s="1475"/>
      <c r="K287" s="1475"/>
    </row>
    <row r="288" spans="1:11" ht="15.75" customHeight="1">
      <c r="A288" s="1475"/>
      <c r="B288" s="1475"/>
      <c r="C288" s="1475"/>
      <c r="D288" s="1475"/>
      <c r="E288" s="1475"/>
      <c r="F288" s="1475"/>
      <c r="G288" s="1475"/>
      <c r="H288" s="1475"/>
      <c r="I288" s="1475"/>
      <c r="J288" s="1475"/>
      <c r="K288" s="1475"/>
    </row>
    <row r="289" spans="1:11" ht="15.75" customHeight="1">
      <c r="A289" s="1475"/>
      <c r="B289" s="1475"/>
      <c r="C289" s="1475"/>
      <c r="D289" s="1475"/>
      <c r="E289" s="1475"/>
      <c r="F289" s="1475"/>
      <c r="G289" s="1475"/>
      <c r="H289" s="1475"/>
      <c r="I289" s="1475"/>
      <c r="J289" s="1475"/>
      <c r="K289" s="1475"/>
    </row>
    <row r="290" spans="1:11" ht="15.75" customHeight="1">
      <c r="A290" s="1475"/>
      <c r="B290" s="1475"/>
      <c r="C290" s="1475"/>
      <c r="D290" s="1475"/>
      <c r="E290" s="1475"/>
      <c r="F290" s="1475"/>
      <c r="G290" s="1475"/>
      <c r="H290" s="1475"/>
      <c r="I290" s="1475"/>
      <c r="J290" s="1475"/>
      <c r="K290" s="1475"/>
    </row>
    <row r="291" spans="1:11" ht="15.75" customHeight="1">
      <c r="A291" s="1475"/>
      <c r="B291" s="1475"/>
      <c r="C291" s="1475"/>
      <c r="D291" s="1475"/>
      <c r="E291" s="1475"/>
      <c r="F291" s="1475"/>
      <c r="G291" s="1475"/>
      <c r="H291" s="1475"/>
      <c r="I291" s="1475"/>
      <c r="J291" s="1475"/>
      <c r="K291" s="1475"/>
    </row>
    <row r="292" spans="1:11" ht="15.75" customHeight="1">
      <c r="A292" s="1475"/>
      <c r="B292" s="1475"/>
      <c r="C292" s="1475"/>
      <c r="D292" s="1475"/>
      <c r="E292" s="1475"/>
      <c r="F292" s="1475"/>
      <c r="G292" s="1475"/>
      <c r="H292" s="1475"/>
      <c r="I292" s="1475"/>
      <c r="J292" s="1475"/>
      <c r="K292" s="1475"/>
    </row>
    <row r="293" spans="1:11" ht="15.75" customHeight="1">
      <c r="A293" s="1475"/>
      <c r="B293" s="1475"/>
      <c r="C293" s="1475"/>
      <c r="D293" s="1475"/>
      <c r="E293" s="1475"/>
      <c r="F293" s="1475"/>
      <c r="G293" s="1475"/>
      <c r="H293" s="1475"/>
      <c r="I293" s="1475"/>
      <c r="J293" s="1475"/>
      <c r="K293" s="1475"/>
    </row>
    <row r="294" spans="1:11" ht="15.75" customHeight="1">
      <c r="A294" s="1475"/>
      <c r="B294" s="1475"/>
      <c r="C294" s="1475"/>
      <c r="D294" s="1475"/>
      <c r="E294" s="1475"/>
      <c r="F294" s="1475"/>
      <c r="G294" s="1475"/>
      <c r="H294" s="1475"/>
      <c r="I294" s="1475"/>
      <c r="J294" s="1475"/>
      <c r="K294" s="1475"/>
    </row>
    <row r="295" spans="1:11" ht="15.75" customHeight="1">
      <c r="A295" s="1475"/>
      <c r="B295" s="1475"/>
      <c r="C295" s="1475"/>
      <c r="D295" s="1475"/>
      <c r="E295" s="1475"/>
      <c r="F295" s="1475"/>
      <c r="G295" s="1475"/>
      <c r="H295" s="1475"/>
      <c r="I295" s="1475"/>
      <c r="J295" s="1475"/>
      <c r="K295" s="1475"/>
    </row>
    <row r="296" spans="1:11" ht="15.75" customHeight="1">
      <c r="A296" s="1475"/>
      <c r="B296" s="1475"/>
      <c r="C296" s="1475"/>
      <c r="D296" s="1475"/>
      <c r="E296" s="1475"/>
      <c r="F296" s="1475"/>
      <c r="G296" s="1475"/>
      <c r="H296" s="1475"/>
      <c r="I296" s="1475"/>
      <c r="J296" s="1475"/>
      <c r="K296" s="1475"/>
    </row>
    <row r="297" spans="1:11" ht="15.75" customHeight="1">
      <c r="A297" s="1475"/>
      <c r="B297" s="1475"/>
      <c r="C297" s="1475"/>
      <c r="D297" s="1475"/>
      <c r="E297" s="1475"/>
      <c r="F297" s="1475"/>
      <c r="G297" s="1475"/>
      <c r="H297" s="1475"/>
      <c r="I297" s="1475"/>
      <c r="J297" s="1475"/>
      <c r="K297" s="1475"/>
    </row>
    <row r="298" spans="1:11" ht="15.75" customHeight="1">
      <c r="A298" s="1475"/>
      <c r="B298" s="1475"/>
      <c r="C298" s="1475"/>
      <c r="D298" s="1475"/>
      <c r="E298" s="1475"/>
      <c r="F298" s="1475"/>
      <c r="G298" s="1475"/>
      <c r="H298" s="1475"/>
      <c r="I298" s="1475"/>
      <c r="J298" s="1475"/>
      <c r="K298" s="1475"/>
    </row>
    <row r="299" spans="1:11" ht="15.75" customHeight="1">
      <c r="A299" s="1475"/>
      <c r="B299" s="1475"/>
      <c r="C299" s="1475"/>
      <c r="D299" s="1475"/>
      <c r="E299" s="1475"/>
      <c r="F299" s="1475"/>
      <c r="G299" s="1475"/>
      <c r="H299" s="1475"/>
      <c r="I299" s="1475"/>
      <c r="J299" s="1475"/>
      <c r="K299" s="1475"/>
    </row>
    <row r="300" spans="1:11" ht="15.75" customHeight="1">
      <c r="A300" s="1475"/>
      <c r="B300" s="1475"/>
      <c r="C300" s="1475"/>
      <c r="D300" s="1475"/>
      <c r="E300" s="1475"/>
      <c r="F300" s="1475"/>
      <c r="G300" s="1475"/>
      <c r="H300" s="1475"/>
      <c r="I300" s="1475"/>
      <c r="J300" s="1475"/>
      <c r="K300" s="1475"/>
    </row>
    <row r="301" spans="1:11" ht="15.75" customHeight="1">
      <c r="A301" s="1475"/>
      <c r="B301" s="1475"/>
      <c r="C301" s="1475"/>
      <c r="D301" s="1475"/>
      <c r="E301" s="1475"/>
      <c r="F301" s="1475"/>
      <c r="G301" s="1475"/>
      <c r="H301" s="1475"/>
      <c r="I301" s="1475"/>
      <c r="J301" s="1475"/>
      <c r="K301" s="1475"/>
    </row>
    <row r="302" spans="1:11" ht="15.75" customHeight="1">
      <c r="A302" s="1475"/>
      <c r="B302" s="1475"/>
      <c r="C302" s="1475"/>
      <c r="D302" s="1475"/>
      <c r="E302" s="1475"/>
      <c r="F302" s="1475"/>
      <c r="G302" s="1475"/>
      <c r="H302" s="1475"/>
      <c r="I302" s="1475"/>
      <c r="J302" s="1475"/>
      <c r="K302" s="1475"/>
    </row>
    <row r="303" spans="1:11" ht="15.75" customHeight="1">
      <c r="A303" s="1475"/>
      <c r="B303" s="1475"/>
      <c r="C303" s="1475"/>
      <c r="D303" s="1475"/>
      <c r="E303" s="1475"/>
      <c r="F303" s="1475"/>
      <c r="G303" s="1475"/>
      <c r="H303" s="1475"/>
      <c r="I303" s="1475"/>
      <c r="J303" s="1475"/>
      <c r="K303" s="1475"/>
    </row>
    <row r="304" spans="1:11" ht="15.75" customHeight="1">
      <c r="A304" s="1475"/>
      <c r="B304" s="1475"/>
      <c r="C304" s="1475"/>
      <c r="D304" s="1475"/>
      <c r="E304" s="1475"/>
      <c r="F304" s="1475"/>
      <c r="G304" s="1475"/>
      <c r="H304" s="1475"/>
      <c r="I304" s="1475"/>
      <c r="J304" s="1475"/>
      <c r="K304" s="1475"/>
    </row>
    <row r="305" spans="1:11" ht="15.75" customHeight="1">
      <c r="A305" s="1475"/>
      <c r="B305" s="1475"/>
      <c r="C305" s="1475"/>
      <c r="D305" s="1475"/>
      <c r="E305" s="1475"/>
      <c r="F305" s="1475"/>
      <c r="G305" s="1475"/>
      <c r="H305" s="1475"/>
      <c r="I305" s="1475"/>
      <c r="J305" s="1475"/>
      <c r="K305" s="1475"/>
    </row>
    <row r="306" spans="1:11" ht="15.75" customHeight="1">
      <c r="A306" s="1475"/>
      <c r="B306" s="1475"/>
      <c r="C306" s="1475"/>
      <c r="D306" s="1475"/>
      <c r="E306" s="1475"/>
      <c r="F306" s="1475"/>
      <c r="G306" s="1475"/>
      <c r="H306" s="1475"/>
      <c r="I306" s="1475"/>
      <c r="J306" s="1475"/>
      <c r="K306" s="1475"/>
    </row>
    <row r="307" spans="1:11" ht="15.75" customHeight="1">
      <c r="A307" s="1475"/>
      <c r="B307" s="1475"/>
      <c r="C307" s="1475"/>
      <c r="D307" s="1475"/>
      <c r="E307" s="1475"/>
      <c r="F307" s="1475"/>
      <c r="G307" s="1475"/>
      <c r="H307" s="1475"/>
      <c r="I307" s="1475"/>
      <c r="J307" s="1475"/>
      <c r="K307" s="1475"/>
    </row>
    <row r="308" spans="1:11" ht="15.75" customHeight="1">
      <c r="A308" s="1475"/>
      <c r="B308" s="1475"/>
      <c r="C308" s="1475"/>
      <c r="D308" s="1475"/>
      <c r="E308" s="1475"/>
      <c r="F308" s="1475"/>
      <c r="G308" s="1475"/>
      <c r="H308" s="1475"/>
      <c r="I308" s="1475"/>
      <c r="J308" s="1475"/>
      <c r="K308" s="1475"/>
    </row>
    <row r="309" spans="1:11" ht="15.75" customHeight="1">
      <c r="A309" s="1475"/>
      <c r="B309" s="1475"/>
      <c r="C309" s="1475"/>
      <c r="D309" s="1475"/>
      <c r="E309" s="1475"/>
      <c r="F309" s="1475"/>
      <c r="G309" s="1475"/>
      <c r="H309" s="1475"/>
      <c r="I309" s="1475"/>
      <c r="J309" s="1475"/>
      <c r="K309" s="1475"/>
    </row>
    <row r="310" spans="1:11" ht="15.75" customHeight="1">
      <c r="A310" s="1475"/>
      <c r="B310" s="1475"/>
      <c r="C310" s="1475"/>
      <c r="D310" s="1475"/>
      <c r="E310" s="1475"/>
      <c r="F310" s="1475"/>
      <c r="G310" s="1475"/>
      <c r="H310" s="1475"/>
      <c r="I310" s="1475"/>
      <c r="J310" s="1475"/>
      <c r="K310" s="1475"/>
    </row>
    <row r="311" spans="1:11" ht="15.75" customHeight="1">
      <c r="A311" s="1475"/>
      <c r="B311" s="1475"/>
      <c r="C311" s="1475"/>
      <c r="D311" s="1475"/>
      <c r="E311" s="1475"/>
      <c r="F311" s="1475"/>
      <c r="G311" s="1475"/>
      <c r="H311" s="1475"/>
      <c r="I311" s="1475"/>
      <c r="J311" s="1475"/>
      <c r="K311" s="1475"/>
    </row>
    <row r="312" spans="1:11" ht="15.75" customHeight="1">
      <c r="A312" s="1475"/>
      <c r="B312" s="1475"/>
      <c r="C312" s="1475"/>
      <c r="D312" s="1475"/>
      <c r="E312" s="1475"/>
      <c r="F312" s="1475"/>
      <c r="G312" s="1475"/>
      <c r="H312" s="1475"/>
      <c r="I312" s="1475"/>
      <c r="J312" s="1475"/>
      <c r="K312" s="1475"/>
    </row>
    <row r="313" spans="1:11" ht="15.75" customHeight="1">
      <c r="A313" s="1475"/>
      <c r="B313" s="1475"/>
      <c r="C313" s="1475"/>
      <c r="D313" s="1475"/>
      <c r="E313" s="1475"/>
      <c r="F313" s="1475"/>
      <c r="G313" s="1475"/>
      <c r="H313" s="1475"/>
      <c r="I313" s="1475"/>
      <c r="J313" s="1475"/>
      <c r="K313" s="1475"/>
    </row>
    <row r="314" spans="1:11" ht="15.75" customHeight="1">
      <c r="A314" s="1475"/>
      <c r="B314" s="1475"/>
      <c r="C314" s="1475"/>
      <c r="D314" s="1475"/>
      <c r="E314" s="1475"/>
      <c r="F314" s="1475"/>
      <c r="G314" s="1475"/>
      <c r="H314" s="1475"/>
      <c r="I314" s="1475"/>
      <c r="J314" s="1475"/>
      <c r="K314" s="1475"/>
    </row>
    <row r="315" spans="1:11" ht="15.75" customHeight="1">
      <c r="A315" s="1475"/>
      <c r="B315" s="1475"/>
      <c r="C315" s="1475"/>
      <c r="D315" s="1475"/>
      <c r="E315" s="1475"/>
      <c r="F315" s="1475"/>
      <c r="G315" s="1475"/>
      <c r="H315" s="1475"/>
      <c r="I315" s="1475"/>
      <c r="J315" s="1475"/>
      <c r="K315" s="1475"/>
    </row>
    <row r="316" spans="1:11" ht="15.75" customHeight="1">
      <c r="A316" s="1475"/>
      <c r="B316" s="1475"/>
      <c r="C316" s="1475"/>
      <c r="D316" s="1475"/>
      <c r="E316" s="1475"/>
      <c r="F316" s="1475"/>
      <c r="G316" s="1475"/>
      <c r="H316" s="1475"/>
      <c r="I316" s="1475"/>
      <c r="J316" s="1475"/>
      <c r="K316" s="1475"/>
    </row>
    <row r="317" spans="1:11" ht="15.75" customHeight="1">
      <c r="A317" s="1475"/>
      <c r="B317" s="1475"/>
      <c r="C317" s="1475"/>
      <c r="D317" s="1475"/>
      <c r="E317" s="1475"/>
      <c r="F317" s="1475"/>
      <c r="G317" s="1475"/>
      <c r="H317" s="1475"/>
      <c r="I317" s="1475"/>
      <c r="J317" s="1475"/>
      <c r="K317" s="1475"/>
    </row>
    <row r="318" spans="1:11" ht="15.75" customHeight="1">
      <c r="A318" s="1475"/>
      <c r="B318" s="1475"/>
      <c r="C318" s="1475"/>
      <c r="D318" s="1475"/>
      <c r="E318" s="1475"/>
      <c r="F318" s="1475"/>
      <c r="G318" s="1475"/>
      <c r="H318" s="1475"/>
      <c r="I318" s="1475"/>
      <c r="J318" s="1475"/>
      <c r="K318" s="1475"/>
    </row>
    <row r="319" spans="1:11" ht="15.75" customHeight="1">
      <c r="A319" s="1475"/>
      <c r="B319" s="1475"/>
      <c r="C319" s="1475"/>
      <c r="D319" s="1475"/>
      <c r="E319" s="1475"/>
      <c r="F319" s="1475"/>
      <c r="G319" s="1475"/>
      <c r="H319" s="1475"/>
      <c r="I319" s="1475"/>
      <c r="J319" s="1475"/>
      <c r="K319" s="1475"/>
    </row>
    <row r="320" spans="1:11" ht="15.75" customHeight="1">
      <c r="A320" s="1475"/>
      <c r="B320" s="1475"/>
      <c r="C320" s="1475"/>
      <c r="D320" s="1475"/>
      <c r="E320" s="1475"/>
      <c r="F320" s="1475"/>
      <c r="G320" s="1475"/>
      <c r="H320" s="1475"/>
      <c r="I320" s="1475"/>
      <c r="J320" s="1475"/>
      <c r="K320" s="1475"/>
    </row>
    <row r="321" spans="1:11" ht="15.75" customHeight="1">
      <c r="A321" s="1475"/>
      <c r="B321" s="1475"/>
      <c r="C321" s="1475"/>
      <c r="D321" s="1475"/>
      <c r="E321" s="1475"/>
      <c r="F321" s="1475"/>
      <c r="G321" s="1475"/>
      <c r="H321" s="1475"/>
      <c r="I321" s="1475"/>
      <c r="J321" s="1475"/>
      <c r="K321" s="1475"/>
    </row>
    <row r="322" spans="1:11" ht="15.75" customHeight="1">
      <c r="A322" s="1475"/>
      <c r="B322" s="1475"/>
      <c r="C322" s="1475"/>
      <c r="D322" s="1475"/>
      <c r="E322" s="1475"/>
      <c r="F322" s="1475"/>
      <c r="G322" s="1475"/>
      <c r="H322" s="1475"/>
      <c r="I322" s="1475"/>
      <c r="J322" s="1475"/>
      <c r="K322" s="1475"/>
    </row>
    <row r="323" spans="1:11" ht="15.75" customHeight="1">
      <c r="A323" s="1475"/>
      <c r="B323" s="1475"/>
      <c r="C323" s="1475"/>
      <c r="D323" s="1475"/>
      <c r="E323" s="1475"/>
      <c r="F323" s="1475"/>
      <c r="G323" s="1475"/>
      <c r="H323" s="1475"/>
      <c r="I323" s="1475"/>
      <c r="J323" s="1475"/>
      <c r="K323" s="1475"/>
    </row>
    <row r="324" spans="1:11" ht="15.75" customHeight="1">
      <c r="A324" s="1475"/>
      <c r="B324" s="1475"/>
      <c r="C324" s="1475"/>
      <c r="D324" s="1475"/>
      <c r="E324" s="1475"/>
      <c r="F324" s="1475"/>
      <c r="G324" s="1475"/>
      <c r="H324" s="1475"/>
      <c r="I324" s="1475"/>
      <c r="J324" s="1475"/>
      <c r="K324" s="1475"/>
    </row>
    <row r="325" spans="1:11" ht="15.75" customHeight="1">
      <c r="A325" s="1475"/>
      <c r="B325" s="1475"/>
      <c r="C325" s="1475"/>
      <c r="D325" s="1475"/>
      <c r="E325" s="1475"/>
      <c r="F325" s="1475"/>
      <c r="G325" s="1475"/>
      <c r="H325" s="1475"/>
      <c r="I325" s="1475"/>
      <c r="J325" s="1475"/>
      <c r="K325" s="1475"/>
    </row>
    <row r="326" spans="1:11" ht="15.75" customHeight="1">
      <c r="A326" s="1475"/>
      <c r="B326" s="1475"/>
      <c r="C326" s="1475"/>
      <c r="D326" s="1475"/>
      <c r="E326" s="1475"/>
      <c r="F326" s="1475"/>
      <c r="G326" s="1475"/>
      <c r="H326" s="1475"/>
      <c r="I326" s="1475"/>
      <c r="J326" s="1475"/>
      <c r="K326" s="1475"/>
    </row>
    <row r="327" spans="1:11" ht="15.75" customHeight="1">
      <c r="A327" s="1475"/>
      <c r="B327" s="1475"/>
      <c r="C327" s="1475"/>
      <c r="D327" s="1475"/>
      <c r="E327" s="1475"/>
      <c r="F327" s="1475"/>
      <c r="G327" s="1475"/>
      <c r="H327" s="1475"/>
      <c r="I327" s="1475"/>
      <c r="J327" s="1475"/>
      <c r="K327" s="1475"/>
    </row>
    <row r="328" spans="1:11" ht="15.75" customHeight="1">
      <c r="A328" s="1475"/>
      <c r="B328" s="1475"/>
      <c r="C328" s="1475"/>
      <c r="D328" s="1475"/>
      <c r="E328" s="1475"/>
      <c r="F328" s="1475"/>
      <c r="G328" s="1475"/>
      <c r="H328" s="1475"/>
      <c r="I328" s="1475"/>
      <c r="J328" s="1475"/>
      <c r="K328" s="1475"/>
    </row>
    <row r="329" spans="1:11" ht="15.75" customHeight="1">
      <c r="A329" s="1475"/>
      <c r="B329" s="1475"/>
      <c r="C329" s="1475"/>
      <c r="D329" s="1475"/>
      <c r="E329" s="1475"/>
      <c r="F329" s="1475"/>
      <c r="G329" s="1475"/>
      <c r="H329" s="1475"/>
      <c r="I329" s="1475"/>
      <c r="J329" s="1475"/>
      <c r="K329" s="1475"/>
    </row>
    <row r="330" spans="1:11" ht="15.75" customHeight="1">
      <c r="A330" s="1475"/>
      <c r="B330" s="1475"/>
      <c r="C330" s="1475"/>
      <c r="D330" s="1475"/>
      <c r="E330" s="1475"/>
      <c r="F330" s="1475"/>
      <c r="G330" s="1475"/>
      <c r="H330" s="1475"/>
      <c r="I330" s="1475"/>
      <c r="J330" s="1475"/>
      <c r="K330" s="1475"/>
    </row>
    <row r="331" spans="1:11" ht="15.75" customHeight="1">
      <c r="A331" s="1475"/>
      <c r="B331" s="1475"/>
      <c r="C331" s="1475"/>
      <c r="D331" s="1475"/>
      <c r="E331" s="1475"/>
      <c r="F331" s="1475"/>
      <c r="G331" s="1475"/>
      <c r="H331" s="1475"/>
      <c r="I331" s="1475"/>
      <c r="J331" s="1475"/>
      <c r="K331" s="1475"/>
    </row>
    <row r="332" spans="1:11" ht="15.75" customHeight="1">
      <c r="A332" s="1475"/>
      <c r="B332" s="1475"/>
      <c r="C332" s="1475"/>
      <c r="D332" s="1475"/>
      <c r="E332" s="1475"/>
      <c r="F332" s="1475"/>
      <c r="G332" s="1475"/>
      <c r="H332" s="1475"/>
      <c r="I332" s="1475"/>
      <c r="J332" s="1475"/>
      <c r="K332" s="1475"/>
    </row>
    <row r="333" spans="1:11" ht="15.75" customHeight="1">
      <c r="A333" s="1475"/>
      <c r="B333" s="1475"/>
      <c r="C333" s="1475"/>
      <c r="D333" s="1475"/>
      <c r="E333" s="1475"/>
      <c r="F333" s="1475"/>
      <c r="G333" s="1475"/>
      <c r="H333" s="1475"/>
      <c r="I333" s="1475"/>
      <c r="J333" s="1475"/>
      <c r="K333" s="1475"/>
    </row>
    <row r="334" spans="1:11" ht="15.75" customHeight="1">
      <c r="A334" s="1475"/>
      <c r="B334" s="1475"/>
      <c r="C334" s="1475"/>
      <c r="D334" s="1475"/>
      <c r="E334" s="1475"/>
      <c r="F334" s="1475"/>
      <c r="G334" s="1475"/>
      <c r="H334" s="1475"/>
      <c r="I334" s="1475"/>
      <c r="J334" s="1475"/>
      <c r="K334" s="1475"/>
    </row>
    <row r="335" spans="1:11" ht="15.75" customHeight="1">
      <c r="A335" s="1475"/>
      <c r="B335" s="1475"/>
      <c r="C335" s="1475"/>
      <c r="D335" s="1475"/>
      <c r="E335" s="1475"/>
      <c r="F335" s="1475"/>
      <c r="G335" s="1475"/>
      <c r="H335" s="1475"/>
      <c r="I335" s="1475"/>
      <c r="J335" s="1475"/>
      <c r="K335" s="1475"/>
    </row>
    <row r="336" spans="1:11" ht="15.75" customHeight="1">
      <c r="A336" s="1475"/>
      <c r="B336" s="1475"/>
      <c r="C336" s="1475"/>
      <c r="D336" s="1475"/>
      <c r="E336" s="1475"/>
      <c r="F336" s="1475"/>
      <c r="G336" s="1475"/>
      <c r="H336" s="1475"/>
      <c r="I336" s="1475"/>
      <c r="J336" s="1475"/>
      <c r="K336" s="1475"/>
    </row>
    <row r="337" spans="1:11" ht="15.75" customHeight="1">
      <c r="A337" s="1475"/>
      <c r="B337" s="1475"/>
      <c r="C337" s="1475"/>
      <c r="D337" s="1475"/>
      <c r="E337" s="1475"/>
      <c r="F337" s="1475"/>
      <c r="G337" s="1475"/>
      <c r="H337" s="1475"/>
      <c r="I337" s="1475"/>
      <c r="J337" s="1475"/>
      <c r="K337" s="1475"/>
    </row>
    <row r="338" spans="1:11" ht="15.75" customHeight="1">
      <c r="A338" s="1475"/>
      <c r="B338" s="1475"/>
      <c r="C338" s="1475"/>
      <c r="D338" s="1475"/>
      <c r="E338" s="1475"/>
      <c r="F338" s="1475"/>
      <c r="G338" s="1475"/>
      <c r="H338" s="1475"/>
      <c r="I338" s="1475"/>
      <c r="J338" s="1475"/>
      <c r="K338" s="1475"/>
    </row>
    <row r="339" spans="1:11" ht="15.75" customHeight="1">
      <c r="A339" s="1475"/>
      <c r="B339" s="1475"/>
      <c r="C339" s="1475"/>
      <c r="D339" s="1475"/>
      <c r="E339" s="1475"/>
      <c r="F339" s="1475"/>
      <c r="G339" s="1475"/>
      <c r="H339" s="1475"/>
      <c r="I339" s="1475"/>
      <c r="J339" s="1475"/>
      <c r="K339" s="1475"/>
    </row>
    <row r="340" spans="1:11" ht="15.75" customHeight="1">
      <c r="A340" s="1475"/>
      <c r="B340" s="1475"/>
      <c r="C340" s="1475"/>
      <c r="D340" s="1475"/>
      <c r="E340" s="1475"/>
      <c r="F340" s="1475"/>
      <c r="G340" s="1475"/>
      <c r="H340" s="1475"/>
      <c r="I340" s="1475"/>
      <c r="J340" s="1475"/>
      <c r="K340" s="1475"/>
    </row>
    <row r="341" spans="1:11" ht="15.75" customHeight="1">
      <c r="A341" s="1475"/>
      <c r="B341" s="1475"/>
      <c r="C341" s="1475"/>
      <c r="D341" s="1475"/>
      <c r="E341" s="1475"/>
      <c r="F341" s="1475"/>
      <c r="G341" s="1475"/>
      <c r="H341" s="1475"/>
      <c r="I341" s="1475"/>
      <c r="J341" s="1475"/>
      <c r="K341" s="1475"/>
    </row>
    <row r="342" spans="1:11" ht="15.75" customHeight="1">
      <c r="A342" s="1475"/>
      <c r="B342" s="1475"/>
      <c r="C342" s="1475"/>
      <c r="D342" s="1475"/>
      <c r="E342" s="1475"/>
      <c r="F342" s="1475"/>
      <c r="G342" s="1475"/>
      <c r="H342" s="1475"/>
      <c r="I342" s="1475"/>
      <c r="J342" s="1475"/>
      <c r="K342" s="1475"/>
    </row>
    <row r="343" spans="1:11" ht="15.75" customHeight="1">
      <c r="A343" s="1475"/>
      <c r="B343" s="1475"/>
      <c r="C343" s="1475"/>
      <c r="D343" s="1475"/>
      <c r="E343" s="1475"/>
      <c r="F343" s="1475"/>
      <c r="G343" s="1475"/>
      <c r="H343" s="1475"/>
      <c r="I343" s="1475"/>
      <c r="J343" s="1475"/>
      <c r="K343" s="1475"/>
    </row>
    <row r="344" spans="1:11" ht="15.75" customHeight="1">
      <c r="A344" s="1475"/>
      <c r="B344" s="1475"/>
      <c r="C344" s="1475"/>
      <c r="D344" s="1475"/>
      <c r="E344" s="1475"/>
      <c r="F344" s="1475"/>
      <c r="G344" s="1475"/>
      <c r="H344" s="1475"/>
      <c r="I344" s="1475"/>
      <c r="J344" s="1475"/>
      <c r="K344" s="1475"/>
    </row>
    <row r="345" spans="1:11" ht="15.75" customHeight="1">
      <c r="A345" s="1475"/>
      <c r="B345" s="1475"/>
      <c r="C345" s="1475"/>
      <c r="D345" s="1475"/>
      <c r="E345" s="1475"/>
      <c r="F345" s="1475"/>
      <c r="G345" s="1475"/>
      <c r="H345" s="1475"/>
      <c r="I345" s="1475"/>
      <c r="J345" s="1475"/>
      <c r="K345" s="1475"/>
    </row>
    <row r="346" spans="1:11" ht="15.75" customHeight="1">
      <c r="A346" s="1475"/>
      <c r="B346" s="1475"/>
      <c r="C346" s="1475"/>
      <c r="D346" s="1475"/>
      <c r="E346" s="1475"/>
      <c r="F346" s="1475"/>
      <c r="G346" s="1475"/>
      <c r="H346" s="1475"/>
      <c r="I346" s="1475"/>
      <c r="J346" s="1475"/>
      <c r="K346" s="1475"/>
    </row>
    <row r="347" spans="1:11" ht="15.75" customHeight="1">
      <c r="A347" s="1475"/>
      <c r="B347" s="1475"/>
      <c r="C347" s="1475"/>
      <c r="D347" s="1475"/>
      <c r="E347" s="1475"/>
      <c r="F347" s="1475"/>
      <c r="G347" s="1475"/>
      <c r="H347" s="1475"/>
      <c r="I347" s="1475"/>
      <c r="J347" s="1475"/>
      <c r="K347" s="1475"/>
    </row>
    <row r="348" spans="1:11" ht="15.75" customHeight="1">
      <c r="A348" s="1475"/>
      <c r="B348" s="1475"/>
      <c r="C348" s="1475"/>
      <c r="D348" s="1475"/>
      <c r="E348" s="1475"/>
      <c r="F348" s="1475"/>
      <c r="G348" s="1475"/>
      <c r="H348" s="1475"/>
      <c r="I348" s="1475"/>
      <c r="J348" s="1475"/>
      <c r="K348" s="1475"/>
    </row>
    <row r="349" spans="1:11" ht="15.75" customHeight="1">
      <c r="A349" s="1475"/>
      <c r="B349" s="1475"/>
      <c r="C349" s="1475"/>
      <c r="D349" s="1475"/>
      <c r="E349" s="1475"/>
      <c r="F349" s="1475"/>
      <c r="G349" s="1475"/>
      <c r="H349" s="1475"/>
      <c r="I349" s="1475"/>
      <c r="J349" s="1475"/>
      <c r="K349" s="1475"/>
    </row>
    <row r="350" spans="1:11" ht="15.75" customHeight="1">
      <c r="A350" s="1475"/>
      <c r="B350" s="1475"/>
      <c r="C350" s="1475"/>
      <c r="D350" s="1475"/>
      <c r="E350" s="1475"/>
      <c r="F350" s="1475"/>
      <c r="G350" s="1475"/>
      <c r="H350" s="1475"/>
      <c r="I350" s="1475"/>
      <c r="J350" s="1475"/>
      <c r="K350" s="1475"/>
    </row>
    <row r="351" spans="1:11" ht="15.75" customHeight="1">
      <c r="A351" s="1475"/>
      <c r="B351" s="1475"/>
      <c r="C351" s="1475"/>
      <c r="D351" s="1475"/>
      <c r="E351" s="1475"/>
      <c r="F351" s="1475"/>
      <c r="G351" s="1475"/>
      <c r="H351" s="1475"/>
      <c r="I351" s="1475"/>
      <c r="J351" s="1475"/>
      <c r="K351" s="1475"/>
    </row>
    <row r="352" spans="1:11" ht="15.75" customHeight="1">
      <c r="A352" s="1475"/>
      <c r="B352" s="1475"/>
      <c r="C352" s="1475"/>
      <c r="D352" s="1475"/>
      <c r="E352" s="1475"/>
      <c r="F352" s="1475"/>
      <c r="G352" s="1475"/>
      <c r="H352" s="1475"/>
      <c r="I352" s="1475"/>
      <c r="J352" s="1475"/>
      <c r="K352" s="1475"/>
    </row>
    <row r="353" spans="1:11" ht="15.75" customHeight="1">
      <c r="A353" s="1475"/>
      <c r="B353" s="1475"/>
      <c r="C353" s="1475"/>
      <c r="D353" s="1475"/>
      <c r="E353" s="1475"/>
      <c r="F353" s="1475"/>
      <c r="G353" s="1475"/>
      <c r="H353" s="1475"/>
      <c r="I353" s="1475"/>
      <c r="J353" s="1475"/>
      <c r="K353" s="1475"/>
    </row>
    <row r="354" spans="1:11" ht="15.75" customHeight="1">
      <c r="A354" s="1475"/>
      <c r="B354" s="1475"/>
      <c r="C354" s="1475"/>
      <c r="D354" s="1475"/>
      <c r="E354" s="1475"/>
      <c r="F354" s="1475"/>
      <c r="G354" s="1475"/>
      <c r="H354" s="1475"/>
      <c r="I354" s="1475"/>
      <c r="J354" s="1475"/>
      <c r="K354" s="1475"/>
    </row>
    <row r="355" spans="1:11" ht="15.75" customHeight="1">
      <c r="A355" s="1475"/>
      <c r="B355" s="1475"/>
      <c r="C355" s="1475"/>
      <c r="D355" s="1475"/>
      <c r="E355" s="1475"/>
      <c r="F355" s="1475"/>
      <c r="G355" s="1475"/>
      <c r="H355" s="1475"/>
      <c r="I355" s="1475"/>
      <c r="J355" s="1475"/>
      <c r="K355" s="1475"/>
    </row>
    <row r="356" spans="1:11" ht="15.75" customHeight="1">
      <c r="A356" s="1475"/>
      <c r="B356" s="1475"/>
      <c r="C356" s="1475"/>
      <c r="D356" s="1475"/>
      <c r="E356" s="1475"/>
      <c r="F356" s="1475"/>
      <c r="G356" s="1475"/>
      <c r="H356" s="1475"/>
      <c r="I356" s="1475"/>
      <c r="J356" s="1475"/>
      <c r="K356" s="1475"/>
    </row>
    <row r="357" spans="1:11" ht="15.75" customHeight="1">
      <c r="A357" s="1475"/>
      <c r="B357" s="1475"/>
      <c r="C357" s="1475"/>
      <c r="D357" s="1475"/>
      <c r="E357" s="1475"/>
      <c r="F357" s="1475"/>
      <c r="G357" s="1475"/>
      <c r="H357" s="1475"/>
      <c r="I357" s="1475"/>
      <c r="J357" s="1475"/>
      <c r="K357" s="1475"/>
    </row>
    <row r="358" spans="1:11" ht="15.75" customHeight="1">
      <c r="A358" s="1475"/>
      <c r="B358" s="1475"/>
      <c r="C358" s="1475"/>
      <c r="D358" s="1475"/>
      <c r="E358" s="1475"/>
      <c r="F358" s="1475"/>
      <c r="G358" s="1475"/>
      <c r="H358" s="1475"/>
      <c r="I358" s="1475"/>
      <c r="J358" s="1475"/>
      <c r="K358" s="1475"/>
    </row>
    <row r="359" spans="1:11" ht="15.75" customHeight="1">
      <c r="A359" s="1475"/>
      <c r="B359" s="1475"/>
      <c r="C359" s="1475"/>
      <c r="D359" s="1475"/>
      <c r="E359" s="1475"/>
      <c r="F359" s="1475"/>
      <c r="G359" s="1475"/>
      <c r="H359" s="1475"/>
      <c r="I359" s="1475"/>
      <c r="J359" s="1475"/>
      <c r="K359" s="1475"/>
    </row>
    <row r="360" spans="1:11" ht="15.75" customHeight="1">
      <c r="A360" s="1475"/>
      <c r="B360" s="1475"/>
      <c r="C360" s="1475"/>
      <c r="D360" s="1475"/>
      <c r="E360" s="1475"/>
      <c r="F360" s="1475"/>
      <c r="G360" s="1475"/>
      <c r="H360" s="1475"/>
      <c r="I360" s="1475"/>
      <c r="J360" s="1475"/>
      <c r="K360" s="1475"/>
    </row>
    <row r="361" spans="1:11" ht="15.75" customHeight="1">
      <c r="A361" s="1475"/>
      <c r="B361" s="1475"/>
      <c r="C361" s="1475"/>
      <c r="D361" s="1475"/>
      <c r="E361" s="1475"/>
      <c r="F361" s="1475"/>
      <c r="G361" s="1475"/>
      <c r="H361" s="1475"/>
      <c r="I361" s="1475"/>
      <c r="J361" s="1475"/>
      <c r="K361" s="1475"/>
    </row>
    <row r="362" spans="1:11" ht="15.75" customHeight="1">
      <c r="A362" s="1475"/>
      <c r="B362" s="1475"/>
      <c r="C362" s="1475"/>
      <c r="D362" s="1475"/>
      <c r="E362" s="1475"/>
      <c r="F362" s="1475"/>
      <c r="G362" s="1475"/>
      <c r="H362" s="1475"/>
      <c r="I362" s="1475"/>
      <c r="J362" s="1475"/>
      <c r="K362" s="1475"/>
    </row>
    <row r="363" spans="1:11" ht="15.75" customHeight="1">
      <c r="A363" s="1475"/>
      <c r="B363" s="1475"/>
      <c r="C363" s="1475"/>
      <c r="D363" s="1475"/>
      <c r="E363" s="1475"/>
      <c r="F363" s="1475"/>
      <c r="G363" s="1475"/>
      <c r="H363" s="1475"/>
      <c r="I363" s="1475"/>
      <c r="J363" s="1475"/>
      <c r="K363" s="1475"/>
    </row>
    <row r="364" spans="1:11" ht="15.75" customHeight="1">
      <c r="A364" s="1475"/>
      <c r="B364" s="1475"/>
      <c r="C364" s="1475"/>
      <c r="D364" s="1475"/>
      <c r="E364" s="1475"/>
      <c r="F364" s="1475"/>
      <c r="G364" s="1475"/>
      <c r="H364" s="1475"/>
      <c r="I364" s="1475"/>
      <c r="J364" s="1475"/>
      <c r="K364" s="1475"/>
    </row>
    <row r="365" spans="1:11" ht="15.75" customHeight="1">
      <c r="A365" s="1475"/>
      <c r="B365" s="1475"/>
      <c r="C365" s="1475"/>
      <c r="D365" s="1475"/>
      <c r="E365" s="1475"/>
      <c r="F365" s="1475"/>
      <c r="G365" s="1475"/>
      <c r="H365" s="1475"/>
      <c r="I365" s="1475"/>
      <c r="J365" s="1475"/>
      <c r="K365" s="1475"/>
    </row>
    <row r="366" spans="1:11" ht="15.75" customHeight="1">
      <c r="A366" s="1475"/>
      <c r="B366" s="1475"/>
      <c r="C366" s="1475"/>
      <c r="D366" s="1475"/>
      <c r="E366" s="1475"/>
      <c r="F366" s="1475"/>
      <c r="G366" s="1475"/>
      <c r="H366" s="1475"/>
      <c r="I366" s="1475"/>
      <c r="J366" s="1475"/>
      <c r="K366" s="1475"/>
    </row>
    <row r="367" spans="1:11" ht="15.75" customHeight="1">
      <c r="A367" s="1475"/>
      <c r="B367" s="1475"/>
      <c r="C367" s="1475"/>
      <c r="D367" s="1475"/>
      <c r="E367" s="1475"/>
      <c r="F367" s="1475"/>
      <c r="G367" s="1475"/>
      <c r="H367" s="1475"/>
      <c r="I367" s="1475"/>
      <c r="J367" s="1475"/>
      <c r="K367" s="1475"/>
    </row>
    <row r="368" spans="1:11" ht="15.75" customHeight="1">
      <c r="A368" s="1475"/>
      <c r="B368" s="1475"/>
      <c r="C368" s="1475"/>
      <c r="D368" s="1475"/>
      <c r="E368" s="1475"/>
      <c r="F368" s="1475"/>
      <c r="G368" s="1475"/>
      <c r="H368" s="1475"/>
      <c r="I368" s="1475"/>
      <c r="J368" s="1475"/>
      <c r="K368" s="1475"/>
    </row>
    <row r="369" spans="1:11" ht="15.75" customHeight="1">
      <c r="A369" s="1475"/>
      <c r="B369" s="1475"/>
      <c r="C369" s="1475"/>
      <c r="D369" s="1475"/>
      <c r="E369" s="1475"/>
      <c r="F369" s="1475"/>
      <c r="G369" s="1475"/>
      <c r="H369" s="1475"/>
      <c r="I369" s="1475"/>
      <c r="J369" s="1475"/>
      <c r="K369" s="1475"/>
    </row>
    <row r="370" spans="1:11" ht="15.75" customHeight="1">
      <c r="A370" s="1475"/>
      <c r="B370" s="1475"/>
      <c r="C370" s="1475"/>
      <c r="D370" s="1475"/>
      <c r="E370" s="1475"/>
      <c r="F370" s="1475"/>
      <c r="G370" s="1475"/>
      <c r="H370" s="1475"/>
      <c r="I370" s="1475"/>
      <c r="J370" s="1475"/>
      <c r="K370" s="1475"/>
    </row>
    <row r="371" spans="1:11" ht="15.75" customHeight="1">
      <c r="A371" s="1475"/>
      <c r="B371" s="1475"/>
      <c r="C371" s="1475"/>
      <c r="D371" s="1475"/>
      <c r="E371" s="1475"/>
      <c r="F371" s="1475"/>
      <c r="G371" s="1475"/>
      <c r="H371" s="1475"/>
      <c r="I371" s="1475"/>
      <c r="J371" s="1475"/>
      <c r="K371" s="1475"/>
    </row>
    <row r="372" spans="1:11" ht="15.75" customHeight="1">
      <c r="A372" s="1475"/>
      <c r="B372" s="1475"/>
      <c r="C372" s="1475"/>
      <c r="D372" s="1475"/>
      <c r="E372" s="1475"/>
      <c r="F372" s="1475"/>
      <c r="G372" s="1475"/>
      <c r="H372" s="1475"/>
      <c r="I372" s="1475"/>
      <c r="J372" s="1475"/>
      <c r="K372" s="1475"/>
    </row>
    <row r="373" spans="1:11" ht="15.75" customHeight="1">
      <c r="A373" s="1475"/>
      <c r="B373" s="1475"/>
      <c r="C373" s="1475"/>
      <c r="D373" s="1475"/>
      <c r="E373" s="1475"/>
      <c r="F373" s="1475"/>
      <c r="G373" s="1475"/>
      <c r="H373" s="1475"/>
      <c r="I373" s="1475"/>
      <c r="J373" s="1475"/>
      <c r="K373" s="1475"/>
    </row>
    <row r="374" spans="1:11" ht="15.75" customHeight="1">
      <c r="A374" s="1475"/>
      <c r="B374" s="1475"/>
      <c r="C374" s="1475"/>
      <c r="D374" s="1475"/>
      <c r="E374" s="1475"/>
      <c r="F374" s="1475"/>
      <c r="G374" s="1475"/>
      <c r="H374" s="1475"/>
      <c r="I374" s="1475"/>
      <c r="J374" s="1475"/>
      <c r="K374" s="1475"/>
    </row>
    <row r="375" spans="1:11" ht="15.75" customHeight="1">
      <c r="A375" s="1475"/>
      <c r="B375" s="1475"/>
      <c r="C375" s="1475"/>
      <c r="D375" s="1475"/>
      <c r="E375" s="1475"/>
      <c r="F375" s="1475"/>
      <c r="G375" s="1475"/>
      <c r="H375" s="1475"/>
      <c r="I375" s="1475"/>
      <c r="J375" s="1475"/>
      <c r="K375" s="1475"/>
    </row>
    <row r="376" spans="1:11" ht="15.75" customHeight="1">
      <c r="A376" s="1475"/>
      <c r="B376" s="1475"/>
      <c r="C376" s="1475"/>
      <c r="D376" s="1475"/>
      <c r="E376" s="1475"/>
      <c r="F376" s="1475"/>
      <c r="G376" s="1475"/>
      <c r="H376" s="1475"/>
      <c r="I376" s="1475"/>
      <c r="J376" s="1475"/>
      <c r="K376" s="1475"/>
    </row>
    <row r="377" spans="1:11" ht="15.75" customHeight="1">
      <c r="A377" s="1475"/>
      <c r="B377" s="1475"/>
      <c r="C377" s="1475"/>
      <c r="D377" s="1475"/>
      <c r="E377" s="1475"/>
      <c r="F377" s="1475"/>
      <c r="G377" s="1475"/>
      <c r="H377" s="1475"/>
      <c r="I377" s="1475"/>
      <c r="J377" s="1475"/>
      <c r="K377" s="1475"/>
    </row>
    <row r="378" spans="1:11" ht="15.75" customHeight="1">
      <c r="A378" s="1475"/>
      <c r="B378" s="1475"/>
      <c r="C378" s="1475"/>
      <c r="D378" s="1475"/>
      <c r="E378" s="1475"/>
      <c r="F378" s="1475"/>
      <c r="G378" s="1475"/>
      <c r="H378" s="1475"/>
      <c r="I378" s="1475"/>
      <c r="J378" s="1475"/>
      <c r="K378" s="1475"/>
    </row>
    <row r="379" spans="1:11" ht="15.75" customHeight="1">
      <c r="A379" s="1475"/>
      <c r="B379" s="1475"/>
      <c r="C379" s="1475"/>
      <c r="D379" s="1475"/>
      <c r="E379" s="1475"/>
      <c r="F379" s="1475"/>
      <c r="G379" s="1475"/>
      <c r="H379" s="1475"/>
      <c r="I379" s="1475"/>
      <c r="J379" s="1475"/>
      <c r="K379" s="1475"/>
    </row>
    <row r="380" spans="1:11" ht="15.75" customHeight="1">
      <c r="A380" s="1475"/>
      <c r="B380" s="1475"/>
      <c r="C380" s="1475"/>
      <c r="D380" s="1475"/>
      <c r="E380" s="1475"/>
      <c r="F380" s="1475"/>
      <c r="G380" s="1475"/>
      <c r="H380" s="1475"/>
      <c r="I380" s="1475"/>
      <c r="J380" s="1475"/>
      <c r="K380" s="1475"/>
    </row>
    <row r="381" spans="1:11" ht="15.75" customHeight="1">
      <c r="A381" s="1475"/>
      <c r="B381" s="1475"/>
      <c r="C381" s="1475"/>
      <c r="D381" s="1475"/>
      <c r="E381" s="1475"/>
      <c r="F381" s="1475"/>
      <c r="G381" s="1475"/>
      <c r="H381" s="1475"/>
      <c r="I381" s="1475"/>
      <c r="J381" s="1475"/>
      <c r="K381" s="1475"/>
    </row>
    <row r="382" spans="1:11" ht="15.75" customHeight="1">
      <c r="A382" s="1475"/>
      <c r="B382" s="1475"/>
      <c r="C382" s="1475"/>
      <c r="D382" s="1475"/>
      <c r="E382" s="1475"/>
      <c r="F382" s="1475"/>
      <c r="G382" s="1475"/>
      <c r="H382" s="1475"/>
      <c r="I382" s="1475"/>
      <c r="J382" s="1475"/>
      <c r="K382" s="1475"/>
    </row>
    <row r="383" spans="1:11" ht="15.75" customHeight="1">
      <c r="A383" s="1475"/>
      <c r="B383" s="1475"/>
      <c r="C383" s="1475"/>
      <c r="D383" s="1475"/>
      <c r="E383" s="1475"/>
      <c r="F383" s="1475"/>
      <c r="G383" s="1475"/>
      <c r="H383" s="1475"/>
      <c r="I383" s="1475"/>
      <c r="J383" s="1475"/>
      <c r="K383" s="1475"/>
    </row>
    <row r="384" spans="1:11" ht="15.75" customHeight="1">
      <c r="A384" s="1475"/>
      <c r="B384" s="1475"/>
      <c r="C384" s="1475"/>
      <c r="D384" s="1475"/>
      <c r="E384" s="1475"/>
      <c r="F384" s="1475"/>
      <c r="G384" s="1475"/>
      <c r="H384" s="1475"/>
      <c r="I384" s="1475"/>
      <c r="J384" s="1475"/>
      <c r="K384" s="1475"/>
    </row>
    <row r="385" spans="1:11" ht="15.75" customHeight="1">
      <c r="A385" s="1475"/>
      <c r="B385" s="1475"/>
      <c r="C385" s="1475"/>
      <c r="D385" s="1475"/>
      <c r="E385" s="1475"/>
      <c r="F385" s="1475"/>
      <c r="G385" s="1475"/>
      <c r="H385" s="1475"/>
      <c r="I385" s="1475"/>
      <c r="J385" s="1475"/>
      <c r="K385" s="1475"/>
    </row>
    <row r="386" spans="1:11" ht="15.75" customHeight="1">
      <c r="A386" s="1475"/>
      <c r="B386" s="1475"/>
      <c r="C386" s="1475"/>
      <c r="D386" s="1475"/>
      <c r="E386" s="1475"/>
      <c r="F386" s="1475"/>
      <c r="G386" s="1475"/>
      <c r="H386" s="1475"/>
      <c r="I386" s="1475"/>
      <c r="J386" s="1475"/>
      <c r="K386" s="1475"/>
    </row>
    <row r="387" spans="1:11" ht="15.75" customHeight="1">
      <c r="A387" s="1475"/>
      <c r="B387" s="1475"/>
      <c r="C387" s="1475"/>
      <c r="D387" s="1475"/>
      <c r="E387" s="1475"/>
      <c r="F387" s="1475"/>
      <c r="G387" s="1475"/>
      <c r="H387" s="1475"/>
      <c r="I387" s="1475"/>
      <c r="J387" s="1475"/>
      <c r="K387" s="1475"/>
    </row>
    <row r="388" spans="1:11" ht="15.75" customHeight="1">
      <c r="A388" s="1475"/>
      <c r="B388" s="1475"/>
      <c r="C388" s="1475"/>
      <c r="D388" s="1475"/>
      <c r="E388" s="1475"/>
      <c r="F388" s="1475"/>
      <c r="G388" s="1475"/>
      <c r="H388" s="1475"/>
      <c r="I388" s="1475"/>
      <c r="J388" s="1475"/>
      <c r="K388" s="1475"/>
    </row>
    <row r="389" spans="1:11" ht="15.75" customHeight="1">
      <c r="A389" s="1475"/>
      <c r="B389" s="1475"/>
      <c r="C389" s="1475"/>
      <c r="D389" s="1475"/>
      <c r="E389" s="1475"/>
      <c r="F389" s="1475"/>
      <c r="G389" s="1475"/>
      <c r="H389" s="1475"/>
      <c r="I389" s="1475"/>
      <c r="J389" s="1475"/>
      <c r="K389" s="1475"/>
    </row>
    <row r="390" spans="1:11" ht="15.75" customHeight="1">
      <c r="A390" s="1475"/>
      <c r="B390" s="1475"/>
      <c r="C390" s="1475"/>
      <c r="D390" s="1475"/>
      <c r="E390" s="1475"/>
      <c r="F390" s="1475"/>
      <c r="G390" s="1475"/>
      <c r="H390" s="1475"/>
      <c r="I390" s="1475"/>
      <c r="J390" s="1475"/>
      <c r="K390" s="1475"/>
    </row>
    <row r="391" spans="1:11" ht="15.75" customHeight="1">
      <c r="A391" s="1475"/>
      <c r="B391" s="1475"/>
      <c r="C391" s="1475"/>
      <c r="D391" s="1475"/>
      <c r="E391" s="1475"/>
      <c r="F391" s="1475"/>
      <c r="G391" s="1475"/>
      <c r="H391" s="1475"/>
      <c r="I391" s="1475"/>
      <c r="J391" s="1475"/>
      <c r="K391" s="1475"/>
    </row>
    <row r="392" spans="1:11" ht="15.75" customHeight="1">
      <c r="A392" s="1475"/>
      <c r="B392" s="1475"/>
      <c r="C392" s="1475"/>
      <c r="D392" s="1475"/>
      <c r="E392" s="1475"/>
      <c r="F392" s="1475"/>
      <c r="G392" s="1475"/>
      <c r="H392" s="1475"/>
      <c r="I392" s="1475"/>
      <c r="J392" s="1475"/>
      <c r="K392" s="1475"/>
    </row>
    <row r="393" spans="1:11" ht="15.75" customHeight="1">
      <c r="A393" s="1475"/>
      <c r="B393" s="1475"/>
      <c r="C393" s="1475"/>
      <c r="D393" s="1475"/>
      <c r="E393" s="1475"/>
      <c r="F393" s="1475"/>
      <c r="G393" s="1475"/>
      <c r="H393" s="1475"/>
      <c r="I393" s="1475"/>
      <c r="J393" s="1475"/>
      <c r="K393" s="1475"/>
    </row>
    <row r="394" spans="1:11" ht="15.75" customHeight="1">
      <c r="A394" s="1475"/>
      <c r="B394" s="1475"/>
      <c r="C394" s="1475"/>
      <c r="D394" s="1475"/>
      <c r="E394" s="1475"/>
      <c r="F394" s="1475"/>
      <c r="G394" s="1475"/>
      <c r="H394" s="1475"/>
      <c r="I394" s="1475"/>
      <c r="J394" s="1475"/>
      <c r="K394" s="1475"/>
    </row>
    <row r="395" spans="1:11" ht="15.75" customHeight="1">
      <c r="A395" s="1475"/>
      <c r="B395" s="1475"/>
      <c r="C395" s="1475"/>
      <c r="D395" s="1475"/>
      <c r="E395" s="1475"/>
      <c r="F395" s="1475"/>
      <c r="G395" s="1475"/>
      <c r="H395" s="1475"/>
      <c r="I395" s="1475"/>
      <c r="J395" s="1475"/>
      <c r="K395" s="1475"/>
    </row>
    <row r="396" spans="1:11" ht="15.75" customHeight="1">
      <c r="A396" s="1475"/>
      <c r="B396" s="1475"/>
      <c r="C396" s="1475"/>
      <c r="D396" s="1475"/>
      <c r="E396" s="1475"/>
      <c r="F396" s="1475"/>
      <c r="G396" s="1475"/>
      <c r="H396" s="1475"/>
      <c r="I396" s="1475"/>
      <c r="J396" s="1475"/>
      <c r="K396" s="1475"/>
    </row>
    <row r="397" spans="1:11" ht="15.75" customHeight="1">
      <c r="A397" s="1475"/>
      <c r="B397" s="1475"/>
      <c r="C397" s="1475"/>
      <c r="D397" s="1475"/>
      <c r="E397" s="1475"/>
      <c r="F397" s="1475"/>
      <c r="G397" s="1475"/>
      <c r="H397" s="1475"/>
      <c r="I397" s="1475"/>
      <c r="J397" s="1475"/>
      <c r="K397" s="1475"/>
    </row>
    <row r="398" spans="1:11" ht="15.75" customHeight="1">
      <c r="A398" s="1475"/>
      <c r="B398" s="1475"/>
      <c r="C398" s="1475"/>
      <c r="D398" s="1475"/>
      <c r="E398" s="1475"/>
      <c r="F398" s="1475"/>
      <c r="G398" s="1475"/>
      <c r="H398" s="1475"/>
      <c r="I398" s="1475"/>
      <c r="J398" s="1475"/>
      <c r="K398" s="1475"/>
    </row>
    <row r="399" spans="1:11" ht="15.75" customHeight="1">
      <c r="A399" s="1475"/>
      <c r="B399" s="1475"/>
      <c r="C399" s="1475"/>
      <c r="D399" s="1475"/>
      <c r="E399" s="1475"/>
      <c r="F399" s="1475"/>
      <c r="G399" s="1475"/>
      <c r="H399" s="1475"/>
      <c r="I399" s="1475"/>
      <c r="J399" s="1475"/>
      <c r="K399" s="1475"/>
    </row>
    <row r="400" spans="1:11" ht="15.75" customHeight="1">
      <c r="A400" s="1475"/>
      <c r="B400" s="1475"/>
      <c r="C400" s="1475"/>
      <c r="D400" s="1475"/>
      <c r="E400" s="1475"/>
      <c r="F400" s="1475"/>
      <c r="G400" s="1475"/>
      <c r="H400" s="1475"/>
      <c r="I400" s="1475"/>
      <c r="J400" s="1475"/>
      <c r="K400" s="1475"/>
    </row>
    <row r="401" spans="1:11" ht="15.75" customHeight="1">
      <c r="A401" s="1475"/>
      <c r="B401" s="1475"/>
      <c r="C401" s="1475"/>
      <c r="D401" s="1475"/>
      <c r="E401" s="1475"/>
      <c r="F401" s="1475"/>
      <c r="G401" s="1475"/>
      <c r="H401" s="1475"/>
      <c r="I401" s="1475"/>
      <c r="J401" s="1475"/>
      <c r="K401" s="1475"/>
    </row>
    <row r="402" spans="1:11" ht="15.75" customHeight="1">
      <c r="A402" s="1475"/>
      <c r="B402" s="1475"/>
      <c r="C402" s="1475"/>
      <c r="D402" s="1475"/>
      <c r="E402" s="1475"/>
      <c r="F402" s="1475"/>
      <c r="G402" s="1475"/>
      <c r="H402" s="1475"/>
      <c r="I402" s="1475"/>
      <c r="J402" s="1475"/>
      <c r="K402" s="1475"/>
    </row>
    <row r="403" spans="1:11" ht="15.75" customHeight="1">
      <c r="A403" s="1475"/>
      <c r="B403" s="1475"/>
      <c r="C403" s="1475"/>
      <c r="D403" s="1475"/>
      <c r="E403" s="1475"/>
      <c r="F403" s="1475"/>
      <c r="G403" s="1475"/>
      <c r="H403" s="1475"/>
      <c r="I403" s="1475"/>
      <c r="J403" s="1475"/>
      <c r="K403" s="1475"/>
    </row>
    <row r="404" spans="1:11" ht="15.75" customHeight="1">
      <c r="A404" s="1475"/>
      <c r="B404" s="1475"/>
      <c r="C404" s="1475"/>
      <c r="D404" s="1475"/>
      <c r="E404" s="1475"/>
      <c r="F404" s="1475"/>
      <c r="G404" s="1475"/>
      <c r="H404" s="1475"/>
      <c r="I404" s="1475"/>
      <c r="J404" s="1475"/>
      <c r="K404" s="1475"/>
    </row>
    <row r="405" spans="1:11" ht="15.75" customHeight="1">
      <c r="A405" s="1475"/>
      <c r="B405" s="1475"/>
      <c r="C405" s="1475"/>
      <c r="D405" s="1475"/>
      <c r="E405" s="1475"/>
      <c r="F405" s="1475"/>
      <c r="G405" s="1475"/>
      <c r="H405" s="1475"/>
      <c r="I405" s="1475"/>
      <c r="J405" s="1475"/>
      <c r="K405" s="1475"/>
    </row>
    <row r="406" spans="1:11" ht="15.75" customHeight="1">
      <c r="A406" s="1475"/>
      <c r="B406" s="1475"/>
      <c r="C406" s="1475"/>
      <c r="D406" s="1475"/>
      <c r="E406" s="1475"/>
      <c r="F406" s="1475"/>
      <c r="G406" s="1475"/>
      <c r="H406" s="1475"/>
      <c r="I406" s="1475"/>
      <c r="J406" s="1475"/>
      <c r="K406" s="1475"/>
    </row>
    <row r="407" spans="1:11" ht="15.75" customHeight="1">
      <c r="A407" s="1475"/>
      <c r="B407" s="1475"/>
      <c r="C407" s="1475"/>
      <c r="D407" s="1475"/>
      <c r="E407" s="1475"/>
      <c r="F407" s="1475"/>
      <c r="G407" s="1475"/>
      <c r="H407" s="1475"/>
      <c r="I407" s="1475"/>
      <c r="J407" s="1475"/>
      <c r="K407" s="1475"/>
    </row>
    <row r="408" spans="1:11" ht="15.75" customHeight="1">
      <c r="A408" s="1475"/>
      <c r="B408" s="1475"/>
      <c r="C408" s="1475"/>
      <c r="D408" s="1475"/>
      <c r="E408" s="1475"/>
      <c r="F408" s="1475"/>
      <c r="G408" s="1475"/>
      <c r="H408" s="1475"/>
      <c r="I408" s="1475"/>
      <c r="J408" s="1475"/>
      <c r="K408" s="1475"/>
    </row>
    <row r="409" spans="1:11" ht="15.75" customHeight="1">
      <c r="A409" s="1475"/>
      <c r="B409" s="1475"/>
      <c r="C409" s="1475"/>
      <c r="D409" s="1475"/>
      <c r="E409" s="1475"/>
      <c r="F409" s="1475"/>
      <c r="G409" s="1475"/>
      <c r="H409" s="1475"/>
      <c r="I409" s="1475"/>
      <c r="J409" s="1475"/>
      <c r="K409" s="1475"/>
    </row>
    <row r="410" spans="1:11" ht="15.75" customHeight="1">
      <c r="A410" s="1475"/>
      <c r="B410" s="1475"/>
      <c r="C410" s="1475"/>
      <c r="D410" s="1475"/>
      <c r="E410" s="1475"/>
      <c r="F410" s="1475"/>
      <c r="G410" s="1475"/>
      <c r="H410" s="1475"/>
      <c r="I410" s="1475"/>
      <c r="J410" s="1475"/>
      <c r="K410" s="1475"/>
    </row>
    <row r="411" spans="1:11" ht="15.75" customHeight="1">
      <c r="A411" s="1475"/>
      <c r="B411" s="1475"/>
      <c r="C411" s="1475"/>
      <c r="D411" s="1475"/>
      <c r="E411" s="1475"/>
      <c r="F411" s="1475"/>
      <c r="G411" s="1475"/>
      <c r="H411" s="1475"/>
      <c r="I411" s="1475"/>
      <c r="J411" s="1475"/>
      <c r="K411" s="1475"/>
    </row>
    <row r="412" spans="1:11" ht="15.75" customHeight="1">
      <c r="A412" s="1475"/>
      <c r="B412" s="1475"/>
      <c r="C412" s="1475"/>
      <c r="D412" s="1475"/>
      <c r="E412" s="1475"/>
      <c r="F412" s="1475"/>
      <c r="G412" s="1475"/>
      <c r="H412" s="1475"/>
      <c r="I412" s="1475"/>
      <c r="J412" s="1475"/>
      <c r="K412" s="1475"/>
    </row>
    <row r="413" spans="1:11" ht="15.75" customHeight="1">
      <c r="A413" s="1475"/>
      <c r="B413" s="1475"/>
      <c r="C413" s="1475"/>
      <c r="D413" s="1475"/>
      <c r="E413" s="1475"/>
      <c r="F413" s="1475"/>
      <c r="G413" s="1475"/>
      <c r="H413" s="1475"/>
      <c r="I413" s="1475"/>
      <c r="J413" s="1475"/>
      <c r="K413" s="1475"/>
    </row>
    <row r="414" spans="1:11" ht="15.75" customHeight="1">
      <c r="A414" s="1475"/>
      <c r="B414" s="1475"/>
      <c r="C414" s="1475"/>
      <c r="D414" s="1475"/>
      <c r="E414" s="1475"/>
      <c r="F414" s="1475"/>
      <c r="G414" s="1475"/>
      <c r="H414" s="1475"/>
      <c r="I414" s="1475"/>
      <c r="J414" s="1475"/>
      <c r="K414" s="1475"/>
    </row>
    <row r="415" spans="1:11" ht="15.75" customHeight="1">
      <c r="A415" s="1475"/>
      <c r="B415" s="1475"/>
      <c r="C415" s="1475"/>
      <c r="D415" s="1475"/>
      <c r="E415" s="1475"/>
      <c r="F415" s="1475"/>
      <c r="G415" s="1475"/>
      <c r="H415" s="1475"/>
      <c r="I415" s="1475"/>
      <c r="J415" s="1475"/>
      <c r="K415" s="1475"/>
    </row>
    <row r="416" spans="1:11" ht="15.75" customHeight="1">
      <c r="A416" s="1475"/>
      <c r="B416" s="1475"/>
      <c r="C416" s="1475"/>
      <c r="D416" s="1475"/>
      <c r="E416" s="1475"/>
      <c r="F416" s="1475"/>
      <c r="G416" s="1475"/>
      <c r="H416" s="1475"/>
      <c r="I416" s="1475"/>
      <c r="J416" s="1475"/>
      <c r="K416" s="1475"/>
    </row>
    <row r="417" spans="1:11" ht="15.75" customHeight="1">
      <c r="A417" s="1475"/>
      <c r="B417" s="1475"/>
      <c r="C417" s="1475"/>
      <c r="D417" s="1475"/>
      <c r="E417" s="1475"/>
      <c r="F417" s="1475"/>
      <c r="G417" s="1475"/>
      <c r="H417" s="1475"/>
      <c r="I417" s="1475"/>
      <c r="J417" s="1475"/>
      <c r="K417" s="1475"/>
    </row>
    <row r="418" spans="1:11" ht="15.75" customHeight="1">
      <c r="A418" s="1475"/>
      <c r="B418" s="1475"/>
      <c r="C418" s="1475"/>
      <c r="D418" s="1475"/>
      <c r="E418" s="1475"/>
      <c r="F418" s="1475"/>
      <c r="G418" s="1475"/>
      <c r="H418" s="1475"/>
      <c r="I418" s="1475"/>
      <c r="J418" s="1475"/>
      <c r="K418" s="1475"/>
    </row>
    <row r="419" spans="1:11" ht="15.75" customHeight="1">
      <c r="A419" s="1475"/>
      <c r="B419" s="1475"/>
      <c r="C419" s="1475"/>
      <c r="D419" s="1475"/>
      <c r="E419" s="1475"/>
      <c r="F419" s="1475"/>
      <c r="G419" s="1475"/>
      <c r="H419" s="1475"/>
      <c r="I419" s="1475"/>
      <c r="J419" s="1475"/>
      <c r="K419" s="1475"/>
    </row>
    <row r="420" spans="1:11" ht="15.75" customHeight="1">
      <c r="A420" s="1475"/>
      <c r="B420" s="1475"/>
      <c r="C420" s="1475"/>
      <c r="D420" s="1475"/>
      <c r="E420" s="1475"/>
      <c r="F420" s="1475"/>
      <c r="G420" s="1475"/>
      <c r="H420" s="1475"/>
      <c r="I420" s="1475"/>
      <c r="J420" s="1475"/>
      <c r="K420" s="1475"/>
    </row>
    <row r="421" spans="1:11" ht="15.75" customHeight="1">
      <c r="A421" s="1475"/>
      <c r="B421" s="1475"/>
      <c r="C421" s="1475"/>
      <c r="D421" s="1475"/>
      <c r="E421" s="1475"/>
      <c r="F421" s="1475"/>
      <c r="G421" s="1475"/>
      <c r="H421" s="1475"/>
      <c r="I421" s="1475"/>
      <c r="J421" s="1475"/>
      <c r="K421" s="1475"/>
    </row>
    <row r="422" spans="1:11" ht="15.75" customHeight="1">
      <c r="A422" s="1475"/>
      <c r="B422" s="1475"/>
      <c r="C422" s="1475"/>
      <c r="D422" s="1475"/>
      <c r="E422" s="1475"/>
      <c r="F422" s="1475"/>
      <c r="G422" s="1475"/>
      <c r="H422" s="1475"/>
      <c r="I422" s="1475"/>
      <c r="J422" s="1475"/>
      <c r="K422" s="1475"/>
    </row>
    <row r="423" spans="1:11" ht="15.75" customHeight="1">
      <c r="A423" s="1475"/>
      <c r="B423" s="1475"/>
      <c r="C423" s="1475"/>
      <c r="D423" s="1475"/>
      <c r="E423" s="1475"/>
      <c r="F423" s="1475"/>
      <c r="G423" s="1475"/>
      <c r="H423" s="1475"/>
      <c r="I423" s="1475"/>
      <c r="J423" s="1475"/>
      <c r="K423" s="1475"/>
    </row>
    <row r="424" spans="1:11" ht="15.75" customHeight="1">
      <c r="A424" s="1475"/>
      <c r="B424" s="1475"/>
      <c r="C424" s="1475"/>
      <c r="D424" s="1475"/>
      <c r="E424" s="1475"/>
      <c r="F424" s="1475"/>
      <c r="G424" s="1475"/>
      <c r="H424" s="1475"/>
      <c r="I424" s="1475"/>
      <c r="J424" s="1475"/>
      <c r="K424" s="1475"/>
    </row>
    <row r="425" spans="1:11" ht="15.75" customHeight="1">
      <c r="A425" s="1475"/>
      <c r="B425" s="1475"/>
      <c r="C425" s="1475"/>
      <c r="D425" s="1475"/>
      <c r="E425" s="1475"/>
      <c r="F425" s="1475"/>
      <c r="G425" s="1475"/>
      <c r="H425" s="1475"/>
      <c r="I425" s="1475"/>
      <c r="J425" s="1475"/>
      <c r="K425" s="1475"/>
    </row>
    <row r="426" spans="1:11" ht="15.75" customHeight="1">
      <c r="A426" s="1475"/>
      <c r="B426" s="1475"/>
      <c r="C426" s="1475"/>
      <c r="D426" s="1475"/>
      <c r="E426" s="1475"/>
      <c r="F426" s="1475"/>
      <c r="G426" s="1475"/>
      <c r="H426" s="1475"/>
      <c r="I426" s="1475"/>
      <c r="J426" s="1475"/>
      <c r="K426" s="1475"/>
    </row>
    <row r="427" spans="1:11" ht="15.75" customHeight="1">
      <c r="A427" s="1475"/>
      <c r="B427" s="1475"/>
      <c r="C427" s="1475"/>
      <c r="D427" s="1475"/>
      <c r="E427" s="1475"/>
      <c r="F427" s="1475"/>
      <c r="G427" s="1475"/>
      <c r="H427" s="1475"/>
      <c r="I427" s="1475"/>
      <c r="J427" s="1475"/>
      <c r="K427" s="1475"/>
    </row>
    <row r="428" spans="1:11" ht="15.75" customHeight="1">
      <c r="A428" s="1475"/>
      <c r="B428" s="1475"/>
      <c r="C428" s="1475"/>
      <c r="D428" s="1475"/>
      <c r="E428" s="1475"/>
      <c r="F428" s="1475"/>
      <c r="G428" s="1475"/>
      <c r="H428" s="1475"/>
      <c r="I428" s="1475"/>
      <c r="J428" s="1475"/>
      <c r="K428" s="1475"/>
    </row>
    <row r="429" spans="1:11" ht="15.75" customHeight="1">
      <c r="A429" s="1475"/>
      <c r="B429" s="1475"/>
      <c r="C429" s="1475"/>
      <c r="D429" s="1475"/>
      <c r="E429" s="1475"/>
      <c r="F429" s="1475"/>
      <c r="G429" s="1475"/>
      <c r="H429" s="1475"/>
      <c r="I429" s="1475"/>
      <c r="J429" s="1475"/>
      <c r="K429" s="1475"/>
    </row>
    <row r="430" spans="1:11" ht="15.75" customHeight="1">
      <c r="A430" s="1475"/>
      <c r="B430" s="1475"/>
      <c r="C430" s="1475"/>
      <c r="D430" s="1475"/>
      <c r="E430" s="1475"/>
      <c r="F430" s="1475"/>
      <c r="G430" s="1475"/>
      <c r="H430" s="1475"/>
      <c r="I430" s="1475"/>
      <c r="J430" s="1475"/>
      <c r="K430" s="1475"/>
    </row>
    <row r="431" spans="1:11" ht="15.75" customHeight="1">
      <c r="A431" s="1475"/>
      <c r="B431" s="1475"/>
      <c r="C431" s="1475"/>
      <c r="D431" s="1475"/>
      <c r="E431" s="1475"/>
      <c r="F431" s="1475"/>
      <c r="G431" s="1475"/>
      <c r="H431" s="1475"/>
      <c r="I431" s="1475"/>
      <c r="J431" s="1475"/>
      <c r="K431" s="1475"/>
    </row>
    <row r="432" spans="1:11" ht="15.75" customHeight="1">
      <c r="A432" s="1475"/>
      <c r="B432" s="1475"/>
      <c r="C432" s="1475"/>
      <c r="D432" s="1475"/>
      <c r="E432" s="1475"/>
      <c r="F432" s="1475"/>
      <c r="G432" s="1475"/>
      <c r="H432" s="1475"/>
      <c r="I432" s="1475"/>
      <c r="J432" s="1475"/>
      <c r="K432" s="1475"/>
    </row>
    <row r="433" spans="1:11" ht="15.75" customHeight="1">
      <c r="A433" s="1475"/>
      <c r="B433" s="1475"/>
      <c r="C433" s="1475"/>
      <c r="D433" s="1475"/>
      <c r="E433" s="1475"/>
      <c r="F433" s="1475"/>
      <c r="G433" s="1475"/>
      <c r="H433" s="1475"/>
      <c r="I433" s="1475"/>
      <c r="J433" s="1475"/>
      <c r="K433" s="1475"/>
    </row>
    <row r="434" spans="1:11" ht="15.75" customHeight="1">
      <c r="A434" s="1475"/>
      <c r="B434" s="1475"/>
      <c r="C434" s="1475"/>
      <c r="D434" s="1475"/>
      <c r="E434" s="1475"/>
      <c r="F434" s="1475"/>
      <c r="G434" s="1475"/>
      <c r="H434" s="1475"/>
      <c r="I434" s="1475"/>
      <c r="J434" s="1475"/>
      <c r="K434" s="1475"/>
    </row>
    <row r="435" spans="1:11" ht="15.75" customHeight="1">
      <c r="A435" s="1475"/>
      <c r="B435" s="1475"/>
      <c r="C435" s="1475"/>
      <c r="D435" s="1475"/>
      <c r="E435" s="1475"/>
      <c r="F435" s="1475"/>
      <c r="G435" s="1475"/>
      <c r="H435" s="1475"/>
      <c r="I435" s="1475"/>
      <c r="J435" s="1475"/>
      <c r="K435" s="1475"/>
    </row>
    <row r="436" spans="1:11" ht="15.75" customHeight="1">
      <c r="A436" s="1475"/>
      <c r="B436" s="1475"/>
      <c r="C436" s="1475"/>
      <c r="D436" s="1475"/>
      <c r="E436" s="1475"/>
      <c r="F436" s="1475"/>
      <c r="G436" s="1475"/>
      <c r="H436" s="1475"/>
      <c r="I436" s="1475"/>
      <c r="J436" s="1475"/>
      <c r="K436" s="1475"/>
    </row>
    <row r="437" spans="1:11" ht="15.75" customHeight="1">
      <c r="A437" s="1475"/>
      <c r="B437" s="1475"/>
      <c r="C437" s="1475"/>
      <c r="D437" s="1475"/>
      <c r="E437" s="1475"/>
      <c r="F437" s="1475"/>
      <c r="G437" s="1475"/>
      <c r="H437" s="1475"/>
      <c r="I437" s="1475"/>
      <c r="J437" s="1475"/>
      <c r="K437" s="1475"/>
    </row>
    <row r="438" spans="1:11" ht="15.75" customHeight="1">
      <c r="A438" s="1475"/>
      <c r="B438" s="1475"/>
      <c r="C438" s="1475"/>
      <c r="D438" s="1475"/>
      <c r="E438" s="1475"/>
      <c r="F438" s="1475"/>
      <c r="G438" s="1475"/>
      <c r="H438" s="1475"/>
      <c r="I438" s="1475"/>
      <c r="J438" s="1475"/>
      <c r="K438" s="1475"/>
    </row>
    <row r="439" spans="1:11" ht="15.75" customHeight="1">
      <c r="A439" s="1475"/>
      <c r="B439" s="1475"/>
      <c r="C439" s="1475"/>
      <c r="D439" s="1475"/>
      <c r="E439" s="1475"/>
      <c r="F439" s="1475"/>
      <c r="G439" s="1475"/>
      <c r="H439" s="1475"/>
      <c r="I439" s="1475"/>
      <c r="J439" s="1475"/>
      <c r="K439" s="1475"/>
    </row>
    <row r="440" spans="1:11" ht="15.75" customHeight="1">
      <c r="A440" s="1475"/>
      <c r="B440" s="1475"/>
      <c r="C440" s="1475"/>
      <c r="D440" s="1475"/>
      <c r="E440" s="1475"/>
      <c r="F440" s="1475"/>
      <c r="G440" s="1475"/>
      <c r="H440" s="1475"/>
      <c r="I440" s="1475"/>
      <c r="J440" s="1475"/>
      <c r="K440" s="1475"/>
    </row>
    <row r="441" spans="1:11" ht="15.75" customHeight="1">
      <c r="A441" s="1475"/>
      <c r="B441" s="1475"/>
      <c r="C441" s="1475"/>
      <c r="D441" s="1475"/>
      <c r="E441" s="1475"/>
      <c r="F441" s="1475"/>
      <c r="G441" s="1475"/>
      <c r="H441" s="1475"/>
      <c r="I441" s="1475"/>
      <c r="J441" s="1475"/>
      <c r="K441" s="1475"/>
    </row>
    <row r="442" spans="1:11" ht="15.75" customHeight="1">
      <c r="A442" s="1475"/>
      <c r="B442" s="1475"/>
      <c r="C442" s="1475"/>
      <c r="D442" s="1475"/>
      <c r="E442" s="1475"/>
      <c r="F442" s="1475"/>
      <c r="G442" s="1475"/>
      <c r="H442" s="1475"/>
      <c r="I442" s="1475"/>
      <c r="J442" s="1475"/>
      <c r="K442" s="1475"/>
    </row>
    <row r="443" spans="1:11" ht="15.75" customHeight="1">
      <c r="A443" s="1475"/>
      <c r="B443" s="1475"/>
      <c r="C443" s="1475"/>
      <c r="D443" s="1475"/>
      <c r="E443" s="1475"/>
      <c r="F443" s="1475"/>
      <c r="G443" s="1475"/>
      <c r="H443" s="1475"/>
      <c r="I443" s="1475"/>
      <c r="J443" s="1475"/>
      <c r="K443" s="1475"/>
    </row>
    <row r="444" spans="1:11" ht="15.75" customHeight="1">
      <c r="A444" s="1475"/>
      <c r="B444" s="1475"/>
      <c r="C444" s="1475"/>
      <c r="D444" s="1475"/>
      <c r="E444" s="1475"/>
      <c r="F444" s="1475"/>
      <c r="G444" s="1475"/>
      <c r="H444" s="1475"/>
      <c r="I444" s="1475"/>
      <c r="J444" s="1475"/>
      <c r="K444" s="1475"/>
    </row>
    <row r="445" spans="1:11" ht="15.75" customHeight="1">
      <c r="A445" s="1475"/>
      <c r="B445" s="1475"/>
      <c r="C445" s="1475"/>
      <c r="D445" s="1475"/>
      <c r="E445" s="1475"/>
      <c r="F445" s="1475"/>
      <c r="G445" s="1475"/>
      <c r="H445" s="1475"/>
      <c r="I445" s="1475"/>
      <c r="J445" s="1475"/>
      <c r="K445" s="1475"/>
    </row>
    <row r="446" spans="1:11" ht="15.75" customHeight="1">
      <c r="A446" s="1475"/>
      <c r="B446" s="1475"/>
      <c r="C446" s="1475"/>
      <c r="D446" s="1475"/>
      <c r="E446" s="1475"/>
      <c r="F446" s="1475"/>
      <c r="G446" s="1475"/>
      <c r="H446" s="1475"/>
      <c r="I446" s="1475"/>
      <c r="J446" s="1475"/>
      <c r="K446" s="1475"/>
    </row>
    <row r="447" spans="1:11" ht="15.75" customHeight="1">
      <c r="A447" s="1475"/>
      <c r="B447" s="1475"/>
      <c r="C447" s="1475"/>
      <c r="D447" s="1475"/>
      <c r="E447" s="1475"/>
      <c r="F447" s="1475"/>
      <c r="G447" s="1475"/>
      <c r="H447" s="1475"/>
      <c r="I447" s="1475"/>
      <c r="J447" s="1475"/>
      <c r="K447" s="1475"/>
    </row>
    <row r="448" spans="1:11" ht="15.75" customHeight="1">
      <c r="A448" s="1475"/>
      <c r="B448" s="1475"/>
      <c r="C448" s="1475"/>
      <c r="D448" s="1475"/>
      <c r="E448" s="1475"/>
      <c r="F448" s="1475"/>
      <c r="G448" s="1475"/>
      <c r="H448" s="1475"/>
      <c r="I448" s="1475"/>
      <c r="J448" s="1475"/>
      <c r="K448" s="1475"/>
    </row>
    <row r="449" spans="1:11" ht="15.75" customHeight="1">
      <c r="A449" s="1475"/>
      <c r="B449" s="1475"/>
      <c r="C449" s="1475"/>
      <c r="D449" s="1475"/>
      <c r="E449" s="1475"/>
      <c r="F449" s="1475"/>
      <c r="G449" s="1475"/>
      <c r="H449" s="1475"/>
      <c r="I449" s="1475"/>
      <c r="J449" s="1475"/>
      <c r="K449" s="1475"/>
    </row>
    <row r="450" spans="1:11" ht="15.75" customHeight="1">
      <c r="A450" s="1475"/>
      <c r="B450" s="1475"/>
      <c r="C450" s="1475"/>
      <c r="D450" s="1475"/>
      <c r="E450" s="1475"/>
      <c r="F450" s="1475"/>
      <c r="G450" s="1475"/>
      <c r="H450" s="1475"/>
      <c r="I450" s="1475"/>
      <c r="J450" s="1475"/>
      <c r="K450" s="1475"/>
    </row>
    <row r="451" spans="1:11" ht="15.75" customHeight="1">
      <c r="A451" s="1475"/>
      <c r="B451" s="1475"/>
      <c r="C451" s="1475"/>
      <c r="D451" s="1475"/>
      <c r="E451" s="1475"/>
      <c r="F451" s="1475"/>
      <c r="G451" s="1475"/>
      <c r="H451" s="1475"/>
      <c r="I451" s="1475"/>
      <c r="J451" s="1475"/>
      <c r="K451" s="1475"/>
    </row>
    <row r="452" spans="1:11" ht="15.75" customHeight="1">
      <c r="A452" s="1475"/>
      <c r="B452" s="1475"/>
      <c r="C452" s="1475"/>
      <c r="D452" s="1475"/>
      <c r="E452" s="1475"/>
      <c r="F452" s="1475"/>
      <c r="G452" s="1475"/>
      <c r="H452" s="1475"/>
      <c r="I452" s="1475"/>
      <c r="J452" s="1475"/>
      <c r="K452" s="1475"/>
    </row>
    <row r="453" spans="1:11" ht="15.75" customHeight="1">
      <c r="A453" s="1475"/>
      <c r="B453" s="1475"/>
      <c r="C453" s="1475"/>
      <c r="D453" s="1475"/>
      <c r="E453" s="1475"/>
      <c r="F453" s="1475"/>
      <c r="G453" s="1475"/>
      <c r="H453" s="1475"/>
      <c r="I453" s="1475"/>
      <c r="J453" s="1475"/>
      <c r="K453" s="1475"/>
    </row>
    <row r="454" spans="1:11" ht="15.75" customHeight="1">
      <c r="A454" s="1475"/>
      <c r="B454" s="1475"/>
      <c r="C454" s="1475"/>
      <c r="D454" s="1475"/>
      <c r="E454" s="1475"/>
      <c r="F454" s="1475"/>
      <c r="G454" s="1475"/>
      <c r="H454" s="1475"/>
      <c r="I454" s="1475"/>
      <c r="J454" s="1475"/>
      <c r="K454" s="1475"/>
    </row>
    <row r="455" spans="1:11" ht="15.75" customHeight="1">
      <c r="A455" s="1475"/>
      <c r="B455" s="1475"/>
      <c r="C455" s="1475"/>
      <c r="D455" s="1475"/>
      <c r="E455" s="1475"/>
      <c r="F455" s="1475"/>
      <c r="G455" s="1475"/>
      <c r="H455" s="1475"/>
      <c r="I455" s="1475"/>
      <c r="J455" s="1475"/>
      <c r="K455" s="1475"/>
    </row>
    <row r="456" spans="1:11" ht="15.75" customHeight="1">
      <c r="A456" s="1475"/>
      <c r="B456" s="1475"/>
      <c r="C456" s="1475"/>
      <c r="D456" s="1475"/>
      <c r="E456" s="1475"/>
      <c r="F456" s="1475"/>
      <c r="G456" s="1475"/>
      <c r="H456" s="1475"/>
      <c r="I456" s="1475"/>
      <c r="J456" s="1475"/>
      <c r="K456" s="1475"/>
    </row>
    <row r="457" spans="1:11" ht="15.75" customHeight="1">
      <c r="A457" s="1475"/>
      <c r="B457" s="1475"/>
      <c r="C457" s="1475"/>
      <c r="D457" s="1475"/>
      <c r="E457" s="1475"/>
      <c r="F457" s="1475"/>
      <c r="G457" s="1475"/>
      <c r="H457" s="1475"/>
      <c r="I457" s="1475"/>
      <c r="J457" s="1475"/>
      <c r="K457" s="1475"/>
    </row>
    <row r="458" spans="1:11" ht="15.75" customHeight="1">
      <c r="A458" s="1475"/>
      <c r="B458" s="1475"/>
      <c r="C458" s="1475"/>
      <c r="D458" s="1475"/>
      <c r="E458" s="1475"/>
      <c r="F458" s="1475"/>
      <c r="G458" s="1475"/>
      <c r="H458" s="1475"/>
      <c r="I458" s="1475"/>
      <c r="J458" s="1475"/>
      <c r="K458" s="1475"/>
    </row>
    <row r="459" spans="1:11" ht="15.75" customHeight="1">
      <c r="A459" s="1475"/>
      <c r="B459" s="1475"/>
      <c r="C459" s="1475"/>
      <c r="D459" s="1475"/>
      <c r="E459" s="1475"/>
      <c r="F459" s="1475"/>
      <c r="G459" s="1475"/>
      <c r="H459" s="1475"/>
      <c r="I459" s="1475"/>
      <c r="J459" s="1475"/>
      <c r="K459" s="1475"/>
    </row>
    <row r="460" spans="1:11" ht="15.75" customHeight="1">
      <c r="A460" s="1475"/>
      <c r="B460" s="1475"/>
      <c r="C460" s="1475"/>
      <c r="D460" s="1475"/>
      <c r="E460" s="1475"/>
      <c r="F460" s="1475"/>
      <c r="G460" s="1475"/>
      <c r="H460" s="1475"/>
      <c r="I460" s="1475"/>
      <c r="J460" s="1475"/>
      <c r="K460" s="1475"/>
    </row>
    <row r="461" spans="1:11" ht="15.75" customHeight="1">
      <c r="A461" s="1475"/>
      <c r="B461" s="1475"/>
      <c r="C461" s="1475"/>
      <c r="D461" s="1475"/>
      <c r="E461" s="1475"/>
      <c r="F461" s="1475"/>
      <c r="G461" s="1475"/>
      <c r="H461" s="1475"/>
      <c r="I461" s="1475"/>
      <c r="J461" s="1475"/>
      <c r="K461" s="1475"/>
    </row>
    <row r="462" spans="1:11" ht="15.75" customHeight="1">
      <c r="A462" s="1475"/>
      <c r="B462" s="1475"/>
      <c r="C462" s="1475"/>
      <c r="D462" s="1475"/>
      <c r="E462" s="1475"/>
      <c r="F462" s="1475"/>
      <c r="G462" s="1475"/>
      <c r="H462" s="1475"/>
      <c r="I462" s="1475"/>
      <c r="J462" s="1475"/>
      <c r="K462" s="1475"/>
    </row>
    <row r="463" spans="1:11" ht="15.75" customHeight="1">
      <c r="A463" s="1475"/>
      <c r="B463" s="1475"/>
      <c r="C463" s="1475"/>
      <c r="D463" s="1475"/>
      <c r="E463" s="1475"/>
      <c r="F463" s="1475"/>
      <c r="G463" s="1475"/>
      <c r="H463" s="1475"/>
      <c r="I463" s="1475"/>
      <c r="J463" s="1475"/>
      <c r="K463" s="1475"/>
    </row>
    <row r="464" spans="1:11" ht="15.75" customHeight="1">
      <c r="A464" s="1475"/>
      <c r="B464" s="1475"/>
      <c r="C464" s="1475"/>
      <c r="D464" s="1475"/>
      <c r="E464" s="1475"/>
      <c r="F464" s="1475"/>
      <c r="G464" s="1475"/>
      <c r="H464" s="1475"/>
      <c r="I464" s="1475"/>
      <c r="J464" s="1475"/>
      <c r="K464" s="1475"/>
    </row>
    <row r="465" spans="1:11" ht="15.75" customHeight="1">
      <c r="A465" s="1475"/>
      <c r="B465" s="1475"/>
      <c r="C465" s="1475"/>
      <c r="D465" s="1475"/>
      <c r="E465" s="1475"/>
      <c r="F465" s="1475"/>
      <c r="G465" s="1475"/>
      <c r="H465" s="1475"/>
      <c r="I465" s="1475"/>
      <c r="J465" s="1475"/>
      <c r="K465" s="1475"/>
    </row>
    <row r="466" spans="1:11" ht="15.75" customHeight="1">
      <c r="A466" s="1475"/>
      <c r="B466" s="1475"/>
      <c r="C466" s="1475"/>
      <c r="D466" s="1475"/>
      <c r="E466" s="1475"/>
      <c r="F466" s="1475"/>
      <c r="G466" s="1475"/>
      <c r="H466" s="1475"/>
      <c r="I466" s="1475"/>
      <c r="J466" s="1475"/>
      <c r="K466" s="1475"/>
    </row>
    <row r="467" spans="1:11" ht="15.75" customHeight="1">
      <c r="A467" s="1475"/>
      <c r="B467" s="1475"/>
      <c r="C467" s="1475"/>
      <c r="D467" s="1475"/>
      <c r="E467" s="1475"/>
      <c r="F467" s="1475"/>
      <c r="G467" s="1475"/>
      <c r="H467" s="1475"/>
      <c r="I467" s="1475"/>
      <c r="J467" s="1475"/>
      <c r="K467" s="1475"/>
    </row>
    <row r="468" spans="1:11" ht="15.75" customHeight="1">
      <c r="A468" s="1475"/>
      <c r="B468" s="1475"/>
      <c r="C468" s="1475"/>
      <c r="D468" s="1475"/>
      <c r="E468" s="1475"/>
      <c r="F468" s="1475"/>
      <c r="G468" s="1475"/>
      <c r="H468" s="1475"/>
      <c r="I468" s="1475"/>
      <c r="J468" s="1475"/>
      <c r="K468" s="1475"/>
    </row>
    <row r="469" spans="1:11" ht="15.75" customHeight="1">
      <c r="A469" s="1475"/>
      <c r="B469" s="1475"/>
      <c r="C469" s="1475"/>
      <c r="D469" s="1475"/>
      <c r="E469" s="1475"/>
      <c r="F469" s="1475"/>
      <c r="G469" s="1475"/>
      <c r="H469" s="1475"/>
      <c r="I469" s="1475"/>
      <c r="J469" s="1475"/>
      <c r="K469" s="1475"/>
    </row>
    <row r="470" spans="1:11" ht="15.75" customHeight="1">
      <c r="A470" s="1475"/>
      <c r="B470" s="1475"/>
      <c r="C470" s="1475"/>
      <c r="D470" s="1475"/>
      <c r="E470" s="1475"/>
      <c r="F470" s="1475"/>
      <c r="G470" s="1475"/>
      <c r="H470" s="1475"/>
      <c r="I470" s="1475"/>
      <c r="J470" s="1475"/>
      <c r="K470" s="1475"/>
    </row>
    <row r="471" spans="1:11" ht="15.75" customHeight="1">
      <c r="A471" s="1475"/>
      <c r="B471" s="1475"/>
      <c r="C471" s="1475"/>
      <c r="D471" s="1475"/>
      <c r="E471" s="1475"/>
      <c r="F471" s="1475"/>
      <c r="G471" s="1475"/>
      <c r="H471" s="1475"/>
      <c r="I471" s="1475"/>
      <c r="J471" s="1475"/>
      <c r="K471" s="1475"/>
    </row>
    <row r="472" spans="1:11" ht="15.75" customHeight="1">
      <c r="A472" s="1475"/>
      <c r="B472" s="1475"/>
      <c r="C472" s="1475"/>
      <c r="D472" s="1475"/>
      <c r="E472" s="1475"/>
      <c r="F472" s="1475"/>
      <c r="G472" s="1475"/>
      <c r="H472" s="1475"/>
      <c r="I472" s="1475"/>
      <c r="J472" s="1475"/>
      <c r="K472" s="1475"/>
    </row>
    <row r="473" spans="1:11" ht="15.75" customHeight="1">
      <c r="A473" s="1475"/>
      <c r="B473" s="1475"/>
      <c r="C473" s="1475"/>
      <c r="D473" s="1475"/>
      <c r="E473" s="1475"/>
      <c r="F473" s="1475"/>
      <c r="G473" s="1475"/>
      <c r="H473" s="1475"/>
      <c r="I473" s="1475"/>
      <c r="J473" s="1475"/>
      <c r="K473" s="1475"/>
    </row>
    <row r="474" spans="1:11" ht="15.75" customHeight="1">
      <c r="A474" s="1475"/>
      <c r="B474" s="1475"/>
      <c r="C474" s="1475"/>
      <c r="D474" s="1475"/>
      <c r="E474" s="1475"/>
      <c r="F474" s="1475"/>
      <c r="G474" s="1475"/>
      <c r="H474" s="1475"/>
      <c r="I474" s="1475"/>
      <c r="J474" s="1475"/>
      <c r="K474" s="1475"/>
    </row>
    <row r="475" spans="1:11" ht="15.75" customHeight="1">
      <c r="A475" s="1475"/>
      <c r="B475" s="1475"/>
      <c r="C475" s="1475"/>
      <c r="D475" s="1475"/>
      <c r="E475" s="1475"/>
      <c r="F475" s="1475"/>
      <c r="G475" s="1475"/>
      <c r="H475" s="1475"/>
      <c r="I475" s="1475"/>
      <c r="J475" s="1475"/>
      <c r="K475" s="1475"/>
    </row>
    <row r="476" spans="1:11" ht="15.75" customHeight="1">
      <c r="A476" s="1475"/>
      <c r="B476" s="1475"/>
      <c r="C476" s="1475"/>
      <c r="D476" s="1475"/>
      <c r="E476" s="1475"/>
      <c r="F476" s="1475"/>
      <c r="G476" s="1475"/>
      <c r="H476" s="1475"/>
      <c r="I476" s="1475"/>
      <c r="J476" s="1475"/>
      <c r="K476" s="1475"/>
    </row>
    <row r="477" spans="1:11" ht="15.75" customHeight="1">
      <c r="A477" s="1475"/>
      <c r="B477" s="1475"/>
      <c r="C477" s="1475"/>
      <c r="D477" s="1475"/>
      <c r="E477" s="1475"/>
      <c r="F477" s="1475"/>
      <c r="G477" s="1475"/>
      <c r="H477" s="1475"/>
      <c r="I477" s="1475"/>
      <c r="J477" s="1475"/>
      <c r="K477" s="1475"/>
    </row>
    <row r="478" spans="1:11" ht="15.75" customHeight="1">
      <c r="A478" s="1475"/>
      <c r="B478" s="1475"/>
      <c r="C478" s="1475"/>
      <c r="D478" s="1475"/>
      <c r="E478" s="1475"/>
      <c r="F478" s="1475"/>
      <c r="G478" s="1475"/>
      <c r="H478" s="1475"/>
      <c r="I478" s="1475"/>
      <c r="J478" s="1475"/>
      <c r="K478" s="1475"/>
    </row>
    <row r="479" spans="1:11" ht="15.75" customHeight="1">
      <c r="A479" s="1475"/>
      <c r="B479" s="1475"/>
      <c r="C479" s="1475"/>
      <c r="D479" s="1475"/>
      <c r="E479" s="1475"/>
      <c r="F479" s="1475"/>
      <c r="G479" s="1475"/>
      <c r="H479" s="1475"/>
      <c r="I479" s="1475"/>
      <c r="J479" s="1475"/>
      <c r="K479" s="1475"/>
    </row>
    <row r="480" spans="1:11" ht="15.75" customHeight="1">
      <c r="A480" s="1475"/>
      <c r="B480" s="1475"/>
      <c r="C480" s="1475"/>
      <c r="D480" s="1475"/>
      <c r="E480" s="1475"/>
      <c r="F480" s="1475"/>
      <c r="G480" s="1475"/>
      <c r="H480" s="1475"/>
      <c r="I480" s="1475"/>
      <c r="J480" s="1475"/>
      <c r="K480" s="1475"/>
    </row>
    <row r="481" spans="1:11" ht="15.75" customHeight="1">
      <c r="A481" s="1475"/>
      <c r="B481" s="1475"/>
      <c r="C481" s="1475"/>
      <c r="D481" s="1475"/>
      <c r="E481" s="1475"/>
      <c r="F481" s="1475"/>
      <c r="G481" s="1475"/>
      <c r="H481" s="1475"/>
      <c r="I481" s="1475"/>
      <c r="J481" s="1475"/>
      <c r="K481" s="1475"/>
    </row>
    <row r="482" spans="1:11" ht="15.75" customHeight="1">
      <c r="A482" s="1475"/>
      <c r="B482" s="1475"/>
      <c r="C482" s="1475"/>
      <c r="D482" s="1475"/>
      <c r="E482" s="1475"/>
      <c r="F482" s="1475"/>
      <c r="G482" s="1475"/>
      <c r="H482" s="1475"/>
      <c r="I482" s="1475"/>
      <c r="J482" s="1475"/>
      <c r="K482" s="1475"/>
    </row>
    <row r="483" spans="1:11" ht="15.75" customHeight="1">
      <c r="A483" s="1475"/>
      <c r="B483" s="1475"/>
      <c r="C483" s="1475"/>
      <c r="D483" s="1475"/>
      <c r="E483" s="1475"/>
      <c r="F483" s="1475"/>
      <c r="G483" s="1475"/>
      <c r="H483" s="1475"/>
      <c r="I483" s="1475"/>
      <c r="J483" s="1475"/>
      <c r="K483" s="1475"/>
    </row>
    <row r="484" spans="1:11" ht="15.75" customHeight="1">
      <c r="A484" s="1475"/>
      <c r="B484" s="1475"/>
      <c r="C484" s="1475"/>
      <c r="D484" s="1475"/>
      <c r="E484" s="1475"/>
      <c r="F484" s="1475"/>
      <c r="G484" s="1475"/>
      <c r="H484" s="1475"/>
      <c r="I484" s="1475"/>
      <c r="J484" s="1475"/>
      <c r="K484" s="1475"/>
    </row>
    <row r="485" spans="1:11" ht="15.75" customHeight="1">
      <c r="A485" s="1475"/>
      <c r="B485" s="1475"/>
      <c r="C485" s="1475"/>
      <c r="D485" s="1475"/>
      <c r="E485" s="1475"/>
      <c r="F485" s="1475"/>
      <c r="G485" s="1475"/>
      <c r="H485" s="1475"/>
      <c r="I485" s="1475"/>
      <c r="J485" s="1475"/>
      <c r="K485" s="1475"/>
    </row>
    <row r="486" spans="1:11" ht="15.75" customHeight="1">
      <c r="A486" s="1475"/>
      <c r="B486" s="1475"/>
      <c r="C486" s="1475"/>
      <c r="D486" s="1475"/>
      <c r="E486" s="1475"/>
      <c r="F486" s="1475"/>
      <c r="G486" s="1475"/>
      <c r="H486" s="1475"/>
      <c r="I486" s="1475"/>
      <c r="J486" s="1475"/>
      <c r="K486" s="1475"/>
    </row>
    <row r="487" spans="1:11" ht="15.75" customHeight="1">
      <c r="A487" s="1475"/>
      <c r="B487" s="1475"/>
      <c r="C487" s="1475"/>
      <c r="D487" s="1475"/>
      <c r="E487" s="1475"/>
      <c r="F487" s="1475"/>
      <c r="G487" s="1475"/>
      <c r="H487" s="1475"/>
      <c r="I487" s="1475"/>
      <c r="J487" s="1475"/>
      <c r="K487" s="1475"/>
    </row>
    <row r="488" spans="1:11" ht="15.75" customHeight="1">
      <c r="A488" s="1475"/>
      <c r="B488" s="1475"/>
      <c r="C488" s="1475"/>
      <c r="D488" s="1475"/>
      <c r="E488" s="1475"/>
      <c r="F488" s="1475"/>
      <c r="G488" s="1475"/>
      <c r="H488" s="1475"/>
      <c r="I488" s="1475"/>
      <c r="J488" s="1475"/>
      <c r="K488" s="1475"/>
    </row>
    <row r="489" spans="1:11" ht="15.75" customHeight="1">
      <c r="A489" s="1475"/>
      <c r="B489" s="1475"/>
      <c r="C489" s="1475"/>
      <c r="D489" s="1475"/>
      <c r="E489" s="1475"/>
      <c r="F489" s="1475"/>
      <c r="G489" s="1475"/>
      <c r="H489" s="1475"/>
      <c r="I489" s="1475"/>
      <c r="J489" s="1475"/>
      <c r="K489" s="1475"/>
    </row>
    <row r="490" spans="1:11" ht="15.75" customHeight="1">
      <c r="A490" s="1475"/>
      <c r="B490" s="1475"/>
      <c r="C490" s="1475"/>
      <c r="D490" s="1475"/>
      <c r="E490" s="1475"/>
      <c r="F490" s="1475"/>
      <c r="G490" s="1475"/>
      <c r="H490" s="1475"/>
      <c r="I490" s="1475"/>
      <c r="J490" s="1475"/>
      <c r="K490" s="1475"/>
    </row>
    <row r="491" spans="1:11" ht="15.75" customHeight="1">
      <c r="A491" s="1475"/>
      <c r="B491" s="1475"/>
      <c r="C491" s="1475"/>
      <c r="D491" s="1475"/>
      <c r="E491" s="1475"/>
      <c r="F491" s="1475"/>
      <c r="G491" s="1475"/>
      <c r="H491" s="1475"/>
      <c r="I491" s="1475"/>
      <c r="J491" s="1475"/>
      <c r="K491" s="1475"/>
    </row>
    <row r="492" spans="1:11" ht="15.75" customHeight="1">
      <c r="A492" s="1475"/>
      <c r="B492" s="1475"/>
      <c r="C492" s="1475"/>
      <c r="D492" s="1475"/>
      <c r="E492" s="1475"/>
      <c r="F492" s="1475"/>
      <c r="G492" s="1475"/>
      <c r="H492" s="1475"/>
      <c r="I492" s="1475"/>
      <c r="J492" s="1475"/>
      <c r="K492" s="1475"/>
    </row>
    <row r="493" spans="1:11" ht="15.75" customHeight="1">
      <c r="A493" s="1475"/>
      <c r="B493" s="1475"/>
      <c r="C493" s="1475"/>
      <c r="D493" s="1475"/>
      <c r="E493" s="1475"/>
      <c r="F493" s="1475"/>
      <c r="G493" s="1475"/>
      <c r="H493" s="1475"/>
      <c r="I493" s="1475"/>
      <c r="J493" s="1475"/>
      <c r="K493" s="1475"/>
    </row>
    <row r="494" spans="1:11" ht="15.75" customHeight="1">
      <c r="A494" s="1475"/>
      <c r="B494" s="1475"/>
      <c r="C494" s="1475"/>
      <c r="D494" s="1475"/>
      <c r="E494" s="1475"/>
      <c r="F494" s="1475"/>
      <c r="G494" s="1475"/>
      <c r="H494" s="1475"/>
      <c r="I494" s="1475"/>
      <c r="J494" s="1475"/>
      <c r="K494" s="1475"/>
    </row>
    <row r="495" spans="1:11" ht="15.75" customHeight="1">
      <c r="A495" s="1475"/>
      <c r="B495" s="1475"/>
      <c r="C495" s="1475"/>
      <c r="D495" s="1475"/>
      <c r="E495" s="1475"/>
      <c r="F495" s="1475"/>
      <c r="G495" s="1475"/>
      <c r="H495" s="1475"/>
      <c r="I495" s="1475"/>
      <c r="J495" s="1475"/>
      <c r="K495" s="1475"/>
    </row>
    <row r="496" spans="1:11" ht="15.75" customHeight="1">
      <c r="A496" s="1475"/>
      <c r="B496" s="1475"/>
      <c r="C496" s="1475"/>
      <c r="D496" s="1475"/>
      <c r="E496" s="1475"/>
      <c r="F496" s="1475"/>
      <c r="G496" s="1475"/>
      <c r="H496" s="1475"/>
      <c r="I496" s="1475"/>
      <c r="J496" s="1475"/>
      <c r="K496" s="1475"/>
    </row>
    <row r="497" spans="1:11" ht="15.75" customHeight="1">
      <c r="A497" s="1475"/>
      <c r="B497" s="1475"/>
      <c r="C497" s="1475"/>
      <c r="D497" s="1475"/>
      <c r="E497" s="1475"/>
      <c r="F497" s="1475"/>
      <c r="G497" s="1475"/>
      <c r="H497" s="1475"/>
      <c r="I497" s="1475"/>
      <c r="J497" s="1475"/>
      <c r="K497" s="1475"/>
    </row>
    <row r="498" spans="1:11" ht="15.75" customHeight="1">
      <c r="A498" s="1475"/>
      <c r="B498" s="1475"/>
      <c r="C498" s="1475"/>
      <c r="D498" s="1475"/>
      <c r="E498" s="1475"/>
      <c r="F498" s="1475"/>
      <c r="G498" s="1475"/>
      <c r="H498" s="1475"/>
      <c r="I498" s="1475"/>
      <c r="J498" s="1475"/>
      <c r="K498" s="1475"/>
    </row>
    <row r="499" spans="1:11" ht="15.75" customHeight="1">
      <c r="A499" s="1475"/>
      <c r="B499" s="1475"/>
      <c r="C499" s="1475"/>
      <c r="D499" s="1475"/>
      <c r="E499" s="1475"/>
      <c r="F499" s="1475"/>
      <c r="G499" s="1475"/>
      <c r="H499" s="1475"/>
      <c r="I499" s="1475"/>
      <c r="J499" s="1475"/>
      <c r="K499" s="1475"/>
    </row>
    <row r="500" spans="1:11" ht="15.75" customHeight="1">
      <c r="A500" s="1475"/>
      <c r="B500" s="1475"/>
      <c r="C500" s="1475"/>
      <c r="D500" s="1475"/>
      <c r="E500" s="1475"/>
      <c r="F500" s="1475"/>
      <c r="G500" s="1475"/>
      <c r="H500" s="1475"/>
      <c r="I500" s="1475"/>
      <c r="J500" s="1475"/>
      <c r="K500" s="1475"/>
    </row>
    <row r="501" spans="1:11" ht="15.75" customHeight="1">
      <c r="A501" s="1475"/>
      <c r="B501" s="1475"/>
      <c r="C501" s="1475"/>
      <c r="D501" s="1475"/>
      <c r="E501" s="1475"/>
      <c r="F501" s="1475"/>
      <c r="G501" s="1475"/>
      <c r="H501" s="1475"/>
      <c r="I501" s="1475"/>
      <c r="J501" s="1475"/>
      <c r="K501" s="1475"/>
    </row>
    <row r="502" spans="1:11" ht="15.75" customHeight="1">
      <c r="A502" s="1475"/>
      <c r="B502" s="1475"/>
      <c r="C502" s="1475"/>
      <c r="D502" s="1475"/>
      <c r="E502" s="1475"/>
      <c r="F502" s="1475"/>
      <c r="G502" s="1475"/>
      <c r="H502" s="1475"/>
      <c r="I502" s="1475"/>
      <c r="J502" s="1475"/>
      <c r="K502" s="1475"/>
    </row>
    <row r="503" spans="1:11" ht="15.75" customHeight="1">
      <c r="A503" s="1475"/>
      <c r="B503" s="1475"/>
      <c r="C503" s="1475"/>
      <c r="D503" s="1475"/>
      <c r="E503" s="1475"/>
      <c r="F503" s="1475"/>
      <c r="G503" s="1475"/>
      <c r="H503" s="1475"/>
      <c r="I503" s="1475"/>
      <c r="J503" s="1475"/>
      <c r="K503" s="1475"/>
    </row>
    <row r="504" spans="1:11" ht="15.75" customHeight="1">
      <c r="A504" s="1475"/>
      <c r="B504" s="1475"/>
      <c r="C504" s="1475"/>
      <c r="D504" s="1475"/>
      <c r="E504" s="1475"/>
      <c r="F504" s="1475"/>
      <c r="G504" s="1475"/>
      <c r="H504" s="1475"/>
      <c r="I504" s="1475"/>
      <c r="J504" s="1475"/>
      <c r="K504" s="1475"/>
    </row>
    <row r="505" spans="1:11" ht="15.75" customHeight="1">
      <c r="A505" s="1475"/>
      <c r="B505" s="1475"/>
      <c r="C505" s="1475"/>
      <c r="D505" s="1475"/>
      <c r="E505" s="1475"/>
      <c r="F505" s="1475"/>
      <c r="G505" s="1475"/>
      <c r="H505" s="1475"/>
      <c r="I505" s="1475"/>
      <c r="J505" s="1475"/>
      <c r="K505" s="1475"/>
    </row>
    <row r="506" spans="1:11" ht="15.75" customHeight="1">
      <c r="A506" s="1475"/>
      <c r="B506" s="1475"/>
      <c r="C506" s="1475"/>
      <c r="D506" s="1475"/>
      <c r="E506" s="1475"/>
      <c r="F506" s="1475"/>
      <c r="G506" s="1475"/>
      <c r="H506" s="1475"/>
      <c r="I506" s="1475"/>
      <c r="J506" s="1475"/>
      <c r="K506" s="1475"/>
    </row>
    <row r="507" spans="1:11" ht="15.75" customHeight="1">
      <c r="A507" s="1475"/>
      <c r="B507" s="1475"/>
      <c r="C507" s="1475"/>
      <c r="D507" s="1475"/>
      <c r="E507" s="1475"/>
      <c r="F507" s="1475"/>
      <c r="G507" s="1475"/>
      <c r="H507" s="1475"/>
      <c r="I507" s="1475"/>
      <c r="J507" s="1475"/>
      <c r="K507" s="1475"/>
    </row>
    <row r="508" spans="1:11" ht="15.75" customHeight="1">
      <c r="A508" s="1475"/>
      <c r="B508" s="1475"/>
      <c r="C508" s="1475"/>
      <c r="D508" s="1475"/>
      <c r="E508" s="1475"/>
      <c r="F508" s="1475"/>
      <c r="G508" s="1475"/>
      <c r="H508" s="1475"/>
      <c r="I508" s="1475"/>
      <c r="J508" s="1475"/>
      <c r="K508" s="1475"/>
    </row>
    <row r="509" spans="1:11" ht="15.75" customHeight="1">
      <c r="A509" s="1475"/>
      <c r="B509" s="1475"/>
      <c r="C509" s="1475"/>
      <c r="D509" s="1475"/>
      <c r="E509" s="1475"/>
      <c r="F509" s="1475"/>
      <c r="G509" s="1475"/>
      <c r="H509" s="1475"/>
      <c r="I509" s="1475"/>
      <c r="J509" s="1475"/>
      <c r="K509" s="1475"/>
    </row>
    <row r="510" spans="1:11" ht="15.75" customHeight="1">
      <c r="A510" s="1475"/>
      <c r="B510" s="1475"/>
      <c r="C510" s="1475"/>
      <c r="D510" s="1475"/>
      <c r="E510" s="1475"/>
      <c r="F510" s="1475"/>
      <c r="G510" s="1475"/>
      <c r="H510" s="1475"/>
      <c r="I510" s="1475"/>
      <c r="J510" s="1475"/>
      <c r="K510" s="1475"/>
    </row>
    <row r="511" spans="1:11" ht="15.75" customHeight="1">
      <c r="A511" s="1475"/>
      <c r="B511" s="1475"/>
      <c r="C511" s="1475"/>
      <c r="D511" s="1475"/>
      <c r="E511" s="1475"/>
      <c r="F511" s="1475"/>
      <c r="G511" s="1475"/>
      <c r="H511" s="1475"/>
      <c r="I511" s="1475"/>
      <c r="J511" s="1475"/>
      <c r="K511" s="1475"/>
    </row>
    <row r="512" spans="1:11" ht="15.75" customHeight="1">
      <c r="A512" s="1475"/>
      <c r="B512" s="1475"/>
      <c r="C512" s="1475"/>
      <c r="D512" s="1475"/>
      <c r="E512" s="1475"/>
      <c r="F512" s="1475"/>
      <c r="G512" s="1475"/>
      <c r="H512" s="1475"/>
      <c r="I512" s="1475"/>
      <c r="J512" s="1475"/>
      <c r="K512" s="1475"/>
    </row>
    <row r="513" spans="1:11" ht="15.75" customHeight="1">
      <c r="A513" s="1475"/>
      <c r="B513" s="1475"/>
      <c r="C513" s="1475"/>
      <c r="D513" s="1475"/>
      <c r="E513" s="1475"/>
      <c r="F513" s="1475"/>
      <c r="G513" s="1475"/>
      <c r="H513" s="1475"/>
      <c r="I513" s="1475"/>
      <c r="J513" s="1475"/>
      <c r="K513" s="1475"/>
    </row>
    <row r="514" spans="1:11" ht="15.75" customHeight="1">
      <c r="A514" s="1475"/>
      <c r="B514" s="1475"/>
      <c r="C514" s="1475"/>
      <c r="D514" s="1475"/>
      <c r="E514" s="1475"/>
      <c r="F514" s="1475"/>
      <c r="G514" s="1475"/>
      <c r="H514" s="1475"/>
      <c r="I514" s="1475"/>
      <c r="J514" s="1475"/>
      <c r="K514" s="1475"/>
    </row>
    <row r="515" spans="1:11" ht="15.75" customHeight="1">
      <c r="A515" s="1475"/>
      <c r="B515" s="1475"/>
      <c r="C515" s="1475"/>
      <c r="D515" s="1475"/>
      <c r="E515" s="1475"/>
      <c r="F515" s="1475"/>
      <c r="G515" s="1475"/>
      <c r="H515" s="1475"/>
      <c r="I515" s="1475"/>
      <c r="J515" s="1475"/>
      <c r="K515" s="1475"/>
    </row>
    <row r="516" spans="1:11" ht="15.75" customHeight="1">
      <c r="A516" s="1475"/>
      <c r="B516" s="1475"/>
      <c r="C516" s="1475"/>
      <c r="D516" s="1475"/>
      <c r="E516" s="1475"/>
      <c r="F516" s="1475"/>
      <c r="G516" s="1475"/>
      <c r="H516" s="1475"/>
      <c r="I516" s="1475"/>
      <c r="J516" s="1475"/>
      <c r="K516" s="1475"/>
    </row>
    <row r="517" spans="1:11" ht="15.75" customHeight="1">
      <c r="A517" s="1475"/>
      <c r="B517" s="1475"/>
      <c r="C517" s="1475"/>
      <c r="D517" s="1475"/>
      <c r="E517" s="1475"/>
      <c r="F517" s="1475"/>
      <c r="G517" s="1475"/>
      <c r="H517" s="1475"/>
      <c r="I517" s="1475"/>
      <c r="J517" s="1475"/>
      <c r="K517" s="1475"/>
    </row>
    <row r="518" spans="1:11" ht="15.75" customHeight="1">
      <c r="A518" s="1475"/>
      <c r="B518" s="1475"/>
      <c r="C518" s="1475"/>
      <c r="D518" s="1475"/>
      <c r="E518" s="1475"/>
      <c r="F518" s="1475"/>
      <c r="G518" s="1475"/>
      <c r="H518" s="1475"/>
      <c r="I518" s="1475"/>
      <c r="J518" s="1475"/>
      <c r="K518" s="1475"/>
    </row>
    <row r="519" spans="1:11" ht="15.75" customHeight="1">
      <c r="A519" s="1475"/>
      <c r="B519" s="1475"/>
      <c r="C519" s="1475"/>
      <c r="D519" s="1475"/>
      <c r="E519" s="1475"/>
      <c r="F519" s="1475"/>
      <c r="G519" s="1475"/>
      <c r="H519" s="1475"/>
      <c r="I519" s="1475"/>
      <c r="J519" s="1475"/>
      <c r="K519" s="1475"/>
    </row>
    <row r="520" spans="1:11" ht="15.75" customHeight="1">
      <c r="A520" s="1475"/>
      <c r="B520" s="1475"/>
      <c r="C520" s="1475"/>
      <c r="D520" s="1475"/>
      <c r="E520" s="1475"/>
      <c r="F520" s="1475"/>
      <c r="G520" s="1475"/>
      <c r="H520" s="1475"/>
      <c r="I520" s="1475"/>
      <c r="J520" s="1475"/>
      <c r="K520" s="1475"/>
    </row>
    <row r="521" spans="1:11" ht="15.75" customHeight="1">
      <c r="A521" s="1475"/>
      <c r="B521" s="1475"/>
      <c r="C521" s="1475"/>
      <c r="D521" s="1475"/>
      <c r="E521" s="1475"/>
      <c r="F521" s="1475"/>
      <c r="G521" s="1475"/>
      <c r="H521" s="1475"/>
      <c r="I521" s="1475"/>
      <c r="J521" s="1475"/>
      <c r="K521" s="1475"/>
    </row>
    <row r="522" spans="1:11" ht="15.75" customHeight="1">
      <c r="A522" s="1475"/>
      <c r="B522" s="1475"/>
      <c r="C522" s="1475"/>
      <c r="D522" s="1475"/>
      <c r="E522" s="1475"/>
      <c r="F522" s="1475"/>
      <c r="G522" s="1475"/>
      <c r="H522" s="1475"/>
      <c r="I522" s="1475"/>
      <c r="J522" s="1475"/>
      <c r="K522" s="1475"/>
    </row>
    <row r="523" spans="1:11" ht="15.75" customHeight="1">
      <c r="A523" s="1475"/>
      <c r="B523" s="1475"/>
      <c r="C523" s="1475"/>
      <c r="D523" s="1475"/>
      <c r="E523" s="1475"/>
      <c r="F523" s="1475"/>
      <c r="G523" s="1475"/>
      <c r="H523" s="1475"/>
      <c r="I523" s="1475"/>
      <c r="J523" s="1475"/>
      <c r="K523" s="1475"/>
    </row>
    <row r="524" spans="1:11" ht="15.75" customHeight="1">
      <c r="A524" s="1475"/>
      <c r="B524" s="1475"/>
      <c r="C524" s="1475"/>
      <c r="D524" s="1475"/>
      <c r="E524" s="1475"/>
      <c r="F524" s="1475"/>
      <c r="G524" s="1475"/>
      <c r="H524" s="1475"/>
      <c r="I524" s="1475"/>
      <c r="J524" s="1475"/>
      <c r="K524" s="1475"/>
    </row>
    <row r="525" spans="1:11" ht="15.75" customHeight="1">
      <c r="A525" s="1475"/>
      <c r="B525" s="1475"/>
      <c r="C525" s="1475"/>
      <c r="D525" s="1475"/>
      <c r="E525" s="1475"/>
      <c r="F525" s="1475"/>
      <c r="G525" s="1475"/>
      <c r="H525" s="1475"/>
      <c r="I525" s="1475"/>
      <c r="J525" s="1475"/>
      <c r="K525" s="1475"/>
    </row>
    <row r="526" spans="1:11" ht="15.75" customHeight="1">
      <c r="A526" s="1475"/>
      <c r="B526" s="1475"/>
      <c r="C526" s="1475"/>
      <c r="D526" s="1475"/>
      <c r="E526" s="1475"/>
      <c r="F526" s="1475"/>
      <c r="G526" s="1475"/>
      <c r="H526" s="1475"/>
      <c r="I526" s="1475"/>
      <c r="J526" s="1475"/>
      <c r="K526" s="1475"/>
    </row>
    <row r="527" spans="1:11" ht="15.75" customHeight="1">
      <c r="A527" s="1475"/>
      <c r="B527" s="1475"/>
      <c r="C527" s="1475"/>
      <c r="D527" s="1475"/>
      <c r="E527" s="1475"/>
      <c r="F527" s="1475"/>
      <c r="G527" s="1475"/>
      <c r="H527" s="1475"/>
      <c r="I527" s="1475"/>
      <c r="J527" s="1475"/>
      <c r="K527" s="1475"/>
    </row>
    <row r="528" spans="1:11" ht="15.75" customHeight="1">
      <c r="A528" s="1475"/>
      <c r="B528" s="1475"/>
      <c r="C528" s="1475"/>
      <c r="D528" s="1475"/>
      <c r="E528" s="1475"/>
      <c r="F528" s="1475"/>
      <c r="G528" s="1475"/>
      <c r="H528" s="1475"/>
      <c r="I528" s="1475"/>
      <c r="J528" s="1475"/>
      <c r="K528" s="1475"/>
    </row>
    <row r="529" spans="1:11" ht="15.75" customHeight="1">
      <c r="A529" s="1475"/>
      <c r="B529" s="1475"/>
      <c r="C529" s="1475"/>
      <c r="D529" s="1475"/>
      <c r="E529" s="1475"/>
      <c r="F529" s="1475"/>
      <c r="G529" s="1475"/>
      <c r="H529" s="1475"/>
      <c r="I529" s="1475"/>
      <c r="J529" s="1475"/>
      <c r="K529" s="1475"/>
    </row>
    <row r="530" spans="1:11" ht="15.75" customHeight="1">
      <c r="A530" s="1475"/>
      <c r="B530" s="1475"/>
      <c r="C530" s="1475"/>
      <c r="D530" s="1475"/>
      <c r="E530" s="1475"/>
      <c r="F530" s="1475"/>
      <c r="G530" s="1475"/>
      <c r="H530" s="1475"/>
      <c r="I530" s="1475"/>
      <c r="J530" s="1475"/>
      <c r="K530" s="1475"/>
    </row>
    <row r="531" spans="1:11" ht="15.75" customHeight="1">
      <c r="A531" s="1475"/>
      <c r="B531" s="1475"/>
      <c r="C531" s="1475"/>
      <c r="D531" s="1475"/>
      <c r="E531" s="1475"/>
      <c r="F531" s="1475"/>
      <c r="G531" s="1475"/>
      <c r="H531" s="1475"/>
      <c r="I531" s="1475"/>
      <c r="J531" s="1475"/>
      <c r="K531" s="1475"/>
    </row>
    <row r="532" spans="1:11" ht="15.75" customHeight="1">
      <c r="A532" s="1475"/>
      <c r="B532" s="1475"/>
      <c r="C532" s="1475"/>
      <c r="D532" s="1475"/>
      <c r="E532" s="1475"/>
      <c r="F532" s="1475"/>
      <c r="G532" s="1475"/>
      <c r="H532" s="1475"/>
      <c r="I532" s="1475"/>
      <c r="J532" s="1475"/>
      <c r="K532" s="1475"/>
    </row>
    <row r="533" spans="1:11" ht="15.75" customHeight="1">
      <c r="A533" s="1475"/>
      <c r="B533" s="1475"/>
      <c r="C533" s="1475"/>
      <c r="D533" s="1475"/>
      <c r="E533" s="1475"/>
      <c r="F533" s="1475"/>
      <c r="G533" s="1475"/>
      <c r="H533" s="1475"/>
      <c r="I533" s="1475"/>
      <c r="J533" s="1475"/>
      <c r="K533" s="1475"/>
    </row>
    <row r="534" spans="1:11" ht="15.75" customHeight="1">
      <c r="A534" s="1475"/>
      <c r="B534" s="1475"/>
      <c r="C534" s="1475"/>
      <c r="D534" s="1475"/>
      <c r="E534" s="1475"/>
      <c r="F534" s="1475"/>
      <c r="G534" s="1475"/>
      <c r="H534" s="1475"/>
      <c r="I534" s="1475"/>
      <c r="J534" s="1475"/>
      <c r="K534" s="1475"/>
    </row>
    <row r="535" spans="1:11" ht="15.75" customHeight="1">
      <c r="A535" s="1475"/>
      <c r="B535" s="1475"/>
      <c r="C535" s="1475"/>
      <c r="D535" s="1475"/>
      <c r="E535" s="1475"/>
      <c r="F535" s="1475"/>
      <c r="G535" s="1475"/>
      <c r="H535" s="1475"/>
      <c r="I535" s="1475"/>
      <c r="J535" s="1475"/>
      <c r="K535" s="1475"/>
    </row>
    <row r="536" spans="1:11" ht="15.75" customHeight="1">
      <c r="A536" s="1475"/>
      <c r="B536" s="1475"/>
      <c r="C536" s="1475"/>
      <c r="D536" s="1475"/>
      <c r="E536" s="1475"/>
      <c r="F536" s="1475"/>
      <c r="G536" s="1475"/>
      <c r="H536" s="1475"/>
      <c r="I536" s="1475"/>
      <c r="J536" s="1475"/>
      <c r="K536" s="1475"/>
    </row>
    <row r="537" spans="1:11" ht="15.75" customHeight="1">
      <c r="A537" s="1475"/>
      <c r="B537" s="1475"/>
      <c r="C537" s="1475"/>
      <c r="D537" s="1475"/>
      <c r="E537" s="1475"/>
      <c r="F537" s="1475"/>
      <c r="G537" s="1475"/>
      <c r="H537" s="1475"/>
      <c r="I537" s="1475"/>
      <c r="J537" s="1475"/>
      <c r="K537" s="1475"/>
    </row>
    <row r="538" spans="1:11" ht="15.75" customHeight="1">
      <c r="A538" s="1475"/>
      <c r="B538" s="1475"/>
      <c r="C538" s="1475"/>
      <c r="D538" s="1475"/>
      <c r="E538" s="1475"/>
      <c r="F538" s="1475"/>
      <c r="G538" s="1475"/>
      <c r="H538" s="1475"/>
      <c r="I538" s="1475"/>
      <c r="J538" s="1475"/>
      <c r="K538" s="1475"/>
    </row>
    <row r="539" spans="1:11" ht="15.75" customHeight="1">
      <c r="A539" s="1475"/>
      <c r="B539" s="1475"/>
      <c r="C539" s="1475"/>
      <c r="D539" s="1475"/>
      <c r="E539" s="1475"/>
      <c r="F539" s="1475"/>
      <c r="G539" s="1475"/>
      <c r="H539" s="1475"/>
      <c r="I539" s="1475"/>
      <c r="J539" s="1475"/>
      <c r="K539" s="1475"/>
    </row>
    <row r="540" spans="1:11" ht="15.75" customHeight="1">
      <c r="A540" s="1475"/>
      <c r="B540" s="1475"/>
      <c r="C540" s="1475"/>
      <c r="D540" s="1475"/>
      <c r="E540" s="1475"/>
      <c r="F540" s="1475"/>
      <c r="G540" s="1475"/>
      <c r="H540" s="1475"/>
      <c r="I540" s="1475"/>
      <c r="J540" s="1475"/>
      <c r="K540" s="1475"/>
    </row>
    <row r="541" spans="1:11" ht="15.75" customHeight="1">
      <c r="A541" s="1475"/>
      <c r="B541" s="1475"/>
      <c r="C541" s="1475"/>
      <c r="D541" s="1475"/>
      <c r="E541" s="1475"/>
      <c r="F541" s="1475"/>
      <c r="G541" s="1475"/>
      <c r="H541" s="1475"/>
      <c r="I541" s="1475"/>
      <c r="J541" s="1475"/>
      <c r="K541" s="1475"/>
    </row>
    <row r="542" spans="1:11" ht="15.75" customHeight="1">
      <c r="A542" s="1475"/>
      <c r="B542" s="1475"/>
      <c r="C542" s="1475"/>
      <c r="D542" s="1475"/>
      <c r="E542" s="1475"/>
      <c r="F542" s="1475"/>
      <c r="G542" s="1475"/>
      <c r="H542" s="1475"/>
      <c r="I542" s="1475"/>
      <c r="J542" s="1475"/>
      <c r="K542" s="1475"/>
    </row>
    <row r="543" spans="1:11" ht="15.75" customHeight="1">
      <c r="A543" s="1475"/>
      <c r="B543" s="1475"/>
      <c r="C543" s="1475"/>
      <c r="D543" s="1475"/>
      <c r="E543" s="1475"/>
      <c r="F543" s="1475"/>
      <c r="G543" s="1475"/>
      <c r="H543" s="1475"/>
      <c r="I543" s="1475"/>
      <c r="J543" s="1475"/>
      <c r="K543" s="1475"/>
    </row>
    <row r="544" spans="1:11" ht="15.75" customHeight="1">
      <c r="A544" s="1475"/>
      <c r="B544" s="1475"/>
      <c r="C544" s="1475"/>
      <c r="D544" s="1475"/>
      <c r="E544" s="1475"/>
      <c r="F544" s="1475"/>
      <c r="G544" s="1475"/>
      <c r="H544" s="1475"/>
      <c r="I544" s="1475"/>
      <c r="J544" s="1475"/>
      <c r="K544" s="1475"/>
    </row>
    <row r="545" spans="1:11" ht="15.75" customHeight="1">
      <c r="A545" s="1475"/>
      <c r="B545" s="1475"/>
      <c r="C545" s="1475"/>
      <c r="D545" s="1475"/>
      <c r="E545" s="1475"/>
      <c r="F545" s="1475"/>
      <c r="G545" s="1475"/>
      <c r="H545" s="1475"/>
      <c r="I545" s="1475"/>
      <c r="J545" s="1475"/>
      <c r="K545" s="1475"/>
    </row>
    <row r="546" spans="1:11" ht="15.75" customHeight="1">
      <c r="A546" s="1475"/>
      <c r="B546" s="1475"/>
      <c r="C546" s="1475"/>
      <c r="D546" s="1475"/>
      <c r="E546" s="1475"/>
      <c r="F546" s="1475"/>
      <c r="G546" s="1475"/>
      <c r="H546" s="1475"/>
      <c r="I546" s="1475"/>
      <c r="J546" s="1475"/>
      <c r="K546" s="1475"/>
    </row>
    <row r="547" spans="1:11" ht="15.75" customHeight="1">
      <c r="A547" s="1475"/>
      <c r="B547" s="1475"/>
      <c r="C547" s="1475"/>
      <c r="D547" s="1475"/>
      <c r="E547" s="1475"/>
      <c r="F547" s="1475"/>
      <c r="G547" s="1475"/>
      <c r="H547" s="1475"/>
      <c r="I547" s="1475"/>
      <c r="J547" s="1475"/>
      <c r="K547" s="1475"/>
    </row>
    <row r="548" spans="1:11" ht="15.75" customHeight="1">
      <c r="A548" s="1475"/>
      <c r="B548" s="1475"/>
      <c r="C548" s="1475"/>
      <c r="D548" s="1475"/>
      <c r="E548" s="1475"/>
      <c r="F548" s="1475"/>
      <c r="G548" s="1475"/>
      <c r="H548" s="1475"/>
      <c r="I548" s="1475"/>
      <c r="J548" s="1475"/>
      <c r="K548" s="1475"/>
    </row>
    <row r="549" spans="1:11" ht="15.75" customHeight="1">
      <c r="A549" s="1475"/>
      <c r="B549" s="1475"/>
      <c r="C549" s="1475"/>
      <c r="D549" s="1475"/>
      <c r="E549" s="1475"/>
      <c r="F549" s="1475"/>
      <c r="G549" s="1475"/>
      <c r="H549" s="1475"/>
      <c r="I549" s="1475"/>
      <c r="J549" s="1475"/>
      <c r="K549" s="1475"/>
    </row>
    <row r="550" spans="1:11" ht="15.75" customHeight="1">
      <c r="A550" s="1475"/>
      <c r="B550" s="1475"/>
      <c r="C550" s="1475"/>
      <c r="D550" s="1475"/>
      <c r="E550" s="1475"/>
      <c r="F550" s="1475"/>
      <c r="G550" s="1475"/>
      <c r="H550" s="1475"/>
      <c r="I550" s="1475"/>
      <c r="J550" s="1475"/>
      <c r="K550" s="1475"/>
    </row>
    <row r="551" spans="1:11" ht="15.75" customHeight="1">
      <c r="A551" s="1475"/>
      <c r="B551" s="1475"/>
      <c r="C551" s="1475"/>
      <c r="D551" s="1475"/>
      <c r="E551" s="1475"/>
      <c r="F551" s="1475"/>
      <c r="G551" s="1475"/>
      <c r="H551" s="1475"/>
      <c r="I551" s="1475"/>
      <c r="J551" s="1475"/>
      <c r="K551" s="1475"/>
    </row>
    <row r="552" spans="1:11" ht="15.75" customHeight="1">
      <c r="A552" s="1475"/>
      <c r="B552" s="1475"/>
      <c r="C552" s="1475"/>
      <c r="D552" s="1475"/>
      <c r="E552" s="1475"/>
      <c r="F552" s="1475"/>
      <c r="G552" s="1475"/>
      <c r="H552" s="1475"/>
      <c r="I552" s="1475"/>
      <c r="J552" s="1475"/>
      <c r="K552" s="1475"/>
    </row>
    <row r="553" spans="1:11" ht="15.75" customHeight="1">
      <c r="A553" s="1475"/>
      <c r="B553" s="1475"/>
      <c r="C553" s="1475"/>
      <c r="D553" s="1475"/>
      <c r="E553" s="1475"/>
      <c r="F553" s="1475"/>
      <c r="G553" s="1475"/>
      <c r="H553" s="1475"/>
      <c r="I553" s="1475"/>
      <c r="J553" s="1475"/>
      <c r="K553" s="1475"/>
    </row>
    <row r="554" spans="1:11" ht="15.75" customHeight="1">
      <c r="A554" s="1475"/>
      <c r="B554" s="1475"/>
      <c r="C554" s="1475"/>
      <c r="D554" s="1475"/>
      <c r="E554" s="1475"/>
      <c r="F554" s="1475"/>
      <c r="G554" s="1475"/>
      <c r="H554" s="1475"/>
      <c r="I554" s="1475"/>
      <c r="J554" s="1475"/>
      <c r="K554" s="1475"/>
    </row>
    <row r="555" spans="1:11" ht="15.75" customHeight="1">
      <c r="A555" s="1475"/>
      <c r="B555" s="1475"/>
      <c r="C555" s="1475"/>
      <c r="D555" s="1475"/>
      <c r="E555" s="1475"/>
      <c r="F555" s="1475"/>
      <c r="G555" s="1475"/>
      <c r="H555" s="1475"/>
      <c r="I555" s="1475"/>
      <c r="J555" s="1475"/>
      <c r="K555" s="1475"/>
    </row>
    <row r="556" spans="1:11" ht="15.75" customHeight="1">
      <c r="A556" s="1475"/>
      <c r="B556" s="1475"/>
      <c r="C556" s="1475"/>
      <c r="D556" s="1475"/>
      <c r="E556" s="1475"/>
      <c r="F556" s="1475"/>
      <c r="G556" s="1475"/>
      <c r="H556" s="1475"/>
      <c r="I556" s="1475"/>
      <c r="J556" s="1475"/>
      <c r="K556" s="1475"/>
    </row>
    <row r="557" spans="1:11" ht="15.75" customHeight="1">
      <c r="A557" s="1475"/>
      <c r="B557" s="1475"/>
      <c r="C557" s="1475"/>
      <c r="D557" s="1475"/>
      <c r="E557" s="1475"/>
      <c r="F557" s="1475"/>
      <c r="G557" s="1475"/>
      <c r="H557" s="1475"/>
      <c r="I557" s="1475"/>
      <c r="J557" s="1475"/>
      <c r="K557" s="1475"/>
    </row>
    <row r="558" spans="1:11" ht="15.75" customHeight="1">
      <c r="A558" s="1475"/>
      <c r="B558" s="1475"/>
      <c r="C558" s="1475"/>
      <c r="D558" s="1475"/>
      <c r="E558" s="1475"/>
      <c r="F558" s="1475"/>
      <c r="G558" s="1475"/>
      <c r="H558" s="1475"/>
      <c r="I558" s="1475"/>
      <c r="J558" s="1475"/>
      <c r="K558" s="1475"/>
    </row>
    <row r="559" spans="1:11" ht="15.75" customHeight="1">
      <c r="A559" s="1475"/>
      <c r="B559" s="1475"/>
      <c r="C559" s="1475"/>
      <c r="D559" s="1475"/>
      <c r="E559" s="1475"/>
      <c r="F559" s="1475"/>
      <c r="G559" s="1475"/>
      <c r="H559" s="1475"/>
      <c r="I559" s="1475"/>
      <c r="J559" s="1475"/>
      <c r="K559" s="1475"/>
    </row>
    <row r="560" spans="1:11" ht="15.75" customHeight="1">
      <c r="A560" s="1475"/>
      <c r="B560" s="1475"/>
      <c r="C560" s="1475"/>
      <c r="D560" s="1475"/>
      <c r="E560" s="1475"/>
      <c r="F560" s="1475"/>
      <c r="G560" s="1475"/>
      <c r="H560" s="1475"/>
      <c r="I560" s="1475"/>
      <c r="J560" s="1475"/>
      <c r="K560" s="1475"/>
    </row>
    <row r="561" spans="1:11" ht="15.75" customHeight="1">
      <c r="A561" s="1475"/>
      <c r="B561" s="1475"/>
      <c r="C561" s="1475"/>
      <c r="D561" s="1475"/>
      <c r="E561" s="1475"/>
      <c r="F561" s="1475"/>
      <c r="G561" s="1475"/>
      <c r="H561" s="1475"/>
      <c r="I561" s="1475"/>
      <c r="J561" s="1475"/>
      <c r="K561" s="1475"/>
    </row>
    <row r="562" spans="1:11" ht="15.75" customHeight="1">
      <c r="A562" s="1475"/>
      <c r="B562" s="1475"/>
      <c r="C562" s="1475"/>
      <c r="D562" s="1475"/>
      <c r="E562" s="1475"/>
      <c r="F562" s="1475"/>
      <c r="G562" s="1475"/>
      <c r="H562" s="1475"/>
      <c r="I562" s="1475"/>
      <c r="J562" s="1475"/>
      <c r="K562" s="1475"/>
    </row>
    <row r="563" spans="1:11" ht="15.75" customHeight="1">
      <c r="A563" s="1475"/>
      <c r="B563" s="1475"/>
      <c r="C563" s="1475"/>
      <c r="D563" s="1475"/>
      <c r="E563" s="1475"/>
      <c r="F563" s="1475"/>
      <c r="G563" s="1475"/>
      <c r="H563" s="1475"/>
      <c r="I563" s="1475"/>
      <c r="J563" s="1475"/>
      <c r="K563" s="1475"/>
    </row>
    <row r="564" spans="1:11" ht="15.75" customHeight="1">
      <c r="A564" s="1475"/>
      <c r="B564" s="1475"/>
      <c r="C564" s="1475"/>
      <c r="D564" s="1475"/>
      <c r="E564" s="1475"/>
      <c r="F564" s="1475"/>
      <c r="G564" s="1475"/>
      <c r="H564" s="1475"/>
      <c r="I564" s="1475"/>
      <c r="J564" s="1475"/>
      <c r="K564" s="1475"/>
    </row>
    <row r="565" spans="1:11" ht="15.75" customHeight="1">
      <c r="A565" s="1475"/>
      <c r="B565" s="1475"/>
      <c r="C565" s="1475"/>
      <c r="D565" s="1475"/>
      <c r="E565" s="1475"/>
      <c r="F565" s="1475"/>
      <c r="G565" s="1475"/>
      <c r="H565" s="1475"/>
      <c r="I565" s="1475"/>
      <c r="J565" s="1475"/>
      <c r="K565" s="1475"/>
    </row>
    <row r="566" spans="1:11" ht="15.75" customHeight="1">
      <c r="A566" s="1475"/>
      <c r="B566" s="1475"/>
      <c r="C566" s="1475"/>
      <c r="D566" s="1475"/>
      <c r="E566" s="1475"/>
      <c r="F566" s="1475"/>
      <c r="G566" s="1475"/>
      <c r="H566" s="1475"/>
      <c r="I566" s="1475"/>
      <c r="J566" s="1475"/>
      <c r="K566" s="1475"/>
    </row>
    <row r="567" spans="1:11" ht="15.75" customHeight="1">
      <c r="A567" s="1475"/>
      <c r="B567" s="1475"/>
      <c r="C567" s="1475"/>
      <c r="D567" s="1475"/>
      <c r="E567" s="1475"/>
      <c r="F567" s="1475"/>
      <c r="G567" s="1475"/>
      <c r="H567" s="1475"/>
      <c r="I567" s="1475"/>
      <c r="J567" s="1475"/>
      <c r="K567" s="1475"/>
    </row>
    <row r="568" spans="1:11" ht="15.75" customHeight="1">
      <c r="A568" s="1475"/>
      <c r="B568" s="1475"/>
      <c r="C568" s="1475"/>
      <c r="D568" s="1475"/>
      <c r="E568" s="1475"/>
      <c r="F568" s="1475"/>
      <c r="G568" s="1475"/>
      <c r="H568" s="1475"/>
      <c r="I568" s="1475"/>
      <c r="J568" s="1475"/>
      <c r="K568" s="1475"/>
    </row>
    <row r="569" spans="1:11" ht="15.75" customHeight="1">
      <c r="A569" s="1475"/>
      <c r="B569" s="1475"/>
      <c r="C569" s="1475"/>
      <c r="D569" s="1475"/>
      <c r="E569" s="1475"/>
      <c r="F569" s="1475"/>
      <c r="G569" s="1475"/>
      <c r="H569" s="1475"/>
      <c r="I569" s="1475"/>
      <c r="J569" s="1475"/>
      <c r="K569" s="1475"/>
    </row>
    <row r="570" spans="1:11" ht="15.75" customHeight="1">
      <c r="A570" s="1475"/>
      <c r="B570" s="1475"/>
      <c r="C570" s="1475"/>
      <c r="D570" s="1475"/>
      <c r="E570" s="1475"/>
      <c r="F570" s="1475"/>
      <c r="G570" s="1475"/>
      <c r="H570" s="1475"/>
      <c r="I570" s="1475"/>
      <c r="J570" s="1475"/>
      <c r="K570" s="1475"/>
    </row>
    <row r="571" spans="1:11" ht="15.75" customHeight="1">
      <c r="A571" s="1475"/>
      <c r="B571" s="1475"/>
      <c r="C571" s="1475"/>
      <c r="D571" s="1475"/>
      <c r="E571" s="1475"/>
      <c r="F571" s="1475"/>
      <c r="G571" s="1475"/>
      <c r="H571" s="1475"/>
      <c r="I571" s="1475"/>
      <c r="J571" s="1475"/>
      <c r="K571" s="1475"/>
    </row>
    <row r="572" spans="1:11" ht="15.75" customHeight="1">
      <c r="A572" s="1475"/>
      <c r="B572" s="1475"/>
      <c r="C572" s="1475"/>
      <c r="D572" s="1475"/>
      <c r="E572" s="1475"/>
      <c r="F572" s="1475"/>
      <c r="G572" s="1475"/>
      <c r="H572" s="1475"/>
      <c r="I572" s="1475"/>
      <c r="J572" s="1475"/>
      <c r="K572" s="1475"/>
    </row>
    <row r="573" spans="1:11" ht="15.75" customHeight="1">
      <c r="A573" s="1475"/>
      <c r="B573" s="1475"/>
      <c r="C573" s="1475"/>
      <c r="D573" s="1475"/>
      <c r="E573" s="1475"/>
      <c r="F573" s="1475"/>
      <c r="G573" s="1475"/>
      <c r="H573" s="1475"/>
      <c r="I573" s="1475"/>
      <c r="J573" s="1475"/>
      <c r="K573" s="1475"/>
    </row>
    <row r="574" spans="1:11" ht="15.75" customHeight="1">
      <c r="A574" s="1475"/>
      <c r="B574" s="1475"/>
      <c r="C574" s="1475"/>
      <c r="D574" s="1475"/>
      <c r="E574" s="1475"/>
      <c r="F574" s="1475"/>
      <c r="G574" s="1475"/>
      <c r="H574" s="1475"/>
      <c r="I574" s="1475"/>
      <c r="J574" s="1475"/>
      <c r="K574" s="1475"/>
    </row>
    <row r="575" spans="1:11" ht="15.75" customHeight="1">
      <c r="A575" s="1475"/>
      <c r="B575" s="1475"/>
      <c r="C575" s="1475"/>
      <c r="D575" s="1475"/>
      <c r="E575" s="1475"/>
      <c r="F575" s="1475"/>
      <c r="G575" s="1475"/>
      <c r="H575" s="1475"/>
      <c r="I575" s="1475"/>
      <c r="J575" s="1475"/>
      <c r="K575" s="1475"/>
    </row>
    <row r="576" spans="1:11" ht="15.75" customHeight="1">
      <c r="A576" s="1475"/>
      <c r="B576" s="1475"/>
      <c r="C576" s="1475"/>
      <c r="D576" s="1475"/>
      <c r="E576" s="1475"/>
      <c r="F576" s="1475"/>
      <c r="G576" s="1475"/>
      <c r="H576" s="1475"/>
      <c r="I576" s="1475"/>
      <c r="J576" s="1475"/>
      <c r="K576" s="1475"/>
    </row>
    <row r="577" spans="1:11" ht="15.75" customHeight="1">
      <c r="A577" s="1475"/>
      <c r="B577" s="1475"/>
      <c r="C577" s="1475"/>
      <c r="D577" s="1475"/>
      <c r="E577" s="1475"/>
      <c r="F577" s="1475"/>
      <c r="G577" s="1475"/>
      <c r="H577" s="1475"/>
      <c r="I577" s="1475"/>
      <c r="J577" s="1475"/>
      <c r="K577" s="1475"/>
    </row>
    <row r="578" spans="1:11" ht="15.75" customHeight="1">
      <c r="A578" s="1475"/>
      <c r="B578" s="1475"/>
      <c r="C578" s="1475"/>
      <c r="D578" s="1475"/>
      <c r="E578" s="1475"/>
      <c r="F578" s="1475"/>
      <c r="G578" s="1475"/>
      <c r="H578" s="1475"/>
      <c r="I578" s="1475"/>
      <c r="J578" s="1475"/>
      <c r="K578" s="1475"/>
    </row>
    <row r="579" spans="1:11" ht="15.75" customHeight="1">
      <c r="A579" s="1475"/>
      <c r="B579" s="1475"/>
      <c r="C579" s="1475"/>
      <c r="D579" s="1475"/>
      <c r="E579" s="1475"/>
      <c r="F579" s="1475"/>
      <c r="G579" s="1475"/>
      <c r="H579" s="1475"/>
      <c r="I579" s="1475"/>
      <c r="J579" s="1475"/>
      <c r="K579" s="1475"/>
    </row>
    <row r="580" spans="1:11" ht="15.75" customHeight="1">
      <c r="A580" s="1475"/>
      <c r="B580" s="1475"/>
      <c r="C580" s="1475"/>
      <c r="D580" s="1475"/>
      <c r="E580" s="1475"/>
      <c r="F580" s="1475"/>
      <c r="G580" s="1475"/>
      <c r="H580" s="1475"/>
      <c r="I580" s="1475"/>
      <c r="J580" s="1475"/>
      <c r="K580" s="1475"/>
    </row>
    <row r="581" spans="1:11" ht="15.75" customHeight="1">
      <c r="A581" s="1475"/>
      <c r="B581" s="1475"/>
      <c r="C581" s="1475"/>
      <c r="D581" s="1475"/>
      <c r="E581" s="1475"/>
      <c r="F581" s="1475"/>
      <c r="G581" s="1475"/>
      <c r="H581" s="1475"/>
      <c r="I581" s="1475"/>
      <c r="J581" s="1475"/>
      <c r="K581" s="1475"/>
    </row>
    <row r="582" spans="1:11" ht="15.75" customHeight="1">
      <c r="A582" s="1475"/>
      <c r="B582" s="1475"/>
      <c r="C582" s="1475"/>
      <c r="D582" s="1475"/>
      <c r="E582" s="1475"/>
      <c r="F582" s="1475"/>
      <c r="G582" s="1475"/>
      <c r="H582" s="1475"/>
      <c r="I582" s="1475"/>
      <c r="J582" s="1475"/>
      <c r="K582" s="1475"/>
    </row>
    <row r="583" spans="1:11" ht="15.75" customHeight="1">
      <c r="A583" s="1475"/>
      <c r="B583" s="1475"/>
      <c r="C583" s="1475"/>
      <c r="D583" s="1475"/>
      <c r="E583" s="1475"/>
      <c r="F583" s="1475"/>
      <c r="G583" s="1475"/>
      <c r="H583" s="1475"/>
      <c r="I583" s="1475"/>
      <c r="J583" s="1475"/>
      <c r="K583" s="1475"/>
    </row>
    <row r="584" spans="1:11" ht="15.75" customHeight="1">
      <c r="A584" s="1475"/>
      <c r="B584" s="1475"/>
      <c r="C584" s="1475"/>
      <c r="D584" s="1475"/>
      <c r="E584" s="1475"/>
      <c r="F584" s="1475"/>
      <c r="G584" s="1475"/>
      <c r="H584" s="1475"/>
      <c r="I584" s="1475"/>
      <c r="J584" s="1475"/>
      <c r="K584" s="1475"/>
    </row>
    <row r="585" spans="1:11" ht="15.75" customHeight="1">
      <c r="A585" s="1475"/>
      <c r="B585" s="1475"/>
      <c r="C585" s="1475"/>
      <c r="D585" s="1475"/>
      <c r="E585" s="1475"/>
      <c r="F585" s="1475"/>
      <c r="G585" s="1475"/>
      <c r="H585" s="1475"/>
      <c r="I585" s="1475"/>
      <c r="J585" s="1475"/>
      <c r="K585" s="1475"/>
    </row>
    <row r="586" spans="1:11" ht="15.75" customHeight="1">
      <c r="A586" s="1475"/>
      <c r="B586" s="1475"/>
      <c r="C586" s="1475"/>
      <c r="D586" s="1475"/>
      <c r="E586" s="1475"/>
      <c r="F586" s="1475"/>
      <c r="G586" s="1475"/>
      <c r="H586" s="1475"/>
      <c r="I586" s="1475"/>
      <c r="J586" s="1475"/>
      <c r="K586" s="1475"/>
    </row>
    <row r="587" spans="1:11" ht="15.75" customHeight="1">
      <c r="A587" s="1475"/>
      <c r="B587" s="1475"/>
      <c r="C587" s="1475"/>
      <c r="D587" s="1475"/>
      <c r="E587" s="1475"/>
      <c r="F587" s="1475"/>
      <c r="G587" s="1475"/>
      <c r="H587" s="1475"/>
      <c r="I587" s="1475"/>
      <c r="J587" s="1475"/>
      <c r="K587" s="1475"/>
    </row>
    <row r="588" spans="1:11" ht="15.75" customHeight="1">
      <c r="A588" s="1475"/>
      <c r="B588" s="1475"/>
      <c r="C588" s="1475"/>
      <c r="D588" s="1475"/>
      <c r="E588" s="1475"/>
      <c r="F588" s="1475"/>
      <c r="G588" s="1475"/>
      <c r="H588" s="1475"/>
      <c r="I588" s="1475"/>
      <c r="J588" s="1475"/>
      <c r="K588" s="1475"/>
    </row>
    <row r="589" spans="1:11" ht="15.75" customHeight="1">
      <c r="A589" s="1475"/>
      <c r="B589" s="1475"/>
      <c r="C589" s="1475"/>
      <c r="D589" s="1475"/>
      <c r="E589" s="1475"/>
      <c r="F589" s="1475"/>
      <c r="G589" s="1475"/>
      <c r="H589" s="1475"/>
      <c r="I589" s="1475"/>
      <c r="J589" s="1475"/>
      <c r="K589" s="1475"/>
    </row>
    <row r="590" spans="1:11" ht="15.75" customHeight="1">
      <c r="A590" s="1475"/>
      <c r="B590" s="1475"/>
      <c r="C590" s="1475"/>
      <c r="D590" s="1475"/>
      <c r="E590" s="1475"/>
      <c r="F590" s="1475"/>
      <c r="G590" s="1475"/>
      <c r="H590" s="1475"/>
      <c r="I590" s="1475"/>
      <c r="J590" s="1475"/>
      <c r="K590" s="1475"/>
    </row>
    <row r="591" spans="1:11" ht="15.75" customHeight="1">
      <c r="A591" s="1475"/>
      <c r="B591" s="1475"/>
      <c r="C591" s="1475"/>
      <c r="D591" s="1475"/>
      <c r="E591" s="1475"/>
      <c r="F591" s="1475"/>
      <c r="G591" s="1475"/>
      <c r="H591" s="1475"/>
      <c r="I591" s="1475"/>
      <c r="J591" s="1475"/>
      <c r="K591" s="1475"/>
    </row>
    <row r="592" spans="1:11" ht="15.75" customHeight="1">
      <c r="A592" s="1475"/>
      <c r="B592" s="1475"/>
      <c r="C592" s="1475"/>
      <c r="D592" s="1475"/>
      <c r="E592" s="1475"/>
      <c r="F592" s="1475"/>
      <c r="G592" s="1475"/>
      <c r="H592" s="1475"/>
      <c r="I592" s="1475"/>
      <c r="J592" s="1475"/>
      <c r="K592" s="1475"/>
    </row>
    <row r="593" spans="1:11" ht="15.75" customHeight="1">
      <c r="A593" s="1475"/>
      <c r="B593" s="1475"/>
      <c r="C593" s="1475"/>
      <c r="D593" s="1475"/>
      <c r="E593" s="1475"/>
      <c r="F593" s="1475"/>
      <c r="G593" s="1475"/>
      <c r="H593" s="1475"/>
      <c r="I593" s="1475"/>
      <c r="J593" s="1475"/>
      <c r="K593" s="1475"/>
    </row>
    <row r="594" spans="1:11" ht="15.75" customHeight="1">
      <c r="A594" s="1475"/>
      <c r="B594" s="1475"/>
      <c r="C594" s="1475"/>
      <c r="D594" s="1475"/>
      <c r="E594" s="1475"/>
      <c r="F594" s="1475"/>
      <c r="G594" s="1475"/>
      <c r="H594" s="1475"/>
      <c r="I594" s="1475"/>
      <c r="J594" s="1475"/>
      <c r="K594" s="1475"/>
    </row>
    <row r="595" spans="1:11" ht="15.75" customHeight="1">
      <c r="A595" s="1475"/>
      <c r="B595" s="1475"/>
      <c r="C595" s="1475"/>
      <c r="D595" s="1475"/>
      <c r="E595" s="1475"/>
      <c r="F595" s="1475"/>
      <c r="G595" s="1475"/>
      <c r="H595" s="1475"/>
      <c r="I595" s="1475"/>
      <c r="J595" s="1475"/>
      <c r="K595" s="1475"/>
    </row>
    <row r="596" spans="1:11" ht="15.75" customHeight="1">
      <c r="A596" s="1475"/>
      <c r="B596" s="1475"/>
      <c r="C596" s="1475"/>
      <c r="D596" s="1475"/>
      <c r="E596" s="1475"/>
      <c r="F596" s="1475"/>
      <c r="G596" s="1475"/>
      <c r="H596" s="1475"/>
      <c r="I596" s="1475"/>
      <c r="J596" s="1475"/>
      <c r="K596" s="1475"/>
    </row>
    <row r="597" spans="1:11" ht="15.75" customHeight="1">
      <c r="A597" s="1475"/>
      <c r="B597" s="1475"/>
      <c r="C597" s="1475"/>
      <c r="D597" s="1475"/>
      <c r="E597" s="1475"/>
      <c r="F597" s="1475"/>
      <c r="G597" s="1475"/>
      <c r="H597" s="1475"/>
      <c r="I597" s="1475"/>
      <c r="J597" s="1475"/>
      <c r="K597" s="1475"/>
    </row>
    <row r="598" spans="1:11" ht="15.75" customHeight="1">
      <c r="A598" s="1475"/>
      <c r="B598" s="1475"/>
      <c r="C598" s="1475"/>
      <c r="D598" s="1475"/>
      <c r="E598" s="1475"/>
      <c r="F598" s="1475"/>
      <c r="G598" s="1475"/>
      <c r="H598" s="1475"/>
      <c r="I598" s="1475"/>
      <c r="J598" s="1475"/>
      <c r="K598" s="1475"/>
    </row>
    <row r="599" spans="1:11" ht="15.75" customHeight="1">
      <c r="A599" s="1475"/>
      <c r="B599" s="1475"/>
      <c r="C599" s="1475"/>
      <c r="D599" s="1475"/>
      <c r="E599" s="1475"/>
      <c r="F599" s="1475"/>
      <c r="G599" s="1475"/>
      <c r="H599" s="1475"/>
      <c r="I599" s="1475"/>
      <c r="J599" s="1475"/>
      <c r="K599" s="1475"/>
    </row>
    <row r="600" spans="1:11" ht="15.75" customHeight="1">
      <c r="A600" s="1475"/>
      <c r="B600" s="1475"/>
      <c r="C600" s="1475"/>
      <c r="D600" s="1475"/>
      <c r="E600" s="1475"/>
      <c r="F600" s="1475"/>
      <c r="G600" s="1475"/>
      <c r="H600" s="1475"/>
      <c r="I600" s="1475"/>
      <c r="J600" s="1475"/>
      <c r="K600" s="1475"/>
    </row>
    <row r="601" spans="1:11" ht="15.75" customHeight="1">
      <c r="A601" s="1475"/>
      <c r="B601" s="1475"/>
      <c r="C601" s="1475"/>
      <c r="D601" s="1475"/>
      <c r="E601" s="1475"/>
      <c r="F601" s="1475"/>
      <c r="G601" s="1475"/>
      <c r="H601" s="1475"/>
      <c r="I601" s="1475"/>
      <c r="J601" s="1475"/>
      <c r="K601" s="1475"/>
    </row>
    <row r="602" spans="1:11" ht="15.75" customHeight="1">
      <c r="A602" s="1475"/>
      <c r="B602" s="1475"/>
      <c r="C602" s="1475"/>
      <c r="D602" s="1475"/>
      <c r="E602" s="1475"/>
      <c r="F602" s="1475"/>
      <c r="G602" s="1475"/>
      <c r="H602" s="1475"/>
      <c r="I602" s="1475"/>
      <c r="J602" s="1475"/>
      <c r="K602" s="1475"/>
    </row>
    <row r="603" spans="1:11" ht="15.75" customHeight="1">
      <c r="A603" s="1475"/>
      <c r="B603" s="1475"/>
      <c r="C603" s="1475"/>
      <c r="D603" s="1475"/>
      <c r="E603" s="1475"/>
      <c r="F603" s="1475"/>
      <c r="G603" s="1475"/>
      <c r="H603" s="1475"/>
      <c r="I603" s="1475"/>
      <c r="J603" s="1475"/>
      <c r="K603" s="1475"/>
    </row>
    <row r="604" spans="1:11" ht="15.75" customHeight="1">
      <c r="A604" s="1475"/>
      <c r="B604" s="1475"/>
      <c r="C604" s="1475"/>
      <c r="D604" s="1475"/>
      <c r="E604" s="1475"/>
      <c r="F604" s="1475"/>
      <c r="G604" s="1475"/>
      <c r="H604" s="1475"/>
      <c r="I604" s="1475"/>
      <c r="J604" s="1475"/>
      <c r="K604" s="1475"/>
    </row>
    <row r="605" spans="1:11" ht="15.75" customHeight="1">
      <c r="A605" s="1475"/>
      <c r="B605" s="1475"/>
      <c r="C605" s="1475"/>
      <c r="D605" s="1475"/>
      <c r="E605" s="1475"/>
      <c r="F605" s="1475"/>
      <c r="G605" s="1475"/>
      <c r="H605" s="1475"/>
      <c r="I605" s="1475"/>
      <c r="J605" s="1475"/>
      <c r="K605" s="1475"/>
    </row>
    <row r="606" spans="1:11" ht="15.75" customHeight="1">
      <c r="A606" s="1475"/>
      <c r="B606" s="1475"/>
      <c r="C606" s="1475"/>
      <c r="D606" s="1475"/>
      <c r="E606" s="1475"/>
      <c r="F606" s="1475"/>
      <c r="G606" s="1475"/>
      <c r="H606" s="1475"/>
      <c r="I606" s="1475"/>
      <c r="J606" s="1475"/>
      <c r="K606" s="1475"/>
    </row>
    <row r="607" spans="1:11" ht="15.75" customHeight="1">
      <c r="A607" s="1475"/>
      <c r="B607" s="1475"/>
      <c r="C607" s="1475"/>
      <c r="D607" s="1475"/>
      <c r="E607" s="1475"/>
      <c r="F607" s="1475"/>
      <c r="G607" s="1475"/>
      <c r="H607" s="1475"/>
      <c r="I607" s="1475"/>
      <c r="J607" s="1475"/>
      <c r="K607" s="1475"/>
    </row>
    <row r="608" spans="1:11" ht="15.75" customHeight="1">
      <c r="A608" s="1475"/>
      <c r="B608" s="1475"/>
      <c r="C608" s="1475"/>
      <c r="D608" s="1475"/>
      <c r="E608" s="1475"/>
      <c r="F608" s="1475"/>
      <c r="G608" s="1475"/>
      <c r="H608" s="1475"/>
      <c r="I608" s="1475"/>
      <c r="J608" s="1475"/>
      <c r="K608" s="1475"/>
    </row>
    <row r="609" spans="1:11" ht="15.75" customHeight="1">
      <c r="A609" s="1475"/>
      <c r="B609" s="1475"/>
      <c r="C609" s="1475"/>
      <c r="D609" s="1475"/>
      <c r="E609" s="1475"/>
      <c r="F609" s="1475"/>
      <c r="G609" s="1475"/>
      <c r="H609" s="1475"/>
      <c r="I609" s="1475"/>
      <c r="J609" s="1475"/>
      <c r="K609" s="1475"/>
    </row>
    <row r="610" spans="1:11" ht="15.75" customHeight="1">
      <c r="A610" s="1475"/>
      <c r="B610" s="1475"/>
      <c r="C610" s="1475"/>
      <c r="D610" s="1475"/>
      <c r="E610" s="1475"/>
      <c r="F610" s="1475"/>
      <c r="G610" s="1475"/>
      <c r="H610" s="1475"/>
      <c r="I610" s="1475"/>
      <c r="J610" s="1475"/>
      <c r="K610" s="1475"/>
    </row>
    <row r="611" spans="1:11" ht="15.75" customHeight="1">
      <c r="A611" s="1475"/>
      <c r="B611" s="1475"/>
      <c r="C611" s="1475"/>
      <c r="D611" s="1475"/>
      <c r="E611" s="1475"/>
      <c r="F611" s="1475"/>
      <c r="G611" s="1475"/>
      <c r="H611" s="1475"/>
      <c r="I611" s="1475"/>
      <c r="J611" s="1475"/>
      <c r="K611" s="1475"/>
    </row>
    <row r="612" spans="1:11" ht="15.75" customHeight="1">
      <c r="A612" s="1475"/>
      <c r="B612" s="1475"/>
      <c r="C612" s="1475"/>
      <c r="D612" s="1475"/>
      <c r="E612" s="1475"/>
      <c r="F612" s="1475"/>
      <c r="G612" s="1475"/>
      <c r="H612" s="1475"/>
      <c r="I612" s="1475"/>
      <c r="J612" s="1475"/>
      <c r="K612" s="1475"/>
    </row>
    <row r="613" spans="1:11" ht="15.75" customHeight="1">
      <c r="A613" s="1475"/>
      <c r="B613" s="1475"/>
      <c r="C613" s="1475"/>
      <c r="D613" s="1475"/>
      <c r="E613" s="1475"/>
      <c r="F613" s="1475"/>
      <c r="G613" s="1475"/>
      <c r="H613" s="1475"/>
      <c r="I613" s="1475"/>
      <c r="J613" s="1475"/>
      <c r="K613" s="1475"/>
    </row>
    <row r="614" spans="1:11" ht="15.75" customHeight="1">
      <c r="A614" s="1475"/>
      <c r="B614" s="1475"/>
      <c r="C614" s="1475"/>
      <c r="D614" s="1475"/>
      <c r="E614" s="1475"/>
      <c r="F614" s="1475"/>
      <c r="G614" s="1475"/>
      <c r="H614" s="1475"/>
      <c r="I614" s="1475"/>
      <c r="J614" s="1475"/>
      <c r="K614" s="1475"/>
    </row>
    <row r="615" spans="1:11" ht="15.75" customHeight="1">
      <c r="A615" s="1475"/>
      <c r="B615" s="1475"/>
      <c r="C615" s="1475"/>
      <c r="D615" s="1475"/>
      <c r="E615" s="1475"/>
      <c r="F615" s="1475"/>
      <c r="G615" s="1475"/>
      <c r="H615" s="1475"/>
      <c r="I615" s="1475"/>
      <c r="J615" s="1475"/>
      <c r="K615" s="1475"/>
    </row>
    <row r="616" spans="1:11" ht="15.75" customHeight="1">
      <c r="A616" s="1475"/>
      <c r="B616" s="1475"/>
      <c r="C616" s="1475"/>
      <c r="D616" s="1475"/>
      <c r="E616" s="1475"/>
      <c r="F616" s="1475"/>
      <c r="G616" s="1475"/>
      <c r="H616" s="1475"/>
      <c r="I616" s="1475"/>
      <c r="J616" s="1475"/>
      <c r="K616" s="1475"/>
    </row>
    <row r="617" spans="1:11" ht="15.75" customHeight="1">
      <c r="A617" s="1475"/>
      <c r="B617" s="1475"/>
      <c r="C617" s="1475"/>
      <c r="D617" s="1475"/>
      <c r="E617" s="1475"/>
      <c r="F617" s="1475"/>
      <c r="G617" s="1475"/>
      <c r="H617" s="1475"/>
      <c r="I617" s="1475"/>
      <c r="J617" s="1475"/>
      <c r="K617" s="1475"/>
    </row>
    <row r="618" spans="1:11" ht="15.75" customHeight="1">
      <c r="A618" s="1475"/>
      <c r="B618" s="1475"/>
      <c r="C618" s="1475"/>
      <c r="D618" s="1475"/>
      <c r="E618" s="1475"/>
      <c r="F618" s="1475"/>
      <c r="G618" s="1475"/>
      <c r="H618" s="1475"/>
      <c r="I618" s="1475"/>
      <c r="J618" s="1475"/>
      <c r="K618" s="1475"/>
    </row>
    <row r="619" spans="1:11" ht="15.75" customHeight="1">
      <c r="A619" s="1475"/>
      <c r="B619" s="1475"/>
      <c r="C619" s="1475"/>
      <c r="D619" s="1475"/>
      <c r="E619" s="1475"/>
      <c r="F619" s="1475"/>
      <c r="G619" s="1475"/>
      <c r="H619" s="1475"/>
      <c r="I619" s="1475"/>
      <c r="J619" s="1475"/>
      <c r="K619" s="1475"/>
    </row>
    <row r="620" spans="1:11" ht="15.75" customHeight="1">
      <c r="A620" s="1475"/>
      <c r="B620" s="1475"/>
      <c r="C620" s="1475"/>
      <c r="D620" s="1475"/>
      <c r="E620" s="1475"/>
      <c r="F620" s="1475"/>
      <c r="G620" s="1475"/>
      <c r="H620" s="1475"/>
      <c r="I620" s="1475"/>
      <c r="J620" s="1475"/>
      <c r="K620" s="1475"/>
    </row>
    <row r="621" spans="1:11" ht="15.75" customHeight="1">
      <c r="A621" s="1475"/>
      <c r="B621" s="1475"/>
      <c r="C621" s="1475"/>
      <c r="D621" s="1475"/>
      <c r="E621" s="1475"/>
      <c r="F621" s="1475"/>
      <c r="G621" s="1475"/>
      <c r="H621" s="1475"/>
      <c r="I621" s="1475"/>
      <c r="J621" s="1475"/>
      <c r="K621" s="1475"/>
    </row>
    <row r="622" spans="1:11" ht="15.75" customHeight="1">
      <c r="A622" s="1475"/>
      <c r="B622" s="1475"/>
      <c r="C622" s="1475"/>
      <c r="D622" s="1475"/>
      <c r="E622" s="1475"/>
      <c r="F622" s="1475"/>
      <c r="G622" s="1475"/>
      <c r="H622" s="1475"/>
      <c r="I622" s="1475"/>
      <c r="J622" s="1475"/>
      <c r="K622" s="1475"/>
    </row>
    <row r="623" spans="1:11" ht="15.75" customHeight="1">
      <c r="A623" s="1475"/>
      <c r="B623" s="1475"/>
      <c r="C623" s="1475"/>
      <c r="D623" s="1475"/>
      <c r="E623" s="1475"/>
      <c r="F623" s="1475"/>
      <c r="G623" s="1475"/>
      <c r="H623" s="1475"/>
      <c r="I623" s="1475"/>
      <c r="J623" s="1475"/>
      <c r="K623" s="1475"/>
    </row>
    <row r="624" spans="1:11" ht="15.75" customHeight="1">
      <c r="A624" s="1475"/>
      <c r="B624" s="1475"/>
      <c r="C624" s="1475"/>
      <c r="D624" s="1475"/>
      <c r="E624" s="1475"/>
      <c r="F624" s="1475"/>
      <c r="G624" s="1475"/>
      <c r="H624" s="1475"/>
      <c r="I624" s="1475"/>
      <c r="J624" s="1475"/>
      <c r="K624" s="1475"/>
    </row>
    <row r="625" spans="1:11" ht="15.75" customHeight="1">
      <c r="A625" s="1475"/>
      <c r="B625" s="1475"/>
      <c r="C625" s="1475"/>
      <c r="D625" s="1475"/>
      <c r="E625" s="1475"/>
      <c r="F625" s="1475"/>
      <c r="G625" s="1475"/>
      <c r="H625" s="1475"/>
      <c r="I625" s="1475"/>
      <c r="J625" s="1475"/>
      <c r="K625" s="1475"/>
    </row>
    <row r="626" spans="1:11" ht="15.75" customHeight="1">
      <c r="A626" s="1475"/>
      <c r="B626" s="1475"/>
      <c r="C626" s="1475"/>
      <c r="D626" s="1475"/>
      <c r="E626" s="1475"/>
      <c r="F626" s="1475"/>
      <c r="G626" s="1475"/>
      <c r="H626" s="1475"/>
      <c r="I626" s="1475"/>
      <c r="J626" s="1475"/>
      <c r="K626" s="1475"/>
    </row>
    <row r="627" spans="1:11" ht="15.75" customHeight="1">
      <c r="A627" s="1475"/>
      <c r="B627" s="1475"/>
      <c r="C627" s="1475"/>
      <c r="D627" s="1475"/>
      <c r="E627" s="1475"/>
      <c r="F627" s="1475"/>
      <c r="G627" s="1475"/>
      <c r="H627" s="1475"/>
      <c r="I627" s="1475"/>
      <c r="J627" s="1475"/>
      <c r="K627" s="1475"/>
    </row>
    <row r="628" spans="1:11" ht="15.75" customHeight="1">
      <c r="A628" s="1475"/>
      <c r="B628" s="1475"/>
      <c r="C628" s="1475"/>
      <c r="D628" s="1475"/>
      <c r="E628" s="1475"/>
      <c r="F628" s="1475"/>
      <c r="G628" s="1475"/>
      <c r="H628" s="1475"/>
      <c r="I628" s="1475"/>
      <c r="J628" s="1475"/>
      <c r="K628" s="1475"/>
    </row>
    <row r="629" spans="1:11" ht="15.75" customHeight="1">
      <c r="A629" s="1475"/>
      <c r="B629" s="1475"/>
      <c r="C629" s="1475"/>
      <c r="D629" s="1475"/>
      <c r="E629" s="1475"/>
      <c r="F629" s="1475"/>
      <c r="G629" s="1475"/>
      <c r="H629" s="1475"/>
      <c r="I629" s="1475"/>
      <c r="J629" s="1475"/>
      <c r="K629" s="1475"/>
    </row>
    <row r="630" spans="1:11" ht="15.75" customHeight="1">
      <c r="A630" s="1475"/>
      <c r="B630" s="1475"/>
      <c r="C630" s="1475"/>
      <c r="D630" s="1475"/>
      <c r="E630" s="1475"/>
      <c r="F630" s="1475"/>
      <c r="G630" s="1475"/>
      <c r="H630" s="1475"/>
      <c r="I630" s="1475"/>
      <c r="J630" s="1475"/>
      <c r="K630" s="1475"/>
    </row>
    <row r="631" spans="1:11" ht="15.75" customHeight="1">
      <c r="A631" s="1475"/>
      <c r="B631" s="1475"/>
      <c r="C631" s="1475"/>
      <c r="D631" s="1475"/>
      <c r="E631" s="1475"/>
      <c r="F631" s="1475"/>
      <c r="G631" s="1475"/>
      <c r="H631" s="1475"/>
      <c r="I631" s="1475"/>
      <c r="J631" s="1475"/>
      <c r="K631" s="1475"/>
    </row>
    <row r="632" spans="1:11" ht="15.75" customHeight="1">
      <c r="A632" s="1475"/>
      <c r="B632" s="1475"/>
      <c r="C632" s="1475"/>
      <c r="D632" s="1475"/>
      <c r="E632" s="1475"/>
      <c r="F632" s="1475"/>
      <c r="G632" s="1475"/>
      <c r="H632" s="1475"/>
      <c r="I632" s="1475"/>
      <c r="J632" s="1475"/>
      <c r="K632" s="1475"/>
    </row>
    <row r="633" spans="1:11" ht="15.75" customHeight="1">
      <c r="A633" s="1475"/>
      <c r="B633" s="1475"/>
      <c r="C633" s="1475"/>
      <c r="D633" s="1475"/>
      <c r="E633" s="1475"/>
      <c r="F633" s="1475"/>
      <c r="G633" s="1475"/>
      <c r="H633" s="1475"/>
      <c r="I633" s="1475"/>
      <c r="J633" s="1475"/>
      <c r="K633" s="1475"/>
    </row>
    <row r="634" spans="1:11" ht="15.75" customHeight="1">
      <c r="A634" s="1475"/>
      <c r="B634" s="1475"/>
      <c r="C634" s="1475"/>
      <c r="D634" s="1475"/>
      <c r="E634" s="1475"/>
      <c r="F634" s="1475"/>
      <c r="G634" s="1475"/>
      <c r="H634" s="1475"/>
      <c r="I634" s="1475"/>
      <c r="J634" s="1475"/>
      <c r="K634" s="1475"/>
    </row>
    <row r="635" spans="1:11" ht="15.75" customHeight="1">
      <c r="A635" s="1475"/>
      <c r="B635" s="1475"/>
      <c r="C635" s="1475"/>
      <c r="D635" s="1475"/>
      <c r="E635" s="1475"/>
      <c r="F635" s="1475"/>
      <c r="G635" s="1475"/>
      <c r="H635" s="1475"/>
      <c r="I635" s="1475"/>
      <c r="J635" s="1475"/>
      <c r="K635" s="1475"/>
    </row>
    <row r="636" spans="1:11" ht="15.75" customHeight="1">
      <c r="A636" s="1475"/>
      <c r="B636" s="1475"/>
      <c r="C636" s="1475"/>
      <c r="D636" s="1475"/>
      <c r="E636" s="1475"/>
      <c r="F636" s="1475"/>
      <c r="G636" s="1475"/>
      <c r="H636" s="1475"/>
      <c r="I636" s="1475"/>
      <c r="J636" s="1475"/>
      <c r="K636" s="1475"/>
    </row>
    <row r="637" spans="1:11" ht="15.75" customHeight="1">
      <c r="A637" s="1475"/>
      <c r="B637" s="1475"/>
      <c r="C637" s="1475"/>
      <c r="D637" s="1475"/>
      <c r="E637" s="1475"/>
      <c r="F637" s="1475"/>
      <c r="G637" s="1475"/>
      <c r="H637" s="1475"/>
      <c r="I637" s="1475"/>
      <c r="J637" s="1475"/>
      <c r="K637" s="1475"/>
    </row>
    <row r="638" spans="1:11" ht="15.75" customHeight="1">
      <c r="A638" s="1475"/>
      <c r="B638" s="1475"/>
      <c r="C638" s="1475"/>
      <c r="D638" s="1475"/>
      <c r="E638" s="1475"/>
      <c r="F638" s="1475"/>
      <c r="G638" s="1475"/>
      <c r="H638" s="1475"/>
      <c r="I638" s="1475"/>
      <c r="J638" s="1475"/>
      <c r="K638" s="1475"/>
    </row>
    <row r="639" spans="1:11" ht="15.75" customHeight="1">
      <c r="A639" s="1475"/>
      <c r="B639" s="1475"/>
      <c r="C639" s="1475"/>
      <c r="D639" s="1475"/>
      <c r="E639" s="1475"/>
      <c r="F639" s="1475"/>
      <c r="G639" s="1475"/>
      <c r="H639" s="1475"/>
      <c r="I639" s="1475"/>
      <c r="J639" s="1475"/>
      <c r="K639" s="1475"/>
    </row>
    <row r="640" spans="1:11" ht="15.75" customHeight="1">
      <c r="A640" s="1475"/>
      <c r="B640" s="1475"/>
      <c r="C640" s="1475"/>
      <c r="D640" s="1475"/>
      <c r="E640" s="1475"/>
      <c r="F640" s="1475"/>
      <c r="G640" s="1475"/>
      <c r="H640" s="1475"/>
      <c r="I640" s="1475"/>
      <c r="J640" s="1475"/>
      <c r="K640" s="1475"/>
    </row>
    <row r="641" spans="1:11" ht="15.75" customHeight="1">
      <c r="A641" s="1475"/>
      <c r="B641" s="1475"/>
      <c r="C641" s="1475"/>
      <c r="D641" s="1475"/>
      <c r="E641" s="1475"/>
      <c r="F641" s="1475"/>
      <c r="G641" s="1475"/>
      <c r="H641" s="1475"/>
      <c r="I641" s="1475"/>
      <c r="J641" s="1475"/>
      <c r="K641" s="1475"/>
    </row>
    <row r="642" spans="1:11" ht="15.75" customHeight="1">
      <c r="A642" s="1475"/>
      <c r="B642" s="1475"/>
      <c r="C642" s="1475"/>
      <c r="D642" s="1475"/>
      <c r="E642" s="1475"/>
      <c r="F642" s="1475"/>
      <c r="G642" s="1475"/>
      <c r="H642" s="1475"/>
      <c r="I642" s="1475"/>
      <c r="J642" s="1475"/>
      <c r="K642" s="1475"/>
    </row>
    <row r="643" spans="1:11" ht="15.75" customHeight="1">
      <c r="A643" s="1475"/>
      <c r="B643" s="1475"/>
      <c r="C643" s="1475"/>
      <c r="D643" s="1475"/>
      <c r="E643" s="1475"/>
      <c r="F643" s="1475"/>
      <c r="G643" s="1475"/>
      <c r="H643" s="1475"/>
      <c r="I643" s="1475"/>
      <c r="J643" s="1475"/>
      <c r="K643" s="1475"/>
    </row>
    <row r="644" spans="1:11" ht="15.75" customHeight="1">
      <c r="A644" s="1475"/>
      <c r="B644" s="1475"/>
      <c r="C644" s="1475"/>
      <c r="D644" s="1475"/>
      <c r="E644" s="1475"/>
      <c r="F644" s="1475"/>
      <c r="G644" s="1475"/>
      <c r="H644" s="1475"/>
      <c r="I644" s="1475"/>
      <c r="J644" s="1475"/>
      <c r="K644" s="1475"/>
    </row>
    <row r="645" spans="1:11" ht="15.75" customHeight="1">
      <c r="A645" s="1475"/>
      <c r="B645" s="1475"/>
      <c r="C645" s="1475"/>
      <c r="D645" s="1475"/>
      <c r="E645" s="1475"/>
      <c r="F645" s="1475"/>
      <c r="G645" s="1475"/>
      <c r="H645" s="1475"/>
      <c r="I645" s="1475"/>
      <c r="J645" s="1475"/>
      <c r="K645" s="1475"/>
    </row>
    <row r="646" spans="1:11" ht="15.75" customHeight="1">
      <c r="A646" s="1475"/>
      <c r="B646" s="1475"/>
      <c r="C646" s="1475"/>
      <c r="D646" s="1475"/>
      <c r="E646" s="1475"/>
      <c r="F646" s="1475"/>
      <c r="G646" s="1475"/>
      <c r="H646" s="1475"/>
      <c r="I646" s="1475"/>
      <c r="J646" s="1475"/>
      <c r="K646" s="1475"/>
    </row>
    <row r="647" spans="1:11" ht="15.75" customHeight="1">
      <c r="A647" s="1475"/>
      <c r="B647" s="1475"/>
      <c r="C647" s="1475"/>
      <c r="D647" s="1475"/>
      <c r="E647" s="1475"/>
      <c r="F647" s="1475"/>
      <c r="G647" s="1475"/>
      <c r="H647" s="1475"/>
      <c r="I647" s="1475"/>
      <c r="J647" s="1475"/>
      <c r="K647" s="1475"/>
    </row>
    <row r="648" spans="1:11" ht="15.75" customHeight="1">
      <c r="A648" s="1475"/>
      <c r="B648" s="1475"/>
      <c r="C648" s="1475"/>
      <c r="D648" s="1475"/>
      <c r="E648" s="1475"/>
      <c r="F648" s="1475"/>
      <c r="G648" s="1475"/>
      <c r="H648" s="1475"/>
      <c r="I648" s="1475"/>
      <c r="J648" s="1475"/>
      <c r="K648" s="1475"/>
    </row>
    <row r="649" spans="1:11" ht="15.75" customHeight="1">
      <c r="A649" s="1475"/>
      <c r="B649" s="1475"/>
      <c r="C649" s="1475"/>
      <c r="D649" s="1475"/>
      <c r="E649" s="1475"/>
      <c r="F649" s="1475"/>
      <c r="G649" s="1475"/>
      <c r="H649" s="1475"/>
      <c r="I649" s="1475"/>
      <c r="J649" s="1475"/>
      <c r="K649" s="1475"/>
    </row>
    <row r="650" spans="1:11" ht="15.75" customHeight="1">
      <c r="A650" s="1475"/>
      <c r="B650" s="1475"/>
      <c r="C650" s="1475"/>
      <c r="D650" s="1475"/>
      <c r="E650" s="1475"/>
      <c r="F650" s="1475"/>
      <c r="G650" s="1475"/>
      <c r="H650" s="1475"/>
      <c r="I650" s="1475"/>
      <c r="J650" s="1475"/>
      <c r="K650" s="1475"/>
    </row>
    <row r="651" spans="1:11" ht="15.75" customHeight="1">
      <c r="A651" s="1475"/>
      <c r="B651" s="1475"/>
      <c r="C651" s="1475"/>
      <c r="D651" s="1475"/>
      <c r="E651" s="1475"/>
      <c r="F651" s="1475"/>
      <c r="G651" s="1475"/>
      <c r="H651" s="1475"/>
      <c r="I651" s="1475"/>
      <c r="J651" s="1475"/>
      <c r="K651" s="1475"/>
    </row>
    <row r="652" spans="1:11" ht="15.75" customHeight="1">
      <c r="A652" s="1475"/>
      <c r="B652" s="1475"/>
      <c r="C652" s="1475"/>
      <c r="D652" s="1475"/>
      <c r="E652" s="1475"/>
      <c r="F652" s="1475"/>
      <c r="G652" s="1475"/>
      <c r="H652" s="1475"/>
      <c r="I652" s="1475"/>
      <c r="J652" s="1475"/>
      <c r="K652" s="1475"/>
    </row>
    <row r="653" spans="1:11" ht="15.75" customHeight="1">
      <c r="A653" s="1475"/>
      <c r="B653" s="1475"/>
      <c r="C653" s="1475"/>
      <c r="D653" s="1475"/>
      <c r="E653" s="1475"/>
      <c r="F653" s="1475"/>
      <c r="G653" s="1475"/>
      <c r="H653" s="1475"/>
      <c r="I653" s="1475"/>
      <c r="J653" s="1475"/>
      <c r="K653" s="1475"/>
    </row>
    <row r="654" spans="1:11" ht="15.75" customHeight="1">
      <c r="A654" s="1475"/>
      <c r="B654" s="1475"/>
      <c r="C654" s="1475"/>
      <c r="D654" s="1475"/>
      <c r="E654" s="1475"/>
      <c r="F654" s="1475"/>
      <c r="G654" s="1475"/>
      <c r="H654" s="1475"/>
      <c r="I654" s="1475"/>
      <c r="J654" s="1475"/>
      <c r="K654" s="1475"/>
    </row>
    <row r="655" spans="1:11" ht="15.75" customHeight="1">
      <c r="A655" s="1475"/>
      <c r="B655" s="1475"/>
      <c r="C655" s="1475"/>
      <c r="D655" s="1475"/>
      <c r="E655" s="1475"/>
      <c r="F655" s="1475"/>
      <c r="G655" s="1475"/>
      <c r="H655" s="1475"/>
      <c r="I655" s="1475"/>
      <c r="J655" s="1475"/>
      <c r="K655" s="1475"/>
    </row>
    <row r="656" spans="1:11" ht="15.75" customHeight="1">
      <c r="A656" s="1475"/>
      <c r="B656" s="1475"/>
      <c r="C656" s="1475"/>
      <c r="D656" s="1475"/>
      <c r="E656" s="1475"/>
      <c r="F656" s="1475"/>
      <c r="G656" s="1475"/>
      <c r="H656" s="1475"/>
      <c r="I656" s="1475"/>
      <c r="J656" s="1475"/>
      <c r="K656" s="1475"/>
    </row>
    <row r="657" spans="1:11" ht="15.75" customHeight="1">
      <c r="A657" s="1475"/>
      <c r="B657" s="1475"/>
      <c r="C657" s="1475"/>
      <c r="D657" s="1475"/>
      <c r="E657" s="1475"/>
      <c r="F657" s="1475"/>
      <c r="G657" s="1475"/>
      <c r="H657" s="1475"/>
      <c r="I657" s="1475"/>
      <c r="J657" s="1475"/>
      <c r="K657" s="1475"/>
    </row>
    <row r="658" spans="1:11" ht="15.75" customHeight="1">
      <c r="A658" s="1475"/>
      <c r="B658" s="1475"/>
      <c r="C658" s="1475"/>
      <c r="D658" s="1475"/>
      <c r="E658" s="1475"/>
      <c r="F658" s="1475"/>
      <c r="G658" s="1475"/>
      <c r="H658" s="1475"/>
      <c r="I658" s="1475"/>
      <c r="J658" s="1475"/>
      <c r="K658" s="1475"/>
    </row>
    <row r="659" spans="1:11" ht="15.75" customHeight="1">
      <c r="A659" s="1475"/>
      <c r="B659" s="1475"/>
      <c r="C659" s="1475"/>
      <c r="D659" s="1475"/>
      <c r="E659" s="1475"/>
      <c r="F659" s="1475"/>
      <c r="G659" s="1475"/>
      <c r="H659" s="1475"/>
      <c r="I659" s="1475"/>
      <c r="J659" s="1475"/>
      <c r="K659" s="1475"/>
    </row>
    <row r="660" spans="1:11" ht="15.75" customHeight="1">
      <c r="A660" s="1475"/>
      <c r="B660" s="1475"/>
      <c r="C660" s="1475"/>
      <c r="D660" s="1475"/>
      <c r="E660" s="1475"/>
      <c r="F660" s="1475"/>
      <c r="G660" s="1475"/>
      <c r="H660" s="1475"/>
      <c r="I660" s="1475"/>
      <c r="J660" s="1475"/>
      <c r="K660" s="1475"/>
    </row>
    <row r="661" spans="1:11" ht="15.75" customHeight="1">
      <c r="A661" s="1475"/>
      <c r="B661" s="1475"/>
      <c r="C661" s="1475"/>
      <c r="D661" s="1475"/>
      <c r="E661" s="1475"/>
      <c r="F661" s="1475"/>
      <c r="G661" s="1475"/>
      <c r="H661" s="1475"/>
      <c r="I661" s="1475"/>
      <c r="J661" s="1475"/>
      <c r="K661" s="1475"/>
    </row>
    <row r="662" spans="1:11" ht="15.75" customHeight="1">
      <c r="A662" s="1475"/>
      <c r="B662" s="1475"/>
      <c r="C662" s="1475"/>
      <c r="D662" s="1475"/>
      <c r="E662" s="1475"/>
      <c r="F662" s="1475"/>
      <c r="G662" s="1475"/>
      <c r="H662" s="1475"/>
      <c r="I662" s="1475"/>
      <c r="J662" s="1475"/>
      <c r="K662" s="1475"/>
    </row>
    <row r="663" spans="1:11" ht="15.75" customHeight="1">
      <c r="A663" s="1475"/>
      <c r="B663" s="1475"/>
      <c r="C663" s="1475"/>
      <c r="D663" s="1475"/>
      <c r="E663" s="1475"/>
      <c r="F663" s="1475"/>
      <c r="G663" s="1475"/>
      <c r="H663" s="1475"/>
      <c r="I663" s="1475"/>
      <c r="J663" s="1475"/>
      <c r="K663" s="1475"/>
    </row>
    <row r="664" spans="1:11" ht="15.75" customHeight="1">
      <c r="A664" s="1475"/>
      <c r="B664" s="1475"/>
      <c r="C664" s="1475"/>
      <c r="D664" s="1475"/>
      <c r="E664" s="1475"/>
      <c r="F664" s="1475"/>
      <c r="G664" s="1475"/>
      <c r="H664" s="1475"/>
      <c r="I664" s="1475"/>
      <c r="J664" s="1475"/>
      <c r="K664" s="1475"/>
    </row>
    <row r="665" spans="1:11" ht="15.75" customHeight="1">
      <c r="A665" s="1475"/>
      <c r="B665" s="1475"/>
      <c r="C665" s="1475"/>
      <c r="D665" s="1475"/>
      <c r="E665" s="1475"/>
      <c r="F665" s="1475"/>
      <c r="G665" s="1475"/>
      <c r="H665" s="1475"/>
      <c r="I665" s="1475"/>
      <c r="J665" s="1475"/>
      <c r="K665" s="1475"/>
    </row>
    <row r="666" spans="1:11" ht="15.75" customHeight="1">
      <c r="A666" s="1475"/>
      <c r="B666" s="1475"/>
      <c r="C666" s="1475"/>
      <c r="D666" s="1475"/>
      <c r="E666" s="1475"/>
      <c r="F666" s="1475"/>
      <c r="G666" s="1475"/>
      <c r="H666" s="1475"/>
      <c r="I666" s="1475"/>
      <c r="J666" s="1475"/>
      <c r="K666" s="1475"/>
    </row>
    <row r="667" spans="1:11" ht="15.75" customHeight="1">
      <c r="A667" s="1475"/>
      <c r="B667" s="1475"/>
      <c r="C667" s="1475"/>
      <c r="D667" s="1475"/>
      <c r="E667" s="1475"/>
      <c r="F667" s="1475"/>
      <c r="G667" s="1475"/>
      <c r="H667" s="1475"/>
      <c r="I667" s="1475"/>
      <c r="J667" s="1475"/>
      <c r="K667" s="1475"/>
    </row>
    <row r="668" spans="1:11" ht="15.75" customHeight="1">
      <c r="A668" s="1475"/>
      <c r="B668" s="1475"/>
      <c r="C668" s="1475"/>
      <c r="D668" s="1475"/>
      <c r="E668" s="1475"/>
      <c r="F668" s="1475"/>
      <c r="G668" s="1475"/>
      <c r="H668" s="1475"/>
      <c r="I668" s="1475"/>
      <c r="J668" s="1475"/>
      <c r="K668" s="1475"/>
    </row>
    <row r="669" spans="1:11" ht="15.75" customHeight="1">
      <c r="A669" s="1475"/>
      <c r="B669" s="1475"/>
      <c r="C669" s="1475"/>
      <c r="D669" s="1475"/>
      <c r="E669" s="1475"/>
      <c r="F669" s="1475"/>
      <c r="G669" s="1475"/>
      <c r="H669" s="1475"/>
      <c r="I669" s="1475"/>
      <c r="J669" s="1475"/>
      <c r="K669" s="1475"/>
    </row>
    <row r="670" spans="1:11" ht="15.75" customHeight="1">
      <c r="A670" s="1475"/>
      <c r="B670" s="1475"/>
      <c r="C670" s="1475"/>
      <c r="D670" s="1475"/>
      <c r="E670" s="1475"/>
      <c r="F670" s="1475"/>
      <c r="G670" s="1475"/>
      <c r="H670" s="1475"/>
      <c r="I670" s="1475"/>
      <c r="J670" s="1475"/>
      <c r="K670" s="1475"/>
    </row>
    <row r="671" spans="1:11" ht="15.75" customHeight="1">
      <c r="A671" s="1475"/>
      <c r="B671" s="1475"/>
      <c r="C671" s="1475"/>
      <c r="D671" s="1475"/>
      <c r="E671" s="1475"/>
      <c r="F671" s="1475"/>
      <c r="G671" s="1475"/>
      <c r="H671" s="1475"/>
      <c r="I671" s="1475"/>
      <c r="J671" s="1475"/>
      <c r="K671" s="1475"/>
    </row>
    <row r="672" spans="1:11" ht="15.75" customHeight="1">
      <c r="A672" s="1475"/>
      <c r="B672" s="1475"/>
      <c r="C672" s="1475"/>
      <c r="D672" s="1475"/>
      <c r="E672" s="1475"/>
      <c r="F672" s="1475"/>
      <c r="G672" s="1475"/>
      <c r="H672" s="1475"/>
      <c r="I672" s="1475"/>
      <c r="J672" s="1475"/>
      <c r="K672" s="1475"/>
    </row>
    <row r="673" spans="1:11" ht="15.75" customHeight="1">
      <c r="A673" s="1475"/>
      <c r="B673" s="1475"/>
      <c r="C673" s="1475"/>
      <c r="D673" s="1475"/>
      <c r="E673" s="1475"/>
      <c r="F673" s="1475"/>
      <c r="G673" s="1475"/>
      <c r="H673" s="1475"/>
      <c r="I673" s="1475"/>
      <c r="J673" s="1475"/>
      <c r="K673" s="1475"/>
    </row>
    <row r="674" spans="1:11" ht="15.75" customHeight="1">
      <c r="A674" s="1475"/>
      <c r="B674" s="1475"/>
      <c r="C674" s="1475"/>
      <c r="D674" s="1475"/>
      <c r="E674" s="1475"/>
      <c r="F674" s="1475"/>
      <c r="G674" s="1475"/>
      <c r="H674" s="1475"/>
      <c r="I674" s="1475"/>
      <c r="J674" s="1475"/>
      <c r="K674" s="1475"/>
    </row>
    <row r="675" spans="1:11" ht="15.75" customHeight="1">
      <c r="A675" s="1475"/>
      <c r="B675" s="1475"/>
      <c r="C675" s="1475"/>
      <c r="D675" s="1475"/>
      <c r="E675" s="1475"/>
      <c r="F675" s="1475"/>
      <c r="G675" s="1475"/>
      <c r="H675" s="1475"/>
      <c r="I675" s="1475"/>
      <c r="J675" s="1475"/>
      <c r="K675" s="1475"/>
    </row>
    <row r="676" spans="1:11" ht="15.75" customHeight="1">
      <c r="A676" s="1475"/>
      <c r="B676" s="1475"/>
      <c r="C676" s="1475"/>
      <c r="D676" s="1475"/>
      <c r="E676" s="1475"/>
      <c r="F676" s="1475"/>
      <c r="G676" s="1475"/>
      <c r="H676" s="1475"/>
      <c r="I676" s="1475"/>
      <c r="J676" s="1475"/>
      <c r="K676" s="1475"/>
    </row>
    <row r="677" spans="1:11" ht="15.75" customHeight="1">
      <c r="A677" s="1475"/>
      <c r="B677" s="1475"/>
      <c r="C677" s="1475"/>
      <c r="D677" s="1475"/>
      <c r="E677" s="1475"/>
      <c r="F677" s="1475"/>
      <c r="G677" s="1475"/>
      <c r="H677" s="1475"/>
      <c r="I677" s="1475"/>
      <c r="J677" s="1475"/>
      <c r="K677" s="1475"/>
    </row>
    <row r="678" spans="1:11" ht="15.75" customHeight="1">
      <c r="A678" s="1475"/>
      <c r="B678" s="1475"/>
      <c r="C678" s="1475"/>
      <c r="D678" s="1475"/>
      <c r="E678" s="1475"/>
      <c r="F678" s="1475"/>
      <c r="G678" s="1475"/>
      <c r="H678" s="1475"/>
      <c r="I678" s="1475"/>
      <c r="J678" s="1475"/>
      <c r="K678" s="1475"/>
    </row>
    <row r="679" spans="1:11" ht="15.75" customHeight="1">
      <c r="A679" s="1475"/>
      <c r="B679" s="1475"/>
      <c r="C679" s="1475"/>
      <c r="D679" s="1475"/>
      <c r="E679" s="1475"/>
      <c r="F679" s="1475"/>
      <c r="G679" s="1475"/>
      <c r="H679" s="1475"/>
      <c r="I679" s="1475"/>
      <c r="J679" s="1475"/>
      <c r="K679" s="1475"/>
    </row>
    <row r="680" spans="1:11" ht="15.75" customHeight="1">
      <c r="A680" s="1475"/>
      <c r="B680" s="1475"/>
      <c r="C680" s="1475"/>
      <c r="D680" s="1475"/>
      <c r="E680" s="1475"/>
      <c r="F680" s="1475"/>
      <c r="G680" s="1475"/>
      <c r="H680" s="1475"/>
      <c r="I680" s="1475"/>
      <c r="J680" s="1475"/>
      <c r="K680" s="1475"/>
    </row>
    <row r="681" spans="1:11" ht="15.75" customHeight="1">
      <c r="A681" s="1475"/>
      <c r="B681" s="1475"/>
      <c r="C681" s="1475"/>
      <c r="D681" s="1475"/>
      <c r="E681" s="1475"/>
      <c r="F681" s="1475"/>
      <c r="G681" s="1475"/>
      <c r="H681" s="1475"/>
      <c r="I681" s="1475"/>
      <c r="J681" s="1475"/>
      <c r="K681" s="1475"/>
    </row>
    <row r="682" spans="1:11" ht="15.75" customHeight="1">
      <c r="A682" s="1475"/>
      <c r="B682" s="1475"/>
      <c r="C682" s="1475"/>
      <c r="D682" s="1475"/>
      <c r="E682" s="1475"/>
      <c r="F682" s="1475"/>
      <c r="G682" s="1475"/>
      <c r="H682" s="1475"/>
      <c r="I682" s="1475"/>
      <c r="J682" s="1475"/>
      <c r="K682" s="1475"/>
    </row>
    <row r="683" spans="1:11" ht="15.75" customHeight="1">
      <c r="A683" s="1475"/>
      <c r="B683" s="1475"/>
      <c r="C683" s="1475"/>
      <c r="D683" s="1475"/>
      <c r="E683" s="1475"/>
      <c r="F683" s="1475"/>
      <c r="G683" s="1475"/>
      <c r="H683" s="1475"/>
      <c r="I683" s="1475"/>
      <c r="J683" s="1475"/>
      <c r="K683" s="1475"/>
    </row>
    <row r="684" spans="1:11" ht="15.75" customHeight="1">
      <c r="A684" s="1475"/>
      <c r="B684" s="1475"/>
      <c r="C684" s="1475"/>
      <c r="D684" s="1475"/>
      <c r="E684" s="1475"/>
      <c r="F684" s="1475"/>
      <c r="G684" s="1475"/>
      <c r="H684" s="1475"/>
      <c r="I684" s="1475"/>
      <c r="J684" s="1475"/>
      <c r="K684" s="1475"/>
    </row>
    <row r="685" spans="1:11" ht="15.75" customHeight="1">
      <c r="A685" s="1475"/>
      <c r="B685" s="1475"/>
      <c r="C685" s="1475"/>
      <c r="D685" s="1475"/>
      <c r="E685" s="1475"/>
      <c r="F685" s="1475"/>
      <c r="G685" s="1475"/>
      <c r="H685" s="1475"/>
      <c r="I685" s="1475"/>
      <c r="J685" s="1475"/>
      <c r="K685" s="1475"/>
    </row>
    <row r="686" spans="1:11" ht="15.75" customHeight="1">
      <c r="A686" s="1475"/>
      <c r="B686" s="1475"/>
      <c r="C686" s="1475"/>
      <c r="D686" s="1475"/>
      <c r="E686" s="1475"/>
      <c r="F686" s="1475"/>
      <c r="G686" s="1475"/>
      <c r="H686" s="1475"/>
      <c r="I686" s="1475"/>
      <c r="J686" s="1475"/>
      <c r="K686" s="1475"/>
    </row>
    <row r="687" spans="1:11" ht="15.75" customHeight="1">
      <c r="A687" s="1475"/>
      <c r="B687" s="1475"/>
      <c r="C687" s="1475"/>
      <c r="D687" s="1475"/>
      <c r="E687" s="1475"/>
      <c r="F687" s="1475"/>
      <c r="G687" s="1475"/>
      <c r="H687" s="1475"/>
      <c r="I687" s="1475"/>
      <c r="J687" s="1475"/>
      <c r="K687" s="1475"/>
    </row>
    <row r="688" spans="1:11" ht="15.75" customHeight="1">
      <c r="A688" s="1475"/>
      <c r="B688" s="1475"/>
      <c r="C688" s="1475"/>
      <c r="D688" s="1475"/>
      <c r="E688" s="1475"/>
      <c r="F688" s="1475"/>
      <c r="G688" s="1475"/>
      <c r="H688" s="1475"/>
      <c r="I688" s="1475"/>
      <c r="J688" s="1475"/>
      <c r="K688" s="1475"/>
    </row>
    <row r="689" spans="1:11" ht="15.75" customHeight="1">
      <c r="A689" s="1475"/>
      <c r="B689" s="1475"/>
      <c r="C689" s="1475"/>
      <c r="D689" s="1475"/>
      <c r="E689" s="1475"/>
      <c r="F689" s="1475"/>
      <c r="G689" s="1475"/>
      <c r="H689" s="1475"/>
      <c r="I689" s="1475"/>
      <c r="J689" s="1475"/>
      <c r="K689" s="1475"/>
    </row>
    <row r="690" spans="1:11" ht="15.75" customHeight="1">
      <c r="A690" s="1475"/>
      <c r="B690" s="1475"/>
      <c r="C690" s="1475"/>
      <c r="D690" s="1475"/>
      <c r="E690" s="1475"/>
      <c r="F690" s="1475"/>
      <c r="G690" s="1475"/>
      <c r="H690" s="1475"/>
      <c r="I690" s="1475"/>
      <c r="J690" s="1475"/>
      <c r="K690" s="1475"/>
    </row>
    <row r="691" spans="1:11" ht="15.75" customHeight="1">
      <c r="A691" s="1475"/>
      <c r="B691" s="1475"/>
      <c r="C691" s="1475"/>
      <c r="D691" s="1475"/>
      <c r="E691" s="1475"/>
      <c r="F691" s="1475"/>
      <c r="G691" s="1475"/>
      <c r="H691" s="1475"/>
      <c r="I691" s="1475"/>
      <c r="J691" s="1475"/>
      <c r="K691" s="1475"/>
    </row>
    <row r="692" spans="1:11" ht="15.75" customHeight="1">
      <c r="A692" s="1475"/>
      <c r="B692" s="1475"/>
      <c r="C692" s="1475"/>
      <c r="D692" s="1475"/>
      <c r="E692" s="1475"/>
      <c r="F692" s="1475"/>
      <c r="G692" s="1475"/>
      <c r="H692" s="1475"/>
      <c r="I692" s="1475"/>
      <c r="J692" s="1475"/>
      <c r="K692" s="1475"/>
    </row>
    <row r="693" spans="1:11" ht="15.75" customHeight="1">
      <c r="A693" s="1475"/>
      <c r="B693" s="1475"/>
      <c r="C693" s="1475"/>
      <c r="D693" s="1475"/>
      <c r="E693" s="1475"/>
      <c r="F693" s="1475"/>
      <c r="G693" s="1475"/>
      <c r="H693" s="1475"/>
      <c r="I693" s="1475"/>
      <c r="J693" s="1475"/>
      <c r="K693" s="1475"/>
    </row>
    <row r="694" spans="1:11" ht="15.75" customHeight="1">
      <c r="A694" s="1475"/>
      <c r="B694" s="1475"/>
      <c r="C694" s="1475"/>
      <c r="D694" s="1475"/>
      <c r="E694" s="1475"/>
      <c r="F694" s="1475"/>
      <c r="G694" s="1475"/>
      <c r="H694" s="1475"/>
      <c r="I694" s="1475"/>
      <c r="J694" s="1475"/>
      <c r="K694" s="1475"/>
    </row>
    <row r="695" spans="1:11" ht="15.75" customHeight="1">
      <c r="A695" s="1475"/>
      <c r="B695" s="1475"/>
      <c r="C695" s="1475"/>
      <c r="D695" s="1475"/>
      <c r="E695" s="1475"/>
      <c r="F695" s="1475"/>
      <c r="G695" s="1475"/>
      <c r="H695" s="1475"/>
      <c r="I695" s="1475"/>
      <c r="J695" s="1475"/>
      <c r="K695" s="1475"/>
    </row>
    <row r="696" spans="1:11" ht="15.75" customHeight="1">
      <c r="A696" s="1475"/>
      <c r="B696" s="1475"/>
      <c r="C696" s="1475"/>
      <c r="D696" s="1475"/>
      <c r="E696" s="1475"/>
      <c r="F696" s="1475"/>
      <c r="G696" s="1475"/>
      <c r="H696" s="1475"/>
      <c r="I696" s="1475"/>
      <c r="J696" s="1475"/>
      <c r="K696" s="1475"/>
    </row>
    <row r="697" spans="1:11" ht="15.75" customHeight="1">
      <c r="A697" s="1475"/>
      <c r="B697" s="1475"/>
      <c r="C697" s="1475"/>
      <c r="D697" s="1475"/>
      <c r="E697" s="1475"/>
      <c r="F697" s="1475"/>
      <c r="G697" s="1475"/>
      <c r="H697" s="1475"/>
      <c r="I697" s="1475"/>
      <c r="J697" s="1475"/>
      <c r="K697" s="1475"/>
    </row>
    <row r="698" spans="1:11" ht="15.75" customHeight="1">
      <c r="A698" s="1475"/>
      <c r="B698" s="1475"/>
      <c r="C698" s="1475"/>
      <c r="D698" s="1475"/>
      <c r="E698" s="1475"/>
      <c r="F698" s="1475"/>
      <c r="G698" s="1475"/>
      <c r="H698" s="1475"/>
      <c r="I698" s="1475"/>
      <c r="J698" s="1475"/>
      <c r="K698" s="1475"/>
    </row>
    <row r="699" spans="1:11" ht="15.75" customHeight="1">
      <c r="A699" s="1475"/>
      <c r="B699" s="1475"/>
      <c r="C699" s="1475"/>
      <c r="D699" s="1475"/>
      <c r="E699" s="1475"/>
      <c r="F699" s="1475"/>
      <c r="G699" s="1475"/>
      <c r="H699" s="1475"/>
      <c r="I699" s="1475"/>
      <c r="J699" s="1475"/>
      <c r="K699" s="1475"/>
    </row>
    <row r="700" spans="1:11" ht="15.75" customHeight="1">
      <c r="A700" s="1475"/>
      <c r="B700" s="1475"/>
      <c r="C700" s="1475"/>
      <c r="D700" s="1475"/>
      <c r="E700" s="1475"/>
      <c r="F700" s="1475"/>
      <c r="G700" s="1475"/>
      <c r="H700" s="1475"/>
      <c r="I700" s="1475"/>
      <c r="J700" s="1475"/>
      <c r="K700" s="1475"/>
    </row>
    <row r="701" spans="1:11" ht="15.75" customHeight="1">
      <c r="A701" s="1475"/>
      <c r="B701" s="1475"/>
      <c r="C701" s="1475"/>
      <c r="D701" s="1475"/>
      <c r="E701" s="1475"/>
      <c r="F701" s="1475"/>
      <c r="G701" s="1475"/>
      <c r="H701" s="1475"/>
      <c r="I701" s="1475"/>
      <c r="J701" s="1475"/>
      <c r="K701" s="1475"/>
    </row>
    <row r="702" spans="1:11" ht="15.75" customHeight="1">
      <c r="A702" s="1475"/>
      <c r="B702" s="1475"/>
      <c r="C702" s="1475"/>
      <c r="D702" s="1475"/>
      <c r="E702" s="1475"/>
      <c r="F702" s="1475"/>
      <c r="G702" s="1475"/>
      <c r="H702" s="1475"/>
      <c r="I702" s="1475"/>
      <c r="J702" s="1475"/>
      <c r="K702" s="1475"/>
    </row>
    <row r="703" spans="1:11" ht="15.75" customHeight="1">
      <c r="A703" s="1475"/>
      <c r="B703" s="1475"/>
      <c r="C703" s="1475"/>
      <c r="D703" s="1475"/>
      <c r="E703" s="1475"/>
      <c r="F703" s="1475"/>
      <c r="G703" s="1475"/>
      <c r="H703" s="1475"/>
      <c r="I703" s="1475"/>
      <c r="J703" s="1475"/>
      <c r="K703" s="1475"/>
    </row>
    <row r="704" spans="1:11" ht="15.75" customHeight="1">
      <c r="A704" s="1475"/>
      <c r="B704" s="1475"/>
      <c r="C704" s="1475"/>
      <c r="D704" s="1475"/>
      <c r="E704" s="1475"/>
      <c r="F704" s="1475"/>
      <c r="G704" s="1475"/>
      <c r="H704" s="1475"/>
      <c r="I704" s="1475"/>
      <c r="J704" s="1475"/>
      <c r="K704" s="1475"/>
    </row>
    <row r="705" spans="1:11" ht="15.75" customHeight="1">
      <c r="A705" s="1475"/>
      <c r="B705" s="1475"/>
      <c r="C705" s="1475"/>
      <c r="D705" s="1475"/>
      <c r="E705" s="1475"/>
      <c r="F705" s="1475"/>
      <c r="G705" s="1475"/>
      <c r="H705" s="1475"/>
      <c r="I705" s="1475"/>
      <c r="J705" s="1475"/>
      <c r="K705" s="1475"/>
    </row>
    <row r="706" spans="1:11" ht="15.75" customHeight="1">
      <c r="A706" s="1475"/>
      <c r="B706" s="1475"/>
      <c r="C706" s="1475"/>
      <c r="D706" s="1475"/>
      <c r="E706" s="1475"/>
      <c r="F706" s="1475"/>
      <c r="G706" s="1475"/>
      <c r="H706" s="1475"/>
      <c r="I706" s="1475"/>
      <c r="J706" s="1475"/>
      <c r="K706" s="1475"/>
    </row>
    <row r="707" spans="1:11" ht="15.75" customHeight="1">
      <c r="A707" s="1475"/>
      <c r="B707" s="1475"/>
      <c r="C707" s="1475"/>
      <c r="D707" s="1475"/>
      <c r="E707" s="1475"/>
      <c r="F707" s="1475"/>
      <c r="G707" s="1475"/>
      <c r="H707" s="1475"/>
      <c r="I707" s="1475"/>
      <c r="J707" s="1475"/>
      <c r="K707" s="1475"/>
    </row>
    <row r="708" spans="1:11" ht="15.75" customHeight="1">
      <c r="A708" s="1475"/>
      <c r="B708" s="1475"/>
      <c r="C708" s="1475"/>
      <c r="D708" s="1475"/>
      <c r="E708" s="1475"/>
      <c r="F708" s="1475"/>
      <c r="G708" s="1475"/>
      <c r="H708" s="1475"/>
      <c r="I708" s="1475"/>
      <c r="J708" s="1475"/>
      <c r="K708" s="1475"/>
    </row>
    <row r="709" spans="1:11" ht="15.75" customHeight="1">
      <c r="A709" s="1475"/>
      <c r="B709" s="1475"/>
      <c r="C709" s="1475"/>
      <c r="D709" s="1475"/>
      <c r="E709" s="1475"/>
      <c r="F709" s="1475"/>
      <c r="G709" s="1475"/>
      <c r="H709" s="1475"/>
      <c r="I709" s="1475"/>
      <c r="J709" s="1475"/>
      <c r="K709" s="1475"/>
    </row>
    <row r="710" spans="1:11" ht="15.75" customHeight="1">
      <c r="A710" s="1475"/>
      <c r="B710" s="1475"/>
      <c r="C710" s="1475"/>
      <c r="D710" s="1475"/>
      <c r="E710" s="1475"/>
      <c r="F710" s="1475"/>
      <c r="G710" s="1475"/>
      <c r="H710" s="1475"/>
      <c r="I710" s="1475"/>
      <c r="J710" s="1475"/>
      <c r="K710" s="1475"/>
    </row>
    <row r="711" spans="1:11" ht="15.75" customHeight="1">
      <c r="A711" s="1475"/>
      <c r="B711" s="1475"/>
      <c r="C711" s="1475"/>
      <c r="D711" s="1475"/>
      <c r="E711" s="1475"/>
      <c r="F711" s="1475"/>
      <c r="G711" s="1475"/>
      <c r="H711" s="1475"/>
      <c r="I711" s="1475"/>
      <c r="J711" s="1475"/>
      <c r="K711" s="1475"/>
    </row>
    <row r="712" spans="1:11" ht="15.75" customHeight="1">
      <c r="A712" s="1475"/>
      <c r="B712" s="1475"/>
      <c r="C712" s="1475"/>
      <c r="D712" s="1475"/>
      <c r="E712" s="1475"/>
      <c r="F712" s="1475"/>
      <c r="G712" s="1475"/>
      <c r="H712" s="1475"/>
      <c r="I712" s="1475"/>
      <c r="J712" s="1475"/>
      <c r="K712" s="1475"/>
    </row>
    <row r="713" spans="1:11" ht="15.75" customHeight="1">
      <c r="A713" s="1475"/>
      <c r="B713" s="1475"/>
      <c r="C713" s="1475"/>
      <c r="D713" s="1475"/>
      <c r="E713" s="1475"/>
      <c r="F713" s="1475"/>
      <c r="G713" s="1475"/>
      <c r="H713" s="1475"/>
      <c r="I713" s="1475"/>
      <c r="J713" s="1475"/>
      <c r="K713" s="1475"/>
    </row>
    <row r="714" spans="1:11" ht="15.75" customHeight="1">
      <c r="A714" s="1475"/>
      <c r="B714" s="1475"/>
      <c r="C714" s="1475"/>
      <c r="D714" s="1475"/>
      <c r="E714" s="1475"/>
      <c r="F714" s="1475"/>
      <c r="G714" s="1475"/>
      <c r="H714" s="1475"/>
      <c r="I714" s="1475"/>
      <c r="J714" s="1475"/>
      <c r="K714" s="1475"/>
    </row>
    <row r="715" spans="1:11" ht="15.75" customHeight="1">
      <c r="A715" s="1475"/>
      <c r="B715" s="1475"/>
      <c r="C715" s="1475"/>
      <c r="D715" s="1475"/>
      <c r="E715" s="1475"/>
      <c r="F715" s="1475"/>
      <c r="G715" s="1475"/>
      <c r="H715" s="1475"/>
      <c r="I715" s="1475"/>
      <c r="J715" s="1475"/>
      <c r="K715" s="1475"/>
    </row>
    <row r="716" spans="1:11" ht="15.75" customHeight="1">
      <c r="A716" s="1475"/>
      <c r="B716" s="1475"/>
      <c r="C716" s="1475"/>
      <c r="D716" s="1475"/>
      <c r="E716" s="1475"/>
      <c r="F716" s="1475"/>
      <c r="G716" s="1475"/>
      <c r="H716" s="1475"/>
      <c r="I716" s="1475"/>
      <c r="J716" s="1475"/>
      <c r="K716" s="1475"/>
    </row>
    <row r="717" spans="1:11" ht="15.75" customHeight="1">
      <c r="A717" s="1475"/>
      <c r="B717" s="1475"/>
      <c r="C717" s="1475"/>
      <c r="D717" s="1475"/>
      <c r="E717" s="1475"/>
      <c r="F717" s="1475"/>
      <c r="G717" s="1475"/>
      <c r="H717" s="1475"/>
      <c r="I717" s="1475"/>
      <c r="J717" s="1475"/>
      <c r="K717" s="1475"/>
    </row>
    <row r="718" spans="1:11" ht="15.75" customHeight="1">
      <c r="A718" s="1475"/>
      <c r="B718" s="1475"/>
      <c r="C718" s="1475"/>
      <c r="D718" s="1475"/>
      <c r="E718" s="1475"/>
      <c r="F718" s="1475"/>
      <c r="G718" s="1475"/>
      <c r="H718" s="1475"/>
      <c r="I718" s="1475"/>
      <c r="J718" s="1475"/>
      <c r="K718" s="1475"/>
    </row>
    <row r="719" spans="1:11" ht="15.75" customHeight="1">
      <c r="A719" s="1475"/>
      <c r="B719" s="1475"/>
      <c r="C719" s="1475"/>
      <c r="D719" s="1475"/>
      <c r="E719" s="1475"/>
      <c r="F719" s="1475"/>
      <c r="G719" s="1475"/>
      <c r="H719" s="1475"/>
      <c r="I719" s="1475"/>
      <c r="J719" s="1475"/>
      <c r="K719" s="1475"/>
    </row>
    <row r="720" spans="1:11" ht="15.75" customHeight="1">
      <c r="A720" s="1475"/>
      <c r="B720" s="1475"/>
      <c r="C720" s="1475"/>
      <c r="D720" s="1475"/>
      <c r="E720" s="1475"/>
      <c r="F720" s="1475"/>
      <c r="G720" s="1475"/>
      <c r="H720" s="1475"/>
      <c r="I720" s="1475"/>
      <c r="J720" s="1475"/>
      <c r="K720" s="1475"/>
    </row>
    <row r="721" spans="1:11" ht="15.75" customHeight="1">
      <c r="A721" s="1475"/>
      <c r="B721" s="1475"/>
      <c r="C721" s="1475"/>
      <c r="D721" s="1475"/>
      <c r="E721" s="1475"/>
      <c r="F721" s="1475"/>
      <c r="G721" s="1475"/>
      <c r="H721" s="1475"/>
      <c r="I721" s="1475"/>
      <c r="J721" s="1475"/>
      <c r="K721" s="1475"/>
    </row>
    <row r="722" spans="1:11" ht="15.75" customHeight="1">
      <c r="A722" s="1475"/>
      <c r="B722" s="1475"/>
      <c r="C722" s="1475"/>
      <c r="D722" s="1475"/>
      <c r="E722" s="1475"/>
      <c r="F722" s="1475"/>
      <c r="G722" s="1475"/>
      <c r="H722" s="1475"/>
      <c r="I722" s="1475"/>
      <c r="J722" s="1475"/>
      <c r="K722" s="1475"/>
    </row>
    <row r="723" spans="1:11" ht="15.75" customHeight="1">
      <c r="A723" s="1475"/>
      <c r="B723" s="1475"/>
      <c r="C723" s="1475"/>
      <c r="D723" s="1475"/>
      <c r="E723" s="1475"/>
      <c r="F723" s="1475"/>
      <c r="G723" s="1475"/>
      <c r="H723" s="1475"/>
      <c r="I723" s="1475"/>
      <c r="J723" s="1475"/>
      <c r="K723" s="1475"/>
    </row>
    <row r="724" spans="1:11" ht="15.75" customHeight="1">
      <c r="A724" s="1475"/>
      <c r="B724" s="1475"/>
      <c r="C724" s="1475"/>
      <c r="D724" s="1475"/>
      <c r="E724" s="1475"/>
      <c r="F724" s="1475"/>
      <c r="G724" s="1475"/>
      <c r="H724" s="1475"/>
      <c r="I724" s="1475"/>
      <c r="J724" s="1475"/>
      <c r="K724" s="1475"/>
    </row>
    <row r="725" spans="1:11" ht="15.75" customHeight="1">
      <c r="A725" s="1475"/>
      <c r="B725" s="1475"/>
      <c r="C725" s="1475"/>
      <c r="D725" s="1475"/>
      <c r="E725" s="1475"/>
      <c r="F725" s="1475"/>
      <c r="G725" s="1475"/>
      <c r="H725" s="1475"/>
      <c r="I725" s="1475"/>
      <c r="J725" s="1475"/>
      <c r="K725" s="1475"/>
    </row>
    <row r="726" spans="1:11" ht="15.75" customHeight="1">
      <c r="A726" s="1475"/>
      <c r="B726" s="1475"/>
      <c r="C726" s="1475"/>
      <c r="D726" s="1475"/>
      <c r="E726" s="1475"/>
      <c r="F726" s="1475"/>
      <c r="G726" s="1475"/>
      <c r="H726" s="1475"/>
      <c r="I726" s="1475"/>
      <c r="J726" s="1475"/>
      <c r="K726" s="1475"/>
    </row>
    <row r="727" spans="1:11" ht="15.75" customHeight="1">
      <c r="A727" s="1475"/>
      <c r="B727" s="1475"/>
      <c r="C727" s="1475"/>
      <c r="D727" s="1475"/>
      <c r="E727" s="1475"/>
      <c r="F727" s="1475"/>
      <c r="G727" s="1475"/>
      <c r="H727" s="1475"/>
      <c r="I727" s="1475"/>
      <c r="J727" s="1475"/>
      <c r="K727" s="1475"/>
    </row>
    <row r="728" spans="1:11" ht="15.75" customHeight="1">
      <c r="A728" s="1475"/>
      <c r="B728" s="1475"/>
      <c r="C728" s="1475"/>
      <c r="D728" s="1475"/>
      <c r="E728" s="1475"/>
      <c r="F728" s="1475"/>
      <c r="G728" s="1475"/>
      <c r="H728" s="1475"/>
      <c r="I728" s="1475"/>
      <c r="J728" s="1475"/>
      <c r="K728" s="1475"/>
    </row>
    <row r="729" spans="1:11" ht="15.75" customHeight="1">
      <c r="A729" s="1475"/>
      <c r="B729" s="1475"/>
      <c r="C729" s="1475"/>
      <c r="D729" s="1475"/>
      <c r="E729" s="1475"/>
      <c r="F729" s="1475"/>
      <c r="G729" s="1475"/>
      <c r="H729" s="1475"/>
      <c r="I729" s="1475"/>
      <c r="J729" s="1475"/>
      <c r="K729" s="1475"/>
    </row>
    <row r="730" spans="1:11" ht="15.75" customHeight="1">
      <c r="A730" s="1475"/>
      <c r="B730" s="1475"/>
      <c r="C730" s="1475"/>
      <c r="D730" s="1475"/>
      <c r="E730" s="1475"/>
      <c r="F730" s="1475"/>
      <c r="G730" s="1475"/>
      <c r="H730" s="1475"/>
      <c r="I730" s="1475"/>
      <c r="J730" s="1475"/>
      <c r="K730" s="1475"/>
    </row>
    <row r="731" spans="1:11" ht="15.75" customHeight="1">
      <c r="A731" s="1475"/>
      <c r="B731" s="1475"/>
      <c r="C731" s="1475"/>
      <c r="D731" s="1475"/>
      <c r="E731" s="1475"/>
      <c r="F731" s="1475"/>
      <c r="G731" s="1475"/>
      <c r="H731" s="1475"/>
      <c r="I731" s="1475"/>
      <c r="J731" s="1475"/>
      <c r="K731" s="1475"/>
    </row>
    <row r="732" spans="1:11" ht="15.75" customHeight="1">
      <c r="A732" s="1475"/>
      <c r="B732" s="1475"/>
      <c r="C732" s="1475"/>
      <c r="D732" s="1475"/>
      <c r="E732" s="1475"/>
      <c r="F732" s="1475"/>
      <c r="G732" s="1475"/>
      <c r="H732" s="1475"/>
      <c r="I732" s="1475"/>
      <c r="J732" s="1475"/>
      <c r="K732" s="1475"/>
    </row>
    <row r="733" spans="1:11" ht="15.75" customHeight="1">
      <c r="A733" s="1475"/>
      <c r="B733" s="1475"/>
      <c r="C733" s="1475"/>
      <c r="D733" s="1475"/>
      <c r="E733" s="1475"/>
      <c r="F733" s="1475"/>
      <c r="G733" s="1475"/>
      <c r="H733" s="1475"/>
      <c r="I733" s="1475"/>
      <c r="J733" s="1475"/>
      <c r="K733" s="1475"/>
    </row>
    <row r="734" spans="1:11" ht="15.75" customHeight="1">
      <c r="A734" s="1475"/>
      <c r="B734" s="1475"/>
      <c r="C734" s="1475"/>
      <c r="D734" s="1475"/>
      <c r="E734" s="1475"/>
      <c r="F734" s="1475"/>
      <c r="G734" s="1475"/>
      <c r="H734" s="1475"/>
      <c r="I734" s="1475"/>
      <c r="J734" s="1475"/>
      <c r="K734" s="1475"/>
    </row>
    <row r="735" spans="1:11" ht="15.75" customHeight="1">
      <c r="A735" s="1475"/>
      <c r="B735" s="1475"/>
      <c r="C735" s="1475"/>
      <c r="D735" s="1475"/>
      <c r="E735" s="1475"/>
      <c r="F735" s="1475"/>
      <c r="G735" s="1475"/>
      <c r="H735" s="1475"/>
      <c r="I735" s="1475"/>
      <c r="J735" s="1475"/>
      <c r="K735" s="1475"/>
    </row>
    <row r="736" spans="1:11" ht="15.75" customHeight="1">
      <c r="A736" s="1475"/>
      <c r="B736" s="1475"/>
      <c r="C736" s="1475"/>
      <c r="D736" s="1475"/>
      <c r="E736" s="1475"/>
      <c r="F736" s="1475"/>
      <c r="G736" s="1475"/>
      <c r="H736" s="1475"/>
      <c r="I736" s="1475"/>
      <c r="J736" s="1475"/>
      <c r="K736" s="1475"/>
    </row>
    <row r="737" spans="1:11" ht="15.75" customHeight="1">
      <c r="A737" s="1475"/>
      <c r="B737" s="1475"/>
      <c r="C737" s="1475"/>
      <c r="D737" s="1475"/>
      <c r="E737" s="1475"/>
      <c r="F737" s="1475"/>
      <c r="G737" s="1475"/>
      <c r="H737" s="1475"/>
      <c r="I737" s="1475"/>
      <c r="J737" s="1475"/>
      <c r="K737" s="1475"/>
    </row>
    <row r="738" spans="1:11" ht="15.75" customHeight="1">
      <c r="A738" s="1475"/>
      <c r="B738" s="1475"/>
      <c r="C738" s="1475"/>
      <c r="D738" s="1475"/>
      <c r="E738" s="1475"/>
      <c r="F738" s="1475"/>
      <c r="G738" s="1475"/>
      <c r="H738" s="1475"/>
      <c r="I738" s="1475"/>
      <c r="J738" s="1475"/>
      <c r="K738" s="1475"/>
    </row>
    <row r="739" spans="1:11" ht="15.75" customHeight="1">
      <c r="A739" s="1475"/>
      <c r="B739" s="1475"/>
      <c r="C739" s="1475"/>
      <c r="D739" s="1475"/>
      <c r="E739" s="1475"/>
      <c r="F739" s="1475"/>
      <c r="G739" s="1475"/>
      <c r="H739" s="1475"/>
      <c r="I739" s="1475"/>
      <c r="J739" s="1475"/>
      <c r="K739" s="1475"/>
    </row>
    <row r="740" spans="1:11" ht="15.75" customHeight="1">
      <c r="A740" s="1475"/>
      <c r="B740" s="1475"/>
      <c r="C740" s="1475"/>
      <c r="D740" s="1475"/>
      <c r="E740" s="1475"/>
      <c r="F740" s="1475"/>
      <c r="G740" s="1475"/>
      <c r="H740" s="1475"/>
      <c r="I740" s="1475"/>
      <c r="J740" s="1475"/>
      <c r="K740" s="1475"/>
    </row>
    <row r="741" spans="1:11" ht="15.75" customHeight="1">
      <c r="A741" s="1475"/>
      <c r="B741" s="1475"/>
      <c r="C741" s="1475"/>
      <c r="D741" s="1475"/>
      <c r="E741" s="1475"/>
      <c r="F741" s="1475"/>
      <c r="G741" s="1475"/>
      <c r="H741" s="1475"/>
      <c r="I741" s="1475"/>
      <c r="J741" s="1475"/>
      <c r="K741" s="1475"/>
    </row>
    <row r="742" spans="1:11" ht="15.75" customHeight="1">
      <c r="A742" s="1475"/>
      <c r="B742" s="1475"/>
      <c r="C742" s="1475"/>
      <c r="D742" s="1475"/>
      <c r="E742" s="1475"/>
      <c r="F742" s="1475"/>
      <c r="G742" s="1475"/>
      <c r="H742" s="1475"/>
      <c r="I742" s="1475"/>
      <c r="J742" s="1475"/>
      <c r="K742" s="1475"/>
    </row>
    <row r="743" spans="1:11" ht="15.75" customHeight="1">
      <c r="A743" s="1475"/>
      <c r="B743" s="1475"/>
      <c r="C743" s="1475"/>
      <c r="D743" s="1475"/>
      <c r="E743" s="1475"/>
      <c r="F743" s="1475"/>
      <c r="G743" s="1475"/>
      <c r="H743" s="1475"/>
      <c r="I743" s="1475"/>
      <c r="J743" s="1475"/>
      <c r="K743" s="1475"/>
    </row>
    <row r="744" spans="1:11" ht="15.75" customHeight="1">
      <c r="A744" s="1475"/>
      <c r="B744" s="1475"/>
      <c r="C744" s="1475"/>
      <c r="D744" s="1475"/>
      <c r="E744" s="1475"/>
      <c r="F744" s="1475"/>
      <c r="G744" s="1475"/>
      <c r="H744" s="1475"/>
      <c r="I744" s="1475"/>
      <c r="J744" s="1475"/>
      <c r="K744" s="1475"/>
    </row>
    <row r="745" spans="1:11" ht="15.75" customHeight="1">
      <c r="A745" s="1475"/>
      <c r="B745" s="1475"/>
      <c r="C745" s="1475"/>
      <c r="D745" s="1475"/>
      <c r="E745" s="1475"/>
      <c r="F745" s="1475"/>
      <c r="G745" s="1475"/>
      <c r="H745" s="1475"/>
      <c r="I745" s="1475"/>
      <c r="J745" s="1475"/>
      <c r="K745" s="1475"/>
    </row>
    <row r="746" spans="1:11" ht="15.75" customHeight="1">
      <c r="A746" s="1475"/>
      <c r="B746" s="1475"/>
      <c r="C746" s="1475"/>
      <c r="D746" s="1475"/>
      <c r="E746" s="1475"/>
      <c r="F746" s="1475"/>
      <c r="G746" s="1475"/>
      <c r="H746" s="1475"/>
      <c r="I746" s="1475"/>
      <c r="J746" s="1475"/>
      <c r="K746" s="1475"/>
    </row>
    <row r="747" spans="1:11" ht="15.75" customHeight="1">
      <c r="A747" s="1475"/>
      <c r="B747" s="1475"/>
      <c r="C747" s="1475"/>
      <c r="D747" s="1475"/>
      <c r="E747" s="1475"/>
      <c r="F747" s="1475"/>
      <c r="G747" s="1475"/>
      <c r="H747" s="1475"/>
      <c r="I747" s="1475"/>
      <c r="J747" s="1475"/>
      <c r="K747" s="1475"/>
    </row>
    <row r="748" spans="1:11" ht="15.75" customHeight="1">
      <c r="A748" s="1475"/>
      <c r="B748" s="1475"/>
      <c r="C748" s="1475"/>
      <c r="D748" s="1475"/>
      <c r="E748" s="1475"/>
      <c r="F748" s="1475"/>
      <c r="G748" s="1475"/>
      <c r="H748" s="1475"/>
      <c r="I748" s="1475"/>
      <c r="J748" s="1475"/>
      <c r="K748" s="1475"/>
    </row>
    <row r="749" spans="1:11" ht="15.75" customHeight="1">
      <c r="A749" s="1475"/>
      <c r="B749" s="1475"/>
      <c r="C749" s="1475"/>
      <c r="D749" s="1475"/>
      <c r="E749" s="1475"/>
      <c r="F749" s="1475"/>
      <c r="G749" s="1475"/>
      <c r="H749" s="1475"/>
      <c r="I749" s="1475"/>
      <c r="J749" s="1475"/>
      <c r="K749" s="1475"/>
    </row>
    <row r="750" spans="1:11" ht="15.75" customHeight="1">
      <c r="A750" s="1475"/>
      <c r="B750" s="1475"/>
      <c r="C750" s="1475"/>
      <c r="D750" s="1475"/>
      <c r="E750" s="1475"/>
      <c r="F750" s="1475"/>
      <c r="G750" s="1475"/>
      <c r="H750" s="1475"/>
      <c r="I750" s="1475"/>
      <c r="J750" s="1475"/>
      <c r="K750" s="1475"/>
    </row>
    <row r="751" spans="1:11" ht="15.75" customHeight="1">
      <c r="A751" s="1475"/>
      <c r="B751" s="1475"/>
      <c r="C751" s="1475"/>
      <c r="D751" s="1475"/>
      <c r="E751" s="1475"/>
      <c r="F751" s="1475"/>
      <c r="G751" s="1475"/>
      <c r="H751" s="1475"/>
      <c r="I751" s="1475"/>
      <c r="J751" s="1475"/>
      <c r="K751" s="1475"/>
    </row>
    <row r="752" spans="1:11" ht="15.75" customHeight="1">
      <c r="A752" s="1475"/>
      <c r="B752" s="1475"/>
      <c r="C752" s="1475"/>
      <c r="D752" s="1475"/>
      <c r="E752" s="1475"/>
      <c r="F752" s="1475"/>
      <c r="G752" s="1475"/>
      <c r="H752" s="1475"/>
      <c r="I752" s="1475"/>
      <c r="J752" s="1475"/>
      <c r="K752" s="1475"/>
    </row>
    <row r="753" spans="1:11" ht="15.75" customHeight="1">
      <c r="A753" s="1475"/>
      <c r="B753" s="1475"/>
      <c r="C753" s="1475"/>
      <c r="D753" s="1475"/>
      <c r="E753" s="1475"/>
      <c r="F753" s="1475"/>
      <c r="G753" s="1475"/>
      <c r="H753" s="1475"/>
      <c r="I753" s="1475"/>
      <c r="J753" s="1475"/>
      <c r="K753" s="1475"/>
    </row>
    <row r="754" spans="1:11" ht="15.75" customHeight="1">
      <c r="A754" s="1475"/>
      <c r="B754" s="1475"/>
      <c r="C754" s="1475"/>
      <c r="D754" s="1475"/>
      <c r="E754" s="1475"/>
      <c r="F754" s="1475"/>
      <c r="G754" s="1475"/>
      <c r="H754" s="1475"/>
      <c r="I754" s="1475"/>
      <c r="J754" s="1475"/>
      <c r="K754" s="1475"/>
    </row>
    <row r="755" spans="1:11" ht="15.75" customHeight="1">
      <c r="A755" s="1475"/>
      <c r="B755" s="1475"/>
      <c r="C755" s="1475"/>
      <c r="D755" s="1475"/>
      <c r="E755" s="1475"/>
      <c r="F755" s="1475"/>
      <c r="G755" s="1475"/>
      <c r="H755" s="1475"/>
      <c r="I755" s="1475"/>
      <c r="J755" s="1475"/>
      <c r="K755" s="1475"/>
    </row>
    <row r="756" spans="1:11" ht="15.75" customHeight="1">
      <c r="A756" s="1475"/>
      <c r="B756" s="1475"/>
      <c r="C756" s="1475"/>
      <c r="D756" s="1475"/>
      <c r="E756" s="1475"/>
      <c r="F756" s="1475"/>
      <c r="G756" s="1475"/>
      <c r="H756" s="1475"/>
      <c r="I756" s="1475"/>
      <c r="J756" s="1475"/>
      <c r="K756" s="1475"/>
    </row>
    <row r="757" spans="1:11" ht="15.75" customHeight="1">
      <c r="A757" s="1475"/>
      <c r="B757" s="1475"/>
      <c r="C757" s="1475"/>
      <c r="D757" s="1475"/>
      <c r="E757" s="1475"/>
      <c r="F757" s="1475"/>
      <c r="G757" s="1475"/>
      <c r="H757" s="1475"/>
      <c r="I757" s="1475"/>
      <c r="J757" s="1475"/>
      <c r="K757" s="1475"/>
    </row>
    <row r="758" spans="1:11" ht="15.75" customHeight="1">
      <c r="A758" s="1475"/>
      <c r="B758" s="1475"/>
      <c r="C758" s="1475"/>
      <c r="D758" s="1475"/>
      <c r="E758" s="1475"/>
      <c r="F758" s="1475"/>
      <c r="G758" s="1475"/>
      <c r="H758" s="1475"/>
      <c r="I758" s="1475"/>
      <c r="J758" s="1475"/>
      <c r="K758" s="1475"/>
    </row>
    <row r="759" spans="1:11" ht="15.75" customHeight="1">
      <c r="A759" s="1475"/>
      <c r="B759" s="1475"/>
      <c r="C759" s="1475"/>
      <c r="D759" s="1475"/>
      <c r="E759" s="1475"/>
      <c r="F759" s="1475"/>
      <c r="G759" s="1475"/>
      <c r="H759" s="1475"/>
      <c r="I759" s="1475"/>
      <c r="J759" s="1475"/>
      <c r="K759" s="1475"/>
    </row>
    <row r="760" spans="1:11" ht="15.75" customHeight="1">
      <c r="A760" s="1475"/>
      <c r="B760" s="1475"/>
      <c r="C760" s="1475"/>
      <c r="D760" s="1475"/>
      <c r="E760" s="1475"/>
      <c r="F760" s="1475"/>
      <c r="G760" s="1475"/>
      <c r="H760" s="1475"/>
      <c r="I760" s="1475"/>
      <c r="J760" s="1475"/>
      <c r="K760" s="1475"/>
    </row>
    <row r="761" spans="1:11" ht="15.75" customHeight="1">
      <c r="A761" s="1475"/>
      <c r="B761" s="1475"/>
      <c r="C761" s="1475"/>
      <c r="D761" s="1475"/>
      <c r="E761" s="1475"/>
      <c r="F761" s="1475"/>
      <c r="G761" s="1475"/>
      <c r="H761" s="1475"/>
      <c r="I761" s="1475"/>
      <c r="J761" s="1475"/>
      <c r="K761" s="1475"/>
    </row>
    <row r="762" spans="1:11" ht="15.75" customHeight="1">
      <c r="A762" s="1475"/>
      <c r="B762" s="1475"/>
      <c r="C762" s="1475"/>
      <c r="D762" s="1475"/>
      <c r="E762" s="1475"/>
      <c r="F762" s="1475"/>
      <c r="G762" s="1475"/>
      <c r="H762" s="1475"/>
      <c r="I762" s="1475"/>
      <c r="J762" s="1475"/>
      <c r="K762" s="1475"/>
    </row>
    <row r="763" spans="1:11" ht="15.75" customHeight="1">
      <c r="A763" s="1475"/>
      <c r="B763" s="1475"/>
      <c r="C763" s="1475"/>
      <c r="D763" s="1475"/>
      <c r="E763" s="1475"/>
      <c r="F763" s="1475"/>
      <c r="G763" s="1475"/>
      <c r="H763" s="1475"/>
      <c r="I763" s="1475"/>
      <c r="J763" s="1475"/>
      <c r="K763" s="1475"/>
    </row>
    <row r="764" spans="1:11" ht="15.75" customHeight="1">
      <c r="A764" s="1475"/>
      <c r="B764" s="1475"/>
      <c r="C764" s="1475"/>
      <c r="D764" s="1475"/>
      <c r="E764" s="1475"/>
      <c r="F764" s="1475"/>
      <c r="G764" s="1475"/>
      <c r="H764" s="1475"/>
      <c r="I764" s="1475"/>
      <c r="J764" s="1475"/>
      <c r="K764" s="1475"/>
    </row>
    <row r="765" spans="1:11" ht="15.75" customHeight="1">
      <c r="A765" s="1475"/>
      <c r="B765" s="1475"/>
      <c r="C765" s="1475"/>
      <c r="D765" s="1475"/>
      <c r="E765" s="1475"/>
      <c r="F765" s="1475"/>
      <c r="G765" s="1475"/>
      <c r="H765" s="1475"/>
      <c r="I765" s="1475"/>
      <c r="J765" s="1475"/>
      <c r="K765" s="1475"/>
    </row>
    <row r="766" spans="1:11" ht="15.75" customHeight="1">
      <c r="A766" s="1475"/>
      <c r="B766" s="1475"/>
      <c r="C766" s="1475"/>
      <c r="D766" s="1475"/>
      <c r="E766" s="1475"/>
      <c r="F766" s="1475"/>
      <c r="G766" s="1475"/>
      <c r="H766" s="1475"/>
      <c r="I766" s="1475"/>
      <c r="J766" s="1475"/>
      <c r="K766" s="1475"/>
    </row>
    <row r="767" spans="1:11" ht="15.75" customHeight="1">
      <c r="A767" s="1475"/>
      <c r="B767" s="1475"/>
      <c r="C767" s="1475"/>
      <c r="D767" s="1475"/>
      <c r="E767" s="1475"/>
      <c r="F767" s="1475"/>
      <c r="G767" s="1475"/>
      <c r="H767" s="1475"/>
      <c r="I767" s="1475"/>
      <c r="J767" s="1475"/>
      <c r="K767" s="1475"/>
    </row>
    <row r="768" spans="1:11" ht="15.75" customHeight="1">
      <c r="A768" s="1475"/>
      <c r="B768" s="1475"/>
      <c r="C768" s="1475"/>
      <c r="D768" s="1475"/>
      <c r="E768" s="1475"/>
      <c r="F768" s="1475"/>
      <c r="G768" s="1475"/>
      <c r="H768" s="1475"/>
      <c r="I768" s="1475"/>
      <c r="J768" s="1475"/>
      <c r="K768" s="1475"/>
    </row>
    <row r="769" spans="1:11" ht="15.75" customHeight="1">
      <c r="A769" s="1475"/>
      <c r="B769" s="1475"/>
      <c r="C769" s="1475"/>
      <c r="D769" s="1475"/>
      <c r="E769" s="1475"/>
      <c r="F769" s="1475"/>
      <c r="G769" s="1475"/>
      <c r="H769" s="1475"/>
      <c r="I769" s="1475"/>
      <c r="J769" s="1475"/>
      <c r="K769" s="1475"/>
    </row>
    <row r="770" spans="1:11" ht="15.75" customHeight="1">
      <c r="A770" s="1475"/>
      <c r="B770" s="1475"/>
      <c r="C770" s="1475"/>
      <c r="D770" s="1475"/>
      <c r="E770" s="1475"/>
      <c r="F770" s="1475"/>
      <c r="G770" s="1475"/>
      <c r="H770" s="1475"/>
      <c r="I770" s="1475"/>
      <c r="J770" s="1475"/>
      <c r="K770" s="1475"/>
    </row>
    <row r="771" spans="1:11" ht="15.75" customHeight="1">
      <c r="A771" s="1475"/>
      <c r="B771" s="1475"/>
      <c r="C771" s="1475"/>
      <c r="D771" s="1475"/>
      <c r="E771" s="1475"/>
      <c r="F771" s="1475"/>
      <c r="G771" s="1475"/>
      <c r="H771" s="1475"/>
      <c r="I771" s="1475"/>
      <c r="J771" s="1475"/>
      <c r="K771" s="1475"/>
    </row>
    <row r="772" spans="1:11" ht="15.75" customHeight="1">
      <c r="A772" s="1475"/>
      <c r="B772" s="1475"/>
      <c r="C772" s="1475"/>
      <c r="D772" s="1475"/>
      <c r="E772" s="1475"/>
      <c r="F772" s="1475"/>
      <c r="G772" s="1475"/>
      <c r="H772" s="1475"/>
      <c r="I772" s="1475"/>
      <c r="J772" s="1475"/>
      <c r="K772" s="1475"/>
    </row>
    <row r="773" spans="1:11" ht="15.75" customHeight="1">
      <c r="A773" s="1475"/>
      <c r="B773" s="1475"/>
      <c r="C773" s="1475"/>
      <c r="D773" s="1475"/>
      <c r="E773" s="1475"/>
      <c r="F773" s="1475"/>
      <c r="G773" s="1475"/>
      <c r="H773" s="1475"/>
      <c r="I773" s="1475"/>
      <c r="J773" s="1475"/>
      <c r="K773" s="1475"/>
    </row>
    <row r="774" spans="1:11" ht="15.75" customHeight="1">
      <c r="A774" s="1475"/>
      <c r="B774" s="1475"/>
      <c r="C774" s="1475"/>
      <c r="D774" s="1475"/>
      <c r="E774" s="1475"/>
      <c r="F774" s="1475"/>
      <c r="G774" s="1475"/>
      <c r="H774" s="1475"/>
      <c r="I774" s="1475"/>
      <c r="J774" s="1475"/>
      <c r="K774" s="1475"/>
    </row>
    <row r="775" spans="1:11" ht="15.75" customHeight="1">
      <c r="A775" s="1475"/>
      <c r="B775" s="1475"/>
      <c r="C775" s="1475"/>
      <c r="D775" s="1475"/>
      <c r="E775" s="1475"/>
      <c r="F775" s="1475"/>
      <c r="G775" s="1475"/>
      <c r="H775" s="1475"/>
      <c r="I775" s="1475"/>
      <c r="J775" s="1475"/>
      <c r="K775" s="1475"/>
    </row>
    <row r="776" spans="1:11" ht="15.75" customHeight="1">
      <c r="A776" s="1475"/>
      <c r="B776" s="1475"/>
      <c r="C776" s="1475"/>
      <c r="D776" s="1475"/>
      <c r="E776" s="1475"/>
      <c r="F776" s="1475"/>
      <c r="G776" s="1475"/>
      <c r="H776" s="1475"/>
      <c r="I776" s="1475"/>
      <c r="J776" s="1475"/>
      <c r="K776" s="1475"/>
    </row>
    <row r="777" spans="1:11" ht="15.75" customHeight="1">
      <c r="A777" s="1475"/>
      <c r="B777" s="1475"/>
      <c r="C777" s="1475"/>
      <c r="D777" s="1475"/>
      <c r="E777" s="1475"/>
      <c r="F777" s="1475"/>
      <c r="G777" s="1475"/>
      <c r="H777" s="1475"/>
      <c r="I777" s="1475"/>
      <c r="J777" s="1475"/>
      <c r="K777" s="1475"/>
    </row>
    <row r="778" spans="1:11" ht="15.75" customHeight="1">
      <c r="A778" s="1475"/>
      <c r="B778" s="1475"/>
      <c r="C778" s="1475"/>
      <c r="D778" s="1475"/>
      <c r="E778" s="1475"/>
      <c r="F778" s="1475"/>
      <c r="G778" s="1475"/>
      <c r="H778" s="1475"/>
      <c r="I778" s="1475"/>
      <c r="J778" s="1475"/>
      <c r="K778" s="1475"/>
    </row>
    <row r="779" spans="1:11" ht="15.75" customHeight="1">
      <c r="A779" s="1475"/>
      <c r="B779" s="1475"/>
      <c r="C779" s="1475"/>
      <c r="D779" s="1475"/>
      <c r="E779" s="1475"/>
      <c r="F779" s="1475"/>
      <c r="G779" s="1475"/>
      <c r="H779" s="1475"/>
      <c r="I779" s="1475"/>
      <c r="J779" s="1475"/>
      <c r="K779" s="1475"/>
    </row>
    <row r="780" spans="1:11" ht="15.75" customHeight="1">
      <c r="A780" s="1475"/>
      <c r="B780" s="1475"/>
      <c r="C780" s="1475"/>
      <c r="D780" s="1475"/>
      <c r="E780" s="1475"/>
      <c r="F780" s="1475"/>
      <c r="G780" s="1475"/>
      <c r="H780" s="1475"/>
      <c r="I780" s="1475"/>
      <c r="J780" s="1475"/>
      <c r="K780" s="1475"/>
    </row>
    <row r="781" spans="1:11" ht="15.75" customHeight="1">
      <c r="A781" s="1475"/>
      <c r="B781" s="1475"/>
      <c r="C781" s="1475"/>
      <c r="D781" s="1475"/>
      <c r="E781" s="1475"/>
      <c r="F781" s="1475"/>
      <c r="G781" s="1475"/>
      <c r="H781" s="1475"/>
      <c r="I781" s="1475"/>
      <c r="J781" s="1475"/>
      <c r="K781" s="1475"/>
    </row>
    <row r="782" spans="1:11" ht="15.75" customHeight="1">
      <c r="A782" s="1475"/>
      <c r="B782" s="1475"/>
      <c r="C782" s="1475"/>
      <c r="D782" s="1475"/>
      <c r="E782" s="1475"/>
      <c r="F782" s="1475"/>
      <c r="G782" s="1475"/>
      <c r="H782" s="1475"/>
      <c r="I782" s="1475"/>
      <c r="J782" s="1475"/>
      <c r="K782" s="1475"/>
    </row>
    <row r="783" spans="1:11" ht="15.75" customHeight="1">
      <c r="A783" s="1475"/>
      <c r="B783" s="1475"/>
      <c r="C783" s="1475"/>
      <c r="D783" s="1475"/>
      <c r="E783" s="1475"/>
      <c r="F783" s="1475"/>
      <c r="G783" s="1475"/>
      <c r="H783" s="1475"/>
      <c r="I783" s="1475"/>
      <c r="J783" s="1475"/>
      <c r="K783" s="1475"/>
    </row>
    <row r="784" spans="1:11" ht="15.75" customHeight="1">
      <c r="A784" s="1475"/>
      <c r="B784" s="1475"/>
      <c r="C784" s="1475"/>
      <c r="D784" s="1475"/>
      <c r="E784" s="1475"/>
      <c r="F784" s="1475"/>
      <c r="G784" s="1475"/>
      <c r="H784" s="1475"/>
      <c r="I784" s="1475"/>
      <c r="J784" s="1475"/>
      <c r="K784" s="1475"/>
    </row>
    <row r="785" spans="1:11" ht="15.75" customHeight="1">
      <c r="A785" s="1475"/>
      <c r="B785" s="1475"/>
      <c r="C785" s="1475"/>
      <c r="D785" s="1475"/>
      <c r="E785" s="1475"/>
      <c r="F785" s="1475"/>
      <c r="G785" s="1475"/>
      <c r="H785" s="1475"/>
      <c r="I785" s="1475"/>
      <c r="J785" s="1475"/>
      <c r="K785" s="1475"/>
    </row>
    <row r="786" spans="1:11" ht="15.75" customHeight="1">
      <c r="A786" s="1475"/>
      <c r="B786" s="1475"/>
      <c r="C786" s="1475"/>
      <c r="D786" s="1475"/>
      <c r="E786" s="1475"/>
      <c r="F786" s="1475"/>
      <c r="G786" s="1475"/>
      <c r="H786" s="1475"/>
      <c r="I786" s="1475"/>
      <c r="J786" s="1475"/>
      <c r="K786" s="1475"/>
    </row>
    <row r="787" spans="1:11" ht="15.75" customHeight="1">
      <c r="A787" s="1475"/>
      <c r="B787" s="1475"/>
      <c r="C787" s="1475"/>
      <c r="D787" s="1475"/>
      <c r="E787" s="1475"/>
      <c r="F787" s="1475"/>
      <c r="G787" s="1475"/>
      <c r="H787" s="1475"/>
      <c r="I787" s="1475"/>
      <c r="J787" s="1475"/>
      <c r="K787" s="1475"/>
    </row>
    <row r="788" spans="1:11" ht="15.75" customHeight="1">
      <c r="A788" s="1475"/>
      <c r="B788" s="1475"/>
      <c r="C788" s="1475"/>
      <c r="D788" s="1475"/>
      <c r="E788" s="1475"/>
      <c r="F788" s="1475"/>
      <c r="G788" s="1475"/>
      <c r="H788" s="1475"/>
      <c r="I788" s="1475"/>
      <c r="J788" s="1475"/>
      <c r="K788" s="1475"/>
    </row>
    <row r="789" spans="1:11" ht="15.75" customHeight="1">
      <c r="A789" s="1475"/>
      <c r="B789" s="1475"/>
      <c r="C789" s="1475"/>
      <c r="D789" s="1475"/>
      <c r="E789" s="1475"/>
      <c r="F789" s="1475"/>
      <c r="G789" s="1475"/>
      <c r="H789" s="1475"/>
      <c r="I789" s="1475"/>
      <c r="J789" s="1475"/>
      <c r="K789" s="1475"/>
    </row>
    <row r="790" spans="1:11" ht="15.75" customHeight="1">
      <c r="A790" s="1475"/>
      <c r="B790" s="1475"/>
      <c r="C790" s="1475"/>
      <c r="D790" s="1475"/>
      <c r="E790" s="1475"/>
      <c r="F790" s="1475"/>
      <c r="G790" s="1475"/>
      <c r="H790" s="1475"/>
      <c r="I790" s="1475"/>
      <c r="J790" s="1475"/>
      <c r="K790" s="1475"/>
    </row>
    <row r="791" spans="1:11" ht="15.75" customHeight="1">
      <c r="A791" s="1475"/>
      <c r="B791" s="1475"/>
      <c r="C791" s="1475"/>
      <c r="D791" s="1475"/>
      <c r="E791" s="1475"/>
      <c r="F791" s="1475"/>
      <c r="G791" s="1475"/>
      <c r="H791" s="1475"/>
      <c r="I791" s="1475"/>
      <c r="J791" s="1475"/>
      <c r="K791" s="1475"/>
    </row>
    <row r="792" spans="1:11" ht="15.75" customHeight="1">
      <c r="A792" s="1475"/>
      <c r="B792" s="1475"/>
      <c r="C792" s="1475"/>
      <c r="D792" s="1475"/>
      <c r="E792" s="1475"/>
      <c r="F792" s="1475"/>
      <c r="G792" s="1475"/>
      <c r="H792" s="1475"/>
      <c r="I792" s="1475"/>
      <c r="J792" s="1475"/>
      <c r="K792" s="1475"/>
    </row>
    <row r="793" spans="1:11" ht="15.75" customHeight="1">
      <c r="A793" s="1475"/>
      <c r="B793" s="1475"/>
      <c r="C793" s="1475"/>
      <c r="D793" s="1475"/>
      <c r="E793" s="1475"/>
      <c r="F793" s="1475"/>
      <c r="G793" s="1475"/>
      <c r="H793" s="1475"/>
      <c r="I793" s="1475"/>
      <c r="J793" s="1475"/>
      <c r="K793" s="1475"/>
    </row>
    <row r="794" spans="1:11" ht="15.75" customHeight="1">
      <c r="A794" s="1475"/>
      <c r="B794" s="1475"/>
      <c r="C794" s="1475"/>
      <c r="D794" s="1475"/>
      <c r="E794" s="1475"/>
      <c r="F794" s="1475"/>
      <c r="G794" s="1475"/>
      <c r="H794" s="1475"/>
      <c r="I794" s="1475"/>
      <c r="J794" s="1475"/>
      <c r="K794" s="1475"/>
    </row>
    <row r="795" spans="1:11" ht="15.75" customHeight="1">
      <c r="A795" s="1475"/>
      <c r="B795" s="1475"/>
      <c r="C795" s="1475"/>
      <c r="D795" s="1475"/>
      <c r="E795" s="1475"/>
      <c r="F795" s="1475"/>
      <c r="G795" s="1475"/>
      <c r="H795" s="1475"/>
      <c r="I795" s="1475"/>
      <c r="J795" s="1475"/>
      <c r="K795" s="1475"/>
    </row>
    <row r="796" spans="1:11" ht="15.75" customHeight="1">
      <c r="A796" s="1475"/>
      <c r="B796" s="1475"/>
      <c r="C796" s="1475"/>
      <c r="D796" s="1475"/>
      <c r="E796" s="1475"/>
      <c r="F796" s="1475"/>
      <c r="G796" s="1475"/>
      <c r="H796" s="1475"/>
      <c r="I796" s="1475"/>
      <c r="J796" s="1475"/>
      <c r="K796" s="1475"/>
    </row>
    <row r="797" spans="1:11" ht="15.75" customHeight="1">
      <c r="A797" s="1475"/>
      <c r="B797" s="1475"/>
      <c r="C797" s="1475"/>
      <c r="D797" s="1475"/>
      <c r="E797" s="1475"/>
      <c r="F797" s="1475"/>
      <c r="G797" s="1475"/>
      <c r="H797" s="1475"/>
      <c r="I797" s="1475"/>
      <c r="J797" s="1475"/>
      <c r="K797" s="1475"/>
    </row>
    <row r="798" spans="1:11" ht="15.75" customHeight="1">
      <c r="A798" s="1475"/>
      <c r="B798" s="1475"/>
      <c r="C798" s="1475"/>
      <c r="D798" s="1475"/>
      <c r="E798" s="1475"/>
      <c r="F798" s="1475"/>
      <c r="G798" s="1475"/>
      <c r="H798" s="1475"/>
      <c r="I798" s="1475"/>
      <c r="J798" s="1475"/>
      <c r="K798" s="1475"/>
    </row>
    <row r="799" spans="1:11" ht="15.75" customHeight="1">
      <c r="A799" s="1475"/>
      <c r="B799" s="1475"/>
      <c r="C799" s="1475"/>
      <c r="D799" s="1475"/>
      <c r="E799" s="1475"/>
      <c r="F799" s="1475"/>
      <c r="G799" s="1475"/>
      <c r="H799" s="1475"/>
      <c r="I799" s="1475"/>
      <c r="J799" s="1475"/>
      <c r="K799" s="1475"/>
    </row>
    <row r="800" spans="1:11" ht="15.75" customHeight="1">
      <c r="A800" s="1475"/>
      <c r="B800" s="1475"/>
      <c r="C800" s="1475"/>
      <c r="D800" s="1475"/>
      <c r="E800" s="1475"/>
      <c r="F800" s="1475"/>
      <c r="G800" s="1475"/>
      <c r="H800" s="1475"/>
      <c r="I800" s="1475"/>
      <c r="J800" s="1475"/>
      <c r="K800" s="1475"/>
    </row>
    <row r="801" spans="1:11" ht="15.75" customHeight="1">
      <c r="A801" s="1475"/>
      <c r="B801" s="1475"/>
      <c r="C801" s="1475"/>
      <c r="D801" s="1475"/>
      <c r="E801" s="1475"/>
      <c r="F801" s="1475"/>
      <c r="G801" s="1475"/>
      <c r="H801" s="1475"/>
      <c r="I801" s="1475"/>
      <c r="J801" s="1475"/>
      <c r="K801" s="1475"/>
    </row>
    <row r="802" spans="1:11" ht="15.75" customHeight="1">
      <c r="A802" s="1475"/>
      <c r="B802" s="1475"/>
      <c r="C802" s="1475"/>
      <c r="D802" s="1475"/>
      <c r="E802" s="1475"/>
      <c r="F802" s="1475"/>
      <c r="G802" s="1475"/>
      <c r="H802" s="1475"/>
      <c r="I802" s="1475"/>
      <c r="J802" s="1475"/>
      <c r="K802" s="1475"/>
    </row>
    <row r="803" spans="1:11" ht="15.75" customHeight="1">
      <c r="A803" s="1475"/>
      <c r="B803" s="1475"/>
      <c r="C803" s="1475"/>
      <c r="D803" s="1475"/>
      <c r="E803" s="1475"/>
      <c r="F803" s="1475"/>
      <c r="G803" s="1475"/>
      <c r="H803" s="1475"/>
      <c r="I803" s="1475"/>
      <c r="J803" s="1475"/>
      <c r="K803" s="1475"/>
    </row>
    <row r="804" spans="1:11" ht="15.75" customHeight="1">
      <c r="A804" s="1475"/>
      <c r="B804" s="1475"/>
      <c r="C804" s="1475"/>
      <c r="D804" s="1475"/>
      <c r="E804" s="1475"/>
      <c r="F804" s="1475"/>
      <c r="G804" s="1475"/>
      <c r="H804" s="1475"/>
      <c r="I804" s="1475"/>
      <c r="J804" s="1475"/>
      <c r="K804" s="1475"/>
    </row>
    <row r="805" spans="1:11" ht="15.75" customHeight="1">
      <c r="A805" s="1475"/>
      <c r="B805" s="1475"/>
      <c r="C805" s="1475"/>
      <c r="D805" s="1475"/>
      <c r="E805" s="1475"/>
      <c r="F805" s="1475"/>
      <c r="G805" s="1475"/>
      <c r="H805" s="1475"/>
      <c r="I805" s="1475"/>
      <c r="J805" s="1475"/>
      <c r="K805" s="1475"/>
    </row>
    <row r="806" spans="1:11" ht="15.75" customHeight="1">
      <c r="A806" s="1475"/>
      <c r="B806" s="1475"/>
      <c r="C806" s="1475"/>
      <c r="D806" s="1475"/>
      <c r="E806" s="1475"/>
      <c r="F806" s="1475"/>
      <c r="G806" s="1475"/>
      <c r="H806" s="1475"/>
      <c r="I806" s="1475"/>
      <c r="J806" s="1475"/>
      <c r="K806" s="1475"/>
    </row>
    <row r="807" spans="1:11" ht="15.75" customHeight="1">
      <c r="A807" s="1475"/>
      <c r="B807" s="1475"/>
      <c r="C807" s="1475"/>
      <c r="D807" s="1475"/>
      <c r="E807" s="1475"/>
      <c r="F807" s="1475"/>
      <c r="G807" s="1475"/>
      <c r="H807" s="1475"/>
      <c r="I807" s="1475"/>
      <c r="J807" s="1475"/>
      <c r="K807" s="1475"/>
    </row>
    <row r="808" spans="1:11" ht="15.75" customHeight="1">
      <c r="A808" s="1475"/>
      <c r="B808" s="1475"/>
      <c r="C808" s="1475"/>
      <c r="D808" s="1475"/>
      <c r="E808" s="1475"/>
      <c r="F808" s="1475"/>
      <c r="G808" s="1475"/>
      <c r="H808" s="1475"/>
      <c r="I808" s="1475"/>
      <c r="J808" s="1475"/>
      <c r="K808" s="1475"/>
    </row>
    <row r="809" spans="1:11" ht="15.75" customHeight="1">
      <c r="A809" s="1475"/>
      <c r="B809" s="1475"/>
      <c r="C809" s="1475"/>
      <c r="D809" s="1475"/>
      <c r="E809" s="1475"/>
      <c r="F809" s="1475"/>
      <c r="G809" s="1475"/>
      <c r="H809" s="1475"/>
      <c r="I809" s="1475"/>
      <c r="J809" s="1475"/>
      <c r="K809" s="1475"/>
    </row>
    <row r="810" spans="1:11" ht="15.75" customHeight="1">
      <c r="A810" s="1475"/>
      <c r="B810" s="1475"/>
      <c r="C810" s="1475"/>
      <c r="D810" s="1475"/>
      <c r="E810" s="1475"/>
      <c r="F810" s="1475"/>
      <c r="G810" s="1475"/>
      <c r="H810" s="1475"/>
      <c r="I810" s="1475"/>
      <c r="J810" s="1475"/>
      <c r="K810" s="1475"/>
    </row>
    <row r="811" spans="1:11" ht="15.75" customHeight="1">
      <c r="A811" s="1475"/>
      <c r="B811" s="1475"/>
      <c r="C811" s="1475"/>
      <c r="D811" s="1475"/>
      <c r="E811" s="1475"/>
      <c r="F811" s="1475"/>
      <c r="G811" s="1475"/>
      <c r="H811" s="1475"/>
      <c r="I811" s="1475"/>
      <c r="J811" s="1475"/>
      <c r="K811" s="1475"/>
    </row>
    <row r="812" spans="1:11" ht="15.75" customHeight="1">
      <c r="A812" s="1475"/>
      <c r="B812" s="1475"/>
      <c r="C812" s="1475"/>
      <c r="D812" s="1475"/>
      <c r="E812" s="1475"/>
      <c r="F812" s="1475"/>
      <c r="G812" s="1475"/>
      <c r="H812" s="1475"/>
      <c r="I812" s="1475"/>
      <c r="J812" s="1475"/>
      <c r="K812" s="1475"/>
    </row>
    <row r="813" spans="1:11" ht="15.75" customHeight="1">
      <c r="A813" s="1475"/>
      <c r="B813" s="1475"/>
      <c r="C813" s="1475"/>
      <c r="D813" s="1475"/>
      <c r="E813" s="1475"/>
      <c r="F813" s="1475"/>
      <c r="G813" s="1475"/>
      <c r="H813" s="1475"/>
      <c r="I813" s="1475"/>
      <c r="J813" s="1475"/>
      <c r="K813" s="1475"/>
    </row>
    <row r="814" spans="1:11" ht="15.75" customHeight="1">
      <c r="A814" s="1475"/>
      <c r="B814" s="1475"/>
      <c r="C814" s="1475"/>
      <c r="D814" s="1475"/>
      <c r="E814" s="1475"/>
      <c r="F814" s="1475"/>
      <c r="G814" s="1475"/>
      <c r="H814" s="1475"/>
      <c r="I814" s="1475"/>
      <c r="J814" s="1475"/>
      <c r="K814" s="1475"/>
    </row>
    <row r="815" spans="1:11" ht="15.75" customHeight="1">
      <c r="A815" s="1475"/>
      <c r="B815" s="1475"/>
      <c r="C815" s="1475"/>
      <c r="D815" s="1475"/>
      <c r="E815" s="1475"/>
      <c r="F815" s="1475"/>
      <c r="G815" s="1475"/>
      <c r="H815" s="1475"/>
      <c r="I815" s="1475"/>
      <c r="J815" s="1475"/>
      <c r="K815" s="1475"/>
    </row>
    <row r="816" spans="1:11" ht="15.75" customHeight="1">
      <c r="A816" s="1475"/>
      <c r="B816" s="1475"/>
      <c r="C816" s="1475"/>
      <c r="D816" s="1475"/>
      <c r="E816" s="1475"/>
      <c r="F816" s="1475"/>
      <c r="G816" s="1475"/>
      <c r="H816" s="1475"/>
      <c r="I816" s="1475"/>
      <c r="J816" s="1475"/>
      <c r="K816" s="1475"/>
    </row>
    <row r="817" spans="1:11" ht="15.75" customHeight="1">
      <c r="A817" s="1475"/>
      <c r="B817" s="1475"/>
      <c r="C817" s="1475"/>
      <c r="D817" s="1475"/>
      <c r="E817" s="1475"/>
      <c r="F817" s="1475"/>
      <c r="G817" s="1475"/>
      <c r="H817" s="1475"/>
      <c r="I817" s="1475"/>
      <c r="J817" s="1475"/>
      <c r="K817" s="1475"/>
    </row>
    <row r="818" spans="1:11" ht="15.75" customHeight="1">
      <c r="A818" s="1475"/>
      <c r="B818" s="1475"/>
      <c r="C818" s="1475"/>
      <c r="D818" s="1475"/>
      <c r="E818" s="1475"/>
      <c r="F818" s="1475"/>
      <c r="G818" s="1475"/>
      <c r="H818" s="1475"/>
      <c r="I818" s="1475"/>
      <c r="J818" s="1475"/>
      <c r="K818" s="1475"/>
    </row>
    <row r="819" spans="1:11" ht="15.75" customHeight="1">
      <c r="A819" s="1475"/>
      <c r="B819" s="1475"/>
      <c r="C819" s="1475"/>
      <c r="D819" s="1475"/>
      <c r="E819" s="1475"/>
      <c r="F819" s="1475"/>
      <c r="G819" s="1475"/>
      <c r="H819" s="1475"/>
      <c r="I819" s="1475"/>
      <c r="J819" s="1475"/>
      <c r="K819" s="1475"/>
    </row>
    <row r="820" spans="1:11" ht="15.75" customHeight="1">
      <c r="A820" s="1475"/>
      <c r="B820" s="1475"/>
      <c r="C820" s="1475"/>
      <c r="D820" s="1475"/>
      <c r="E820" s="1475"/>
      <c r="F820" s="1475"/>
      <c r="G820" s="1475"/>
      <c r="H820" s="1475"/>
      <c r="I820" s="1475"/>
      <c r="J820" s="1475"/>
      <c r="K820" s="1475"/>
    </row>
    <row r="821" spans="1:11" ht="15.75" customHeight="1">
      <c r="A821" s="1475"/>
      <c r="B821" s="1475"/>
      <c r="C821" s="1475"/>
      <c r="D821" s="1475"/>
      <c r="E821" s="1475"/>
      <c r="F821" s="1475"/>
      <c r="G821" s="1475"/>
      <c r="H821" s="1475"/>
      <c r="I821" s="1475"/>
      <c r="J821" s="1475"/>
      <c r="K821" s="1475"/>
    </row>
    <row r="822" spans="1:11" ht="15.75" customHeight="1">
      <c r="A822" s="1475"/>
      <c r="B822" s="1475"/>
      <c r="C822" s="1475"/>
      <c r="D822" s="1475"/>
      <c r="E822" s="1475"/>
      <c r="F822" s="1475"/>
      <c r="G822" s="1475"/>
      <c r="H822" s="1475"/>
      <c r="I822" s="1475"/>
      <c r="J822" s="1475"/>
      <c r="K822" s="1475"/>
    </row>
    <row r="823" spans="1:11" ht="15.75" customHeight="1">
      <c r="A823" s="1475"/>
      <c r="B823" s="1475"/>
      <c r="C823" s="1475"/>
      <c r="D823" s="1475"/>
      <c r="E823" s="1475"/>
      <c r="F823" s="1475"/>
      <c r="G823" s="1475"/>
      <c r="H823" s="1475"/>
      <c r="I823" s="1475"/>
      <c r="J823" s="1475"/>
      <c r="K823" s="1475"/>
    </row>
    <row r="824" spans="1:11" ht="15.75" customHeight="1">
      <c r="A824" s="1475"/>
      <c r="B824" s="1475"/>
      <c r="C824" s="1475"/>
      <c r="D824" s="1475"/>
      <c r="E824" s="1475"/>
      <c r="F824" s="1475"/>
      <c r="G824" s="1475"/>
      <c r="H824" s="1475"/>
      <c r="I824" s="1475"/>
      <c r="J824" s="1475"/>
      <c r="K824" s="1475"/>
    </row>
    <row r="825" spans="1:11" ht="15.75" customHeight="1">
      <c r="A825" s="1475"/>
      <c r="B825" s="1475"/>
      <c r="C825" s="1475"/>
      <c r="D825" s="1475"/>
      <c r="E825" s="1475"/>
      <c r="F825" s="1475"/>
      <c r="G825" s="1475"/>
      <c r="H825" s="1475"/>
      <c r="I825" s="1475"/>
      <c r="J825" s="1475"/>
      <c r="K825" s="1475"/>
    </row>
    <row r="826" spans="1:11" ht="15.75" customHeight="1">
      <c r="A826" s="1475"/>
      <c r="B826" s="1475"/>
      <c r="C826" s="1475"/>
      <c r="D826" s="1475"/>
      <c r="E826" s="1475"/>
      <c r="F826" s="1475"/>
      <c r="G826" s="1475"/>
      <c r="H826" s="1475"/>
      <c r="I826" s="1475"/>
      <c r="J826" s="1475"/>
      <c r="K826" s="1475"/>
    </row>
    <row r="827" spans="1:11" ht="15.75" customHeight="1">
      <c r="A827" s="1475"/>
      <c r="B827" s="1475"/>
      <c r="C827" s="1475"/>
      <c r="D827" s="1475"/>
      <c r="E827" s="1475"/>
      <c r="F827" s="1475"/>
      <c r="G827" s="1475"/>
      <c r="H827" s="1475"/>
      <c r="I827" s="1475"/>
      <c r="J827" s="1475"/>
      <c r="K827" s="1475"/>
    </row>
    <row r="828" spans="1:11" ht="15.75" customHeight="1">
      <c r="A828" s="1475"/>
      <c r="B828" s="1475"/>
      <c r="C828" s="1475"/>
      <c r="D828" s="1475"/>
      <c r="E828" s="1475"/>
      <c r="F828" s="1475"/>
      <c r="G828" s="1475"/>
      <c r="H828" s="1475"/>
      <c r="I828" s="1475"/>
      <c r="J828" s="1475"/>
      <c r="K828" s="1475"/>
    </row>
    <row r="829" spans="1:11" ht="15.75" customHeight="1">
      <c r="A829" s="1475"/>
      <c r="B829" s="1475"/>
      <c r="C829" s="1475"/>
      <c r="D829" s="1475"/>
      <c r="E829" s="1475"/>
      <c r="F829" s="1475"/>
      <c r="G829" s="1475"/>
      <c r="H829" s="1475"/>
      <c r="I829" s="1475"/>
      <c r="J829" s="1475"/>
      <c r="K829" s="1475"/>
    </row>
    <row r="830" spans="1:11" ht="15.75" customHeight="1">
      <c r="A830" s="1475"/>
      <c r="B830" s="1475"/>
      <c r="C830" s="1475"/>
      <c r="D830" s="1475"/>
      <c r="E830" s="1475"/>
      <c r="F830" s="1475"/>
      <c r="G830" s="1475"/>
      <c r="H830" s="1475"/>
      <c r="I830" s="1475"/>
      <c r="J830" s="1475"/>
      <c r="K830" s="1475"/>
    </row>
    <row r="831" spans="1:11" ht="15.75" customHeight="1">
      <c r="A831" s="1475"/>
      <c r="B831" s="1475"/>
      <c r="C831" s="1475"/>
      <c r="D831" s="1475"/>
      <c r="E831" s="1475"/>
      <c r="F831" s="1475"/>
      <c r="G831" s="1475"/>
      <c r="H831" s="1475"/>
      <c r="I831" s="1475"/>
      <c r="J831" s="1475"/>
      <c r="K831" s="1475"/>
    </row>
    <row r="832" spans="1:11" ht="15.75" customHeight="1">
      <c r="A832" s="1475"/>
      <c r="B832" s="1475"/>
      <c r="C832" s="1475"/>
      <c r="D832" s="1475"/>
      <c r="E832" s="1475"/>
      <c r="F832" s="1475"/>
      <c r="G832" s="1475"/>
      <c r="H832" s="1475"/>
      <c r="I832" s="1475"/>
      <c r="J832" s="1475"/>
      <c r="K832" s="1475"/>
    </row>
    <row r="833" spans="1:11" ht="15.75" customHeight="1">
      <c r="A833" s="1475"/>
      <c r="B833" s="1475"/>
      <c r="C833" s="1475"/>
      <c r="D833" s="1475"/>
      <c r="E833" s="1475"/>
      <c r="F833" s="1475"/>
      <c r="G833" s="1475"/>
      <c r="H833" s="1475"/>
      <c r="I833" s="1475"/>
      <c r="J833" s="1475"/>
      <c r="K833" s="1475"/>
    </row>
    <row r="834" spans="1:11" ht="15.75" customHeight="1">
      <c r="A834" s="1475"/>
      <c r="B834" s="1475"/>
      <c r="C834" s="1475"/>
      <c r="D834" s="1475"/>
      <c r="E834" s="1475"/>
      <c r="F834" s="1475"/>
      <c r="G834" s="1475"/>
      <c r="H834" s="1475"/>
      <c r="I834" s="1475"/>
      <c r="J834" s="1475"/>
      <c r="K834" s="1475"/>
    </row>
    <row r="835" spans="1:11" ht="15.75" customHeight="1">
      <c r="A835" s="1475"/>
      <c r="B835" s="1475"/>
      <c r="C835" s="1475"/>
      <c r="D835" s="1475"/>
      <c r="E835" s="1475"/>
      <c r="F835" s="1475"/>
      <c r="G835" s="1475"/>
      <c r="H835" s="1475"/>
      <c r="I835" s="1475"/>
      <c r="J835" s="1475"/>
      <c r="K835" s="1475"/>
    </row>
    <row r="836" spans="1:11" ht="15.75" customHeight="1">
      <c r="A836" s="1475"/>
      <c r="B836" s="1475"/>
      <c r="C836" s="1475"/>
      <c r="D836" s="1475"/>
      <c r="E836" s="1475"/>
      <c r="F836" s="1475"/>
      <c r="G836" s="1475"/>
      <c r="H836" s="1475"/>
      <c r="I836" s="1475"/>
      <c r="J836" s="1475"/>
      <c r="K836" s="1475"/>
    </row>
    <row r="837" spans="1:11" ht="15.75" customHeight="1">
      <c r="A837" s="1475"/>
      <c r="B837" s="1475"/>
      <c r="C837" s="1475"/>
      <c r="D837" s="1475"/>
      <c r="E837" s="1475"/>
      <c r="F837" s="1475"/>
      <c r="G837" s="1475"/>
      <c r="H837" s="1475"/>
      <c r="I837" s="1475"/>
      <c r="J837" s="1475"/>
      <c r="K837" s="1475"/>
    </row>
    <row r="838" spans="1:11" ht="15.75" customHeight="1">
      <c r="A838" s="1475"/>
      <c r="B838" s="1475"/>
      <c r="C838" s="1475"/>
      <c r="D838" s="1475"/>
      <c r="E838" s="1475"/>
      <c r="F838" s="1475"/>
      <c r="G838" s="1475"/>
      <c r="H838" s="1475"/>
      <c r="I838" s="1475"/>
      <c r="J838" s="1475"/>
      <c r="K838" s="1475"/>
    </row>
    <row r="839" spans="1:11" ht="15.75" customHeight="1">
      <c r="A839" s="1475"/>
      <c r="B839" s="1475"/>
      <c r="C839" s="1475"/>
      <c r="D839" s="1475"/>
      <c r="E839" s="1475"/>
      <c r="F839" s="1475"/>
      <c r="G839" s="1475"/>
      <c r="H839" s="1475"/>
      <c r="I839" s="1475"/>
      <c r="J839" s="1475"/>
      <c r="K839" s="1475"/>
    </row>
    <row r="840" spans="1:11" ht="15.75" customHeight="1">
      <c r="A840" s="1475"/>
      <c r="B840" s="1475"/>
      <c r="C840" s="1475"/>
      <c r="D840" s="1475"/>
      <c r="E840" s="1475"/>
      <c r="F840" s="1475"/>
      <c r="G840" s="1475"/>
      <c r="H840" s="1475"/>
      <c r="I840" s="1475"/>
      <c r="J840" s="1475"/>
      <c r="K840" s="1475"/>
    </row>
    <row r="841" spans="1:11" ht="15.75" customHeight="1">
      <c r="A841" s="1475"/>
      <c r="B841" s="1475"/>
      <c r="C841" s="1475"/>
      <c r="D841" s="1475"/>
      <c r="E841" s="1475"/>
      <c r="F841" s="1475"/>
      <c r="G841" s="1475"/>
      <c r="H841" s="1475"/>
      <c r="I841" s="1475"/>
      <c r="J841" s="1475"/>
      <c r="K841" s="1475"/>
    </row>
    <row r="842" spans="1:11" ht="15.75" customHeight="1">
      <c r="A842" s="1475"/>
      <c r="B842" s="1475"/>
      <c r="C842" s="1475"/>
      <c r="D842" s="1475"/>
      <c r="E842" s="1475"/>
      <c r="F842" s="1475"/>
      <c r="G842" s="1475"/>
      <c r="H842" s="1475"/>
      <c r="I842" s="1475"/>
      <c r="J842" s="1475"/>
      <c r="K842" s="1475"/>
    </row>
    <row r="843" spans="1:11" ht="15.75" customHeight="1">
      <c r="A843" s="1475"/>
      <c r="B843" s="1475"/>
      <c r="C843" s="1475"/>
      <c r="D843" s="1475"/>
      <c r="E843" s="1475"/>
      <c r="F843" s="1475"/>
      <c r="G843" s="1475"/>
      <c r="H843" s="1475"/>
      <c r="I843" s="1475"/>
      <c r="J843" s="1475"/>
      <c r="K843" s="1475"/>
    </row>
    <row r="844" spans="1:11" ht="15.75" customHeight="1">
      <c r="A844" s="1475"/>
      <c r="B844" s="1475"/>
      <c r="C844" s="1475"/>
      <c r="D844" s="1475"/>
      <c r="E844" s="1475"/>
      <c r="F844" s="1475"/>
      <c r="G844" s="1475"/>
      <c r="H844" s="1475"/>
      <c r="I844" s="1475"/>
      <c r="J844" s="1475"/>
      <c r="K844" s="1475"/>
    </row>
    <row r="845" spans="1:11" ht="15.75" customHeight="1">
      <c r="A845" s="1475"/>
      <c r="B845" s="1475"/>
      <c r="C845" s="1475"/>
      <c r="D845" s="1475"/>
      <c r="E845" s="1475"/>
      <c r="F845" s="1475"/>
      <c r="G845" s="1475"/>
      <c r="H845" s="1475"/>
      <c r="I845" s="1475"/>
      <c r="J845" s="1475"/>
      <c r="K845" s="1475"/>
    </row>
    <row r="846" spans="1:11" ht="15.75" customHeight="1">
      <c r="A846" s="1475"/>
      <c r="B846" s="1475"/>
      <c r="C846" s="1475"/>
      <c r="D846" s="1475"/>
      <c r="E846" s="1475"/>
      <c r="F846" s="1475"/>
      <c r="G846" s="1475"/>
      <c r="H846" s="1475"/>
      <c r="I846" s="1475"/>
      <c r="J846" s="1475"/>
      <c r="K846" s="1475"/>
    </row>
    <row r="847" spans="1:11" ht="15.75" customHeight="1">
      <c r="A847" s="1475"/>
      <c r="B847" s="1475"/>
      <c r="C847" s="1475"/>
      <c r="D847" s="1475"/>
      <c r="E847" s="1475"/>
      <c r="F847" s="1475"/>
      <c r="G847" s="1475"/>
      <c r="H847" s="1475"/>
      <c r="I847" s="1475"/>
      <c r="J847" s="1475"/>
      <c r="K847" s="1475"/>
    </row>
    <row r="848" spans="1:11" ht="15.75" customHeight="1">
      <c r="A848" s="1475"/>
      <c r="B848" s="1475"/>
      <c r="C848" s="1475"/>
      <c r="D848" s="1475"/>
      <c r="E848" s="1475"/>
      <c r="F848" s="1475"/>
      <c r="G848" s="1475"/>
      <c r="H848" s="1475"/>
      <c r="I848" s="1475"/>
      <c r="J848" s="1475"/>
      <c r="K848" s="1475"/>
    </row>
    <row r="849" spans="1:11" ht="15.75" customHeight="1">
      <c r="A849" s="1475"/>
      <c r="B849" s="1475"/>
      <c r="C849" s="1475"/>
      <c r="D849" s="1475"/>
      <c r="E849" s="1475"/>
      <c r="F849" s="1475"/>
      <c r="G849" s="1475"/>
      <c r="H849" s="1475"/>
      <c r="I849" s="1475"/>
      <c r="J849" s="1475"/>
      <c r="K849" s="1475"/>
    </row>
    <row r="850" spans="1:11" ht="15.75" customHeight="1">
      <c r="A850" s="1475"/>
      <c r="B850" s="1475"/>
      <c r="C850" s="1475"/>
      <c r="D850" s="1475"/>
      <c r="E850" s="1475"/>
      <c r="F850" s="1475"/>
      <c r="G850" s="1475"/>
      <c r="H850" s="1475"/>
      <c r="I850" s="1475"/>
      <c r="J850" s="1475"/>
      <c r="K850" s="1475"/>
    </row>
    <row r="851" spans="1:11" ht="15.75" customHeight="1">
      <c r="A851" s="1475"/>
      <c r="B851" s="1475"/>
      <c r="C851" s="1475"/>
      <c r="D851" s="1475"/>
      <c r="E851" s="1475"/>
      <c r="F851" s="1475"/>
      <c r="G851" s="1475"/>
      <c r="H851" s="1475"/>
      <c r="I851" s="1475"/>
      <c r="J851" s="1475"/>
      <c r="K851" s="1475"/>
    </row>
    <row r="852" spans="1:11" ht="15.75" customHeight="1">
      <c r="A852" s="1475"/>
      <c r="B852" s="1475"/>
      <c r="C852" s="1475"/>
      <c r="D852" s="1475"/>
      <c r="E852" s="1475"/>
      <c r="F852" s="1475"/>
      <c r="G852" s="1475"/>
      <c r="H852" s="1475"/>
      <c r="I852" s="1475"/>
      <c r="J852" s="1475"/>
      <c r="K852" s="1475"/>
    </row>
    <row r="853" spans="1:11" ht="15.75" customHeight="1">
      <c r="A853" s="1475"/>
      <c r="B853" s="1475"/>
      <c r="C853" s="1475"/>
      <c r="D853" s="1475"/>
      <c r="E853" s="1475"/>
      <c r="F853" s="1475"/>
      <c r="G853" s="1475"/>
      <c r="H853" s="1475"/>
      <c r="I853" s="1475"/>
      <c r="J853" s="1475"/>
      <c r="K853" s="1475"/>
    </row>
    <row r="854" spans="1:11" ht="15.75" customHeight="1">
      <c r="A854" s="1475"/>
      <c r="B854" s="1475"/>
      <c r="C854" s="1475"/>
      <c r="D854" s="1475"/>
      <c r="E854" s="1475"/>
      <c r="F854" s="1475"/>
      <c r="G854" s="1475"/>
      <c r="H854" s="1475"/>
      <c r="I854" s="1475"/>
      <c r="J854" s="1475"/>
      <c r="K854" s="1475"/>
    </row>
    <row r="855" spans="1:11" ht="15.75" customHeight="1">
      <c r="A855" s="1475"/>
      <c r="B855" s="1475"/>
      <c r="C855" s="1475"/>
      <c r="D855" s="1475"/>
      <c r="E855" s="1475"/>
      <c r="F855" s="1475"/>
      <c r="G855" s="1475"/>
      <c r="H855" s="1475"/>
      <c r="I855" s="1475"/>
      <c r="J855" s="1475"/>
      <c r="K855" s="1475"/>
    </row>
    <row r="856" spans="1:11" ht="15.75" customHeight="1">
      <c r="A856" s="1475"/>
      <c r="B856" s="1475"/>
      <c r="C856" s="1475"/>
      <c r="D856" s="1475"/>
      <c r="E856" s="1475"/>
      <c r="F856" s="1475"/>
      <c r="G856" s="1475"/>
      <c r="H856" s="1475"/>
      <c r="I856" s="1475"/>
      <c r="J856" s="1475"/>
      <c r="K856" s="1475"/>
    </row>
    <row r="857" spans="1:11" ht="15.75" customHeight="1">
      <c r="A857" s="1475"/>
      <c r="B857" s="1475"/>
      <c r="C857" s="1475"/>
      <c r="D857" s="1475"/>
      <c r="E857" s="1475"/>
      <c r="F857" s="1475"/>
      <c r="G857" s="1475"/>
      <c r="H857" s="1475"/>
      <c r="I857" s="1475"/>
      <c r="J857" s="1475"/>
      <c r="K857" s="1475"/>
    </row>
    <row r="858" spans="1:11" ht="15.75" customHeight="1">
      <c r="A858" s="1475"/>
      <c r="B858" s="1475"/>
      <c r="C858" s="1475"/>
      <c r="D858" s="1475"/>
      <c r="E858" s="1475"/>
      <c r="F858" s="1475"/>
      <c r="G858" s="1475"/>
      <c r="H858" s="1475"/>
      <c r="I858" s="1475"/>
      <c r="J858" s="1475"/>
      <c r="K858" s="1475"/>
    </row>
    <row r="859" spans="1:11" ht="15.75" customHeight="1">
      <c r="A859" s="1475"/>
      <c r="B859" s="1475"/>
      <c r="C859" s="1475"/>
      <c r="D859" s="1475"/>
      <c r="E859" s="1475"/>
      <c r="F859" s="1475"/>
      <c r="G859" s="1475"/>
      <c r="H859" s="1475"/>
      <c r="I859" s="1475"/>
      <c r="J859" s="1475"/>
      <c r="K859" s="1475"/>
    </row>
    <row r="860" spans="1:11" ht="15.75" customHeight="1">
      <c r="A860" s="1475"/>
      <c r="B860" s="1475"/>
      <c r="C860" s="1475"/>
      <c r="D860" s="1475"/>
      <c r="E860" s="1475"/>
      <c r="F860" s="1475"/>
      <c r="G860" s="1475"/>
      <c r="H860" s="1475"/>
      <c r="I860" s="1475"/>
      <c r="J860" s="1475"/>
      <c r="K860" s="1475"/>
    </row>
    <row r="861" spans="1:11" ht="15.75" customHeight="1">
      <c r="A861" s="1475"/>
      <c r="B861" s="1475"/>
      <c r="C861" s="1475"/>
      <c r="D861" s="1475"/>
      <c r="E861" s="1475"/>
      <c r="F861" s="1475"/>
      <c r="G861" s="1475"/>
      <c r="H861" s="1475"/>
      <c r="I861" s="1475"/>
      <c r="J861" s="1475"/>
      <c r="K861" s="1475"/>
    </row>
    <row r="862" spans="1:11" ht="15.75" customHeight="1">
      <c r="A862" s="1475"/>
      <c r="B862" s="1475"/>
      <c r="C862" s="1475"/>
      <c r="D862" s="1475"/>
      <c r="E862" s="1475"/>
      <c r="F862" s="1475"/>
      <c r="G862" s="1475"/>
      <c r="H862" s="1475"/>
      <c r="I862" s="1475"/>
      <c r="J862" s="1475"/>
      <c r="K862" s="1475"/>
    </row>
    <row r="863" spans="1:11" ht="15.75" customHeight="1">
      <c r="A863" s="1475"/>
      <c r="B863" s="1475"/>
      <c r="C863" s="1475"/>
      <c r="D863" s="1475"/>
      <c r="E863" s="1475"/>
      <c r="F863" s="1475"/>
      <c r="G863" s="1475"/>
      <c r="H863" s="1475"/>
      <c r="I863" s="1475"/>
      <c r="J863" s="1475"/>
      <c r="K863" s="1475"/>
    </row>
    <row r="864" spans="1:11" ht="15.75" customHeight="1">
      <c r="A864" s="1475"/>
      <c r="B864" s="1475"/>
      <c r="C864" s="1475"/>
      <c r="D864" s="1475"/>
      <c r="E864" s="1475"/>
      <c r="F864" s="1475"/>
      <c r="G864" s="1475"/>
      <c r="H864" s="1475"/>
      <c r="I864" s="1475"/>
      <c r="J864" s="1475"/>
      <c r="K864" s="1475"/>
    </row>
    <row r="865" spans="1:11" ht="15.75" customHeight="1">
      <c r="A865" s="1475"/>
      <c r="B865" s="1475"/>
      <c r="C865" s="1475"/>
      <c r="D865" s="1475"/>
      <c r="E865" s="1475"/>
      <c r="F865" s="1475"/>
      <c r="G865" s="1475"/>
      <c r="H865" s="1475"/>
      <c r="I865" s="1475"/>
      <c r="J865" s="1475"/>
      <c r="K865" s="1475"/>
    </row>
    <row r="866" spans="1:11" ht="15.75" customHeight="1">
      <c r="A866" s="1475"/>
      <c r="B866" s="1475"/>
      <c r="C866" s="1475"/>
      <c r="D866" s="1475"/>
      <c r="E866" s="1475"/>
      <c r="F866" s="1475"/>
      <c r="G866" s="1475"/>
      <c r="H866" s="1475"/>
      <c r="I866" s="1475"/>
      <c r="J866" s="1475"/>
      <c r="K866" s="1475"/>
    </row>
    <row r="867" spans="1:11" ht="15.75" customHeight="1">
      <c r="A867" s="1475"/>
      <c r="B867" s="1475"/>
      <c r="C867" s="1475"/>
      <c r="D867" s="1475"/>
      <c r="E867" s="1475"/>
      <c r="F867" s="1475"/>
      <c r="G867" s="1475"/>
      <c r="H867" s="1475"/>
      <c r="I867" s="1475"/>
      <c r="J867" s="1475"/>
      <c r="K867" s="1475"/>
    </row>
    <row r="868" spans="1:11" ht="15.75" customHeight="1">
      <c r="A868" s="1475"/>
      <c r="B868" s="1475"/>
      <c r="C868" s="1475"/>
      <c r="D868" s="1475"/>
      <c r="E868" s="1475"/>
      <c r="F868" s="1475"/>
      <c r="G868" s="1475"/>
      <c r="H868" s="1475"/>
      <c r="I868" s="1475"/>
      <c r="J868" s="1475"/>
      <c r="K868" s="1475"/>
    </row>
    <row r="869" spans="1:11" ht="15.75" customHeight="1">
      <c r="A869" s="1475"/>
      <c r="B869" s="1475"/>
      <c r="C869" s="1475"/>
      <c r="D869" s="1475"/>
      <c r="E869" s="1475"/>
      <c r="F869" s="1475"/>
      <c r="G869" s="1475"/>
      <c r="H869" s="1475"/>
      <c r="I869" s="1475"/>
      <c r="J869" s="1475"/>
      <c r="K869" s="1475"/>
    </row>
    <row r="870" spans="1:11" ht="15.75" customHeight="1">
      <c r="A870" s="1475"/>
      <c r="B870" s="1475"/>
      <c r="C870" s="1475"/>
      <c r="D870" s="1475"/>
      <c r="E870" s="1475"/>
      <c r="F870" s="1475"/>
      <c r="G870" s="1475"/>
      <c r="H870" s="1475"/>
      <c r="I870" s="1475"/>
      <c r="J870" s="1475"/>
      <c r="K870" s="1475"/>
    </row>
    <row r="871" spans="1:11" ht="15.75" customHeight="1">
      <c r="A871" s="1475"/>
      <c r="B871" s="1475"/>
      <c r="C871" s="1475"/>
      <c r="D871" s="1475"/>
      <c r="E871" s="1475"/>
      <c r="F871" s="1475"/>
      <c r="G871" s="1475"/>
      <c r="H871" s="1475"/>
      <c r="I871" s="1475"/>
      <c r="J871" s="1475"/>
      <c r="K871" s="1475"/>
    </row>
    <row r="872" spans="1:11" ht="15.75" customHeight="1">
      <c r="A872" s="1475"/>
      <c r="B872" s="1475"/>
      <c r="C872" s="1475"/>
      <c r="D872" s="1475"/>
      <c r="E872" s="1475"/>
      <c r="F872" s="1475"/>
      <c r="G872" s="1475"/>
      <c r="H872" s="1475"/>
      <c r="I872" s="1475"/>
      <c r="J872" s="1475"/>
      <c r="K872" s="1475"/>
    </row>
    <row r="873" spans="1:11" ht="15.75" customHeight="1">
      <c r="A873" s="1475"/>
      <c r="B873" s="1475"/>
      <c r="C873" s="1475"/>
      <c r="D873" s="1475"/>
      <c r="E873" s="1475"/>
      <c r="F873" s="1475"/>
      <c r="G873" s="1475"/>
      <c r="H873" s="1475"/>
      <c r="I873" s="1475"/>
      <c r="J873" s="1475"/>
      <c r="K873" s="1475"/>
    </row>
    <row r="874" spans="1:11" ht="15.75" customHeight="1">
      <c r="A874" s="1475"/>
      <c r="B874" s="1475"/>
      <c r="C874" s="1475"/>
      <c r="D874" s="1475"/>
      <c r="E874" s="1475"/>
      <c r="F874" s="1475"/>
      <c r="G874" s="1475"/>
      <c r="H874" s="1475"/>
      <c r="I874" s="1475"/>
      <c r="J874" s="1475"/>
      <c r="K874" s="1475"/>
    </row>
    <row r="875" spans="1:11" ht="15.75" customHeight="1">
      <c r="A875" s="1475"/>
      <c r="B875" s="1475"/>
      <c r="C875" s="1475"/>
      <c r="D875" s="1475"/>
      <c r="E875" s="1475"/>
      <c r="F875" s="1475"/>
      <c r="G875" s="1475"/>
      <c r="H875" s="1475"/>
      <c r="I875" s="1475"/>
      <c r="J875" s="1475"/>
      <c r="K875" s="1475"/>
    </row>
    <row r="876" spans="1:11" ht="15.75" customHeight="1">
      <c r="A876" s="1475"/>
      <c r="B876" s="1475"/>
      <c r="C876" s="1475"/>
      <c r="D876" s="1475"/>
      <c r="E876" s="1475"/>
      <c r="F876" s="1475"/>
      <c r="G876" s="1475"/>
      <c r="H876" s="1475"/>
      <c r="I876" s="1475"/>
      <c r="J876" s="1475"/>
      <c r="K876" s="1475"/>
    </row>
    <row r="877" spans="1:11" ht="15.75" customHeight="1">
      <c r="A877" s="1475"/>
      <c r="B877" s="1475"/>
      <c r="C877" s="1475"/>
      <c r="D877" s="1475"/>
      <c r="E877" s="1475"/>
      <c r="F877" s="1475"/>
      <c r="G877" s="1475"/>
      <c r="H877" s="1475"/>
      <c r="I877" s="1475"/>
      <c r="J877" s="1475"/>
      <c r="K877" s="1475"/>
    </row>
    <row r="878" spans="1:11" ht="15.75" customHeight="1">
      <c r="A878" s="1475"/>
      <c r="B878" s="1475"/>
      <c r="C878" s="1475"/>
      <c r="D878" s="1475"/>
      <c r="E878" s="1475"/>
      <c r="F878" s="1475"/>
      <c r="G878" s="1475"/>
      <c r="H878" s="1475"/>
      <c r="I878" s="1475"/>
      <c r="J878" s="1475"/>
      <c r="K878" s="1475"/>
    </row>
    <row r="879" spans="1:11" ht="15.75" customHeight="1">
      <c r="A879" s="1475"/>
      <c r="B879" s="1475"/>
      <c r="C879" s="1475"/>
      <c r="D879" s="1475"/>
      <c r="E879" s="1475"/>
      <c r="F879" s="1475"/>
      <c r="G879" s="1475"/>
      <c r="H879" s="1475"/>
      <c r="I879" s="1475"/>
      <c r="J879" s="1475"/>
      <c r="K879" s="1475"/>
    </row>
    <row r="880" spans="1:11" ht="15.75" customHeight="1">
      <c r="A880" s="1475"/>
      <c r="B880" s="1475"/>
      <c r="C880" s="1475"/>
      <c r="D880" s="1475"/>
      <c r="E880" s="1475"/>
      <c r="F880" s="1475"/>
      <c r="G880" s="1475"/>
      <c r="H880" s="1475"/>
      <c r="I880" s="1475"/>
      <c r="J880" s="1475"/>
      <c r="K880" s="1475"/>
    </row>
    <row r="881" spans="1:11" ht="15.75" customHeight="1">
      <c r="A881" s="1475"/>
      <c r="B881" s="1475"/>
      <c r="C881" s="1475"/>
      <c r="D881" s="1475"/>
      <c r="E881" s="1475"/>
      <c r="F881" s="1475"/>
      <c r="G881" s="1475"/>
      <c r="H881" s="1475"/>
      <c r="I881" s="1475"/>
      <c r="J881" s="1475"/>
      <c r="K881" s="1475"/>
    </row>
    <row r="882" spans="1:11" ht="15.75" customHeight="1">
      <c r="A882" s="1475"/>
      <c r="B882" s="1475"/>
      <c r="C882" s="1475"/>
      <c r="D882" s="1475"/>
      <c r="E882" s="1475"/>
      <c r="F882" s="1475"/>
      <c r="G882" s="1475"/>
      <c r="H882" s="1475"/>
      <c r="I882" s="1475"/>
      <c r="J882" s="1475"/>
      <c r="K882" s="1475"/>
    </row>
    <row r="883" spans="1:11" ht="15.75" customHeight="1">
      <c r="A883" s="1475"/>
      <c r="B883" s="1475"/>
      <c r="C883" s="1475"/>
      <c r="D883" s="1475"/>
      <c r="E883" s="1475"/>
      <c r="F883" s="1475"/>
      <c r="G883" s="1475"/>
      <c r="H883" s="1475"/>
      <c r="I883" s="1475"/>
      <c r="J883" s="1475"/>
      <c r="K883" s="1475"/>
    </row>
    <row r="884" spans="1:11" ht="15.75" customHeight="1">
      <c r="A884" s="1475"/>
      <c r="B884" s="1475"/>
      <c r="C884" s="1475"/>
      <c r="D884" s="1475"/>
      <c r="E884" s="1475"/>
      <c r="F884" s="1475"/>
      <c r="G884" s="1475"/>
      <c r="H884" s="1475"/>
      <c r="I884" s="1475"/>
      <c r="J884" s="1475"/>
      <c r="K884" s="1475"/>
    </row>
    <row r="885" spans="1:11" ht="15.75" customHeight="1">
      <c r="A885" s="1475"/>
      <c r="B885" s="1475"/>
      <c r="C885" s="1475"/>
      <c r="D885" s="1475"/>
      <c r="E885" s="1475"/>
      <c r="F885" s="1475"/>
      <c r="G885" s="1475"/>
      <c r="H885" s="1475"/>
      <c r="I885" s="1475"/>
      <c r="J885" s="1475"/>
      <c r="K885" s="1475"/>
    </row>
    <row r="886" spans="1:11" ht="15.75" customHeight="1">
      <c r="A886" s="1475"/>
      <c r="B886" s="1475"/>
      <c r="C886" s="1475"/>
      <c r="D886" s="1475"/>
      <c r="E886" s="1475"/>
      <c r="F886" s="1475"/>
      <c r="G886" s="1475"/>
      <c r="H886" s="1475"/>
      <c r="I886" s="1475"/>
      <c r="J886" s="1475"/>
      <c r="K886" s="1475"/>
    </row>
    <row r="887" spans="1:11" ht="15.75" customHeight="1">
      <c r="A887" s="1475"/>
      <c r="B887" s="1475"/>
      <c r="C887" s="1475"/>
      <c r="D887" s="1475"/>
      <c r="E887" s="1475"/>
      <c r="F887" s="1475"/>
      <c r="G887" s="1475"/>
      <c r="H887" s="1475"/>
      <c r="I887" s="1475"/>
      <c r="J887" s="1475"/>
      <c r="K887" s="1475"/>
    </row>
    <row r="888" spans="1:11" ht="15.75" customHeight="1">
      <c r="A888" s="1475"/>
      <c r="B888" s="1475"/>
      <c r="C888" s="1475"/>
      <c r="D888" s="1475"/>
      <c r="E888" s="1475"/>
      <c r="F888" s="1475"/>
      <c r="G888" s="1475"/>
      <c r="H888" s="1475"/>
      <c r="I888" s="1475"/>
      <c r="J888" s="1475"/>
      <c r="K888" s="1475"/>
    </row>
    <row r="889" spans="1:11" ht="15.75" customHeight="1">
      <c r="A889" s="1475"/>
      <c r="B889" s="1475"/>
      <c r="C889" s="1475"/>
      <c r="D889" s="1475"/>
      <c r="E889" s="1475"/>
      <c r="F889" s="1475"/>
      <c r="G889" s="1475"/>
      <c r="H889" s="1475"/>
      <c r="I889" s="1475"/>
      <c r="J889" s="1475"/>
      <c r="K889" s="1475"/>
    </row>
    <row r="890" spans="1:11" ht="15.75" customHeight="1">
      <c r="A890" s="1475"/>
      <c r="B890" s="1475"/>
      <c r="C890" s="1475"/>
      <c r="D890" s="1475"/>
      <c r="E890" s="1475"/>
      <c r="F890" s="1475"/>
      <c r="G890" s="1475"/>
      <c r="H890" s="1475"/>
      <c r="I890" s="1475"/>
      <c r="J890" s="1475"/>
      <c r="K890" s="1475"/>
    </row>
    <row r="891" spans="1:11" ht="15.75" customHeight="1">
      <c r="A891" s="1475"/>
      <c r="B891" s="1475"/>
      <c r="C891" s="1475"/>
      <c r="D891" s="1475"/>
      <c r="E891" s="1475"/>
      <c r="F891" s="1475"/>
      <c r="G891" s="1475"/>
      <c r="H891" s="1475"/>
      <c r="I891" s="1475"/>
      <c r="J891" s="1475"/>
      <c r="K891" s="1475"/>
    </row>
    <row r="892" spans="1:11" ht="15.75" customHeight="1">
      <c r="A892" s="1475"/>
      <c r="B892" s="1475"/>
      <c r="C892" s="1475"/>
      <c r="D892" s="1475"/>
      <c r="E892" s="1475"/>
      <c r="F892" s="1475"/>
      <c r="G892" s="1475"/>
      <c r="H892" s="1475"/>
      <c r="I892" s="1475"/>
      <c r="J892" s="1475"/>
      <c r="K892" s="1475"/>
    </row>
    <row r="893" spans="1:11" ht="15.75" customHeight="1">
      <c r="A893" s="1475"/>
      <c r="B893" s="1475"/>
      <c r="C893" s="1475"/>
      <c r="D893" s="1475"/>
      <c r="E893" s="1475"/>
      <c r="F893" s="1475"/>
      <c r="G893" s="1475"/>
      <c r="H893" s="1475"/>
      <c r="I893" s="1475"/>
      <c r="J893" s="1475"/>
      <c r="K893" s="1475"/>
    </row>
    <row r="894" spans="1:11" ht="15.75" customHeight="1">
      <c r="A894" s="1475"/>
      <c r="B894" s="1475"/>
      <c r="C894" s="1475"/>
      <c r="D894" s="1475"/>
      <c r="E894" s="1475"/>
      <c r="F894" s="1475"/>
      <c r="G894" s="1475"/>
      <c r="H894" s="1475"/>
      <c r="I894" s="1475"/>
      <c r="J894" s="1475"/>
      <c r="K894" s="1475"/>
    </row>
    <row r="895" spans="1:11" ht="15.75" customHeight="1">
      <c r="A895" s="1475"/>
      <c r="B895" s="1475"/>
      <c r="C895" s="1475"/>
      <c r="D895" s="1475"/>
      <c r="E895" s="1475"/>
      <c r="F895" s="1475"/>
      <c r="G895" s="1475"/>
      <c r="H895" s="1475"/>
      <c r="I895" s="1475"/>
      <c r="J895" s="1475"/>
      <c r="K895" s="1475"/>
    </row>
    <row r="896" spans="1:11" ht="15.75" customHeight="1">
      <c r="A896" s="1475"/>
      <c r="B896" s="1475"/>
      <c r="C896" s="1475"/>
      <c r="D896" s="1475"/>
      <c r="E896" s="1475"/>
      <c r="F896" s="1475"/>
      <c r="G896" s="1475"/>
      <c r="H896" s="1475"/>
      <c r="I896" s="1475"/>
      <c r="J896" s="1475"/>
      <c r="K896" s="1475"/>
    </row>
    <row r="897" spans="1:11" ht="15.75" customHeight="1">
      <c r="A897" s="1475"/>
      <c r="B897" s="1475"/>
      <c r="C897" s="1475"/>
      <c r="D897" s="1475"/>
      <c r="E897" s="1475"/>
      <c r="F897" s="1475"/>
      <c r="G897" s="1475"/>
      <c r="H897" s="1475"/>
      <c r="I897" s="1475"/>
      <c r="J897" s="1475"/>
      <c r="K897" s="1475"/>
    </row>
    <row r="898" spans="1:11" ht="15.75" customHeight="1">
      <c r="A898" s="1475"/>
      <c r="B898" s="1475"/>
      <c r="C898" s="1475"/>
      <c r="D898" s="1475"/>
      <c r="E898" s="1475"/>
      <c r="F898" s="1475"/>
      <c r="G898" s="1475"/>
      <c r="H898" s="1475"/>
      <c r="I898" s="1475"/>
      <c r="J898" s="1475"/>
      <c r="K898" s="1475"/>
    </row>
    <row r="899" spans="1:11" ht="15.75" customHeight="1">
      <c r="A899" s="1475"/>
      <c r="B899" s="1475"/>
      <c r="C899" s="1475"/>
      <c r="D899" s="1475"/>
      <c r="E899" s="1475"/>
      <c r="F899" s="1475"/>
      <c r="G899" s="1475"/>
      <c r="H899" s="1475"/>
      <c r="I899" s="1475"/>
      <c r="J899" s="1475"/>
      <c r="K899" s="1475"/>
    </row>
    <row r="900" spans="1:11" ht="15.75" customHeight="1">
      <c r="A900" s="1475"/>
      <c r="B900" s="1475"/>
      <c r="C900" s="1475"/>
      <c r="D900" s="1475"/>
      <c r="E900" s="1475"/>
      <c r="F900" s="1475"/>
      <c r="G900" s="1475"/>
      <c r="H900" s="1475"/>
      <c r="I900" s="1475"/>
      <c r="J900" s="1475"/>
      <c r="K900" s="1475"/>
    </row>
    <row r="901" spans="1:11" ht="15.75" customHeight="1">
      <c r="A901" s="1475"/>
      <c r="B901" s="1475"/>
      <c r="C901" s="1475"/>
      <c r="D901" s="1475"/>
      <c r="E901" s="1475"/>
      <c r="F901" s="1475"/>
      <c r="G901" s="1475"/>
      <c r="H901" s="1475"/>
      <c r="I901" s="1475"/>
      <c r="J901" s="1475"/>
      <c r="K901" s="1475"/>
    </row>
    <row r="902" spans="1:11" ht="15.75" customHeight="1">
      <c r="A902" s="1475"/>
      <c r="B902" s="1475"/>
      <c r="C902" s="1475"/>
      <c r="D902" s="1475"/>
      <c r="E902" s="1475"/>
      <c r="F902" s="1475"/>
      <c r="G902" s="1475"/>
      <c r="H902" s="1475"/>
      <c r="I902" s="1475"/>
      <c r="J902" s="1475"/>
      <c r="K902" s="1475"/>
    </row>
    <row r="903" spans="1:11" ht="15.75" customHeight="1">
      <c r="A903" s="1475"/>
      <c r="B903" s="1475"/>
      <c r="C903" s="1475"/>
      <c r="D903" s="1475"/>
      <c r="E903" s="1475"/>
      <c r="F903" s="1475"/>
      <c r="G903" s="1475"/>
      <c r="H903" s="1475"/>
      <c r="I903" s="1475"/>
      <c r="J903" s="1475"/>
      <c r="K903" s="1475"/>
    </row>
    <row r="904" spans="1:11" ht="15.75" customHeight="1">
      <c r="A904" s="1475"/>
      <c r="B904" s="1475"/>
      <c r="C904" s="1475"/>
      <c r="D904" s="1475"/>
      <c r="E904" s="1475"/>
      <c r="F904" s="1475"/>
      <c r="G904" s="1475"/>
      <c r="H904" s="1475"/>
      <c r="I904" s="1475"/>
      <c r="J904" s="1475"/>
      <c r="K904" s="1475"/>
    </row>
    <row r="905" spans="1:11" ht="15.75" customHeight="1">
      <c r="A905" s="1475"/>
      <c r="B905" s="1475"/>
      <c r="C905" s="1475"/>
      <c r="D905" s="1475"/>
      <c r="E905" s="1475"/>
      <c r="F905" s="1475"/>
      <c r="G905" s="1475"/>
      <c r="H905" s="1475"/>
      <c r="I905" s="1475"/>
      <c r="J905" s="1475"/>
      <c r="K905" s="1475"/>
    </row>
    <row r="906" spans="1:11" ht="15.75" customHeight="1">
      <c r="A906" s="1475"/>
      <c r="B906" s="1475"/>
      <c r="C906" s="1475"/>
      <c r="D906" s="1475"/>
      <c r="E906" s="1475"/>
      <c r="F906" s="1475"/>
      <c r="G906" s="1475"/>
      <c r="H906" s="1475"/>
      <c r="I906" s="1475"/>
      <c r="J906" s="1475"/>
      <c r="K906" s="1475"/>
    </row>
    <row r="907" spans="1:11" ht="15.75" customHeight="1">
      <c r="A907" s="1475"/>
      <c r="B907" s="1475"/>
      <c r="C907" s="1475"/>
      <c r="D907" s="1475"/>
      <c r="E907" s="1475"/>
      <c r="F907" s="1475"/>
      <c r="G907" s="1475"/>
      <c r="H907" s="1475"/>
      <c r="I907" s="1475"/>
      <c r="J907" s="1475"/>
      <c r="K907" s="1475"/>
    </row>
    <row r="908" spans="1:11" ht="15.75" customHeight="1">
      <c r="A908" s="1475"/>
      <c r="B908" s="1475"/>
      <c r="C908" s="1475"/>
      <c r="D908" s="1475"/>
      <c r="E908" s="1475"/>
      <c r="F908" s="1475"/>
      <c r="G908" s="1475"/>
      <c r="H908" s="1475"/>
      <c r="I908" s="1475"/>
      <c r="J908" s="1475"/>
      <c r="K908" s="1475"/>
    </row>
    <row r="909" spans="1:11" ht="15.75" customHeight="1">
      <c r="A909" s="1475"/>
      <c r="B909" s="1475"/>
      <c r="C909" s="1475"/>
      <c r="D909" s="1475"/>
      <c r="E909" s="1475"/>
      <c r="F909" s="1475"/>
      <c r="G909" s="1475"/>
      <c r="H909" s="1475"/>
      <c r="I909" s="1475"/>
      <c r="J909" s="1475"/>
      <c r="K909" s="1475"/>
    </row>
    <row r="910" spans="1:11" ht="15.75" customHeight="1">
      <c r="A910" s="1475"/>
      <c r="B910" s="1475"/>
      <c r="C910" s="1475"/>
      <c r="D910" s="1475"/>
      <c r="E910" s="1475"/>
      <c r="F910" s="1475"/>
      <c r="G910" s="1475"/>
      <c r="H910" s="1475"/>
      <c r="I910" s="1475"/>
      <c r="J910" s="1475"/>
      <c r="K910" s="1475"/>
    </row>
    <row r="911" spans="1:11" ht="15.75" customHeight="1">
      <c r="A911" s="1475"/>
      <c r="B911" s="1475"/>
      <c r="C911" s="1475"/>
      <c r="D911" s="1475"/>
      <c r="E911" s="1475"/>
      <c r="F911" s="1475"/>
      <c r="G911" s="1475"/>
      <c r="H911" s="1475"/>
      <c r="I911" s="1475"/>
      <c r="J911" s="1475"/>
      <c r="K911" s="1475"/>
    </row>
    <row r="912" spans="1:11" ht="15.75" customHeight="1">
      <c r="A912" s="1475"/>
      <c r="B912" s="1475"/>
      <c r="C912" s="1475"/>
      <c r="D912" s="1475"/>
      <c r="E912" s="1475"/>
      <c r="F912" s="1475"/>
      <c r="G912" s="1475"/>
      <c r="H912" s="1475"/>
      <c r="I912" s="1475"/>
      <c r="J912" s="1475"/>
      <c r="K912" s="1475"/>
    </row>
    <row r="913" spans="1:11" ht="15.75" customHeight="1">
      <c r="A913" s="1475"/>
      <c r="B913" s="1475"/>
      <c r="C913" s="1475"/>
      <c r="D913" s="1475"/>
      <c r="E913" s="1475"/>
      <c r="F913" s="1475"/>
      <c r="G913" s="1475"/>
      <c r="H913" s="1475"/>
      <c r="I913" s="1475"/>
      <c r="J913" s="1475"/>
      <c r="K913" s="1475"/>
    </row>
    <row r="914" spans="1:11" ht="15.75" customHeight="1">
      <c r="A914" s="1475"/>
      <c r="B914" s="1475"/>
      <c r="C914" s="1475"/>
      <c r="D914" s="1475"/>
      <c r="E914" s="1475"/>
      <c r="F914" s="1475"/>
      <c r="G914" s="1475"/>
      <c r="H914" s="1475"/>
      <c r="I914" s="1475"/>
      <c r="J914" s="1475"/>
      <c r="K914" s="1475"/>
    </row>
    <row r="915" spans="1:11" ht="15.75" customHeight="1">
      <c r="A915" s="1475"/>
      <c r="B915" s="1475"/>
      <c r="C915" s="1475"/>
      <c r="D915" s="1475"/>
      <c r="E915" s="1475"/>
      <c r="F915" s="1475"/>
      <c r="G915" s="1475"/>
      <c r="H915" s="1475"/>
      <c r="I915" s="1475"/>
      <c r="J915" s="1475"/>
      <c r="K915" s="1475"/>
    </row>
    <row r="916" spans="1:11" ht="15.75" customHeight="1">
      <c r="A916" s="1475"/>
      <c r="B916" s="1475"/>
      <c r="C916" s="1475"/>
      <c r="D916" s="1475"/>
      <c r="E916" s="1475"/>
      <c r="F916" s="1475"/>
      <c r="G916" s="1475"/>
      <c r="H916" s="1475"/>
      <c r="I916" s="1475"/>
      <c r="J916" s="1475"/>
      <c r="K916" s="1475"/>
    </row>
    <row r="917" spans="1:11" ht="15.75" customHeight="1">
      <c r="A917" s="1475"/>
      <c r="B917" s="1475"/>
      <c r="C917" s="1475"/>
      <c r="D917" s="1475"/>
      <c r="E917" s="1475"/>
      <c r="F917" s="1475"/>
      <c r="G917" s="1475"/>
      <c r="H917" s="1475"/>
      <c r="I917" s="1475"/>
      <c r="J917" s="1475"/>
      <c r="K917" s="1475"/>
    </row>
    <row r="918" spans="1:11" ht="15.75" customHeight="1">
      <c r="A918" s="1475"/>
      <c r="B918" s="1475"/>
      <c r="C918" s="1475"/>
      <c r="D918" s="1475"/>
      <c r="E918" s="1475"/>
      <c r="F918" s="1475"/>
      <c r="G918" s="1475"/>
      <c r="H918" s="1475"/>
      <c r="I918" s="1475"/>
      <c r="J918" s="1475"/>
      <c r="K918" s="1475"/>
    </row>
    <row r="919" spans="1:11" ht="15.75" customHeight="1">
      <c r="A919" s="1475"/>
      <c r="B919" s="1475"/>
      <c r="C919" s="1475"/>
      <c r="D919" s="1475"/>
      <c r="E919" s="1475"/>
      <c r="F919" s="1475"/>
      <c r="G919" s="1475"/>
      <c r="H919" s="1475"/>
      <c r="I919" s="1475"/>
      <c r="J919" s="1475"/>
      <c r="K919" s="1475"/>
    </row>
    <row r="920" spans="1:11" ht="15.75" customHeight="1">
      <c r="A920" s="1475"/>
      <c r="B920" s="1475"/>
      <c r="C920" s="1475"/>
      <c r="D920" s="1475"/>
      <c r="E920" s="1475"/>
      <c r="F920" s="1475"/>
      <c r="G920" s="1475"/>
      <c r="H920" s="1475"/>
      <c r="I920" s="1475"/>
      <c r="J920" s="1475"/>
      <c r="K920" s="1475"/>
    </row>
    <row r="921" spans="1:11" ht="15.75" customHeight="1">
      <c r="A921" s="1475"/>
      <c r="B921" s="1475"/>
      <c r="C921" s="1475"/>
      <c r="D921" s="1475"/>
      <c r="E921" s="1475"/>
      <c r="F921" s="1475"/>
      <c r="G921" s="1475"/>
      <c r="H921" s="1475"/>
      <c r="I921" s="1475"/>
      <c r="J921" s="1475"/>
      <c r="K921" s="1475"/>
    </row>
    <row r="922" spans="1:11" ht="15.75" customHeight="1">
      <c r="A922" s="1475"/>
      <c r="B922" s="1475"/>
      <c r="C922" s="1475"/>
      <c r="D922" s="1475"/>
      <c r="E922" s="1475"/>
      <c r="F922" s="1475"/>
      <c r="G922" s="1475"/>
      <c r="H922" s="1475"/>
      <c r="I922" s="1475"/>
      <c r="J922" s="1475"/>
      <c r="K922" s="1475"/>
    </row>
    <row r="923" spans="1:11" ht="15.75" customHeight="1">
      <c r="A923" s="1475"/>
      <c r="B923" s="1475"/>
      <c r="C923" s="1475"/>
      <c r="D923" s="1475"/>
      <c r="E923" s="1475"/>
      <c r="F923" s="1475"/>
      <c r="G923" s="1475"/>
      <c r="H923" s="1475"/>
      <c r="I923" s="1475"/>
      <c r="J923" s="1475"/>
      <c r="K923" s="1475"/>
    </row>
    <row r="924" spans="1:11" ht="15.75" customHeight="1">
      <c r="A924" s="1475"/>
      <c r="B924" s="1475"/>
      <c r="C924" s="1475"/>
      <c r="D924" s="1475"/>
      <c r="E924" s="1475"/>
      <c r="F924" s="1475"/>
      <c r="G924" s="1475"/>
      <c r="H924" s="1475"/>
      <c r="I924" s="1475"/>
      <c r="J924" s="1475"/>
      <c r="K924" s="1475"/>
    </row>
    <row r="925" spans="1:11" ht="15.75" customHeight="1">
      <c r="A925" s="1475"/>
      <c r="B925" s="1475"/>
      <c r="C925" s="1475"/>
      <c r="D925" s="1475"/>
      <c r="E925" s="1475"/>
      <c r="F925" s="1475"/>
      <c r="G925" s="1475"/>
      <c r="H925" s="1475"/>
      <c r="I925" s="1475"/>
      <c r="J925" s="1475"/>
      <c r="K925" s="1475"/>
    </row>
    <row r="926" spans="1:11" ht="15.75" customHeight="1">
      <c r="A926" s="1475"/>
      <c r="B926" s="1475"/>
      <c r="C926" s="1475"/>
      <c r="D926" s="1475"/>
      <c r="E926" s="1475"/>
      <c r="F926" s="1475"/>
      <c r="G926" s="1475"/>
      <c r="H926" s="1475"/>
      <c r="I926" s="1475"/>
      <c r="J926" s="1475"/>
      <c r="K926" s="1475"/>
    </row>
    <row r="927" spans="1:11" ht="15.75" customHeight="1">
      <c r="A927" s="1475"/>
      <c r="B927" s="1475"/>
      <c r="C927" s="1475"/>
      <c r="D927" s="1475"/>
      <c r="E927" s="1475"/>
      <c r="F927" s="1475"/>
      <c r="G927" s="1475"/>
      <c r="H927" s="1475"/>
      <c r="I927" s="1475"/>
      <c r="J927" s="1475"/>
      <c r="K927" s="1475"/>
    </row>
    <row r="928" spans="1:11" ht="15.75" customHeight="1">
      <c r="A928" s="1475"/>
      <c r="B928" s="1475"/>
      <c r="C928" s="1475"/>
      <c r="D928" s="1475"/>
      <c r="E928" s="1475"/>
      <c r="F928" s="1475"/>
      <c r="G928" s="1475"/>
      <c r="H928" s="1475"/>
      <c r="I928" s="1475"/>
      <c r="J928" s="1475"/>
      <c r="K928" s="1475"/>
    </row>
    <row r="929" spans="1:11" ht="15.75" customHeight="1">
      <c r="A929" s="1475"/>
      <c r="B929" s="1475"/>
      <c r="C929" s="1475"/>
      <c r="D929" s="1475"/>
      <c r="E929" s="1475"/>
      <c r="F929" s="1475"/>
      <c r="G929" s="1475"/>
      <c r="H929" s="1475"/>
      <c r="I929" s="1475"/>
      <c r="J929" s="1475"/>
      <c r="K929" s="1475"/>
    </row>
    <row r="930" spans="1:11" ht="15.75" customHeight="1">
      <c r="A930" s="1475"/>
      <c r="B930" s="1475"/>
      <c r="C930" s="1475"/>
      <c r="D930" s="1475"/>
      <c r="E930" s="1475"/>
      <c r="F930" s="1475"/>
      <c r="G930" s="1475"/>
      <c r="H930" s="1475"/>
      <c r="I930" s="1475"/>
      <c r="J930" s="1475"/>
      <c r="K930" s="1475"/>
    </row>
    <row r="931" spans="1:11" ht="15.75" customHeight="1">
      <c r="A931" s="1475"/>
      <c r="B931" s="1475"/>
      <c r="C931" s="1475"/>
      <c r="D931" s="1475"/>
      <c r="E931" s="1475"/>
      <c r="F931" s="1475"/>
      <c r="G931" s="1475"/>
      <c r="H931" s="1475"/>
      <c r="I931" s="1475"/>
      <c r="J931" s="1475"/>
      <c r="K931" s="1475"/>
    </row>
    <row r="932" spans="1:11" ht="15.75" customHeight="1">
      <c r="A932" s="1475"/>
      <c r="B932" s="1475"/>
      <c r="C932" s="1475"/>
      <c r="D932" s="1475"/>
      <c r="E932" s="1475"/>
      <c r="F932" s="1475"/>
      <c r="G932" s="1475"/>
      <c r="H932" s="1475"/>
      <c r="I932" s="1475"/>
      <c r="J932" s="1475"/>
      <c r="K932" s="1475"/>
    </row>
    <row r="933" spans="1:11" ht="15.75" customHeight="1">
      <c r="A933" s="1475"/>
      <c r="B933" s="1475"/>
      <c r="C933" s="1475"/>
      <c r="D933" s="1475"/>
      <c r="E933" s="1475"/>
      <c r="F933" s="1475"/>
      <c r="G933" s="1475"/>
      <c r="H933" s="1475"/>
      <c r="I933" s="1475"/>
      <c r="J933" s="1475"/>
      <c r="K933" s="1475"/>
    </row>
    <row r="934" spans="1:11" ht="15.75" customHeight="1">
      <c r="A934" s="1475"/>
      <c r="B934" s="1475"/>
      <c r="C934" s="1475"/>
      <c r="D934" s="1475"/>
      <c r="E934" s="1475"/>
      <c r="F934" s="1475"/>
      <c r="G934" s="1475"/>
      <c r="H934" s="1475"/>
      <c r="I934" s="1475"/>
      <c r="J934" s="1475"/>
      <c r="K934" s="1475"/>
    </row>
    <row r="935" spans="1:11" ht="15.75" customHeight="1">
      <c r="A935" s="1475"/>
      <c r="B935" s="1475"/>
      <c r="C935" s="1475"/>
      <c r="D935" s="1475"/>
      <c r="E935" s="1475"/>
      <c r="F935" s="1475"/>
      <c r="G935" s="1475"/>
      <c r="H935" s="1475"/>
      <c r="I935" s="1475"/>
      <c r="J935" s="1475"/>
      <c r="K935" s="1475"/>
    </row>
    <row r="936" spans="1:11" ht="15.75" customHeight="1">
      <c r="A936" s="1475"/>
      <c r="B936" s="1475"/>
      <c r="C936" s="1475"/>
      <c r="D936" s="1475"/>
      <c r="E936" s="1475"/>
      <c r="F936" s="1475"/>
      <c r="G936" s="1475"/>
      <c r="H936" s="1475"/>
      <c r="I936" s="1475"/>
      <c r="J936" s="1475"/>
      <c r="K936" s="1475"/>
    </row>
    <row r="937" spans="1:11" ht="15.75" customHeight="1">
      <c r="A937" s="1475"/>
      <c r="B937" s="1475"/>
      <c r="C937" s="1475"/>
      <c r="D937" s="1475"/>
      <c r="E937" s="1475"/>
      <c r="F937" s="1475"/>
      <c r="G937" s="1475"/>
      <c r="H937" s="1475"/>
      <c r="I937" s="1475"/>
      <c r="J937" s="1475"/>
      <c r="K937" s="1475"/>
    </row>
    <row r="938" spans="1:11" ht="15.75" customHeight="1">
      <c r="A938" s="1475"/>
      <c r="B938" s="1475"/>
      <c r="C938" s="1475"/>
      <c r="D938" s="1475"/>
      <c r="E938" s="1475"/>
      <c r="F938" s="1475"/>
      <c r="G938" s="1475"/>
      <c r="H938" s="1475"/>
      <c r="I938" s="1475"/>
      <c r="J938" s="1475"/>
      <c r="K938" s="1475"/>
    </row>
    <row r="939" spans="1:11" ht="15.75" customHeight="1">
      <c r="A939" s="1475"/>
      <c r="B939" s="1475"/>
      <c r="C939" s="1475"/>
      <c r="D939" s="1475"/>
      <c r="E939" s="1475"/>
      <c r="F939" s="1475"/>
      <c r="G939" s="1475"/>
      <c r="H939" s="1475"/>
      <c r="I939" s="1475"/>
      <c r="J939" s="1475"/>
      <c r="K939" s="1475"/>
    </row>
    <row r="940" spans="1:11" ht="15.75" customHeight="1">
      <c r="A940" s="1475"/>
      <c r="B940" s="1475"/>
      <c r="C940" s="1475"/>
      <c r="D940" s="1475"/>
      <c r="E940" s="1475"/>
      <c r="F940" s="1475"/>
      <c r="G940" s="1475"/>
      <c r="H940" s="1475"/>
      <c r="I940" s="1475"/>
      <c r="J940" s="1475"/>
      <c r="K940" s="1475"/>
    </row>
    <row r="941" spans="1:11" ht="15.75" customHeight="1">
      <c r="A941" s="1475"/>
      <c r="B941" s="1475"/>
      <c r="C941" s="1475"/>
      <c r="D941" s="1475"/>
      <c r="E941" s="1475"/>
      <c r="F941" s="1475"/>
      <c r="G941" s="1475"/>
      <c r="H941" s="1475"/>
      <c r="I941" s="1475"/>
      <c r="J941" s="1475"/>
      <c r="K941" s="1475"/>
    </row>
    <row r="942" spans="1:11" ht="15.75" customHeight="1">
      <c r="A942" s="1475"/>
      <c r="B942" s="1475"/>
      <c r="C942" s="1475"/>
      <c r="D942" s="1475"/>
      <c r="E942" s="1475"/>
      <c r="F942" s="1475"/>
      <c r="G942" s="1475"/>
      <c r="H942" s="1475"/>
      <c r="I942" s="1475"/>
      <c r="J942" s="1475"/>
      <c r="K942" s="1475"/>
    </row>
    <row r="943" spans="1:11" ht="15.75" customHeight="1">
      <c r="A943" s="1475"/>
      <c r="B943" s="1475"/>
      <c r="C943" s="1475"/>
      <c r="D943" s="1475"/>
      <c r="E943" s="1475"/>
      <c r="F943" s="1475"/>
      <c r="G943" s="1475"/>
      <c r="H943" s="1475"/>
      <c r="I943" s="1475"/>
      <c r="J943" s="1475"/>
      <c r="K943" s="1475"/>
    </row>
    <row r="944" spans="1:11" ht="15.75" customHeight="1">
      <c r="A944" s="1475"/>
      <c r="B944" s="1475"/>
      <c r="C944" s="1475"/>
      <c r="D944" s="1475"/>
      <c r="E944" s="1475"/>
      <c r="F944" s="1475"/>
      <c r="G944" s="1475"/>
      <c r="H944" s="1475"/>
      <c r="I944" s="1475"/>
      <c r="J944" s="1475"/>
      <c r="K944" s="1475"/>
    </row>
    <row r="945" spans="1:11" ht="15.75" customHeight="1">
      <c r="A945" s="1475"/>
      <c r="B945" s="1475"/>
      <c r="C945" s="1475"/>
      <c r="D945" s="1475"/>
      <c r="E945" s="1475"/>
      <c r="F945" s="1475"/>
      <c r="G945" s="1475"/>
      <c r="H945" s="1475"/>
      <c r="I945" s="1475"/>
      <c r="J945" s="1475"/>
      <c r="K945" s="1475"/>
    </row>
    <row r="946" spans="1:11" ht="15.75" customHeight="1">
      <c r="A946" s="1475"/>
      <c r="B946" s="1475"/>
      <c r="C946" s="1475"/>
      <c r="D946" s="1475"/>
      <c r="E946" s="1475"/>
      <c r="F946" s="1475"/>
      <c r="G946" s="1475"/>
      <c r="H946" s="1475"/>
      <c r="I946" s="1475"/>
      <c r="J946" s="1475"/>
      <c r="K946" s="1475"/>
    </row>
    <row r="947" spans="1:11" ht="15.75" customHeight="1">
      <c r="A947" s="1475"/>
      <c r="B947" s="1475"/>
      <c r="C947" s="1475"/>
      <c r="D947" s="1475"/>
      <c r="E947" s="1475"/>
      <c r="F947" s="1475"/>
      <c r="G947" s="1475"/>
      <c r="H947" s="1475"/>
      <c r="I947" s="1475"/>
      <c r="J947" s="1475"/>
      <c r="K947" s="1475"/>
    </row>
    <row r="948" spans="1:11" ht="15.75" customHeight="1">
      <c r="A948" s="1475"/>
      <c r="B948" s="1475"/>
      <c r="C948" s="1475"/>
      <c r="D948" s="1475"/>
      <c r="E948" s="1475"/>
      <c r="F948" s="1475"/>
      <c r="G948" s="1475"/>
      <c r="H948" s="1475"/>
      <c r="I948" s="1475"/>
      <c r="J948" s="1475"/>
      <c r="K948" s="1475"/>
    </row>
    <row r="949" spans="1:11" ht="15.75" customHeight="1">
      <c r="A949" s="1475"/>
      <c r="B949" s="1475"/>
      <c r="C949" s="1475"/>
      <c r="D949" s="1475"/>
      <c r="E949" s="1475"/>
      <c r="F949" s="1475"/>
      <c r="G949" s="1475"/>
      <c r="H949" s="1475"/>
      <c r="I949" s="1475"/>
      <c r="J949" s="1475"/>
      <c r="K949" s="1475"/>
    </row>
    <row r="950" spans="1:11" ht="15.75" customHeight="1">
      <c r="A950" s="1475"/>
      <c r="B950" s="1475"/>
      <c r="C950" s="1475"/>
      <c r="D950" s="1475"/>
      <c r="E950" s="1475"/>
      <c r="F950" s="1475"/>
      <c r="G950" s="1475"/>
      <c r="H950" s="1475"/>
      <c r="I950" s="1475"/>
      <c r="J950" s="1475"/>
      <c r="K950" s="1475"/>
    </row>
    <row r="951" spans="1:11" ht="15.75" customHeight="1">
      <c r="A951" s="1475"/>
      <c r="B951" s="1475"/>
      <c r="C951" s="1475"/>
      <c r="D951" s="1475"/>
      <c r="E951" s="1475"/>
      <c r="F951" s="1475"/>
      <c r="G951" s="1475"/>
      <c r="H951" s="1475"/>
      <c r="I951" s="1475"/>
      <c r="J951" s="1475"/>
      <c r="K951" s="1475"/>
    </row>
    <row r="952" spans="1:11" ht="15.75" customHeight="1">
      <c r="A952" s="1475"/>
      <c r="B952" s="1475"/>
      <c r="C952" s="1475"/>
      <c r="D952" s="1475"/>
      <c r="E952" s="1475"/>
      <c r="F952" s="1475"/>
      <c r="G952" s="1475"/>
      <c r="H952" s="1475"/>
      <c r="I952" s="1475"/>
      <c r="J952" s="1475"/>
      <c r="K952" s="1475"/>
    </row>
    <row r="953" spans="1:11" ht="15.75" customHeight="1">
      <c r="A953" s="1475"/>
      <c r="B953" s="1475"/>
      <c r="C953" s="1475"/>
      <c r="D953" s="1475"/>
      <c r="E953" s="1475"/>
      <c r="F953" s="1475"/>
      <c r="G953" s="1475"/>
      <c r="H953" s="1475"/>
      <c r="I953" s="1475"/>
      <c r="J953" s="1475"/>
      <c r="K953" s="1475"/>
    </row>
    <row r="954" spans="1:11" ht="15.75" customHeight="1">
      <c r="A954" s="1475"/>
      <c r="B954" s="1475"/>
      <c r="C954" s="1475"/>
      <c r="D954" s="1475"/>
      <c r="E954" s="1475"/>
      <c r="F954" s="1475"/>
      <c r="G954" s="1475"/>
      <c r="H954" s="1475"/>
      <c r="I954" s="1475"/>
      <c r="J954" s="1475"/>
      <c r="K954" s="1475"/>
    </row>
    <row r="955" spans="1:11" ht="15.75" customHeight="1">
      <c r="A955" s="1475"/>
      <c r="B955" s="1475"/>
      <c r="C955" s="1475"/>
      <c r="D955" s="1475"/>
      <c r="E955" s="1475"/>
      <c r="F955" s="1475"/>
      <c r="G955" s="1475"/>
      <c r="H955" s="1475"/>
      <c r="I955" s="1475"/>
      <c r="J955" s="1475"/>
      <c r="K955" s="1475"/>
    </row>
    <row r="956" spans="1:11" ht="15.75" customHeight="1">
      <c r="A956" s="1475"/>
      <c r="B956" s="1475"/>
      <c r="C956" s="1475"/>
      <c r="D956" s="1475"/>
      <c r="E956" s="1475"/>
      <c r="F956" s="1475"/>
      <c r="G956" s="1475"/>
      <c r="H956" s="1475"/>
      <c r="I956" s="1475"/>
      <c r="J956" s="1475"/>
      <c r="K956" s="1475"/>
    </row>
    <row r="957" spans="1:11" ht="15.75" customHeight="1">
      <c r="A957" s="1475"/>
      <c r="B957" s="1475"/>
      <c r="C957" s="1475"/>
      <c r="D957" s="1475"/>
      <c r="E957" s="1475"/>
      <c r="F957" s="1475"/>
      <c r="G957" s="1475"/>
      <c r="H957" s="1475"/>
      <c r="I957" s="1475"/>
      <c r="J957" s="1475"/>
      <c r="K957" s="1475"/>
    </row>
    <row r="958" spans="1:11" ht="15.75" customHeight="1">
      <c r="A958" s="1475"/>
      <c r="B958" s="1475"/>
      <c r="C958" s="1475"/>
      <c r="D958" s="1475"/>
      <c r="E958" s="1475"/>
      <c r="F958" s="1475"/>
      <c r="G958" s="1475"/>
      <c r="H958" s="1475"/>
      <c r="I958" s="1475"/>
      <c r="J958" s="1475"/>
      <c r="K958" s="1475"/>
    </row>
    <row r="959" spans="1:11" ht="15.75" customHeight="1">
      <c r="A959" s="1475"/>
      <c r="B959" s="1475"/>
      <c r="C959" s="1475"/>
      <c r="D959" s="1475"/>
      <c r="E959" s="1475"/>
      <c r="F959" s="1475"/>
      <c r="G959" s="1475"/>
      <c r="H959" s="1475"/>
      <c r="I959" s="1475"/>
      <c r="J959" s="1475"/>
      <c r="K959" s="1475"/>
    </row>
    <row r="960" spans="1:11" ht="15.75" customHeight="1">
      <c r="A960" s="1475"/>
      <c r="B960" s="1475"/>
      <c r="C960" s="1475"/>
      <c r="D960" s="1475"/>
      <c r="E960" s="1475"/>
      <c r="F960" s="1475"/>
      <c r="G960" s="1475"/>
      <c r="H960" s="1475"/>
      <c r="I960" s="1475"/>
      <c r="J960" s="1475"/>
      <c r="K960" s="1475"/>
    </row>
    <row r="961" spans="1:11" ht="15.75" customHeight="1">
      <c r="A961" s="1475"/>
      <c r="B961" s="1475"/>
      <c r="C961" s="1475"/>
      <c r="D961" s="1475"/>
      <c r="E961" s="1475"/>
      <c r="F961" s="1475"/>
      <c r="G961" s="1475"/>
      <c r="H961" s="1475"/>
      <c r="I961" s="1475"/>
      <c r="J961" s="1475"/>
      <c r="K961" s="1475"/>
    </row>
    <row r="962" spans="1:11" ht="15.75" customHeight="1">
      <c r="A962" s="1475"/>
      <c r="B962" s="1475"/>
      <c r="C962" s="1475"/>
      <c r="D962" s="1475"/>
      <c r="E962" s="1475"/>
      <c r="F962" s="1475"/>
      <c r="G962" s="1475"/>
      <c r="H962" s="1475"/>
      <c r="I962" s="1475"/>
      <c r="J962" s="1475"/>
      <c r="K962" s="1475"/>
    </row>
    <row r="963" spans="1:11" ht="15.75" customHeight="1">
      <c r="A963" s="1475"/>
      <c r="B963" s="1475"/>
      <c r="C963" s="1475"/>
      <c r="D963" s="1475"/>
      <c r="E963" s="1475"/>
      <c r="F963" s="1475"/>
      <c r="G963" s="1475"/>
      <c r="H963" s="1475"/>
      <c r="I963" s="1475"/>
      <c r="J963" s="1475"/>
      <c r="K963" s="1475"/>
    </row>
    <row r="964" spans="1:11" ht="15.75" customHeight="1">
      <c r="A964" s="1475"/>
      <c r="B964" s="1475"/>
      <c r="C964" s="1475"/>
      <c r="D964" s="1475"/>
      <c r="E964" s="1475"/>
      <c r="F964" s="1475"/>
      <c r="G964" s="1475"/>
      <c r="H964" s="1475"/>
      <c r="I964" s="1475"/>
      <c r="J964" s="1475"/>
      <c r="K964" s="1475"/>
    </row>
    <row r="965" spans="1:11" ht="15.75" customHeight="1">
      <c r="A965" s="1475"/>
      <c r="B965" s="1475"/>
      <c r="C965" s="1475"/>
      <c r="D965" s="1475"/>
      <c r="E965" s="1475"/>
      <c r="F965" s="1475"/>
      <c r="G965" s="1475"/>
      <c r="H965" s="1475"/>
      <c r="I965" s="1475"/>
      <c r="J965" s="1475"/>
      <c r="K965" s="1475"/>
    </row>
    <row r="966" spans="1:11" ht="15.75" customHeight="1">
      <c r="A966" s="1475"/>
      <c r="B966" s="1475"/>
      <c r="C966" s="1475"/>
      <c r="D966" s="1475"/>
      <c r="E966" s="1475"/>
      <c r="F966" s="1475"/>
      <c r="G966" s="1475"/>
      <c r="H966" s="1475"/>
      <c r="I966" s="1475"/>
      <c r="J966" s="1475"/>
      <c r="K966" s="1475"/>
    </row>
    <row r="967" spans="1:11" ht="15.75" customHeight="1">
      <c r="A967" s="1475"/>
      <c r="B967" s="1475"/>
      <c r="C967" s="1475"/>
      <c r="D967" s="1475"/>
      <c r="E967" s="1475"/>
      <c r="F967" s="1475"/>
      <c r="G967" s="1475"/>
      <c r="H967" s="1475"/>
      <c r="I967" s="1475"/>
      <c r="J967" s="1475"/>
      <c r="K967" s="1475"/>
    </row>
    <row r="968" spans="1:11" ht="15.75" customHeight="1">
      <c r="A968" s="1475"/>
      <c r="B968" s="1475"/>
      <c r="C968" s="1475"/>
      <c r="D968" s="1475"/>
      <c r="E968" s="1475"/>
      <c r="F968" s="1475"/>
      <c r="G968" s="1475"/>
      <c r="H968" s="1475"/>
      <c r="I968" s="1475"/>
      <c r="J968" s="1475"/>
      <c r="K968" s="1475"/>
    </row>
    <row r="969" spans="1:11" ht="15.75" customHeight="1">
      <c r="A969" s="1475"/>
      <c r="B969" s="1475"/>
      <c r="C969" s="1475"/>
      <c r="D969" s="1475"/>
      <c r="E969" s="1475"/>
      <c r="F969" s="1475"/>
      <c r="G969" s="1475"/>
      <c r="H969" s="1475"/>
      <c r="I969" s="1475"/>
      <c r="J969" s="1475"/>
      <c r="K969" s="1475"/>
    </row>
    <row r="970" spans="1:11" ht="15.75" customHeight="1">
      <c r="A970" s="1475"/>
      <c r="B970" s="1475"/>
      <c r="C970" s="1475"/>
      <c r="D970" s="1475"/>
      <c r="E970" s="1475"/>
      <c r="F970" s="1475"/>
      <c r="G970" s="1475"/>
      <c r="H970" s="1475"/>
      <c r="I970" s="1475"/>
      <c r="J970" s="1475"/>
      <c r="K970" s="1475"/>
    </row>
    <row r="971" spans="1:11" ht="15.75" customHeight="1">
      <c r="A971" s="1475"/>
      <c r="B971" s="1475"/>
      <c r="C971" s="1475"/>
      <c r="D971" s="1475"/>
      <c r="E971" s="1475"/>
      <c r="F971" s="1475"/>
      <c r="G971" s="1475"/>
      <c r="H971" s="1475"/>
      <c r="I971" s="1475"/>
      <c r="J971" s="1475"/>
      <c r="K971" s="1475"/>
    </row>
    <row r="972" spans="1:11" ht="15.75" customHeight="1">
      <c r="A972" s="1475"/>
      <c r="B972" s="1475"/>
      <c r="C972" s="1475"/>
      <c r="D972" s="1475"/>
      <c r="E972" s="1475"/>
      <c r="F972" s="1475"/>
      <c r="G972" s="1475"/>
      <c r="H972" s="1475"/>
      <c r="I972" s="1475"/>
      <c r="J972" s="1475"/>
      <c r="K972" s="1475"/>
    </row>
    <row r="973" spans="1:11" ht="15.75" customHeight="1">
      <c r="A973" s="1475"/>
      <c r="B973" s="1475"/>
      <c r="C973" s="1475"/>
      <c r="D973" s="1475"/>
      <c r="E973" s="1475"/>
      <c r="F973" s="1475"/>
      <c r="G973" s="1475"/>
      <c r="H973" s="1475"/>
      <c r="I973" s="1475"/>
      <c r="J973" s="1475"/>
      <c r="K973" s="1475"/>
    </row>
    <row r="974" spans="1:11" ht="15.75" customHeight="1">
      <c r="A974" s="1475"/>
      <c r="B974" s="1475"/>
      <c r="C974" s="1475"/>
      <c r="D974" s="1475"/>
      <c r="E974" s="1475"/>
      <c r="F974" s="1475"/>
      <c r="G974" s="1475"/>
      <c r="H974" s="1475"/>
      <c r="I974" s="1475"/>
      <c r="J974" s="1475"/>
      <c r="K974" s="1475"/>
    </row>
    <row r="975" spans="1:11" ht="15.75" customHeight="1">
      <c r="A975" s="1475"/>
      <c r="B975" s="1475"/>
      <c r="C975" s="1475"/>
      <c r="D975" s="1475"/>
      <c r="E975" s="1475"/>
      <c r="F975" s="1475"/>
      <c r="G975" s="1475"/>
      <c r="H975" s="1475"/>
      <c r="I975" s="1475"/>
      <c r="J975" s="1475"/>
      <c r="K975" s="1475"/>
    </row>
    <row r="976" spans="1:11" ht="15.75" customHeight="1">
      <c r="A976" s="1475"/>
      <c r="B976" s="1475"/>
      <c r="C976" s="1475"/>
      <c r="D976" s="1475"/>
      <c r="E976" s="1475"/>
      <c r="F976" s="1475"/>
      <c r="G976" s="1475"/>
      <c r="H976" s="1475"/>
      <c r="I976" s="1475"/>
      <c r="J976" s="1475"/>
      <c r="K976" s="1475"/>
    </row>
    <row r="977" spans="1:11" ht="15.75" customHeight="1">
      <c r="A977" s="1475"/>
      <c r="B977" s="1475"/>
      <c r="C977" s="1475"/>
      <c r="D977" s="1475"/>
      <c r="E977" s="1475"/>
      <c r="F977" s="1475"/>
      <c r="G977" s="1475"/>
      <c r="H977" s="1475"/>
      <c r="I977" s="1475"/>
      <c r="J977" s="1475"/>
      <c r="K977" s="1475"/>
    </row>
    <row r="978" spans="1:11" ht="15.75" customHeight="1">
      <c r="A978" s="1475"/>
      <c r="B978" s="1475"/>
      <c r="C978" s="1475"/>
      <c r="D978" s="1475"/>
      <c r="E978" s="1475"/>
      <c r="F978" s="1475"/>
      <c r="G978" s="1475"/>
      <c r="H978" s="1475"/>
      <c r="I978" s="1475"/>
      <c r="J978" s="1475"/>
      <c r="K978" s="1475"/>
    </row>
    <row r="979" spans="1:11" ht="15.75" customHeight="1">
      <c r="A979" s="1475"/>
      <c r="B979" s="1475"/>
      <c r="C979" s="1475"/>
      <c r="D979" s="1475"/>
      <c r="E979" s="1475"/>
      <c r="F979" s="1475"/>
      <c r="G979" s="1475"/>
      <c r="H979" s="1475"/>
      <c r="I979" s="1475"/>
      <c r="J979" s="1475"/>
      <c r="K979" s="1475"/>
    </row>
    <row r="980" spans="1:11" ht="15.75" customHeight="1">
      <c r="A980" s="1475"/>
      <c r="B980" s="1475"/>
      <c r="C980" s="1475"/>
      <c r="D980" s="1475"/>
      <c r="E980" s="1475"/>
      <c r="F980" s="1475"/>
      <c r="G980" s="1475"/>
      <c r="H980" s="1475"/>
      <c r="I980" s="1475"/>
      <c r="J980" s="1475"/>
      <c r="K980" s="1475"/>
    </row>
    <row r="981" spans="1:11" ht="15.75" customHeight="1">
      <c r="A981" s="1475"/>
      <c r="B981" s="1475"/>
      <c r="C981" s="1475"/>
      <c r="D981" s="1475"/>
      <c r="E981" s="1475"/>
      <c r="F981" s="1475"/>
      <c r="G981" s="1475"/>
      <c r="H981" s="1475"/>
      <c r="I981" s="1475"/>
      <c r="J981" s="1475"/>
      <c r="K981" s="1475"/>
    </row>
    <row r="982" spans="1:11" ht="15.75" customHeight="1">
      <c r="A982" s="1475"/>
      <c r="B982" s="1475"/>
      <c r="C982" s="1475"/>
      <c r="D982" s="1475"/>
      <c r="E982" s="1475"/>
      <c r="F982" s="1475"/>
      <c r="G982" s="1475"/>
      <c r="H982" s="1475"/>
      <c r="I982" s="1475"/>
      <c r="J982" s="1475"/>
      <c r="K982" s="1475"/>
    </row>
    <row r="983" spans="1:11" ht="15.75" customHeight="1">
      <c r="A983" s="1475"/>
      <c r="B983" s="1475"/>
      <c r="C983" s="1475"/>
      <c r="D983" s="1475"/>
      <c r="E983" s="1475"/>
      <c r="F983" s="1475"/>
      <c r="G983" s="1475"/>
      <c r="H983" s="1475"/>
      <c r="I983" s="1475"/>
      <c r="J983" s="1475"/>
      <c r="K983" s="1475"/>
    </row>
    <row r="984" spans="1:11" ht="15.75" customHeight="1">
      <c r="A984" s="1475"/>
      <c r="B984" s="1475"/>
      <c r="C984" s="1475"/>
      <c r="D984" s="1475"/>
      <c r="E984" s="1475"/>
      <c r="F984" s="1475"/>
      <c r="G984" s="1475"/>
      <c r="H984" s="1475"/>
      <c r="I984" s="1475"/>
      <c r="J984" s="1475"/>
      <c r="K984" s="1475"/>
    </row>
    <row r="985" spans="1:11" ht="15.75" customHeight="1">
      <c r="A985" s="1475"/>
      <c r="B985" s="1475"/>
      <c r="C985" s="1475"/>
      <c r="D985" s="1475"/>
      <c r="E985" s="1475"/>
      <c r="F985" s="1475"/>
      <c r="G985" s="1475"/>
      <c r="H985" s="1475"/>
      <c r="I985" s="1475"/>
      <c r="J985" s="1475"/>
      <c r="K985" s="1475"/>
    </row>
    <row r="986" spans="1:11" ht="15.75" customHeight="1">
      <c r="A986" s="1475"/>
      <c r="B986" s="1475"/>
      <c r="C986" s="1475"/>
      <c r="D986" s="1475"/>
      <c r="E986" s="1475"/>
      <c r="F986" s="1475"/>
      <c r="G986" s="1475"/>
      <c r="H986" s="1475"/>
      <c r="I986" s="1475"/>
      <c r="J986" s="1475"/>
      <c r="K986" s="1475"/>
    </row>
    <row r="987" spans="1:11" ht="15.75" customHeight="1">
      <c r="A987" s="1475"/>
      <c r="B987" s="1475"/>
      <c r="C987" s="1475"/>
      <c r="D987" s="1475"/>
      <c r="E987" s="1475"/>
      <c r="F987" s="1475"/>
      <c r="G987" s="1475"/>
      <c r="H987" s="1475"/>
      <c r="I987" s="1475"/>
      <c r="J987" s="1475"/>
      <c r="K987" s="1475"/>
    </row>
    <row r="988" spans="1:11" ht="15.75" customHeight="1">
      <c r="A988" s="1475"/>
      <c r="B988" s="1475"/>
      <c r="C988" s="1475"/>
      <c r="D988" s="1475"/>
      <c r="E988" s="1475"/>
      <c r="F988" s="1475"/>
      <c r="G988" s="1475"/>
      <c r="H988" s="1475"/>
      <c r="I988" s="1475"/>
      <c r="J988" s="1475"/>
      <c r="K988" s="1475"/>
    </row>
    <row r="989" spans="1:11" ht="15.75" customHeight="1">
      <c r="A989" s="1475"/>
      <c r="B989" s="1475"/>
      <c r="C989" s="1475"/>
      <c r="D989" s="1475"/>
      <c r="E989" s="1475"/>
      <c r="F989" s="1475"/>
      <c r="G989" s="1475"/>
      <c r="H989" s="1475"/>
      <c r="I989" s="1475"/>
      <c r="J989" s="1475"/>
      <c r="K989" s="1475"/>
    </row>
    <row r="990" spans="1:11" ht="15.75" customHeight="1">
      <c r="A990" s="1475"/>
      <c r="B990" s="1475"/>
      <c r="C990" s="1475"/>
      <c r="D990" s="1475"/>
      <c r="E990" s="1475"/>
      <c r="F990" s="1475"/>
      <c r="G990" s="1475"/>
      <c r="H990" s="1475"/>
      <c r="I990" s="1475"/>
      <c r="J990" s="1475"/>
      <c r="K990" s="1475"/>
    </row>
    <row r="991" spans="1:11" ht="15.75" customHeight="1">
      <c r="A991" s="1475"/>
      <c r="B991" s="1475"/>
      <c r="C991" s="1475"/>
      <c r="D991" s="1475"/>
      <c r="E991" s="1475"/>
      <c r="F991" s="1475"/>
      <c r="G991" s="1475"/>
      <c r="H991" s="1475"/>
      <c r="I991" s="1475"/>
      <c r="J991" s="1475"/>
      <c r="K991" s="1475"/>
    </row>
    <row r="992" spans="1:11" ht="15.75" customHeight="1">
      <c r="A992" s="1475"/>
      <c r="B992" s="1475"/>
      <c r="C992" s="1475"/>
      <c r="D992" s="1475"/>
      <c r="E992" s="1475"/>
      <c r="F992" s="1475"/>
      <c r="G992" s="1475"/>
      <c r="H992" s="1475"/>
      <c r="I992" s="1475"/>
      <c r="J992" s="1475"/>
      <c r="K992" s="1475"/>
    </row>
    <row r="993" spans="1:11" ht="15.75" customHeight="1">
      <c r="A993" s="1475"/>
      <c r="B993" s="1475"/>
      <c r="C993" s="1475"/>
      <c r="D993" s="1475"/>
      <c r="E993" s="1475"/>
      <c r="F993" s="1475"/>
      <c r="G993" s="1475"/>
      <c r="H993" s="1475"/>
      <c r="I993" s="1475"/>
      <c r="J993" s="1475"/>
      <c r="K993" s="1475"/>
    </row>
    <row r="994" spans="1:11" ht="15.75" customHeight="1">
      <c r="A994" s="1475"/>
      <c r="B994" s="1475"/>
      <c r="C994" s="1475"/>
      <c r="D994" s="1475"/>
      <c r="E994" s="1475"/>
      <c r="F994" s="1475"/>
      <c r="G994" s="1475"/>
      <c r="H994" s="1475"/>
      <c r="I994" s="1475"/>
      <c r="J994" s="1475"/>
      <c r="K994" s="1475"/>
    </row>
  </sheetData>
  <mergeCells count="16">
    <mergeCell ref="B1:I1"/>
    <mergeCell ref="B2:I2"/>
    <mergeCell ref="B3:I3"/>
    <mergeCell ref="B4:C6"/>
    <mergeCell ref="H4:I4"/>
    <mergeCell ref="D5:D6"/>
    <mergeCell ref="E5:E6"/>
    <mergeCell ref="F5:F6"/>
    <mergeCell ref="G5:G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workbookViewId="0">
      <selection activeCell="B2" sqref="B2:I2"/>
    </sheetView>
  </sheetViews>
  <sheetFormatPr defaultColWidth="14.42578125" defaultRowHeight="15" customHeight="1"/>
  <cols>
    <col min="1" max="1" width="7.85546875" style="1476" customWidth="1"/>
    <col min="2" max="2" width="7.42578125" style="1476" customWidth="1"/>
    <col min="3" max="3" width="35.28515625" style="1476" customWidth="1"/>
    <col min="4" max="7" width="13.140625" style="1476" customWidth="1"/>
    <col min="8" max="8" width="12.7109375" style="1476" customWidth="1"/>
    <col min="9" max="9" width="12.42578125" style="1476" customWidth="1"/>
    <col min="10" max="10" width="11.28515625" style="1476" bestFit="1" customWidth="1"/>
    <col min="11" max="11" width="12.5703125" style="1476" bestFit="1" customWidth="1"/>
    <col min="12" max="12" width="11.42578125" style="1476" bestFit="1" customWidth="1"/>
    <col min="13" max="13" width="15.85546875" style="1476" bestFit="1" customWidth="1"/>
    <col min="14" max="15" width="14.42578125" style="1476"/>
    <col min="16" max="16" width="14.42578125" style="1548"/>
    <col min="17" max="19" width="15" style="1548" customWidth="1"/>
    <col min="20" max="23" width="15" style="1476" customWidth="1"/>
    <col min="24" max="16384" width="14.42578125" style="1476"/>
  </cols>
  <sheetData>
    <row r="1" spans="1:23" ht="15.75" customHeight="1">
      <c r="A1" s="1475"/>
      <c r="B1" s="3179" t="s">
        <v>1629</v>
      </c>
      <c r="C1" s="3180"/>
      <c r="D1" s="3180"/>
      <c r="E1" s="3180"/>
      <c r="F1" s="3180"/>
      <c r="G1" s="3180"/>
      <c r="H1" s="3180"/>
      <c r="I1" s="3180"/>
      <c r="J1" s="1475"/>
      <c r="K1" s="1475"/>
      <c r="L1" s="1475"/>
      <c r="M1" s="1475"/>
    </row>
    <row r="2" spans="1:23" ht="15.75" customHeight="1">
      <c r="A2" s="1475"/>
      <c r="B2" s="3181" t="s">
        <v>19</v>
      </c>
      <c r="C2" s="3180"/>
      <c r="D2" s="3180"/>
      <c r="E2" s="3180"/>
      <c r="F2" s="3180"/>
      <c r="G2" s="3180"/>
      <c r="H2" s="3180"/>
      <c r="I2" s="3180"/>
      <c r="J2" s="1475"/>
      <c r="K2" s="1475"/>
      <c r="L2" s="1475"/>
      <c r="M2" s="1475"/>
    </row>
    <row r="3" spans="1:23" ht="18" customHeight="1" thickBot="1">
      <c r="A3" s="1475"/>
      <c r="B3" s="3195" t="s">
        <v>1522</v>
      </c>
      <c r="C3" s="3196"/>
      <c r="D3" s="3196"/>
      <c r="E3" s="3196"/>
      <c r="F3" s="3196"/>
      <c r="G3" s="3196"/>
      <c r="H3" s="3196"/>
      <c r="I3" s="3196"/>
      <c r="J3" s="1475"/>
      <c r="K3" s="1475"/>
      <c r="L3" s="1475"/>
      <c r="M3" s="1475"/>
    </row>
    <row r="4" spans="1:23" ht="15.75" customHeight="1" thickTop="1">
      <c r="A4" s="1475"/>
      <c r="B4" s="3183" t="s">
        <v>354</v>
      </c>
      <c r="C4" s="3184"/>
      <c r="D4" s="1477">
        <v>2024</v>
      </c>
      <c r="E4" s="1478">
        <v>2025</v>
      </c>
      <c r="F4" s="1477">
        <v>2025</v>
      </c>
      <c r="G4" s="1478">
        <v>2026</v>
      </c>
      <c r="H4" s="3187" t="s">
        <v>964</v>
      </c>
      <c r="I4" s="3188"/>
      <c r="J4" s="1475"/>
      <c r="K4" s="1475"/>
      <c r="L4" s="1475"/>
      <c r="M4" s="1475"/>
    </row>
    <row r="5" spans="1:23" ht="16.5" customHeight="1">
      <c r="A5" s="1475"/>
      <c r="B5" s="3185"/>
      <c r="C5" s="3178"/>
      <c r="D5" s="3189" t="s">
        <v>110</v>
      </c>
      <c r="E5" s="3189" t="s">
        <v>1492</v>
      </c>
      <c r="F5" s="3189" t="s">
        <v>110</v>
      </c>
      <c r="G5" s="3189" t="s">
        <v>1492</v>
      </c>
      <c r="H5" s="1479" t="s">
        <v>1493</v>
      </c>
      <c r="I5" s="1480" t="s">
        <v>1492</v>
      </c>
      <c r="J5" s="1475"/>
      <c r="K5" s="1475"/>
      <c r="L5" s="1475"/>
      <c r="M5" s="1475"/>
    </row>
    <row r="6" spans="1:23" ht="15.75" customHeight="1">
      <c r="A6" s="1475"/>
      <c r="B6" s="3185"/>
      <c r="C6" s="3178"/>
      <c r="D6" s="3190"/>
      <c r="E6" s="3190"/>
      <c r="F6" s="3190"/>
      <c r="G6" s="3190"/>
      <c r="H6" s="952" t="s">
        <v>299</v>
      </c>
      <c r="I6" s="952" t="s">
        <v>312</v>
      </c>
      <c r="J6" s="1475"/>
      <c r="K6" s="1475"/>
      <c r="L6" s="1475"/>
      <c r="M6" s="1475"/>
    </row>
    <row r="7" spans="1:23" ht="20.25" customHeight="1">
      <c r="A7" s="1475"/>
      <c r="B7" s="1549" t="s">
        <v>1494</v>
      </c>
      <c r="C7" s="1550"/>
      <c r="D7" s="1551">
        <v>14646.838708266894</v>
      </c>
      <c r="E7" s="1501">
        <v>16515.297148403359</v>
      </c>
      <c r="F7" s="1501">
        <v>18637.428312126067</v>
      </c>
      <c r="G7" s="1501">
        <v>22638.821808804794</v>
      </c>
      <c r="H7" s="1483">
        <v>12.75673527477214</v>
      </c>
      <c r="I7" s="1484">
        <v>21.469665394100005</v>
      </c>
      <c r="J7" s="1546"/>
      <c r="K7" s="1546"/>
      <c r="L7" s="1546"/>
      <c r="M7" s="1546"/>
      <c r="N7" s="1546"/>
      <c r="O7" s="1546"/>
      <c r="P7" s="1552"/>
      <c r="Q7" s="1552"/>
      <c r="R7" s="1552"/>
      <c r="S7" s="1552"/>
      <c r="T7" s="1553"/>
      <c r="U7" s="1553"/>
      <c r="V7" s="1553"/>
      <c r="W7" s="1553"/>
    </row>
    <row r="8" spans="1:23" ht="22.5" customHeight="1">
      <c r="A8" s="1475"/>
      <c r="B8" s="1487" t="s">
        <v>1495</v>
      </c>
      <c r="C8" s="1488"/>
      <c r="D8" s="1554">
        <v>816.56081947331506</v>
      </c>
      <c r="E8" s="1494">
        <v>996.62512702288518</v>
      </c>
      <c r="F8" s="1494">
        <v>1050.8055655747935</v>
      </c>
      <c r="G8" s="1494">
        <v>1863.6761375813714</v>
      </c>
      <c r="H8" s="1491">
        <v>22.051548795313522</v>
      </c>
      <c r="I8" s="1492">
        <v>77.356896331428885</v>
      </c>
      <c r="J8" s="1546"/>
      <c r="K8" s="1546"/>
      <c r="L8" s="1546"/>
      <c r="M8" s="1546"/>
      <c r="N8" s="1546"/>
      <c r="O8" s="1546"/>
      <c r="P8" s="1552"/>
      <c r="Q8" s="1552"/>
      <c r="R8" s="1552"/>
      <c r="S8" s="1552"/>
      <c r="T8" s="1553"/>
      <c r="U8" s="1553"/>
      <c r="V8" s="1553"/>
      <c r="W8" s="1553"/>
    </row>
    <row r="9" spans="1:23" ht="18" customHeight="1">
      <c r="A9" s="1475"/>
      <c r="B9" s="1487" t="s">
        <v>1496</v>
      </c>
      <c r="C9" s="1488"/>
      <c r="D9" s="1554">
        <v>13830.277888793578</v>
      </c>
      <c r="E9" s="1494">
        <v>15518.672021380475</v>
      </c>
      <c r="F9" s="1494">
        <v>17586.622746551275</v>
      </c>
      <c r="G9" s="1494">
        <v>20775.145671223425</v>
      </c>
      <c r="H9" s="1495">
        <v>12.207955228108403</v>
      </c>
      <c r="I9" s="1496">
        <v>18.130387912582123</v>
      </c>
      <c r="J9" s="1546"/>
      <c r="K9" s="1546"/>
      <c r="L9" s="1546"/>
      <c r="M9" s="1546"/>
      <c r="N9" s="1546"/>
      <c r="O9" s="1546"/>
      <c r="P9" s="1552"/>
      <c r="Q9" s="1552"/>
      <c r="R9" s="1552"/>
      <c r="S9" s="1552"/>
      <c r="T9" s="1553"/>
      <c r="U9" s="1553"/>
      <c r="V9" s="1553"/>
      <c r="W9" s="1553"/>
    </row>
    <row r="10" spans="1:23" ht="18" customHeight="1">
      <c r="A10" s="1475"/>
      <c r="B10" s="1497"/>
      <c r="C10" s="1498" t="s">
        <v>1497</v>
      </c>
      <c r="D10" s="1555">
        <v>10481.63329249446</v>
      </c>
      <c r="E10" s="1490">
        <v>12056.251280064065</v>
      </c>
      <c r="F10" s="1490">
        <v>13213.990142601166</v>
      </c>
      <c r="G10" s="1490">
        <v>16093.331472541347</v>
      </c>
      <c r="H10" s="1491">
        <v>15.022639541273918</v>
      </c>
      <c r="I10" s="1492">
        <v>21.790097456311443</v>
      </c>
      <c r="J10" s="1546"/>
      <c r="K10" s="1546"/>
      <c r="L10" s="1546"/>
      <c r="M10" s="1546"/>
      <c r="N10" s="1546"/>
      <c r="O10" s="1546"/>
      <c r="P10" s="1552"/>
      <c r="Q10" s="1552"/>
      <c r="R10" s="1552"/>
      <c r="S10" s="1552"/>
      <c r="T10" s="1553"/>
      <c r="U10" s="1553"/>
      <c r="V10" s="1553"/>
      <c r="W10" s="1553"/>
    </row>
    <row r="11" spans="1:23" ht="18" customHeight="1">
      <c r="A11" s="1475"/>
      <c r="B11" s="1497"/>
      <c r="C11" s="1499" t="s">
        <v>1498</v>
      </c>
      <c r="D11" s="1555">
        <v>3348.644596299117</v>
      </c>
      <c r="E11" s="1490">
        <v>3462.4207413164086</v>
      </c>
      <c r="F11" s="1490">
        <v>4372.6326039501082</v>
      </c>
      <c r="G11" s="1490">
        <v>4681.8141986820783</v>
      </c>
      <c r="H11" s="1491">
        <v>3.3976775302770363</v>
      </c>
      <c r="I11" s="1492">
        <v>7.0708340429210637</v>
      </c>
      <c r="J11" s="1546"/>
      <c r="K11" s="1546"/>
      <c r="L11" s="1546"/>
      <c r="M11" s="1546"/>
      <c r="N11" s="1546"/>
      <c r="O11" s="1546"/>
      <c r="P11" s="1552"/>
      <c r="Q11" s="1552"/>
      <c r="R11" s="1552"/>
      <c r="S11" s="1552"/>
      <c r="T11" s="1553"/>
      <c r="U11" s="1553"/>
      <c r="V11" s="1553"/>
      <c r="W11" s="1553"/>
    </row>
    <row r="12" spans="1:23" ht="18" customHeight="1">
      <c r="A12" s="1475"/>
      <c r="B12" s="1549" t="s">
        <v>1523</v>
      </c>
      <c r="C12" s="1550"/>
      <c r="D12" s="1551">
        <v>1440.579028961512</v>
      </c>
      <c r="E12" s="1501">
        <v>2109.2529677837774</v>
      </c>
      <c r="F12" s="1501">
        <v>1915.8077281968792</v>
      </c>
      <c r="G12" s="1501">
        <v>2778.9991931236309</v>
      </c>
      <c r="H12" s="1483">
        <v>46.417025750006957</v>
      </c>
      <c r="I12" s="1484">
        <v>45.056268028481696</v>
      </c>
      <c r="J12" s="1546"/>
      <c r="K12" s="1546"/>
      <c r="L12" s="1546"/>
      <c r="M12" s="1546"/>
      <c r="N12" s="1546"/>
      <c r="O12" s="1546"/>
      <c r="P12" s="1552"/>
      <c r="Q12" s="1552"/>
      <c r="R12" s="1552"/>
      <c r="S12" s="1552"/>
      <c r="T12" s="1553"/>
      <c r="U12" s="1553"/>
      <c r="V12" s="1553"/>
      <c r="W12" s="1553"/>
    </row>
    <row r="13" spans="1:23" ht="18" customHeight="1">
      <c r="A13" s="1475"/>
      <c r="B13" s="1497"/>
      <c r="C13" s="1502" t="s">
        <v>1497</v>
      </c>
      <c r="D13" s="1555">
        <v>1351.3164609431578</v>
      </c>
      <c r="E13" s="1490">
        <v>1983.6822233912042</v>
      </c>
      <c r="F13" s="1490">
        <v>1787.3452755955975</v>
      </c>
      <c r="G13" s="1490">
        <v>2658.462953435253</v>
      </c>
      <c r="H13" s="1491">
        <v>46.796274649587531</v>
      </c>
      <c r="I13" s="1492">
        <v>48.738074827169186</v>
      </c>
      <c r="J13" s="1546"/>
      <c r="K13" s="1546"/>
      <c r="L13" s="1546"/>
      <c r="M13" s="1546"/>
      <c r="N13" s="1546"/>
      <c r="O13" s="1546"/>
      <c r="P13" s="1552"/>
      <c r="Q13" s="1552"/>
      <c r="R13" s="1552"/>
      <c r="S13" s="1552"/>
      <c r="T13" s="1553"/>
      <c r="U13" s="1553"/>
      <c r="V13" s="1553"/>
      <c r="W13" s="1553"/>
    </row>
    <row r="14" spans="1:23" ht="18" customHeight="1">
      <c r="A14" s="1475"/>
      <c r="B14" s="1497"/>
      <c r="C14" s="1502" t="s">
        <v>1498</v>
      </c>
      <c r="D14" s="1555">
        <v>89.262568018354173</v>
      </c>
      <c r="E14" s="1490">
        <v>125.57074439257318</v>
      </c>
      <c r="F14" s="1490">
        <v>128.46245260128171</v>
      </c>
      <c r="G14" s="1490">
        <v>120.53623968837795</v>
      </c>
      <c r="H14" s="1491">
        <v>40.675702234729926</v>
      </c>
      <c r="I14" s="1492">
        <v>-6.1700619538262629</v>
      </c>
      <c r="J14" s="1546"/>
      <c r="K14" s="1546"/>
      <c r="L14" s="1546"/>
      <c r="M14" s="1546"/>
      <c r="N14" s="1546"/>
      <c r="O14" s="1546"/>
      <c r="P14" s="1552"/>
      <c r="Q14" s="1552"/>
      <c r="R14" s="1552"/>
      <c r="S14" s="1552"/>
      <c r="T14" s="1553"/>
      <c r="U14" s="1553"/>
      <c r="V14" s="1553"/>
      <c r="W14" s="1553"/>
    </row>
    <row r="15" spans="1:23" ht="18" customHeight="1">
      <c r="A15" s="1475"/>
      <c r="B15" s="1549" t="s">
        <v>1500</v>
      </c>
      <c r="C15" s="1550"/>
      <c r="D15" s="1551">
        <v>15270.856917755089</v>
      </c>
      <c r="E15" s="1501">
        <v>17627.92498916425</v>
      </c>
      <c r="F15" s="1501">
        <v>19502.430474748155</v>
      </c>
      <c r="G15" s="1501">
        <v>23554.144864347058</v>
      </c>
      <c r="H15" s="1483">
        <v>15.435074037453987</v>
      </c>
      <c r="I15" s="1484">
        <v>20.775433066381567</v>
      </c>
      <c r="J15" s="1546"/>
      <c r="K15" s="1546"/>
      <c r="L15" s="1546"/>
      <c r="M15" s="1546"/>
      <c r="N15" s="1546"/>
      <c r="O15" s="1546"/>
      <c r="P15" s="1552"/>
      <c r="Q15" s="1552"/>
      <c r="R15" s="1552"/>
      <c r="S15" s="1552"/>
      <c r="T15" s="1553"/>
      <c r="U15" s="1553"/>
      <c r="V15" s="1553"/>
      <c r="W15" s="1553"/>
    </row>
    <row r="16" spans="1:23" ht="18" customHeight="1">
      <c r="A16" s="1475"/>
      <c r="B16" s="1497"/>
      <c r="C16" s="1502" t="s">
        <v>1497</v>
      </c>
      <c r="D16" s="1555">
        <v>11832.949753437619</v>
      </c>
      <c r="E16" s="1490">
        <v>14039.93350345527</v>
      </c>
      <c r="F16" s="1490">
        <v>15001.335418196764</v>
      </c>
      <c r="G16" s="1490">
        <v>18751.794425976601</v>
      </c>
      <c r="H16" s="1491">
        <v>18.651171483057254</v>
      </c>
      <c r="I16" s="1492">
        <v>25.000834280596735</v>
      </c>
      <c r="J16" s="1546"/>
      <c r="K16" s="1546"/>
      <c r="L16" s="1546"/>
      <c r="M16" s="1546"/>
      <c r="N16" s="1546"/>
      <c r="O16" s="1546"/>
      <c r="P16" s="1552"/>
      <c r="Q16" s="1552"/>
      <c r="R16" s="1552"/>
      <c r="S16" s="1552"/>
      <c r="T16" s="1553"/>
      <c r="U16" s="1553"/>
      <c r="V16" s="1553"/>
      <c r="W16" s="1553"/>
    </row>
    <row r="17" spans="1:23" ht="18" customHeight="1">
      <c r="A17" s="1475"/>
      <c r="B17" s="1497"/>
      <c r="C17" s="1502" t="s">
        <v>1501</v>
      </c>
      <c r="D17" s="1555">
        <v>77.487136557999619</v>
      </c>
      <c r="E17" s="1490">
        <v>79.645979388302976</v>
      </c>
      <c r="F17" s="1490">
        <v>76.920337891323683</v>
      </c>
      <c r="G17" s="1490">
        <v>79.611442206761765</v>
      </c>
      <c r="H17" s="1491" t="s">
        <v>62</v>
      </c>
      <c r="I17" s="1492" t="s">
        <v>62</v>
      </c>
      <c r="J17" s="1546"/>
      <c r="K17" s="1546"/>
      <c r="L17" s="1546"/>
      <c r="M17" s="1546"/>
      <c r="N17" s="1546"/>
      <c r="O17" s="1546"/>
      <c r="P17" s="1552"/>
      <c r="Q17" s="1552"/>
      <c r="R17" s="1552"/>
      <c r="S17" s="1552"/>
      <c r="T17" s="1553"/>
      <c r="U17" s="1553"/>
      <c r="V17" s="1553"/>
      <c r="W17" s="1553"/>
    </row>
    <row r="18" spans="1:23" ht="18" customHeight="1">
      <c r="A18" s="1475"/>
      <c r="B18" s="1497"/>
      <c r="C18" s="1502" t="s">
        <v>1498</v>
      </c>
      <c r="D18" s="1555">
        <v>3437.9071643174711</v>
      </c>
      <c r="E18" s="1490">
        <v>3587.9914857089816</v>
      </c>
      <c r="F18" s="1490">
        <v>4501.0950565513904</v>
      </c>
      <c r="G18" s="1490">
        <v>4802.3504383704558</v>
      </c>
      <c r="H18" s="1491">
        <v>4.3655722571352982</v>
      </c>
      <c r="I18" s="1492">
        <v>6.69293534204715</v>
      </c>
      <c r="J18" s="1546"/>
      <c r="K18" s="1546"/>
      <c r="L18" s="1546"/>
      <c r="M18" s="1546"/>
      <c r="N18" s="1546"/>
      <c r="O18" s="1546"/>
      <c r="P18" s="1552"/>
      <c r="Q18" s="1552"/>
      <c r="R18" s="1552"/>
      <c r="S18" s="1552"/>
      <c r="T18" s="1553"/>
      <c r="U18" s="1553"/>
      <c r="V18" s="1553"/>
      <c r="W18" s="1553"/>
    </row>
    <row r="19" spans="1:23" ht="15.75">
      <c r="A19" s="1475"/>
      <c r="B19" s="1497"/>
      <c r="C19" s="1502" t="s">
        <v>1501</v>
      </c>
      <c r="D19" s="1555">
        <v>22.512863442000377</v>
      </c>
      <c r="E19" s="1490">
        <v>20.35402061169702</v>
      </c>
      <c r="F19" s="1490">
        <v>23.079662108676306</v>
      </c>
      <c r="G19" s="1490">
        <v>20.388557793238235</v>
      </c>
      <c r="H19" s="1491" t="s">
        <v>62</v>
      </c>
      <c r="I19" s="1492" t="s">
        <v>62</v>
      </c>
      <c r="J19" s="1546"/>
      <c r="K19" s="1546"/>
      <c r="L19" s="1546"/>
      <c r="M19" s="1546"/>
      <c r="N19" s="1546"/>
      <c r="O19" s="1546"/>
      <c r="P19" s="1552"/>
      <c r="Q19" s="1552"/>
      <c r="R19" s="1552"/>
      <c r="S19" s="1552"/>
      <c r="T19" s="1553"/>
      <c r="U19" s="1553"/>
      <c r="V19" s="1553"/>
      <c r="W19" s="1553"/>
    </row>
    <row r="20" spans="1:23" ht="18" customHeight="1">
      <c r="A20" s="1475"/>
      <c r="B20" s="1549" t="s">
        <v>1502</v>
      </c>
      <c r="C20" s="1550"/>
      <c r="D20" s="1551">
        <v>16087.417737228407</v>
      </c>
      <c r="E20" s="1501">
        <v>18624.550116187136</v>
      </c>
      <c r="F20" s="1501">
        <v>20553.236040322947</v>
      </c>
      <c r="G20" s="1501">
        <v>25417.821001928423</v>
      </c>
      <c r="H20" s="1483">
        <v>15.770911282346262</v>
      </c>
      <c r="I20" s="1484">
        <v>23.668219214053465</v>
      </c>
      <c r="J20" s="1546"/>
      <c r="K20" s="1546"/>
      <c r="L20" s="1546"/>
      <c r="M20" s="1546"/>
      <c r="N20" s="1546"/>
      <c r="O20" s="1546"/>
      <c r="P20" s="1552"/>
      <c r="Q20" s="1552"/>
      <c r="R20" s="1552"/>
      <c r="S20" s="1552"/>
      <c r="T20" s="1553"/>
      <c r="U20" s="1553"/>
      <c r="V20" s="1553"/>
      <c r="W20" s="1553"/>
    </row>
    <row r="21" spans="1:23" ht="18" customHeight="1">
      <c r="A21" s="1475"/>
      <c r="B21" s="1556" t="s">
        <v>1503</v>
      </c>
      <c r="C21" s="1557"/>
      <c r="D21" s="1558"/>
      <c r="E21" s="1498"/>
      <c r="F21" s="1498"/>
      <c r="G21" s="1498"/>
      <c r="H21" s="1559"/>
      <c r="I21" s="1560"/>
      <c r="J21" s="1546"/>
      <c r="K21" s="1546"/>
      <c r="L21" s="1546"/>
      <c r="M21" s="1546"/>
      <c r="N21" s="1546"/>
      <c r="O21" s="1546"/>
      <c r="P21" s="1552"/>
      <c r="Q21" s="1552"/>
      <c r="R21" s="1552"/>
      <c r="S21" s="1552"/>
      <c r="T21" s="1553"/>
      <c r="U21" s="1553"/>
      <c r="V21" s="1553"/>
      <c r="W21" s="1553"/>
    </row>
    <row r="22" spans="1:23" ht="15.75" customHeight="1">
      <c r="A22" s="1475"/>
      <c r="B22" s="1561"/>
      <c r="C22" s="1562"/>
      <c r="D22" s="1558"/>
      <c r="E22" s="1498"/>
      <c r="F22" s="1498"/>
      <c r="G22" s="1498"/>
      <c r="H22" s="1491"/>
      <c r="I22" s="1492"/>
      <c r="J22" s="1546"/>
      <c r="K22" s="1546"/>
      <c r="L22" s="1546"/>
      <c r="M22" s="1546"/>
      <c r="N22" s="1546"/>
      <c r="O22" s="1546"/>
      <c r="P22" s="1552"/>
      <c r="Q22" s="1552"/>
      <c r="R22" s="1552"/>
      <c r="S22" s="1552"/>
      <c r="T22" s="1553"/>
      <c r="U22" s="1553"/>
      <c r="V22" s="1553"/>
      <c r="W22" s="1553"/>
    </row>
    <row r="23" spans="1:23" ht="15.75" customHeight="1">
      <c r="A23" s="1475"/>
      <c r="B23" s="3177" t="s">
        <v>1504</v>
      </c>
      <c r="C23" s="3178"/>
      <c r="D23" s="1558"/>
      <c r="E23" s="1498"/>
      <c r="F23" s="1498"/>
      <c r="G23" s="1498"/>
      <c r="H23" s="1491"/>
      <c r="I23" s="1492"/>
      <c r="J23" s="1546"/>
      <c r="K23" s="1546"/>
      <c r="L23" s="1546"/>
      <c r="M23" s="1546"/>
      <c r="N23" s="1546"/>
      <c r="O23" s="1546"/>
      <c r="P23" s="1552"/>
      <c r="Q23" s="1552"/>
      <c r="R23" s="1552"/>
      <c r="S23" s="1552"/>
      <c r="T23" s="1553"/>
      <c r="U23" s="1553"/>
      <c r="V23" s="1553"/>
      <c r="W23" s="1553"/>
    </row>
    <row r="24" spans="1:23" ht="15.75" customHeight="1">
      <c r="A24" s="1475"/>
      <c r="B24" s="1507"/>
      <c r="C24" s="1502"/>
      <c r="D24" s="1558"/>
      <c r="E24" s="1498"/>
      <c r="F24" s="1498"/>
      <c r="G24" s="1498"/>
      <c r="H24" s="1491"/>
      <c r="I24" s="1492"/>
      <c r="J24" s="1546"/>
      <c r="K24" s="1546"/>
      <c r="L24" s="1546"/>
      <c r="M24" s="1546"/>
      <c r="N24" s="1546"/>
      <c r="O24" s="1546"/>
      <c r="P24" s="1552"/>
      <c r="Q24" s="1552"/>
      <c r="R24" s="1552"/>
      <c r="S24" s="1552"/>
      <c r="T24" s="1553"/>
      <c r="U24" s="1553"/>
      <c r="V24" s="1553"/>
      <c r="W24" s="1553"/>
    </row>
    <row r="25" spans="1:23" ht="15.75" customHeight="1">
      <c r="A25" s="1475"/>
      <c r="B25" s="1497"/>
      <c r="C25" s="1498" t="s">
        <v>1505</v>
      </c>
      <c r="D25" s="1555">
        <v>15.599653046224983</v>
      </c>
      <c r="E25" s="1490">
        <v>17.062195236670497</v>
      </c>
      <c r="F25" s="1490">
        <v>18.243825036306418</v>
      </c>
      <c r="G25" s="1490">
        <v>21.754097427856671</v>
      </c>
      <c r="H25" s="1491" t="s">
        <v>62</v>
      </c>
      <c r="I25" s="1492" t="s">
        <v>62</v>
      </c>
      <c r="J25" s="1546"/>
      <c r="K25" s="1546"/>
      <c r="L25" s="1546"/>
      <c r="M25" s="1546"/>
      <c r="N25" s="1546"/>
      <c r="O25" s="1546"/>
      <c r="P25" s="1552"/>
      <c r="Q25" s="1552"/>
      <c r="R25" s="1552"/>
      <c r="S25" s="1552"/>
      <c r="T25" s="1553"/>
      <c r="U25" s="1553"/>
      <c r="V25" s="1553"/>
      <c r="W25" s="1553"/>
    </row>
    <row r="26" spans="1:23" ht="18" customHeight="1">
      <c r="A26" s="1475"/>
      <c r="B26" s="1497"/>
      <c r="C26" s="1498" t="s">
        <v>1506</v>
      </c>
      <c r="D26" s="1555">
        <v>13.037015773118686</v>
      </c>
      <c r="E26" s="1490">
        <v>14.322343544784594</v>
      </c>
      <c r="F26" s="1490">
        <v>15.367878014409722</v>
      </c>
      <c r="G26" s="1490">
        <v>18.37180993645914</v>
      </c>
      <c r="H26" s="1491" t="s">
        <v>62</v>
      </c>
      <c r="I26" s="1492" t="s">
        <v>62</v>
      </c>
      <c r="J26" s="1546"/>
      <c r="K26" s="1546"/>
      <c r="L26" s="1546"/>
      <c r="M26" s="1546"/>
      <c r="N26" s="1546"/>
      <c r="O26" s="1546"/>
      <c r="P26" s="1552"/>
      <c r="Q26" s="1552"/>
      <c r="R26" s="1552"/>
      <c r="S26" s="1552"/>
      <c r="T26" s="1553"/>
      <c r="U26" s="1553"/>
      <c r="V26" s="1553"/>
      <c r="W26" s="1553"/>
    </row>
    <row r="27" spans="1:23" ht="12" customHeight="1">
      <c r="A27" s="1475"/>
      <c r="B27" s="1497"/>
      <c r="C27" s="1498"/>
      <c r="D27" s="1555"/>
      <c r="E27" s="1490"/>
      <c r="F27" s="1490"/>
      <c r="G27" s="1490"/>
      <c r="H27" s="1491"/>
      <c r="I27" s="1492"/>
      <c r="J27" s="1546"/>
      <c r="K27" s="1546"/>
      <c r="L27" s="1546"/>
      <c r="M27" s="1546"/>
      <c r="N27" s="1546"/>
      <c r="O27" s="1546"/>
      <c r="P27" s="1552"/>
      <c r="Q27" s="1552"/>
      <c r="R27" s="1552"/>
      <c r="S27" s="1552"/>
      <c r="T27" s="1553"/>
      <c r="U27" s="1553"/>
      <c r="V27" s="1553"/>
      <c r="W27" s="1553"/>
    </row>
    <row r="28" spans="1:23" ht="18" customHeight="1">
      <c r="A28" s="1475"/>
      <c r="B28" s="3177" t="s">
        <v>1507</v>
      </c>
      <c r="C28" s="3178"/>
      <c r="D28" s="1554"/>
      <c r="E28" s="1494"/>
      <c r="F28" s="1494"/>
      <c r="G28" s="1494"/>
      <c r="H28" s="1495"/>
      <c r="I28" s="1496"/>
      <c r="J28" s="1546"/>
      <c r="K28" s="1546"/>
      <c r="L28" s="1546"/>
      <c r="M28" s="1546"/>
      <c r="N28" s="1546"/>
      <c r="O28" s="1546"/>
      <c r="P28" s="1552"/>
      <c r="Q28" s="1552"/>
      <c r="R28" s="1552"/>
      <c r="S28" s="1552"/>
      <c r="T28" s="1553"/>
      <c r="U28" s="1553"/>
      <c r="V28" s="1553"/>
      <c r="W28" s="1553"/>
    </row>
    <row r="29" spans="1:23" ht="18" customHeight="1">
      <c r="A29" s="1475"/>
      <c r="B29" s="1507"/>
      <c r="C29" s="1508" t="s">
        <v>1505</v>
      </c>
      <c r="D29" s="1555">
        <v>16.433795199709156</v>
      </c>
      <c r="E29" s="1490">
        <v>18.02683585690734</v>
      </c>
      <c r="F29" s="1490">
        <v>19.226815997886611</v>
      </c>
      <c r="G29" s="1490">
        <v>23.475348294929514</v>
      </c>
      <c r="H29" s="1491" t="s">
        <v>62</v>
      </c>
      <c r="I29" s="1492" t="s">
        <v>62</v>
      </c>
      <c r="J29" s="1546"/>
      <c r="K29" s="1546"/>
      <c r="L29" s="1546"/>
      <c r="M29" s="1546"/>
      <c r="N29" s="1546"/>
      <c r="O29" s="1546"/>
      <c r="P29" s="1552"/>
      <c r="Q29" s="1552"/>
      <c r="R29" s="1552"/>
      <c r="S29" s="1552"/>
      <c r="T29" s="1553"/>
      <c r="U29" s="1553"/>
      <c r="V29" s="1553"/>
      <c r="W29" s="1553"/>
    </row>
    <row r="30" spans="1:23" ht="18" customHeight="1">
      <c r="A30" s="1475"/>
      <c r="B30" s="1507"/>
      <c r="C30" s="1508" t="s">
        <v>1506</v>
      </c>
      <c r="D30" s="1555">
        <v>13.73412899607129</v>
      </c>
      <c r="E30" s="1490">
        <v>15.13208192654878</v>
      </c>
      <c r="F30" s="1490">
        <v>16.19591079573539</v>
      </c>
      <c r="G30" s="1490">
        <v>19.825443850148172</v>
      </c>
      <c r="H30" s="1491" t="s">
        <v>62</v>
      </c>
      <c r="I30" s="1492" t="s">
        <v>62</v>
      </c>
      <c r="J30" s="1546"/>
      <c r="K30" s="1546"/>
      <c r="L30" s="1546"/>
      <c r="M30" s="1546"/>
      <c r="N30" s="1546"/>
      <c r="O30" s="1546"/>
      <c r="P30" s="1552"/>
      <c r="Q30" s="1552"/>
      <c r="R30" s="1552"/>
      <c r="S30" s="1552"/>
      <c r="T30" s="1553"/>
      <c r="U30" s="1553"/>
      <c r="V30" s="1553"/>
      <c r="W30" s="1553"/>
    </row>
    <row r="31" spans="1:23" ht="3.75" customHeight="1">
      <c r="A31" s="1475"/>
      <c r="B31" s="1507"/>
      <c r="C31" s="1498"/>
      <c r="D31" s="1563"/>
      <c r="E31" s="1511"/>
      <c r="F31" s="1511"/>
      <c r="G31" s="1511"/>
      <c r="H31" s="1491"/>
      <c r="I31" s="1492"/>
      <c r="J31" s="1546"/>
      <c r="K31" s="1546"/>
      <c r="L31" s="1546"/>
      <c r="M31" s="1546"/>
      <c r="N31" s="1546"/>
      <c r="O31" s="1546"/>
      <c r="P31" s="1552"/>
      <c r="Q31" s="1552"/>
      <c r="R31" s="1552"/>
      <c r="S31" s="1552"/>
      <c r="T31" s="1553"/>
      <c r="U31" s="1553"/>
      <c r="V31" s="1553"/>
      <c r="W31" s="1553"/>
    </row>
    <row r="32" spans="1:23" ht="3.75" customHeight="1">
      <c r="A32" s="1475"/>
      <c r="B32" s="1507"/>
      <c r="C32" s="1498"/>
      <c r="D32" s="1563"/>
      <c r="E32" s="1511"/>
      <c r="F32" s="1511"/>
      <c r="G32" s="1511"/>
      <c r="H32" s="1491"/>
      <c r="I32" s="1492"/>
      <c r="J32" s="1546"/>
      <c r="K32" s="1546"/>
      <c r="L32" s="1546"/>
      <c r="M32" s="1546"/>
      <c r="N32" s="1546"/>
      <c r="O32" s="1546"/>
      <c r="P32" s="1552"/>
      <c r="Q32" s="1552"/>
      <c r="R32" s="1552"/>
      <c r="S32" s="1552"/>
      <c r="T32" s="1553"/>
      <c r="U32" s="1553"/>
      <c r="V32" s="1553"/>
      <c r="W32" s="1553"/>
    </row>
    <row r="33" spans="1:23" ht="18" customHeight="1">
      <c r="A33" s="1475"/>
      <c r="B33" s="1512" t="s">
        <v>1508</v>
      </c>
      <c r="C33" s="1498"/>
      <c r="D33" s="1563">
        <v>1204.2924359502442</v>
      </c>
      <c r="E33" s="1511">
        <v>1150.9501079173476</v>
      </c>
      <c r="F33" s="1511">
        <v>1143.6008989610787</v>
      </c>
      <c r="G33" s="1511">
        <v>1040.5375773161466</v>
      </c>
      <c r="H33" s="1491">
        <v>-4.4293500847912384</v>
      </c>
      <c r="I33" s="1492">
        <v>-9.0121756408692448</v>
      </c>
      <c r="J33" s="1546"/>
      <c r="K33" s="1546"/>
      <c r="L33" s="1546"/>
      <c r="M33" s="1546"/>
      <c r="N33" s="1546"/>
      <c r="O33" s="1546"/>
      <c r="P33" s="1552"/>
      <c r="Q33" s="1552"/>
      <c r="R33" s="1552"/>
      <c r="S33" s="1552"/>
      <c r="T33" s="1553"/>
      <c r="U33" s="1553"/>
      <c r="V33" s="1553"/>
      <c r="W33" s="1553"/>
    </row>
    <row r="34" spans="1:23" ht="18" customHeight="1">
      <c r="A34" s="1475"/>
      <c r="B34" s="1512" t="s">
        <v>1509</v>
      </c>
      <c r="C34" s="1498"/>
      <c r="D34" s="1564">
        <v>14883.125301278162</v>
      </c>
      <c r="E34" s="1511">
        <v>17473.600008269786</v>
      </c>
      <c r="F34" s="1515">
        <v>19409.635141361869</v>
      </c>
      <c r="G34" s="1515">
        <v>24377.28342461228</v>
      </c>
      <c r="H34" s="1491">
        <v>17.405448483116331</v>
      </c>
      <c r="I34" s="1492">
        <v>25.593723153839036</v>
      </c>
      <c r="J34" s="1546"/>
      <c r="K34" s="1546"/>
      <c r="L34" s="1546"/>
      <c r="M34" s="1546"/>
      <c r="N34" s="1546"/>
      <c r="O34" s="1546"/>
      <c r="P34" s="1552"/>
      <c r="Q34" s="1552"/>
      <c r="R34" s="1552"/>
      <c r="S34" s="1552"/>
      <c r="T34" s="1553"/>
      <c r="U34" s="1553"/>
      <c r="V34" s="1553"/>
      <c r="W34" s="1553"/>
    </row>
    <row r="35" spans="1:23" ht="18" customHeight="1">
      <c r="A35" s="1475"/>
      <c r="B35" s="1512" t="s">
        <v>1510</v>
      </c>
      <c r="C35" s="1498"/>
      <c r="D35" s="1564">
        <v>-3978.1633464647521</v>
      </c>
      <c r="E35" s="1511">
        <v>-3023.9847851359227</v>
      </c>
      <c r="F35" s="1515">
        <v>-4921.0806783695953</v>
      </c>
      <c r="G35" s="1515">
        <v>-6415.8161137746101</v>
      </c>
      <c r="H35" s="1513" t="s">
        <v>62</v>
      </c>
      <c r="I35" s="1492" t="s">
        <v>62</v>
      </c>
      <c r="J35" s="1546"/>
      <c r="K35" s="1546"/>
      <c r="L35" s="1546"/>
      <c r="M35" s="1546"/>
      <c r="N35" s="1546"/>
      <c r="O35" s="1546"/>
      <c r="P35" s="1552"/>
      <c r="Q35" s="1552"/>
      <c r="R35" s="1552"/>
      <c r="S35" s="1552"/>
      <c r="T35" s="1553"/>
      <c r="U35" s="1553"/>
      <c r="V35" s="1553"/>
      <c r="W35" s="1553"/>
    </row>
    <row r="36" spans="1:23" ht="18" customHeight="1">
      <c r="A36" s="1475"/>
      <c r="B36" s="1512" t="s">
        <v>1511</v>
      </c>
      <c r="C36" s="1498"/>
      <c r="D36" s="1564">
        <v>218.69095027569708</v>
      </c>
      <c r="E36" s="1511">
        <v>509.06575027269201</v>
      </c>
      <c r="F36" s="1515">
        <v>590.85911175934075</v>
      </c>
      <c r="G36" s="1515">
        <v>1487.8655988269793</v>
      </c>
      <c r="H36" s="1513" t="s">
        <v>62</v>
      </c>
      <c r="I36" s="1492" t="s">
        <v>62</v>
      </c>
      <c r="J36" s="1546"/>
      <c r="K36" s="1546"/>
      <c r="L36" s="1546"/>
      <c r="M36" s="1546"/>
      <c r="N36" s="1546"/>
      <c r="O36" s="1546"/>
      <c r="P36" s="1552"/>
      <c r="Q36" s="1552"/>
      <c r="R36" s="1552"/>
      <c r="S36" s="1552"/>
      <c r="T36" s="1553"/>
      <c r="U36" s="1553"/>
      <c r="V36" s="1553"/>
      <c r="W36" s="1553"/>
    </row>
    <row r="37" spans="1:23" ht="21" customHeight="1" thickBot="1">
      <c r="A37" s="1475"/>
      <c r="B37" s="1549" t="s">
        <v>1512</v>
      </c>
      <c r="C37" s="1550"/>
      <c r="D37" s="1565">
        <v>-3759.472396189055</v>
      </c>
      <c r="E37" s="1501">
        <v>-2514.919034863231</v>
      </c>
      <c r="F37" s="1566">
        <v>-4330.2215666102547</v>
      </c>
      <c r="G37" s="1566">
        <v>-4927.9505149476317</v>
      </c>
      <c r="H37" s="1483" t="s">
        <v>62</v>
      </c>
      <c r="I37" s="1484" t="s">
        <v>62</v>
      </c>
      <c r="J37" s="1546"/>
      <c r="K37" s="1546"/>
      <c r="L37" s="1546"/>
      <c r="M37" s="1546"/>
      <c r="N37" s="1546"/>
      <c r="O37" s="1546"/>
      <c r="P37" s="1552"/>
      <c r="Q37" s="1552"/>
      <c r="R37" s="1552"/>
      <c r="S37" s="1552"/>
      <c r="T37" s="1553"/>
      <c r="U37" s="1553"/>
      <c r="V37" s="1553"/>
      <c r="W37" s="1553"/>
    </row>
    <row r="38" spans="1:23" ht="17.25" customHeight="1" thickTop="1">
      <c r="A38" s="1475"/>
      <c r="B38" s="3192" t="s">
        <v>1516</v>
      </c>
      <c r="C38" s="3193"/>
      <c r="D38" s="3193"/>
      <c r="E38" s="3193"/>
      <c r="F38" s="3193"/>
      <c r="G38" s="3193"/>
      <c r="H38" s="3193"/>
      <c r="I38" s="3193"/>
      <c r="J38" s="1546"/>
      <c r="K38" s="1546"/>
      <c r="L38" s="1475"/>
      <c r="M38" s="1475"/>
      <c r="T38" s="1553"/>
      <c r="U38" s="1553"/>
      <c r="V38" s="1553"/>
      <c r="W38" s="1553"/>
    </row>
    <row r="39" spans="1:23" ht="17.25" customHeight="1">
      <c r="A39" s="1475"/>
      <c r="B39" s="3191" t="s">
        <v>1517</v>
      </c>
      <c r="C39" s="3180"/>
      <c r="D39" s="3180"/>
      <c r="E39" s="3180"/>
      <c r="F39" s="3180"/>
      <c r="G39" s="3180"/>
      <c r="H39" s="3180"/>
      <c r="I39" s="3180"/>
      <c r="J39" s="1546"/>
      <c r="K39" s="1546"/>
      <c r="L39" s="1475"/>
      <c r="M39" s="1475"/>
    </row>
    <row r="40" spans="1:23" ht="17.25" customHeight="1">
      <c r="A40" s="1475"/>
      <c r="B40" s="3194" t="s">
        <v>1518</v>
      </c>
      <c r="C40" s="3180"/>
      <c r="D40" s="3180"/>
      <c r="E40" s="3180"/>
      <c r="F40" s="3180"/>
      <c r="G40" s="3180"/>
      <c r="H40" s="3180"/>
      <c r="I40" s="3180"/>
      <c r="J40" s="1546"/>
      <c r="K40" s="1546"/>
      <c r="L40" s="1475"/>
      <c r="M40" s="1475"/>
    </row>
    <row r="41" spans="1:23" ht="17.25" customHeight="1">
      <c r="A41" s="1475"/>
      <c r="B41" s="3194" t="s">
        <v>1519</v>
      </c>
      <c r="C41" s="3180"/>
      <c r="D41" s="3180"/>
      <c r="E41" s="3180"/>
      <c r="F41" s="3180"/>
      <c r="G41" s="3180"/>
      <c r="H41" s="3180"/>
      <c r="I41" s="3180"/>
      <c r="J41" s="1546"/>
      <c r="K41" s="1546"/>
      <c r="L41" s="1475"/>
      <c r="M41" s="1475"/>
    </row>
    <row r="42" spans="1:23" ht="17.25" customHeight="1">
      <c r="A42" s="1475"/>
      <c r="B42" s="3191" t="s">
        <v>1520</v>
      </c>
      <c r="C42" s="3180"/>
      <c r="D42" s="1543">
        <v>133.66000000000003</v>
      </c>
      <c r="E42" s="1544">
        <v>139.54000000000002</v>
      </c>
      <c r="F42" s="1544">
        <v>137.30000000000001</v>
      </c>
      <c r="G42" s="1544">
        <v>148.37</v>
      </c>
      <c r="H42" s="1508"/>
      <c r="I42" s="1508"/>
      <c r="J42" s="1546"/>
      <c r="K42" s="1546"/>
      <c r="L42" s="1475"/>
      <c r="M42" s="1475"/>
    </row>
    <row r="43" spans="1:23" ht="15.75" customHeight="1">
      <c r="A43" s="1475"/>
      <c r="B43" s="1508"/>
      <c r="C43" s="1508"/>
      <c r="D43" s="1508"/>
      <c r="E43" s="1508"/>
      <c r="F43" s="1508"/>
      <c r="G43" s="1508"/>
      <c r="H43" s="1508"/>
      <c r="I43" s="1508"/>
      <c r="J43" s="1475"/>
      <c r="K43" s="1475"/>
      <c r="L43" s="1475"/>
      <c r="M43" s="1475"/>
    </row>
    <row r="44" spans="1:23" ht="15.75" customHeight="1">
      <c r="A44" s="1475"/>
      <c r="B44" s="1475"/>
      <c r="C44" s="1475"/>
      <c r="D44" s="1475"/>
      <c r="E44" s="1475"/>
      <c r="F44" s="1475"/>
      <c r="G44" s="1475"/>
      <c r="H44" s="1475"/>
      <c r="I44" s="1475"/>
      <c r="J44" s="1475"/>
      <c r="K44" s="1475"/>
      <c r="L44" s="1475"/>
      <c r="M44" s="1475"/>
    </row>
    <row r="45" spans="1:23" ht="15.75" customHeight="1">
      <c r="A45" s="1475"/>
      <c r="B45" s="1475"/>
      <c r="C45" s="1475"/>
      <c r="D45" s="1546"/>
      <c r="E45" s="1546"/>
      <c r="F45" s="1546"/>
      <c r="G45" s="1546"/>
      <c r="H45" s="1475"/>
      <c r="I45" s="1475"/>
      <c r="J45" s="1475"/>
      <c r="K45" s="1475"/>
      <c r="L45" s="1475"/>
      <c r="M45" s="1475"/>
    </row>
    <row r="46" spans="1:23" ht="15.75" customHeight="1">
      <c r="A46" s="1475"/>
      <c r="B46" s="1475"/>
      <c r="C46" s="1475"/>
      <c r="D46" s="1543"/>
      <c r="E46" s="1543"/>
      <c r="F46" s="1543"/>
      <c r="G46" s="1543"/>
      <c r="H46" s="1475"/>
      <c r="I46" s="1475"/>
      <c r="J46" s="1475"/>
      <c r="K46" s="1475"/>
      <c r="L46" s="1475"/>
      <c r="M46" s="1475"/>
    </row>
    <row r="47" spans="1:23" ht="15.75" customHeight="1">
      <c r="A47" s="1475"/>
      <c r="B47" s="1475"/>
      <c r="C47" s="1475"/>
      <c r="D47" s="1475"/>
      <c r="E47" s="1475"/>
      <c r="F47" s="1475"/>
      <c r="G47" s="1475"/>
      <c r="H47" s="1475"/>
      <c r="I47" s="1475"/>
      <c r="J47" s="1475"/>
      <c r="K47" s="1475"/>
      <c r="L47" s="1475"/>
      <c r="M47" s="1475"/>
    </row>
    <row r="48" spans="1:23" ht="15.75" customHeight="1">
      <c r="A48" s="1475"/>
      <c r="B48" s="1475"/>
      <c r="C48" s="1475"/>
      <c r="D48" s="1475"/>
      <c r="E48" s="1475"/>
      <c r="F48" s="1475"/>
      <c r="G48" s="1475"/>
      <c r="H48" s="1475"/>
      <c r="I48" s="1475"/>
      <c r="J48" s="1475"/>
      <c r="K48" s="1475"/>
      <c r="L48" s="1475"/>
      <c r="M48" s="1475"/>
    </row>
    <row r="49" spans="1:13" ht="15.75" customHeight="1">
      <c r="A49" s="1475"/>
      <c r="B49" s="1475"/>
      <c r="C49" s="1475"/>
      <c r="D49" s="1475"/>
      <c r="E49" s="1475"/>
      <c r="F49" s="1475"/>
      <c r="G49" s="1475"/>
      <c r="H49" s="1475"/>
      <c r="I49" s="1475"/>
      <c r="J49" s="1475"/>
      <c r="K49" s="1475"/>
      <c r="L49" s="1475"/>
      <c r="M49" s="1475"/>
    </row>
    <row r="50" spans="1:13" ht="15.75" customHeight="1">
      <c r="A50" s="1475"/>
      <c r="B50" s="1475"/>
      <c r="C50" s="1475"/>
      <c r="D50" s="1475"/>
      <c r="E50" s="1475"/>
      <c r="F50" s="1475"/>
      <c r="G50" s="1475"/>
      <c r="H50" s="1475"/>
      <c r="I50" s="1475"/>
      <c r="J50" s="1475"/>
      <c r="K50" s="1475"/>
      <c r="L50" s="1475"/>
      <c r="M50" s="1475"/>
    </row>
    <row r="51" spans="1:13" ht="15.75" customHeight="1">
      <c r="A51" s="1475"/>
      <c r="B51" s="1475"/>
      <c r="C51" s="1475"/>
      <c r="D51" s="1475"/>
      <c r="E51" s="1475"/>
      <c r="F51" s="1475"/>
      <c r="G51" s="1475"/>
      <c r="H51" s="1475"/>
      <c r="I51" s="1475"/>
      <c r="J51" s="1475"/>
      <c r="K51" s="1475"/>
      <c r="L51" s="1475"/>
      <c r="M51" s="1475"/>
    </row>
    <row r="52" spans="1:13" ht="15.75" customHeight="1">
      <c r="A52" s="1475"/>
      <c r="B52" s="1475"/>
      <c r="C52" s="1475"/>
      <c r="D52" s="1475"/>
      <c r="E52" s="1475"/>
      <c r="F52" s="1475"/>
      <c r="G52" s="1475"/>
      <c r="H52" s="1475"/>
      <c r="I52" s="1475"/>
      <c r="J52" s="1475"/>
      <c r="K52" s="1475"/>
      <c r="L52" s="1475"/>
      <c r="M52" s="1475"/>
    </row>
    <row r="53" spans="1:13" ht="15.75" customHeight="1">
      <c r="A53" s="1475"/>
      <c r="B53" s="1475"/>
      <c r="C53" s="1475"/>
      <c r="D53" s="1475"/>
      <c r="E53" s="1475"/>
      <c r="F53" s="1475"/>
      <c r="G53" s="1475"/>
      <c r="H53" s="1475"/>
      <c r="I53" s="1475"/>
      <c r="J53" s="1475"/>
      <c r="K53" s="1475"/>
      <c r="L53" s="1475"/>
      <c r="M53" s="1475"/>
    </row>
    <row r="54" spans="1:13" ht="15.75" customHeight="1">
      <c r="A54" s="1475"/>
      <c r="B54" s="1475"/>
      <c r="C54" s="1475"/>
      <c r="D54" s="1475"/>
      <c r="E54" s="1475"/>
      <c r="F54" s="1475"/>
      <c r="G54" s="1475"/>
      <c r="H54" s="1475"/>
      <c r="I54" s="1475"/>
      <c r="J54" s="1475"/>
      <c r="K54" s="1475"/>
      <c r="L54" s="1475"/>
      <c r="M54" s="1475"/>
    </row>
    <row r="55" spans="1:13" ht="15.75" customHeight="1">
      <c r="A55" s="1475"/>
      <c r="B55" s="1475"/>
      <c r="C55" s="1475"/>
      <c r="D55" s="1475"/>
      <c r="E55" s="1475"/>
      <c r="F55" s="1475"/>
      <c r="G55" s="1475"/>
      <c r="H55" s="1475"/>
      <c r="I55" s="1475"/>
      <c r="J55" s="1475"/>
      <c r="K55" s="1475"/>
      <c r="L55" s="1475"/>
      <c r="M55" s="1475"/>
    </row>
    <row r="56" spans="1:13" ht="15.75" customHeight="1">
      <c r="A56" s="1475"/>
      <c r="B56" s="1475"/>
      <c r="C56" s="1475"/>
      <c r="D56" s="1475"/>
      <c r="E56" s="1475"/>
      <c r="F56" s="1475"/>
      <c r="G56" s="1475"/>
      <c r="H56" s="1475"/>
      <c r="I56" s="1475"/>
      <c r="J56" s="1475"/>
      <c r="K56" s="1475"/>
      <c r="L56" s="1475"/>
      <c r="M56" s="1475"/>
    </row>
    <row r="57" spans="1:13" ht="15.75" customHeight="1">
      <c r="A57" s="1475"/>
      <c r="B57" s="1475"/>
      <c r="C57" s="1475"/>
      <c r="D57" s="1475"/>
      <c r="E57" s="1475"/>
      <c r="F57" s="1475"/>
      <c r="G57" s="1475"/>
      <c r="H57" s="1475"/>
      <c r="I57" s="1475"/>
      <c r="J57" s="1475"/>
      <c r="K57" s="1475"/>
      <c r="L57" s="1475"/>
      <c r="M57" s="1475"/>
    </row>
    <row r="58" spans="1:13" ht="15.75" customHeight="1">
      <c r="A58" s="1475"/>
      <c r="B58" s="1475"/>
      <c r="C58" s="1475"/>
      <c r="D58" s="1475"/>
      <c r="E58" s="1475"/>
      <c r="F58" s="1475"/>
      <c r="G58" s="1475"/>
      <c r="H58" s="1475"/>
      <c r="I58" s="1475"/>
      <c r="J58" s="1475"/>
      <c r="K58" s="1475"/>
      <c r="L58" s="1475"/>
      <c r="M58" s="1475"/>
    </row>
    <row r="59" spans="1:13" ht="15.75" customHeight="1">
      <c r="A59" s="1475"/>
      <c r="B59" s="1475"/>
      <c r="C59" s="1475"/>
      <c r="D59" s="1475"/>
      <c r="E59" s="1475"/>
      <c r="F59" s="1475"/>
      <c r="G59" s="1475"/>
      <c r="H59" s="1475"/>
      <c r="I59" s="1475"/>
      <c r="J59" s="1475"/>
      <c r="K59" s="1475"/>
      <c r="L59" s="1475"/>
      <c r="M59" s="1475"/>
    </row>
    <row r="60" spans="1:13" ht="15.75" customHeight="1">
      <c r="A60" s="1475"/>
      <c r="B60" s="1475"/>
      <c r="C60" s="1475"/>
      <c r="D60" s="1475"/>
      <c r="E60" s="1475"/>
      <c r="F60" s="1475"/>
      <c r="G60" s="1475"/>
      <c r="H60" s="1475"/>
      <c r="I60" s="1475"/>
      <c r="J60" s="1475"/>
      <c r="K60" s="1475"/>
      <c r="L60" s="1475"/>
      <c r="M60" s="1475"/>
    </row>
    <row r="61" spans="1:13" ht="15.75" customHeight="1">
      <c r="A61" s="1475"/>
      <c r="B61" s="1475"/>
      <c r="C61" s="1475"/>
      <c r="D61" s="1475"/>
      <c r="E61" s="1475"/>
      <c r="F61" s="1475"/>
      <c r="G61" s="1475"/>
      <c r="H61" s="1475"/>
      <c r="I61" s="1475"/>
      <c r="J61" s="1475"/>
      <c r="K61" s="1475"/>
      <c r="L61" s="1475"/>
      <c r="M61" s="1475"/>
    </row>
    <row r="62" spans="1:13" ht="15.75" customHeight="1">
      <c r="A62" s="1475"/>
      <c r="B62" s="1475"/>
      <c r="C62" s="1475"/>
      <c r="D62" s="1475"/>
      <c r="E62" s="1475"/>
      <c r="F62" s="1475"/>
      <c r="G62" s="1475"/>
      <c r="H62" s="1475"/>
      <c r="I62" s="1475"/>
      <c r="J62" s="1475"/>
      <c r="K62" s="1475"/>
      <c r="L62" s="1475"/>
      <c r="M62" s="1475"/>
    </row>
    <row r="63" spans="1:13" ht="15.75" customHeight="1">
      <c r="A63" s="1475"/>
      <c r="B63" s="1475"/>
      <c r="C63" s="1475"/>
      <c r="D63" s="1475"/>
      <c r="E63" s="1475"/>
      <c r="F63" s="1475"/>
      <c r="G63" s="1475"/>
      <c r="H63" s="1475"/>
      <c r="I63" s="1475"/>
      <c r="J63" s="1475"/>
      <c r="K63" s="1475"/>
      <c r="L63" s="1475"/>
      <c r="M63" s="1475"/>
    </row>
    <row r="64" spans="1:13" ht="15.75" customHeight="1">
      <c r="A64" s="1475"/>
      <c r="B64" s="1475"/>
      <c r="C64" s="1475"/>
      <c r="D64" s="1475"/>
      <c r="E64" s="1475"/>
      <c r="F64" s="1475"/>
      <c r="G64" s="1475"/>
      <c r="H64" s="1475"/>
      <c r="I64" s="1475"/>
      <c r="J64" s="1475"/>
      <c r="K64" s="1475"/>
      <c r="L64" s="1475"/>
      <c r="M64" s="1475"/>
    </row>
    <row r="65" spans="1:13" ht="15.75" customHeight="1">
      <c r="A65" s="1475"/>
      <c r="B65" s="1475"/>
      <c r="C65" s="1475"/>
      <c r="D65" s="1475"/>
      <c r="E65" s="1475"/>
      <c r="F65" s="1475"/>
      <c r="G65" s="1475"/>
      <c r="H65" s="1475"/>
      <c r="I65" s="1475"/>
      <c r="J65" s="1475"/>
      <c r="K65" s="1475"/>
      <c r="L65" s="1475"/>
      <c r="M65" s="1475"/>
    </row>
    <row r="66" spans="1:13" ht="15.75" customHeight="1">
      <c r="A66" s="1475"/>
      <c r="B66" s="1475"/>
      <c r="C66" s="1475"/>
      <c r="D66" s="1475"/>
      <c r="E66" s="1475"/>
      <c r="F66" s="1475"/>
      <c r="G66" s="1475"/>
      <c r="H66" s="1475"/>
      <c r="I66" s="1475"/>
      <c r="J66" s="1475"/>
      <c r="K66" s="1475"/>
      <c r="L66" s="1475"/>
      <c r="M66" s="1475"/>
    </row>
    <row r="67" spans="1:13" ht="15.75" customHeight="1">
      <c r="A67" s="1475"/>
      <c r="B67" s="1475"/>
      <c r="C67" s="1475"/>
      <c r="D67" s="1475"/>
      <c r="E67" s="1475"/>
      <c r="F67" s="1475"/>
      <c r="G67" s="1475"/>
      <c r="H67" s="1475"/>
      <c r="I67" s="1475"/>
      <c r="J67" s="1475"/>
      <c r="K67" s="1475"/>
      <c r="L67" s="1475"/>
      <c r="M67" s="1475"/>
    </row>
    <row r="68" spans="1:13" ht="15.75" customHeight="1">
      <c r="A68" s="1475"/>
      <c r="B68" s="1475"/>
      <c r="C68" s="1475"/>
      <c r="D68" s="1475"/>
      <c r="E68" s="1475"/>
      <c r="F68" s="1475"/>
      <c r="G68" s="1475"/>
      <c r="H68" s="1475"/>
      <c r="I68" s="1475"/>
      <c r="J68" s="1475"/>
      <c r="K68" s="1475"/>
      <c r="L68" s="1475"/>
      <c r="M68" s="1475"/>
    </row>
    <row r="69" spans="1:13" ht="15.75" customHeight="1">
      <c r="A69" s="1475"/>
      <c r="B69" s="1475"/>
      <c r="C69" s="1475"/>
      <c r="D69" s="1475"/>
      <c r="E69" s="1475"/>
      <c r="F69" s="1475"/>
      <c r="G69" s="1475"/>
      <c r="H69" s="1475"/>
      <c r="I69" s="1475"/>
      <c r="J69" s="1475"/>
      <c r="K69" s="1475"/>
      <c r="L69" s="1475"/>
      <c r="M69" s="1475"/>
    </row>
    <row r="70" spans="1:13" ht="15.75" customHeight="1">
      <c r="A70" s="1475"/>
      <c r="B70" s="1475"/>
      <c r="C70" s="1475"/>
      <c r="D70" s="1475"/>
      <c r="E70" s="1475"/>
      <c r="F70" s="1475"/>
      <c r="G70" s="1475"/>
      <c r="H70" s="1475"/>
      <c r="I70" s="1475"/>
      <c r="J70" s="1475"/>
      <c r="K70" s="1475"/>
      <c r="L70" s="1475"/>
      <c r="M70" s="1475"/>
    </row>
    <row r="71" spans="1:13" ht="15.75" customHeight="1">
      <c r="A71" s="1475"/>
      <c r="B71" s="1475"/>
      <c r="C71" s="1475"/>
      <c r="D71" s="1475"/>
      <c r="E71" s="1475"/>
      <c r="F71" s="1475"/>
      <c r="G71" s="1475"/>
      <c r="H71" s="1475"/>
      <c r="I71" s="1475"/>
      <c r="J71" s="1475"/>
      <c r="K71" s="1475"/>
      <c r="L71" s="1475"/>
      <c r="M71" s="1475"/>
    </row>
    <row r="72" spans="1:13" ht="15.75" customHeight="1">
      <c r="A72" s="1475"/>
      <c r="B72" s="1475"/>
      <c r="C72" s="1475"/>
      <c r="D72" s="1475"/>
      <c r="E72" s="1475"/>
      <c r="F72" s="1475"/>
      <c r="G72" s="1475"/>
      <c r="H72" s="1475"/>
      <c r="I72" s="1475"/>
      <c r="J72" s="1475"/>
      <c r="K72" s="1475"/>
      <c r="L72" s="1475"/>
      <c r="M72" s="1475"/>
    </row>
    <row r="73" spans="1:13" ht="15.75" customHeight="1">
      <c r="A73" s="1475"/>
      <c r="B73" s="1475"/>
      <c r="C73" s="1475"/>
      <c r="D73" s="1475"/>
      <c r="E73" s="1475"/>
      <c r="F73" s="1475"/>
      <c r="G73" s="1475"/>
      <c r="H73" s="1475"/>
      <c r="I73" s="1475"/>
      <c r="J73" s="1475"/>
      <c r="K73" s="1475"/>
      <c r="L73" s="1475"/>
      <c r="M73" s="1475"/>
    </row>
    <row r="74" spans="1:13" ht="15.75" customHeight="1">
      <c r="A74" s="1475"/>
      <c r="B74" s="1475"/>
      <c r="C74" s="1475"/>
      <c r="D74" s="1475"/>
      <c r="E74" s="1475"/>
      <c r="F74" s="1475"/>
      <c r="G74" s="1475"/>
      <c r="H74" s="1475"/>
      <c r="I74" s="1475"/>
      <c r="J74" s="1475"/>
      <c r="K74" s="1475"/>
      <c r="L74" s="1475"/>
      <c r="M74" s="1475"/>
    </row>
    <row r="75" spans="1:13" ht="15.75" customHeight="1">
      <c r="A75" s="1475"/>
      <c r="B75" s="1475"/>
      <c r="C75" s="1475"/>
      <c r="D75" s="1475"/>
      <c r="E75" s="1475"/>
      <c r="F75" s="1475"/>
      <c r="G75" s="1475"/>
      <c r="H75" s="1475"/>
      <c r="I75" s="1475"/>
      <c r="J75" s="1475"/>
      <c r="K75" s="1475"/>
      <c r="L75" s="1475"/>
      <c r="M75" s="1475"/>
    </row>
    <row r="76" spans="1:13" ht="15.75" customHeight="1">
      <c r="A76" s="1475"/>
      <c r="B76" s="1475"/>
      <c r="C76" s="1475"/>
      <c r="D76" s="1475"/>
      <c r="E76" s="1475"/>
      <c r="F76" s="1475"/>
      <c r="G76" s="1475"/>
      <c r="H76" s="1475"/>
      <c r="I76" s="1475"/>
      <c r="J76" s="1475"/>
      <c r="K76" s="1475"/>
      <c r="L76" s="1475"/>
      <c r="M76" s="1475"/>
    </row>
    <row r="77" spans="1:13" ht="15.75" customHeight="1">
      <c r="A77" s="1475"/>
      <c r="B77" s="1475"/>
      <c r="C77" s="1475"/>
      <c r="D77" s="1475"/>
      <c r="E77" s="1475"/>
      <c r="F77" s="1475"/>
      <c r="G77" s="1475"/>
      <c r="H77" s="1475"/>
      <c r="I77" s="1475"/>
      <c r="J77" s="1475"/>
      <c r="K77" s="1475"/>
      <c r="L77" s="1475"/>
      <c r="M77" s="1475"/>
    </row>
    <row r="78" spans="1:13" ht="15.75" customHeight="1">
      <c r="A78" s="1475"/>
      <c r="B78" s="1475"/>
      <c r="C78" s="1475"/>
      <c r="D78" s="1475"/>
      <c r="E78" s="1475"/>
      <c r="F78" s="1475"/>
      <c r="G78" s="1475"/>
      <c r="H78" s="1475"/>
      <c r="I78" s="1475"/>
      <c r="J78" s="1475"/>
      <c r="K78" s="1475"/>
      <c r="L78" s="1475"/>
      <c r="M78" s="1475"/>
    </row>
    <row r="79" spans="1:13" ht="15.75" customHeight="1">
      <c r="A79" s="1475"/>
      <c r="B79" s="1475"/>
      <c r="C79" s="1475"/>
      <c r="D79" s="1475"/>
      <c r="E79" s="1475"/>
      <c r="F79" s="1475"/>
      <c r="G79" s="1475"/>
      <c r="H79" s="1475"/>
      <c r="I79" s="1475"/>
      <c r="J79" s="1475"/>
      <c r="K79" s="1475"/>
      <c r="L79" s="1475"/>
      <c r="M79" s="1475"/>
    </row>
    <row r="80" spans="1:13" ht="15.75" customHeight="1">
      <c r="A80" s="1475"/>
      <c r="B80" s="1475"/>
      <c r="C80" s="1475"/>
      <c r="D80" s="1475"/>
      <c r="E80" s="1475"/>
      <c r="F80" s="1475"/>
      <c r="G80" s="1475"/>
      <c r="H80" s="1475"/>
      <c r="I80" s="1475"/>
      <c r="J80" s="1475"/>
      <c r="K80" s="1475"/>
      <c r="L80" s="1475"/>
      <c r="M80" s="1475"/>
    </row>
    <row r="81" spans="1:13" ht="15.75" customHeight="1">
      <c r="A81" s="1475"/>
      <c r="B81" s="1475"/>
      <c r="C81" s="1475"/>
      <c r="D81" s="1475"/>
      <c r="E81" s="1475"/>
      <c r="F81" s="1475"/>
      <c r="G81" s="1475"/>
      <c r="H81" s="1475"/>
      <c r="I81" s="1475"/>
      <c r="J81" s="1475"/>
      <c r="K81" s="1475"/>
      <c r="L81" s="1475"/>
      <c r="M81" s="1475"/>
    </row>
    <row r="82" spans="1:13" ht="15.75" customHeight="1">
      <c r="A82" s="1475"/>
      <c r="B82" s="1475"/>
      <c r="C82" s="1475"/>
      <c r="D82" s="1475"/>
      <c r="E82" s="1475"/>
      <c r="F82" s="1475"/>
      <c r="G82" s="1475"/>
      <c r="H82" s="1475"/>
      <c r="I82" s="1475"/>
      <c r="J82" s="1475"/>
      <c r="K82" s="1475"/>
      <c r="L82" s="1475"/>
      <c r="M82" s="1475"/>
    </row>
    <row r="83" spans="1:13" ht="15.75" customHeight="1">
      <c r="A83" s="1475"/>
      <c r="B83" s="1475"/>
      <c r="C83" s="1475"/>
      <c r="D83" s="1475"/>
      <c r="E83" s="1475"/>
      <c r="F83" s="1475"/>
      <c r="G83" s="1475"/>
      <c r="H83" s="1475"/>
      <c r="I83" s="1475"/>
      <c r="J83" s="1475"/>
      <c r="K83" s="1475"/>
      <c r="L83" s="1475"/>
      <c r="M83" s="1475"/>
    </row>
    <row r="84" spans="1:13" ht="15.75" customHeight="1">
      <c r="A84" s="1475"/>
      <c r="B84" s="1475"/>
      <c r="C84" s="1475"/>
      <c r="D84" s="1475"/>
      <c r="E84" s="1475"/>
      <c r="F84" s="1475"/>
      <c r="G84" s="1475"/>
      <c r="H84" s="1475"/>
      <c r="I84" s="1475"/>
      <c r="J84" s="1475"/>
      <c r="K84" s="1475"/>
      <c r="L84" s="1475"/>
      <c r="M84" s="1475"/>
    </row>
    <row r="85" spans="1:13" ht="15.75" customHeight="1">
      <c r="A85" s="1475"/>
      <c r="B85" s="1475"/>
      <c r="C85" s="1475"/>
      <c r="D85" s="1475"/>
      <c r="E85" s="1475"/>
      <c r="F85" s="1475"/>
      <c r="G85" s="1475"/>
      <c r="H85" s="1475"/>
      <c r="I85" s="1475"/>
      <c r="J85" s="1475"/>
      <c r="K85" s="1475"/>
      <c r="L85" s="1475"/>
      <c r="M85" s="1475"/>
    </row>
    <row r="86" spans="1:13" ht="15.75" customHeight="1">
      <c r="A86" s="1475"/>
      <c r="B86" s="1475"/>
      <c r="C86" s="1475"/>
      <c r="D86" s="1475"/>
      <c r="E86" s="1475"/>
      <c r="F86" s="1475"/>
      <c r="G86" s="1475"/>
      <c r="H86" s="1475"/>
      <c r="I86" s="1475"/>
      <c r="J86" s="1475"/>
      <c r="K86" s="1475"/>
      <c r="L86" s="1475"/>
      <c r="M86" s="1475"/>
    </row>
    <row r="87" spans="1:13" ht="15.75" customHeight="1">
      <c r="A87" s="1475"/>
      <c r="B87" s="1475"/>
      <c r="C87" s="1475"/>
      <c r="D87" s="1475"/>
      <c r="E87" s="1475"/>
      <c r="F87" s="1475"/>
      <c r="G87" s="1475"/>
      <c r="H87" s="1475"/>
      <c r="I87" s="1475"/>
      <c r="J87" s="1475"/>
      <c r="K87" s="1475"/>
      <c r="L87" s="1475"/>
      <c r="M87" s="1475"/>
    </row>
    <row r="88" spans="1:13" ht="15.75" customHeight="1">
      <c r="A88" s="1475"/>
      <c r="B88" s="1475"/>
      <c r="C88" s="1475"/>
      <c r="D88" s="1475"/>
      <c r="E88" s="1475"/>
      <c r="F88" s="1475"/>
      <c r="G88" s="1475"/>
      <c r="H88" s="1475"/>
      <c r="I88" s="1475"/>
      <c r="J88" s="1475"/>
      <c r="K88" s="1475"/>
      <c r="L88" s="1475"/>
      <c r="M88" s="1475"/>
    </row>
    <row r="89" spans="1:13" ht="15.75" customHeight="1">
      <c r="A89" s="1475"/>
      <c r="B89" s="1475"/>
      <c r="C89" s="1475"/>
      <c r="D89" s="1475"/>
      <c r="E89" s="1475"/>
      <c r="F89" s="1475"/>
      <c r="G89" s="1475"/>
      <c r="H89" s="1475"/>
      <c r="I89" s="1475"/>
      <c r="J89" s="1475"/>
      <c r="K89" s="1475"/>
      <c r="L89" s="1475"/>
      <c r="M89" s="1475"/>
    </row>
    <row r="90" spans="1:13" ht="15.75" customHeight="1">
      <c r="A90" s="1475"/>
      <c r="B90" s="1475"/>
      <c r="C90" s="1475"/>
      <c r="D90" s="1475"/>
      <c r="E90" s="1475"/>
      <c r="F90" s="1475"/>
      <c r="G90" s="1475"/>
      <c r="H90" s="1475"/>
      <c r="I90" s="1475"/>
      <c r="J90" s="1475"/>
      <c r="K90" s="1475"/>
      <c r="L90" s="1475"/>
      <c r="M90" s="1475"/>
    </row>
    <row r="91" spans="1:13" ht="15.75" customHeight="1">
      <c r="A91" s="1475"/>
      <c r="B91" s="1475"/>
      <c r="C91" s="1475"/>
      <c r="D91" s="1475"/>
      <c r="E91" s="1475"/>
      <c r="F91" s="1475"/>
      <c r="G91" s="1475"/>
      <c r="H91" s="1475"/>
      <c r="I91" s="1475"/>
      <c r="J91" s="1475"/>
      <c r="K91" s="1475"/>
      <c r="L91" s="1475"/>
      <c r="M91" s="1475"/>
    </row>
    <row r="92" spans="1:13" ht="15.75" customHeight="1">
      <c r="A92" s="1475"/>
      <c r="B92" s="1475"/>
      <c r="C92" s="1475"/>
      <c r="D92" s="1475"/>
      <c r="E92" s="1475"/>
      <c r="F92" s="1475"/>
      <c r="G92" s="1475"/>
      <c r="H92" s="1475"/>
      <c r="I92" s="1475"/>
      <c r="J92" s="1475"/>
      <c r="K92" s="1475"/>
      <c r="L92" s="1475"/>
      <c r="M92" s="1475"/>
    </row>
    <row r="93" spans="1:13" ht="15.75" customHeight="1">
      <c r="A93" s="1475"/>
      <c r="B93" s="1475"/>
      <c r="C93" s="1475"/>
      <c r="D93" s="1475"/>
      <c r="E93" s="1475"/>
      <c r="F93" s="1475"/>
      <c r="G93" s="1475"/>
      <c r="H93" s="1475"/>
      <c r="I93" s="1475"/>
      <c r="J93" s="1475"/>
      <c r="K93" s="1475"/>
      <c r="L93" s="1475"/>
      <c r="M93" s="1475"/>
    </row>
    <row r="94" spans="1:13" ht="15.75" customHeight="1">
      <c r="A94" s="1475"/>
      <c r="B94" s="1475"/>
      <c r="C94" s="1475"/>
      <c r="D94" s="1475"/>
      <c r="E94" s="1475"/>
      <c r="F94" s="1475"/>
      <c r="G94" s="1475"/>
      <c r="H94" s="1475"/>
      <c r="I94" s="1475"/>
      <c r="J94" s="1475"/>
      <c r="K94" s="1475"/>
      <c r="L94" s="1475"/>
      <c r="M94" s="1475"/>
    </row>
    <row r="95" spans="1:13" ht="15.75" customHeight="1">
      <c r="A95" s="1475"/>
      <c r="B95" s="1475"/>
      <c r="C95" s="1475"/>
      <c r="D95" s="1475"/>
      <c r="E95" s="1475"/>
      <c r="F95" s="1475"/>
      <c r="G95" s="1475"/>
      <c r="H95" s="1475"/>
      <c r="I95" s="1475"/>
      <c r="J95" s="1475"/>
      <c r="K95" s="1475"/>
      <c r="L95" s="1475"/>
      <c r="M95" s="1475"/>
    </row>
    <row r="96" spans="1:13" ht="15.75" customHeight="1">
      <c r="A96" s="1475"/>
      <c r="B96" s="1475"/>
      <c r="C96" s="1475"/>
      <c r="D96" s="1475"/>
      <c r="E96" s="1475"/>
      <c r="F96" s="1475"/>
      <c r="G96" s="1475"/>
      <c r="H96" s="1475"/>
      <c r="I96" s="1475"/>
      <c r="J96" s="1475"/>
      <c r="K96" s="1475"/>
      <c r="L96" s="1475"/>
      <c r="M96" s="1475"/>
    </row>
    <row r="97" spans="1:13" ht="15.75" customHeight="1">
      <c r="A97" s="1475"/>
      <c r="B97" s="1475"/>
      <c r="C97" s="1475"/>
      <c r="D97" s="1475"/>
      <c r="E97" s="1475"/>
      <c r="F97" s="1475"/>
      <c r="G97" s="1475"/>
      <c r="H97" s="1475"/>
      <c r="I97" s="1475"/>
      <c r="J97" s="1475"/>
      <c r="K97" s="1475"/>
      <c r="L97" s="1475"/>
      <c r="M97" s="1475"/>
    </row>
    <row r="98" spans="1:13" ht="15.75" customHeight="1">
      <c r="A98" s="1475"/>
      <c r="B98" s="1475"/>
      <c r="C98" s="1475"/>
      <c r="D98" s="1475"/>
      <c r="E98" s="1475"/>
      <c r="F98" s="1475"/>
      <c r="G98" s="1475"/>
      <c r="H98" s="1475"/>
      <c r="I98" s="1475"/>
      <c r="J98" s="1475"/>
      <c r="K98" s="1475"/>
      <c r="L98" s="1475"/>
      <c r="M98" s="1475"/>
    </row>
    <row r="99" spans="1:13" ht="15.75" customHeight="1">
      <c r="A99" s="1475"/>
      <c r="B99" s="1475"/>
      <c r="C99" s="1475"/>
      <c r="D99" s="1475"/>
      <c r="E99" s="1475"/>
      <c r="F99" s="1475"/>
      <c r="G99" s="1475"/>
      <c r="H99" s="1475"/>
      <c r="I99" s="1475"/>
      <c r="J99" s="1475"/>
      <c r="K99" s="1475"/>
      <c r="L99" s="1475"/>
      <c r="M99" s="1475"/>
    </row>
    <row r="100" spans="1:13" ht="15.75" customHeight="1">
      <c r="A100" s="1475"/>
      <c r="B100" s="1475"/>
      <c r="C100" s="1475"/>
      <c r="D100" s="1475"/>
      <c r="E100" s="1475"/>
      <c r="F100" s="1475"/>
      <c r="G100" s="1475"/>
      <c r="H100" s="1475"/>
      <c r="I100" s="1475"/>
      <c r="J100" s="1475"/>
      <c r="K100" s="1475"/>
      <c r="L100" s="1475"/>
      <c r="M100" s="1475"/>
    </row>
    <row r="101" spans="1:13" ht="15.75" customHeight="1">
      <c r="A101" s="1475"/>
      <c r="B101" s="1475"/>
      <c r="C101" s="1475"/>
      <c r="D101" s="1475"/>
      <c r="E101" s="1475"/>
      <c r="F101" s="1475"/>
      <c r="G101" s="1475"/>
      <c r="H101" s="1475"/>
      <c r="I101" s="1475"/>
      <c r="J101" s="1475"/>
      <c r="K101" s="1475"/>
      <c r="L101" s="1475"/>
      <c r="M101" s="1475"/>
    </row>
    <row r="102" spans="1:13" ht="15.75" customHeight="1">
      <c r="A102" s="1475"/>
      <c r="B102" s="1475"/>
      <c r="C102" s="1475"/>
      <c r="D102" s="1475"/>
      <c r="E102" s="1475"/>
      <c r="F102" s="1475"/>
      <c r="G102" s="1475"/>
      <c r="H102" s="1475"/>
      <c r="I102" s="1475"/>
      <c r="J102" s="1475"/>
      <c r="K102" s="1475"/>
      <c r="L102" s="1475"/>
      <c r="M102" s="1475"/>
    </row>
    <row r="103" spans="1:13" ht="15.75" customHeight="1">
      <c r="A103" s="1475"/>
      <c r="B103" s="1475"/>
      <c r="C103" s="1475"/>
      <c r="D103" s="1475"/>
      <c r="E103" s="1475"/>
      <c r="F103" s="1475"/>
      <c r="G103" s="1475"/>
      <c r="H103" s="1475"/>
      <c r="I103" s="1475"/>
      <c r="J103" s="1475"/>
      <c r="K103" s="1475"/>
      <c r="L103" s="1475"/>
      <c r="M103" s="1475"/>
    </row>
    <row r="104" spans="1:13" ht="15.75" customHeight="1">
      <c r="A104" s="1475"/>
      <c r="B104" s="1475"/>
      <c r="C104" s="1475"/>
      <c r="D104" s="1475"/>
      <c r="E104" s="1475"/>
      <c r="F104" s="1475"/>
      <c r="G104" s="1475"/>
      <c r="H104" s="1475"/>
      <c r="I104" s="1475"/>
      <c r="J104" s="1475"/>
      <c r="K104" s="1475"/>
      <c r="L104" s="1475"/>
      <c r="M104" s="1475"/>
    </row>
    <row r="105" spans="1:13" ht="15.75" customHeight="1">
      <c r="A105" s="1475"/>
      <c r="B105" s="1475"/>
      <c r="C105" s="1475"/>
      <c r="D105" s="1475"/>
      <c r="E105" s="1475"/>
      <c r="F105" s="1475"/>
      <c r="G105" s="1475"/>
      <c r="H105" s="1475"/>
      <c r="I105" s="1475"/>
      <c r="J105" s="1475"/>
      <c r="K105" s="1475"/>
      <c r="L105" s="1475"/>
      <c r="M105" s="1475"/>
    </row>
    <row r="106" spans="1:13" ht="15.75" customHeight="1">
      <c r="A106" s="1475"/>
      <c r="B106" s="1475"/>
      <c r="C106" s="1475"/>
      <c r="D106" s="1475"/>
      <c r="E106" s="1475"/>
      <c r="F106" s="1475"/>
      <c r="G106" s="1475"/>
      <c r="H106" s="1475"/>
      <c r="I106" s="1475"/>
      <c r="J106" s="1475"/>
      <c r="K106" s="1475"/>
      <c r="L106" s="1475"/>
      <c r="M106" s="1475"/>
    </row>
    <row r="107" spans="1:13" ht="15.75" customHeight="1">
      <c r="A107" s="1475"/>
      <c r="B107" s="1475"/>
      <c r="C107" s="1475"/>
      <c r="D107" s="1475"/>
      <c r="E107" s="1475"/>
      <c r="F107" s="1475"/>
      <c r="G107" s="1475"/>
      <c r="H107" s="1475"/>
      <c r="I107" s="1475"/>
      <c r="J107" s="1475"/>
      <c r="K107" s="1475"/>
      <c r="L107" s="1475"/>
      <c r="M107" s="1475"/>
    </row>
    <row r="108" spans="1:13" ht="15.75" customHeight="1">
      <c r="A108" s="1475"/>
      <c r="B108" s="1475"/>
      <c r="C108" s="1475"/>
      <c r="D108" s="1475"/>
      <c r="E108" s="1475"/>
      <c r="F108" s="1475"/>
      <c r="G108" s="1475"/>
      <c r="H108" s="1475"/>
      <c r="I108" s="1475"/>
      <c r="J108" s="1475"/>
      <c r="K108" s="1475"/>
      <c r="L108" s="1475"/>
      <c r="M108" s="1475"/>
    </row>
    <row r="109" spans="1:13" ht="15.75" customHeight="1">
      <c r="A109" s="1475"/>
      <c r="B109" s="1475"/>
      <c r="C109" s="1475"/>
      <c r="D109" s="1475"/>
      <c r="E109" s="1475"/>
      <c r="F109" s="1475"/>
      <c r="G109" s="1475"/>
      <c r="H109" s="1475"/>
      <c r="I109" s="1475"/>
      <c r="J109" s="1475"/>
      <c r="K109" s="1475"/>
      <c r="L109" s="1475"/>
      <c r="M109" s="1475"/>
    </row>
    <row r="110" spans="1:13" ht="15.75" customHeight="1">
      <c r="A110" s="1475"/>
      <c r="B110" s="1475"/>
      <c r="C110" s="1475"/>
      <c r="D110" s="1475"/>
      <c r="E110" s="1475"/>
      <c r="F110" s="1475"/>
      <c r="G110" s="1475"/>
      <c r="H110" s="1475"/>
      <c r="I110" s="1475"/>
      <c r="J110" s="1475"/>
      <c r="K110" s="1475"/>
      <c r="L110" s="1475"/>
      <c r="M110" s="1475"/>
    </row>
    <row r="111" spans="1:13" ht="15.75" customHeight="1">
      <c r="A111" s="1475"/>
      <c r="B111" s="1475"/>
      <c r="C111" s="1475"/>
      <c r="D111" s="1475"/>
      <c r="E111" s="1475"/>
      <c r="F111" s="1475"/>
      <c r="G111" s="1475"/>
      <c r="H111" s="1475"/>
      <c r="I111" s="1475"/>
      <c r="J111" s="1475"/>
      <c r="K111" s="1475"/>
      <c r="L111" s="1475"/>
      <c r="M111" s="1475"/>
    </row>
    <row r="112" spans="1:13" ht="15.75" customHeight="1">
      <c r="A112" s="1475"/>
      <c r="B112" s="1475"/>
      <c r="C112" s="1475"/>
      <c r="D112" s="1475"/>
      <c r="E112" s="1475"/>
      <c r="F112" s="1475"/>
      <c r="G112" s="1475"/>
      <c r="H112" s="1475"/>
      <c r="I112" s="1475"/>
      <c r="J112" s="1475"/>
      <c r="K112" s="1475"/>
      <c r="L112" s="1475"/>
      <c r="M112" s="1475"/>
    </row>
    <row r="113" spans="1:13" ht="15.75" customHeight="1">
      <c r="A113" s="1475"/>
      <c r="B113" s="1475"/>
      <c r="C113" s="1475"/>
      <c r="D113" s="1475"/>
      <c r="E113" s="1475"/>
      <c r="F113" s="1475"/>
      <c r="G113" s="1475"/>
      <c r="H113" s="1475"/>
      <c r="I113" s="1475"/>
      <c r="J113" s="1475"/>
      <c r="K113" s="1475"/>
      <c r="L113" s="1475"/>
      <c r="M113" s="1475"/>
    </row>
    <row r="114" spans="1:13" ht="15.75" customHeight="1">
      <c r="A114" s="1475"/>
      <c r="B114" s="1475"/>
      <c r="C114" s="1475"/>
      <c r="D114" s="1475"/>
      <c r="E114" s="1475"/>
      <c r="F114" s="1475"/>
      <c r="G114" s="1475"/>
      <c r="H114" s="1475"/>
      <c r="I114" s="1475"/>
      <c r="J114" s="1475"/>
      <c r="K114" s="1475"/>
      <c r="L114" s="1475"/>
      <c r="M114" s="1475"/>
    </row>
    <row r="115" spans="1:13" ht="15.75" customHeight="1">
      <c r="A115" s="1475"/>
      <c r="B115" s="1475"/>
      <c r="C115" s="1475"/>
      <c r="D115" s="1475"/>
      <c r="E115" s="1475"/>
      <c r="F115" s="1475"/>
      <c r="G115" s="1475"/>
      <c r="H115" s="1475"/>
      <c r="I115" s="1475"/>
      <c r="J115" s="1475"/>
      <c r="K115" s="1475"/>
      <c r="L115" s="1475"/>
      <c r="M115" s="1475"/>
    </row>
    <row r="116" spans="1:13" ht="15.75" customHeight="1">
      <c r="A116" s="1475"/>
      <c r="B116" s="1475"/>
      <c r="C116" s="1475"/>
      <c r="D116" s="1475"/>
      <c r="E116" s="1475"/>
      <c r="F116" s="1475"/>
      <c r="G116" s="1475"/>
      <c r="H116" s="1475"/>
      <c r="I116" s="1475"/>
      <c r="J116" s="1475"/>
      <c r="K116" s="1475"/>
      <c r="L116" s="1475"/>
      <c r="M116" s="1475"/>
    </row>
    <row r="117" spans="1:13" ht="15.75" customHeight="1">
      <c r="A117" s="1475"/>
      <c r="B117" s="1475"/>
      <c r="C117" s="1475"/>
      <c r="D117" s="1475"/>
      <c r="E117" s="1475"/>
      <c r="F117" s="1475"/>
      <c r="G117" s="1475"/>
      <c r="H117" s="1475"/>
      <c r="I117" s="1475"/>
      <c r="J117" s="1475"/>
      <c r="K117" s="1475"/>
      <c r="L117" s="1475"/>
      <c r="M117" s="1475"/>
    </row>
    <row r="118" spans="1:13" ht="15.75" customHeight="1">
      <c r="A118" s="1475"/>
      <c r="B118" s="1475"/>
      <c r="C118" s="1475"/>
      <c r="D118" s="1475"/>
      <c r="E118" s="1475"/>
      <c r="F118" s="1475"/>
      <c r="G118" s="1475"/>
      <c r="H118" s="1475"/>
      <c r="I118" s="1475"/>
      <c r="J118" s="1475"/>
      <c r="K118" s="1475"/>
      <c r="L118" s="1475"/>
      <c r="M118" s="1475"/>
    </row>
    <row r="119" spans="1:13" ht="15.75" customHeight="1">
      <c r="A119" s="1475"/>
      <c r="B119" s="1475"/>
      <c r="C119" s="1475"/>
      <c r="D119" s="1475"/>
      <c r="E119" s="1475"/>
      <c r="F119" s="1475"/>
      <c r="G119" s="1475"/>
      <c r="H119" s="1475"/>
      <c r="I119" s="1475"/>
      <c r="J119" s="1475"/>
      <c r="K119" s="1475"/>
      <c r="L119" s="1475"/>
      <c r="M119" s="1475"/>
    </row>
    <row r="120" spans="1:13" ht="15.75" customHeight="1">
      <c r="A120" s="1475"/>
      <c r="B120" s="1475"/>
      <c r="C120" s="1475"/>
      <c r="D120" s="1475"/>
      <c r="E120" s="1475"/>
      <c r="F120" s="1475"/>
      <c r="G120" s="1475"/>
      <c r="H120" s="1475"/>
      <c r="I120" s="1475"/>
      <c r="J120" s="1475"/>
      <c r="K120" s="1475"/>
      <c r="L120" s="1475"/>
      <c r="M120" s="1475"/>
    </row>
    <row r="121" spans="1:13" ht="15.75" customHeight="1">
      <c r="A121" s="1475"/>
      <c r="B121" s="1475"/>
      <c r="C121" s="1475"/>
      <c r="D121" s="1475"/>
      <c r="E121" s="1475"/>
      <c r="F121" s="1475"/>
      <c r="G121" s="1475"/>
      <c r="H121" s="1475"/>
      <c r="I121" s="1475"/>
      <c r="J121" s="1475"/>
      <c r="K121" s="1475"/>
      <c r="L121" s="1475"/>
      <c r="M121" s="1475"/>
    </row>
    <row r="122" spans="1:13" ht="15.75" customHeight="1">
      <c r="A122" s="1475"/>
      <c r="B122" s="1475"/>
      <c r="C122" s="1475"/>
      <c r="D122" s="1475"/>
      <c r="E122" s="1475"/>
      <c r="F122" s="1475"/>
      <c r="G122" s="1475"/>
      <c r="H122" s="1475"/>
      <c r="I122" s="1475"/>
      <c r="J122" s="1475"/>
      <c r="K122" s="1475"/>
      <c r="L122" s="1475"/>
      <c r="M122" s="1475"/>
    </row>
    <row r="123" spans="1:13" ht="15.75" customHeight="1">
      <c r="A123" s="1475"/>
      <c r="B123" s="1475"/>
      <c r="C123" s="1475"/>
      <c r="D123" s="1475"/>
      <c r="E123" s="1475"/>
      <c r="F123" s="1475"/>
      <c r="G123" s="1475"/>
      <c r="H123" s="1475"/>
      <c r="I123" s="1475"/>
      <c r="J123" s="1475"/>
      <c r="K123" s="1475"/>
      <c r="L123" s="1475"/>
      <c r="M123" s="1475"/>
    </row>
    <row r="124" spans="1:13" ht="15.75" customHeight="1">
      <c r="A124" s="1475"/>
      <c r="B124" s="1475"/>
      <c r="C124" s="1475"/>
      <c r="D124" s="1475"/>
      <c r="E124" s="1475"/>
      <c r="F124" s="1475"/>
      <c r="G124" s="1475"/>
      <c r="H124" s="1475"/>
      <c r="I124" s="1475"/>
      <c r="J124" s="1475"/>
      <c r="K124" s="1475"/>
      <c r="L124" s="1475"/>
      <c r="M124" s="1475"/>
    </row>
    <row r="125" spans="1:13" ht="15.75" customHeight="1">
      <c r="A125" s="1475"/>
      <c r="B125" s="1475"/>
      <c r="C125" s="1475"/>
      <c r="D125" s="1475"/>
      <c r="E125" s="1475"/>
      <c r="F125" s="1475"/>
      <c r="G125" s="1475"/>
      <c r="H125" s="1475"/>
      <c r="I125" s="1475"/>
      <c r="J125" s="1475"/>
      <c r="K125" s="1475"/>
      <c r="L125" s="1475"/>
      <c r="M125" s="1475"/>
    </row>
    <row r="126" spans="1:13" ht="15.75" customHeight="1">
      <c r="A126" s="1475"/>
      <c r="B126" s="1475"/>
      <c r="C126" s="1475"/>
      <c r="D126" s="1475"/>
      <c r="E126" s="1475"/>
      <c r="F126" s="1475"/>
      <c r="G126" s="1475"/>
      <c r="H126" s="1475"/>
      <c r="I126" s="1475"/>
      <c r="J126" s="1475"/>
      <c r="K126" s="1475"/>
      <c r="L126" s="1475"/>
      <c r="M126" s="1475"/>
    </row>
    <row r="127" spans="1:13" ht="15.75" customHeight="1">
      <c r="A127" s="1475"/>
      <c r="B127" s="1475"/>
      <c r="C127" s="1475"/>
      <c r="D127" s="1475"/>
      <c r="E127" s="1475"/>
      <c r="F127" s="1475"/>
      <c r="G127" s="1475"/>
      <c r="H127" s="1475"/>
      <c r="I127" s="1475"/>
      <c r="J127" s="1475"/>
      <c r="K127" s="1475"/>
      <c r="L127" s="1475"/>
      <c r="M127" s="1475"/>
    </row>
    <row r="128" spans="1:13" ht="15.75" customHeight="1">
      <c r="A128" s="1475"/>
      <c r="B128" s="1475"/>
      <c r="C128" s="1475"/>
      <c r="D128" s="1475"/>
      <c r="E128" s="1475"/>
      <c r="F128" s="1475"/>
      <c r="G128" s="1475"/>
      <c r="H128" s="1475"/>
      <c r="I128" s="1475"/>
      <c r="J128" s="1475"/>
      <c r="K128" s="1475"/>
      <c r="L128" s="1475"/>
      <c r="M128" s="1475"/>
    </row>
    <row r="129" spans="1:13" ht="15.75" customHeight="1">
      <c r="A129" s="1475"/>
      <c r="B129" s="1475"/>
      <c r="C129" s="1475"/>
      <c r="D129" s="1475"/>
      <c r="E129" s="1475"/>
      <c r="F129" s="1475"/>
      <c r="G129" s="1475"/>
      <c r="H129" s="1475"/>
      <c r="I129" s="1475"/>
      <c r="J129" s="1475"/>
      <c r="K129" s="1475"/>
      <c r="L129" s="1475"/>
      <c r="M129" s="1475"/>
    </row>
    <row r="130" spans="1:13" ht="15.75" customHeight="1">
      <c r="A130" s="1475"/>
      <c r="B130" s="1475"/>
      <c r="C130" s="1475"/>
      <c r="D130" s="1475"/>
      <c r="E130" s="1475"/>
      <c r="F130" s="1475"/>
      <c r="G130" s="1475"/>
      <c r="H130" s="1475"/>
      <c r="I130" s="1475"/>
      <c r="J130" s="1475"/>
      <c r="K130" s="1475"/>
      <c r="L130" s="1475"/>
      <c r="M130" s="1475"/>
    </row>
    <row r="131" spans="1:13" ht="15.75" customHeight="1">
      <c r="A131" s="1475"/>
      <c r="B131" s="1475"/>
      <c r="C131" s="1475"/>
      <c r="D131" s="1475"/>
      <c r="E131" s="1475"/>
      <c r="F131" s="1475"/>
      <c r="G131" s="1475"/>
      <c r="H131" s="1475"/>
      <c r="I131" s="1475"/>
      <c r="J131" s="1475"/>
      <c r="K131" s="1475"/>
      <c r="L131" s="1475"/>
      <c r="M131" s="1475"/>
    </row>
    <row r="132" spans="1:13" ht="15.75" customHeight="1">
      <c r="A132" s="1475"/>
      <c r="B132" s="1475"/>
      <c r="C132" s="1475"/>
      <c r="D132" s="1475"/>
      <c r="E132" s="1475"/>
      <c r="F132" s="1475"/>
      <c r="G132" s="1475"/>
      <c r="H132" s="1475"/>
      <c r="I132" s="1475"/>
      <c r="J132" s="1475"/>
      <c r="K132" s="1475"/>
      <c r="L132" s="1475"/>
      <c r="M132" s="1475"/>
    </row>
    <row r="133" spans="1:13" ht="15.75" customHeight="1">
      <c r="A133" s="1475"/>
      <c r="B133" s="1475"/>
      <c r="C133" s="1475"/>
      <c r="D133" s="1475"/>
      <c r="E133" s="1475"/>
      <c r="F133" s="1475"/>
      <c r="G133" s="1475"/>
      <c r="H133" s="1475"/>
      <c r="I133" s="1475"/>
      <c r="J133" s="1475"/>
      <c r="K133" s="1475"/>
      <c r="L133" s="1475"/>
      <c r="M133" s="1475"/>
    </row>
    <row r="134" spans="1:13" ht="15.75" customHeight="1">
      <c r="A134" s="1475"/>
      <c r="B134" s="1475"/>
      <c r="C134" s="1475"/>
      <c r="D134" s="1475"/>
      <c r="E134" s="1475"/>
      <c r="F134" s="1475"/>
      <c r="G134" s="1475"/>
      <c r="H134" s="1475"/>
      <c r="I134" s="1475"/>
      <c r="J134" s="1475"/>
      <c r="K134" s="1475"/>
      <c r="L134" s="1475"/>
      <c r="M134" s="1475"/>
    </row>
    <row r="135" spans="1:13" ht="15.75" customHeight="1">
      <c r="A135" s="1475"/>
      <c r="B135" s="1475"/>
      <c r="C135" s="1475"/>
      <c r="D135" s="1475"/>
      <c r="E135" s="1475"/>
      <c r="F135" s="1475"/>
      <c r="G135" s="1475"/>
      <c r="H135" s="1475"/>
      <c r="I135" s="1475"/>
      <c r="J135" s="1475"/>
      <c r="K135" s="1475"/>
      <c r="L135" s="1475"/>
      <c r="M135" s="1475"/>
    </row>
    <row r="136" spans="1:13" ht="15.75" customHeight="1">
      <c r="A136" s="1475"/>
      <c r="B136" s="1475"/>
      <c r="C136" s="1475"/>
      <c r="D136" s="1475"/>
      <c r="E136" s="1475"/>
      <c r="F136" s="1475"/>
      <c r="G136" s="1475"/>
      <c r="H136" s="1475"/>
      <c r="I136" s="1475"/>
      <c r="J136" s="1475"/>
      <c r="K136" s="1475"/>
      <c r="L136" s="1475"/>
      <c r="M136" s="1475"/>
    </row>
    <row r="137" spans="1:13" ht="15.75" customHeight="1">
      <c r="A137" s="1475"/>
      <c r="B137" s="1475"/>
      <c r="C137" s="1475"/>
      <c r="D137" s="1475"/>
      <c r="E137" s="1475"/>
      <c r="F137" s="1475"/>
      <c r="G137" s="1475"/>
      <c r="H137" s="1475"/>
      <c r="I137" s="1475"/>
      <c r="J137" s="1475"/>
      <c r="K137" s="1475"/>
      <c r="L137" s="1475"/>
      <c r="M137" s="1475"/>
    </row>
    <row r="138" spans="1:13" ht="15.75" customHeight="1">
      <c r="A138" s="1475"/>
      <c r="B138" s="1475"/>
      <c r="C138" s="1475"/>
      <c r="D138" s="1475"/>
      <c r="E138" s="1475"/>
      <c r="F138" s="1475"/>
      <c r="G138" s="1475"/>
      <c r="H138" s="1475"/>
      <c r="I138" s="1475"/>
      <c r="J138" s="1475"/>
      <c r="K138" s="1475"/>
      <c r="L138" s="1475"/>
      <c r="M138" s="1475"/>
    </row>
    <row r="139" spans="1:13" ht="15.75" customHeight="1">
      <c r="A139" s="1475"/>
      <c r="B139" s="1475"/>
      <c r="C139" s="1475"/>
      <c r="D139" s="1475"/>
      <c r="E139" s="1475"/>
      <c r="F139" s="1475"/>
      <c r="G139" s="1475"/>
      <c r="H139" s="1475"/>
      <c r="I139" s="1475"/>
      <c r="J139" s="1475"/>
      <c r="K139" s="1475"/>
      <c r="L139" s="1475"/>
      <c r="M139" s="1475"/>
    </row>
    <row r="140" spans="1:13" ht="15.75" customHeight="1">
      <c r="A140" s="1475"/>
      <c r="B140" s="1475"/>
      <c r="C140" s="1475"/>
      <c r="D140" s="1475"/>
      <c r="E140" s="1475"/>
      <c r="F140" s="1475"/>
      <c r="G140" s="1475"/>
      <c r="H140" s="1475"/>
      <c r="I140" s="1475"/>
      <c r="J140" s="1475"/>
      <c r="K140" s="1475"/>
      <c r="L140" s="1475"/>
      <c r="M140" s="1475"/>
    </row>
    <row r="141" spans="1:13" ht="15.75" customHeight="1">
      <c r="A141" s="1475"/>
      <c r="B141" s="1475"/>
      <c r="C141" s="1475"/>
      <c r="D141" s="1475"/>
      <c r="E141" s="1475"/>
      <c r="F141" s="1475"/>
      <c r="G141" s="1475"/>
      <c r="H141" s="1475"/>
      <c r="I141" s="1475"/>
      <c r="J141" s="1475"/>
      <c r="K141" s="1475"/>
      <c r="L141" s="1475"/>
      <c r="M141" s="1475"/>
    </row>
    <row r="142" spans="1:13" ht="15.75" customHeight="1">
      <c r="A142" s="1475"/>
      <c r="B142" s="1475"/>
      <c r="C142" s="1475"/>
      <c r="D142" s="1475"/>
      <c r="E142" s="1475"/>
      <c r="F142" s="1475"/>
      <c r="G142" s="1475"/>
      <c r="H142" s="1475"/>
      <c r="I142" s="1475"/>
      <c r="J142" s="1475"/>
      <c r="K142" s="1475"/>
      <c r="L142" s="1475"/>
      <c r="M142" s="1475"/>
    </row>
    <row r="143" spans="1:13" ht="15.75" customHeight="1">
      <c r="A143" s="1475"/>
      <c r="B143" s="1475"/>
      <c r="C143" s="1475"/>
      <c r="D143" s="1475"/>
      <c r="E143" s="1475"/>
      <c r="F143" s="1475"/>
      <c r="G143" s="1475"/>
      <c r="H143" s="1475"/>
      <c r="I143" s="1475"/>
      <c r="J143" s="1475"/>
      <c r="K143" s="1475"/>
      <c r="L143" s="1475"/>
      <c r="M143" s="1475"/>
    </row>
    <row r="144" spans="1:13" ht="15.75" customHeight="1">
      <c r="A144" s="1475"/>
      <c r="B144" s="1475"/>
      <c r="C144" s="1475"/>
      <c r="D144" s="1475"/>
      <c r="E144" s="1475"/>
      <c r="F144" s="1475"/>
      <c r="G144" s="1475"/>
      <c r="H144" s="1475"/>
      <c r="I144" s="1475"/>
      <c r="J144" s="1475"/>
      <c r="K144" s="1475"/>
      <c r="L144" s="1475"/>
      <c r="M144" s="1475"/>
    </row>
    <row r="145" spans="1:13" ht="15.75" customHeight="1">
      <c r="A145" s="1475"/>
      <c r="B145" s="1475"/>
      <c r="C145" s="1475"/>
      <c r="D145" s="1475"/>
      <c r="E145" s="1475"/>
      <c r="F145" s="1475"/>
      <c r="G145" s="1475"/>
      <c r="H145" s="1475"/>
      <c r="I145" s="1475"/>
      <c r="J145" s="1475"/>
      <c r="K145" s="1475"/>
      <c r="L145" s="1475"/>
      <c r="M145" s="1475"/>
    </row>
    <row r="146" spans="1:13" ht="15.75" customHeight="1">
      <c r="A146" s="1475"/>
      <c r="B146" s="1475"/>
      <c r="C146" s="1475"/>
      <c r="D146" s="1475"/>
      <c r="E146" s="1475"/>
      <c r="F146" s="1475"/>
      <c r="G146" s="1475"/>
      <c r="H146" s="1475"/>
      <c r="I146" s="1475"/>
      <c r="J146" s="1475"/>
      <c r="K146" s="1475"/>
      <c r="L146" s="1475"/>
      <c r="M146" s="1475"/>
    </row>
    <row r="147" spans="1:13" ht="15.75" customHeight="1">
      <c r="A147" s="1475"/>
      <c r="B147" s="1475"/>
      <c r="C147" s="1475"/>
      <c r="D147" s="1475"/>
      <c r="E147" s="1475"/>
      <c r="F147" s="1475"/>
      <c r="G147" s="1475"/>
      <c r="H147" s="1475"/>
      <c r="I147" s="1475"/>
      <c r="J147" s="1475"/>
      <c r="K147" s="1475"/>
      <c r="L147" s="1475"/>
      <c r="M147" s="1475"/>
    </row>
    <row r="148" spans="1:13" ht="15.75" customHeight="1">
      <c r="A148" s="1475"/>
      <c r="B148" s="1475"/>
      <c r="C148" s="1475"/>
      <c r="D148" s="1475"/>
      <c r="E148" s="1475"/>
      <c r="F148" s="1475"/>
      <c r="G148" s="1475"/>
      <c r="H148" s="1475"/>
      <c r="I148" s="1475"/>
      <c r="J148" s="1475"/>
      <c r="K148" s="1475"/>
      <c r="L148" s="1475"/>
      <c r="M148" s="1475"/>
    </row>
    <row r="149" spans="1:13" ht="15.75" customHeight="1">
      <c r="A149" s="1475"/>
      <c r="B149" s="1475"/>
      <c r="C149" s="1475"/>
      <c r="D149" s="1475"/>
      <c r="E149" s="1475"/>
      <c r="F149" s="1475"/>
      <c r="G149" s="1475"/>
      <c r="H149" s="1475"/>
      <c r="I149" s="1475"/>
      <c r="J149" s="1475"/>
      <c r="K149" s="1475"/>
      <c r="L149" s="1475"/>
      <c r="M149" s="1475"/>
    </row>
    <row r="150" spans="1:13" ht="15.75" customHeight="1">
      <c r="A150" s="1475"/>
      <c r="B150" s="1475"/>
      <c r="C150" s="1475"/>
      <c r="D150" s="1475"/>
      <c r="E150" s="1475"/>
      <c r="F150" s="1475"/>
      <c r="G150" s="1475"/>
      <c r="H150" s="1475"/>
      <c r="I150" s="1475"/>
      <c r="J150" s="1475"/>
      <c r="K150" s="1475"/>
      <c r="L150" s="1475"/>
      <c r="M150" s="1475"/>
    </row>
    <row r="151" spans="1:13" ht="15.75" customHeight="1">
      <c r="A151" s="1475"/>
      <c r="B151" s="1475"/>
      <c r="C151" s="1475"/>
      <c r="D151" s="1475"/>
      <c r="E151" s="1475"/>
      <c r="F151" s="1475"/>
      <c r="G151" s="1475"/>
      <c r="H151" s="1475"/>
      <c r="I151" s="1475"/>
      <c r="J151" s="1475"/>
      <c r="K151" s="1475"/>
      <c r="L151" s="1475"/>
      <c r="M151" s="1475"/>
    </row>
    <row r="152" spans="1:13" ht="15.75" customHeight="1">
      <c r="A152" s="1475"/>
      <c r="B152" s="1475"/>
      <c r="C152" s="1475"/>
      <c r="D152" s="1475"/>
      <c r="E152" s="1475"/>
      <c r="F152" s="1475"/>
      <c r="G152" s="1475"/>
      <c r="H152" s="1475"/>
      <c r="I152" s="1475"/>
      <c r="J152" s="1475"/>
      <c r="K152" s="1475"/>
      <c r="L152" s="1475"/>
      <c r="M152" s="1475"/>
    </row>
    <row r="153" spans="1:13" ht="15.75" customHeight="1">
      <c r="A153" s="1475"/>
      <c r="B153" s="1475"/>
      <c r="C153" s="1475"/>
      <c r="D153" s="1475"/>
      <c r="E153" s="1475"/>
      <c r="F153" s="1475"/>
      <c r="G153" s="1475"/>
      <c r="H153" s="1475"/>
      <c r="I153" s="1475"/>
      <c r="J153" s="1475"/>
      <c r="K153" s="1475"/>
      <c r="L153" s="1475"/>
      <c r="M153" s="1475"/>
    </row>
    <row r="154" spans="1:13" ht="15.75" customHeight="1">
      <c r="A154" s="1475"/>
      <c r="B154" s="1475"/>
      <c r="C154" s="1475"/>
      <c r="D154" s="1475"/>
      <c r="E154" s="1475"/>
      <c r="F154" s="1475"/>
      <c r="G154" s="1475"/>
      <c r="H154" s="1475"/>
      <c r="I154" s="1475"/>
      <c r="J154" s="1475"/>
      <c r="K154" s="1475"/>
      <c r="L154" s="1475"/>
      <c r="M154" s="1475"/>
    </row>
    <row r="155" spans="1:13" ht="15.75" customHeight="1">
      <c r="A155" s="1475"/>
      <c r="B155" s="1475"/>
      <c r="C155" s="1475"/>
      <c r="D155" s="1475"/>
      <c r="E155" s="1475"/>
      <c r="F155" s="1475"/>
      <c r="G155" s="1475"/>
      <c r="H155" s="1475"/>
      <c r="I155" s="1475"/>
      <c r="J155" s="1475"/>
      <c r="K155" s="1475"/>
      <c r="L155" s="1475"/>
      <c r="M155" s="1475"/>
    </row>
    <row r="156" spans="1:13" ht="15.75" customHeight="1">
      <c r="A156" s="1475"/>
      <c r="B156" s="1475"/>
      <c r="C156" s="1475"/>
      <c r="D156" s="1475"/>
      <c r="E156" s="1475"/>
      <c r="F156" s="1475"/>
      <c r="G156" s="1475"/>
      <c r="H156" s="1475"/>
      <c r="I156" s="1475"/>
      <c r="J156" s="1475"/>
      <c r="K156" s="1475"/>
      <c r="L156" s="1475"/>
      <c r="M156" s="1475"/>
    </row>
    <row r="157" spans="1:13" ht="15.75" customHeight="1">
      <c r="A157" s="1475"/>
      <c r="B157" s="1475"/>
      <c r="C157" s="1475"/>
      <c r="D157" s="1475"/>
      <c r="E157" s="1475"/>
      <c r="F157" s="1475"/>
      <c r="G157" s="1475"/>
      <c r="H157" s="1475"/>
      <c r="I157" s="1475"/>
      <c r="J157" s="1475"/>
      <c r="K157" s="1475"/>
      <c r="L157" s="1475"/>
      <c r="M157" s="1475"/>
    </row>
    <row r="158" spans="1:13" ht="15.75" customHeight="1">
      <c r="A158" s="1475"/>
      <c r="B158" s="1475"/>
      <c r="C158" s="1475"/>
      <c r="D158" s="1475"/>
      <c r="E158" s="1475"/>
      <c r="F158" s="1475"/>
      <c r="G158" s="1475"/>
      <c r="H158" s="1475"/>
      <c r="I158" s="1475"/>
      <c r="J158" s="1475"/>
      <c r="K158" s="1475"/>
      <c r="L158" s="1475"/>
      <c r="M158" s="1475"/>
    </row>
    <row r="159" spans="1:13" ht="15.75" customHeight="1">
      <c r="A159" s="1475"/>
      <c r="B159" s="1475"/>
      <c r="C159" s="1475"/>
      <c r="D159" s="1475"/>
      <c r="E159" s="1475"/>
      <c r="F159" s="1475"/>
      <c r="G159" s="1475"/>
      <c r="H159" s="1475"/>
      <c r="I159" s="1475"/>
      <c r="J159" s="1475"/>
      <c r="K159" s="1475"/>
      <c r="L159" s="1475"/>
      <c r="M159" s="1475"/>
    </row>
    <row r="160" spans="1:13" ht="15.75" customHeight="1">
      <c r="A160" s="1475"/>
      <c r="B160" s="1475"/>
      <c r="C160" s="1475"/>
      <c r="D160" s="1475"/>
      <c r="E160" s="1475"/>
      <c r="F160" s="1475"/>
      <c r="G160" s="1475"/>
      <c r="H160" s="1475"/>
      <c r="I160" s="1475"/>
      <c r="J160" s="1475"/>
      <c r="K160" s="1475"/>
      <c r="L160" s="1475"/>
      <c r="M160" s="1475"/>
    </row>
    <row r="161" spans="1:13" ht="15.75" customHeight="1">
      <c r="A161" s="1475"/>
      <c r="B161" s="1475"/>
      <c r="C161" s="1475"/>
      <c r="D161" s="1475"/>
      <c r="E161" s="1475"/>
      <c r="F161" s="1475"/>
      <c r="G161" s="1475"/>
      <c r="H161" s="1475"/>
      <c r="I161" s="1475"/>
      <c r="J161" s="1475"/>
      <c r="K161" s="1475"/>
      <c r="L161" s="1475"/>
      <c r="M161" s="1475"/>
    </row>
    <row r="162" spans="1:13" ht="15.75" customHeight="1">
      <c r="A162" s="1475"/>
      <c r="B162" s="1475"/>
      <c r="C162" s="1475"/>
      <c r="D162" s="1475"/>
      <c r="E162" s="1475"/>
      <c r="F162" s="1475"/>
      <c r="G162" s="1475"/>
      <c r="H162" s="1475"/>
      <c r="I162" s="1475"/>
      <c r="J162" s="1475"/>
      <c r="K162" s="1475"/>
      <c r="L162" s="1475"/>
      <c r="M162" s="1475"/>
    </row>
    <row r="163" spans="1:13" ht="15.75" customHeight="1">
      <c r="A163" s="1475"/>
      <c r="B163" s="1475"/>
      <c r="C163" s="1475"/>
      <c r="D163" s="1475"/>
      <c r="E163" s="1475"/>
      <c r="F163" s="1475"/>
      <c r="G163" s="1475"/>
      <c r="H163" s="1475"/>
      <c r="I163" s="1475"/>
      <c r="J163" s="1475"/>
      <c r="K163" s="1475"/>
      <c r="L163" s="1475"/>
      <c r="M163" s="1475"/>
    </row>
    <row r="164" spans="1:13" ht="15.75" customHeight="1">
      <c r="A164" s="1475"/>
      <c r="B164" s="1475"/>
      <c r="C164" s="1475"/>
      <c r="D164" s="1475"/>
      <c r="E164" s="1475"/>
      <c r="F164" s="1475"/>
      <c r="G164" s="1475"/>
      <c r="H164" s="1475"/>
      <c r="I164" s="1475"/>
      <c r="J164" s="1475"/>
      <c r="K164" s="1475"/>
      <c r="L164" s="1475"/>
      <c r="M164" s="1475"/>
    </row>
    <row r="165" spans="1:13" ht="15.75" customHeight="1">
      <c r="A165" s="1475"/>
      <c r="B165" s="1475"/>
      <c r="C165" s="1475"/>
      <c r="D165" s="1475"/>
      <c r="E165" s="1475"/>
      <c r="F165" s="1475"/>
      <c r="G165" s="1475"/>
      <c r="H165" s="1475"/>
      <c r="I165" s="1475"/>
      <c r="J165" s="1475"/>
      <c r="K165" s="1475"/>
      <c r="L165" s="1475"/>
      <c r="M165" s="1475"/>
    </row>
    <row r="166" spans="1:13" ht="15.75" customHeight="1">
      <c r="A166" s="1475"/>
      <c r="B166" s="1475"/>
      <c r="C166" s="1475"/>
      <c r="D166" s="1475"/>
      <c r="E166" s="1475"/>
      <c r="F166" s="1475"/>
      <c r="G166" s="1475"/>
      <c r="H166" s="1475"/>
      <c r="I166" s="1475"/>
      <c r="J166" s="1475"/>
      <c r="K166" s="1475"/>
      <c r="L166" s="1475"/>
      <c r="M166" s="1475"/>
    </row>
    <row r="167" spans="1:13" ht="15.75" customHeight="1">
      <c r="A167" s="1475"/>
      <c r="B167" s="1475"/>
      <c r="C167" s="1475"/>
      <c r="D167" s="1475"/>
      <c r="E167" s="1475"/>
      <c r="F167" s="1475"/>
      <c r="G167" s="1475"/>
      <c r="H167" s="1475"/>
      <c r="I167" s="1475"/>
      <c r="J167" s="1475"/>
      <c r="K167" s="1475"/>
      <c r="L167" s="1475"/>
      <c r="M167" s="1475"/>
    </row>
    <row r="168" spans="1:13" ht="15.75" customHeight="1">
      <c r="A168" s="1475"/>
      <c r="B168" s="1475"/>
      <c r="C168" s="1475"/>
      <c r="D168" s="1475"/>
      <c r="E168" s="1475"/>
      <c r="F168" s="1475"/>
      <c r="G168" s="1475"/>
      <c r="H168" s="1475"/>
      <c r="I168" s="1475"/>
      <c r="J168" s="1475"/>
      <c r="K168" s="1475"/>
      <c r="L168" s="1475"/>
      <c r="M168" s="1475"/>
    </row>
    <row r="169" spans="1:13" ht="15.75" customHeight="1">
      <c r="A169" s="1475"/>
      <c r="B169" s="1475"/>
      <c r="C169" s="1475"/>
      <c r="D169" s="1475"/>
      <c r="E169" s="1475"/>
      <c r="F169" s="1475"/>
      <c r="G169" s="1475"/>
      <c r="H169" s="1475"/>
      <c r="I169" s="1475"/>
      <c r="J169" s="1475"/>
      <c r="K169" s="1475"/>
      <c r="L169" s="1475"/>
      <c r="M169" s="1475"/>
    </row>
    <row r="170" spans="1:13" ht="15.75" customHeight="1">
      <c r="A170" s="1475"/>
      <c r="B170" s="1475"/>
      <c r="C170" s="1475"/>
      <c r="D170" s="1475"/>
      <c r="E170" s="1475"/>
      <c r="F170" s="1475"/>
      <c r="G170" s="1475"/>
      <c r="H170" s="1475"/>
      <c r="I170" s="1475"/>
      <c r="J170" s="1475"/>
      <c r="K170" s="1475"/>
      <c r="L170" s="1475"/>
      <c r="M170" s="1475"/>
    </row>
    <row r="171" spans="1:13" ht="15.75" customHeight="1">
      <c r="A171" s="1475"/>
      <c r="B171" s="1475"/>
      <c r="C171" s="1475"/>
      <c r="D171" s="1475"/>
      <c r="E171" s="1475"/>
      <c r="F171" s="1475"/>
      <c r="G171" s="1475"/>
      <c r="H171" s="1475"/>
      <c r="I171" s="1475"/>
      <c r="J171" s="1475"/>
      <c r="K171" s="1475"/>
      <c r="L171" s="1475"/>
      <c r="M171" s="1475"/>
    </row>
    <row r="172" spans="1:13" ht="15.75" customHeight="1">
      <c r="A172" s="1475"/>
      <c r="B172" s="1475"/>
      <c r="C172" s="1475"/>
      <c r="D172" s="1475"/>
      <c r="E172" s="1475"/>
      <c r="F172" s="1475"/>
      <c r="G172" s="1475"/>
      <c r="H172" s="1475"/>
      <c r="I172" s="1475"/>
      <c r="J172" s="1475"/>
      <c r="K172" s="1475"/>
      <c r="L172" s="1475"/>
      <c r="M172" s="1475"/>
    </row>
    <row r="173" spans="1:13" ht="15.75" customHeight="1">
      <c r="A173" s="1475"/>
      <c r="B173" s="1475"/>
      <c r="C173" s="1475"/>
      <c r="D173" s="1475"/>
      <c r="E173" s="1475"/>
      <c r="F173" s="1475"/>
      <c r="G173" s="1475"/>
      <c r="H173" s="1475"/>
      <c r="I173" s="1475"/>
      <c r="J173" s="1475"/>
      <c r="K173" s="1475"/>
      <c r="L173" s="1475"/>
      <c r="M173" s="1475"/>
    </row>
    <row r="174" spans="1:13" ht="15.75" customHeight="1">
      <c r="A174" s="1475"/>
      <c r="B174" s="1475"/>
      <c r="C174" s="1475"/>
      <c r="D174" s="1475"/>
      <c r="E174" s="1475"/>
      <c r="F174" s="1475"/>
      <c r="G174" s="1475"/>
      <c r="H174" s="1475"/>
      <c r="I174" s="1475"/>
      <c r="J174" s="1475"/>
      <c r="K174" s="1475"/>
      <c r="L174" s="1475"/>
      <c r="M174" s="1475"/>
    </row>
    <row r="175" spans="1:13" ht="15.75" customHeight="1">
      <c r="A175" s="1475"/>
      <c r="B175" s="1475"/>
      <c r="C175" s="1475"/>
      <c r="D175" s="1475"/>
      <c r="E175" s="1475"/>
      <c r="F175" s="1475"/>
      <c r="G175" s="1475"/>
      <c r="H175" s="1475"/>
      <c r="I175" s="1475"/>
      <c r="J175" s="1475"/>
      <c r="K175" s="1475"/>
      <c r="L175" s="1475"/>
      <c r="M175" s="1475"/>
    </row>
    <row r="176" spans="1:13" ht="15.75" customHeight="1">
      <c r="A176" s="1475"/>
      <c r="B176" s="1475"/>
      <c r="C176" s="1475"/>
      <c r="D176" s="1475"/>
      <c r="E176" s="1475"/>
      <c r="F176" s="1475"/>
      <c r="G176" s="1475"/>
      <c r="H176" s="1475"/>
      <c r="I176" s="1475"/>
      <c r="J176" s="1475"/>
      <c r="K176" s="1475"/>
      <c r="L176" s="1475"/>
      <c r="M176" s="1475"/>
    </row>
    <row r="177" spans="1:13" ht="15.75" customHeight="1">
      <c r="A177" s="1475"/>
      <c r="B177" s="1475"/>
      <c r="C177" s="1475"/>
      <c r="D177" s="1475"/>
      <c r="E177" s="1475"/>
      <c r="F177" s="1475"/>
      <c r="G177" s="1475"/>
      <c r="H177" s="1475"/>
      <c r="I177" s="1475"/>
      <c r="J177" s="1475"/>
      <c r="K177" s="1475"/>
      <c r="L177" s="1475"/>
      <c r="M177" s="1475"/>
    </row>
    <row r="178" spans="1:13" ht="15.75" customHeight="1">
      <c r="A178" s="1475"/>
      <c r="B178" s="1475"/>
      <c r="C178" s="1475"/>
      <c r="D178" s="1475"/>
      <c r="E178" s="1475"/>
      <c r="F178" s="1475"/>
      <c r="G178" s="1475"/>
      <c r="H178" s="1475"/>
      <c r="I178" s="1475"/>
      <c r="J178" s="1475"/>
      <c r="K178" s="1475"/>
      <c r="L178" s="1475"/>
      <c r="M178" s="1475"/>
    </row>
    <row r="179" spans="1:13" ht="15.75" customHeight="1">
      <c r="A179" s="1475"/>
      <c r="B179" s="1475"/>
      <c r="C179" s="1475"/>
      <c r="D179" s="1475"/>
      <c r="E179" s="1475"/>
      <c r="F179" s="1475"/>
      <c r="G179" s="1475"/>
      <c r="H179" s="1475"/>
      <c r="I179" s="1475"/>
      <c r="J179" s="1475"/>
      <c r="K179" s="1475"/>
      <c r="L179" s="1475"/>
      <c r="M179" s="1475"/>
    </row>
    <row r="180" spans="1:13" ht="15.75" customHeight="1">
      <c r="A180" s="1475"/>
      <c r="B180" s="1475"/>
      <c r="C180" s="1475"/>
      <c r="D180" s="1475"/>
      <c r="E180" s="1475"/>
      <c r="F180" s="1475"/>
      <c r="G180" s="1475"/>
      <c r="H180" s="1475"/>
      <c r="I180" s="1475"/>
      <c r="J180" s="1475"/>
      <c r="K180" s="1475"/>
      <c r="L180" s="1475"/>
      <c r="M180" s="1475"/>
    </row>
    <row r="181" spans="1:13" ht="15.75" customHeight="1">
      <c r="A181" s="1475"/>
      <c r="B181" s="1475"/>
      <c r="C181" s="1475"/>
      <c r="D181" s="1475"/>
      <c r="E181" s="1475"/>
      <c r="F181" s="1475"/>
      <c r="G181" s="1475"/>
      <c r="H181" s="1475"/>
      <c r="I181" s="1475"/>
      <c r="J181" s="1475"/>
      <c r="K181" s="1475"/>
      <c r="L181" s="1475"/>
      <c r="M181" s="1475"/>
    </row>
    <row r="182" spans="1:13" ht="15.75" customHeight="1">
      <c r="A182" s="1475"/>
      <c r="B182" s="1475"/>
      <c r="C182" s="1475"/>
      <c r="D182" s="1475"/>
      <c r="E182" s="1475"/>
      <c r="F182" s="1475"/>
      <c r="G182" s="1475"/>
      <c r="H182" s="1475"/>
      <c r="I182" s="1475"/>
      <c r="J182" s="1475"/>
      <c r="K182" s="1475"/>
      <c r="L182" s="1475"/>
      <c r="M182" s="1475"/>
    </row>
    <row r="183" spans="1:13" ht="15.75" customHeight="1">
      <c r="A183" s="1475"/>
      <c r="B183" s="1475"/>
      <c r="C183" s="1475"/>
      <c r="D183" s="1475"/>
      <c r="E183" s="1475"/>
      <c r="F183" s="1475"/>
      <c r="G183" s="1475"/>
      <c r="H183" s="1475"/>
      <c r="I183" s="1475"/>
      <c r="J183" s="1475"/>
      <c r="K183" s="1475"/>
      <c r="L183" s="1475"/>
      <c r="M183" s="1475"/>
    </row>
    <row r="184" spans="1:13" ht="15.75" customHeight="1">
      <c r="A184" s="1475"/>
      <c r="B184" s="1475"/>
      <c r="C184" s="1475"/>
      <c r="D184" s="1475"/>
      <c r="E184" s="1475"/>
      <c r="F184" s="1475"/>
      <c r="G184" s="1475"/>
      <c r="H184" s="1475"/>
      <c r="I184" s="1475"/>
      <c r="J184" s="1475"/>
      <c r="K184" s="1475"/>
      <c r="L184" s="1475"/>
      <c r="M184" s="1475"/>
    </row>
    <row r="185" spans="1:13" ht="15.75" customHeight="1">
      <c r="A185" s="1475"/>
      <c r="B185" s="1475"/>
      <c r="C185" s="1475"/>
      <c r="D185" s="1475"/>
      <c r="E185" s="1475"/>
      <c r="F185" s="1475"/>
      <c r="G185" s="1475"/>
      <c r="H185" s="1475"/>
      <c r="I185" s="1475"/>
      <c r="J185" s="1475"/>
      <c r="K185" s="1475"/>
      <c r="L185" s="1475"/>
      <c r="M185" s="1475"/>
    </row>
    <row r="186" spans="1:13" ht="15.75" customHeight="1">
      <c r="A186" s="1475"/>
      <c r="B186" s="1475"/>
      <c r="C186" s="1475"/>
      <c r="D186" s="1475"/>
      <c r="E186" s="1475"/>
      <c r="F186" s="1475"/>
      <c r="G186" s="1475"/>
      <c r="H186" s="1475"/>
      <c r="I186" s="1475"/>
      <c r="J186" s="1475"/>
      <c r="K186" s="1475"/>
      <c r="L186" s="1475"/>
      <c r="M186" s="1475"/>
    </row>
    <row r="187" spans="1:13" ht="15.75" customHeight="1">
      <c r="A187" s="1475"/>
      <c r="B187" s="1475"/>
      <c r="C187" s="1475"/>
      <c r="D187" s="1475"/>
      <c r="E187" s="1475"/>
      <c r="F187" s="1475"/>
      <c r="G187" s="1475"/>
      <c r="H187" s="1475"/>
      <c r="I187" s="1475"/>
      <c r="J187" s="1475"/>
      <c r="K187" s="1475"/>
      <c r="L187" s="1475"/>
      <c r="M187" s="1475"/>
    </row>
    <row r="188" spans="1:13" ht="15.75" customHeight="1">
      <c r="A188" s="1475"/>
      <c r="B188" s="1475"/>
      <c r="C188" s="1475"/>
      <c r="D188" s="1475"/>
      <c r="E188" s="1475"/>
      <c r="F188" s="1475"/>
      <c r="G188" s="1475"/>
      <c r="H188" s="1475"/>
      <c r="I188" s="1475"/>
      <c r="J188" s="1475"/>
      <c r="K188" s="1475"/>
      <c r="L188" s="1475"/>
      <c r="M188" s="1475"/>
    </row>
    <row r="189" spans="1:13" ht="15.75" customHeight="1">
      <c r="A189" s="1475"/>
      <c r="B189" s="1475"/>
      <c r="C189" s="1475"/>
      <c r="D189" s="1475"/>
      <c r="E189" s="1475"/>
      <c r="F189" s="1475"/>
      <c r="G189" s="1475"/>
      <c r="H189" s="1475"/>
      <c r="I189" s="1475"/>
      <c r="J189" s="1475"/>
      <c r="K189" s="1475"/>
      <c r="L189" s="1475"/>
      <c r="M189" s="1475"/>
    </row>
    <row r="190" spans="1:13" ht="15.75" customHeight="1">
      <c r="A190" s="1475"/>
      <c r="B190" s="1475"/>
      <c r="C190" s="1475"/>
      <c r="D190" s="1475"/>
      <c r="E190" s="1475"/>
      <c r="F190" s="1475"/>
      <c r="G190" s="1475"/>
      <c r="H190" s="1475"/>
      <c r="I190" s="1475"/>
      <c r="J190" s="1475"/>
      <c r="K190" s="1475"/>
      <c r="L190" s="1475"/>
      <c r="M190" s="1475"/>
    </row>
    <row r="191" spans="1:13" ht="15.75" customHeight="1">
      <c r="A191" s="1475"/>
      <c r="B191" s="1475"/>
      <c r="C191" s="1475"/>
      <c r="D191" s="1475"/>
      <c r="E191" s="1475"/>
      <c r="F191" s="1475"/>
      <c r="G191" s="1475"/>
      <c r="H191" s="1475"/>
      <c r="I191" s="1475"/>
      <c r="J191" s="1475"/>
      <c r="K191" s="1475"/>
      <c r="L191" s="1475"/>
      <c r="M191" s="1475"/>
    </row>
    <row r="192" spans="1:13" ht="15.75" customHeight="1">
      <c r="A192" s="1475"/>
      <c r="B192" s="1475"/>
      <c r="C192" s="1475"/>
      <c r="D192" s="1475"/>
      <c r="E192" s="1475"/>
      <c r="F192" s="1475"/>
      <c r="G192" s="1475"/>
      <c r="H192" s="1475"/>
      <c r="I192" s="1475"/>
      <c r="J192" s="1475"/>
      <c r="K192" s="1475"/>
      <c r="L192" s="1475"/>
      <c r="M192" s="1475"/>
    </row>
    <row r="193" spans="1:13" ht="15.75" customHeight="1">
      <c r="A193" s="1475"/>
      <c r="B193" s="1475"/>
      <c r="C193" s="1475"/>
      <c r="D193" s="1475"/>
      <c r="E193" s="1475"/>
      <c r="F193" s="1475"/>
      <c r="G193" s="1475"/>
      <c r="H193" s="1475"/>
      <c r="I193" s="1475"/>
      <c r="J193" s="1475"/>
      <c r="K193" s="1475"/>
      <c r="L193" s="1475"/>
      <c r="M193" s="1475"/>
    </row>
    <row r="194" spans="1:13" ht="15.75" customHeight="1">
      <c r="A194" s="1475"/>
      <c r="B194" s="1475"/>
      <c r="C194" s="1475"/>
      <c r="D194" s="1475"/>
      <c r="E194" s="1475"/>
      <c r="F194" s="1475"/>
      <c r="G194" s="1475"/>
      <c r="H194" s="1475"/>
      <c r="I194" s="1475"/>
      <c r="J194" s="1475"/>
      <c r="K194" s="1475"/>
      <c r="L194" s="1475"/>
      <c r="M194" s="1475"/>
    </row>
    <row r="195" spans="1:13" ht="15.75" customHeight="1">
      <c r="A195" s="1475"/>
      <c r="B195" s="1475"/>
      <c r="C195" s="1475"/>
      <c r="D195" s="1475"/>
      <c r="E195" s="1475"/>
      <c r="F195" s="1475"/>
      <c r="G195" s="1475"/>
      <c r="H195" s="1475"/>
      <c r="I195" s="1475"/>
      <c r="J195" s="1475"/>
      <c r="K195" s="1475"/>
      <c r="L195" s="1475"/>
      <c r="M195" s="1475"/>
    </row>
    <row r="196" spans="1:13" ht="15.75" customHeight="1">
      <c r="A196" s="1475"/>
      <c r="B196" s="1475"/>
      <c r="C196" s="1475"/>
      <c r="D196" s="1475"/>
      <c r="E196" s="1475"/>
      <c r="F196" s="1475"/>
      <c r="G196" s="1475"/>
      <c r="H196" s="1475"/>
      <c r="I196" s="1475"/>
      <c r="J196" s="1475"/>
      <c r="K196" s="1475"/>
      <c r="L196" s="1475"/>
      <c r="M196" s="1475"/>
    </row>
    <row r="197" spans="1:13" ht="15.75" customHeight="1">
      <c r="A197" s="1475"/>
      <c r="B197" s="1475"/>
      <c r="C197" s="1475"/>
      <c r="D197" s="1475"/>
      <c r="E197" s="1475"/>
      <c r="F197" s="1475"/>
      <c r="G197" s="1475"/>
      <c r="H197" s="1475"/>
      <c r="I197" s="1475"/>
      <c r="J197" s="1475"/>
      <c r="K197" s="1475"/>
      <c r="L197" s="1475"/>
      <c r="M197" s="1475"/>
    </row>
    <row r="198" spans="1:13" ht="15.75" customHeight="1">
      <c r="A198" s="1475"/>
      <c r="B198" s="1475"/>
      <c r="C198" s="1475"/>
      <c r="D198" s="1475"/>
      <c r="E198" s="1475"/>
      <c r="F198" s="1475"/>
      <c r="G198" s="1475"/>
      <c r="H198" s="1475"/>
      <c r="I198" s="1475"/>
      <c r="J198" s="1475"/>
      <c r="K198" s="1475"/>
      <c r="L198" s="1475"/>
      <c r="M198" s="1475"/>
    </row>
    <row r="199" spans="1:13" ht="15.75" customHeight="1">
      <c r="A199" s="1475"/>
      <c r="B199" s="1475"/>
      <c r="C199" s="1475"/>
      <c r="D199" s="1475"/>
      <c r="E199" s="1475"/>
      <c r="F199" s="1475"/>
      <c r="G199" s="1475"/>
      <c r="H199" s="1475"/>
      <c r="I199" s="1475"/>
      <c r="J199" s="1475"/>
      <c r="K199" s="1475"/>
      <c r="L199" s="1475"/>
      <c r="M199" s="1475"/>
    </row>
    <row r="200" spans="1:13" ht="15.75" customHeight="1">
      <c r="A200" s="1475"/>
      <c r="B200" s="1475"/>
      <c r="C200" s="1475"/>
      <c r="D200" s="1475"/>
      <c r="E200" s="1475"/>
      <c r="F200" s="1475"/>
      <c r="G200" s="1475"/>
      <c r="H200" s="1475"/>
      <c r="I200" s="1475"/>
      <c r="J200" s="1475"/>
      <c r="K200" s="1475"/>
      <c r="L200" s="1475"/>
      <c r="M200" s="1475"/>
    </row>
    <row r="201" spans="1:13" ht="15.75" customHeight="1">
      <c r="A201" s="1475"/>
      <c r="B201" s="1475"/>
      <c r="C201" s="1475"/>
      <c r="D201" s="1475"/>
      <c r="E201" s="1475"/>
      <c r="F201" s="1475"/>
      <c r="G201" s="1475"/>
      <c r="H201" s="1475"/>
      <c r="I201" s="1475"/>
      <c r="J201" s="1475"/>
      <c r="K201" s="1475"/>
      <c r="L201" s="1475"/>
      <c r="M201" s="1475"/>
    </row>
    <row r="202" spans="1:13" ht="15.75" customHeight="1">
      <c r="A202" s="1475"/>
      <c r="B202" s="1475"/>
      <c r="C202" s="1475"/>
      <c r="D202" s="1475"/>
      <c r="E202" s="1475"/>
      <c r="F202" s="1475"/>
      <c r="G202" s="1475"/>
      <c r="H202" s="1475"/>
      <c r="I202" s="1475"/>
      <c r="J202" s="1475"/>
      <c r="K202" s="1475"/>
      <c r="L202" s="1475"/>
      <c r="M202" s="1475"/>
    </row>
    <row r="203" spans="1:13" ht="15.75" customHeight="1">
      <c r="A203" s="1475"/>
      <c r="B203" s="1475"/>
      <c r="C203" s="1475"/>
      <c r="D203" s="1475"/>
      <c r="E203" s="1475"/>
      <c r="F203" s="1475"/>
      <c r="G203" s="1475"/>
      <c r="H203" s="1475"/>
      <c r="I203" s="1475"/>
      <c r="J203" s="1475"/>
      <c r="K203" s="1475"/>
      <c r="L203" s="1475"/>
      <c r="M203" s="1475"/>
    </row>
    <row r="204" spans="1:13" ht="15.75" customHeight="1">
      <c r="A204" s="1475"/>
      <c r="B204" s="1475"/>
      <c r="C204" s="1475"/>
      <c r="D204" s="1475"/>
      <c r="E204" s="1475"/>
      <c r="F204" s="1475"/>
      <c r="G204" s="1475"/>
      <c r="H204" s="1475"/>
      <c r="I204" s="1475"/>
      <c r="J204" s="1475"/>
      <c r="K204" s="1475"/>
      <c r="L204" s="1475"/>
      <c r="M204" s="1475"/>
    </row>
    <row r="205" spans="1:13" ht="15.75" customHeight="1">
      <c r="A205" s="1475"/>
      <c r="B205" s="1475"/>
      <c r="C205" s="1475"/>
      <c r="D205" s="1475"/>
      <c r="E205" s="1475"/>
      <c r="F205" s="1475"/>
      <c r="G205" s="1475"/>
      <c r="H205" s="1475"/>
      <c r="I205" s="1475"/>
      <c r="J205" s="1475"/>
      <c r="K205" s="1475"/>
      <c r="L205" s="1475"/>
      <c r="M205" s="1475"/>
    </row>
    <row r="206" spans="1:13" ht="15.75" customHeight="1">
      <c r="A206" s="1475"/>
      <c r="B206" s="1475"/>
      <c r="C206" s="1475"/>
      <c r="D206" s="1475"/>
      <c r="E206" s="1475"/>
      <c r="F206" s="1475"/>
      <c r="G206" s="1475"/>
      <c r="H206" s="1475"/>
      <c r="I206" s="1475"/>
      <c r="J206" s="1475"/>
      <c r="K206" s="1475"/>
      <c r="L206" s="1475"/>
      <c r="M206" s="1475"/>
    </row>
    <row r="207" spans="1:13" ht="15.75" customHeight="1">
      <c r="A207" s="1475"/>
      <c r="B207" s="1475"/>
      <c r="C207" s="1475"/>
      <c r="D207" s="1475"/>
      <c r="E207" s="1475"/>
      <c r="F207" s="1475"/>
      <c r="G207" s="1475"/>
      <c r="H207" s="1475"/>
      <c r="I207" s="1475"/>
      <c r="J207" s="1475"/>
      <c r="K207" s="1475"/>
      <c r="L207" s="1475"/>
      <c r="M207" s="1475"/>
    </row>
    <row r="208" spans="1:13" ht="15.75" customHeight="1">
      <c r="A208" s="1475"/>
      <c r="B208" s="1475"/>
      <c r="C208" s="1475"/>
      <c r="D208" s="1475"/>
      <c r="E208" s="1475"/>
      <c r="F208" s="1475"/>
      <c r="G208" s="1475"/>
      <c r="H208" s="1475"/>
      <c r="I208" s="1475"/>
      <c r="J208" s="1475"/>
      <c r="K208" s="1475"/>
      <c r="L208" s="1475"/>
      <c r="M208" s="1475"/>
    </row>
    <row r="209" spans="1:13" ht="15.75" customHeight="1">
      <c r="A209" s="1475"/>
      <c r="B209" s="1475"/>
      <c r="C209" s="1475"/>
      <c r="D209" s="1475"/>
      <c r="E209" s="1475"/>
      <c r="F209" s="1475"/>
      <c r="G209" s="1475"/>
      <c r="H209" s="1475"/>
      <c r="I209" s="1475"/>
      <c r="J209" s="1475"/>
      <c r="K209" s="1475"/>
      <c r="L209" s="1475"/>
      <c r="M209" s="1475"/>
    </row>
    <row r="210" spans="1:13" ht="15.75" customHeight="1">
      <c r="A210" s="1475"/>
      <c r="B210" s="1475"/>
      <c r="C210" s="1475"/>
      <c r="D210" s="1475"/>
      <c r="E210" s="1475"/>
      <c r="F210" s="1475"/>
      <c r="G210" s="1475"/>
      <c r="H210" s="1475"/>
      <c r="I210" s="1475"/>
      <c r="J210" s="1475"/>
      <c r="K210" s="1475"/>
      <c r="L210" s="1475"/>
      <c r="M210" s="1475"/>
    </row>
    <row r="211" spans="1:13" ht="15.75" customHeight="1">
      <c r="A211" s="1475"/>
      <c r="B211" s="1475"/>
      <c r="C211" s="1475"/>
      <c r="D211" s="1475"/>
      <c r="E211" s="1475"/>
      <c r="F211" s="1475"/>
      <c r="G211" s="1475"/>
      <c r="H211" s="1475"/>
      <c r="I211" s="1475"/>
      <c r="J211" s="1475"/>
      <c r="K211" s="1475"/>
      <c r="L211" s="1475"/>
      <c r="M211" s="1475"/>
    </row>
    <row r="212" spans="1:13" ht="15.75" customHeight="1">
      <c r="A212" s="1475"/>
      <c r="B212" s="1475"/>
      <c r="C212" s="1475"/>
      <c r="D212" s="1475"/>
      <c r="E212" s="1475"/>
      <c r="F212" s="1475"/>
      <c r="G212" s="1475"/>
      <c r="H212" s="1475"/>
      <c r="I212" s="1475"/>
      <c r="J212" s="1475"/>
      <c r="K212" s="1475"/>
      <c r="L212" s="1475"/>
      <c r="M212" s="1475"/>
    </row>
    <row r="213" spans="1:13" ht="15.75" customHeight="1">
      <c r="A213" s="1475"/>
      <c r="B213" s="1475"/>
      <c r="C213" s="1475"/>
      <c r="D213" s="1475"/>
      <c r="E213" s="1475"/>
      <c r="F213" s="1475"/>
      <c r="G213" s="1475"/>
      <c r="H213" s="1475"/>
      <c r="I213" s="1475"/>
      <c r="J213" s="1475"/>
      <c r="K213" s="1475"/>
      <c r="L213" s="1475"/>
      <c r="M213" s="1475"/>
    </row>
    <row r="214" spans="1:13" ht="15.75" customHeight="1">
      <c r="A214" s="1475"/>
      <c r="B214" s="1475"/>
      <c r="C214" s="1475"/>
      <c r="D214" s="1475"/>
      <c r="E214" s="1475"/>
      <c r="F214" s="1475"/>
      <c r="G214" s="1475"/>
      <c r="H214" s="1475"/>
      <c r="I214" s="1475"/>
      <c r="J214" s="1475"/>
      <c r="K214" s="1475"/>
      <c r="L214" s="1475"/>
      <c r="M214" s="1475"/>
    </row>
    <row r="215" spans="1:13" ht="15.75" customHeight="1">
      <c r="A215" s="1475"/>
      <c r="B215" s="1475"/>
      <c r="C215" s="1475"/>
      <c r="D215" s="1475"/>
      <c r="E215" s="1475"/>
      <c r="F215" s="1475"/>
      <c r="G215" s="1475"/>
      <c r="H215" s="1475"/>
      <c r="I215" s="1475"/>
      <c r="J215" s="1475"/>
      <c r="K215" s="1475"/>
      <c r="L215" s="1475"/>
      <c r="M215" s="1475"/>
    </row>
    <row r="216" spans="1:13" ht="15.75" customHeight="1">
      <c r="A216" s="1475"/>
      <c r="B216" s="1475"/>
      <c r="C216" s="1475"/>
      <c r="D216" s="1475"/>
      <c r="E216" s="1475"/>
      <c r="F216" s="1475"/>
      <c r="G216" s="1475"/>
      <c r="H216" s="1475"/>
      <c r="I216" s="1475"/>
      <c r="J216" s="1475"/>
      <c r="K216" s="1475"/>
      <c r="L216" s="1475"/>
      <c r="M216" s="1475"/>
    </row>
    <row r="217" spans="1:13" ht="15.75" customHeight="1">
      <c r="A217" s="1475"/>
      <c r="B217" s="1475"/>
      <c r="C217" s="1475"/>
      <c r="D217" s="1475"/>
      <c r="E217" s="1475"/>
      <c r="F217" s="1475"/>
      <c r="G217" s="1475"/>
      <c r="H217" s="1475"/>
      <c r="I217" s="1475"/>
      <c r="J217" s="1475"/>
      <c r="K217" s="1475"/>
      <c r="L217" s="1475"/>
      <c r="M217" s="1475"/>
    </row>
    <row r="218" spans="1:13" ht="15.75" customHeight="1">
      <c r="A218" s="1475"/>
      <c r="B218" s="1475"/>
      <c r="C218" s="1475"/>
      <c r="D218" s="1475"/>
      <c r="E218" s="1475"/>
      <c r="F218" s="1475"/>
      <c r="G218" s="1475"/>
      <c r="H218" s="1475"/>
      <c r="I218" s="1475"/>
      <c r="J218" s="1475"/>
      <c r="K218" s="1475"/>
      <c r="L218" s="1475"/>
      <c r="M218" s="1475"/>
    </row>
    <row r="219" spans="1:13" ht="15.75" customHeight="1">
      <c r="A219" s="1475"/>
      <c r="B219" s="1475"/>
      <c r="C219" s="1475"/>
      <c r="D219" s="1475"/>
      <c r="E219" s="1475"/>
      <c r="F219" s="1475"/>
      <c r="G219" s="1475"/>
      <c r="H219" s="1475"/>
      <c r="I219" s="1475"/>
      <c r="J219" s="1475"/>
      <c r="K219" s="1475"/>
      <c r="L219" s="1475"/>
      <c r="M219" s="1475"/>
    </row>
    <row r="220" spans="1:13" ht="15.75" customHeight="1">
      <c r="A220" s="1475"/>
      <c r="B220" s="1475"/>
      <c r="C220" s="1475"/>
      <c r="D220" s="1475"/>
      <c r="E220" s="1475"/>
      <c r="F220" s="1475"/>
      <c r="G220" s="1475"/>
      <c r="H220" s="1475"/>
      <c r="I220" s="1475"/>
      <c r="J220" s="1475"/>
      <c r="K220" s="1475"/>
      <c r="L220" s="1475"/>
      <c r="M220" s="1475"/>
    </row>
    <row r="221" spans="1:13" ht="15.75" customHeight="1">
      <c r="A221" s="1475"/>
      <c r="B221" s="1475"/>
      <c r="C221" s="1475"/>
      <c r="D221" s="1475"/>
      <c r="E221" s="1475"/>
      <c r="F221" s="1475"/>
      <c r="G221" s="1475"/>
      <c r="H221" s="1475"/>
      <c r="I221" s="1475"/>
      <c r="J221" s="1475"/>
      <c r="K221" s="1475"/>
      <c r="L221" s="1475"/>
      <c r="M221" s="1475"/>
    </row>
    <row r="222" spans="1:13" ht="15.75" customHeight="1">
      <c r="A222" s="1475"/>
      <c r="B222" s="1475"/>
      <c r="C222" s="1475"/>
      <c r="D222" s="1475"/>
      <c r="E222" s="1475"/>
      <c r="F222" s="1475"/>
      <c r="G222" s="1475"/>
      <c r="H222" s="1475"/>
      <c r="I222" s="1475"/>
      <c r="J222" s="1475"/>
      <c r="K222" s="1475"/>
      <c r="L222" s="1475"/>
      <c r="M222" s="1475"/>
    </row>
    <row r="223" spans="1:13" ht="15.75" customHeight="1">
      <c r="A223" s="1475"/>
      <c r="B223" s="1475"/>
      <c r="C223" s="1475"/>
      <c r="D223" s="1475"/>
      <c r="E223" s="1475"/>
      <c r="F223" s="1475"/>
      <c r="G223" s="1475"/>
      <c r="H223" s="1475"/>
      <c r="I223" s="1475"/>
      <c r="J223" s="1475"/>
      <c r="K223" s="1475"/>
      <c r="L223" s="1475"/>
      <c r="M223" s="1475"/>
    </row>
    <row r="224" spans="1:13" ht="15.75" customHeight="1">
      <c r="A224" s="1475"/>
      <c r="B224" s="1475"/>
      <c r="C224" s="1475"/>
      <c r="D224" s="1475"/>
      <c r="E224" s="1475"/>
      <c r="F224" s="1475"/>
      <c r="G224" s="1475"/>
      <c r="H224" s="1475"/>
      <c r="I224" s="1475"/>
      <c r="J224" s="1475"/>
      <c r="K224" s="1475"/>
      <c r="L224" s="1475"/>
      <c r="M224" s="1475"/>
    </row>
    <row r="225" spans="1:13" ht="15.75" customHeight="1">
      <c r="A225" s="1475"/>
      <c r="B225" s="1475"/>
      <c r="C225" s="1475"/>
      <c r="D225" s="1475"/>
      <c r="E225" s="1475"/>
      <c r="F225" s="1475"/>
      <c r="G225" s="1475"/>
      <c r="H225" s="1475"/>
      <c r="I225" s="1475"/>
      <c r="J225" s="1475"/>
      <c r="K225" s="1475"/>
      <c r="L225" s="1475"/>
      <c r="M225" s="1475"/>
    </row>
    <row r="226" spans="1:13" ht="15.75" customHeight="1">
      <c r="A226" s="1475"/>
      <c r="B226" s="1475"/>
      <c r="C226" s="1475"/>
      <c r="D226" s="1475"/>
      <c r="E226" s="1475"/>
      <c r="F226" s="1475"/>
      <c r="G226" s="1475"/>
      <c r="H226" s="1475"/>
      <c r="I226" s="1475"/>
      <c r="J226" s="1475"/>
      <c r="K226" s="1475"/>
      <c r="L226" s="1475"/>
      <c r="M226" s="1475"/>
    </row>
    <row r="227" spans="1:13" ht="15.75" customHeight="1">
      <c r="A227" s="1475"/>
      <c r="B227" s="1475"/>
      <c r="C227" s="1475"/>
      <c r="D227" s="1475"/>
      <c r="E227" s="1475"/>
      <c r="F227" s="1475"/>
      <c r="G227" s="1475"/>
      <c r="H227" s="1475"/>
      <c r="I227" s="1475"/>
      <c r="J227" s="1475"/>
      <c r="K227" s="1475"/>
      <c r="L227" s="1475"/>
      <c r="M227" s="1475"/>
    </row>
    <row r="228" spans="1:13" ht="15.75" customHeight="1">
      <c r="A228" s="1475"/>
      <c r="B228" s="1475"/>
      <c r="C228" s="1475"/>
      <c r="D228" s="1475"/>
      <c r="E228" s="1475"/>
      <c r="F228" s="1475"/>
      <c r="G228" s="1475"/>
      <c r="H228" s="1475"/>
      <c r="I228" s="1475"/>
      <c r="J228" s="1475"/>
      <c r="K228" s="1475"/>
      <c r="L228" s="1475"/>
      <c r="M228" s="1475"/>
    </row>
    <row r="229" spans="1:13" ht="15.75" customHeight="1">
      <c r="A229" s="1475"/>
      <c r="B229" s="1475"/>
      <c r="C229" s="1475"/>
      <c r="D229" s="1475"/>
      <c r="E229" s="1475"/>
      <c r="F229" s="1475"/>
      <c r="G229" s="1475"/>
      <c r="H229" s="1475"/>
      <c r="I229" s="1475"/>
      <c r="J229" s="1475"/>
      <c r="K229" s="1475"/>
      <c r="L229" s="1475"/>
      <c r="M229" s="1475"/>
    </row>
    <row r="230" spans="1:13" ht="15.75" customHeight="1">
      <c r="A230" s="1475"/>
      <c r="B230" s="1475"/>
      <c r="C230" s="1475"/>
      <c r="D230" s="1475"/>
      <c r="E230" s="1475"/>
      <c r="F230" s="1475"/>
      <c r="G230" s="1475"/>
      <c r="H230" s="1475"/>
      <c r="I230" s="1475"/>
      <c r="J230" s="1475"/>
      <c r="K230" s="1475"/>
      <c r="L230" s="1475"/>
      <c r="M230" s="1475"/>
    </row>
    <row r="231" spans="1:13" ht="15.75" customHeight="1">
      <c r="A231" s="1475"/>
      <c r="B231" s="1475"/>
      <c r="C231" s="1475"/>
      <c r="D231" s="1475"/>
      <c r="E231" s="1475"/>
      <c r="F231" s="1475"/>
      <c r="G231" s="1475"/>
      <c r="H231" s="1475"/>
      <c r="I231" s="1475"/>
      <c r="J231" s="1475"/>
      <c r="K231" s="1475"/>
      <c r="L231" s="1475"/>
      <c r="M231" s="1475"/>
    </row>
    <row r="232" spans="1:13" ht="15.75" customHeight="1">
      <c r="A232" s="1475"/>
      <c r="B232" s="1475"/>
      <c r="C232" s="1475"/>
      <c r="D232" s="1475"/>
      <c r="E232" s="1475"/>
      <c r="F232" s="1475"/>
      <c r="G232" s="1475"/>
      <c r="H232" s="1475"/>
      <c r="I232" s="1475"/>
      <c r="J232" s="1475"/>
      <c r="K232" s="1475"/>
      <c r="L232" s="1475"/>
      <c r="M232" s="1475"/>
    </row>
    <row r="233" spans="1:13" ht="15.75" customHeight="1">
      <c r="A233" s="1475"/>
      <c r="B233" s="1475"/>
      <c r="C233" s="1475"/>
      <c r="D233" s="1475"/>
      <c r="E233" s="1475"/>
      <c r="F233" s="1475"/>
      <c r="G233" s="1475"/>
      <c r="H233" s="1475"/>
      <c r="I233" s="1475"/>
      <c r="J233" s="1475"/>
      <c r="K233" s="1475"/>
      <c r="L233" s="1475"/>
      <c r="M233" s="1475"/>
    </row>
    <row r="234" spans="1:13" ht="15.75" customHeight="1">
      <c r="A234" s="1475"/>
      <c r="B234" s="1475"/>
      <c r="C234" s="1475"/>
      <c r="D234" s="1475"/>
      <c r="E234" s="1475"/>
      <c r="F234" s="1475"/>
      <c r="G234" s="1475"/>
      <c r="H234" s="1475"/>
      <c r="I234" s="1475"/>
      <c r="J234" s="1475"/>
      <c r="K234" s="1475"/>
      <c r="L234" s="1475"/>
      <c r="M234" s="1475"/>
    </row>
    <row r="235" spans="1:13" ht="15.75" customHeight="1">
      <c r="A235" s="1475"/>
      <c r="B235" s="1475"/>
      <c r="C235" s="1475"/>
      <c r="D235" s="1475"/>
      <c r="E235" s="1475"/>
      <c r="F235" s="1475"/>
      <c r="G235" s="1475"/>
      <c r="H235" s="1475"/>
      <c r="I235" s="1475"/>
      <c r="J235" s="1475"/>
      <c r="K235" s="1475"/>
      <c r="L235" s="1475"/>
      <c r="M235" s="1475"/>
    </row>
    <row r="236" spans="1:13" ht="15.75" customHeight="1">
      <c r="A236" s="1475"/>
      <c r="B236" s="1475"/>
      <c r="C236" s="1475"/>
      <c r="D236" s="1475"/>
      <c r="E236" s="1475"/>
      <c r="F236" s="1475"/>
      <c r="G236" s="1475"/>
      <c r="H236" s="1475"/>
      <c r="I236" s="1475"/>
      <c r="J236" s="1475"/>
      <c r="K236" s="1475"/>
      <c r="L236" s="1475"/>
      <c r="M236" s="1475"/>
    </row>
    <row r="237" spans="1:13" ht="15.75" customHeight="1">
      <c r="A237" s="1475"/>
      <c r="B237" s="1475"/>
      <c r="C237" s="1475"/>
      <c r="D237" s="1475"/>
      <c r="E237" s="1475"/>
      <c r="F237" s="1475"/>
      <c r="G237" s="1475"/>
      <c r="H237" s="1475"/>
      <c r="I237" s="1475"/>
      <c r="J237" s="1475"/>
      <c r="K237" s="1475"/>
      <c r="L237" s="1475"/>
      <c r="M237" s="1475"/>
    </row>
    <row r="238" spans="1:13" ht="15.75" customHeight="1">
      <c r="A238" s="1475"/>
      <c r="B238" s="1475"/>
      <c r="C238" s="1475"/>
      <c r="D238" s="1475"/>
      <c r="E238" s="1475"/>
      <c r="F238" s="1475"/>
      <c r="G238" s="1475"/>
      <c r="H238" s="1475"/>
      <c r="I238" s="1475"/>
      <c r="J238" s="1475"/>
      <c r="K238" s="1475"/>
      <c r="L238" s="1475"/>
      <c r="M238" s="1475"/>
    </row>
    <row r="239" spans="1:13" ht="15.75" customHeight="1">
      <c r="A239" s="1475"/>
      <c r="B239" s="1475"/>
      <c r="C239" s="1475"/>
      <c r="D239" s="1475"/>
      <c r="E239" s="1475"/>
      <c r="F239" s="1475"/>
      <c r="G239" s="1475"/>
      <c r="H239" s="1475"/>
      <c r="I239" s="1475"/>
      <c r="J239" s="1475"/>
      <c r="K239" s="1475"/>
      <c r="L239" s="1475"/>
      <c r="M239" s="1475"/>
    </row>
    <row r="240" spans="1:13" ht="15.75" customHeight="1">
      <c r="A240" s="1475"/>
      <c r="B240" s="1475"/>
      <c r="C240" s="1475"/>
      <c r="D240" s="1475"/>
      <c r="E240" s="1475"/>
      <c r="F240" s="1475"/>
      <c r="G240" s="1475"/>
      <c r="H240" s="1475"/>
      <c r="I240" s="1475"/>
      <c r="J240" s="1475"/>
      <c r="K240" s="1475"/>
      <c r="L240" s="1475"/>
      <c r="M240" s="1475"/>
    </row>
    <row r="241" spans="1:13" ht="15.75" customHeight="1">
      <c r="A241" s="1475"/>
      <c r="B241" s="1475"/>
      <c r="C241" s="1475"/>
      <c r="D241" s="1475"/>
      <c r="E241" s="1475"/>
      <c r="F241" s="1475"/>
      <c r="G241" s="1475"/>
      <c r="H241" s="1475"/>
      <c r="I241" s="1475"/>
      <c r="J241" s="1475"/>
      <c r="K241" s="1475"/>
      <c r="L241" s="1475"/>
      <c r="M241" s="1475"/>
    </row>
    <row r="242" spans="1:13" ht="15.75" customHeight="1">
      <c r="A242" s="1475"/>
      <c r="B242" s="1475"/>
      <c r="C242" s="1475"/>
      <c r="D242" s="1475"/>
      <c r="E242" s="1475"/>
      <c r="F242" s="1475"/>
      <c r="G242" s="1475"/>
      <c r="H242" s="1475"/>
      <c r="I242" s="1475"/>
      <c r="J242" s="1475"/>
      <c r="K242" s="1475"/>
      <c r="L242" s="1475"/>
      <c r="M242" s="1475"/>
    </row>
    <row r="243" spans="1:13" ht="15.75" customHeight="1">
      <c r="A243" s="1475"/>
      <c r="B243" s="1475"/>
      <c r="C243" s="1475"/>
      <c r="D243" s="1475"/>
      <c r="E243" s="1475"/>
      <c r="F243" s="1475"/>
      <c r="G243" s="1475"/>
      <c r="H243" s="1475"/>
      <c r="I243" s="1475"/>
      <c r="J243" s="1475"/>
      <c r="K243" s="1475"/>
      <c r="L243" s="1475"/>
      <c r="M243" s="1475"/>
    </row>
    <row r="244" spans="1:13" ht="15.75" customHeight="1">
      <c r="A244" s="1475"/>
      <c r="B244" s="1475"/>
      <c r="C244" s="1475"/>
      <c r="D244" s="1475"/>
      <c r="E244" s="1475"/>
      <c r="F244" s="1475"/>
      <c r="G244" s="1475"/>
      <c r="H244" s="1475"/>
      <c r="I244" s="1475"/>
      <c r="J244" s="1475"/>
      <c r="K244" s="1475"/>
      <c r="L244" s="1475"/>
      <c r="M244" s="1475"/>
    </row>
    <row r="245" spans="1:13" ht="15.75" customHeight="1">
      <c r="A245" s="1475"/>
      <c r="B245" s="1475"/>
      <c r="C245" s="1475"/>
      <c r="D245" s="1475"/>
      <c r="E245" s="1475"/>
      <c r="F245" s="1475"/>
      <c r="G245" s="1475"/>
      <c r="H245" s="1475"/>
      <c r="I245" s="1475"/>
      <c r="J245" s="1475"/>
      <c r="K245" s="1475"/>
      <c r="L245" s="1475"/>
      <c r="M245" s="1475"/>
    </row>
    <row r="246" spans="1:13" ht="15.75" customHeight="1">
      <c r="A246" s="1475"/>
      <c r="B246" s="1475"/>
      <c r="C246" s="1475"/>
      <c r="D246" s="1475"/>
      <c r="E246" s="1475"/>
      <c r="F246" s="1475"/>
      <c r="G246" s="1475"/>
      <c r="H246" s="1475"/>
      <c r="I246" s="1475"/>
      <c r="J246" s="1475"/>
      <c r="K246" s="1475"/>
      <c r="L246" s="1475"/>
      <c r="M246" s="1475"/>
    </row>
    <row r="247" spans="1:13" ht="15.75" customHeight="1">
      <c r="A247" s="1475"/>
      <c r="B247" s="1475"/>
      <c r="C247" s="1475"/>
      <c r="D247" s="1475"/>
      <c r="E247" s="1475"/>
      <c r="F247" s="1475"/>
      <c r="G247" s="1475"/>
      <c r="H247" s="1475"/>
      <c r="I247" s="1475"/>
      <c r="J247" s="1475"/>
      <c r="K247" s="1475"/>
      <c r="L247" s="1475"/>
      <c r="M247" s="1475"/>
    </row>
    <row r="248" spans="1:13" ht="15.75" customHeight="1">
      <c r="A248" s="1475"/>
      <c r="B248" s="1475"/>
      <c r="C248" s="1475"/>
      <c r="D248" s="1475"/>
      <c r="E248" s="1475"/>
      <c r="F248" s="1475"/>
      <c r="G248" s="1475"/>
      <c r="H248" s="1475"/>
      <c r="I248" s="1475"/>
      <c r="J248" s="1475"/>
      <c r="K248" s="1475"/>
      <c r="L248" s="1475"/>
      <c r="M248" s="1475"/>
    </row>
    <row r="249" spans="1:13" ht="15.75" customHeight="1">
      <c r="A249" s="1475"/>
      <c r="B249" s="1475"/>
      <c r="C249" s="1475"/>
      <c r="D249" s="1475"/>
      <c r="E249" s="1475"/>
      <c r="F249" s="1475"/>
      <c r="G249" s="1475"/>
      <c r="H249" s="1475"/>
      <c r="I249" s="1475"/>
      <c r="J249" s="1475"/>
      <c r="K249" s="1475"/>
      <c r="L249" s="1475"/>
      <c r="M249" s="1475"/>
    </row>
    <row r="250" spans="1:13" ht="15.75" customHeight="1">
      <c r="A250" s="1475"/>
      <c r="B250" s="1475"/>
      <c r="C250" s="1475"/>
      <c r="D250" s="1475"/>
      <c r="E250" s="1475"/>
      <c r="F250" s="1475"/>
      <c r="G250" s="1475"/>
      <c r="H250" s="1475"/>
      <c r="I250" s="1475"/>
      <c r="J250" s="1475"/>
      <c r="K250" s="1475"/>
      <c r="L250" s="1475"/>
      <c r="M250" s="1475"/>
    </row>
    <row r="251" spans="1:13" ht="15.75" customHeight="1">
      <c r="A251" s="1475"/>
      <c r="B251" s="1475"/>
      <c r="C251" s="1475"/>
      <c r="D251" s="1475"/>
      <c r="E251" s="1475"/>
      <c r="F251" s="1475"/>
      <c r="G251" s="1475"/>
      <c r="H251" s="1475"/>
      <c r="I251" s="1475"/>
      <c r="J251" s="1475"/>
      <c r="K251" s="1475"/>
      <c r="L251" s="1475"/>
      <c r="M251" s="1475"/>
    </row>
    <row r="252" spans="1:13" ht="15.75" customHeight="1">
      <c r="A252" s="1475"/>
      <c r="B252" s="1475"/>
      <c r="C252" s="1475"/>
      <c r="D252" s="1475"/>
      <c r="E252" s="1475"/>
      <c r="F252" s="1475"/>
      <c r="G252" s="1475"/>
      <c r="H252" s="1475"/>
      <c r="I252" s="1475"/>
      <c r="J252" s="1475"/>
      <c r="K252" s="1475"/>
      <c r="L252" s="1475"/>
      <c r="M252" s="1475"/>
    </row>
    <row r="253" spans="1:13" ht="15.75" customHeight="1">
      <c r="A253" s="1475"/>
      <c r="B253" s="1475"/>
      <c r="C253" s="1475"/>
      <c r="D253" s="1475"/>
      <c r="E253" s="1475"/>
      <c r="F253" s="1475"/>
      <c r="G253" s="1475"/>
      <c r="H253" s="1475"/>
      <c r="I253" s="1475"/>
      <c r="J253" s="1475"/>
      <c r="K253" s="1475"/>
      <c r="L253" s="1475"/>
      <c r="M253" s="1475"/>
    </row>
    <row r="254" spans="1:13" ht="15.75" customHeight="1">
      <c r="A254" s="1475"/>
      <c r="B254" s="1475"/>
      <c r="C254" s="1475"/>
      <c r="D254" s="1475"/>
      <c r="E254" s="1475"/>
      <c r="F254" s="1475"/>
      <c r="G254" s="1475"/>
      <c r="H254" s="1475"/>
      <c r="I254" s="1475"/>
      <c r="J254" s="1475"/>
      <c r="K254" s="1475"/>
      <c r="L254" s="1475"/>
      <c r="M254" s="1475"/>
    </row>
    <row r="255" spans="1:13" ht="15.75" customHeight="1">
      <c r="A255" s="1475"/>
      <c r="B255" s="1475"/>
      <c r="C255" s="1475"/>
      <c r="D255" s="1475"/>
      <c r="E255" s="1475"/>
      <c r="F255" s="1475"/>
      <c r="G255" s="1475"/>
      <c r="H255" s="1475"/>
      <c r="I255" s="1475"/>
      <c r="J255" s="1475"/>
      <c r="K255" s="1475"/>
      <c r="L255" s="1475"/>
      <c r="M255" s="1475"/>
    </row>
    <row r="256" spans="1:13" ht="15.75" customHeight="1">
      <c r="A256" s="1475"/>
      <c r="B256" s="1475"/>
      <c r="C256" s="1475"/>
      <c r="D256" s="1475"/>
      <c r="E256" s="1475"/>
      <c r="F256" s="1475"/>
      <c r="G256" s="1475"/>
      <c r="H256" s="1475"/>
      <c r="I256" s="1475"/>
      <c r="J256" s="1475"/>
      <c r="K256" s="1475"/>
      <c r="L256" s="1475"/>
      <c r="M256" s="1475"/>
    </row>
    <row r="257" spans="1:13" ht="15.75" customHeight="1">
      <c r="A257" s="1475"/>
      <c r="B257" s="1475"/>
      <c r="C257" s="1475"/>
      <c r="D257" s="1475"/>
      <c r="E257" s="1475"/>
      <c r="F257" s="1475"/>
      <c r="G257" s="1475"/>
      <c r="H257" s="1475"/>
      <c r="I257" s="1475"/>
      <c r="J257" s="1475"/>
      <c r="K257" s="1475"/>
      <c r="L257" s="1475"/>
      <c r="M257" s="1475"/>
    </row>
    <row r="258" spans="1:13" ht="15.75" customHeight="1">
      <c r="A258" s="1475"/>
      <c r="B258" s="1475"/>
      <c r="C258" s="1475"/>
      <c r="D258" s="1475"/>
      <c r="E258" s="1475"/>
      <c r="F258" s="1475"/>
      <c r="G258" s="1475"/>
      <c r="H258" s="1475"/>
      <c r="I258" s="1475"/>
      <c r="J258" s="1475"/>
      <c r="K258" s="1475"/>
      <c r="L258" s="1475"/>
      <c r="M258" s="1475"/>
    </row>
    <row r="259" spans="1:13" ht="15.75" customHeight="1">
      <c r="A259" s="1475"/>
      <c r="B259" s="1475"/>
      <c r="C259" s="1475"/>
      <c r="D259" s="1475"/>
      <c r="E259" s="1475"/>
      <c r="F259" s="1475"/>
      <c r="G259" s="1475"/>
      <c r="H259" s="1475"/>
      <c r="I259" s="1475"/>
      <c r="J259" s="1475"/>
      <c r="K259" s="1475"/>
      <c r="L259" s="1475"/>
      <c r="M259" s="1475"/>
    </row>
    <row r="260" spans="1:13" ht="15.75" customHeight="1">
      <c r="A260" s="1475"/>
      <c r="B260" s="1475"/>
      <c r="C260" s="1475"/>
      <c r="D260" s="1475"/>
      <c r="E260" s="1475"/>
      <c r="F260" s="1475"/>
      <c r="G260" s="1475"/>
      <c r="H260" s="1475"/>
      <c r="I260" s="1475"/>
      <c r="J260" s="1475"/>
      <c r="K260" s="1475"/>
      <c r="L260" s="1475"/>
      <c r="M260" s="1475"/>
    </row>
    <row r="261" spans="1:13" ht="15.75" customHeight="1">
      <c r="A261" s="1475"/>
      <c r="B261" s="1475"/>
      <c r="C261" s="1475"/>
      <c r="D261" s="1475"/>
      <c r="E261" s="1475"/>
      <c r="F261" s="1475"/>
      <c r="G261" s="1475"/>
      <c r="H261" s="1475"/>
      <c r="I261" s="1475"/>
      <c r="J261" s="1475"/>
      <c r="K261" s="1475"/>
      <c r="L261" s="1475"/>
      <c r="M261" s="1475"/>
    </row>
    <row r="262" spans="1:13" ht="15.75" customHeight="1">
      <c r="A262" s="1475"/>
      <c r="B262" s="1475"/>
      <c r="C262" s="1475"/>
      <c r="D262" s="1475"/>
      <c r="E262" s="1475"/>
      <c r="F262" s="1475"/>
      <c r="G262" s="1475"/>
      <c r="H262" s="1475"/>
      <c r="I262" s="1475"/>
      <c r="J262" s="1475"/>
      <c r="K262" s="1475"/>
      <c r="L262" s="1475"/>
      <c r="M262" s="1475"/>
    </row>
    <row r="263" spans="1:13" ht="15.75" customHeight="1">
      <c r="A263" s="1475"/>
      <c r="B263" s="1475"/>
      <c r="C263" s="1475"/>
      <c r="D263" s="1475"/>
      <c r="E263" s="1475"/>
      <c r="F263" s="1475"/>
      <c r="G263" s="1475"/>
      <c r="H263" s="1475"/>
      <c r="I263" s="1475"/>
      <c r="J263" s="1475"/>
      <c r="K263" s="1475"/>
      <c r="L263" s="1475"/>
      <c r="M263" s="1475"/>
    </row>
    <row r="264" spans="1:13" ht="15.75" customHeight="1">
      <c r="A264" s="1475"/>
      <c r="B264" s="1475"/>
      <c r="C264" s="1475"/>
      <c r="D264" s="1475"/>
      <c r="E264" s="1475"/>
      <c r="F264" s="1475"/>
      <c r="G264" s="1475"/>
      <c r="H264" s="1475"/>
      <c r="I264" s="1475"/>
      <c r="J264" s="1475"/>
      <c r="K264" s="1475"/>
      <c r="L264" s="1475"/>
      <c r="M264" s="1475"/>
    </row>
    <row r="265" spans="1:13" ht="15.75" customHeight="1">
      <c r="A265" s="1475"/>
      <c r="B265" s="1475"/>
      <c r="C265" s="1475"/>
      <c r="D265" s="1475"/>
      <c r="E265" s="1475"/>
      <c r="F265" s="1475"/>
      <c r="G265" s="1475"/>
      <c r="H265" s="1475"/>
      <c r="I265" s="1475"/>
      <c r="J265" s="1475"/>
      <c r="K265" s="1475"/>
      <c r="L265" s="1475"/>
      <c r="M265" s="1475"/>
    </row>
    <row r="266" spans="1:13" ht="15.75" customHeight="1">
      <c r="A266" s="1475"/>
      <c r="B266" s="1475"/>
      <c r="C266" s="1475"/>
      <c r="D266" s="1475"/>
      <c r="E266" s="1475"/>
      <c r="F266" s="1475"/>
      <c r="G266" s="1475"/>
      <c r="H266" s="1475"/>
      <c r="I266" s="1475"/>
      <c r="J266" s="1475"/>
      <c r="K266" s="1475"/>
      <c r="L266" s="1475"/>
      <c r="M266" s="1475"/>
    </row>
    <row r="267" spans="1:13" ht="15.75" customHeight="1">
      <c r="A267" s="1475"/>
      <c r="B267" s="1475"/>
      <c r="C267" s="1475"/>
      <c r="D267" s="1475"/>
      <c r="E267" s="1475"/>
      <c r="F267" s="1475"/>
      <c r="G267" s="1475"/>
      <c r="H267" s="1475"/>
      <c r="I267" s="1475"/>
      <c r="J267" s="1475"/>
      <c r="K267" s="1475"/>
      <c r="L267" s="1475"/>
      <c r="M267" s="1475"/>
    </row>
    <row r="268" spans="1:13" ht="15.75" customHeight="1">
      <c r="A268" s="1475"/>
      <c r="B268" s="1475"/>
      <c r="C268" s="1475"/>
      <c r="D268" s="1475"/>
      <c r="E268" s="1475"/>
      <c r="F268" s="1475"/>
      <c r="G268" s="1475"/>
      <c r="H268" s="1475"/>
      <c r="I268" s="1475"/>
      <c r="J268" s="1475"/>
      <c r="K268" s="1475"/>
      <c r="L268" s="1475"/>
      <c r="M268" s="1475"/>
    </row>
    <row r="269" spans="1:13" ht="15.75" customHeight="1">
      <c r="A269" s="1475"/>
      <c r="B269" s="1475"/>
      <c r="C269" s="1475"/>
      <c r="D269" s="1475"/>
      <c r="E269" s="1475"/>
      <c r="F269" s="1475"/>
      <c r="G269" s="1475"/>
      <c r="H269" s="1475"/>
      <c r="I269" s="1475"/>
      <c r="J269" s="1475"/>
      <c r="K269" s="1475"/>
      <c r="L269" s="1475"/>
      <c r="M269" s="1475"/>
    </row>
    <row r="270" spans="1:13" ht="15.75" customHeight="1">
      <c r="A270" s="1475"/>
      <c r="B270" s="1475"/>
      <c r="C270" s="1475"/>
      <c r="D270" s="1475"/>
      <c r="E270" s="1475"/>
      <c r="F270" s="1475"/>
      <c r="G270" s="1475"/>
      <c r="H270" s="1475"/>
      <c r="I270" s="1475"/>
      <c r="J270" s="1475"/>
      <c r="K270" s="1475"/>
      <c r="L270" s="1475"/>
      <c r="M270" s="1475"/>
    </row>
    <row r="271" spans="1:13" ht="15.75" customHeight="1">
      <c r="A271" s="1475"/>
      <c r="B271" s="1475"/>
      <c r="C271" s="1475"/>
      <c r="D271" s="1475"/>
      <c r="E271" s="1475"/>
      <c r="F271" s="1475"/>
      <c r="G271" s="1475"/>
      <c r="H271" s="1475"/>
      <c r="I271" s="1475"/>
      <c r="J271" s="1475"/>
      <c r="K271" s="1475"/>
      <c r="L271" s="1475"/>
      <c r="M271" s="1475"/>
    </row>
    <row r="272" spans="1:13" ht="15.75" customHeight="1">
      <c r="A272" s="1475"/>
      <c r="B272" s="1475"/>
      <c r="C272" s="1475"/>
      <c r="D272" s="1475"/>
      <c r="E272" s="1475"/>
      <c r="F272" s="1475"/>
      <c r="G272" s="1475"/>
      <c r="H272" s="1475"/>
      <c r="I272" s="1475"/>
      <c r="J272" s="1475"/>
      <c r="K272" s="1475"/>
      <c r="L272" s="1475"/>
      <c r="M272" s="1475"/>
    </row>
    <row r="273" spans="1:13" ht="15.75" customHeight="1">
      <c r="A273" s="1475"/>
      <c r="B273" s="1475"/>
      <c r="C273" s="1475"/>
      <c r="D273" s="1475"/>
      <c r="E273" s="1475"/>
      <c r="F273" s="1475"/>
      <c r="G273" s="1475"/>
      <c r="H273" s="1475"/>
      <c r="I273" s="1475"/>
      <c r="J273" s="1475"/>
      <c r="K273" s="1475"/>
      <c r="L273" s="1475"/>
      <c r="M273" s="1475"/>
    </row>
    <row r="274" spans="1:13" ht="15.75" customHeight="1">
      <c r="A274" s="1475"/>
      <c r="B274" s="1475"/>
      <c r="C274" s="1475"/>
      <c r="D274" s="1475"/>
      <c r="E274" s="1475"/>
      <c r="F274" s="1475"/>
      <c r="G274" s="1475"/>
      <c r="H274" s="1475"/>
      <c r="I274" s="1475"/>
      <c r="J274" s="1475"/>
      <c r="K274" s="1475"/>
      <c r="L274" s="1475"/>
      <c r="M274" s="1475"/>
    </row>
    <row r="275" spans="1:13" ht="15.75" customHeight="1">
      <c r="A275" s="1475"/>
      <c r="B275" s="1475"/>
      <c r="C275" s="1475"/>
      <c r="D275" s="1475"/>
      <c r="E275" s="1475"/>
      <c r="F275" s="1475"/>
      <c r="G275" s="1475"/>
      <c r="H275" s="1475"/>
      <c r="I275" s="1475"/>
      <c r="J275" s="1475"/>
      <c r="K275" s="1475"/>
      <c r="L275" s="1475"/>
      <c r="M275" s="1475"/>
    </row>
    <row r="276" spans="1:13" ht="15.75" customHeight="1">
      <c r="A276" s="1475"/>
      <c r="B276" s="1475"/>
      <c r="C276" s="1475"/>
      <c r="D276" s="1475"/>
      <c r="E276" s="1475"/>
      <c r="F276" s="1475"/>
      <c r="G276" s="1475"/>
      <c r="H276" s="1475"/>
      <c r="I276" s="1475"/>
      <c r="J276" s="1475"/>
      <c r="K276" s="1475"/>
      <c r="L276" s="1475"/>
      <c r="M276" s="1475"/>
    </row>
    <row r="277" spans="1:13" ht="15.75" customHeight="1">
      <c r="A277" s="1475"/>
      <c r="B277" s="1475"/>
      <c r="C277" s="1475"/>
      <c r="D277" s="1475"/>
      <c r="E277" s="1475"/>
      <c r="F277" s="1475"/>
      <c r="G277" s="1475"/>
      <c r="H277" s="1475"/>
      <c r="I277" s="1475"/>
      <c r="J277" s="1475"/>
      <c r="K277" s="1475"/>
      <c r="L277" s="1475"/>
      <c r="M277" s="1475"/>
    </row>
    <row r="278" spans="1:13" ht="15.75" customHeight="1">
      <c r="A278" s="1475"/>
      <c r="B278" s="1475"/>
      <c r="C278" s="1475"/>
      <c r="D278" s="1475"/>
      <c r="E278" s="1475"/>
      <c r="F278" s="1475"/>
      <c r="G278" s="1475"/>
      <c r="H278" s="1475"/>
      <c r="I278" s="1475"/>
      <c r="J278" s="1475"/>
      <c r="K278" s="1475"/>
      <c r="L278" s="1475"/>
      <c r="M278" s="1475"/>
    </row>
    <row r="279" spans="1:13" ht="15.75" customHeight="1">
      <c r="A279" s="1475"/>
      <c r="B279" s="1475"/>
      <c r="C279" s="1475"/>
      <c r="D279" s="1475"/>
      <c r="E279" s="1475"/>
      <c r="F279" s="1475"/>
      <c r="G279" s="1475"/>
      <c r="H279" s="1475"/>
      <c r="I279" s="1475"/>
      <c r="J279" s="1475"/>
      <c r="K279" s="1475"/>
      <c r="L279" s="1475"/>
      <c r="M279" s="1475"/>
    </row>
    <row r="280" spans="1:13" ht="15.75" customHeight="1">
      <c r="A280" s="1475"/>
      <c r="B280" s="1475"/>
      <c r="C280" s="1475"/>
      <c r="D280" s="1475"/>
      <c r="E280" s="1475"/>
      <c r="F280" s="1475"/>
      <c r="G280" s="1475"/>
      <c r="H280" s="1475"/>
      <c r="I280" s="1475"/>
      <c r="J280" s="1475"/>
      <c r="K280" s="1475"/>
      <c r="L280" s="1475"/>
      <c r="M280" s="1475"/>
    </row>
    <row r="281" spans="1:13" ht="15.75" customHeight="1">
      <c r="A281" s="1475"/>
      <c r="B281" s="1475"/>
      <c r="C281" s="1475"/>
      <c r="D281" s="1475"/>
      <c r="E281" s="1475"/>
      <c r="F281" s="1475"/>
      <c r="G281" s="1475"/>
      <c r="H281" s="1475"/>
      <c r="I281" s="1475"/>
      <c r="J281" s="1475"/>
      <c r="K281" s="1475"/>
      <c r="L281" s="1475"/>
      <c r="M281" s="1475"/>
    </row>
    <row r="282" spans="1:13" ht="15.75" customHeight="1">
      <c r="A282" s="1475"/>
      <c r="B282" s="1475"/>
      <c r="C282" s="1475"/>
      <c r="D282" s="1475"/>
      <c r="E282" s="1475"/>
      <c r="F282" s="1475"/>
      <c r="G282" s="1475"/>
      <c r="H282" s="1475"/>
      <c r="I282" s="1475"/>
      <c r="J282" s="1475"/>
      <c r="K282" s="1475"/>
      <c r="L282" s="1475"/>
      <c r="M282" s="1475"/>
    </row>
    <row r="283" spans="1:13" ht="15.75" customHeight="1">
      <c r="A283" s="1475"/>
      <c r="B283" s="1475"/>
      <c r="C283" s="1475"/>
      <c r="D283" s="1475"/>
      <c r="E283" s="1475"/>
      <c r="F283" s="1475"/>
      <c r="G283" s="1475"/>
      <c r="H283" s="1475"/>
      <c r="I283" s="1475"/>
      <c r="J283" s="1475"/>
      <c r="K283" s="1475"/>
      <c r="L283" s="1475"/>
      <c r="M283" s="1475"/>
    </row>
    <row r="284" spans="1:13" ht="15.75" customHeight="1">
      <c r="A284" s="1475"/>
      <c r="B284" s="1475"/>
      <c r="C284" s="1475"/>
      <c r="D284" s="1475"/>
      <c r="E284" s="1475"/>
      <c r="F284" s="1475"/>
      <c r="G284" s="1475"/>
      <c r="H284" s="1475"/>
      <c r="I284" s="1475"/>
      <c r="J284" s="1475"/>
      <c r="K284" s="1475"/>
      <c r="L284" s="1475"/>
      <c r="M284" s="1475"/>
    </row>
    <row r="285" spans="1:13" ht="15.75" customHeight="1">
      <c r="A285" s="1475"/>
      <c r="B285" s="1475"/>
      <c r="C285" s="1475"/>
      <c r="D285" s="1475"/>
      <c r="E285" s="1475"/>
      <c r="F285" s="1475"/>
      <c r="G285" s="1475"/>
      <c r="H285" s="1475"/>
      <c r="I285" s="1475"/>
      <c r="J285" s="1475"/>
      <c r="K285" s="1475"/>
      <c r="L285" s="1475"/>
      <c r="M285" s="1475"/>
    </row>
    <row r="286" spans="1:13" ht="15.75" customHeight="1">
      <c r="A286" s="1475"/>
      <c r="B286" s="1475"/>
      <c r="C286" s="1475"/>
      <c r="D286" s="1475"/>
      <c r="E286" s="1475"/>
      <c r="F286" s="1475"/>
      <c r="G286" s="1475"/>
      <c r="H286" s="1475"/>
      <c r="I286" s="1475"/>
      <c r="J286" s="1475"/>
      <c r="K286" s="1475"/>
      <c r="L286" s="1475"/>
      <c r="M286" s="1475"/>
    </row>
    <row r="287" spans="1:13" ht="15.75" customHeight="1">
      <c r="A287" s="1475"/>
      <c r="B287" s="1475"/>
      <c r="C287" s="1475"/>
      <c r="D287" s="1475"/>
      <c r="E287" s="1475"/>
      <c r="F287" s="1475"/>
      <c r="G287" s="1475"/>
      <c r="H287" s="1475"/>
      <c r="I287" s="1475"/>
      <c r="J287" s="1475"/>
      <c r="K287" s="1475"/>
      <c r="L287" s="1475"/>
      <c r="M287" s="1475"/>
    </row>
    <row r="288" spans="1:13" ht="15.75" customHeight="1">
      <c r="A288" s="1475"/>
      <c r="B288" s="1475"/>
      <c r="C288" s="1475"/>
      <c r="D288" s="1475"/>
      <c r="E288" s="1475"/>
      <c r="F288" s="1475"/>
      <c r="G288" s="1475"/>
      <c r="H288" s="1475"/>
      <c r="I288" s="1475"/>
      <c r="J288" s="1475"/>
      <c r="K288" s="1475"/>
      <c r="L288" s="1475"/>
      <c r="M288" s="1475"/>
    </row>
    <row r="289" spans="1:13" ht="15.75" customHeight="1">
      <c r="A289" s="1475"/>
      <c r="B289" s="1475"/>
      <c r="C289" s="1475"/>
      <c r="D289" s="1475"/>
      <c r="E289" s="1475"/>
      <c r="F289" s="1475"/>
      <c r="G289" s="1475"/>
      <c r="H289" s="1475"/>
      <c r="I289" s="1475"/>
      <c r="J289" s="1475"/>
      <c r="K289" s="1475"/>
      <c r="L289" s="1475"/>
      <c r="M289" s="1475"/>
    </row>
    <row r="290" spans="1:13" ht="15.75" customHeight="1">
      <c r="A290" s="1475"/>
      <c r="B290" s="1475"/>
      <c r="C290" s="1475"/>
      <c r="D290" s="1475"/>
      <c r="E290" s="1475"/>
      <c r="F290" s="1475"/>
      <c r="G290" s="1475"/>
      <c r="H290" s="1475"/>
      <c r="I290" s="1475"/>
      <c r="J290" s="1475"/>
      <c r="K290" s="1475"/>
      <c r="L290" s="1475"/>
      <c r="M290" s="1475"/>
    </row>
    <row r="291" spans="1:13" ht="15.75" customHeight="1">
      <c r="A291" s="1475"/>
      <c r="B291" s="1475"/>
      <c r="C291" s="1475"/>
      <c r="D291" s="1475"/>
      <c r="E291" s="1475"/>
      <c r="F291" s="1475"/>
      <c r="G291" s="1475"/>
      <c r="H291" s="1475"/>
      <c r="I291" s="1475"/>
      <c r="J291" s="1475"/>
      <c r="K291" s="1475"/>
      <c r="L291" s="1475"/>
      <c r="M291" s="1475"/>
    </row>
    <row r="292" spans="1:13" ht="15.75" customHeight="1">
      <c r="A292" s="1475"/>
      <c r="B292" s="1475"/>
      <c r="C292" s="1475"/>
      <c r="D292" s="1475"/>
      <c r="E292" s="1475"/>
      <c r="F292" s="1475"/>
      <c r="G292" s="1475"/>
      <c r="H292" s="1475"/>
      <c r="I292" s="1475"/>
      <c r="J292" s="1475"/>
      <c r="K292" s="1475"/>
      <c r="L292" s="1475"/>
      <c r="M292" s="1475"/>
    </row>
    <row r="293" spans="1:13" ht="15.75" customHeight="1">
      <c r="A293" s="1475"/>
      <c r="B293" s="1475"/>
      <c r="C293" s="1475"/>
      <c r="D293" s="1475"/>
      <c r="E293" s="1475"/>
      <c r="F293" s="1475"/>
      <c r="G293" s="1475"/>
      <c r="H293" s="1475"/>
      <c r="I293" s="1475"/>
      <c r="J293" s="1475"/>
      <c r="K293" s="1475"/>
      <c r="L293" s="1475"/>
      <c r="M293" s="1475"/>
    </row>
    <row r="294" spans="1:13" ht="15.75" customHeight="1">
      <c r="A294" s="1475"/>
      <c r="B294" s="1475"/>
      <c r="C294" s="1475"/>
      <c r="D294" s="1475"/>
      <c r="E294" s="1475"/>
      <c r="F294" s="1475"/>
      <c r="G294" s="1475"/>
      <c r="H294" s="1475"/>
      <c r="I294" s="1475"/>
      <c r="J294" s="1475"/>
      <c r="K294" s="1475"/>
      <c r="L294" s="1475"/>
      <c r="M294" s="1475"/>
    </row>
    <row r="295" spans="1:13" ht="15.75" customHeight="1">
      <c r="A295" s="1475"/>
      <c r="B295" s="1475"/>
      <c r="C295" s="1475"/>
      <c r="D295" s="1475"/>
      <c r="E295" s="1475"/>
      <c r="F295" s="1475"/>
      <c r="G295" s="1475"/>
      <c r="H295" s="1475"/>
      <c r="I295" s="1475"/>
      <c r="J295" s="1475"/>
      <c r="K295" s="1475"/>
      <c r="L295" s="1475"/>
      <c r="M295" s="1475"/>
    </row>
    <row r="296" spans="1:13" ht="15.75" customHeight="1">
      <c r="A296" s="1475"/>
      <c r="B296" s="1475"/>
      <c r="C296" s="1475"/>
      <c r="D296" s="1475"/>
      <c r="E296" s="1475"/>
      <c r="F296" s="1475"/>
      <c r="G296" s="1475"/>
      <c r="H296" s="1475"/>
      <c r="I296" s="1475"/>
      <c r="J296" s="1475"/>
      <c r="K296" s="1475"/>
      <c r="L296" s="1475"/>
      <c r="M296" s="1475"/>
    </row>
    <row r="297" spans="1:13" ht="15.75" customHeight="1">
      <c r="A297" s="1475"/>
      <c r="B297" s="1475"/>
      <c r="C297" s="1475"/>
      <c r="D297" s="1475"/>
      <c r="E297" s="1475"/>
      <c r="F297" s="1475"/>
      <c r="G297" s="1475"/>
      <c r="H297" s="1475"/>
      <c r="I297" s="1475"/>
      <c r="J297" s="1475"/>
      <c r="K297" s="1475"/>
      <c r="L297" s="1475"/>
      <c r="M297" s="1475"/>
    </row>
    <row r="298" spans="1:13" ht="15.75" customHeight="1">
      <c r="A298" s="1475"/>
      <c r="B298" s="1475"/>
      <c r="C298" s="1475"/>
      <c r="D298" s="1475"/>
      <c r="E298" s="1475"/>
      <c r="F298" s="1475"/>
      <c r="G298" s="1475"/>
      <c r="H298" s="1475"/>
      <c r="I298" s="1475"/>
      <c r="J298" s="1475"/>
      <c r="K298" s="1475"/>
      <c r="L298" s="1475"/>
      <c r="M298" s="1475"/>
    </row>
    <row r="299" spans="1:13" ht="15.75" customHeight="1">
      <c r="A299" s="1475"/>
      <c r="B299" s="1475"/>
      <c r="C299" s="1475"/>
      <c r="D299" s="1475"/>
      <c r="E299" s="1475"/>
      <c r="F299" s="1475"/>
      <c r="G299" s="1475"/>
      <c r="H299" s="1475"/>
      <c r="I299" s="1475"/>
      <c r="J299" s="1475"/>
      <c r="K299" s="1475"/>
      <c r="L299" s="1475"/>
      <c r="M299" s="1475"/>
    </row>
    <row r="300" spans="1:13" ht="15.75" customHeight="1">
      <c r="A300" s="1475"/>
      <c r="B300" s="1475"/>
      <c r="C300" s="1475"/>
      <c r="D300" s="1475"/>
      <c r="E300" s="1475"/>
      <c r="F300" s="1475"/>
      <c r="G300" s="1475"/>
      <c r="H300" s="1475"/>
      <c r="I300" s="1475"/>
      <c r="J300" s="1475"/>
      <c r="K300" s="1475"/>
      <c r="L300" s="1475"/>
      <c r="M300" s="1475"/>
    </row>
    <row r="301" spans="1:13" ht="15.75" customHeight="1">
      <c r="A301" s="1475"/>
      <c r="B301" s="1475"/>
      <c r="C301" s="1475"/>
      <c r="D301" s="1475"/>
      <c r="E301" s="1475"/>
      <c r="F301" s="1475"/>
      <c r="G301" s="1475"/>
      <c r="H301" s="1475"/>
      <c r="I301" s="1475"/>
      <c r="J301" s="1475"/>
      <c r="K301" s="1475"/>
      <c r="L301" s="1475"/>
      <c r="M301" s="1475"/>
    </row>
    <row r="302" spans="1:13" ht="15.75" customHeight="1">
      <c r="A302" s="1475"/>
      <c r="B302" s="1475"/>
      <c r="C302" s="1475"/>
      <c r="D302" s="1475"/>
      <c r="E302" s="1475"/>
      <c r="F302" s="1475"/>
      <c r="G302" s="1475"/>
      <c r="H302" s="1475"/>
      <c r="I302" s="1475"/>
      <c r="J302" s="1475"/>
      <c r="K302" s="1475"/>
      <c r="L302" s="1475"/>
      <c r="M302" s="1475"/>
    </row>
    <row r="303" spans="1:13" ht="15.75" customHeight="1">
      <c r="A303" s="1475"/>
      <c r="B303" s="1475"/>
      <c r="C303" s="1475"/>
      <c r="D303" s="1475"/>
      <c r="E303" s="1475"/>
      <c r="F303" s="1475"/>
      <c r="G303" s="1475"/>
      <c r="H303" s="1475"/>
      <c r="I303" s="1475"/>
      <c r="J303" s="1475"/>
      <c r="K303" s="1475"/>
      <c r="L303" s="1475"/>
      <c r="M303" s="1475"/>
    </row>
    <row r="304" spans="1:13" ht="15.75" customHeight="1">
      <c r="A304" s="1475"/>
      <c r="B304" s="1475"/>
      <c r="C304" s="1475"/>
      <c r="D304" s="1475"/>
      <c r="E304" s="1475"/>
      <c r="F304" s="1475"/>
      <c r="G304" s="1475"/>
      <c r="H304" s="1475"/>
      <c r="I304" s="1475"/>
      <c r="J304" s="1475"/>
      <c r="K304" s="1475"/>
      <c r="L304" s="1475"/>
      <c r="M304" s="1475"/>
    </row>
    <row r="305" spans="1:13" ht="15.75" customHeight="1">
      <c r="A305" s="1475"/>
      <c r="B305" s="1475"/>
      <c r="C305" s="1475"/>
      <c r="D305" s="1475"/>
      <c r="E305" s="1475"/>
      <c r="F305" s="1475"/>
      <c r="G305" s="1475"/>
      <c r="H305" s="1475"/>
      <c r="I305" s="1475"/>
      <c r="J305" s="1475"/>
      <c r="K305" s="1475"/>
      <c r="L305" s="1475"/>
      <c r="M305" s="1475"/>
    </row>
    <row r="306" spans="1:13" ht="15.75" customHeight="1">
      <c r="A306" s="1475"/>
      <c r="B306" s="1475"/>
      <c r="C306" s="1475"/>
      <c r="D306" s="1475"/>
      <c r="E306" s="1475"/>
      <c r="F306" s="1475"/>
      <c r="G306" s="1475"/>
      <c r="H306" s="1475"/>
      <c r="I306" s="1475"/>
      <c r="J306" s="1475"/>
      <c r="K306" s="1475"/>
      <c r="L306" s="1475"/>
      <c r="M306" s="1475"/>
    </row>
    <row r="307" spans="1:13" ht="15.75" customHeight="1">
      <c r="A307" s="1475"/>
      <c r="B307" s="1475"/>
      <c r="C307" s="1475"/>
      <c r="D307" s="1475"/>
      <c r="E307" s="1475"/>
      <c r="F307" s="1475"/>
      <c r="G307" s="1475"/>
      <c r="H307" s="1475"/>
      <c r="I307" s="1475"/>
      <c r="J307" s="1475"/>
      <c r="K307" s="1475"/>
      <c r="L307" s="1475"/>
      <c r="M307" s="1475"/>
    </row>
    <row r="308" spans="1:13" ht="15.75" customHeight="1">
      <c r="A308" s="1475"/>
      <c r="B308" s="1475"/>
      <c r="C308" s="1475"/>
      <c r="D308" s="1475"/>
      <c r="E308" s="1475"/>
      <c r="F308" s="1475"/>
      <c r="G308" s="1475"/>
      <c r="H308" s="1475"/>
      <c r="I308" s="1475"/>
      <c r="J308" s="1475"/>
      <c r="K308" s="1475"/>
      <c r="L308" s="1475"/>
      <c r="M308" s="1475"/>
    </row>
    <row r="309" spans="1:13" ht="15.75" customHeight="1">
      <c r="A309" s="1475"/>
      <c r="B309" s="1475"/>
      <c r="C309" s="1475"/>
      <c r="D309" s="1475"/>
      <c r="E309" s="1475"/>
      <c r="F309" s="1475"/>
      <c r="G309" s="1475"/>
      <c r="H309" s="1475"/>
      <c r="I309" s="1475"/>
      <c r="J309" s="1475"/>
      <c r="K309" s="1475"/>
      <c r="L309" s="1475"/>
      <c r="M309" s="1475"/>
    </row>
    <row r="310" spans="1:13" ht="15.75" customHeight="1">
      <c r="A310" s="1475"/>
      <c r="B310" s="1475"/>
      <c r="C310" s="1475"/>
      <c r="D310" s="1475"/>
      <c r="E310" s="1475"/>
      <c r="F310" s="1475"/>
      <c r="G310" s="1475"/>
      <c r="H310" s="1475"/>
      <c r="I310" s="1475"/>
      <c r="J310" s="1475"/>
      <c r="K310" s="1475"/>
      <c r="L310" s="1475"/>
      <c r="M310" s="1475"/>
    </row>
    <row r="311" spans="1:13" ht="15.75" customHeight="1">
      <c r="A311" s="1475"/>
      <c r="B311" s="1475"/>
      <c r="C311" s="1475"/>
      <c r="D311" s="1475"/>
      <c r="E311" s="1475"/>
      <c r="F311" s="1475"/>
      <c r="G311" s="1475"/>
      <c r="H311" s="1475"/>
      <c r="I311" s="1475"/>
      <c r="J311" s="1475"/>
      <c r="K311" s="1475"/>
      <c r="L311" s="1475"/>
      <c r="M311" s="1475"/>
    </row>
    <row r="312" spans="1:13" ht="15.75" customHeight="1">
      <c r="A312" s="1475"/>
      <c r="B312" s="1475"/>
      <c r="C312" s="1475"/>
      <c r="D312" s="1475"/>
      <c r="E312" s="1475"/>
      <c r="F312" s="1475"/>
      <c r="G312" s="1475"/>
      <c r="H312" s="1475"/>
      <c r="I312" s="1475"/>
      <c r="J312" s="1475"/>
      <c r="K312" s="1475"/>
      <c r="L312" s="1475"/>
      <c r="M312" s="1475"/>
    </row>
    <row r="313" spans="1:13" ht="15.75" customHeight="1">
      <c r="A313" s="1475"/>
      <c r="B313" s="1475"/>
      <c r="C313" s="1475"/>
      <c r="D313" s="1475"/>
      <c r="E313" s="1475"/>
      <c r="F313" s="1475"/>
      <c r="G313" s="1475"/>
      <c r="H313" s="1475"/>
      <c r="I313" s="1475"/>
      <c r="J313" s="1475"/>
      <c r="K313" s="1475"/>
      <c r="L313" s="1475"/>
      <c r="M313" s="1475"/>
    </row>
    <row r="314" spans="1:13" ht="15.75" customHeight="1">
      <c r="A314" s="1475"/>
      <c r="B314" s="1475"/>
      <c r="C314" s="1475"/>
      <c r="D314" s="1475"/>
      <c r="E314" s="1475"/>
      <c r="F314" s="1475"/>
      <c r="G314" s="1475"/>
      <c r="H314" s="1475"/>
      <c r="I314" s="1475"/>
      <c r="J314" s="1475"/>
      <c r="K314" s="1475"/>
      <c r="L314" s="1475"/>
      <c r="M314" s="1475"/>
    </row>
    <row r="315" spans="1:13" ht="15.75" customHeight="1">
      <c r="A315" s="1475"/>
      <c r="B315" s="1475"/>
      <c r="C315" s="1475"/>
      <c r="D315" s="1475"/>
      <c r="E315" s="1475"/>
      <c r="F315" s="1475"/>
      <c r="G315" s="1475"/>
      <c r="H315" s="1475"/>
      <c r="I315" s="1475"/>
      <c r="J315" s="1475"/>
      <c r="K315" s="1475"/>
      <c r="L315" s="1475"/>
      <c r="M315" s="1475"/>
    </row>
    <row r="316" spans="1:13" ht="15.75" customHeight="1">
      <c r="A316" s="1475"/>
      <c r="B316" s="1475"/>
      <c r="C316" s="1475"/>
      <c r="D316" s="1475"/>
      <c r="E316" s="1475"/>
      <c r="F316" s="1475"/>
      <c r="G316" s="1475"/>
      <c r="H316" s="1475"/>
      <c r="I316" s="1475"/>
      <c r="J316" s="1475"/>
      <c r="K316" s="1475"/>
      <c r="L316" s="1475"/>
      <c r="M316" s="1475"/>
    </row>
    <row r="317" spans="1:13" ht="15.75" customHeight="1">
      <c r="A317" s="1475"/>
      <c r="B317" s="1475"/>
      <c r="C317" s="1475"/>
      <c r="D317" s="1475"/>
      <c r="E317" s="1475"/>
      <c r="F317" s="1475"/>
      <c r="G317" s="1475"/>
      <c r="H317" s="1475"/>
      <c r="I317" s="1475"/>
      <c r="J317" s="1475"/>
      <c r="K317" s="1475"/>
      <c r="L317" s="1475"/>
      <c r="M317" s="1475"/>
    </row>
    <row r="318" spans="1:13" ht="15.75" customHeight="1">
      <c r="A318" s="1475"/>
      <c r="B318" s="1475"/>
      <c r="C318" s="1475"/>
      <c r="D318" s="1475"/>
      <c r="E318" s="1475"/>
      <c r="F318" s="1475"/>
      <c r="G318" s="1475"/>
      <c r="H318" s="1475"/>
      <c r="I318" s="1475"/>
      <c r="J318" s="1475"/>
      <c r="K318" s="1475"/>
      <c r="L318" s="1475"/>
      <c r="M318" s="1475"/>
    </row>
    <row r="319" spans="1:13" ht="15.75" customHeight="1">
      <c r="A319" s="1475"/>
      <c r="B319" s="1475"/>
      <c r="C319" s="1475"/>
      <c r="D319" s="1475"/>
      <c r="E319" s="1475"/>
      <c r="F319" s="1475"/>
      <c r="G319" s="1475"/>
      <c r="H319" s="1475"/>
      <c r="I319" s="1475"/>
      <c r="J319" s="1475"/>
      <c r="K319" s="1475"/>
      <c r="L319" s="1475"/>
      <c r="M319" s="1475"/>
    </row>
    <row r="320" spans="1:13" ht="15.75" customHeight="1">
      <c r="A320" s="1475"/>
      <c r="B320" s="1475"/>
      <c r="C320" s="1475"/>
      <c r="D320" s="1475"/>
      <c r="E320" s="1475"/>
      <c r="F320" s="1475"/>
      <c r="G320" s="1475"/>
      <c r="H320" s="1475"/>
      <c r="I320" s="1475"/>
      <c r="J320" s="1475"/>
      <c r="K320" s="1475"/>
      <c r="L320" s="1475"/>
      <c r="M320" s="1475"/>
    </row>
    <row r="321" spans="1:13" ht="15.75" customHeight="1">
      <c r="A321" s="1475"/>
      <c r="B321" s="1475"/>
      <c r="C321" s="1475"/>
      <c r="D321" s="1475"/>
      <c r="E321" s="1475"/>
      <c r="F321" s="1475"/>
      <c r="G321" s="1475"/>
      <c r="H321" s="1475"/>
      <c r="I321" s="1475"/>
      <c r="J321" s="1475"/>
      <c r="K321" s="1475"/>
      <c r="L321" s="1475"/>
      <c r="M321" s="1475"/>
    </row>
    <row r="322" spans="1:13" ht="15.75" customHeight="1">
      <c r="A322" s="1475"/>
      <c r="B322" s="1475"/>
      <c r="C322" s="1475"/>
      <c r="D322" s="1475"/>
      <c r="E322" s="1475"/>
      <c r="F322" s="1475"/>
      <c r="G322" s="1475"/>
      <c r="H322" s="1475"/>
      <c r="I322" s="1475"/>
      <c r="J322" s="1475"/>
      <c r="K322" s="1475"/>
      <c r="L322" s="1475"/>
      <c r="M322" s="1475"/>
    </row>
    <row r="323" spans="1:13" ht="15.75" customHeight="1">
      <c r="A323" s="1475"/>
      <c r="B323" s="1475"/>
      <c r="C323" s="1475"/>
      <c r="D323" s="1475"/>
      <c r="E323" s="1475"/>
      <c r="F323" s="1475"/>
      <c r="G323" s="1475"/>
      <c r="H323" s="1475"/>
      <c r="I323" s="1475"/>
      <c r="J323" s="1475"/>
      <c r="K323" s="1475"/>
      <c r="L323" s="1475"/>
      <c r="M323" s="1475"/>
    </row>
    <row r="324" spans="1:13" ht="15.75" customHeight="1">
      <c r="A324" s="1475"/>
      <c r="B324" s="1475"/>
      <c r="C324" s="1475"/>
      <c r="D324" s="1475"/>
      <c r="E324" s="1475"/>
      <c r="F324" s="1475"/>
      <c r="G324" s="1475"/>
      <c r="H324" s="1475"/>
      <c r="I324" s="1475"/>
      <c r="J324" s="1475"/>
      <c r="K324" s="1475"/>
      <c r="L324" s="1475"/>
      <c r="M324" s="1475"/>
    </row>
    <row r="325" spans="1:13" ht="15.75" customHeight="1">
      <c r="A325" s="1475"/>
      <c r="B325" s="1475"/>
      <c r="C325" s="1475"/>
      <c r="D325" s="1475"/>
      <c r="E325" s="1475"/>
      <c r="F325" s="1475"/>
      <c r="G325" s="1475"/>
      <c r="H325" s="1475"/>
      <c r="I325" s="1475"/>
      <c r="J325" s="1475"/>
      <c r="K325" s="1475"/>
      <c r="L325" s="1475"/>
      <c r="M325" s="1475"/>
    </row>
    <row r="326" spans="1:13" ht="15.75" customHeight="1">
      <c r="A326" s="1475"/>
      <c r="B326" s="1475"/>
      <c r="C326" s="1475"/>
      <c r="D326" s="1475"/>
      <c r="E326" s="1475"/>
      <c r="F326" s="1475"/>
      <c r="G326" s="1475"/>
      <c r="H326" s="1475"/>
      <c r="I326" s="1475"/>
      <c r="J326" s="1475"/>
      <c r="K326" s="1475"/>
      <c r="L326" s="1475"/>
      <c r="M326" s="1475"/>
    </row>
    <row r="327" spans="1:13" ht="15.75" customHeight="1">
      <c r="A327" s="1475"/>
      <c r="B327" s="1475"/>
      <c r="C327" s="1475"/>
      <c r="D327" s="1475"/>
      <c r="E327" s="1475"/>
      <c r="F327" s="1475"/>
      <c r="G327" s="1475"/>
      <c r="H327" s="1475"/>
      <c r="I327" s="1475"/>
      <c r="J327" s="1475"/>
      <c r="K327" s="1475"/>
      <c r="L327" s="1475"/>
      <c r="M327" s="1475"/>
    </row>
    <row r="328" spans="1:13" ht="15.75" customHeight="1">
      <c r="A328" s="1475"/>
      <c r="B328" s="1475"/>
      <c r="C328" s="1475"/>
      <c r="D328" s="1475"/>
      <c r="E328" s="1475"/>
      <c r="F328" s="1475"/>
      <c r="G328" s="1475"/>
      <c r="H328" s="1475"/>
      <c r="I328" s="1475"/>
      <c r="J328" s="1475"/>
      <c r="K328" s="1475"/>
      <c r="L328" s="1475"/>
      <c r="M328" s="1475"/>
    </row>
    <row r="329" spans="1:13" ht="15.75" customHeight="1">
      <c r="A329" s="1475"/>
      <c r="B329" s="1475"/>
      <c r="C329" s="1475"/>
      <c r="D329" s="1475"/>
      <c r="E329" s="1475"/>
      <c r="F329" s="1475"/>
      <c r="G329" s="1475"/>
      <c r="H329" s="1475"/>
      <c r="I329" s="1475"/>
      <c r="J329" s="1475"/>
      <c r="K329" s="1475"/>
      <c r="L329" s="1475"/>
      <c r="M329" s="1475"/>
    </row>
    <row r="330" spans="1:13" ht="15.75" customHeight="1">
      <c r="A330" s="1475"/>
      <c r="B330" s="1475"/>
      <c r="C330" s="1475"/>
      <c r="D330" s="1475"/>
      <c r="E330" s="1475"/>
      <c r="F330" s="1475"/>
      <c r="G330" s="1475"/>
      <c r="H330" s="1475"/>
      <c r="I330" s="1475"/>
      <c r="J330" s="1475"/>
      <c r="K330" s="1475"/>
      <c r="L330" s="1475"/>
      <c r="M330" s="1475"/>
    </row>
    <row r="331" spans="1:13" ht="15.75" customHeight="1">
      <c r="A331" s="1475"/>
      <c r="B331" s="1475"/>
      <c r="C331" s="1475"/>
      <c r="D331" s="1475"/>
      <c r="E331" s="1475"/>
      <c r="F331" s="1475"/>
      <c r="G331" s="1475"/>
      <c r="H331" s="1475"/>
      <c r="I331" s="1475"/>
      <c r="J331" s="1475"/>
      <c r="K331" s="1475"/>
      <c r="L331" s="1475"/>
      <c r="M331" s="1475"/>
    </row>
    <row r="332" spans="1:13" ht="15.75" customHeight="1">
      <c r="A332" s="1475"/>
      <c r="B332" s="1475"/>
      <c r="C332" s="1475"/>
      <c r="D332" s="1475"/>
      <c r="E332" s="1475"/>
      <c r="F332" s="1475"/>
      <c r="G332" s="1475"/>
      <c r="H332" s="1475"/>
      <c r="I332" s="1475"/>
      <c r="J332" s="1475"/>
      <c r="K332" s="1475"/>
      <c r="L332" s="1475"/>
      <c r="M332" s="1475"/>
    </row>
    <row r="333" spans="1:13" ht="15.75" customHeight="1">
      <c r="A333" s="1475"/>
      <c r="B333" s="1475"/>
      <c r="C333" s="1475"/>
      <c r="D333" s="1475"/>
      <c r="E333" s="1475"/>
      <c r="F333" s="1475"/>
      <c r="G333" s="1475"/>
      <c r="H333" s="1475"/>
      <c r="I333" s="1475"/>
      <c r="J333" s="1475"/>
      <c r="K333" s="1475"/>
      <c r="L333" s="1475"/>
      <c r="M333" s="1475"/>
    </row>
    <row r="334" spans="1:13" ht="15.75" customHeight="1">
      <c r="A334" s="1475"/>
      <c r="B334" s="1475"/>
      <c r="C334" s="1475"/>
      <c r="D334" s="1475"/>
      <c r="E334" s="1475"/>
      <c r="F334" s="1475"/>
      <c r="G334" s="1475"/>
      <c r="H334" s="1475"/>
      <c r="I334" s="1475"/>
      <c r="J334" s="1475"/>
      <c r="K334" s="1475"/>
      <c r="L334" s="1475"/>
      <c r="M334" s="1475"/>
    </row>
    <row r="335" spans="1:13" ht="15.75" customHeight="1">
      <c r="A335" s="1475"/>
      <c r="B335" s="1475"/>
      <c r="C335" s="1475"/>
      <c r="D335" s="1475"/>
      <c r="E335" s="1475"/>
      <c r="F335" s="1475"/>
      <c r="G335" s="1475"/>
      <c r="H335" s="1475"/>
      <c r="I335" s="1475"/>
      <c r="J335" s="1475"/>
      <c r="K335" s="1475"/>
      <c r="L335" s="1475"/>
      <c r="M335" s="1475"/>
    </row>
    <row r="336" spans="1:13" ht="15.75" customHeight="1">
      <c r="A336" s="1475"/>
      <c r="B336" s="1475"/>
      <c r="C336" s="1475"/>
      <c r="D336" s="1475"/>
      <c r="E336" s="1475"/>
      <c r="F336" s="1475"/>
      <c r="G336" s="1475"/>
      <c r="H336" s="1475"/>
      <c r="I336" s="1475"/>
      <c r="J336" s="1475"/>
      <c r="K336" s="1475"/>
      <c r="L336" s="1475"/>
      <c r="M336" s="1475"/>
    </row>
    <row r="337" spans="1:13" ht="15.75" customHeight="1">
      <c r="A337" s="1475"/>
      <c r="B337" s="1475"/>
      <c r="C337" s="1475"/>
      <c r="D337" s="1475"/>
      <c r="E337" s="1475"/>
      <c r="F337" s="1475"/>
      <c r="G337" s="1475"/>
      <c r="H337" s="1475"/>
      <c r="I337" s="1475"/>
      <c r="J337" s="1475"/>
      <c r="K337" s="1475"/>
      <c r="L337" s="1475"/>
      <c r="M337" s="1475"/>
    </row>
    <row r="338" spans="1:13" ht="15.75" customHeight="1">
      <c r="A338" s="1475"/>
      <c r="B338" s="1475"/>
      <c r="C338" s="1475"/>
      <c r="D338" s="1475"/>
      <c r="E338" s="1475"/>
      <c r="F338" s="1475"/>
      <c r="G338" s="1475"/>
      <c r="H338" s="1475"/>
      <c r="I338" s="1475"/>
      <c r="J338" s="1475"/>
      <c r="K338" s="1475"/>
      <c r="L338" s="1475"/>
      <c r="M338" s="1475"/>
    </row>
    <row r="339" spans="1:13" ht="15.75" customHeight="1">
      <c r="A339" s="1475"/>
      <c r="B339" s="1475"/>
      <c r="C339" s="1475"/>
      <c r="D339" s="1475"/>
      <c r="E339" s="1475"/>
      <c r="F339" s="1475"/>
      <c r="G339" s="1475"/>
      <c r="H339" s="1475"/>
      <c r="I339" s="1475"/>
      <c r="J339" s="1475"/>
      <c r="K339" s="1475"/>
      <c r="L339" s="1475"/>
      <c r="M339" s="1475"/>
    </row>
    <row r="340" spans="1:13" ht="15.75" customHeight="1">
      <c r="A340" s="1475"/>
      <c r="B340" s="1475"/>
      <c r="C340" s="1475"/>
      <c r="D340" s="1475"/>
      <c r="E340" s="1475"/>
      <c r="F340" s="1475"/>
      <c r="G340" s="1475"/>
      <c r="H340" s="1475"/>
      <c r="I340" s="1475"/>
      <c r="J340" s="1475"/>
      <c r="K340" s="1475"/>
      <c r="L340" s="1475"/>
      <c r="M340" s="1475"/>
    </row>
    <row r="341" spans="1:13" ht="15.75" customHeight="1">
      <c r="A341" s="1475"/>
      <c r="B341" s="1475"/>
      <c r="C341" s="1475"/>
      <c r="D341" s="1475"/>
      <c r="E341" s="1475"/>
      <c r="F341" s="1475"/>
      <c r="G341" s="1475"/>
      <c r="H341" s="1475"/>
      <c r="I341" s="1475"/>
      <c r="J341" s="1475"/>
      <c r="K341" s="1475"/>
      <c r="L341" s="1475"/>
      <c r="M341" s="1475"/>
    </row>
    <row r="342" spans="1:13" ht="15.75" customHeight="1">
      <c r="A342" s="1475"/>
      <c r="B342" s="1475"/>
      <c r="C342" s="1475"/>
      <c r="D342" s="1475"/>
      <c r="E342" s="1475"/>
      <c r="F342" s="1475"/>
      <c r="G342" s="1475"/>
      <c r="H342" s="1475"/>
      <c r="I342" s="1475"/>
      <c r="J342" s="1475"/>
      <c r="K342" s="1475"/>
      <c r="L342" s="1475"/>
      <c r="M342" s="1475"/>
    </row>
    <row r="343" spans="1:13" ht="15.75" customHeight="1">
      <c r="A343" s="1475"/>
      <c r="B343" s="1475"/>
      <c r="C343" s="1475"/>
      <c r="D343" s="1475"/>
      <c r="E343" s="1475"/>
      <c r="F343" s="1475"/>
      <c r="G343" s="1475"/>
      <c r="H343" s="1475"/>
      <c r="I343" s="1475"/>
      <c r="J343" s="1475"/>
      <c r="K343" s="1475"/>
      <c r="L343" s="1475"/>
      <c r="M343" s="1475"/>
    </row>
    <row r="344" spans="1:13" ht="15.75" customHeight="1">
      <c r="A344" s="1475"/>
      <c r="B344" s="1475"/>
      <c r="C344" s="1475"/>
      <c r="D344" s="1475"/>
      <c r="E344" s="1475"/>
      <c r="F344" s="1475"/>
      <c r="G344" s="1475"/>
      <c r="H344" s="1475"/>
      <c r="I344" s="1475"/>
      <c r="J344" s="1475"/>
      <c r="K344" s="1475"/>
      <c r="L344" s="1475"/>
      <c r="M344" s="1475"/>
    </row>
    <row r="345" spans="1:13" ht="15.75" customHeight="1">
      <c r="A345" s="1475"/>
      <c r="B345" s="1475"/>
      <c r="C345" s="1475"/>
      <c r="D345" s="1475"/>
      <c r="E345" s="1475"/>
      <c r="F345" s="1475"/>
      <c r="G345" s="1475"/>
      <c r="H345" s="1475"/>
      <c r="I345" s="1475"/>
      <c r="J345" s="1475"/>
      <c r="K345" s="1475"/>
      <c r="L345" s="1475"/>
      <c r="M345" s="1475"/>
    </row>
    <row r="346" spans="1:13" ht="15.75" customHeight="1">
      <c r="A346" s="1475"/>
      <c r="B346" s="1475"/>
      <c r="C346" s="1475"/>
      <c r="D346" s="1475"/>
      <c r="E346" s="1475"/>
      <c r="F346" s="1475"/>
      <c r="G346" s="1475"/>
      <c r="H346" s="1475"/>
      <c r="I346" s="1475"/>
      <c r="J346" s="1475"/>
      <c r="K346" s="1475"/>
      <c r="L346" s="1475"/>
      <c r="M346" s="1475"/>
    </row>
    <row r="347" spans="1:13" ht="15.75" customHeight="1">
      <c r="A347" s="1475"/>
      <c r="B347" s="1475"/>
      <c r="C347" s="1475"/>
      <c r="D347" s="1475"/>
      <c r="E347" s="1475"/>
      <c r="F347" s="1475"/>
      <c r="G347" s="1475"/>
      <c r="H347" s="1475"/>
      <c r="I347" s="1475"/>
      <c r="J347" s="1475"/>
      <c r="K347" s="1475"/>
      <c r="L347" s="1475"/>
      <c r="M347" s="1475"/>
    </row>
    <row r="348" spans="1:13" ht="15.75" customHeight="1">
      <c r="A348" s="1475"/>
      <c r="B348" s="1475"/>
      <c r="C348" s="1475"/>
      <c r="D348" s="1475"/>
      <c r="E348" s="1475"/>
      <c r="F348" s="1475"/>
      <c r="G348" s="1475"/>
      <c r="H348" s="1475"/>
      <c r="I348" s="1475"/>
      <c r="J348" s="1475"/>
      <c r="K348" s="1475"/>
      <c r="L348" s="1475"/>
      <c r="M348" s="1475"/>
    </row>
    <row r="349" spans="1:13" ht="15.75" customHeight="1">
      <c r="A349" s="1475"/>
      <c r="B349" s="1475"/>
      <c r="C349" s="1475"/>
      <c r="D349" s="1475"/>
      <c r="E349" s="1475"/>
      <c r="F349" s="1475"/>
      <c r="G349" s="1475"/>
      <c r="H349" s="1475"/>
      <c r="I349" s="1475"/>
      <c r="J349" s="1475"/>
      <c r="K349" s="1475"/>
      <c r="L349" s="1475"/>
      <c r="M349" s="1475"/>
    </row>
    <row r="350" spans="1:13" ht="15.75" customHeight="1">
      <c r="A350" s="1475"/>
      <c r="B350" s="1475"/>
      <c r="C350" s="1475"/>
      <c r="D350" s="1475"/>
      <c r="E350" s="1475"/>
      <c r="F350" s="1475"/>
      <c r="G350" s="1475"/>
      <c r="H350" s="1475"/>
      <c r="I350" s="1475"/>
      <c r="J350" s="1475"/>
      <c r="K350" s="1475"/>
      <c r="L350" s="1475"/>
      <c r="M350" s="1475"/>
    </row>
    <row r="351" spans="1:13" ht="15.75" customHeight="1">
      <c r="A351" s="1475"/>
      <c r="B351" s="1475"/>
      <c r="C351" s="1475"/>
      <c r="D351" s="1475"/>
      <c r="E351" s="1475"/>
      <c r="F351" s="1475"/>
      <c r="G351" s="1475"/>
      <c r="H351" s="1475"/>
      <c r="I351" s="1475"/>
      <c r="J351" s="1475"/>
      <c r="K351" s="1475"/>
      <c r="L351" s="1475"/>
      <c r="M351" s="1475"/>
    </row>
    <row r="352" spans="1:13" ht="15.75" customHeight="1">
      <c r="A352" s="1475"/>
      <c r="B352" s="1475"/>
      <c r="C352" s="1475"/>
      <c r="D352" s="1475"/>
      <c r="E352" s="1475"/>
      <c r="F352" s="1475"/>
      <c r="G352" s="1475"/>
      <c r="H352" s="1475"/>
      <c r="I352" s="1475"/>
      <c r="J352" s="1475"/>
      <c r="K352" s="1475"/>
      <c r="L352" s="1475"/>
      <c r="M352" s="1475"/>
    </row>
    <row r="353" spans="1:13" ht="15.75" customHeight="1">
      <c r="A353" s="1475"/>
      <c r="B353" s="1475"/>
      <c r="C353" s="1475"/>
      <c r="D353" s="1475"/>
      <c r="E353" s="1475"/>
      <c r="F353" s="1475"/>
      <c r="G353" s="1475"/>
      <c r="H353" s="1475"/>
      <c r="I353" s="1475"/>
      <c r="J353" s="1475"/>
      <c r="K353" s="1475"/>
      <c r="L353" s="1475"/>
      <c r="M353" s="1475"/>
    </row>
    <row r="354" spans="1:13" ht="15.75" customHeight="1">
      <c r="A354" s="1475"/>
      <c r="B354" s="1475"/>
      <c r="C354" s="1475"/>
      <c r="D354" s="1475"/>
      <c r="E354" s="1475"/>
      <c r="F354" s="1475"/>
      <c r="G354" s="1475"/>
      <c r="H354" s="1475"/>
      <c r="I354" s="1475"/>
      <c r="J354" s="1475"/>
      <c r="K354" s="1475"/>
      <c r="L354" s="1475"/>
      <c r="M354" s="1475"/>
    </row>
    <row r="355" spans="1:13" ht="15.75" customHeight="1">
      <c r="A355" s="1475"/>
      <c r="B355" s="1475"/>
      <c r="C355" s="1475"/>
      <c r="D355" s="1475"/>
      <c r="E355" s="1475"/>
      <c r="F355" s="1475"/>
      <c r="G355" s="1475"/>
      <c r="H355" s="1475"/>
      <c r="I355" s="1475"/>
      <c r="J355" s="1475"/>
      <c r="K355" s="1475"/>
      <c r="L355" s="1475"/>
      <c r="M355" s="1475"/>
    </row>
    <row r="356" spans="1:13" ht="15.75" customHeight="1">
      <c r="A356" s="1475"/>
      <c r="B356" s="1475"/>
      <c r="C356" s="1475"/>
      <c r="D356" s="1475"/>
      <c r="E356" s="1475"/>
      <c r="F356" s="1475"/>
      <c r="G356" s="1475"/>
      <c r="H356" s="1475"/>
      <c r="I356" s="1475"/>
      <c r="J356" s="1475"/>
      <c r="K356" s="1475"/>
      <c r="L356" s="1475"/>
      <c r="M356" s="1475"/>
    </row>
    <row r="357" spans="1:13" ht="15.75" customHeight="1">
      <c r="A357" s="1475"/>
      <c r="B357" s="1475"/>
      <c r="C357" s="1475"/>
      <c r="D357" s="1475"/>
      <c r="E357" s="1475"/>
      <c r="F357" s="1475"/>
      <c r="G357" s="1475"/>
      <c r="H357" s="1475"/>
      <c r="I357" s="1475"/>
      <c r="J357" s="1475"/>
      <c r="K357" s="1475"/>
      <c r="L357" s="1475"/>
      <c r="M357" s="1475"/>
    </row>
    <row r="358" spans="1:13" ht="15.75" customHeight="1">
      <c r="A358" s="1475"/>
      <c r="B358" s="1475"/>
      <c r="C358" s="1475"/>
      <c r="D358" s="1475"/>
      <c r="E358" s="1475"/>
      <c r="F358" s="1475"/>
      <c r="G358" s="1475"/>
      <c r="H358" s="1475"/>
      <c r="I358" s="1475"/>
      <c r="J358" s="1475"/>
      <c r="K358" s="1475"/>
      <c r="L358" s="1475"/>
      <c r="M358" s="1475"/>
    </row>
    <row r="359" spans="1:13" ht="15.75" customHeight="1">
      <c r="A359" s="1475"/>
      <c r="B359" s="1475"/>
      <c r="C359" s="1475"/>
      <c r="D359" s="1475"/>
      <c r="E359" s="1475"/>
      <c r="F359" s="1475"/>
      <c r="G359" s="1475"/>
      <c r="H359" s="1475"/>
      <c r="I359" s="1475"/>
      <c r="J359" s="1475"/>
      <c r="K359" s="1475"/>
      <c r="L359" s="1475"/>
      <c r="M359" s="1475"/>
    </row>
    <row r="360" spans="1:13" ht="15.75" customHeight="1">
      <c r="A360" s="1475"/>
      <c r="B360" s="1475"/>
      <c r="C360" s="1475"/>
      <c r="D360" s="1475"/>
      <c r="E360" s="1475"/>
      <c r="F360" s="1475"/>
      <c r="G360" s="1475"/>
      <c r="H360" s="1475"/>
      <c r="I360" s="1475"/>
      <c r="J360" s="1475"/>
      <c r="K360" s="1475"/>
      <c r="L360" s="1475"/>
      <c r="M360" s="1475"/>
    </row>
    <row r="361" spans="1:13" ht="15.75" customHeight="1">
      <c r="A361" s="1475"/>
      <c r="B361" s="1475"/>
      <c r="C361" s="1475"/>
      <c r="D361" s="1475"/>
      <c r="E361" s="1475"/>
      <c r="F361" s="1475"/>
      <c r="G361" s="1475"/>
      <c r="H361" s="1475"/>
      <c r="I361" s="1475"/>
      <c r="J361" s="1475"/>
      <c r="K361" s="1475"/>
      <c r="L361" s="1475"/>
      <c r="M361" s="1475"/>
    </row>
    <row r="362" spans="1:13" ht="15.75" customHeight="1">
      <c r="A362" s="1475"/>
      <c r="B362" s="1475"/>
      <c r="C362" s="1475"/>
      <c r="D362" s="1475"/>
      <c r="E362" s="1475"/>
      <c r="F362" s="1475"/>
      <c r="G362" s="1475"/>
      <c r="H362" s="1475"/>
      <c r="I362" s="1475"/>
      <c r="J362" s="1475"/>
      <c r="K362" s="1475"/>
      <c r="L362" s="1475"/>
      <c r="M362" s="1475"/>
    </row>
    <row r="363" spans="1:13" ht="15.75" customHeight="1">
      <c r="A363" s="1475"/>
      <c r="B363" s="1475"/>
      <c r="C363" s="1475"/>
      <c r="D363" s="1475"/>
      <c r="E363" s="1475"/>
      <c r="F363" s="1475"/>
      <c r="G363" s="1475"/>
      <c r="H363" s="1475"/>
      <c r="I363" s="1475"/>
      <c r="J363" s="1475"/>
      <c r="K363" s="1475"/>
      <c r="L363" s="1475"/>
      <c r="M363" s="1475"/>
    </row>
    <row r="364" spans="1:13" ht="15.75" customHeight="1">
      <c r="A364" s="1475"/>
      <c r="B364" s="1475"/>
      <c r="C364" s="1475"/>
      <c r="D364" s="1475"/>
      <c r="E364" s="1475"/>
      <c r="F364" s="1475"/>
      <c r="G364" s="1475"/>
      <c r="H364" s="1475"/>
      <c r="I364" s="1475"/>
      <c r="J364" s="1475"/>
      <c r="K364" s="1475"/>
      <c r="L364" s="1475"/>
      <c r="M364" s="1475"/>
    </row>
    <row r="365" spans="1:13" ht="15.75" customHeight="1">
      <c r="A365" s="1475"/>
      <c r="B365" s="1475"/>
      <c r="C365" s="1475"/>
      <c r="D365" s="1475"/>
      <c r="E365" s="1475"/>
      <c r="F365" s="1475"/>
      <c r="G365" s="1475"/>
      <c r="H365" s="1475"/>
      <c r="I365" s="1475"/>
      <c r="J365" s="1475"/>
      <c r="K365" s="1475"/>
      <c r="L365" s="1475"/>
      <c r="M365" s="1475"/>
    </row>
    <row r="366" spans="1:13" ht="15.75" customHeight="1">
      <c r="A366" s="1475"/>
      <c r="B366" s="1475"/>
      <c r="C366" s="1475"/>
      <c r="D366" s="1475"/>
      <c r="E366" s="1475"/>
      <c r="F366" s="1475"/>
      <c r="G366" s="1475"/>
      <c r="H366" s="1475"/>
      <c r="I366" s="1475"/>
      <c r="J366" s="1475"/>
      <c r="K366" s="1475"/>
      <c r="L366" s="1475"/>
      <c r="M366" s="1475"/>
    </row>
    <row r="367" spans="1:13" ht="15.75" customHeight="1">
      <c r="A367" s="1475"/>
      <c r="B367" s="1475"/>
      <c r="C367" s="1475"/>
      <c r="D367" s="1475"/>
      <c r="E367" s="1475"/>
      <c r="F367" s="1475"/>
      <c r="G367" s="1475"/>
      <c r="H367" s="1475"/>
      <c r="I367" s="1475"/>
      <c r="J367" s="1475"/>
      <c r="K367" s="1475"/>
      <c r="L367" s="1475"/>
      <c r="M367" s="1475"/>
    </row>
    <row r="368" spans="1:13" ht="15.75" customHeight="1">
      <c r="A368" s="1475"/>
      <c r="B368" s="1475"/>
      <c r="C368" s="1475"/>
      <c r="D368" s="1475"/>
      <c r="E368" s="1475"/>
      <c r="F368" s="1475"/>
      <c r="G368" s="1475"/>
      <c r="H368" s="1475"/>
      <c r="I368" s="1475"/>
      <c r="J368" s="1475"/>
      <c r="K368" s="1475"/>
      <c r="L368" s="1475"/>
      <c r="M368" s="1475"/>
    </row>
    <row r="369" spans="1:13" ht="15.75" customHeight="1">
      <c r="A369" s="1475"/>
      <c r="B369" s="1475"/>
      <c r="C369" s="1475"/>
      <c r="D369" s="1475"/>
      <c r="E369" s="1475"/>
      <c r="F369" s="1475"/>
      <c r="G369" s="1475"/>
      <c r="H369" s="1475"/>
      <c r="I369" s="1475"/>
      <c r="J369" s="1475"/>
      <c r="K369" s="1475"/>
      <c r="L369" s="1475"/>
      <c r="M369" s="1475"/>
    </row>
    <row r="370" spans="1:13" ht="15.75" customHeight="1">
      <c r="A370" s="1475"/>
      <c r="B370" s="1475"/>
      <c r="C370" s="1475"/>
      <c r="D370" s="1475"/>
      <c r="E370" s="1475"/>
      <c r="F370" s="1475"/>
      <c r="G370" s="1475"/>
      <c r="H370" s="1475"/>
      <c r="I370" s="1475"/>
      <c r="J370" s="1475"/>
      <c r="K370" s="1475"/>
      <c r="L370" s="1475"/>
      <c r="M370" s="1475"/>
    </row>
    <row r="371" spans="1:13" ht="15.75" customHeight="1">
      <c r="A371" s="1475"/>
      <c r="B371" s="1475"/>
      <c r="C371" s="1475"/>
      <c r="D371" s="1475"/>
      <c r="E371" s="1475"/>
      <c r="F371" s="1475"/>
      <c r="G371" s="1475"/>
      <c r="H371" s="1475"/>
      <c r="I371" s="1475"/>
      <c r="J371" s="1475"/>
      <c r="K371" s="1475"/>
      <c r="L371" s="1475"/>
      <c r="M371" s="1475"/>
    </row>
    <row r="372" spans="1:13" ht="15.75" customHeight="1">
      <c r="A372" s="1475"/>
      <c r="B372" s="1475"/>
      <c r="C372" s="1475"/>
      <c r="D372" s="1475"/>
      <c r="E372" s="1475"/>
      <c r="F372" s="1475"/>
      <c r="G372" s="1475"/>
      <c r="H372" s="1475"/>
      <c r="I372" s="1475"/>
      <c r="J372" s="1475"/>
      <c r="K372" s="1475"/>
      <c r="L372" s="1475"/>
      <c r="M372" s="1475"/>
    </row>
    <row r="373" spans="1:13" ht="15.75" customHeight="1">
      <c r="A373" s="1475"/>
      <c r="B373" s="1475"/>
      <c r="C373" s="1475"/>
      <c r="D373" s="1475"/>
      <c r="E373" s="1475"/>
      <c r="F373" s="1475"/>
      <c r="G373" s="1475"/>
      <c r="H373" s="1475"/>
      <c r="I373" s="1475"/>
      <c r="J373" s="1475"/>
      <c r="K373" s="1475"/>
      <c r="L373" s="1475"/>
      <c r="M373" s="1475"/>
    </row>
    <row r="374" spans="1:13" ht="15.75" customHeight="1">
      <c r="A374" s="1475"/>
      <c r="B374" s="1475"/>
      <c r="C374" s="1475"/>
      <c r="D374" s="1475"/>
      <c r="E374" s="1475"/>
      <c r="F374" s="1475"/>
      <c r="G374" s="1475"/>
      <c r="H374" s="1475"/>
      <c r="I374" s="1475"/>
      <c r="J374" s="1475"/>
      <c r="K374" s="1475"/>
      <c r="L374" s="1475"/>
      <c r="M374" s="1475"/>
    </row>
    <row r="375" spans="1:13" ht="15.75" customHeight="1">
      <c r="A375" s="1475"/>
      <c r="B375" s="1475"/>
      <c r="C375" s="1475"/>
      <c r="D375" s="1475"/>
      <c r="E375" s="1475"/>
      <c r="F375" s="1475"/>
      <c r="G375" s="1475"/>
      <c r="H375" s="1475"/>
      <c r="I375" s="1475"/>
      <c r="J375" s="1475"/>
      <c r="K375" s="1475"/>
      <c r="L375" s="1475"/>
      <c r="M375" s="1475"/>
    </row>
    <row r="376" spans="1:13" ht="15.75" customHeight="1">
      <c r="A376" s="1475"/>
      <c r="B376" s="1475"/>
      <c r="C376" s="1475"/>
      <c r="D376" s="1475"/>
      <c r="E376" s="1475"/>
      <c r="F376" s="1475"/>
      <c r="G376" s="1475"/>
      <c r="H376" s="1475"/>
      <c r="I376" s="1475"/>
      <c r="J376" s="1475"/>
      <c r="K376" s="1475"/>
      <c r="L376" s="1475"/>
      <c r="M376" s="1475"/>
    </row>
    <row r="377" spans="1:13" ht="15.75" customHeight="1">
      <c r="A377" s="1475"/>
      <c r="B377" s="1475"/>
      <c r="C377" s="1475"/>
      <c r="D377" s="1475"/>
      <c r="E377" s="1475"/>
      <c r="F377" s="1475"/>
      <c r="G377" s="1475"/>
      <c r="H377" s="1475"/>
      <c r="I377" s="1475"/>
      <c r="J377" s="1475"/>
      <c r="K377" s="1475"/>
      <c r="L377" s="1475"/>
      <c r="M377" s="1475"/>
    </row>
    <row r="378" spans="1:13" ht="15.75" customHeight="1">
      <c r="A378" s="1475"/>
      <c r="B378" s="1475"/>
      <c r="C378" s="1475"/>
      <c r="D378" s="1475"/>
      <c r="E378" s="1475"/>
      <c r="F378" s="1475"/>
      <c r="G378" s="1475"/>
      <c r="H378" s="1475"/>
      <c r="I378" s="1475"/>
      <c r="J378" s="1475"/>
      <c r="K378" s="1475"/>
      <c r="L378" s="1475"/>
      <c r="M378" s="1475"/>
    </row>
    <row r="379" spans="1:13" ht="15.75" customHeight="1">
      <c r="A379" s="1475"/>
      <c r="B379" s="1475"/>
      <c r="C379" s="1475"/>
      <c r="D379" s="1475"/>
      <c r="E379" s="1475"/>
      <c r="F379" s="1475"/>
      <c r="G379" s="1475"/>
      <c r="H379" s="1475"/>
      <c r="I379" s="1475"/>
      <c r="J379" s="1475"/>
      <c r="K379" s="1475"/>
      <c r="L379" s="1475"/>
      <c r="M379" s="1475"/>
    </row>
    <row r="380" spans="1:13" ht="15.75" customHeight="1">
      <c r="A380" s="1475"/>
      <c r="B380" s="1475"/>
      <c r="C380" s="1475"/>
      <c r="D380" s="1475"/>
      <c r="E380" s="1475"/>
      <c r="F380" s="1475"/>
      <c r="G380" s="1475"/>
      <c r="H380" s="1475"/>
      <c r="I380" s="1475"/>
      <c r="J380" s="1475"/>
      <c r="K380" s="1475"/>
      <c r="L380" s="1475"/>
      <c r="M380" s="1475"/>
    </row>
    <row r="381" spans="1:13" ht="15.75" customHeight="1">
      <c r="A381" s="1475"/>
      <c r="B381" s="1475"/>
      <c r="C381" s="1475"/>
      <c r="D381" s="1475"/>
      <c r="E381" s="1475"/>
      <c r="F381" s="1475"/>
      <c r="G381" s="1475"/>
      <c r="H381" s="1475"/>
      <c r="I381" s="1475"/>
      <c r="J381" s="1475"/>
      <c r="K381" s="1475"/>
      <c r="L381" s="1475"/>
      <c r="M381" s="1475"/>
    </row>
    <row r="382" spans="1:13" ht="15.75" customHeight="1">
      <c r="A382" s="1475"/>
      <c r="B382" s="1475"/>
      <c r="C382" s="1475"/>
      <c r="D382" s="1475"/>
      <c r="E382" s="1475"/>
      <c r="F382" s="1475"/>
      <c r="G382" s="1475"/>
      <c r="H382" s="1475"/>
      <c r="I382" s="1475"/>
      <c r="J382" s="1475"/>
      <c r="K382" s="1475"/>
      <c r="L382" s="1475"/>
      <c r="M382" s="1475"/>
    </row>
    <row r="383" spans="1:13" ht="15.75" customHeight="1">
      <c r="A383" s="1475"/>
      <c r="B383" s="1475"/>
      <c r="C383" s="1475"/>
      <c r="D383" s="1475"/>
      <c r="E383" s="1475"/>
      <c r="F383" s="1475"/>
      <c r="G383" s="1475"/>
      <c r="H383" s="1475"/>
      <c r="I383" s="1475"/>
      <c r="J383" s="1475"/>
      <c r="K383" s="1475"/>
      <c r="L383" s="1475"/>
      <c r="M383" s="1475"/>
    </row>
    <row r="384" spans="1:13" ht="15.75" customHeight="1">
      <c r="A384" s="1475"/>
      <c r="B384" s="1475"/>
      <c r="C384" s="1475"/>
      <c r="D384" s="1475"/>
      <c r="E384" s="1475"/>
      <c r="F384" s="1475"/>
      <c r="G384" s="1475"/>
      <c r="H384" s="1475"/>
      <c r="I384" s="1475"/>
      <c r="J384" s="1475"/>
      <c r="K384" s="1475"/>
      <c r="L384" s="1475"/>
      <c r="M384" s="1475"/>
    </row>
    <row r="385" spans="1:13" ht="15.75" customHeight="1">
      <c r="A385" s="1475"/>
      <c r="B385" s="1475"/>
      <c r="C385" s="1475"/>
      <c r="D385" s="1475"/>
      <c r="E385" s="1475"/>
      <c r="F385" s="1475"/>
      <c r="G385" s="1475"/>
      <c r="H385" s="1475"/>
      <c r="I385" s="1475"/>
      <c r="J385" s="1475"/>
      <c r="K385" s="1475"/>
      <c r="L385" s="1475"/>
      <c r="M385" s="1475"/>
    </row>
    <row r="386" spans="1:13" ht="15.75" customHeight="1">
      <c r="A386" s="1475"/>
      <c r="B386" s="1475"/>
      <c r="C386" s="1475"/>
      <c r="D386" s="1475"/>
      <c r="E386" s="1475"/>
      <c r="F386" s="1475"/>
      <c r="G386" s="1475"/>
      <c r="H386" s="1475"/>
      <c r="I386" s="1475"/>
      <c r="J386" s="1475"/>
      <c r="K386" s="1475"/>
      <c r="L386" s="1475"/>
      <c r="M386" s="1475"/>
    </row>
    <row r="387" spans="1:13" ht="15.75" customHeight="1">
      <c r="A387" s="1475"/>
      <c r="B387" s="1475"/>
      <c r="C387" s="1475"/>
      <c r="D387" s="1475"/>
      <c r="E387" s="1475"/>
      <c r="F387" s="1475"/>
      <c r="G387" s="1475"/>
      <c r="H387" s="1475"/>
      <c r="I387" s="1475"/>
      <c r="J387" s="1475"/>
      <c r="K387" s="1475"/>
      <c r="L387" s="1475"/>
      <c r="M387" s="1475"/>
    </row>
    <row r="388" spans="1:13" ht="15.75" customHeight="1">
      <c r="A388" s="1475"/>
      <c r="B388" s="1475"/>
      <c r="C388" s="1475"/>
      <c r="D388" s="1475"/>
      <c r="E388" s="1475"/>
      <c r="F388" s="1475"/>
      <c r="G388" s="1475"/>
      <c r="H388" s="1475"/>
      <c r="I388" s="1475"/>
      <c r="J388" s="1475"/>
      <c r="K388" s="1475"/>
      <c r="L388" s="1475"/>
      <c r="M388" s="1475"/>
    </row>
    <row r="389" spans="1:13" ht="15.75" customHeight="1">
      <c r="A389" s="1475"/>
      <c r="B389" s="1475"/>
      <c r="C389" s="1475"/>
      <c r="D389" s="1475"/>
      <c r="E389" s="1475"/>
      <c r="F389" s="1475"/>
      <c r="G389" s="1475"/>
      <c r="H389" s="1475"/>
      <c r="I389" s="1475"/>
      <c r="J389" s="1475"/>
      <c r="K389" s="1475"/>
      <c r="L389" s="1475"/>
      <c r="M389" s="1475"/>
    </row>
    <row r="390" spans="1:13" ht="15.75" customHeight="1">
      <c r="A390" s="1475"/>
      <c r="B390" s="1475"/>
      <c r="C390" s="1475"/>
      <c r="D390" s="1475"/>
      <c r="E390" s="1475"/>
      <c r="F390" s="1475"/>
      <c r="G390" s="1475"/>
      <c r="H390" s="1475"/>
      <c r="I390" s="1475"/>
      <c r="J390" s="1475"/>
      <c r="K390" s="1475"/>
      <c r="L390" s="1475"/>
      <c r="M390" s="1475"/>
    </row>
    <row r="391" spans="1:13" ht="15.75" customHeight="1">
      <c r="A391" s="1475"/>
      <c r="B391" s="1475"/>
      <c r="C391" s="1475"/>
      <c r="D391" s="1475"/>
      <c r="E391" s="1475"/>
      <c r="F391" s="1475"/>
      <c r="G391" s="1475"/>
      <c r="H391" s="1475"/>
      <c r="I391" s="1475"/>
      <c r="J391" s="1475"/>
      <c r="K391" s="1475"/>
      <c r="L391" s="1475"/>
      <c r="M391" s="1475"/>
    </row>
    <row r="392" spans="1:13" ht="15.75" customHeight="1">
      <c r="A392" s="1475"/>
      <c r="B392" s="1475"/>
      <c r="C392" s="1475"/>
      <c r="D392" s="1475"/>
      <c r="E392" s="1475"/>
      <c r="F392" s="1475"/>
      <c r="G392" s="1475"/>
      <c r="H392" s="1475"/>
      <c r="I392" s="1475"/>
      <c r="J392" s="1475"/>
      <c r="K392" s="1475"/>
      <c r="L392" s="1475"/>
      <c r="M392" s="1475"/>
    </row>
    <row r="393" spans="1:13" ht="15.75" customHeight="1">
      <c r="A393" s="1475"/>
      <c r="B393" s="1475"/>
      <c r="C393" s="1475"/>
      <c r="D393" s="1475"/>
      <c r="E393" s="1475"/>
      <c r="F393" s="1475"/>
      <c r="G393" s="1475"/>
      <c r="H393" s="1475"/>
      <c r="I393" s="1475"/>
      <c r="J393" s="1475"/>
      <c r="K393" s="1475"/>
      <c r="L393" s="1475"/>
      <c r="M393" s="1475"/>
    </row>
    <row r="394" spans="1:13" ht="15.75" customHeight="1">
      <c r="A394" s="1475"/>
      <c r="B394" s="1475"/>
      <c r="C394" s="1475"/>
      <c r="D394" s="1475"/>
      <c r="E394" s="1475"/>
      <c r="F394" s="1475"/>
      <c r="G394" s="1475"/>
      <c r="H394" s="1475"/>
      <c r="I394" s="1475"/>
      <c r="J394" s="1475"/>
      <c r="K394" s="1475"/>
      <c r="L394" s="1475"/>
      <c r="M394" s="1475"/>
    </row>
    <row r="395" spans="1:13" ht="15.75" customHeight="1">
      <c r="A395" s="1475"/>
      <c r="B395" s="1475"/>
      <c r="C395" s="1475"/>
      <c r="D395" s="1475"/>
      <c r="E395" s="1475"/>
      <c r="F395" s="1475"/>
      <c r="G395" s="1475"/>
      <c r="H395" s="1475"/>
      <c r="I395" s="1475"/>
      <c r="J395" s="1475"/>
      <c r="K395" s="1475"/>
      <c r="L395" s="1475"/>
      <c r="M395" s="1475"/>
    </row>
    <row r="396" spans="1:13" ht="15.75" customHeight="1">
      <c r="A396" s="1475"/>
      <c r="B396" s="1475"/>
      <c r="C396" s="1475"/>
      <c r="D396" s="1475"/>
      <c r="E396" s="1475"/>
      <c r="F396" s="1475"/>
      <c r="G396" s="1475"/>
      <c r="H396" s="1475"/>
      <c r="I396" s="1475"/>
      <c r="J396" s="1475"/>
      <c r="K396" s="1475"/>
      <c r="L396" s="1475"/>
      <c r="M396" s="1475"/>
    </row>
    <row r="397" spans="1:13" ht="15.75" customHeight="1">
      <c r="A397" s="1475"/>
      <c r="B397" s="1475"/>
      <c r="C397" s="1475"/>
      <c r="D397" s="1475"/>
      <c r="E397" s="1475"/>
      <c r="F397" s="1475"/>
      <c r="G397" s="1475"/>
      <c r="H397" s="1475"/>
      <c r="I397" s="1475"/>
      <c r="J397" s="1475"/>
      <c r="K397" s="1475"/>
      <c r="L397" s="1475"/>
      <c r="M397" s="1475"/>
    </row>
    <row r="398" spans="1:13" ht="15.75" customHeight="1">
      <c r="A398" s="1475"/>
      <c r="B398" s="1475"/>
      <c r="C398" s="1475"/>
      <c r="D398" s="1475"/>
      <c r="E398" s="1475"/>
      <c r="F398" s="1475"/>
      <c r="G398" s="1475"/>
      <c r="H398" s="1475"/>
      <c r="I398" s="1475"/>
      <c r="J398" s="1475"/>
      <c r="K398" s="1475"/>
      <c r="L398" s="1475"/>
      <c r="M398" s="1475"/>
    </row>
    <row r="399" spans="1:13" ht="15.75" customHeight="1">
      <c r="A399" s="1475"/>
      <c r="B399" s="1475"/>
      <c r="C399" s="1475"/>
      <c r="D399" s="1475"/>
      <c r="E399" s="1475"/>
      <c r="F399" s="1475"/>
      <c r="G399" s="1475"/>
      <c r="H399" s="1475"/>
      <c r="I399" s="1475"/>
      <c r="J399" s="1475"/>
      <c r="K399" s="1475"/>
      <c r="L399" s="1475"/>
      <c r="M399" s="1475"/>
    </row>
    <row r="400" spans="1:13" ht="15.75" customHeight="1">
      <c r="A400" s="1475"/>
      <c r="B400" s="1475"/>
      <c r="C400" s="1475"/>
      <c r="D400" s="1475"/>
      <c r="E400" s="1475"/>
      <c r="F400" s="1475"/>
      <c r="G400" s="1475"/>
      <c r="H400" s="1475"/>
      <c r="I400" s="1475"/>
      <c r="J400" s="1475"/>
      <c r="K400" s="1475"/>
      <c r="L400" s="1475"/>
      <c r="M400" s="1475"/>
    </row>
    <row r="401" spans="1:13" ht="15.75" customHeight="1">
      <c r="A401" s="1475"/>
      <c r="B401" s="1475"/>
      <c r="C401" s="1475"/>
      <c r="D401" s="1475"/>
      <c r="E401" s="1475"/>
      <c r="F401" s="1475"/>
      <c r="G401" s="1475"/>
      <c r="H401" s="1475"/>
      <c r="I401" s="1475"/>
      <c r="J401" s="1475"/>
      <c r="K401" s="1475"/>
      <c r="L401" s="1475"/>
      <c r="M401" s="1475"/>
    </row>
    <row r="402" spans="1:13" ht="15.75" customHeight="1">
      <c r="A402" s="1475"/>
      <c r="B402" s="1475"/>
      <c r="C402" s="1475"/>
      <c r="D402" s="1475"/>
      <c r="E402" s="1475"/>
      <c r="F402" s="1475"/>
      <c r="G402" s="1475"/>
      <c r="H402" s="1475"/>
      <c r="I402" s="1475"/>
      <c r="J402" s="1475"/>
      <c r="K402" s="1475"/>
      <c r="L402" s="1475"/>
      <c r="M402" s="1475"/>
    </row>
    <row r="403" spans="1:13" ht="15.75" customHeight="1">
      <c r="A403" s="1475"/>
      <c r="B403" s="1475"/>
      <c r="C403" s="1475"/>
      <c r="D403" s="1475"/>
      <c r="E403" s="1475"/>
      <c r="F403" s="1475"/>
      <c r="G403" s="1475"/>
      <c r="H403" s="1475"/>
      <c r="I403" s="1475"/>
      <c r="J403" s="1475"/>
      <c r="K403" s="1475"/>
      <c r="L403" s="1475"/>
      <c r="M403" s="1475"/>
    </row>
    <row r="404" spans="1:13" ht="15.75" customHeight="1">
      <c r="A404" s="1475"/>
      <c r="B404" s="1475"/>
      <c r="C404" s="1475"/>
      <c r="D404" s="1475"/>
      <c r="E404" s="1475"/>
      <c r="F404" s="1475"/>
      <c r="G404" s="1475"/>
      <c r="H404" s="1475"/>
      <c r="I404" s="1475"/>
      <c r="J404" s="1475"/>
      <c r="K404" s="1475"/>
      <c r="L404" s="1475"/>
      <c r="M404" s="1475"/>
    </row>
    <row r="405" spans="1:13" ht="15.75" customHeight="1">
      <c r="A405" s="1475"/>
      <c r="B405" s="1475"/>
      <c r="C405" s="1475"/>
      <c r="D405" s="1475"/>
      <c r="E405" s="1475"/>
      <c r="F405" s="1475"/>
      <c r="G405" s="1475"/>
      <c r="H405" s="1475"/>
      <c r="I405" s="1475"/>
      <c r="J405" s="1475"/>
      <c r="K405" s="1475"/>
      <c r="L405" s="1475"/>
      <c r="M405" s="1475"/>
    </row>
    <row r="406" spans="1:13" ht="15.75" customHeight="1">
      <c r="A406" s="1475"/>
      <c r="B406" s="1475"/>
      <c r="C406" s="1475"/>
      <c r="D406" s="1475"/>
      <c r="E406" s="1475"/>
      <c r="F406" s="1475"/>
      <c r="G406" s="1475"/>
      <c r="H406" s="1475"/>
      <c r="I406" s="1475"/>
      <c r="J406" s="1475"/>
      <c r="K406" s="1475"/>
      <c r="L406" s="1475"/>
      <c r="M406" s="1475"/>
    </row>
    <row r="407" spans="1:13" ht="15.75" customHeight="1">
      <c r="A407" s="1475"/>
      <c r="B407" s="1475"/>
      <c r="C407" s="1475"/>
      <c r="D407" s="1475"/>
      <c r="E407" s="1475"/>
      <c r="F407" s="1475"/>
      <c r="G407" s="1475"/>
      <c r="H407" s="1475"/>
      <c r="I407" s="1475"/>
      <c r="J407" s="1475"/>
      <c r="K407" s="1475"/>
      <c r="L407" s="1475"/>
      <c r="M407" s="1475"/>
    </row>
    <row r="408" spans="1:13" ht="15.75" customHeight="1">
      <c r="A408" s="1475"/>
      <c r="B408" s="1475"/>
      <c r="C408" s="1475"/>
      <c r="D408" s="1475"/>
      <c r="E408" s="1475"/>
      <c r="F408" s="1475"/>
      <c r="G408" s="1475"/>
      <c r="H408" s="1475"/>
      <c r="I408" s="1475"/>
      <c r="J408" s="1475"/>
      <c r="K408" s="1475"/>
      <c r="L408" s="1475"/>
      <c r="M408" s="1475"/>
    </row>
    <row r="409" spans="1:13" ht="15.75" customHeight="1">
      <c r="A409" s="1475"/>
      <c r="B409" s="1475"/>
      <c r="C409" s="1475"/>
      <c r="D409" s="1475"/>
      <c r="E409" s="1475"/>
      <c r="F409" s="1475"/>
      <c r="G409" s="1475"/>
      <c r="H409" s="1475"/>
      <c r="I409" s="1475"/>
      <c r="J409" s="1475"/>
      <c r="K409" s="1475"/>
      <c r="L409" s="1475"/>
      <c r="M409" s="1475"/>
    </row>
    <row r="410" spans="1:13" ht="15.75" customHeight="1">
      <c r="A410" s="1475"/>
      <c r="B410" s="1475"/>
      <c r="C410" s="1475"/>
      <c r="D410" s="1475"/>
      <c r="E410" s="1475"/>
      <c r="F410" s="1475"/>
      <c r="G410" s="1475"/>
      <c r="H410" s="1475"/>
      <c r="I410" s="1475"/>
      <c r="J410" s="1475"/>
      <c r="K410" s="1475"/>
      <c r="L410" s="1475"/>
      <c r="M410" s="1475"/>
    </row>
    <row r="411" spans="1:13" ht="15.75" customHeight="1">
      <c r="A411" s="1475"/>
      <c r="B411" s="1475"/>
      <c r="C411" s="1475"/>
      <c r="D411" s="1475"/>
      <c r="E411" s="1475"/>
      <c r="F411" s="1475"/>
      <c r="G411" s="1475"/>
      <c r="H411" s="1475"/>
      <c r="I411" s="1475"/>
      <c r="J411" s="1475"/>
      <c r="K411" s="1475"/>
      <c r="L411" s="1475"/>
      <c r="M411" s="1475"/>
    </row>
    <row r="412" spans="1:13" ht="15.75" customHeight="1">
      <c r="A412" s="1475"/>
      <c r="B412" s="1475"/>
      <c r="C412" s="1475"/>
      <c r="D412" s="1475"/>
      <c r="E412" s="1475"/>
      <c r="F412" s="1475"/>
      <c r="G412" s="1475"/>
      <c r="H412" s="1475"/>
      <c r="I412" s="1475"/>
      <c r="J412" s="1475"/>
      <c r="K412" s="1475"/>
      <c r="L412" s="1475"/>
      <c r="M412" s="1475"/>
    </row>
    <row r="413" spans="1:13" ht="15.75" customHeight="1">
      <c r="A413" s="1475"/>
      <c r="B413" s="1475"/>
      <c r="C413" s="1475"/>
      <c r="D413" s="1475"/>
      <c r="E413" s="1475"/>
      <c r="F413" s="1475"/>
      <c r="G413" s="1475"/>
      <c r="H413" s="1475"/>
      <c r="I413" s="1475"/>
      <c r="J413" s="1475"/>
      <c r="K413" s="1475"/>
      <c r="L413" s="1475"/>
      <c r="M413" s="1475"/>
    </row>
    <row r="414" spans="1:13" ht="15.75" customHeight="1">
      <c r="A414" s="1475"/>
      <c r="B414" s="1475"/>
      <c r="C414" s="1475"/>
      <c r="D414" s="1475"/>
      <c r="E414" s="1475"/>
      <c r="F414" s="1475"/>
      <c r="G414" s="1475"/>
      <c r="H414" s="1475"/>
      <c r="I414" s="1475"/>
      <c r="J414" s="1475"/>
      <c r="K414" s="1475"/>
      <c r="L414" s="1475"/>
      <c r="M414" s="1475"/>
    </row>
    <row r="415" spans="1:13" ht="15.75" customHeight="1">
      <c r="A415" s="1475"/>
      <c r="B415" s="1475"/>
      <c r="C415" s="1475"/>
      <c r="D415" s="1475"/>
      <c r="E415" s="1475"/>
      <c r="F415" s="1475"/>
      <c r="G415" s="1475"/>
      <c r="H415" s="1475"/>
      <c r="I415" s="1475"/>
      <c r="J415" s="1475"/>
      <c r="K415" s="1475"/>
      <c r="L415" s="1475"/>
      <c r="M415" s="1475"/>
    </row>
    <row r="416" spans="1:13" ht="15.75" customHeight="1">
      <c r="A416" s="1475"/>
      <c r="B416" s="1475"/>
      <c r="C416" s="1475"/>
      <c r="D416" s="1475"/>
      <c r="E416" s="1475"/>
      <c r="F416" s="1475"/>
      <c r="G416" s="1475"/>
      <c r="H416" s="1475"/>
      <c r="I416" s="1475"/>
      <c r="J416" s="1475"/>
      <c r="K416" s="1475"/>
      <c r="L416" s="1475"/>
      <c r="M416" s="1475"/>
    </row>
    <row r="417" spans="1:13" ht="15.75" customHeight="1">
      <c r="A417" s="1475"/>
      <c r="B417" s="1475"/>
      <c r="C417" s="1475"/>
      <c r="D417" s="1475"/>
      <c r="E417" s="1475"/>
      <c r="F417" s="1475"/>
      <c r="G417" s="1475"/>
      <c r="H417" s="1475"/>
      <c r="I417" s="1475"/>
      <c r="J417" s="1475"/>
      <c r="K417" s="1475"/>
      <c r="L417" s="1475"/>
      <c r="M417" s="1475"/>
    </row>
    <row r="418" spans="1:13" ht="15.75" customHeight="1">
      <c r="A418" s="1475"/>
      <c r="B418" s="1475"/>
      <c r="C418" s="1475"/>
      <c r="D418" s="1475"/>
      <c r="E418" s="1475"/>
      <c r="F418" s="1475"/>
      <c r="G418" s="1475"/>
      <c r="H418" s="1475"/>
      <c r="I418" s="1475"/>
      <c r="J418" s="1475"/>
      <c r="K418" s="1475"/>
      <c r="L418" s="1475"/>
      <c r="M418" s="1475"/>
    </row>
    <row r="419" spans="1:13" ht="15.75" customHeight="1">
      <c r="A419" s="1475"/>
      <c r="B419" s="1475"/>
      <c r="C419" s="1475"/>
      <c r="D419" s="1475"/>
      <c r="E419" s="1475"/>
      <c r="F419" s="1475"/>
      <c r="G419" s="1475"/>
      <c r="H419" s="1475"/>
      <c r="I419" s="1475"/>
      <c r="J419" s="1475"/>
      <c r="K419" s="1475"/>
      <c r="L419" s="1475"/>
      <c r="M419" s="1475"/>
    </row>
    <row r="420" spans="1:13" ht="15.75" customHeight="1">
      <c r="A420" s="1475"/>
      <c r="B420" s="1475"/>
      <c r="C420" s="1475"/>
      <c r="D420" s="1475"/>
      <c r="E420" s="1475"/>
      <c r="F420" s="1475"/>
      <c r="G420" s="1475"/>
      <c r="H420" s="1475"/>
      <c r="I420" s="1475"/>
      <c r="J420" s="1475"/>
      <c r="K420" s="1475"/>
      <c r="L420" s="1475"/>
      <c r="M420" s="1475"/>
    </row>
    <row r="421" spans="1:13" ht="15.75" customHeight="1">
      <c r="A421" s="1475"/>
      <c r="B421" s="1475"/>
      <c r="C421" s="1475"/>
      <c r="D421" s="1475"/>
      <c r="E421" s="1475"/>
      <c r="F421" s="1475"/>
      <c r="G421" s="1475"/>
      <c r="H421" s="1475"/>
      <c r="I421" s="1475"/>
      <c r="J421" s="1475"/>
      <c r="K421" s="1475"/>
      <c r="L421" s="1475"/>
      <c r="M421" s="1475"/>
    </row>
    <row r="422" spans="1:13" ht="15.75" customHeight="1">
      <c r="A422" s="1475"/>
      <c r="B422" s="1475"/>
      <c r="C422" s="1475"/>
      <c r="D422" s="1475"/>
      <c r="E422" s="1475"/>
      <c r="F422" s="1475"/>
      <c r="G422" s="1475"/>
      <c r="H422" s="1475"/>
      <c r="I422" s="1475"/>
      <c r="J422" s="1475"/>
      <c r="K422" s="1475"/>
      <c r="L422" s="1475"/>
      <c r="M422" s="1475"/>
    </row>
    <row r="423" spans="1:13" ht="15.75" customHeight="1">
      <c r="A423" s="1475"/>
      <c r="B423" s="1475"/>
      <c r="C423" s="1475"/>
      <c r="D423" s="1475"/>
      <c r="E423" s="1475"/>
      <c r="F423" s="1475"/>
      <c r="G423" s="1475"/>
      <c r="H423" s="1475"/>
      <c r="I423" s="1475"/>
      <c r="J423" s="1475"/>
      <c r="K423" s="1475"/>
      <c r="L423" s="1475"/>
      <c r="M423" s="1475"/>
    </row>
    <row r="424" spans="1:13" ht="15.75" customHeight="1">
      <c r="A424" s="1475"/>
      <c r="B424" s="1475"/>
      <c r="C424" s="1475"/>
      <c r="D424" s="1475"/>
      <c r="E424" s="1475"/>
      <c r="F424" s="1475"/>
      <c r="G424" s="1475"/>
      <c r="H424" s="1475"/>
      <c r="I424" s="1475"/>
      <c r="J424" s="1475"/>
      <c r="K424" s="1475"/>
      <c r="L424" s="1475"/>
      <c r="M424" s="1475"/>
    </row>
    <row r="425" spans="1:13" ht="15.75" customHeight="1">
      <c r="A425" s="1475"/>
      <c r="B425" s="1475"/>
      <c r="C425" s="1475"/>
      <c r="D425" s="1475"/>
      <c r="E425" s="1475"/>
      <c r="F425" s="1475"/>
      <c r="G425" s="1475"/>
      <c r="H425" s="1475"/>
      <c r="I425" s="1475"/>
      <c r="J425" s="1475"/>
      <c r="K425" s="1475"/>
      <c r="L425" s="1475"/>
      <c r="M425" s="1475"/>
    </row>
    <row r="426" spans="1:13" ht="15.75" customHeight="1">
      <c r="A426" s="1475"/>
      <c r="B426" s="1475"/>
      <c r="C426" s="1475"/>
      <c r="D426" s="1475"/>
      <c r="E426" s="1475"/>
      <c r="F426" s="1475"/>
      <c r="G426" s="1475"/>
      <c r="H426" s="1475"/>
      <c r="I426" s="1475"/>
      <c r="J426" s="1475"/>
      <c r="K426" s="1475"/>
      <c r="L426" s="1475"/>
      <c r="M426" s="1475"/>
    </row>
    <row r="427" spans="1:13" ht="15.75" customHeight="1">
      <c r="A427" s="1475"/>
      <c r="B427" s="1475"/>
      <c r="C427" s="1475"/>
      <c r="D427" s="1475"/>
      <c r="E427" s="1475"/>
      <c r="F427" s="1475"/>
      <c r="G427" s="1475"/>
      <c r="H427" s="1475"/>
      <c r="I427" s="1475"/>
      <c r="J427" s="1475"/>
      <c r="K427" s="1475"/>
      <c r="L427" s="1475"/>
      <c r="M427" s="1475"/>
    </row>
    <row r="428" spans="1:13" ht="15.75" customHeight="1">
      <c r="A428" s="1475"/>
      <c r="B428" s="1475"/>
      <c r="C428" s="1475"/>
      <c r="D428" s="1475"/>
      <c r="E428" s="1475"/>
      <c r="F428" s="1475"/>
      <c r="G428" s="1475"/>
      <c r="H428" s="1475"/>
      <c r="I428" s="1475"/>
      <c r="J428" s="1475"/>
      <c r="K428" s="1475"/>
      <c r="L428" s="1475"/>
      <c r="M428" s="1475"/>
    </row>
    <row r="429" spans="1:13" ht="15.75" customHeight="1">
      <c r="A429" s="1475"/>
      <c r="B429" s="1475"/>
      <c r="C429" s="1475"/>
      <c r="D429" s="1475"/>
      <c r="E429" s="1475"/>
      <c r="F429" s="1475"/>
      <c r="G429" s="1475"/>
      <c r="H429" s="1475"/>
      <c r="I429" s="1475"/>
      <c r="J429" s="1475"/>
      <c r="K429" s="1475"/>
      <c r="L429" s="1475"/>
      <c r="M429" s="1475"/>
    </row>
    <row r="430" spans="1:13" ht="15.75" customHeight="1">
      <c r="A430" s="1475"/>
      <c r="B430" s="1475"/>
      <c r="C430" s="1475"/>
      <c r="D430" s="1475"/>
      <c r="E430" s="1475"/>
      <c r="F430" s="1475"/>
      <c r="G430" s="1475"/>
      <c r="H430" s="1475"/>
      <c r="I430" s="1475"/>
      <c r="J430" s="1475"/>
      <c r="K430" s="1475"/>
      <c r="L430" s="1475"/>
      <c r="M430" s="1475"/>
    </row>
    <row r="431" spans="1:13" ht="15.75" customHeight="1">
      <c r="A431" s="1475"/>
      <c r="B431" s="1475"/>
      <c r="C431" s="1475"/>
      <c r="D431" s="1475"/>
      <c r="E431" s="1475"/>
      <c r="F431" s="1475"/>
      <c r="G431" s="1475"/>
      <c r="H431" s="1475"/>
      <c r="I431" s="1475"/>
      <c r="J431" s="1475"/>
      <c r="K431" s="1475"/>
      <c r="L431" s="1475"/>
      <c r="M431" s="1475"/>
    </row>
    <row r="432" spans="1:13" ht="15.75" customHeight="1">
      <c r="A432" s="1475"/>
      <c r="B432" s="1475"/>
      <c r="C432" s="1475"/>
      <c r="D432" s="1475"/>
      <c r="E432" s="1475"/>
      <c r="F432" s="1475"/>
      <c r="G432" s="1475"/>
      <c r="H432" s="1475"/>
      <c r="I432" s="1475"/>
      <c r="J432" s="1475"/>
      <c r="K432" s="1475"/>
      <c r="L432" s="1475"/>
      <c r="M432" s="1475"/>
    </row>
    <row r="433" spans="1:13" ht="15.75" customHeight="1">
      <c r="A433" s="1475"/>
      <c r="B433" s="1475"/>
      <c r="C433" s="1475"/>
      <c r="D433" s="1475"/>
      <c r="E433" s="1475"/>
      <c r="F433" s="1475"/>
      <c r="G433" s="1475"/>
      <c r="H433" s="1475"/>
      <c r="I433" s="1475"/>
      <c r="J433" s="1475"/>
      <c r="K433" s="1475"/>
      <c r="L433" s="1475"/>
      <c r="M433" s="1475"/>
    </row>
    <row r="434" spans="1:13" ht="15.75" customHeight="1">
      <c r="A434" s="1475"/>
      <c r="B434" s="1475"/>
      <c r="C434" s="1475"/>
      <c r="D434" s="1475"/>
      <c r="E434" s="1475"/>
      <c r="F434" s="1475"/>
      <c r="G434" s="1475"/>
      <c r="H434" s="1475"/>
      <c r="I434" s="1475"/>
      <c r="J434" s="1475"/>
      <c r="K434" s="1475"/>
      <c r="L434" s="1475"/>
      <c r="M434" s="1475"/>
    </row>
    <row r="435" spans="1:13" ht="15.75" customHeight="1">
      <c r="A435" s="1475"/>
      <c r="B435" s="1475"/>
      <c r="C435" s="1475"/>
      <c r="D435" s="1475"/>
      <c r="E435" s="1475"/>
      <c r="F435" s="1475"/>
      <c r="G435" s="1475"/>
      <c r="H435" s="1475"/>
      <c r="I435" s="1475"/>
      <c r="J435" s="1475"/>
      <c r="K435" s="1475"/>
      <c r="L435" s="1475"/>
      <c r="M435" s="1475"/>
    </row>
    <row r="436" spans="1:13" ht="15.75" customHeight="1">
      <c r="A436" s="1475"/>
      <c r="B436" s="1475"/>
      <c r="C436" s="1475"/>
      <c r="D436" s="1475"/>
      <c r="E436" s="1475"/>
      <c r="F436" s="1475"/>
      <c r="G436" s="1475"/>
      <c r="H436" s="1475"/>
      <c r="I436" s="1475"/>
      <c r="J436" s="1475"/>
      <c r="K436" s="1475"/>
      <c r="L436" s="1475"/>
      <c r="M436" s="1475"/>
    </row>
    <row r="437" spans="1:13" ht="15.75" customHeight="1">
      <c r="A437" s="1475"/>
      <c r="B437" s="1475"/>
      <c r="C437" s="1475"/>
      <c r="D437" s="1475"/>
      <c r="E437" s="1475"/>
      <c r="F437" s="1475"/>
      <c r="G437" s="1475"/>
      <c r="H437" s="1475"/>
      <c r="I437" s="1475"/>
      <c r="J437" s="1475"/>
      <c r="K437" s="1475"/>
      <c r="L437" s="1475"/>
      <c r="M437" s="1475"/>
    </row>
    <row r="438" spans="1:13" ht="15.75" customHeight="1">
      <c r="A438" s="1475"/>
      <c r="B438" s="1475"/>
      <c r="C438" s="1475"/>
      <c r="D438" s="1475"/>
      <c r="E438" s="1475"/>
      <c r="F438" s="1475"/>
      <c r="G438" s="1475"/>
      <c r="H438" s="1475"/>
      <c r="I438" s="1475"/>
      <c r="J438" s="1475"/>
      <c r="K438" s="1475"/>
      <c r="L438" s="1475"/>
      <c r="M438" s="1475"/>
    </row>
    <row r="439" spans="1:13" ht="15.75" customHeight="1">
      <c r="A439" s="1475"/>
      <c r="B439" s="1475"/>
      <c r="C439" s="1475"/>
      <c r="D439" s="1475"/>
      <c r="E439" s="1475"/>
      <c r="F439" s="1475"/>
      <c r="G439" s="1475"/>
      <c r="H439" s="1475"/>
      <c r="I439" s="1475"/>
      <c r="J439" s="1475"/>
      <c r="K439" s="1475"/>
      <c r="L439" s="1475"/>
      <c r="M439" s="1475"/>
    </row>
    <row r="440" spans="1:13" ht="15.75" customHeight="1">
      <c r="A440" s="1475"/>
      <c r="B440" s="1475"/>
      <c r="C440" s="1475"/>
      <c r="D440" s="1475"/>
      <c r="E440" s="1475"/>
      <c r="F440" s="1475"/>
      <c r="G440" s="1475"/>
      <c r="H440" s="1475"/>
      <c r="I440" s="1475"/>
      <c r="J440" s="1475"/>
      <c r="K440" s="1475"/>
      <c r="L440" s="1475"/>
      <c r="M440" s="1475"/>
    </row>
    <row r="441" spans="1:13" ht="15.75" customHeight="1">
      <c r="A441" s="1475"/>
      <c r="B441" s="1475"/>
      <c r="C441" s="1475"/>
      <c r="D441" s="1475"/>
      <c r="E441" s="1475"/>
      <c r="F441" s="1475"/>
      <c r="G441" s="1475"/>
      <c r="H441" s="1475"/>
      <c r="I441" s="1475"/>
      <c r="J441" s="1475"/>
      <c r="K441" s="1475"/>
      <c r="L441" s="1475"/>
      <c r="M441" s="1475"/>
    </row>
    <row r="442" spans="1:13" ht="15.75" customHeight="1">
      <c r="A442" s="1475"/>
      <c r="B442" s="1475"/>
      <c r="C442" s="1475"/>
      <c r="D442" s="1475"/>
      <c r="E442" s="1475"/>
      <c r="F442" s="1475"/>
      <c r="G442" s="1475"/>
      <c r="H442" s="1475"/>
      <c r="I442" s="1475"/>
      <c r="J442" s="1475"/>
      <c r="K442" s="1475"/>
      <c r="L442" s="1475"/>
      <c r="M442" s="1475"/>
    </row>
    <row r="443" spans="1:13" ht="15.75" customHeight="1">
      <c r="A443" s="1475"/>
      <c r="B443" s="1475"/>
      <c r="C443" s="1475"/>
      <c r="D443" s="1475"/>
      <c r="E443" s="1475"/>
      <c r="F443" s="1475"/>
      <c r="G443" s="1475"/>
      <c r="H443" s="1475"/>
      <c r="I443" s="1475"/>
      <c r="J443" s="1475"/>
      <c r="K443" s="1475"/>
      <c r="L443" s="1475"/>
      <c r="M443" s="1475"/>
    </row>
    <row r="444" spans="1:13" ht="15.75" customHeight="1">
      <c r="A444" s="1475"/>
      <c r="B444" s="1475"/>
      <c r="C444" s="1475"/>
      <c r="D444" s="1475"/>
      <c r="E444" s="1475"/>
      <c r="F444" s="1475"/>
      <c r="G444" s="1475"/>
      <c r="H444" s="1475"/>
      <c r="I444" s="1475"/>
      <c r="J444" s="1475"/>
      <c r="K444" s="1475"/>
      <c r="L444" s="1475"/>
      <c r="M444" s="1475"/>
    </row>
    <row r="445" spans="1:13" ht="15.75" customHeight="1">
      <c r="A445" s="1475"/>
      <c r="B445" s="1475"/>
      <c r="C445" s="1475"/>
      <c r="D445" s="1475"/>
      <c r="E445" s="1475"/>
      <c r="F445" s="1475"/>
      <c r="G445" s="1475"/>
      <c r="H445" s="1475"/>
      <c r="I445" s="1475"/>
      <c r="J445" s="1475"/>
      <c r="K445" s="1475"/>
      <c r="L445" s="1475"/>
      <c r="M445" s="1475"/>
    </row>
    <row r="446" spans="1:13" ht="15.75" customHeight="1">
      <c r="A446" s="1475"/>
      <c r="B446" s="1475"/>
      <c r="C446" s="1475"/>
      <c r="D446" s="1475"/>
      <c r="E446" s="1475"/>
      <c r="F446" s="1475"/>
      <c r="G446" s="1475"/>
      <c r="H446" s="1475"/>
      <c r="I446" s="1475"/>
      <c r="J446" s="1475"/>
      <c r="K446" s="1475"/>
      <c r="L446" s="1475"/>
      <c r="M446" s="1475"/>
    </row>
    <row r="447" spans="1:13" ht="15.75" customHeight="1">
      <c r="A447" s="1475"/>
      <c r="B447" s="1475"/>
      <c r="C447" s="1475"/>
      <c r="D447" s="1475"/>
      <c r="E447" s="1475"/>
      <c r="F447" s="1475"/>
      <c r="G447" s="1475"/>
      <c r="H447" s="1475"/>
      <c r="I447" s="1475"/>
      <c r="J447" s="1475"/>
      <c r="K447" s="1475"/>
      <c r="L447" s="1475"/>
      <c r="M447" s="1475"/>
    </row>
    <row r="448" spans="1:13" ht="15.75" customHeight="1">
      <c r="A448" s="1475"/>
      <c r="B448" s="1475"/>
      <c r="C448" s="1475"/>
      <c r="D448" s="1475"/>
      <c r="E448" s="1475"/>
      <c r="F448" s="1475"/>
      <c r="G448" s="1475"/>
      <c r="H448" s="1475"/>
      <c r="I448" s="1475"/>
      <c r="J448" s="1475"/>
      <c r="K448" s="1475"/>
      <c r="L448" s="1475"/>
      <c r="M448" s="1475"/>
    </row>
    <row r="449" spans="1:13" ht="15.75" customHeight="1">
      <c r="A449" s="1475"/>
      <c r="B449" s="1475"/>
      <c r="C449" s="1475"/>
      <c r="D449" s="1475"/>
      <c r="E449" s="1475"/>
      <c r="F449" s="1475"/>
      <c r="G449" s="1475"/>
      <c r="H449" s="1475"/>
      <c r="I449" s="1475"/>
      <c r="J449" s="1475"/>
      <c r="K449" s="1475"/>
      <c r="L449" s="1475"/>
      <c r="M449" s="1475"/>
    </row>
    <row r="450" spans="1:13" ht="15.75" customHeight="1">
      <c r="A450" s="1475"/>
      <c r="B450" s="1475"/>
      <c r="C450" s="1475"/>
      <c r="D450" s="1475"/>
      <c r="E450" s="1475"/>
      <c r="F450" s="1475"/>
      <c r="G450" s="1475"/>
      <c r="H450" s="1475"/>
      <c r="I450" s="1475"/>
      <c r="J450" s="1475"/>
      <c r="K450" s="1475"/>
      <c r="L450" s="1475"/>
      <c r="M450" s="1475"/>
    </row>
    <row r="451" spans="1:13" ht="15.75" customHeight="1">
      <c r="A451" s="1475"/>
      <c r="B451" s="1475"/>
      <c r="C451" s="1475"/>
      <c r="D451" s="1475"/>
      <c r="E451" s="1475"/>
      <c r="F451" s="1475"/>
      <c r="G451" s="1475"/>
      <c r="H451" s="1475"/>
      <c r="I451" s="1475"/>
      <c r="J451" s="1475"/>
      <c r="K451" s="1475"/>
      <c r="L451" s="1475"/>
      <c r="M451" s="1475"/>
    </row>
    <row r="452" spans="1:13" ht="15.75" customHeight="1">
      <c r="A452" s="1475"/>
      <c r="B452" s="1475"/>
      <c r="C452" s="1475"/>
      <c r="D452" s="1475"/>
      <c r="E452" s="1475"/>
      <c r="F452" s="1475"/>
      <c r="G452" s="1475"/>
      <c r="H452" s="1475"/>
      <c r="I452" s="1475"/>
      <c r="J452" s="1475"/>
      <c r="K452" s="1475"/>
      <c r="L452" s="1475"/>
      <c r="M452" s="1475"/>
    </row>
    <row r="453" spans="1:13" ht="15.75" customHeight="1">
      <c r="A453" s="1475"/>
      <c r="B453" s="1475"/>
      <c r="C453" s="1475"/>
      <c r="D453" s="1475"/>
      <c r="E453" s="1475"/>
      <c r="F453" s="1475"/>
      <c r="G453" s="1475"/>
      <c r="H453" s="1475"/>
      <c r="I453" s="1475"/>
      <c r="J453" s="1475"/>
      <c r="K453" s="1475"/>
      <c r="L453" s="1475"/>
      <c r="M453" s="1475"/>
    </row>
    <row r="454" spans="1:13" ht="15.75" customHeight="1">
      <c r="A454" s="1475"/>
      <c r="B454" s="1475"/>
      <c r="C454" s="1475"/>
      <c r="D454" s="1475"/>
      <c r="E454" s="1475"/>
      <c r="F454" s="1475"/>
      <c r="G454" s="1475"/>
      <c r="H454" s="1475"/>
      <c r="I454" s="1475"/>
      <c r="J454" s="1475"/>
      <c r="K454" s="1475"/>
      <c r="L454" s="1475"/>
      <c r="M454" s="1475"/>
    </row>
    <row r="455" spans="1:13" ht="15.75" customHeight="1">
      <c r="A455" s="1475"/>
      <c r="B455" s="1475"/>
      <c r="C455" s="1475"/>
      <c r="D455" s="1475"/>
      <c r="E455" s="1475"/>
      <c r="F455" s="1475"/>
      <c r="G455" s="1475"/>
      <c r="H455" s="1475"/>
      <c r="I455" s="1475"/>
      <c r="J455" s="1475"/>
      <c r="K455" s="1475"/>
      <c r="L455" s="1475"/>
      <c r="M455" s="1475"/>
    </row>
    <row r="456" spans="1:13" ht="15.75" customHeight="1">
      <c r="A456" s="1475"/>
      <c r="B456" s="1475"/>
      <c r="C456" s="1475"/>
      <c r="D456" s="1475"/>
      <c r="E456" s="1475"/>
      <c r="F456" s="1475"/>
      <c r="G456" s="1475"/>
      <c r="H456" s="1475"/>
      <c r="I456" s="1475"/>
      <c r="J456" s="1475"/>
      <c r="K456" s="1475"/>
      <c r="L456" s="1475"/>
      <c r="M456" s="1475"/>
    </row>
    <row r="457" spans="1:13" ht="15.75" customHeight="1">
      <c r="A457" s="1475"/>
      <c r="B457" s="1475"/>
      <c r="C457" s="1475"/>
      <c r="D457" s="1475"/>
      <c r="E457" s="1475"/>
      <c r="F457" s="1475"/>
      <c r="G457" s="1475"/>
      <c r="H457" s="1475"/>
      <c r="I457" s="1475"/>
      <c r="J457" s="1475"/>
      <c r="K457" s="1475"/>
      <c r="L457" s="1475"/>
      <c r="M457" s="1475"/>
    </row>
    <row r="458" spans="1:13" ht="15.75" customHeight="1">
      <c r="A458" s="1475"/>
      <c r="B458" s="1475"/>
      <c r="C458" s="1475"/>
      <c r="D458" s="1475"/>
      <c r="E458" s="1475"/>
      <c r="F458" s="1475"/>
      <c r="G458" s="1475"/>
      <c r="H458" s="1475"/>
      <c r="I458" s="1475"/>
      <c r="J458" s="1475"/>
      <c r="K458" s="1475"/>
      <c r="L458" s="1475"/>
      <c r="M458" s="1475"/>
    </row>
    <row r="459" spans="1:13" ht="15.75" customHeight="1">
      <c r="A459" s="1475"/>
      <c r="B459" s="1475"/>
      <c r="C459" s="1475"/>
      <c r="D459" s="1475"/>
      <c r="E459" s="1475"/>
      <c r="F459" s="1475"/>
      <c r="G459" s="1475"/>
      <c r="H459" s="1475"/>
      <c r="I459" s="1475"/>
      <c r="J459" s="1475"/>
      <c r="K459" s="1475"/>
      <c r="L459" s="1475"/>
      <c r="M459" s="1475"/>
    </row>
    <row r="460" spans="1:13" ht="15.75" customHeight="1">
      <c r="A460" s="1475"/>
      <c r="B460" s="1475"/>
      <c r="C460" s="1475"/>
      <c r="D460" s="1475"/>
      <c r="E460" s="1475"/>
      <c r="F460" s="1475"/>
      <c r="G460" s="1475"/>
      <c r="H460" s="1475"/>
      <c r="I460" s="1475"/>
      <c r="J460" s="1475"/>
      <c r="K460" s="1475"/>
      <c r="L460" s="1475"/>
      <c r="M460" s="1475"/>
    </row>
    <row r="461" spans="1:13" ht="15.75" customHeight="1">
      <c r="A461" s="1475"/>
      <c r="B461" s="1475"/>
      <c r="C461" s="1475"/>
      <c r="D461" s="1475"/>
      <c r="E461" s="1475"/>
      <c r="F461" s="1475"/>
      <c r="G461" s="1475"/>
      <c r="H461" s="1475"/>
      <c r="I461" s="1475"/>
      <c r="J461" s="1475"/>
      <c r="K461" s="1475"/>
      <c r="L461" s="1475"/>
      <c r="M461" s="1475"/>
    </row>
    <row r="462" spans="1:13" ht="15.75" customHeight="1">
      <c r="A462" s="1475"/>
      <c r="B462" s="1475"/>
      <c r="C462" s="1475"/>
      <c r="D462" s="1475"/>
      <c r="E462" s="1475"/>
      <c r="F462" s="1475"/>
      <c r="G462" s="1475"/>
      <c r="H462" s="1475"/>
      <c r="I462" s="1475"/>
      <c r="J462" s="1475"/>
      <c r="K462" s="1475"/>
      <c r="L462" s="1475"/>
      <c r="M462" s="1475"/>
    </row>
    <row r="463" spans="1:13" ht="15.75" customHeight="1">
      <c r="A463" s="1475"/>
      <c r="B463" s="1475"/>
      <c r="C463" s="1475"/>
      <c r="D463" s="1475"/>
      <c r="E463" s="1475"/>
      <c r="F463" s="1475"/>
      <c r="G463" s="1475"/>
      <c r="H463" s="1475"/>
      <c r="I463" s="1475"/>
      <c r="J463" s="1475"/>
      <c r="K463" s="1475"/>
      <c r="L463" s="1475"/>
      <c r="M463" s="1475"/>
    </row>
    <row r="464" spans="1:13" ht="15.75" customHeight="1">
      <c r="A464" s="1475"/>
      <c r="B464" s="1475"/>
      <c r="C464" s="1475"/>
      <c r="D464" s="1475"/>
      <c r="E464" s="1475"/>
      <c r="F464" s="1475"/>
      <c r="G464" s="1475"/>
      <c r="H464" s="1475"/>
      <c r="I464" s="1475"/>
      <c r="J464" s="1475"/>
      <c r="K464" s="1475"/>
      <c r="L464" s="1475"/>
      <c r="M464" s="1475"/>
    </row>
    <row r="465" spans="1:13" ht="15.75" customHeight="1">
      <c r="A465" s="1475"/>
      <c r="B465" s="1475"/>
      <c r="C465" s="1475"/>
      <c r="D465" s="1475"/>
      <c r="E465" s="1475"/>
      <c r="F465" s="1475"/>
      <c r="G465" s="1475"/>
      <c r="H465" s="1475"/>
      <c r="I465" s="1475"/>
      <c r="J465" s="1475"/>
      <c r="K465" s="1475"/>
      <c r="L465" s="1475"/>
      <c r="M465" s="1475"/>
    </row>
    <row r="466" spans="1:13" ht="15.75" customHeight="1">
      <c r="A466" s="1475"/>
      <c r="B466" s="1475"/>
      <c r="C466" s="1475"/>
      <c r="D466" s="1475"/>
      <c r="E466" s="1475"/>
      <c r="F466" s="1475"/>
      <c r="G466" s="1475"/>
      <c r="H466" s="1475"/>
      <c r="I466" s="1475"/>
      <c r="J466" s="1475"/>
      <c r="K466" s="1475"/>
      <c r="L466" s="1475"/>
      <c r="M466" s="1475"/>
    </row>
    <row r="467" spans="1:13" ht="15.75" customHeight="1">
      <c r="A467" s="1475"/>
      <c r="B467" s="1475"/>
      <c r="C467" s="1475"/>
      <c r="D467" s="1475"/>
      <c r="E467" s="1475"/>
      <c r="F467" s="1475"/>
      <c r="G467" s="1475"/>
      <c r="H467" s="1475"/>
      <c r="I467" s="1475"/>
      <c r="J467" s="1475"/>
      <c r="K467" s="1475"/>
      <c r="L467" s="1475"/>
      <c r="M467" s="1475"/>
    </row>
    <row r="468" spans="1:13" ht="15.75" customHeight="1">
      <c r="A468" s="1475"/>
      <c r="B468" s="1475"/>
      <c r="C468" s="1475"/>
      <c r="D468" s="1475"/>
      <c r="E468" s="1475"/>
      <c r="F468" s="1475"/>
      <c r="G468" s="1475"/>
      <c r="H468" s="1475"/>
      <c r="I468" s="1475"/>
      <c r="J468" s="1475"/>
      <c r="K468" s="1475"/>
      <c r="L468" s="1475"/>
      <c r="M468" s="1475"/>
    </row>
    <row r="469" spans="1:13" ht="15.75" customHeight="1">
      <c r="A469" s="1475"/>
      <c r="B469" s="1475"/>
      <c r="C469" s="1475"/>
      <c r="D469" s="1475"/>
      <c r="E469" s="1475"/>
      <c r="F469" s="1475"/>
      <c r="G469" s="1475"/>
      <c r="H469" s="1475"/>
      <c r="I469" s="1475"/>
      <c r="J469" s="1475"/>
      <c r="K469" s="1475"/>
      <c r="L469" s="1475"/>
      <c r="M469" s="1475"/>
    </row>
    <row r="470" spans="1:13" ht="15.75" customHeight="1">
      <c r="A470" s="1475"/>
      <c r="B470" s="1475"/>
      <c r="C470" s="1475"/>
      <c r="D470" s="1475"/>
      <c r="E470" s="1475"/>
      <c r="F470" s="1475"/>
      <c r="G470" s="1475"/>
      <c r="H470" s="1475"/>
      <c r="I470" s="1475"/>
      <c r="J470" s="1475"/>
      <c r="K470" s="1475"/>
      <c r="L470" s="1475"/>
      <c r="M470" s="1475"/>
    </row>
    <row r="471" spans="1:13" ht="15.75" customHeight="1">
      <c r="A471" s="1475"/>
      <c r="B471" s="1475"/>
      <c r="C471" s="1475"/>
      <c r="D471" s="1475"/>
      <c r="E471" s="1475"/>
      <c r="F471" s="1475"/>
      <c r="G471" s="1475"/>
      <c r="H471" s="1475"/>
      <c r="I471" s="1475"/>
      <c r="J471" s="1475"/>
      <c r="K471" s="1475"/>
      <c r="L471" s="1475"/>
      <c r="M471" s="1475"/>
    </row>
    <row r="472" spans="1:13" ht="15.75" customHeight="1">
      <c r="A472" s="1475"/>
      <c r="B472" s="1475"/>
      <c r="C472" s="1475"/>
      <c r="D472" s="1475"/>
      <c r="E472" s="1475"/>
      <c r="F472" s="1475"/>
      <c r="G472" s="1475"/>
      <c r="H472" s="1475"/>
      <c r="I472" s="1475"/>
      <c r="J472" s="1475"/>
      <c r="K472" s="1475"/>
      <c r="L472" s="1475"/>
      <c r="M472" s="1475"/>
    </row>
    <row r="473" spans="1:13" ht="15.75" customHeight="1">
      <c r="A473" s="1475"/>
      <c r="B473" s="1475"/>
      <c r="C473" s="1475"/>
      <c r="D473" s="1475"/>
      <c r="E473" s="1475"/>
      <c r="F473" s="1475"/>
      <c r="G473" s="1475"/>
      <c r="H473" s="1475"/>
      <c r="I473" s="1475"/>
      <c r="J473" s="1475"/>
      <c r="K473" s="1475"/>
      <c r="L473" s="1475"/>
      <c r="M473" s="1475"/>
    </row>
    <row r="474" spans="1:13" ht="15.75" customHeight="1">
      <c r="A474" s="1475"/>
      <c r="B474" s="1475"/>
      <c r="C474" s="1475"/>
      <c r="D474" s="1475"/>
      <c r="E474" s="1475"/>
      <c r="F474" s="1475"/>
      <c r="G474" s="1475"/>
      <c r="H474" s="1475"/>
      <c r="I474" s="1475"/>
      <c r="J474" s="1475"/>
      <c r="K474" s="1475"/>
      <c r="L474" s="1475"/>
      <c r="M474" s="1475"/>
    </row>
    <row r="475" spans="1:13" ht="15.75" customHeight="1">
      <c r="A475" s="1475"/>
      <c r="B475" s="1475"/>
      <c r="C475" s="1475"/>
      <c r="D475" s="1475"/>
      <c r="E475" s="1475"/>
      <c r="F475" s="1475"/>
      <c r="G475" s="1475"/>
      <c r="H475" s="1475"/>
      <c r="I475" s="1475"/>
      <c r="J475" s="1475"/>
      <c r="K475" s="1475"/>
      <c r="L475" s="1475"/>
      <c r="M475" s="1475"/>
    </row>
    <row r="476" spans="1:13" ht="15.75" customHeight="1">
      <c r="A476" s="1475"/>
      <c r="B476" s="1475"/>
      <c r="C476" s="1475"/>
      <c r="D476" s="1475"/>
      <c r="E476" s="1475"/>
      <c r="F476" s="1475"/>
      <c r="G476" s="1475"/>
      <c r="H476" s="1475"/>
      <c r="I476" s="1475"/>
      <c r="J476" s="1475"/>
      <c r="K476" s="1475"/>
      <c r="L476" s="1475"/>
      <c r="M476" s="1475"/>
    </row>
    <row r="477" spans="1:13" ht="15.75" customHeight="1">
      <c r="A477" s="1475"/>
      <c r="B477" s="1475"/>
      <c r="C477" s="1475"/>
      <c r="D477" s="1475"/>
      <c r="E477" s="1475"/>
      <c r="F477" s="1475"/>
      <c r="G477" s="1475"/>
      <c r="H477" s="1475"/>
      <c r="I477" s="1475"/>
      <c r="J477" s="1475"/>
      <c r="K477" s="1475"/>
      <c r="L477" s="1475"/>
      <c r="M477" s="1475"/>
    </row>
    <row r="478" spans="1:13" ht="15.75" customHeight="1">
      <c r="A478" s="1475"/>
      <c r="B478" s="1475"/>
      <c r="C478" s="1475"/>
      <c r="D478" s="1475"/>
      <c r="E478" s="1475"/>
      <c r="F478" s="1475"/>
      <c r="G478" s="1475"/>
      <c r="H478" s="1475"/>
      <c r="I478" s="1475"/>
      <c r="J478" s="1475"/>
      <c r="K478" s="1475"/>
      <c r="L478" s="1475"/>
      <c r="M478" s="1475"/>
    </row>
    <row r="479" spans="1:13" ht="15.75" customHeight="1">
      <c r="A479" s="1475"/>
      <c r="B479" s="1475"/>
      <c r="C479" s="1475"/>
      <c r="D479" s="1475"/>
      <c r="E479" s="1475"/>
      <c r="F479" s="1475"/>
      <c r="G479" s="1475"/>
      <c r="H479" s="1475"/>
      <c r="I479" s="1475"/>
      <c r="J479" s="1475"/>
      <c r="K479" s="1475"/>
      <c r="L479" s="1475"/>
      <c r="M479" s="1475"/>
    </row>
    <row r="480" spans="1:13" ht="15.75" customHeight="1">
      <c r="A480" s="1475"/>
      <c r="B480" s="1475"/>
      <c r="C480" s="1475"/>
      <c r="D480" s="1475"/>
      <c r="E480" s="1475"/>
      <c r="F480" s="1475"/>
      <c r="G480" s="1475"/>
      <c r="H480" s="1475"/>
      <c r="I480" s="1475"/>
      <c r="J480" s="1475"/>
      <c r="K480" s="1475"/>
      <c r="L480" s="1475"/>
      <c r="M480" s="1475"/>
    </row>
    <row r="481" spans="1:13" ht="15.75" customHeight="1">
      <c r="A481" s="1475"/>
      <c r="B481" s="1475"/>
      <c r="C481" s="1475"/>
      <c r="D481" s="1475"/>
      <c r="E481" s="1475"/>
      <c r="F481" s="1475"/>
      <c r="G481" s="1475"/>
      <c r="H481" s="1475"/>
      <c r="I481" s="1475"/>
      <c r="J481" s="1475"/>
      <c r="K481" s="1475"/>
      <c r="L481" s="1475"/>
      <c r="M481" s="1475"/>
    </row>
    <row r="482" spans="1:13" ht="15.75" customHeight="1">
      <c r="A482" s="1475"/>
      <c r="B482" s="1475"/>
      <c r="C482" s="1475"/>
      <c r="D482" s="1475"/>
      <c r="E482" s="1475"/>
      <c r="F482" s="1475"/>
      <c r="G482" s="1475"/>
      <c r="H482" s="1475"/>
      <c r="I482" s="1475"/>
      <c r="J482" s="1475"/>
      <c r="K482" s="1475"/>
      <c r="L482" s="1475"/>
      <c r="M482" s="1475"/>
    </row>
    <row r="483" spans="1:13" ht="15.75" customHeight="1">
      <c r="A483" s="1475"/>
      <c r="B483" s="1475"/>
      <c r="C483" s="1475"/>
      <c r="D483" s="1475"/>
      <c r="E483" s="1475"/>
      <c r="F483" s="1475"/>
      <c r="G483" s="1475"/>
      <c r="H483" s="1475"/>
      <c r="I483" s="1475"/>
      <c r="J483" s="1475"/>
      <c r="K483" s="1475"/>
      <c r="L483" s="1475"/>
      <c r="M483" s="1475"/>
    </row>
    <row r="484" spans="1:13" ht="15.75" customHeight="1">
      <c r="A484" s="1475"/>
      <c r="B484" s="1475"/>
      <c r="C484" s="1475"/>
      <c r="D484" s="1475"/>
      <c r="E484" s="1475"/>
      <c r="F484" s="1475"/>
      <c r="G484" s="1475"/>
      <c r="H484" s="1475"/>
      <c r="I484" s="1475"/>
      <c r="J484" s="1475"/>
      <c r="K484" s="1475"/>
      <c r="L484" s="1475"/>
      <c r="M484" s="1475"/>
    </row>
    <row r="485" spans="1:13" ht="15.75" customHeight="1">
      <c r="A485" s="1475"/>
      <c r="B485" s="1475"/>
      <c r="C485" s="1475"/>
      <c r="D485" s="1475"/>
      <c r="E485" s="1475"/>
      <c r="F485" s="1475"/>
      <c r="G485" s="1475"/>
      <c r="H485" s="1475"/>
      <c r="I485" s="1475"/>
      <c r="J485" s="1475"/>
      <c r="K485" s="1475"/>
      <c r="L485" s="1475"/>
      <c r="M485" s="1475"/>
    </row>
    <row r="486" spans="1:13" ht="15.75" customHeight="1">
      <c r="A486" s="1475"/>
      <c r="B486" s="1475"/>
      <c r="C486" s="1475"/>
      <c r="D486" s="1475"/>
      <c r="E486" s="1475"/>
      <c r="F486" s="1475"/>
      <c r="G486" s="1475"/>
      <c r="H486" s="1475"/>
      <c r="I486" s="1475"/>
      <c r="J486" s="1475"/>
      <c r="K486" s="1475"/>
      <c r="L486" s="1475"/>
      <c r="M486" s="1475"/>
    </row>
    <row r="487" spans="1:13" ht="15.75" customHeight="1">
      <c r="A487" s="1475"/>
      <c r="B487" s="1475"/>
      <c r="C487" s="1475"/>
      <c r="D487" s="1475"/>
      <c r="E487" s="1475"/>
      <c r="F487" s="1475"/>
      <c r="G487" s="1475"/>
      <c r="H487" s="1475"/>
      <c r="I487" s="1475"/>
      <c r="J487" s="1475"/>
      <c r="K487" s="1475"/>
      <c r="L487" s="1475"/>
      <c r="M487" s="1475"/>
    </row>
    <row r="488" spans="1:13" ht="15.75" customHeight="1">
      <c r="A488" s="1475"/>
      <c r="B488" s="1475"/>
      <c r="C488" s="1475"/>
      <c r="D488" s="1475"/>
      <c r="E488" s="1475"/>
      <c r="F488" s="1475"/>
      <c r="G488" s="1475"/>
      <c r="H488" s="1475"/>
      <c r="I488" s="1475"/>
      <c r="J488" s="1475"/>
      <c r="K488" s="1475"/>
      <c r="L488" s="1475"/>
      <c r="M488" s="1475"/>
    </row>
    <row r="489" spans="1:13" ht="15.75" customHeight="1">
      <c r="A489" s="1475"/>
      <c r="B489" s="1475"/>
      <c r="C489" s="1475"/>
      <c r="D489" s="1475"/>
      <c r="E489" s="1475"/>
      <c r="F489" s="1475"/>
      <c r="G489" s="1475"/>
      <c r="H489" s="1475"/>
      <c r="I489" s="1475"/>
      <c r="J489" s="1475"/>
      <c r="K489" s="1475"/>
      <c r="L489" s="1475"/>
      <c r="M489" s="1475"/>
    </row>
    <row r="490" spans="1:13" ht="15.75" customHeight="1">
      <c r="A490" s="1475"/>
      <c r="B490" s="1475"/>
      <c r="C490" s="1475"/>
      <c r="D490" s="1475"/>
      <c r="E490" s="1475"/>
      <c r="F490" s="1475"/>
      <c r="G490" s="1475"/>
      <c r="H490" s="1475"/>
      <c r="I490" s="1475"/>
      <c r="J490" s="1475"/>
      <c r="K490" s="1475"/>
      <c r="L490" s="1475"/>
      <c r="M490" s="1475"/>
    </row>
    <row r="491" spans="1:13" ht="15.75" customHeight="1">
      <c r="A491" s="1475"/>
      <c r="B491" s="1475"/>
      <c r="C491" s="1475"/>
      <c r="D491" s="1475"/>
      <c r="E491" s="1475"/>
      <c r="F491" s="1475"/>
      <c r="G491" s="1475"/>
      <c r="H491" s="1475"/>
      <c r="I491" s="1475"/>
      <c r="J491" s="1475"/>
      <c r="K491" s="1475"/>
      <c r="L491" s="1475"/>
      <c r="M491" s="1475"/>
    </row>
    <row r="492" spans="1:13" ht="15.75" customHeight="1">
      <c r="A492" s="1475"/>
      <c r="B492" s="1475"/>
      <c r="C492" s="1475"/>
      <c r="D492" s="1475"/>
      <c r="E492" s="1475"/>
      <c r="F492" s="1475"/>
      <c r="G492" s="1475"/>
      <c r="H492" s="1475"/>
      <c r="I492" s="1475"/>
      <c r="J492" s="1475"/>
      <c r="K492" s="1475"/>
      <c r="L492" s="1475"/>
      <c r="M492" s="1475"/>
    </row>
    <row r="493" spans="1:13" ht="15.75" customHeight="1">
      <c r="A493" s="1475"/>
      <c r="B493" s="1475"/>
      <c r="C493" s="1475"/>
      <c r="D493" s="1475"/>
      <c r="E493" s="1475"/>
      <c r="F493" s="1475"/>
      <c r="G493" s="1475"/>
      <c r="H493" s="1475"/>
      <c r="I493" s="1475"/>
      <c r="J493" s="1475"/>
      <c r="K493" s="1475"/>
      <c r="L493" s="1475"/>
      <c r="M493" s="1475"/>
    </row>
    <row r="494" spans="1:13" ht="15.75" customHeight="1">
      <c r="A494" s="1475"/>
      <c r="B494" s="1475"/>
      <c r="C494" s="1475"/>
      <c r="D494" s="1475"/>
      <c r="E494" s="1475"/>
      <c r="F494" s="1475"/>
      <c r="G494" s="1475"/>
      <c r="H494" s="1475"/>
      <c r="I494" s="1475"/>
      <c r="J494" s="1475"/>
      <c r="K494" s="1475"/>
      <c r="L494" s="1475"/>
      <c r="M494" s="1475"/>
    </row>
    <row r="495" spans="1:13" ht="15.75" customHeight="1">
      <c r="A495" s="1475"/>
      <c r="B495" s="1475"/>
      <c r="C495" s="1475"/>
      <c r="D495" s="1475"/>
      <c r="E495" s="1475"/>
      <c r="F495" s="1475"/>
      <c r="G495" s="1475"/>
      <c r="H495" s="1475"/>
      <c r="I495" s="1475"/>
      <c r="J495" s="1475"/>
      <c r="K495" s="1475"/>
      <c r="L495" s="1475"/>
      <c r="M495" s="1475"/>
    </row>
    <row r="496" spans="1:13" ht="15.75" customHeight="1">
      <c r="A496" s="1475"/>
      <c r="B496" s="1475"/>
      <c r="C496" s="1475"/>
      <c r="D496" s="1475"/>
      <c r="E496" s="1475"/>
      <c r="F496" s="1475"/>
      <c r="G496" s="1475"/>
      <c r="H496" s="1475"/>
      <c r="I496" s="1475"/>
      <c r="J496" s="1475"/>
      <c r="K496" s="1475"/>
      <c r="L496" s="1475"/>
      <c r="M496" s="1475"/>
    </row>
    <row r="497" spans="1:13" ht="15.75" customHeight="1">
      <c r="A497" s="1475"/>
      <c r="B497" s="1475"/>
      <c r="C497" s="1475"/>
      <c r="D497" s="1475"/>
      <c r="E497" s="1475"/>
      <c r="F497" s="1475"/>
      <c r="G497" s="1475"/>
      <c r="H497" s="1475"/>
      <c r="I497" s="1475"/>
      <c r="J497" s="1475"/>
      <c r="K497" s="1475"/>
      <c r="L497" s="1475"/>
      <c r="M497" s="1475"/>
    </row>
    <row r="498" spans="1:13" ht="15.75" customHeight="1">
      <c r="A498" s="1475"/>
      <c r="B498" s="1475"/>
      <c r="C498" s="1475"/>
      <c r="D498" s="1475"/>
      <c r="E498" s="1475"/>
      <c r="F498" s="1475"/>
      <c r="G498" s="1475"/>
      <c r="H498" s="1475"/>
      <c r="I498" s="1475"/>
      <c r="J498" s="1475"/>
      <c r="K498" s="1475"/>
      <c r="L498" s="1475"/>
      <c r="M498" s="1475"/>
    </row>
    <row r="499" spans="1:13" ht="15.75" customHeight="1">
      <c r="A499" s="1475"/>
      <c r="B499" s="1475"/>
      <c r="C499" s="1475"/>
      <c r="D499" s="1475"/>
      <c r="E499" s="1475"/>
      <c r="F499" s="1475"/>
      <c r="G499" s="1475"/>
      <c r="H499" s="1475"/>
      <c r="I499" s="1475"/>
      <c r="J499" s="1475"/>
      <c r="K499" s="1475"/>
      <c r="L499" s="1475"/>
      <c r="M499" s="1475"/>
    </row>
    <row r="500" spans="1:13" ht="15.75" customHeight="1">
      <c r="A500" s="1475"/>
      <c r="B500" s="1475"/>
      <c r="C500" s="1475"/>
      <c r="D500" s="1475"/>
      <c r="E500" s="1475"/>
      <c r="F500" s="1475"/>
      <c r="G500" s="1475"/>
      <c r="H500" s="1475"/>
      <c r="I500" s="1475"/>
      <c r="J500" s="1475"/>
      <c r="K500" s="1475"/>
      <c r="L500" s="1475"/>
      <c r="M500" s="1475"/>
    </row>
    <row r="501" spans="1:13" ht="15.75" customHeight="1">
      <c r="A501" s="1475"/>
      <c r="B501" s="1475"/>
      <c r="C501" s="1475"/>
      <c r="D501" s="1475"/>
      <c r="E501" s="1475"/>
      <c r="F501" s="1475"/>
      <c r="G501" s="1475"/>
      <c r="H501" s="1475"/>
      <c r="I501" s="1475"/>
      <c r="J501" s="1475"/>
      <c r="K501" s="1475"/>
      <c r="L501" s="1475"/>
      <c r="M501" s="1475"/>
    </row>
    <row r="502" spans="1:13" ht="15.75" customHeight="1">
      <c r="A502" s="1475"/>
      <c r="B502" s="1475"/>
      <c r="C502" s="1475"/>
      <c r="D502" s="1475"/>
      <c r="E502" s="1475"/>
      <c r="F502" s="1475"/>
      <c r="G502" s="1475"/>
      <c r="H502" s="1475"/>
      <c r="I502" s="1475"/>
      <c r="J502" s="1475"/>
      <c r="K502" s="1475"/>
      <c r="L502" s="1475"/>
      <c r="M502" s="1475"/>
    </row>
    <row r="503" spans="1:13" ht="15.75" customHeight="1">
      <c r="A503" s="1475"/>
      <c r="B503" s="1475"/>
      <c r="C503" s="1475"/>
      <c r="D503" s="1475"/>
      <c r="E503" s="1475"/>
      <c r="F503" s="1475"/>
      <c r="G503" s="1475"/>
      <c r="H503" s="1475"/>
      <c r="I503" s="1475"/>
      <c r="J503" s="1475"/>
      <c r="K503" s="1475"/>
      <c r="L503" s="1475"/>
      <c r="M503" s="1475"/>
    </row>
    <row r="504" spans="1:13" ht="15.75" customHeight="1">
      <c r="A504" s="1475"/>
      <c r="B504" s="1475"/>
      <c r="C504" s="1475"/>
      <c r="D504" s="1475"/>
      <c r="E504" s="1475"/>
      <c r="F504" s="1475"/>
      <c r="G504" s="1475"/>
      <c r="H504" s="1475"/>
      <c r="I504" s="1475"/>
      <c r="J504" s="1475"/>
      <c r="K504" s="1475"/>
      <c r="L504" s="1475"/>
      <c r="M504" s="1475"/>
    </row>
    <row r="505" spans="1:13" ht="15.75" customHeight="1">
      <c r="A505" s="1475"/>
      <c r="B505" s="1475"/>
      <c r="C505" s="1475"/>
      <c r="D505" s="1475"/>
      <c r="E505" s="1475"/>
      <c r="F505" s="1475"/>
      <c r="G505" s="1475"/>
      <c r="H505" s="1475"/>
      <c r="I505" s="1475"/>
      <c r="J505" s="1475"/>
      <c r="K505" s="1475"/>
      <c r="L505" s="1475"/>
      <c r="M505" s="1475"/>
    </row>
    <row r="506" spans="1:13" ht="15.75" customHeight="1">
      <c r="A506" s="1475"/>
      <c r="B506" s="1475"/>
      <c r="C506" s="1475"/>
      <c r="D506" s="1475"/>
      <c r="E506" s="1475"/>
      <c r="F506" s="1475"/>
      <c r="G506" s="1475"/>
      <c r="H506" s="1475"/>
      <c r="I506" s="1475"/>
      <c r="J506" s="1475"/>
      <c r="K506" s="1475"/>
      <c r="L506" s="1475"/>
      <c r="M506" s="1475"/>
    </row>
    <row r="507" spans="1:13" ht="15.75" customHeight="1">
      <c r="A507" s="1475"/>
      <c r="B507" s="1475"/>
      <c r="C507" s="1475"/>
      <c r="D507" s="1475"/>
      <c r="E507" s="1475"/>
      <c r="F507" s="1475"/>
      <c r="G507" s="1475"/>
      <c r="H507" s="1475"/>
      <c r="I507" s="1475"/>
      <c r="J507" s="1475"/>
      <c r="K507" s="1475"/>
      <c r="L507" s="1475"/>
      <c r="M507" s="1475"/>
    </row>
    <row r="508" spans="1:13" ht="15.75" customHeight="1">
      <c r="A508" s="1475"/>
      <c r="B508" s="1475"/>
      <c r="C508" s="1475"/>
      <c r="D508" s="1475"/>
      <c r="E508" s="1475"/>
      <c r="F508" s="1475"/>
      <c r="G508" s="1475"/>
      <c r="H508" s="1475"/>
      <c r="I508" s="1475"/>
      <c r="J508" s="1475"/>
      <c r="K508" s="1475"/>
      <c r="L508" s="1475"/>
      <c r="M508" s="1475"/>
    </row>
    <row r="509" spans="1:13" ht="15.75" customHeight="1">
      <c r="A509" s="1475"/>
      <c r="B509" s="1475"/>
      <c r="C509" s="1475"/>
      <c r="D509" s="1475"/>
      <c r="E509" s="1475"/>
      <c r="F509" s="1475"/>
      <c r="G509" s="1475"/>
      <c r="H509" s="1475"/>
      <c r="I509" s="1475"/>
      <c r="J509" s="1475"/>
      <c r="K509" s="1475"/>
      <c r="L509" s="1475"/>
      <c r="M509" s="1475"/>
    </row>
    <row r="510" spans="1:13" ht="15.75" customHeight="1">
      <c r="A510" s="1475"/>
      <c r="B510" s="1475"/>
      <c r="C510" s="1475"/>
      <c r="D510" s="1475"/>
      <c r="E510" s="1475"/>
      <c r="F510" s="1475"/>
      <c r="G510" s="1475"/>
      <c r="H510" s="1475"/>
      <c r="I510" s="1475"/>
      <c r="J510" s="1475"/>
      <c r="K510" s="1475"/>
      <c r="L510" s="1475"/>
      <c r="M510" s="1475"/>
    </row>
    <row r="511" spans="1:13" ht="15.75" customHeight="1">
      <c r="A511" s="1475"/>
      <c r="B511" s="1475"/>
      <c r="C511" s="1475"/>
      <c r="D511" s="1475"/>
      <c r="E511" s="1475"/>
      <c r="F511" s="1475"/>
      <c r="G511" s="1475"/>
      <c r="H511" s="1475"/>
      <c r="I511" s="1475"/>
      <c r="J511" s="1475"/>
      <c r="K511" s="1475"/>
      <c r="L511" s="1475"/>
      <c r="M511" s="1475"/>
    </row>
    <row r="512" spans="1:13" ht="15.75" customHeight="1">
      <c r="A512" s="1475"/>
      <c r="B512" s="1475"/>
      <c r="C512" s="1475"/>
      <c r="D512" s="1475"/>
      <c r="E512" s="1475"/>
      <c r="F512" s="1475"/>
      <c r="G512" s="1475"/>
      <c r="H512" s="1475"/>
      <c r="I512" s="1475"/>
      <c r="J512" s="1475"/>
      <c r="K512" s="1475"/>
      <c r="L512" s="1475"/>
      <c r="M512" s="1475"/>
    </row>
    <row r="513" spans="1:13" ht="15.75" customHeight="1">
      <c r="A513" s="1475"/>
      <c r="B513" s="1475"/>
      <c r="C513" s="1475"/>
      <c r="D513" s="1475"/>
      <c r="E513" s="1475"/>
      <c r="F513" s="1475"/>
      <c r="G513" s="1475"/>
      <c r="H513" s="1475"/>
      <c r="I513" s="1475"/>
      <c r="J513" s="1475"/>
      <c r="K513" s="1475"/>
      <c r="L513" s="1475"/>
      <c r="M513" s="1475"/>
    </row>
    <row r="514" spans="1:13" ht="15.75" customHeight="1">
      <c r="A514" s="1475"/>
      <c r="B514" s="1475"/>
      <c r="C514" s="1475"/>
      <c r="D514" s="1475"/>
      <c r="E514" s="1475"/>
      <c r="F514" s="1475"/>
      <c r="G514" s="1475"/>
      <c r="H514" s="1475"/>
      <c r="I514" s="1475"/>
      <c r="J514" s="1475"/>
      <c r="K514" s="1475"/>
      <c r="L514" s="1475"/>
      <c r="M514" s="1475"/>
    </row>
    <row r="515" spans="1:13" ht="15.75" customHeight="1">
      <c r="A515" s="1475"/>
      <c r="B515" s="1475"/>
      <c r="C515" s="1475"/>
      <c r="D515" s="1475"/>
      <c r="E515" s="1475"/>
      <c r="F515" s="1475"/>
      <c r="G515" s="1475"/>
      <c r="H515" s="1475"/>
      <c r="I515" s="1475"/>
      <c r="J515" s="1475"/>
      <c r="K515" s="1475"/>
      <c r="L515" s="1475"/>
      <c r="M515" s="1475"/>
    </row>
    <row r="516" spans="1:13" ht="15.75" customHeight="1">
      <c r="A516" s="1475"/>
      <c r="B516" s="1475"/>
      <c r="C516" s="1475"/>
      <c r="D516" s="1475"/>
      <c r="E516" s="1475"/>
      <c r="F516" s="1475"/>
      <c r="G516" s="1475"/>
      <c r="H516" s="1475"/>
      <c r="I516" s="1475"/>
      <c r="J516" s="1475"/>
      <c r="K516" s="1475"/>
      <c r="L516" s="1475"/>
      <c r="M516" s="1475"/>
    </row>
    <row r="517" spans="1:13" ht="15.75" customHeight="1">
      <c r="A517" s="1475"/>
      <c r="B517" s="1475"/>
      <c r="C517" s="1475"/>
      <c r="D517" s="1475"/>
      <c r="E517" s="1475"/>
      <c r="F517" s="1475"/>
      <c r="G517" s="1475"/>
      <c r="H517" s="1475"/>
      <c r="I517" s="1475"/>
      <c r="J517" s="1475"/>
      <c r="K517" s="1475"/>
      <c r="L517" s="1475"/>
      <c r="M517" s="1475"/>
    </row>
    <row r="518" spans="1:13" ht="15.75" customHeight="1">
      <c r="A518" s="1475"/>
      <c r="B518" s="1475"/>
      <c r="C518" s="1475"/>
      <c r="D518" s="1475"/>
      <c r="E518" s="1475"/>
      <c r="F518" s="1475"/>
      <c r="G518" s="1475"/>
      <c r="H518" s="1475"/>
      <c r="I518" s="1475"/>
      <c r="J518" s="1475"/>
      <c r="K518" s="1475"/>
      <c r="L518" s="1475"/>
      <c r="M518" s="1475"/>
    </row>
    <row r="519" spans="1:13" ht="15.75" customHeight="1">
      <c r="A519" s="1475"/>
      <c r="B519" s="1475"/>
      <c r="C519" s="1475"/>
      <c r="D519" s="1475"/>
      <c r="E519" s="1475"/>
      <c r="F519" s="1475"/>
      <c r="G519" s="1475"/>
      <c r="H519" s="1475"/>
      <c r="I519" s="1475"/>
      <c r="J519" s="1475"/>
      <c r="K519" s="1475"/>
      <c r="L519" s="1475"/>
      <c r="M519" s="1475"/>
    </row>
    <row r="520" spans="1:13" ht="15.75" customHeight="1">
      <c r="A520" s="1475"/>
      <c r="B520" s="1475"/>
      <c r="C520" s="1475"/>
      <c r="D520" s="1475"/>
      <c r="E520" s="1475"/>
      <c r="F520" s="1475"/>
      <c r="G520" s="1475"/>
      <c r="H520" s="1475"/>
      <c r="I520" s="1475"/>
      <c r="J520" s="1475"/>
      <c r="K520" s="1475"/>
      <c r="L520" s="1475"/>
      <c r="M520" s="1475"/>
    </row>
    <row r="521" spans="1:13" ht="15.75" customHeight="1">
      <c r="A521" s="1475"/>
      <c r="B521" s="1475"/>
      <c r="C521" s="1475"/>
      <c r="D521" s="1475"/>
      <c r="E521" s="1475"/>
      <c r="F521" s="1475"/>
      <c r="G521" s="1475"/>
      <c r="H521" s="1475"/>
      <c r="I521" s="1475"/>
      <c r="J521" s="1475"/>
      <c r="K521" s="1475"/>
      <c r="L521" s="1475"/>
      <c r="M521" s="1475"/>
    </row>
    <row r="522" spans="1:13" ht="15.75" customHeight="1">
      <c r="A522" s="1475"/>
      <c r="B522" s="1475"/>
      <c r="C522" s="1475"/>
      <c r="D522" s="1475"/>
      <c r="E522" s="1475"/>
      <c r="F522" s="1475"/>
      <c r="G522" s="1475"/>
      <c r="H522" s="1475"/>
      <c r="I522" s="1475"/>
      <c r="J522" s="1475"/>
      <c r="K522" s="1475"/>
      <c r="L522" s="1475"/>
      <c r="M522" s="1475"/>
    </row>
    <row r="523" spans="1:13" ht="15.75" customHeight="1">
      <c r="A523" s="1475"/>
      <c r="B523" s="1475"/>
      <c r="C523" s="1475"/>
      <c r="D523" s="1475"/>
      <c r="E523" s="1475"/>
      <c r="F523" s="1475"/>
      <c r="G523" s="1475"/>
      <c r="H523" s="1475"/>
      <c r="I523" s="1475"/>
      <c r="J523" s="1475"/>
      <c r="K523" s="1475"/>
      <c r="L523" s="1475"/>
      <c r="M523" s="1475"/>
    </row>
    <row r="524" spans="1:13" ht="15.75" customHeight="1">
      <c r="A524" s="1475"/>
      <c r="B524" s="1475"/>
      <c r="C524" s="1475"/>
      <c r="D524" s="1475"/>
      <c r="E524" s="1475"/>
      <c r="F524" s="1475"/>
      <c r="G524" s="1475"/>
      <c r="H524" s="1475"/>
      <c r="I524" s="1475"/>
      <c r="J524" s="1475"/>
      <c r="K524" s="1475"/>
      <c r="L524" s="1475"/>
      <c r="M524" s="1475"/>
    </row>
    <row r="525" spans="1:13" ht="15.75" customHeight="1">
      <c r="A525" s="1475"/>
      <c r="B525" s="1475"/>
      <c r="C525" s="1475"/>
      <c r="D525" s="1475"/>
      <c r="E525" s="1475"/>
      <c r="F525" s="1475"/>
      <c r="G525" s="1475"/>
      <c r="H525" s="1475"/>
      <c r="I525" s="1475"/>
      <c r="J525" s="1475"/>
      <c r="K525" s="1475"/>
      <c r="L525" s="1475"/>
      <c r="M525" s="1475"/>
    </row>
    <row r="526" spans="1:13" ht="15.75" customHeight="1">
      <c r="A526" s="1475"/>
      <c r="B526" s="1475"/>
      <c r="C526" s="1475"/>
      <c r="D526" s="1475"/>
      <c r="E526" s="1475"/>
      <c r="F526" s="1475"/>
      <c r="G526" s="1475"/>
      <c r="H526" s="1475"/>
      <c r="I526" s="1475"/>
      <c r="J526" s="1475"/>
      <c r="K526" s="1475"/>
      <c r="L526" s="1475"/>
      <c r="M526" s="1475"/>
    </row>
    <row r="527" spans="1:13" ht="15.75" customHeight="1">
      <c r="A527" s="1475"/>
      <c r="B527" s="1475"/>
      <c r="C527" s="1475"/>
      <c r="D527" s="1475"/>
      <c r="E527" s="1475"/>
      <c r="F527" s="1475"/>
      <c r="G527" s="1475"/>
      <c r="H527" s="1475"/>
      <c r="I527" s="1475"/>
      <c r="J527" s="1475"/>
      <c r="K527" s="1475"/>
      <c r="L527" s="1475"/>
      <c r="M527" s="1475"/>
    </row>
    <row r="528" spans="1:13" ht="15.75" customHeight="1">
      <c r="A528" s="1475"/>
      <c r="B528" s="1475"/>
      <c r="C528" s="1475"/>
      <c r="D528" s="1475"/>
      <c r="E528" s="1475"/>
      <c r="F528" s="1475"/>
      <c r="G528" s="1475"/>
      <c r="H528" s="1475"/>
      <c r="I528" s="1475"/>
      <c r="J528" s="1475"/>
      <c r="K528" s="1475"/>
      <c r="L528" s="1475"/>
      <c r="M528" s="1475"/>
    </row>
    <row r="529" spans="1:13" ht="15.75" customHeight="1">
      <c r="A529" s="1475"/>
      <c r="B529" s="1475"/>
      <c r="C529" s="1475"/>
      <c r="D529" s="1475"/>
      <c r="E529" s="1475"/>
      <c r="F529" s="1475"/>
      <c r="G529" s="1475"/>
      <c r="H529" s="1475"/>
      <c r="I529" s="1475"/>
      <c r="J529" s="1475"/>
      <c r="K529" s="1475"/>
      <c r="L529" s="1475"/>
      <c r="M529" s="1475"/>
    </row>
    <row r="530" spans="1:13" ht="15.75" customHeight="1">
      <c r="A530" s="1475"/>
      <c r="B530" s="1475"/>
      <c r="C530" s="1475"/>
      <c r="D530" s="1475"/>
      <c r="E530" s="1475"/>
      <c r="F530" s="1475"/>
      <c r="G530" s="1475"/>
      <c r="H530" s="1475"/>
      <c r="I530" s="1475"/>
      <c r="J530" s="1475"/>
      <c r="K530" s="1475"/>
      <c r="L530" s="1475"/>
      <c r="M530" s="1475"/>
    </row>
    <row r="531" spans="1:13" ht="15.75" customHeight="1">
      <c r="A531" s="1475"/>
      <c r="B531" s="1475"/>
      <c r="C531" s="1475"/>
      <c r="D531" s="1475"/>
      <c r="E531" s="1475"/>
      <c r="F531" s="1475"/>
      <c r="G531" s="1475"/>
      <c r="H531" s="1475"/>
      <c r="I531" s="1475"/>
      <c r="J531" s="1475"/>
      <c r="K531" s="1475"/>
      <c r="L531" s="1475"/>
      <c r="M531" s="1475"/>
    </row>
    <row r="532" spans="1:13" ht="15.75" customHeight="1">
      <c r="A532" s="1475"/>
      <c r="B532" s="1475"/>
      <c r="C532" s="1475"/>
      <c r="D532" s="1475"/>
      <c r="E532" s="1475"/>
      <c r="F532" s="1475"/>
      <c r="G532" s="1475"/>
      <c r="H532" s="1475"/>
      <c r="I532" s="1475"/>
      <c r="J532" s="1475"/>
      <c r="K532" s="1475"/>
      <c r="L532" s="1475"/>
      <c r="M532" s="1475"/>
    </row>
    <row r="533" spans="1:13" ht="15.75" customHeight="1">
      <c r="A533" s="1475"/>
      <c r="B533" s="1475"/>
      <c r="C533" s="1475"/>
      <c r="D533" s="1475"/>
      <c r="E533" s="1475"/>
      <c r="F533" s="1475"/>
      <c r="G533" s="1475"/>
      <c r="H533" s="1475"/>
      <c r="I533" s="1475"/>
      <c r="J533" s="1475"/>
      <c r="K533" s="1475"/>
      <c r="L533" s="1475"/>
      <c r="M533" s="1475"/>
    </row>
    <row r="534" spans="1:13" ht="15.75" customHeight="1">
      <c r="A534" s="1475"/>
      <c r="B534" s="1475"/>
      <c r="C534" s="1475"/>
      <c r="D534" s="1475"/>
      <c r="E534" s="1475"/>
      <c r="F534" s="1475"/>
      <c r="G534" s="1475"/>
      <c r="H534" s="1475"/>
      <c r="I534" s="1475"/>
      <c r="J534" s="1475"/>
      <c r="K534" s="1475"/>
      <c r="L534" s="1475"/>
      <c r="M534" s="1475"/>
    </row>
    <row r="535" spans="1:13" ht="15.75" customHeight="1">
      <c r="A535" s="1475"/>
      <c r="B535" s="1475"/>
      <c r="C535" s="1475"/>
      <c r="D535" s="1475"/>
      <c r="E535" s="1475"/>
      <c r="F535" s="1475"/>
      <c r="G535" s="1475"/>
      <c r="H535" s="1475"/>
      <c r="I535" s="1475"/>
      <c r="J535" s="1475"/>
      <c r="K535" s="1475"/>
      <c r="L535" s="1475"/>
      <c r="M535" s="1475"/>
    </row>
    <row r="536" spans="1:13" ht="15.75" customHeight="1">
      <c r="A536" s="1475"/>
      <c r="B536" s="1475"/>
      <c r="C536" s="1475"/>
      <c r="D536" s="1475"/>
      <c r="E536" s="1475"/>
      <c r="F536" s="1475"/>
      <c r="G536" s="1475"/>
      <c r="H536" s="1475"/>
      <c r="I536" s="1475"/>
      <c r="J536" s="1475"/>
      <c r="K536" s="1475"/>
      <c r="L536" s="1475"/>
      <c r="M536" s="1475"/>
    </row>
    <row r="537" spans="1:13" ht="15.75" customHeight="1">
      <c r="A537" s="1475"/>
      <c r="B537" s="1475"/>
      <c r="C537" s="1475"/>
      <c r="D537" s="1475"/>
      <c r="E537" s="1475"/>
      <c r="F537" s="1475"/>
      <c r="G537" s="1475"/>
      <c r="H537" s="1475"/>
      <c r="I537" s="1475"/>
      <c r="J537" s="1475"/>
      <c r="K537" s="1475"/>
      <c r="L537" s="1475"/>
      <c r="M537" s="1475"/>
    </row>
    <row r="538" spans="1:13" ht="15.75" customHeight="1">
      <c r="A538" s="1475"/>
      <c r="B538" s="1475"/>
      <c r="C538" s="1475"/>
      <c r="D538" s="1475"/>
      <c r="E538" s="1475"/>
      <c r="F538" s="1475"/>
      <c r="G538" s="1475"/>
      <c r="H538" s="1475"/>
      <c r="I538" s="1475"/>
      <c r="J538" s="1475"/>
      <c r="K538" s="1475"/>
      <c r="L538" s="1475"/>
      <c r="M538" s="1475"/>
    </row>
    <row r="539" spans="1:13" ht="15.75" customHeight="1">
      <c r="A539" s="1475"/>
      <c r="B539" s="1475"/>
      <c r="C539" s="1475"/>
      <c r="D539" s="1475"/>
      <c r="E539" s="1475"/>
      <c r="F539" s="1475"/>
      <c r="G539" s="1475"/>
      <c r="H539" s="1475"/>
      <c r="I539" s="1475"/>
      <c r="J539" s="1475"/>
      <c r="K539" s="1475"/>
      <c r="L539" s="1475"/>
      <c r="M539" s="1475"/>
    </row>
    <row r="540" spans="1:13" ht="15.75" customHeight="1">
      <c r="A540" s="1475"/>
      <c r="B540" s="1475"/>
      <c r="C540" s="1475"/>
      <c r="D540" s="1475"/>
      <c r="E540" s="1475"/>
      <c r="F540" s="1475"/>
      <c r="G540" s="1475"/>
      <c r="H540" s="1475"/>
      <c r="I540" s="1475"/>
      <c r="J540" s="1475"/>
      <c r="K540" s="1475"/>
      <c r="L540" s="1475"/>
      <c r="M540" s="1475"/>
    </row>
    <row r="541" spans="1:13" ht="15.75" customHeight="1">
      <c r="A541" s="1475"/>
      <c r="B541" s="1475"/>
      <c r="C541" s="1475"/>
      <c r="D541" s="1475"/>
      <c r="E541" s="1475"/>
      <c r="F541" s="1475"/>
      <c r="G541" s="1475"/>
      <c r="H541" s="1475"/>
      <c r="I541" s="1475"/>
      <c r="J541" s="1475"/>
      <c r="K541" s="1475"/>
      <c r="L541" s="1475"/>
      <c r="M541" s="1475"/>
    </row>
    <row r="542" spans="1:13" ht="15.75" customHeight="1">
      <c r="A542" s="1475"/>
      <c r="B542" s="1475"/>
      <c r="C542" s="1475"/>
      <c r="D542" s="1475"/>
      <c r="E542" s="1475"/>
      <c r="F542" s="1475"/>
      <c r="G542" s="1475"/>
      <c r="H542" s="1475"/>
      <c r="I542" s="1475"/>
      <c r="J542" s="1475"/>
      <c r="K542" s="1475"/>
      <c r="L542" s="1475"/>
      <c r="M542" s="1475"/>
    </row>
    <row r="543" spans="1:13" ht="15.75" customHeight="1">
      <c r="A543" s="1475"/>
      <c r="B543" s="1475"/>
      <c r="C543" s="1475"/>
      <c r="D543" s="1475"/>
      <c r="E543" s="1475"/>
      <c r="F543" s="1475"/>
      <c r="G543" s="1475"/>
      <c r="H543" s="1475"/>
      <c r="I543" s="1475"/>
      <c r="J543" s="1475"/>
      <c r="K543" s="1475"/>
      <c r="L543" s="1475"/>
      <c r="M543" s="1475"/>
    </row>
    <row r="544" spans="1:13" ht="15.75" customHeight="1">
      <c r="A544" s="1475"/>
      <c r="B544" s="1475"/>
      <c r="C544" s="1475"/>
      <c r="D544" s="1475"/>
      <c r="E544" s="1475"/>
      <c r="F544" s="1475"/>
      <c r="G544" s="1475"/>
      <c r="H544" s="1475"/>
      <c r="I544" s="1475"/>
      <c r="J544" s="1475"/>
      <c r="K544" s="1475"/>
      <c r="L544" s="1475"/>
      <c r="M544" s="1475"/>
    </row>
    <row r="545" spans="1:13" ht="15.75" customHeight="1">
      <c r="A545" s="1475"/>
      <c r="B545" s="1475"/>
      <c r="C545" s="1475"/>
      <c r="D545" s="1475"/>
      <c r="E545" s="1475"/>
      <c r="F545" s="1475"/>
      <c r="G545" s="1475"/>
      <c r="H545" s="1475"/>
      <c r="I545" s="1475"/>
      <c r="J545" s="1475"/>
      <c r="K545" s="1475"/>
      <c r="L545" s="1475"/>
      <c r="M545" s="1475"/>
    </row>
    <row r="546" spans="1:13" ht="15.75" customHeight="1">
      <c r="A546" s="1475"/>
      <c r="B546" s="1475"/>
      <c r="C546" s="1475"/>
      <c r="D546" s="1475"/>
      <c r="E546" s="1475"/>
      <c r="F546" s="1475"/>
      <c r="G546" s="1475"/>
      <c r="H546" s="1475"/>
      <c r="I546" s="1475"/>
      <c r="J546" s="1475"/>
      <c r="K546" s="1475"/>
      <c r="L546" s="1475"/>
      <c r="M546" s="1475"/>
    </row>
    <row r="547" spans="1:13" ht="15.75" customHeight="1">
      <c r="A547" s="1475"/>
      <c r="B547" s="1475"/>
      <c r="C547" s="1475"/>
      <c r="D547" s="1475"/>
      <c r="E547" s="1475"/>
      <c r="F547" s="1475"/>
      <c r="G547" s="1475"/>
      <c r="H547" s="1475"/>
      <c r="I547" s="1475"/>
      <c r="J547" s="1475"/>
      <c r="K547" s="1475"/>
      <c r="L547" s="1475"/>
      <c r="M547" s="1475"/>
    </row>
    <row r="548" spans="1:13" ht="15.75" customHeight="1">
      <c r="A548" s="1475"/>
      <c r="B548" s="1475"/>
      <c r="C548" s="1475"/>
      <c r="D548" s="1475"/>
      <c r="E548" s="1475"/>
      <c r="F548" s="1475"/>
      <c r="G548" s="1475"/>
      <c r="H548" s="1475"/>
      <c r="I548" s="1475"/>
      <c r="J548" s="1475"/>
      <c r="K548" s="1475"/>
      <c r="L548" s="1475"/>
      <c r="M548" s="1475"/>
    </row>
    <row r="549" spans="1:13" ht="15.75" customHeight="1">
      <c r="A549" s="1475"/>
      <c r="B549" s="1475"/>
      <c r="C549" s="1475"/>
      <c r="D549" s="1475"/>
      <c r="E549" s="1475"/>
      <c r="F549" s="1475"/>
      <c r="G549" s="1475"/>
      <c r="H549" s="1475"/>
      <c r="I549" s="1475"/>
      <c r="J549" s="1475"/>
      <c r="K549" s="1475"/>
      <c r="L549" s="1475"/>
      <c r="M549" s="1475"/>
    </row>
    <row r="550" spans="1:13" ht="15.75" customHeight="1">
      <c r="A550" s="1475"/>
      <c r="B550" s="1475"/>
      <c r="C550" s="1475"/>
      <c r="D550" s="1475"/>
      <c r="E550" s="1475"/>
      <c r="F550" s="1475"/>
      <c r="G550" s="1475"/>
      <c r="H550" s="1475"/>
      <c r="I550" s="1475"/>
      <c r="J550" s="1475"/>
      <c r="K550" s="1475"/>
      <c r="L550" s="1475"/>
      <c r="M550" s="1475"/>
    </row>
    <row r="551" spans="1:13" ht="15.75" customHeight="1">
      <c r="A551" s="1475"/>
      <c r="B551" s="1475"/>
      <c r="C551" s="1475"/>
      <c r="D551" s="1475"/>
      <c r="E551" s="1475"/>
      <c r="F551" s="1475"/>
      <c r="G551" s="1475"/>
      <c r="H551" s="1475"/>
      <c r="I551" s="1475"/>
      <c r="J551" s="1475"/>
      <c r="K551" s="1475"/>
      <c r="L551" s="1475"/>
      <c r="M551" s="1475"/>
    </row>
    <row r="552" spans="1:13" ht="15.75" customHeight="1">
      <c r="A552" s="1475"/>
      <c r="B552" s="1475"/>
      <c r="C552" s="1475"/>
      <c r="D552" s="1475"/>
      <c r="E552" s="1475"/>
      <c r="F552" s="1475"/>
      <c r="G552" s="1475"/>
      <c r="H552" s="1475"/>
      <c r="I552" s="1475"/>
      <c r="J552" s="1475"/>
      <c r="K552" s="1475"/>
      <c r="L552" s="1475"/>
      <c r="M552" s="1475"/>
    </row>
    <row r="553" spans="1:13" ht="15.75" customHeight="1">
      <c r="A553" s="1475"/>
      <c r="B553" s="1475"/>
      <c r="C553" s="1475"/>
      <c r="D553" s="1475"/>
      <c r="E553" s="1475"/>
      <c r="F553" s="1475"/>
      <c r="G553" s="1475"/>
      <c r="H553" s="1475"/>
      <c r="I553" s="1475"/>
      <c r="J553" s="1475"/>
      <c r="K553" s="1475"/>
      <c r="L553" s="1475"/>
      <c r="M553" s="1475"/>
    </row>
    <row r="554" spans="1:13" ht="15.75" customHeight="1">
      <c r="A554" s="1475"/>
      <c r="B554" s="1475"/>
      <c r="C554" s="1475"/>
      <c r="D554" s="1475"/>
      <c r="E554" s="1475"/>
      <c r="F554" s="1475"/>
      <c r="G554" s="1475"/>
      <c r="H554" s="1475"/>
      <c r="I554" s="1475"/>
      <c r="J554" s="1475"/>
      <c r="K554" s="1475"/>
      <c r="L554" s="1475"/>
      <c r="M554" s="1475"/>
    </row>
    <row r="555" spans="1:13" ht="15.75" customHeight="1">
      <c r="A555" s="1475"/>
      <c r="B555" s="1475"/>
      <c r="C555" s="1475"/>
      <c r="D555" s="1475"/>
      <c r="E555" s="1475"/>
      <c r="F555" s="1475"/>
      <c r="G555" s="1475"/>
      <c r="H555" s="1475"/>
      <c r="I555" s="1475"/>
      <c r="J555" s="1475"/>
      <c r="K555" s="1475"/>
      <c r="L555" s="1475"/>
      <c r="M555" s="1475"/>
    </row>
    <row r="556" spans="1:13" ht="15.75" customHeight="1">
      <c r="A556" s="1475"/>
      <c r="B556" s="1475"/>
      <c r="C556" s="1475"/>
      <c r="D556" s="1475"/>
      <c r="E556" s="1475"/>
      <c r="F556" s="1475"/>
      <c r="G556" s="1475"/>
      <c r="H556" s="1475"/>
      <c r="I556" s="1475"/>
      <c r="J556" s="1475"/>
      <c r="K556" s="1475"/>
      <c r="L556" s="1475"/>
      <c r="M556" s="1475"/>
    </row>
    <row r="557" spans="1:13" ht="15.75" customHeight="1">
      <c r="A557" s="1475"/>
      <c r="B557" s="1475"/>
      <c r="C557" s="1475"/>
      <c r="D557" s="1475"/>
      <c r="E557" s="1475"/>
      <c r="F557" s="1475"/>
      <c r="G557" s="1475"/>
      <c r="H557" s="1475"/>
      <c r="I557" s="1475"/>
      <c r="J557" s="1475"/>
      <c r="K557" s="1475"/>
      <c r="L557" s="1475"/>
      <c r="M557" s="1475"/>
    </row>
    <row r="558" spans="1:13" ht="15.75" customHeight="1">
      <c r="A558" s="1475"/>
      <c r="B558" s="1475"/>
      <c r="C558" s="1475"/>
      <c r="D558" s="1475"/>
      <c r="E558" s="1475"/>
      <c r="F558" s="1475"/>
      <c r="G558" s="1475"/>
      <c r="H558" s="1475"/>
      <c r="I558" s="1475"/>
      <c r="J558" s="1475"/>
      <c r="K558" s="1475"/>
      <c r="L558" s="1475"/>
      <c r="M558" s="1475"/>
    </row>
    <row r="559" spans="1:13" ht="15.75" customHeight="1">
      <c r="A559" s="1475"/>
      <c r="B559" s="1475"/>
      <c r="C559" s="1475"/>
      <c r="D559" s="1475"/>
      <c r="E559" s="1475"/>
      <c r="F559" s="1475"/>
      <c r="G559" s="1475"/>
      <c r="H559" s="1475"/>
      <c r="I559" s="1475"/>
      <c r="J559" s="1475"/>
      <c r="K559" s="1475"/>
      <c r="L559" s="1475"/>
      <c r="M559" s="1475"/>
    </row>
    <row r="560" spans="1:13" ht="15.75" customHeight="1">
      <c r="A560" s="1475"/>
      <c r="B560" s="1475"/>
      <c r="C560" s="1475"/>
      <c r="D560" s="1475"/>
      <c r="E560" s="1475"/>
      <c r="F560" s="1475"/>
      <c r="G560" s="1475"/>
      <c r="H560" s="1475"/>
      <c r="I560" s="1475"/>
      <c r="J560" s="1475"/>
      <c r="K560" s="1475"/>
      <c r="L560" s="1475"/>
      <c r="M560" s="1475"/>
    </row>
    <row r="561" spans="1:13" ht="15.75" customHeight="1">
      <c r="A561" s="1475"/>
      <c r="B561" s="1475"/>
      <c r="C561" s="1475"/>
      <c r="D561" s="1475"/>
      <c r="E561" s="1475"/>
      <c r="F561" s="1475"/>
      <c r="G561" s="1475"/>
      <c r="H561" s="1475"/>
      <c r="I561" s="1475"/>
      <c r="J561" s="1475"/>
      <c r="K561" s="1475"/>
      <c r="L561" s="1475"/>
      <c r="M561" s="1475"/>
    </row>
    <row r="562" spans="1:13" ht="15.75" customHeight="1">
      <c r="A562" s="1475"/>
      <c r="B562" s="1475"/>
      <c r="C562" s="1475"/>
      <c r="D562" s="1475"/>
      <c r="E562" s="1475"/>
      <c r="F562" s="1475"/>
      <c r="G562" s="1475"/>
      <c r="H562" s="1475"/>
      <c r="I562" s="1475"/>
      <c r="J562" s="1475"/>
      <c r="K562" s="1475"/>
      <c r="L562" s="1475"/>
      <c r="M562" s="1475"/>
    </row>
    <row r="563" spans="1:13" ht="15.75" customHeight="1">
      <c r="A563" s="1475"/>
      <c r="B563" s="1475"/>
      <c r="C563" s="1475"/>
      <c r="D563" s="1475"/>
      <c r="E563" s="1475"/>
      <c r="F563" s="1475"/>
      <c r="G563" s="1475"/>
      <c r="H563" s="1475"/>
      <c r="I563" s="1475"/>
      <c r="J563" s="1475"/>
      <c r="K563" s="1475"/>
      <c r="L563" s="1475"/>
      <c r="M563" s="1475"/>
    </row>
    <row r="564" spans="1:13" ht="15.75" customHeight="1">
      <c r="A564" s="1475"/>
      <c r="B564" s="1475"/>
      <c r="C564" s="1475"/>
      <c r="D564" s="1475"/>
      <c r="E564" s="1475"/>
      <c r="F564" s="1475"/>
      <c r="G564" s="1475"/>
      <c r="H564" s="1475"/>
      <c r="I564" s="1475"/>
      <c r="J564" s="1475"/>
      <c r="K564" s="1475"/>
      <c r="L564" s="1475"/>
      <c r="M564" s="1475"/>
    </row>
    <row r="565" spans="1:13" ht="15.75" customHeight="1">
      <c r="A565" s="1475"/>
      <c r="B565" s="1475"/>
      <c r="C565" s="1475"/>
      <c r="D565" s="1475"/>
      <c r="E565" s="1475"/>
      <c r="F565" s="1475"/>
      <c r="G565" s="1475"/>
      <c r="H565" s="1475"/>
      <c r="I565" s="1475"/>
      <c r="J565" s="1475"/>
      <c r="K565" s="1475"/>
      <c r="L565" s="1475"/>
      <c r="M565" s="1475"/>
    </row>
    <row r="566" spans="1:13" ht="15.75" customHeight="1">
      <c r="A566" s="1475"/>
      <c r="B566" s="1475"/>
      <c r="C566" s="1475"/>
      <c r="D566" s="1475"/>
      <c r="E566" s="1475"/>
      <c r="F566" s="1475"/>
      <c r="G566" s="1475"/>
      <c r="H566" s="1475"/>
      <c r="I566" s="1475"/>
      <c r="J566" s="1475"/>
      <c r="K566" s="1475"/>
      <c r="L566" s="1475"/>
      <c r="M566" s="1475"/>
    </row>
    <row r="567" spans="1:13" ht="15.75" customHeight="1">
      <c r="A567" s="1475"/>
      <c r="B567" s="1475"/>
      <c r="C567" s="1475"/>
      <c r="D567" s="1475"/>
      <c r="E567" s="1475"/>
      <c r="F567" s="1475"/>
      <c r="G567" s="1475"/>
      <c r="H567" s="1475"/>
      <c r="I567" s="1475"/>
      <c r="J567" s="1475"/>
      <c r="K567" s="1475"/>
      <c r="L567" s="1475"/>
      <c r="M567" s="1475"/>
    </row>
    <row r="568" spans="1:13" ht="15.75" customHeight="1">
      <c r="A568" s="1475"/>
      <c r="B568" s="1475"/>
      <c r="C568" s="1475"/>
      <c r="D568" s="1475"/>
      <c r="E568" s="1475"/>
      <c r="F568" s="1475"/>
      <c r="G568" s="1475"/>
      <c r="H568" s="1475"/>
      <c r="I568" s="1475"/>
      <c r="J568" s="1475"/>
      <c r="K568" s="1475"/>
      <c r="L568" s="1475"/>
      <c r="M568" s="1475"/>
    </row>
    <row r="569" spans="1:13" ht="15.75" customHeight="1">
      <c r="A569" s="1475"/>
      <c r="B569" s="1475"/>
      <c r="C569" s="1475"/>
      <c r="D569" s="1475"/>
      <c r="E569" s="1475"/>
      <c r="F569" s="1475"/>
      <c r="G569" s="1475"/>
      <c r="H569" s="1475"/>
      <c r="I569" s="1475"/>
      <c r="J569" s="1475"/>
      <c r="K569" s="1475"/>
      <c r="L569" s="1475"/>
      <c r="M569" s="1475"/>
    </row>
    <row r="570" spans="1:13" ht="15.75" customHeight="1">
      <c r="A570" s="1475"/>
      <c r="B570" s="1475"/>
      <c r="C570" s="1475"/>
      <c r="D570" s="1475"/>
      <c r="E570" s="1475"/>
      <c r="F570" s="1475"/>
      <c r="G570" s="1475"/>
      <c r="H570" s="1475"/>
      <c r="I570" s="1475"/>
      <c r="J570" s="1475"/>
      <c r="K570" s="1475"/>
      <c r="L570" s="1475"/>
      <c r="M570" s="1475"/>
    </row>
    <row r="571" spans="1:13" ht="15.75" customHeight="1">
      <c r="A571" s="1475"/>
      <c r="B571" s="1475"/>
      <c r="C571" s="1475"/>
      <c r="D571" s="1475"/>
      <c r="E571" s="1475"/>
      <c r="F571" s="1475"/>
      <c r="G571" s="1475"/>
      <c r="H571" s="1475"/>
      <c r="I571" s="1475"/>
      <c r="J571" s="1475"/>
      <c r="K571" s="1475"/>
      <c r="L571" s="1475"/>
      <c r="M571" s="1475"/>
    </row>
    <row r="572" spans="1:13" ht="15.75" customHeight="1">
      <c r="A572" s="1475"/>
      <c r="B572" s="1475"/>
      <c r="C572" s="1475"/>
      <c r="D572" s="1475"/>
      <c r="E572" s="1475"/>
      <c r="F572" s="1475"/>
      <c r="G572" s="1475"/>
      <c r="H572" s="1475"/>
      <c r="I572" s="1475"/>
      <c r="J572" s="1475"/>
      <c r="K572" s="1475"/>
      <c r="L572" s="1475"/>
      <c r="M572" s="1475"/>
    </row>
    <row r="573" spans="1:13" ht="15.75" customHeight="1">
      <c r="A573" s="1475"/>
      <c r="B573" s="1475"/>
      <c r="C573" s="1475"/>
      <c r="D573" s="1475"/>
      <c r="E573" s="1475"/>
      <c r="F573" s="1475"/>
      <c r="G573" s="1475"/>
      <c r="H573" s="1475"/>
      <c r="I573" s="1475"/>
      <c r="J573" s="1475"/>
      <c r="K573" s="1475"/>
      <c r="L573" s="1475"/>
      <c r="M573" s="1475"/>
    </row>
    <row r="574" spans="1:13" ht="15.75" customHeight="1">
      <c r="A574" s="1475"/>
      <c r="B574" s="1475"/>
      <c r="C574" s="1475"/>
      <c r="D574" s="1475"/>
      <c r="E574" s="1475"/>
      <c r="F574" s="1475"/>
      <c r="G574" s="1475"/>
      <c r="H574" s="1475"/>
      <c r="I574" s="1475"/>
      <c r="J574" s="1475"/>
      <c r="K574" s="1475"/>
      <c r="L574" s="1475"/>
      <c r="M574" s="1475"/>
    </row>
    <row r="575" spans="1:13" ht="15.75" customHeight="1">
      <c r="A575" s="1475"/>
      <c r="B575" s="1475"/>
      <c r="C575" s="1475"/>
      <c r="D575" s="1475"/>
      <c r="E575" s="1475"/>
      <c r="F575" s="1475"/>
      <c r="G575" s="1475"/>
      <c r="H575" s="1475"/>
      <c r="I575" s="1475"/>
      <c r="J575" s="1475"/>
      <c r="K575" s="1475"/>
      <c r="L575" s="1475"/>
      <c r="M575" s="1475"/>
    </row>
    <row r="576" spans="1:13" ht="15.75" customHeight="1">
      <c r="A576" s="1475"/>
      <c r="B576" s="1475"/>
      <c r="C576" s="1475"/>
      <c r="D576" s="1475"/>
      <c r="E576" s="1475"/>
      <c r="F576" s="1475"/>
      <c r="G576" s="1475"/>
      <c r="H576" s="1475"/>
      <c r="I576" s="1475"/>
      <c r="J576" s="1475"/>
      <c r="K576" s="1475"/>
      <c r="L576" s="1475"/>
      <c r="M576" s="1475"/>
    </row>
    <row r="577" spans="1:13" ht="15.75" customHeight="1">
      <c r="A577" s="1475"/>
      <c r="B577" s="1475"/>
      <c r="C577" s="1475"/>
      <c r="D577" s="1475"/>
      <c r="E577" s="1475"/>
      <c r="F577" s="1475"/>
      <c r="G577" s="1475"/>
      <c r="H577" s="1475"/>
      <c r="I577" s="1475"/>
      <c r="J577" s="1475"/>
      <c r="K577" s="1475"/>
      <c r="L577" s="1475"/>
      <c r="M577" s="1475"/>
    </row>
    <row r="578" spans="1:13" ht="15.75" customHeight="1">
      <c r="A578" s="1475"/>
      <c r="B578" s="1475"/>
      <c r="C578" s="1475"/>
      <c r="D578" s="1475"/>
      <c r="E578" s="1475"/>
      <c r="F578" s="1475"/>
      <c r="G578" s="1475"/>
      <c r="H578" s="1475"/>
      <c r="I578" s="1475"/>
      <c r="J578" s="1475"/>
      <c r="K578" s="1475"/>
      <c r="L578" s="1475"/>
      <c r="M578" s="1475"/>
    </row>
    <row r="579" spans="1:13" ht="15.75" customHeight="1">
      <c r="A579" s="1475"/>
      <c r="B579" s="1475"/>
      <c r="C579" s="1475"/>
      <c r="D579" s="1475"/>
      <c r="E579" s="1475"/>
      <c r="F579" s="1475"/>
      <c r="G579" s="1475"/>
      <c r="H579" s="1475"/>
      <c r="I579" s="1475"/>
      <c r="J579" s="1475"/>
      <c r="K579" s="1475"/>
      <c r="L579" s="1475"/>
      <c r="M579" s="1475"/>
    </row>
    <row r="580" spans="1:13" ht="15.75" customHeight="1">
      <c r="A580" s="1475"/>
      <c r="B580" s="1475"/>
      <c r="C580" s="1475"/>
      <c r="D580" s="1475"/>
      <c r="E580" s="1475"/>
      <c r="F580" s="1475"/>
      <c r="G580" s="1475"/>
      <c r="H580" s="1475"/>
      <c r="I580" s="1475"/>
      <c r="J580" s="1475"/>
      <c r="K580" s="1475"/>
      <c r="L580" s="1475"/>
      <c r="M580" s="1475"/>
    </row>
    <row r="581" spans="1:13" ht="15.75" customHeight="1">
      <c r="A581" s="1475"/>
      <c r="B581" s="1475"/>
      <c r="C581" s="1475"/>
      <c r="D581" s="1475"/>
      <c r="E581" s="1475"/>
      <c r="F581" s="1475"/>
      <c r="G581" s="1475"/>
      <c r="H581" s="1475"/>
      <c r="I581" s="1475"/>
      <c r="J581" s="1475"/>
      <c r="K581" s="1475"/>
      <c r="L581" s="1475"/>
      <c r="M581" s="1475"/>
    </row>
    <row r="582" spans="1:13" ht="15.75" customHeight="1">
      <c r="A582" s="1475"/>
      <c r="B582" s="1475"/>
      <c r="C582" s="1475"/>
      <c r="D582" s="1475"/>
      <c r="E582" s="1475"/>
      <c r="F582" s="1475"/>
      <c r="G582" s="1475"/>
      <c r="H582" s="1475"/>
      <c r="I582" s="1475"/>
      <c r="J582" s="1475"/>
      <c r="K582" s="1475"/>
      <c r="L582" s="1475"/>
      <c r="M582" s="1475"/>
    </row>
    <row r="583" spans="1:13" ht="15.75" customHeight="1">
      <c r="A583" s="1475"/>
      <c r="B583" s="1475"/>
      <c r="C583" s="1475"/>
      <c r="D583" s="1475"/>
      <c r="E583" s="1475"/>
      <c r="F583" s="1475"/>
      <c r="G583" s="1475"/>
      <c r="H583" s="1475"/>
      <c r="I583" s="1475"/>
      <c r="J583" s="1475"/>
      <c r="K583" s="1475"/>
      <c r="L583" s="1475"/>
      <c r="M583" s="1475"/>
    </row>
    <row r="584" spans="1:13" ht="15.75" customHeight="1">
      <c r="A584" s="1475"/>
      <c r="B584" s="1475"/>
      <c r="C584" s="1475"/>
      <c r="D584" s="1475"/>
      <c r="E584" s="1475"/>
      <c r="F584" s="1475"/>
      <c r="G584" s="1475"/>
      <c r="H584" s="1475"/>
      <c r="I584" s="1475"/>
      <c r="J584" s="1475"/>
      <c r="K584" s="1475"/>
      <c r="L584" s="1475"/>
      <c r="M584" s="1475"/>
    </row>
    <row r="585" spans="1:13" ht="15.75" customHeight="1">
      <c r="A585" s="1475"/>
      <c r="B585" s="1475"/>
      <c r="C585" s="1475"/>
      <c r="D585" s="1475"/>
      <c r="E585" s="1475"/>
      <c r="F585" s="1475"/>
      <c r="G585" s="1475"/>
      <c r="H585" s="1475"/>
      <c r="I585" s="1475"/>
      <c r="J585" s="1475"/>
      <c r="K585" s="1475"/>
      <c r="L585" s="1475"/>
      <c r="M585" s="1475"/>
    </row>
    <row r="586" spans="1:13" ht="15.75" customHeight="1">
      <c r="A586" s="1475"/>
      <c r="B586" s="1475"/>
      <c r="C586" s="1475"/>
      <c r="D586" s="1475"/>
      <c r="E586" s="1475"/>
      <c r="F586" s="1475"/>
      <c r="G586" s="1475"/>
      <c r="H586" s="1475"/>
      <c r="I586" s="1475"/>
      <c r="J586" s="1475"/>
      <c r="K586" s="1475"/>
      <c r="L586" s="1475"/>
      <c r="M586" s="1475"/>
    </row>
    <row r="587" spans="1:13" ht="15.75" customHeight="1">
      <c r="A587" s="1475"/>
      <c r="B587" s="1475"/>
      <c r="C587" s="1475"/>
      <c r="D587" s="1475"/>
      <c r="E587" s="1475"/>
      <c r="F587" s="1475"/>
      <c r="G587" s="1475"/>
      <c r="H587" s="1475"/>
      <c r="I587" s="1475"/>
      <c r="J587" s="1475"/>
      <c r="K587" s="1475"/>
      <c r="L587" s="1475"/>
      <c r="M587" s="1475"/>
    </row>
    <row r="588" spans="1:13" ht="15.75" customHeight="1">
      <c r="A588" s="1475"/>
      <c r="B588" s="1475"/>
      <c r="C588" s="1475"/>
      <c r="D588" s="1475"/>
      <c r="E588" s="1475"/>
      <c r="F588" s="1475"/>
      <c r="G588" s="1475"/>
      <c r="H588" s="1475"/>
      <c r="I588" s="1475"/>
      <c r="J588" s="1475"/>
      <c r="K588" s="1475"/>
      <c r="L588" s="1475"/>
      <c r="M588" s="1475"/>
    </row>
    <row r="589" spans="1:13" ht="15.75" customHeight="1">
      <c r="A589" s="1475"/>
      <c r="B589" s="1475"/>
      <c r="C589" s="1475"/>
      <c r="D589" s="1475"/>
      <c r="E589" s="1475"/>
      <c r="F589" s="1475"/>
      <c r="G589" s="1475"/>
      <c r="H589" s="1475"/>
      <c r="I589" s="1475"/>
      <c r="J589" s="1475"/>
      <c r="K589" s="1475"/>
      <c r="L589" s="1475"/>
      <c r="M589" s="1475"/>
    </row>
    <row r="590" spans="1:13" ht="15.75" customHeight="1">
      <c r="A590" s="1475"/>
      <c r="B590" s="1475"/>
      <c r="C590" s="1475"/>
      <c r="D590" s="1475"/>
      <c r="E590" s="1475"/>
      <c r="F590" s="1475"/>
      <c r="G590" s="1475"/>
      <c r="H590" s="1475"/>
      <c r="I590" s="1475"/>
      <c r="J590" s="1475"/>
      <c r="K590" s="1475"/>
      <c r="L590" s="1475"/>
      <c r="M590" s="1475"/>
    </row>
    <row r="591" spans="1:13" ht="15.75" customHeight="1">
      <c r="A591" s="1475"/>
      <c r="B591" s="1475"/>
      <c r="C591" s="1475"/>
      <c r="D591" s="1475"/>
      <c r="E591" s="1475"/>
      <c r="F591" s="1475"/>
      <c r="G591" s="1475"/>
      <c r="H591" s="1475"/>
      <c r="I591" s="1475"/>
      <c r="J591" s="1475"/>
      <c r="K591" s="1475"/>
      <c r="L591" s="1475"/>
      <c r="M591" s="1475"/>
    </row>
    <row r="592" spans="1:13" ht="15.75" customHeight="1">
      <c r="A592" s="1475"/>
      <c r="B592" s="1475"/>
      <c r="C592" s="1475"/>
      <c r="D592" s="1475"/>
      <c r="E592" s="1475"/>
      <c r="F592" s="1475"/>
      <c r="G592" s="1475"/>
      <c r="H592" s="1475"/>
      <c r="I592" s="1475"/>
      <c r="J592" s="1475"/>
      <c r="K592" s="1475"/>
      <c r="L592" s="1475"/>
      <c r="M592" s="1475"/>
    </row>
    <row r="593" spans="1:13" ht="15.75" customHeight="1">
      <c r="A593" s="1475"/>
      <c r="B593" s="1475"/>
      <c r="C593" s="1475"/>
      <c r="D593" s="1475"/>
      <c r="E593" s="1475"/>
      <c r="F593" s="1475"/>
      <c r="G593" s="1475"/>
      <c r="H593" s="1475"/>
      <c r="I593" s="1475"/>
      <c r="J593" s="1475"/>
      <c r="K593" s="1475"/>
      <c r="L593" s="1475"/>
      <c r="M593" s="1475"/>
    </row>
    <row r="594" spans="1:13" ht="15.75" customHeight="1">
      <c r="A594" s="1475"/>
      <c r="B594" s="1475"/>
      <c r="C594" s="1475"/>
      <c r="D594" s="1475"/>
      <c r="E594" s="1475"/>
      <c r="F594" s="1475"/>
      <c r="G594" s="1475"/>
      <c r="H594" s="1475"/>
      <c r="I594" s="1475"/>
      <c r="J594" s="1475"/>
      <c r="K594" s="1475"/>
      <c r="L594" s="1475"/>
      <c r="M594" s="1475"/>
    </row>
    <row r="595" spans="1:13" ht="15.75" customHeight="1">
      <c r="A595" s="1475"/>
      <c r="B595" s="1475"/>
      <c r="C595" s="1475"/>
      <c r="D595" s="1475"/>
      <c r="E595" s="1475"/>
      <c r="F595" s="1475"/>
      <c r="G595" s="1475"/>
      <c r="H595" s="1475"/>
      <c r="I595" s="1475"/>
      <c r="J595" s="1475"/>
      <c r="K595" s="1475"/>
      <c r="L595" s="1475"/>
      <c r="M595" s="1475"/>
    </row>
    <row r="596" spans="1:13" ht="15.75" customHeight="1">
      <c r="A596" s="1475"/>
      <c r="B596" s="1475"/>
      <c r="C596" s="1475"/>
      <c r="D596" s="1475"/>
      <c r="E596" s="1475"/>
      <c r="F596" s="1475"/>
      <c r="G596" s="1475"/>
      <c r="H596" s="1475"/>
      <c r="I596" s="1475"/>
      <c r="J596" s="1475"/>
      <c r="K596" s="1475"/>
      <c r="L596" s="1475"/>
      <c r="M596" s="1475"/>
    </row>
    <row r="597" spans="1:13" ht="15.75" customHeight="1">
      <c r="A597" s="1475"/>
      <c r="B597" s="1475"/>
      <c r="C597" s="1475"/>
      <c r="D597" s="1475"/>
      <c r="E597" s="1475"/>
      <c r="F597" s="1475"/>
      <c r="G597" s="1475"/>
      <c r="H597" s="1475"/>
      <c r="I597" s="1475"/>
      <c r="J597" s="1475"/>
      <c r="K597" s="1475"/>
      <c r="L597" s="1475"/>
      <c r="M597" s="1475"/>
    </row>
    <row r="598" spans="1:13" ht="15.75" customHeight="1">
      <c r="A598" s="1475"/>
      <c r="B598" s="1475"/>
      <c r="C598" s="1475"/>
      <c r="D598" s="1475"/>
      <c r="E598" s="1475"/>
      <c r="F598" s="1475"/>
      <c r="G598" s="1475"/>
      <c r="H598" s="1475"/>
      <c r="I598" s="1475"/>
      <c r="J598" s="1475"/>
      <c r="K598" s="1475"/>
      <c r="L598" s="1475"/>
      <c r="M598" s="1475"/>
    </row>
    <row r="599" spans="1:13" ht="15.75" customHeight="1">
      <c r="A599" s="1475"/>
      <c r="B599" s="1475"/>
      <c r="C599" s="1475"/>
      <c r="D599" s="1475"/>
      <c r="E599" s="1475"/>
      <c r="F599" s="1475"/>
      <c r="G599" s="1475"/>
      <c r="H599" s="1475"/>
      <c r="I599" s="1475"/>
      <c r="J599" s="1475"/>
      <c r="K599" s="1475"/>
      <c r="L599" s="1475"/>
      <c r="M599" s="1475"/>
    </row>
    <row r="600" spans="1:13" ht="15.75" customHeight="1">
      <c r="A600" s="1475"/>
      <c r="B600" s="1475"/>
      <c r="C600" s="1475"/>
      <c r="D600" s="1475"/>
      <c r="E600" s="1475"/>
      <c r="F600" s="1475"/>
      <c r="G600" s="1475"/>
      <c r="H600" s="1475"/>
      <c r="I600" s="1475"/>
      <c r="J600" s="1475"/>
      <c r="K600" s="1475"/>
      <c r="L600" s="1475"/>
      <c r="M600" s="1475"/>
    </row>
    <row r="601" spans="1:13" ht="15.75" customHeight="1">
      <c r="A601" s="1475"/>
      <c r="B601" s="1475"/>
      <c r="C601" s="1475"/>
      <c r="D601" s="1475"/>
      <c r="E601" s="1475"/>
      <c r="F601" s="1475"/>
      <c r="G601" s="1475"/>
      <c r="H601" s="1475"/>
      <c r="I601" s="1475"/>
      <c r="J601" s="1475"/>
      <c r="K601" s="1475"/>
      <c r="L601" s="1475"/>
      <c r="M601" s="1475"/>
    </row>
    <row r="602" spans="1:13" ht="15.75" customHeight="1">
      <c r="A602" s="1475"/>
      <c r="B602" s="1475"/>
      <c r="C602" s="1475"/>
      <c r="D602" s="1475"/>
      <c r="E602" s="1475"/>
      <c r="F602" s="1475"/>
      <c r="G602" s="1475"/>
      <c r="H602" s="1475"/>
      <c r="I602" s="1475"/>
      <c r="J602" s="1475"/>
      <c r="K602" s="1475"/>
      <c r="L602" s="1475"/>
      <c r="M602" s="1475"/>
    </row>
    <row r="603" spans="1:13" ht="15.75" customHeight="1">
      <c r="A603" s="1475"/>
      <c r="B603" s="1475"/>
      <c r="C603" s="1475"/>
      <c r="D603" s="1475"/>
      <c r="E603" s="1475"/>
      <c r="F603" s="1475"/>
      <c r="G603" s="1475"/>
      <c r="H603" s="1475"/>
      <c r="I603" s="1475"/>
      <c r="J603" s="1475"/>
      <c r="K603" s="1475"/>
      <c r="L603" s="1475"/>
      <c r="M603" s="1475"/>
    </row>
    <row r="604" spans="1:13" ht="15.75" customHeight="1">
      <c r="A604" s="1475"/>
      <c r="B604" s="1475"/>
      <c r="C604" s="1475"/>
      <c r="D604" s="1475"/>
      <c r="E604" s="1475"/>
      <c r="F604" s="1475"/>
      <c r="G604" s="1475"/>
      <c r="H604" s="1475"/>
      <c r="I604" s="1475"/>
      <c r="J604" s="1475"/>
      <c r="K604" s="1475"/>
      <c r="L604" s="1475"/>
      <c r="M604" s="1475"/>
    </row>
    <row r="605" spans="1:13" ht="15.75" customHeight="1">
      <c r="A605" s="1475"/>
      <c r="B605" s="1475"/>
      <c r="C605" s="1475"/>
      <c r="D605" s="1475"/>
      <c r="E605" s="1475"/>
      <c r="F605" s="1475"/>
      <c r="G605" s="1475"/>
      <c r="H605" s="1475"/>
      <c r="I605" s="1475"/>
      <c r="J605" s="1475"/>
      <c r="K605" s="1475"/>
      <c r="L605" s="1475"/>
      <c r="M605" s="1475"/>
    </row>
    <row r="606" spans="1:13" ht="15.75" customHeight="1">
      <c r="A606" s="1475"/>
      <c r="B606" s="1475"/>
      <c r="C606" s="1475"/>
      <c r="D606" s="1475"/>
      <c r="E606" s="1475"/>
      <c r="F606" s="1475"/>
      <c r="G606" s="1475"/>
      <c r="H606" s="1475"/>
      <c r="I606" s="1475"/>
      <c r="J606" s="1475"/>
      <c r="K606" s="1475"/>
      <c r="L606" s="1475"/>
      <c r="M606" s="1475"/>
    </row>
    <row r="607" spans="1:13" ht="15.75" customHeight="1">
      <c r="A607" s="1475"/>
      <c r="B607" s="1475"/>
      <c r="C607" s="1475"/>
      <c r="D607" s="1475"/>
      <c r="E607" s="1475"/>
      <c r="F607" s="1475"/>
      <c r="G607" s="1475"/>
      <c r="H607" s="1475"/>
      <c r="I607" s="1475"/>
      <c r="J607" s="1475"/>
      <c r="K607" s="1475"/>
      <c r="L607" s="1475"/>
      <c r="M607" s="1475"/>
    </row>
    <row r="608" spans="1:13" ht="15.75" customHeight="1">
      <c r="A608" s="1475"/>
      <c r="B608" s="1475"/>
      <c r="C608" s="1475"/>
      <c r="D608" s="1475"/>
      <c r="E608" s="1475"/>
      <c r="F608" s="1475"/>
      <c r="G608" s="1475"/>
      <c r="H608" s="1475"/>
      <c r="I608" s="1475"/>
      <c r="J608" s="1475"/>
      <c r="K608" s="1475"/>
      <c r="L608" s="1475"/>
      <c r="M608" s="1475"/>
    </row>
    <row r="609" spans="1:13" ht="15.75" customHeight="1">
      <c r="A609" s="1475"/>
      <c r="B609" s="1475"/>
      <c r="C609" s="1475"/>
      <c r="D609" s="1475"/>
      <c r="E609" s="1475"/>
      <c r="F609" s="1475"/>
      <c r="G609" s="1475"/>
      <c r="H609" s="1475"/>
      <c r="I609" s="1475"/>
      <c r="J609" s="1475"/>
      <c r="K609" s="1475"/>
      <c r="L609" s="1475"/>
      <c r="M609" s="1475"/>
    </row>
    <row r="610" spans="1:13" ht="15.75" customHeight="1">
      <c r="A610" s="1475"/>
      <c r="B610" s="1475"/>
      <c r="C610" s="1475"/>
      <c r="D610" s="1475"/>
      <c r="E610" s="1475"/>
      <c r="F610" s="1475"/>
      <c r="G610" s="1475"/>
      <c r="H610" s="1475"/>
      <c r="I610" s="1475"/>
      <c r="J610" s="1475"/>
      <c r="K610" s="1475"/>
      <c r="L610" s="1475"/>
      <c r="M610" s="1475"/>
    </row>
    <row r="611" spans="1:13" ht="15.75" customHeight="1">
      <c r="A611" s="1475"/>
      <c r="B611" s="1475"/>
      <c r="C611" s="1475"/>
      <c r="D611" s="1475"/>
      <c r="E611" s="1475"/>
      <c r="F611" s="1475"/>
      <c r="G611" s="1475"/>
      <c r="H611" s="1475"/>
      <c r="I611" s="1475"/>
      <c r="J611" s="1475"/>
      <c r="K611" s="1475"/>
      <c r="L611" s="1475"/>
      <c r="M611" s="1475"/>
    </row>
    <row r="612" spans="1:13" ht="15.75" customHeight="1">
      <c r="A612" s="1475"/>
      <c r="B612" s="1475"/>
      <c r="C612" s="1475"/>
      <c r="D612" s="1475"/>
      <c r="E612" s="1475"/>
      <c r="F612" s="1475"/>
      <c r="G612" s="1475"/>
      <c r="H612" s="1475"/>
      <c r="I612" s="1475"/>
      <c r="J612" s="1475"/>
      <c r="K612" s="1475"/>
      <c r="L612" s="1475"/>
      <c r="M612" s="1475"/>
    </row>
    <row r="613" spans="1:13" ht="15.75" customHeight="1">
      <c r="A613" s="1475"/>
      <c r="B613" s="1475"/>
      <c r="C613" s="1475"/>
      <c r="D613" s="1475"/>
      <c r="E613" s="1475"/>
      <c r="F613" s="1475"/>
      <c r="G613" s="1475"/>
      <c r="H613" s="1475"/>
      <c r="I613" s="1475"/>
      <c r="J613" s="1475"/>
      <c r="K613" s="1475"/>
      <c r="L613" s="1475"/>
      <c r="M613" s="1475"/>
    </row>
    <row r="614" spans="1:13" ht="15.75" customHeight="1">
      <c r="A614" s="1475"/>
      <c r="B614" s="1475"/>
      <c r="C614" s="1475"/>
      <c r="D614" s="1475"/>
      <c r="E614" s="1475"/>
      <c r="F614" s="1475"/>
      <c r="G614" s="1475"/>
      <c r="H614" s="1475"/>
      <c r="I614" s="1475"/>
      <c r="J614" s="1475"/>
      <c r="K614" s="1475"/>
      <c r="L614" s="1475"/>
      <c r="M614" s="1475"/>
    </row>
    <row r="615" spans="1:13" ht="15.75" customHeight="1">
      <c r="A615" s="1475"/>
      <c r="B615" s="1475"/>
      <c r="C615" s="1475"/>
      <c r="D615" s="1475"/>
      <c r="E615" s="1475"/>
      <c r="F615" s="1475"/>
      <c r="G615" s="1475"/>
      <c r="H615" s="1475"/>
      <c r="I615" s="1475"/>
      <c r="J615" s="1475"/>
      <c r="K615" s="1475"/>
      <c r="L615" s="1475"/>
      <c r="M615" s="1475"/>
    </row>
    <row r="616" spans="1:13" ht="15.75" customHeight="1">
      <c r="A616" s="1475"/>
      <c r="B616" s="1475"/>
      <c r="C616" s="1475"/>
      <c r="D616" s="1475"/>
      <c r="E616" s="1475"/>
      <c r="F616" s="1475"/>
      <c r="G616" s="1475"/>
      <c r="H616" s="1475"/>
      <c r="I616" s="1475"/>
      <c r="J616" s="1475"/>
      <c r="K616" s="1475"/>
      <c r="L616" s="1475"/>
      <c r="M616" s="1475"/>
    </row>
    <row r="617" spans="1:13" ht="15.75" customHeight="1">
      <c r="A617" s="1475"/>
      <c r="B617" s="1475"/>
      <c r="C617" s="1475"/>
      <c r="D617" s="1475"/>
      <c r="E617" s="1475"/>
      <c r="F617" s="1475"/>
      <c r="G617" s="1475"/>
      <c r="H617" s="1475"/>
      <c r="I617" s="1475"/>
      <c r="J617" s="1475"/>
      <c r="K617" s="1475"/>
      <c r="L617" s="1475"/>
      <c r="M617" s="1475"/>
    </row>
    <row r="618" spans="1:13" ht="15.75" customHeight="1">
      <c r="A618" s="1475"/>
      <c r="B618" s="1475"/>
      <c r="C618" s="1475"/>
      <c r="D618" s="1475"/>
      <c r="E618" s="1475"/>
      <c r="F618" s="1475"/>
      <c r="G618" s="1475"/>
      <c r="H618" s="1475"/>
      <c r="I618" s="1475"/>
      <c r="J618" s="1475"/>
      <c r="K618" s="1475"/>
      <c r="L618" s="1475"/>
      <c r="M618" s="1475"/>
    </row>
    <row r="619" spans="1:13" ht="15.75" customHeight="1">
      <c r="A619" s="1475"/>
      <c r="B619" s="1475"/>
      <c r="C619" s="1475"/>
      <c r="D619" s="1475"/>
      <c r="E619" s="1475"/>
      <c r="F619" s="1475"/>
      <c r="G619" s="1475"/>
      <c r="H619" s="1475"/>
      <c r="I619" s="1475"/>
      <c r="J619" s="1475"/>
      <c r="K619" s="1475"/>
      <c r="L619" s="1475"/>
      <c r="M619" s="1475"/>
    </row>
    <row r="620" spans="1:13" ht="15.75" customHeight="1">
      <c r="A620" s="1475"/>
      <c r="B620" s="1475"/>
      <c r="C620" s="1475"/>
      <c r="D620" s="1475"/>
      <c r="E620" s="1475"/>
      <c r="F620" s="1475"/>
      <c r="G620" s="1475"/>
      <c r="H620" s="1475"/>
      <c r="I620" s="1475"/>
      <c r="J620" s="1475"/>
      <c r="K620" s="1475"/>
      <c r="L620" s="1475"/>
      <c r="M620" s="1475"/>
    </row>
    <row r="621" spans="1:13" ht="15.75" customHeight="1">
      <c r="A621" s="1475"/>
      <c r="B621" s="1475"/>
      <c r="C621" s="1475"/>
      <c r="D621" s="1475"/>
      <c r="E621" s="1475"/>
      <c r="F621" s="1475"/>
      <c r="G621" s="1475"/>
      <c r="H621" s="1475"/>
      <c r="I621" s="1475"/>
      <c r="J621" s="1475"/>
      <c r="K621" s="1475"/>
      <c r="L621" s="1475"/>
      <c r="M621" s="1475"/>
    </row>
    <row r="622" spans="1:13" ht="15.75" customHeight="1">
      <c r="A622" s="1475"/>
      <c r="B622" s="1475"/>
      <c r="C622" s="1475"/>
      <c r="D622" s="1475"/>
      <c r="E622" s="1475"/>
      <c r="F622" s="1475"/>
      <c r="G622" s="1475"/>
      <c r="H622" s="1475"/>
      <c r="I622" s="1475"/>
      <c r="J622" s="1475"/>
      <c r="K622" s="1475"/>
      <c r="L622" s="1475"/>
      <c r="M622" s="1475"/>
    </row>
    <row r="623" spans="1:13" ht="15.75" customHeight="1">
      <c r="A623" s="1475"/>
      <c r="B623" s="1475"/>
      <c r="C623" s="1475"/>
      <c r="D623" s="1475"/>
      <c r="E623" s="1475"/>
      <c r="F623" s="1475"/>
      <c r="G623" s="1475"/>
      <c r="H623" s="1475"/>
      <c r="I623" s="1475"/>
      <c r="J623" s="1475"/>
      <c r="K623" s="1475"/>
      <c r="L623" s="1475"/>
      <c r="M623" s="1475"/>
    </row>
    <row r="624" spans="1:13" ht="15.75" customHeight="1">
      <c r="A624" s="1475"/>
      <c r="B624" s="1475"/>
      <c r="C624" s="1475"/>
      <c r="D624" s="1475"/>
      <c r="E624" s="1475"/>
      <c r="F624" s="1475"/>
      <c r="G624" s="1475"/>
      <c r="H624" s="1475"/>
      <c r="I624" s="1475"/>
      <c r="J624" s="1475"/>
      <c r="K624" s="1475"/>
      <c r="L624" s="1475"/>
      <c r="M624" s="1475"/>
    </row>
    <row r="625" spans="1:13" ht="15.75" customHeight="1">
      <c r="A625" s="1475"/>
      <c r="B625" s="1475"/>
      <c r="C625" s="1475"/>
      <c r="D625" s="1475"/>
      <c r="E625" s="1475"/>
      <c r="F625" s="1475"/>
      <c r="G625" s="1475"/>
      <c r="H625" s="1475"/>
      <c r="I625" s="1475"/>
      <c r="J625" s="1475"/>
      <c r="K625" s="1475"/>
      <c r="L625" s="1475"/>
      <c r="M625" s="1475"/>
    </row>
    <row r="626" spans="1:13" ht="15.75" customHeight="1">
      <c r="A626" s="1475"/>
      <c r="B626" s="1475"/>
      <c r="C626" s="1475"/>
      <c r="D626" s="1475"/>
      <c r="E626" s="1475"/>
      <c r="F626" s="1475"/>
      <c r="G626" s="1475"/>
      <c r="H626" s="1475"/>
      <c r="I626" s="1475"/>
      <c r="J626" s="1475"/>
      <c r="K626" s="1475"/>
      <c r="L626" s="1475"/>
      <c r="M626" s="1475"/>
    </row>
    <row r="627" spans="1:13" ht="15.75" customHeight="1">
      <c r="A627" s="1475"/>
      <c r="B627" s="1475"/>
      <c r="C627" s="1475"/>
      <c r="D627" s="1475"/>
      <c r="E627" s="1475"/>
      <c r="F627" s="1475"/>
      <c r="G627" s="1475"/>
      <c r="H627" s="1475"/>
      <c r="I627" s="1475"/>
      <c r="J627" s="1475"/>
      <c r="K627" s="1475"/>
      <c r="L627" s="1475"/>
      <c r="M627" s="1475"/>
    </row>
    <row r="628" spans="1:13" ht="15.75" customHeight="1">
      <c r="A628" s="1475"/>
      <c r="B628" s="1475"/>
      <c r="C628" s="1475"/>
      <c r="D628" s="1475"/>
      <c r="E628" s="1475"/>
      <c r="F628" s="1475"/>
      <c r="G628" s="1475"/>
      <c r="H628" s="1475"/>
      <c r="I628" s="1475"/>
      <c r="J628" s="1475"/>
      <c r="K628" s="1475"/>
      <c r="L628" s="1475"/>
      <c r="M628" s="1475"/>
    </row>
    <row r="629" spans="1:13" ht="15.75" customHeight="1">
      <c r="A629" s="1475"/>
      <c r="B629" s="1475"/>
      <c r="C629" s="1475"/>
      <c r="D629" s="1475"/>
      <c r="E629" s="1475"/>
      <c r="F629" s="1475"/>
      <c r="G629" s="1475"/>
      <c r="H629" s="1475"/>
      <c r="I629" s="1475"/>
      <c r="J629" s="1475"/>
      <c r="K629" s="1475"/>
      <c r="L629" s="1475"/>
      <c r="M629" s="1475"/>
    </row>
    <row r="630" spans="1:13" ht="15.75" customHeight="1">
      <c r="A630" s="1475"/>
      <c r="B630" s="1475"/>
      <c r="C630" s="1475"/>
      <c r="D630" s="1475"/>
      <c r="E630" s="1475"/>
      <c r="F630" s="1475"/>
      <c r="G630" s="1475"/>
      <c r="H630" s="1475"/>
      <c r="I630" s="1475"/>
      <c r="J630" s="1475"/>
      <c r="K630" s="1475"/>
      <c r="L630" s="1475"/>
      <c r="M630" s="1475"/>
    </row>
    <row r="631" spans="1:13" ht="15.75" customHeight="1">
      <c r="A631" s="1475"/>
      <c r="B631" s="1475"/>
      <c r="C631" s="1475"/>
      <c r="D631" s="1475"/>
      <c r="E631" s="1475"/>
      <c r="F631" s="1475"/>
      <c r="G631" s="1475"/>
      <c r="H631" s="1475"/>
      <c r="I631" s="1475"/>
      <c r="J631" s="1475"/>
      <c r="K631" s="1475"/>
      <c r="L631" s="1475"/>
      <c r="M631" s="1475"/>
    </row>
    <row r="632" spans="1:13" ht="15.75" customHeight="1">
      <c r="A632" s="1475"/>
      <c r="B632" s="1475"/>
      <c r="C632" s="1475"/>
      <c r="D632" s="1475"/>
      <c r="E632" s="1475"/>
      <c r="F632" s="1475"/>
      <c r="G632" s="1475"/>
      <c r="H632" s="1475"/>
      <c r="I632" s="1475"/>
      <c r="J632" s="1475"/>
      <c r="K632" s="1475"/>
      <c r="L632" s="1475"/>
      <c r="M632" s="1475"/>
    </row>
    <row r="633" spans="1:13" ht="15.75" customHeight="1">
      <c r="A633" s="1475"/>
      <c r="B633" s="1475"/>
      <c r="C633" s="1475"/>
      <c r="D633" s="1475"/>
      <c r="E633" s="1475"/>
      <c r="F633" s="1475"/>
      <c r="G633" s="1475"/>
      <c r="H633" s="1475"/>
      <c r="I633" s="1475"/>
      <c r="J633" s="1475"/>
      <c r="K633" s="1475"/>
      <c r="L633" s="1475"/>
      <c r="M633" s="1475"/>
    </row>
    <row r="634" spans="1:13" ht="15.75" customHeight="1">
      <c r="A634" s="1475"/>
      <c r="B634" s="1475"/>
      <c r="C634" s="1475"/>
      <c r="D634" s="1475"/>
      <c r="E634" s="1475"/>
      <c r="F634" s="1475"/>
      <c r="G634" s="1475"/>
      <c r="H634" s="1475"/>
      <c r="I634" s="1475"/>
      <c r="J634" s="1475"/>
      <c r="K634" s="1475"/>
      <c r="L634" s="1475"/>
      <c r="M634" s="1475"/>
    </row>
    <row r="635" spans="1:13" ht="15.75" customHeight="1">
      <c r="A635" s="1475"/>
      <c r="B635" s="1475"/>
      <c r="C635" s="1475"/>
      <c r="D635" s="1475"/>
      <c r="E635" s="1475"/>
      <c r="F635" s="1475"/>
      <c r="G635" s="1475"/>
      <c r="H635" s="1475"/>
      <c r="I635" s="1475"/>
      <c r="J635" s="1475"/>
      <c r="K635" s="1475"/>
      <c r="L635" s="1475"/>
      <c r="M635" s="1475"/>
    </row>
    <row r="636" spans="1:13" ht="15.75" customHeight="1">
      <c r="A636" s="1475"/>
      <c r="B636" s="1475"/>
      <c r="C636" s="1475"/>
      <c r="D636" s="1475"/>
      <c r="E636" s="1475"/>
      <c r="F636" s="1475"/>
      <c r="G636" s="1475"/>
      <c r="H636" s="1475"/>
      <c r="I636" s="1475"/>
      <c r="J636" s="1475"/>
      <c r="K636" s="1475"/>
      <c r="L636" s="1475"/>
      <c r="M636" s="1475"/>
    </row>
    <row r="637" spans="1:13" ht="15.75" customHeight="1">
      <c r="A637" s="1475"/>
      <c r="B637" s="1475"/>
      <c r="C637" s="1475"/>
      <c r="D637" s="1475"/>
      <c r="E637" s="1475"/>
      <c r="F637" s="1475"/>
      <c r="G637" s="1475"/>
      <c r="H637" s="1475"/>
      <c r="I637" s="1475"/>
      <c r="J637" s="1475"/>
      <c r="K637" s="1475"/>
      <c r="L637" s="1475"/>
      <c r="M637" s="1475"/>
    </row>
    <row r="638" spans="1:13" ht="15.75" customHeight="1">
      <c r="A638" s="1475"/>
      <c r="B638" s="1475"/>
      <c r="C638" s="1475"/>
      <c r="D638" s="1475"/>
      <c r="E638" s="1475"/>
      <c r="F638" s="1475"/>
      <c r="G638" s="1475"/>
      <c r="H638" s="1475"/>
      <c r="I638" s="1475"/>
      <c r="J638" s="1475"/>
      <c r="K638" s="1475"/>
      <c r="L638" s="1475"/>
      <c r="M638" s="1475"/>
    </row>
    <row r="639" spans="1:13" ht="15.75" customHeight="1">
      <c r="A639" s="1475"/>
      <c r="B639" s="1475"/>
      <c r="C639" s="1475"/>
      <c r="D639" s="1475"/>
      <c r="E639" s="1475"/>
      <c r="F639" s="1475"/>
      <c r="G639" s="1475"/>
      <c r="H639" s="1475"/>
      <c r="I639" s="1475"/>
      <c r="J639" s="1475"/>
      <c r="K639" s="1475"/>
      <c r="L639" s="1475"/>
      <c r="M639" s="1475"/>
    </row>
    <row r="640" spans="1:13" ht="15.75" customHeight="1">
      <c r="A640" s="1475"/>
      <c r="B640" s="1475"/>
      <c r="C640" s="1475"/>
      <c r="D640" s="1475"/>
      <c r="E640" s="1475"/>
      <c r="F640" s="1475"/>
      <c r="G640" s="1475"/>
      <c r="H640" s="1475"/>
      <c r="I640" s="1475"/>
      <c r="J640" s="1475"/>
      <c r="K640" s="1475"/>
      <c r="L640" s="1475"/>
      <c r="M640" s="1475"/>
    </row>
    <row r="641" spans="1:13" ht="15.75" customHeight="1">
      <c r="A641" s="1475"/>
      <c r="B641" s="1475"/>
      <c r="C641" s="1475"/>
      <c r="D641" s="1475"/>
      <c r="E641" s="1475"/>
      <c r="F641" s="1475"/>
      <c r="G641" s="1475"/>
      <c r="H641" s="1475"/>
      <c r="I641" s="1475"/>
      <c r="J641" s="1475"/>
      <c r="K641" s="1475"/>
      <c r="L641" s="1475"/>
      <c r="M641" s="1475"/>
    </row>
    <row r="642" spans="1:13" ht="15.75" customHeight="1">
      <c r="A642" s="1475"/>
      <c r="B642" s="1475"/>
      <c r="C642" s="1475"/>
      <c r="D642" s="1475"/>
      <c r="E642" s="1475"/>
      <c r="F642" s="1475"/>
      <c r="G642" s="1475"/>
      <c r="H642" s="1475"/>
      <c r="I642" s="1475"/>
      <c r="J642" s="1475"/>
      <c r="K642" s="1475"/>
      <c r="L642" s="1475"/>
      <c r="M642" s="1475"/>
    </row>
    <row r="643" spans="1:13" ht="15.75" customHeight="1">
      <c r="A643" s="1475"/>
      <c r="B643" s="1475"/>
      <c r="C643" s="1475"/>
      <c r="D643" s="1475"/>
      <c r="E643" s="1475"/>
      <c r="F643" s="1475"/>
      <c r="G643" s="1475"/>
      <c r="H643" s="1475"/>
      <c r="I643" s="1475"/>
      <c r="J643" s="1475"/>
      <c r="K643" s="1475"/>
      <c r="L643" s="1475"/>
      <c r="M643" s="1475"/>
    </row>
    <row r="644" spans="1:13" ht="15.75" customHeight="1">
      <c r="A644" s="1475"/>
      <c r="B644" s="1475"/>
      <c r="C644" s="1475"/>
      <c r="D644" s="1475"/>
      <c r="E644" s="1475"/>
      <c r="F644" s="1475"/>
      <c r="G644" s="1475"/>
      <c r="H644" s="1475"/>
      <c r="I644" s="1475"/>
      <c r="J644" s="1475"/>
      <c r="K644" s="1475"/>
      <c r="L644" s="1475"/>
      <c r="M644" s="1475"/>
    </row>
    <row r="645" spans="1:13" ht="15.75" customHeight="1">
      <c r="A645" s="1475"/>
      <c r="B645" s="1475"/>
      <c r="C645" s="1475"/>
      <c r="D645" s="1475"/>
      <c r="E645" s="1475"/>
      <c r="F645" s="1475"/>
      <c r="G645" s="1475"/>
      <c r="H645" s="1475"/>
      <c r="I645" s="1475"/>
      <c r="J645" s="1475"/>
      <c r="K645" s="1475"/>
      <c r="L645" s="1475"/>
      <c r="M645" s="1475"/>
    </row>
    <row r="646" spans="1:13" ht="15.75" customHeight="1">
      <c r="A646" s="1475"/>
      <c r="B646" s="1475"/>
      <c r="C646" s="1475"/>
      <c r="D646" s="1475"/>
      <c r="E646" s="1475"/>
      <c r="F646" s="1475"/>
      <c r="G646" s="1475"/>
      <c r="H646" s="1475"/>
      <c r="I646" s="1475"/>
      <c r="J646" s="1475"/>
      <c r="K646" s="1475"/>
      <c r="L646" s="1475"/>
      <c r="M646" s="1475"/>
    </row>
    <row r="647" spans="1:13" ht="15.75" customHeight="1">
      <c r="A647" s="1475"/>
      <c r="B647" s="1475"/>
      <c r="C647" s="1475"/>
      <c r="D647" s="1475"/>
      <c r="E647" s="1475"/>
      <c r="F647" s="1475"/>
      <c r="G647" s="1475"/>
      <c r="H647" s="1475"/>
      <c r="I647" s="1475"/>
      <c r="J647" s="1475"/>
      <c r="K647" s="1475"/>
      <c r="L647" s="1475"/>
      <c r="M647" s="1475"/>
    </row>
    <row r="648" spans="1:13" ht="15.75" customHeight="1">
      <c r="A648" s="1475"/>
      <c r="B648" s="1475"/>
      <c r="C648" s="1475"/>
      <c r="D648" s="1475"/>
      <c r="E648" s="1475"/>
      <c r="F648" s="1475"/>
      <c r="G648" s="1475"/>
      <c r="H648" s="1475"/>
      <c r="I648" s="1475"/>
      <c r="J648" s="1475"/>
      <c r="K648" s="1475"/>
      <c r="L648" s="1475"/>
      <c r="M648" s="1475"/>
    </row>
    <row r="649" spans="1:13" ht="15.75" customHeight="1">
      <c r="A649" s="1475"/>
      <c r="B649" s="1475"/>
      <c r="C649" s="1475"/>
      <c r="D649" s="1475"/>
      <c r="E649" s="1475"/>
      <c r="F649" s="1475"/>
      <c r="G649" s="1475"/>
      <c r="H649" s="1475"/>
      <c r="I649" s="1475"/>
      <c r="J649" s="1475"/>
      <c r="K649" s="1475"/>
      <c r="L649" s="1475"/>
      <c r="M649" s="1475"/>
    </row>
    <row r="650" spans="1:13" ht="15.75" customHeight="1">
      <c r="A650" s="1475"/>
      <c r="B650" s="1475"/>
      <c r="C650" s="1475"/>
      <c r="D650" s="1475"/>
      <c r="E650" s="1475"/>
      <c r="F650" s="1475"/>
      <c r="G650" s="1475"/>
      <c r="H650" s="1475"/>
      <c r="I650" s="1475"/>
      <c r="J650" s="1475"/>
      <c r="K650" s="1475"/>
      <c r="L650" s="1475"/>
      <c r="M650" s="1475"/>
    </row>
    <row r="651" spans="1:13" ht="15.75" customHeight="1">
      <c r="A651" s="1475"/>
      <c r="B651" s="1475"/>
      <c r="C651" s="1475"/>
      <c r="D651" s="1475"/>
      <c r="E651" s="1475"/>
      <c r="F651" s="1475"/>
      <c r="G651" s="1475"/>
      <c r="H651" s="1475"/>
      <c r="I651" s="1475"/>
      <c r="J651" s="1475"/>
      <c r="K651" s="1475"/>
      <c r="L651" s="1475"/>
      <c r="M651" s="1475"/>
    </row>
    <row r="652" spans="1:13" ht="15.75" customHeight="1">
      <c r="A652" s="1475"/>
      <c r="B652" s="1475"/>
      <c r="C652" s="1475"/>
      <c r="D652" s="1475"/>
      <c r="E652" s="1475"/>
      <c r="F652" s="1475"/>
      <c r="G652" s="1475"/>
      <c r="H652" s="1475"/>
      <c r="I652" s="1475"/>
      <c r="J652" s="1475"/>
      <c r="K652" s="1475"/>
      <c r="L652" s="1475"/>
      <c r="M652" s="1475"/>
    </row>
    <row r="653" spans="1:13" ht="15.75" customHeight="1">
      <c r="A653" s="1475"/>
      <c r="B653" s="1475"/>
      <c r="C653" s="1475"/>
      <c r="D653" s="1475"/>
      <c r="E653" s="1475"/>
      <c r="F653" s="1475"/>
      <c r="G653" s="1475"/>
      <c r="H653" s="1475"/>
      <c r="I653" s="1475"/>
      <c r="J653" s="1475"/>
      <c r="K653" s="1475"/>
      <c r="L653" s="1475"/>
      <c r="M653" s="1475"/>
    </row>
    <row r="654" spans="1:13" ht="15.75" customHeight="1">
      <c r="A654" s="1475"/>
      <c r="B654" s="1475"/>
      <c r="C654" s="1475"/>
      <c r="D654" s="1475"/>
      <c r="E654" s="1475"/>
      <c r="F654" s="1475"/>
      <c r="G654" s="1475"/>
      <c r="H654" s="1475"/>
      <c r="I654" s="1475"/>
      <c r="J654" s="1475"/>
      <c r="K654" s="1475"/>
      <c r="L654" s="1475"/>
      <c r="M654" s="1475"/>
    </row>
    <row r="655" spans="1:13" ht="15.75" customHeight="1">
      <c r="A655" s="1475"/>
      <c r="B655" s="1475"/>
      <c r="C655" s="1475"/>
      <c r="D655" s="1475"/>
      <c r="E655" s="1475"/>
      <c r="F655" s="1475"/>
      <c r="G655" s="1475"/>
      <c r="H655" s="1475"/>
      <c r="I655" s="1475"/>
      <c r="J655" s="1475"/>
      <c r="K655" s="1475"/>
      <c r="L655" s="1475"/>
      <c r="M655" s="1475"/>
    </row>
    <row r="656" spans="1:13" ht="15.75" customHeight="1">
      <c r="A656" s="1475"/>
      <c r="B656" s="1475"/>
      <c r="C656" s="1475"/>
      <c r="D656" s="1475"/>
      <c r="E656" s="1475"/>
      <c r="F656" s="1475"/>
      <c r="G656" s="1475"/>
      <c r="H656" s="1475"/>
      <c r="I656" s="1475"/>
      <c r="J656" s="1475"/>
      <c r="K656" s="1475"/>
      <c r="L656" s="1475"/>
      <c r="M656" s="1475"/>
    </row>
    <row r="657" spans="1:13" ht="15.75" customHeight="1">
      <c r="A657" s="1475"/>
      <c r="B657" s="1475"/>
      <c r="C657" s="1475"/>
      <c r="D657" s="1475"/>
      <c r="E657" s="1475"/>
      <c r="F657" s="1475"/>
      <c r="G657" s="1475"/>
      <c r="H657" s="1475"/>
      <c r="I657" s="1475"/>
      <c r="J657" s="1475"/>
      <c r="K657" s="1475"/>
      <c r="L657" s="1475"/>
      <c r="M657" s="1475"/>
    </row>
    <row r="658" spans="1:13" ht="15.75" customHeight="1">
      <c r="A658" s="1475"/>
      <c r="B658" s="1475"/>
      <c r="C658" s="1475"/>
      <c r="D658" s="1475"/>
      <c r="E658" s="1475"/>
      <c r="F658" s="1475"/>
      <c r="G658" s="1475"/>
      <c r="H658" s="1475"/>
      <c r="I658" s="1475"/>
      <c r="J658" s="1475"/>
      <c r="K658" s="1475"/>
      <c r="L658" s="1475"/>
      <c r="M658" s="1475"/>
    </row>
    <row r="659" spans="1:13" ht="15.75" customHeight="1">
      <c r="A659" s="1475"/>
      <c r="B659" s="1475"/>
      <c r="C659" s="1475"/>
      <c r="D659" s="1475"/>
      <c r="E659" s="1475"/>
      <c r="F659" s="1475"/>
      <c r="G659" s="1475"/>
      <c r="H659" s="1475"/>
      <c r="I659" s="1475"/>
      <c r="J659" s="1475"/>
      <c r="K659" s="1475"/>
      <c r="L659" s="1475"/>
      <c r="M659" s="1475"/>
    </row>
    <row r="660" spans="1:13" ht="15.75" customHeight="1">
      <c r="A660" s="1475"/>
      <c r="B660" s="1475"/>
      <c r="C660" s="1475"/>
      <c r="D660" s="1475"/>
      <c r="E660" s="1475"/>
      <c r="F660" s="1475"/>
      <c r="G660" s="1475"/>
      <c r="H660" s="1475"/>
      <c r="I660" s="1475"/>
      <c r="J660" s="1475"/>
      <c r="K660" s="1475"/>
      <c r="L660" s="1475"/>
      <c r="M660" s="1475"/>
    </row>
    <row r="661" spans="1:13" ht="15.75" customHeight="1">
      <c r="A661" s="1475"/>
      <c r="B661" s="1475"/>
      <c r="C661" s="1475"/>
      <c r="D661" s="1475"/>
      <c r="E661" s="1475"/>
      <c r="F661" s="1475"/>
      <c r="G661" s="1475"/>
      <c r="H661" s="1475"/>
      <c r="I661" s="1475"/>
      <c r="J661" s="1475"/>
      <c r="K661" s="1475"/>
      <c r="L661" s="1475"/>
      <c r="M661" s="1475"/>
    </row>
    <row r="662" spans="1:13" ht="15.75" customHeight="1">
      <c r="A662" s="1475"/>
      <c r="B662" s="1475"/>
      <c r="C662" s="1475"/>
      <c r="D662" s="1475"/>
      <c r="E662" s="1475"/>
      <c r="F662" s="1475"/>
      <c r="G662" s="1475"/>
      <c r="H662" s="1475"/>
      <c r="I662" s="1475"/>
      <c r="J662" s="1475"/>
      <c r="K662" s="1475"/>
      <c r="L662" s="1475"/>
      <c r="M662" s="1475"/>
    </row>
    <row r="663" spans="1:13" ht="15.75" customHeight="1">
      <c r="A663" s="1475"/>
      <c r="B663" s="1475"/>
      <c r="C663" s="1475"/>
      <c r="D663" s="1475"/>
      <c r="E663" s="1475"/>
      <c r="F663" s="1475"/>
      <c r="G663" s="1475"/>
      <c r="H663" s="1475"/>
      <c r="I663" s="1475"/>
      <c r="J663" s="1475"/>
      <c r="K663" s="1475"/>
      <c r="L663" s="1475"/>
      <c r="M663" s="1475"/>
    </row>
    <row r="664" spans="1:13" ht="15.75" customHeight="1">
      <c r="A664" s="1475"/>
      <c r="B664" s="1475"/>
      <c r="C664" s="1475"/>
      <c r="D664" s="1475"/>
      <c r="E664" s="1475"/>
      <c r="F664" s="1475"/>
      <c r="G664" s="1475"/>
      <c r="H664" s="1475"/>
      <c r="I664" s="1475"/>
      <c r="J664" s="1475"/>
      <c r="K664" s="1475"/>
      <c r="L664" s="1475"/>
      <c r="M664" s="1475"/>
    </row>
    <row r="665" spans="1:13" ht="15.75" customHeight="1">
      <c r="A665" s="1475"/>
      <c r="B665" s="1475"/>
      <c r="C665" s="1475"/>
      <c r="D665" s="1475"/>
      <c r="E665" s="1475"/>
      <c r="F665" s="1475"/>
      <c r="G665" s="1475"/>
      <c r="H665" s="1475"/>
      <c r="I665" s="1475"/>
      <c r="J665" s="1475"/>
      <c r="K665" s="1475"/>
      <c r="L665" s="1475"/>
      <c r="M665" s="1475"/>
    </row>
    <row r="666" spans="1:13" ht="15.75" customHeight="1">
      <c r="A666" s="1475"/>
      <c r="B666" s="1475"/>
      <c r="C666" s="1475"/>
      <c r="D666" s="1475"/>
      <c r="E666" s="1475"/>
      <c r="F666" s="1475"/>
      <c r="G666" s="1475"/>
      <c r="H666" s="1475"/>
      <c r="I666" s="1475"/>
      <c r="J666" s="1475"/>
      <c r="K666" s="1475"/>
      <c r="L666" s="1475"/>
      <c r="M666" s="1475"/>
    </row>
    <row r="667" spans="1:13" ht="15.75" customHeight="1">
      <c r="A667" s="1475"/>
      <c r="B667" s="1475"/>
      <c r="C667" s="1475"/>
      <c r="D667" s="1475"/>
      <c r="E667" s="1475"/>
      <c r="F667" s="1475"/>
      <c r="G667" s="1475"/>
      <c r="H667" s="1475"/>
      <c r="I667" s="1475"/>
      <c r="J667" s="1475"/>
      <c r="K667" s="1475"/>
      <c r="L667" s="1475"/>
      <c r="M667" s="1475"/>
    </row>
    <row r="668" spans="1:13" ht="15.75" customHeight="1">
      <c r="A668" s="1475"/>
      <c r="B668" s="1475"/>
      <c r="C668" s="1475"/>
      <c r="D668" s="1475"/>
      <c r="E668" s="1475"/>
      <c r="F668" s="1475"/>
      <c r="G668" s="1475"/>
      <c r="H668" s="1475"/>
      <c r="I668" s="1475"/>
      <c r="J668" s="1475"/>
      <c r="K668" s="1475"/>
      <c r="L668" s="1475"/>
      <c r="M668" s="1475"/>
    </row>
    <row r="669" spans="1:13" ht="15.75" customHeight="1">
      <c r="A669" s="1475"/>
      <c r="B669" s="1475"/>
      <c r="C669" s="1475"/>
      <c r="D669" s="1475"/>
      <c r="E669" s="1475"/>
      <c r="F669" s="1475"/>
      <c r="G669" s="1475"/>
      <c r="H669" s="1475"/>
      <c r="I669" s="1475"/>
      <c r="J669" s="1475"/>
      <c r="K669" s="1475"/>
      <c r="L669" s="1475"/>
      <c r="M669" s="1475"/>
    </row>
    <row r="670" spans="1:13" ht="15.75" customHeight="1">
      <c r="A670" s="1475"/>
      <c r="B670" s="1475"/>
      <c r="C670" s="1475"/>
      <c r="D670" s="1475"/>
      <c r="E670" s="1475"/>
      <c r="F670" s="1475"/>
      <c r="G670" s="1475"/>
      <c r="H670" s="1475"/>
      <c r="I670" s="1475"/>
      <c r="J670" s="1475"/>
      <c r="K670" s="1475"/>
      <c r="L670" s="1475"/>
      <c r="M670" s="1475"/>
    </row>
    <row r="671" spans="1:13" ht="15.75" customHeight="1">
      <c r="A671" s="1475"/>
      <c r="B671" s="1475"/>
      <c r="C671" s="1475"/>
      <c r="D671" s="1475"/>
      <c r="E671" s="1475"/>
      <c r="F671" s="1475"/>
      <c r="G671" s="1475"/>
      <c r="H671" s="1475"/>
      <c r="I671" s="1475"/>
      <c r="J671" s="1475"/>
      <c r="K671" s="1475"/>
      <c r="L671" s="1475"/>
      <c r="M671" s="1475"/>
    </row>
    <row r="672" spans="1:13" ht="15.75" customHeight="1">
      <c r="A672" s="1475"/>
      <c r="B672" s="1475"/>
      <c r="C672" s="1475"/>
      <c r="D672" s="1475"/>
      <c r="E672" s="1475"/>
      <c r="F672" s="1475"/>
      <c r="G672" s="1475"/>
      <c r="H672" s="1475"/>
      <c r="I672" s="1475"/>
      <c r="J672" s="1475"/>
      <c r="K672" s="1475"/>
      <c r="L672" s="1475"/>
      <c r="M672" s="1475"/>
    </row>
    <row r="673" spans="1:13" ht="15.75" customHeight="1">
      <c r="A673" s="1475"/>
      <c r="B673" s="1475"/>
      <c r="C673" s="1475"/>
      <c r="D673" s="1475"/>
      <c r="E673" s="1475"/>
      <c r="F673" s="1475"/>
      <c r="G673" s="1475"/>
      <c r="H673" s="1475"/>
      <c r="I673" s="1475"/>
      <c r="J673" s="1475"/>
      <c r="K673" s="1475"/>
      <c r="L673" s="1475"/>
      <c r="M673" s="1475"/>
    </row>
    <row r="674" spans="1:13" ht="15.75" customHeight="1">
      <c r="A674" s="1475"/>
      <c r="B674" s="1475"/>
      <c r="C674" s="1475"/>
      <c r="D674" s="1475"/>
      <c r="E674" s="1475"/>
      <c r="F674" s="1475"/>
      <c r="G674" s="1475"/>
      <c r="H674" s="1475"/>
      <c r="I674" s="1475"/>
      <c r="J674" s="1475"/>
      <c r="K674" s="1475"/>
      <c r="L674" s="1475"/>
      <c r="M674" s="1475"/>
    </row>
    <row r="675" spans="1:13" ht="15.75" customHeight="1">
      <c r="A675" s="1475"/>
      <c r="B675" s="1475"/>
      <c r="C675" s="1475"/>
      <c r="D675" s="1475"/>
      <c r="E675" s="1475"/>
      <c r="F675" s="1475"/>
      <c r="G675" s="1475"/>
      <c r="H675" s="1475"/>
      <c r="I675" s="1475"/>
      <c r="J675" s="1475"/>
      <c r="K675" s="1475"/>
      <c r="L675" s="1475"/>
      <c r="M675" s="1475"/>
    </row>
    <row r="676" spans="1:13" ht="15.75" customHeight="1">
      <c r="A676" s="1475"/>
      <c r="B676" s="1475"/>
      <c r="C676" s="1475"/>
      <c r="D676" s="1475"/>
      <c r="E676" s="1475"/>
      <c r="F676" s="1475"/>
      <c r="G676" s="1475"/>
      <c r="H676" s="1475"/>
      <c r="I676" s="1475"/>
      <c r="J676" s="1475"/>
      <c r="K676" s="1475"/>
      <c r="L676" s="1475"/>
      <c r="M676" s="1475"/>
    </row>
    <row r="677" spans="1:13" ht="15.75" customHeight="1">
      <c r="A677" s="1475"/>
      <c r="B677" s="1475"/>
      <c r="C677" s="1475"/>
      <c r="D677" s="1475"/>
      <c r="E677" s="1475"/>
      <c r="F677" s="1475"/>
      <c r="G677" s="1475"/>
      <c r="H677" s="1475"/>
      <c r="I677" s="1475"/>
      <c r="J677" s="1475"/>
      <c r="K677" s="1475"/>
      <c r="L677" s="1475"/>
      <c r="M677" s="1475"/>
    </row>
    <row r="678" spans="1:13" ht="15.75" customHeight="1">
      <c r="A678" s="1475"/>
      <c r="B678" s="1475"/>
      <c r="C678" s="1475"/>
      <c r="D678" s="1475"/>
      <c r="E678" s="1475"/>
      <c r="F678" s="1475"/>
      <c r="G678" s="1475"/>
      <c r="H678" s="1475"/>
      <c r="I678" s="1475"/>
      <c r="J678" s="1475"/>
      <c r="K678" s="1475"/>
      <c r="L678" s="1475"/>
      <c r="M678" s="1475"/>
    </row>
    <row r="679" spans="1:13" ht="15.75" customHeight="1">
      <c r="A679" s="1475"/>
      <c r="B679" s="1475"/>
      <c r="C679" s="1475"/>
      <c r="D679" s="1475"/>
      <c r="E679" s="1475"/>
      <c r="F679" s="1475"/>
      <c r="G679" s="1475"/>
      <c r="H679" s="1475"/>
      <c r="I679" s="1475"/>
      <c r="J679" s="1475"/>
      <c r="K679" s="1475"/>
      <c r="L679" s="1475"/>
      <c r="M679" s="1475"/>
    </row>
    <row r="680" spans="1:13" ht="15.75" customHeight="1">
      <c r="A680" s="1475"/>
      <c r="B680" s="1475"/>
      <c r="C680" s="1475"/>
      <c r="D680" s="1475"/>
      <c r="E680" s="1475"/>
      <c r="F680" s="1475"/>
      <c r="G680" s="1475"/>
      <c r="H680" s="1475"/>
      <c r="I680" s="1475"/>
      <c r="J680" s="1475"/>
      <c r="K680" s="1475"/>
      <c r="L680" s="1475"/>
      <c r="M680" s="1475"/>
    </row>
    <row r="681" spans="1:13" ht="15.75" customHeight="1">
      <c r="A681" s="1475"/>
      <c r="B681" s="1475"/>
      <c r="C681" s="1475"/>
      <c r="D681" s="1475"/>
      <c r="E681" s="1475"/>
      <c r="F681" s="1475"/>
      <c r="G681" s="1475"/>
      <c r="H681" s="1475"/>
      <c r="I681" s="1475"/>
      <c r="J681" s="1475"/>
      <c r="K681" s="1475"/>
      <c r="L681" s="1475"/>
      <c r="M681" s="1475"/>
    </row>
    <row r="682" spans="1:13" ht="15.75" customHeight="1">
      <c r="A682" s="1475"/>
      <c r="B682" s="1475"/>
      <c r="C682" s="1475"/>
      <c r="D682" s="1475"/>
      <c r="E682" s="1475"/>
      <c r="F682" s="1475"/>
      <c r="G682" s="1475"/>
      <c r="H682" s="1475"/>
      <c r="I682" s="1475"/>
      <c r="J682" s="1475"/>
      <c r="K682" s="1475"/>
      <c r="L682" s="1475"/>
      <c r="M682" s="1475"/>
    </row>
    <row r="683" spans="1:13" ht="15.75" customHeight="1">
      <c r="A683" s="1475"/>
      <c r="B683" s="1475"/>
      <c r="C683" s="1475"/>
      <c r="D683" s="1475"/>
      <c r="E683" s="1475"/>
      <c r="F683" s="1475"/>
      <c r="G683" s="1475"/>
      <c r="H683" s="1475"/>
      <c r="I683" s="1475"/>
      <c r="J683" s="1475"/>
      <c r="K683" s="1475"/>
      <c r="L683" s="1475"/>
      <c r="M683" s="1475"/>
    </row>
    <row r="684" spans="1:13" ht="15.75" customHeight="1">
      <c r="A684" s="1475"/>
      <c r="B684" s="1475"/>
      <c r="C684" s="1475"/>
      <c r="D684" s="1475"/>
      <c r="E684" s="1475"/>
      <c r="F684" s="1475"/>
      <c r="G684" s="1475"/>
      <c r="H684" s="1475"/>
      <c r="I684" s="1475"/>
      <c r="J684" s="1475"/>
      <c r="K684" s="1475"/>
      <c r="L684" s="1475"/>
      <c r="M684" s="1475"/>
    </row>
    <row r="685" spans="1:13" ht="15.75" customHeight="1">
      <c r="A685" s="1475"/>
      <c r="B685" s="1475"/>
      <c r="C685" s="1475"/>
      <c r="D685" s="1475"/>
      <c r="E685" s="1475"/>
      <c r="F685" s="1475"/>
      <c r="G685" s="1475"/>
      <c r="H685" s="1475"/>
      <c r="I685" s="1475"/>
      <c r="J685" s="1475"/>
      <c r="K685" s="1475"/>
      <c r="L685" s="1475"/>
      <c r="M685" s="1475"/>
    </row>
    <row r="686" spans="1:13" ht="15.75" customHeight="1">
      <c r="A686" s="1475"/>
      <c r="B686" s="1475"/>
      <c r="C686" s="1475"/>
      <c r="D686" s="1475"/>
      <c r="E686" s="1475"/>
      <c r="F686" s="1475"/>
      <c r="G686" s="1475"/>
      <c r="H686" s="1475"/>
      <c r="I686" s="1475"/>
      <c r="J686" s="1475"/>
      <c r="K686" s="1475"/>
      <c r="L686" s="1475"/>
      <c r="M686" s="1475"/>
    </row>
    <row r="687" spans="1:13" ht="15.75" customHeight="1">
      <c r="A687" s="1475"/>
      <c r="B687" s="1475"/>
      <c r="C687" s="1475"/>
      <c r="D687" s="1475"/>
      <c r="E687" s="1475"/>
      <c r="F687" s="1475"/>
      <c r="G687" s="1475"/>
      <c r="H687" s="1475"/>
      <c r="I687" s="1475"/>
      <c r="J687" s="1475"/>
      <c r="K687" s="1475"/>
      <c r="L687" s="1475"/>
      <c r="M687" s="1475"/>
    </row>
    <row r="688" spans="1:13" ht="15.75" customHeight="1">
      <c r="A688" s="1475"/>
      <c r="B688" s="1475"/>
      <c r="C688" s="1475"/>
      <c r="D688" s="1475"/>
      <c r="E688" s="1475"/>
      <c r="F688" s="1475"/>
      <c r="G688" s="1475"/>
      <c r="H688" s="1475"/>
      <c r="I688" s="1475"/>
      <c r="J688" s="1475"/>
      <c r="K688" s="1475"/>
      <c r="L688" s="1475"/>
      <c r="M688" s="1475"/>
    </row>
    <row r="689" spans="1:13" ht="15.75" customHeight="1">
      <c r="A689" s="1475"/>
      <c r="B689" s="1475"/>
      <c r="C689" s="1475"/>
      <c r="D689" s="1475"/>
      <c r="E689" s="1475"/>
      <c r="F689" s="1475"/>
      <c r="G689" s="1475"/>
      <c r="H689" s="1475"/>
      <c r="I689" s="1475"/>
      <c r="J689" s="1475"/>
      <c r="K689" s="1475"/>
      <c r="L689" s="1475"/>
      <c r="M689" s="1475"/>
    </row>
    <row r="690" spans="1:13" ht="15.75" customHeight="1">
      <c r="A690" s="1475"/>
      <c r="B690" s="1475"/>
      <c r="C690" s="1475"/>
      <c r="D690" s="1475"/>
      <c r="E690" s="1475"/>
      <c r="F690" s="1475"/>
      <c r="G690" s="1475"/>
      <c r="H690" s="1475"/>
      <c r="I690" s="1475"/>
      <c r="J690" s="1475"/>
      <c r="K690" s="1475"/>
      <c r="L690" s="1475"/>
      <c r="M690" s="1475"/>
    </row>
    <row r="691" spans="1:13" ht="15.75" customHeight="1">
      <c r="A691" s="1475"/>
      <c r="B691" s="1475"/>
      <c r="C691" s="1475"/>
      <c r="D691" s="1475"/>
      <c r="E691" s="1475"/>
      <c r="F691" s="1475"/>
      <c r="G691" s="1475"/>
      <c r="H691" s="1475"/>
      <c r="I691" s="1475"/>
      <c r="J691" s="1475"/>
      <c r="K691" s="1475"/>
      <c r="L691" s="1475"/>
      <c r="M691" s="1475"/>
    </row>
    <row r="692" spans="1:13" ht="15.75" customHeight="1">
      <c r="A692" s="1475"/>
      <c r="B692" s="1475"/>
      <c r="C692" s="1475"/>
      <c r="D692" s="1475"/>
      <c r="E692" s="1475"/>
      <c r="F692" s="1475"/>
      <c r="G692" s="1475"/>
      <c r="H692" s="1475"/>
      <c r="I692" s="1475"/>
      <c r="J692" s="1475"/>
      <c r="K692" s="1475"/>
      <c r="L692" s="1475"/>
      <c r="M692" s="1475"/>
    </row>
    <row r="693" spans="1:13" ht="15.75" customHeight="1">
      <c r="A693" s="1475"/>
      <c r="B693" s="1475"/>
      <c r="C693" s="1475"/>
      <c r="D693" s="1475"/>
      <c r="E693" s="1475"/>
      <c r="F693" s="1475"/>
      <c r="G693" s="1475"/>
      <c r="H693" s="1475"/>
      <c r="I693" s="1475"/>
      <c r="J693" s="1475"/>
      <c r="K693" s="1475"/>
      <c r="L693" s="1475"/>
      <c r="M693" s="1475"/>
    </row>
    <row r="694" spans="1:13" ht="15.75" customHeight="1">
      <c r="A694" s="1475"/>
      <c r="B694" s="1475"/>
      <c r="C694" s="1475"/>
      <c r="D694" s="1475"/>
      <c r="E694" s="1475"/>
      <c r="F694" s="1475"/>
      <c r="G694" s="1475"/>
      <c r="H694" s="1475"/>
      <c r="I694" s="1475"/>
      <c r="J694" s="1475"/>
      <c r="K694" s="1475"/>
      <c r="L694" s="1475"/>
      <c r="M694" s="1475"/>
    </row>
    <row r="695" spans="1:13" ht="15.75" customHeight="1">
      <c r="A695" s="1475"/>
      <c r="B695" s="1475"/>
      <c r="C695" s="1475"/>
      <c r="D695" s="1475"/>
      <c r="E695" s="1475"/>
      <c r="F695" s="1475"/>
      <c r="G695" s="1475"/>
      <c r="H695" s="1475"/>
      <c r="I695" s="1475"/>
      <c r="J695" s="1475"/>
      <c r="K695" s="1475"/>
      <c r="L695" s="1475"/>
      <c r="M695" s="1475"/>
    </row>
    <row r="696" spans="1:13" ht="15.75" customHeight="1">
      <c r="A696" s="1475"/>
      <c r="B696" s="1475"/>
      <c r="C696" s="1475"/>
      <c r="D696" s="1475"/>
      <c r="E696" s="1475"/>
      <c r="F696" s="1475"/>
      <c r="G696" s="1475"/>
      <c r="H696" s="1475"/>
      <c r="I696" s="1475"/>
      <c r="J696" s="1475"/>
      <c r="K696" s="1475"/>
      <c r="L696" s="1475"/>
      <c r="M696" s="1475"/>
    </row>
    <row r="697" spans="1:13" ht="15.75" customHeight="1">
      <c r="A697" s="1475"/>
      <c r="B697" s="1475"/>
      <c r="C697" s="1475"/>
      <c r="D697" s="1475"/>
      <c r="E697" s="1475"/>
      <c r="F697" s="1475"/>
      <c r="G697" s="1475"/>
      <c r="H697" s="1475"/>
      <c r="I697" s="1475"/>
      <c r="J697" s="1475"/>
      <c r="K697" s="1475"/>
      <c r="L697" s="1475"/>
      <c r="M697" s="1475"/>
    </row>
    <row r="698" spans="1:13" ht="15.75" customHeight="1">
      <c r="A698" s="1475"/>
      <c r="B698" s="1475"/>
      <c r="C698" s="1475"/>
      <c r="D698" s="1475"/>
      <c r="E698" s="1475"/>
      <c r="F698" s="1475"/>
      <c r="G698" s="1475"/>
      <c r="H698" s="1475"/>
      <c r="I698" s="1475"/>
      <c r="J698" s="1475"/>
      <c r="K698" s="1475"/>
      <c r="L698" s="1475"/>
      <c r="M698" s="1475"/>
    </row>
    <row r="699" spans="1:13" ht="15.75" customHeight="1">
      <c r="A699" s="1475"/>
      <c r="B699" s="1475"/>
      <c r="C699" s="1475"/>
      <c r="D699" s="1475"/>
      <c r="E699" s="1475"/>
      <c r="F699" s="1475"/>
      <c r="G699" s="1475"/>
      <c r="H699" s="1475"/>
      <c r="I699" s="1475"/>
      <c r="J699" s="1475"/>
      <c r="K699" s="1475"/>
      <c r="L699" s="1475"/>
      <c r="M699" s="1475"/>
    </row>
    <row r="700" spans="1:13" ht="15.75" customHeight="1">
      <c r="A700" s="1475"/>
      <c r="B700" s="1475"/>
      <c r="C700" s="1475"/>
      <c r="D700" s="1475"/>
      <c r="E700" s="1475"/>
      <c r="F700" s="1475"/>
      <c r="G700" s="1475"/>
      <c r="H700" s="1475"/>
      <c r="I700" s="1475"/>
      <c r="J700" s="1475"/>
      <c r="K700" s="1475"/>
      <c r="L700" s="1475"/>
      <c r="M700" s="1475"/>
    </row>
    <row r="701" spans="1:13" ht="15.75" customHeight="1">
      <c r="A701" s="1475"/>
      <c r="B701" s="1475"/>
      <c r="C701" s="1475"/>
      <c r="D701" s="1475"/>
      <c r="E701" s="1475"/>
      <c r="F701" s="1475"/>
      <c r="G701" s="1475"/>
      <c r="H701" s="1475"/>
      <c r="I701" s="1475"/>
      <c r="J701" s="1475"/>
      <c r="K701" s="1475"/>
      <c r="L701" s="1475"/>
      <c r="M701" s="1475"/>
    </row>
    <row r="702" spans="1:13" ht="15.75" customHeight="1">
      <c r="A702" s="1475"/>
      <c r="B702" s="1475"/>
      <c r="C702" s="1475"/>
      <c r="D702" s="1475"/>
      <c r="E702" s="1475"/>
      <c r="F702" s="1475"/>
      <c r="G702" s="1475"/>
      <c r="H702" s="1475"/>
      <c r="I702" s="1475"/>
      <c r="J702" s="1475"/>
      <c r="K702" s="1475"/>
      <c r="L702" s="1475"/>
      <c r="M702" s="1475"/>
    </row>
    <row r="703" spans="1:13" ht="15.75" customHeight="1">
      <c r="A703" s="1475"/>
      <c r="B703" s="1475"/>
      <c r="C703" s="1475"/>
      <c r="D703" s="1475"/>
      <c r="E703" s="1475"/>
      <c r="F703" s="1475"/>
      <c r="G703" s="1475"/>
      <c r="H703" s="1475"/>
      <c r="I703" s="1475"/>
      <c r="J703" s="1475"/>
      <c r="K703" s="1475"/>
      <c r="L703" s="1475"/>
      <c r="M703" s="1475"/>
    </row>
    <row r="704" spans="1:13" ht="15.75" customHeight="1">
      <c r="A704" s="1475"/>
      <c r="B704" s="1475"/>
      <c r="C704" s="1475"/>
      <c r="D704" s="1475"/>
      <c r="E704" s="1475"/>
      <c r="F704" s="1475"/>
      <c r="G704" s="1475"/>
      <c r="H704" s="1475"/>
      <c r="I704" s="1475"/>
      <c r="J704" s="1475"/>
      <c r="K704" s="1475"/>
      <c r="L704" s="1475"/>
      <c r="M704" s="1475"/>
    </row>
    <row r="705" spans="1:13" ht="15.75" customHeight="1">
      <c r="A705" s="1475"/>
      <c r="B705" s="1475"/>
      <c r="C705" s="1475"/>
      <c r="D705" s="1475"/>
      <c r="E705" s="1475"/>
      <c r="F705" s="1475"/>
      <c r="G705" s="1475"/>
      <c r="H705" s="1475"/>
      <c r="I705" s="1475"/>
      <c r="J705" s="1475"/>
      <c r="K705" s="1475"/>
      <c r="L705" s="1475"/>
      <c r="M705" s="1475"/>
    </row>
    <row r="706" spans="1:13" ht="15.75" customHeight="1">
      <c r="A706" s="1475"/>
      <c r="B706" s="1475"/>
      <c r="C706" s="1475"/>
      <c r="D706" s="1475"/>
      <c r="E706" s="1475"/>
      <c r="F706" s="1475"/>
      <c r="G706" s="1475"/>
      <c r="H706" s="1475"/>
      <c r="I706" s="1475"/>
      <c r="J706" s="1475"/>
      <c r="K706" s="1475"/>
      <c r="L706" s="1475"/>
      <c r="M706" s="1475"/>
    </row>
    <row r="707" spans="1:13" ht="15.75" customHeight="1">
      <c r="A707" s="1475"/>
      <c r="B707" s="1475"/>
      <c r="C707" s="1475"/>
      <c r="D707" s="1475"/>
      <c r="E707" s="1475"/>
      <c r="F707" s="1475"/>
      <c r="G707" s="1475"/>
      <c r="H707" s="1475"/>
      <c r="I707" s="1475"/>
      <c r="J707" s="1475"/>
      <c r="K707" s="1475"/>
      <c r="L707" s="1475"/>
      <c r="M707" s="1475"/>
    </row>
    <row r="708" spans="1:13" ht="15.75" customHeight="1">
      <c r="A708" s="1475"/>
      <c r="B708" s="1475"/>
      <c r="C708" s="1475"/>
      <c r="D708" s="1475"/>
      <c r="E708" s="1475"/>
      <c r="F708" s="1475"/>
      <c r="G708" s="1475"/>
      <c r="H708" s="1475"/>
      <c r="I708" s="1475"/>
      <c r="J708" s="1475"/>
      <c r="K708" s="1475"/>
      <c r="L708" s="1475"/>
      <c r="M708" s="1475"/>
    </row>
    <row r="709" spans="1:13" ht="15.75" customHeight="1">
      <c r="A709" s="1475"/>
      <c r="B709" s="1475"/>
      <c r="C709" s="1475"/>
      <c r="D709" s="1475"/>
      <c r="E709" s="1475"/>
      <c r="F709" s="1475"/>
      <c r="G709" s="1475"/>
      <c r="H709" s="1475"/>
      <c r="I709" s="1475"/>
      <c r="J709" s="1475"/>
      <c r="K709" s="1475"/>
      <c r="L709" s="1475"/>
      <c r="M709" s="1475"/>
    </row>
    <row r="710" spans="1:13" ht="15.75" customHeight="1">
      <c r="A710" s="1475"/>
      <c r="B710" s="1475"/>
      <c r="C710" s="1475"/>
      <c r="D710" s="1475"/>
      <c r="E710" s="1475"/>
      <c r="F710" s="1475"/>
      <c r="G710" s="1475"/>
      <c r="H710" s="1475"/>
      <c r="I710" s="1475"/>
      <c r="J710" s="1475"/>
      <c r="K710" s="1475"/>
      <c r="L710" s="1475"/>
      <c r="M710" s="1475"/>
    </row>
    <row r="711" spans="1:13" ht="15.75" customHeight="1">
      <c r="A711" s="1475"/>
      <c r="B711" s="1475"/>
      <c r="C711" s="1475"/>
      <c r="D711" s="1475"/>
      <c r="E711" s="1475"/>
      <c r="F711" s="1475"/>
      <c r="G711" s="1475"/>
      <c r="H711" s="1475"/>
      <c r="I711" s="1475"/>
      <c r="J711" s="1475"/>
      <c r="K711" s="1475"/>
      <c r="L711" s="1475"/>
      <c r="M711" s="1475"/>
    </row>
    <row r="712" spans="1:13" ht="15.75" customHeight="1">
      <c r="A712" s="1475"/>
      <c r="B712" s="1475"/>
      <c r="C712" s="1475"/>
      <c r="D712" s="1475"/>
      <c r="E712" s="1475"/>
      <c r="F712" s="1475"/>
      <c r="G712" s="1475"/>
      <c r="H712" s="1475"/>
      <c r="I712" s="1475"/>
      <c r="J712" s="1475"/>
      <c r="K712" s="1475"/>
      <c r="L712" s="1475"/>
      <c r="M712" s="1475"/>
    </row>
    <row r="713" spans="1:13" ht="15.75" customHeight="1">
      <c r="A713" s="1475"/>
      <c r="B713" s="1475"/>
      <c r="C713" s="1475"/>
      <c r="D713" s="1475"/>
      <c r="E713" s="1475"/>
      <c r="F713" s="1475"/>
      <c r="G713" s="1475"/>
      <c r="H713" s="1475"/>
      <c r="I713" s="1475"/>
      <c r="J713" s="1475"/>
      <c r="K713" s="1475"/>
      <c r="L713" s="1475"/>
      <c r="M713" s="1475"/>
    </row>
    <row r="714" spans="1:13" ht="15.75" customHeight="1">
      <c r="A714" s="1475"/>
      <c r="B714" s="1475"/>
      <c r="C714" s="1475"/>
      <c r="D714" s="1475"/>
      <c r="E714" s="1475"/>
      <c r="F714" s="1475"/>
      <c r="G714" s="1475"/>
      <c r="H714" s="1475"/>
      <c r="I714" s="1475"/>
      <c r="J714" s="1475"/>
      <c r="K714" s="1475"/>
      <c r="L714" s="1475"/>
      <c r="M714" s="1475"/>
    </row>
    <row r="715" spans="1:13" ht="15.75" customHeight="1">
      <c r="A715" s="1475"/>
      <c r="B715" s="1475"/>
      <c r="C715" s="1475"/>
      <c r="D715" s="1475"/>
      <c r="E715" s="1475"/>
      <c r="F715" s="1475"/>
      <c r="G715" s="1475"/>
      <c r="H715" s="1475"/>
      <c r="I715" s="1475"/>
      <c r="J715" s="1475"/>
      <c r="K715" s="1475"/>
      <c r="L715" s="1475"/>
      <c r="M715" s="1475"/>
    </row>
    <row r="716" spans="1:13" ht="15.75" customHeight="1">
      <c r="A716" s="1475"/>
      <c r="B716" s="1475"/>
      <c r="C716" s="1475"/>
      <c r="D716" s="1475"/>
      <c r="E716" s="1475"/>
      <c r="F716" s="1475"/>
      <c r="G716" s="1475"/>
      <c r="H716" s="1475"/>
      <c r="I716" s="1475"/>
      <c r="J716" s="1475"/>
      <c r="K716" s="1475"/>
      <c r="L716" s="1475"/>
      <c r="M716" s="1475"/>
    </row>
    <row r="717" spans="1:13" ht="15.75" customHeight="1">
      <c r="A717" s="1475"/>
      <c r="B717" s="1475"/>
      <c r="C717" s="1475"/>
      <c r="D717" s="1475"/>
      <c r="E717" s="1475"/>
      <c r="F717" s="1475"/>
      <c r="G717" s="1475"/>
      <c r="H717" s="1475"/>
      <c r="I717" s="1475"/>
      <c r="J717" s="1475"/>
      <c r="K717" s="1475"/>
      <c r="L717" s="1475"/>
      <c r="M717" s="1475"/>
    </row>
    <row r="718" spans="1:13" ht="15.75" customHeight="1">
      <c r="A718" s="1475"/>
      <c r="B718" s="1475"/>
      <c r="C718" s="1475"/>
      <c r="D718" s="1475"/>
      <c r="E718" s="1475"/>
      <c r="F718" s="1475"/>
      <c r="G718" s="1475"/>
      <c r="H718" s="1475"/>
      <c r="I718" s="1475"/>
      <c r="J718" s="1475"/>
      <c r="K718" s="1475"/>
      <c r="L718" s="1475"/>
      <c r="M718" s="1475"/>
    </row>
    <row r="719" spans="1:13" ht="15.75" customHeight="1">
      <c r="A719" s="1475"/>
      <c r="B719" s="1475"/>
      <c r="C719" s="1475"/>
      <c r="D719" s="1475"/>
      <c r="E719" s="1475"/>
      <c r="F719" s="1475"/>
      <c r="G719" s="1475"/>
      <c r="H719" s="1475"/>
      <c r="I719" s="1475"/>
      <c r="J719" s="1475"/>
      <c r="K719" s="1475"/>
      <c r="L719" s="1475"/>
      <c r="M719" s="1475"/>
    </row>
    <row r="720" spans="1:13" ht="15.75" customHeight="1">
      <c r="A720" s="1475"/>
      <c r="B720" s="1475"/>
      <c r="C720" s="1475"/>
      <c r="D720" s="1475"/>
      <c r="E720" s="1475"/>
      <c r="F720" s="1475"/>
      <c r="G720" s="1475"/>
      <c r="H720" s="1475"/>
      <c r="I720" s="1475"/>
      <c r="J720" s="1475"/>
      <c r="K720" s="1475"/>
      <c r="L720" s="1475"/>
      <c r="M720" s="1475"/>
    </row>
    <row r="721" spans="1:13" ht="15.75" customHeight="1">
      <c r="A721" s="1475"/>
      <c r="B721" s="1475"/>
      <c r="C721" s="1475"/>
      <c r="D721" s="1475"/>
      <c r="E721" s="1475"/>
      <c r="F721" s="1475"/>
      <c r="G721" s="1475"/>
      <c r="H721" s="1475"/>
      <c r="I721" s="1475"/>
      <c r="J721" s="1475"/>
      <c r="K721" s="1475"/>
      <c r="L721" s="1475"/>
      <c r="M721" s="1475"/>
    </row>
    <row r="722" spans="1:13" ht="15.75" customHeight="1">
      <c r="A722" s="1475"/>
      <c r="B722" s="1475"/>
      <c r="C722" s="1475"/>
      <c r="D722" s="1475"/>
      <c r="E722" s="1475"/>
      <c r="F722" s="1475"/>
      <c r="G722" s="1475"/>
      <c r="H722" s="1475"/>
      <c r="I722" s="1475"/>
      <c r="J722" s="1475"/>
      <c r="K722" s="1475"/>
      <c r="L722" s="1475"/>
      <c r="M722" s="1475"/>
    </row>
    <row r="723" spans="1:13" ht="15.75" customHeight="1">
      <c r="A723" s="1475"/>
      <c r="B723" s="1475"/>
      <c r="C723" s="1475"/>
      <c r="D723" s="1475"/>
      <c r="E723" s="1475"/>
      <c r="F723" s="1475"/>
      <c r="G723" s="1475"/>
      <c r="H723" s="1475"/>
      <c r="I723" s="1475"/>
      <c r="J723" s="1475"/>
      <c r="K723" s="1475"/>
      <c r="L723" s="1475"/>
      <c r="M723" s="1475"/>
    </row>
    <row r="724" spans="1:13" ht="15.75" customHeight="1">
      <c r="A724" s="1475"/>
      <c r="B724" s="1475"/>
      <c r="C724" s="1475"/>
      <c r="D724" s="1475"/>
      <c r="E724" s="1475"/>
      <c r="F724" s="1475"/>
      <c r="G724" s="1475"/>
      <c r="H724" s="1475"/>
      <c r="I724" s="1475"/>
      <c r="J724" s="1475"/>
      <c r="K724" s="1475"/>
      <c r="L724" s="1475"/>
      <c r="M724" s="1475"/>
    </row>
    <row r="725" spans="1:13" ht="15.75" customHeight="1">
      <c r="A725" s="1475"/>
      <c r="B725" s="1475"/>
      <c r="C725" s="1475"/>
      <c r="D725" s="1475"/>
      <c r="E725" s="1475"/>
      <c r="F725" s="1475"/>
      <c r="G725" s="1475"/>
      <c r="H725" s="1475"/>
      <c r="I725" s="1475"/>
      <c r="J725" s="1475"/>
      <c r="K725" s="1475"/>
      <c r="L725" s="1475"/>
      <c r="M725" s="1475"/>
    </row>
    <row r="726" spans="1:13" ht="15.75" customHeight="1">
      <c r="A726" s="1475"/>
      <c r="B726" s="1475"/>
      <c r="C726" s="1475"/>
      <c r="D726" s="1475"/>
      <c r="E726" s="1475"/>
      <c r="F726" s="1475"/>
      <c r="G726" s="1475"/>
      <c r="H726" s="1475"/>
      <c r="I726" s="1475"/>
      <c r="J726" s="1475"/>
      <c r="K726" s="1475"/>
      <c r="L726" s="1475"/>
      <c r="M726" s="1475"/>
    </row>
    <row r="727" spans="1:13" ht="15.75" customHeight="1">
      <c r="A727" s="1475"/>
      <c r="B727" s="1475"/>
      <c r="C727" s="1475"/>
      <c r="D727" s="1475"/>
      <c r="E727" s="1475"/>
      <c r="F727" s="1475"/>
      <c r="G727" s="1475"/>
      <c r="H727" s="1475"/>
      <c r="I727" s="1475"/>
      <c r="J727" s="1475"/>
      <c r="K727" s="1475"/>
      <c r="L727" s="1475"/>
      <c r="M727" s="1475"/>
    </row>
    <row r="728" spans="1:13" ht="15.75" customHeight="1">
      <c r="A728" s="1475"/>
      <c r="B728" s="1475"/>
      <c r="C728" s="1475"/>
      <c r="D728" s="1475"/>
      <c r="E728" s="1475"/>
      <c r="F728" s="1475"/>
      <c r="G728" s="1475"/>
      <c r="H728" s="1475"/>
      <c r="I728" s="1475"/>
      <c r="J728" s="1475"/>
      <c r="K728" s="1475"/>
      <c r="L728" s="1475"/>
      <c r="M728" s="1475"/>
    </row>
    <row r="729" spans="1:13" ht="15.75" customHeight="1">
      <c r="A729" s="1475"/>
      <c r="B729" s="1475"/>
      <c r="C729" s="1475"/>
      <c r="D729" s="1475"/>
      <c r="E729" s="1475"/>
      <c r="F729" s="1475"/>
      <c r="G729" s="1475"/>
      <c r="H729" s="1475"/>
      <c r="I729" s="1475"/>
      <c r="J729" s="1475"/>
      <c r="K729" s="1475"/>
      <c r="L729" s="1475"/>
      <c r="M729" s="1475"/>
    </row>
    <row r="730" spans="1:13" ht="15.75" customHeight="1">
      <c r="A730" s="1475"/>
      <c r="B730" s="1475"/>
      <c r="C730" s="1475"/>
      <c r="D730" s="1475"/>
      <c r="E730" s="1475"/>
      <c r="F730" s="1475"/>
      <c r="G730" s="1475"/>
      <c r="H730" s="1475"/>
      <c r="I730" s="1475"/>
      <c r="J730" s="1475"/>
      <c r="K730" s="1475"/>
      <c r="L730" s="1475"/>
      <c r="M730" s="1475"/>
    </row>
    <row r="731" spans="1:13" ht="15.75" customHeight="1">
      <c r="A731" s="1475"/>
      <c r="B731" s="1475"/>
      <c r="C731" s="1475"/>
      <c r="D731" s="1475"/>
      <c r="E731" s="1475"/>
      <c r="F731" s="1475"/>
      <c r="G731" s="1475"/>
      <c r="H731" s="1475"/>
      <c r="I731" s="1475"/>
      <c r="J731" s="1475"/>
      <c r="K731" s="1475"/>
      <c r="L731" s="1475"/>
      <c r="M731" s="1475"/>
    </row>
    <row r="732" spans="1:13" ht="15.75" customHeight="1">
      <c r="A732" s="1475"/>
      <c r="B732" s="1475"/>
      <c r="C732" s="1475"/>
      <c r="D732" s="1475"/>
      <c r="E732" s="1475"/>
      <c r="F732" s="1475"/>
      <c r="G732" s="1475"/>
      <c r="H732" s="1475"/>
      <c r="I732" s="1475"/>
      <c r="J732" s="1475"/>
      <c r="K732" s="1475"/>
      <c r="L732" s="1475"/>
      <c r="M732" s="1475"/>
    </row>
    <row r="733" spans="1:13" ht="15.75" customHeight="1">
      <c r="A733" s="1475"/>
      <c r="B733" s="1475"/>
      <c r="C733" s="1475"/>
      <c r="D733" s="1475"/>
      <c r="E733" s="1475"/>
      <c r="F733" s="1475"/>
      <c r="G733" s="1475"/>
      <c r="H733" s="1475"/>
      <c r="I733" s="1475"/>
      <c r="J733" s="1475"/>
      <c r="K733" s="1475"/>
      <c r="L733" s="1475"/>
      <c r="M733" s="1475"/>
    </row>
    <row r="734" spans="1:13" ht="15.75" customHeight="1">
      <c r="A734" s="1475"/>
      <c r="B734" s="1475"/>
      <c r="C734" s="1475"/>
      <c r="D734" s="1475"/>
      <c r="E734" s="1475"/>
      <c r="F734" s="1475"/>
      <c r="G734" s="1475"/>
      <c r="H734" s="1475"/>
      <c r="I734" s="1475"/>
      <c r="J734" s="1475"/>
      <c r="K734" s="1475"/>
      <c r="L734" s="1475"/>
      <c r="M734" s="1475"/>
    </row>
    <row r="735" spans="1:13" ht="15.75" customHeight="1">
      <c r="A735" s="1475"/>
      <c r="B735" s="1475"/>
      <c r="C735" s="1475"/>
      <c r="D735" s="1475"/>
      <c r="E735" s="1475"/>
      <c r="F735" s="1475"/>
      <c r="G735" s="1475"/>
      <c r="H735" s="1475"/>
      <c r="I735" s="1475"/>
      <c r="J735" s="1475"/>
      <c r="K735" s="1475"/>
      <c r="L735" s="1475"/>
      <c r="M735" s="1475"/>
    </row>
    <row r="736" spans="1:13" ht="15.75" customHeight="1">
      <c r="A736" s="1475"/>
      <c r="B736" s="1475"/>
      <c r="C736" s="1475"/>
      <c r="D736" s="1475"/>
      <c r="E736" s="1475"/>
      <c r="F736" s="1475"/>
      <c r="G736" s="1475"/>
      <c r="H736" s="1475"/>
      <c r="I736" s="1475"/>
      <c r="J736" s="1475"/>
      <c r="K736" s="1475"/>
      <c r="L736" s="1475"/>
      <c r="M736" s="1475"/>
    </row>
    <row r="737" spans="1:13" ht="15.75" customHeight="1">
      <c r="A737" s="1475"/>
      <c r="B737" s="1475"/>
      <c r="C737" s="1475"/>
      <c r="D737" s="1475"/>
      <c r="E737" s="1475"/>
      <c r="F737" s="1475"/>
      <c r="G737" s="1475"/>
      <c r="H737" s="1475"/>
      <c r="I737" s="1475"/>
      <c r="J737" s="1475"/>
      <c r="K737" s="1475"/>
      <c r="L737" s="1475"/>
      <c r="M737" s="1475"/>
    </row>
    <row r="738" spans="1:13" ht="15.75" customHeight="1">
      <c r="A738" s="1475"/>
      <c r="B738" s="1475"/>
      <c r="C738" s="1475"/>
      <c r="D738" s="1475"/>
      <c r="E738" s="1475"/>
      <c r="F738" s="1475"/>
      <c r="G738" s="1475"/>
      <c r="H738" s="1475"/>
      <c r="I738" s="1475"/>
      <c r="J738" s="1475"/>
      <c r="K738" s="1475"/>
      <c r="L738" s="1475"/>
      <c r="M738" s="1475"/>
    </row>
    <row r="739" spans="1:13" ht="15.75" customHeight="1">
      <c r="A739" s="1475"/>
      <c r="B739" s="1475"/>
      <c r="C739" s="1475"/>
      <c r="D739" s="1475"/>
      <c r="E739" s="1475"/>
      <c r="F739" s="1475"/>
      <c r="G739" s="1475"/>
      <c r="H739" s="1475"/>
      <c r="I739" s="1475"/>
      <c r="J739" s="1475"/>
      <c r="K739" s="1475"/>
      <c r="L739" s="1475"/>
      <c r="M739" s="1475"/>
    </row>
    <row r="740" spans="1:13" ht="15.75" customHeight="1">
      <c r="A740" s="1475"/>
      <c r="B740" s="1475"/>
      <c r="C740" s="1475"/>
      <c r="D740" s="1475"/>
      <c r="E740" s="1475"/>
      <c r="F740" s="1475"/>
      <c r="G740" s="1475"/>
      <c r="H740" s="1475"/>
      <c r="I740" s="1475"/>
      <c r="J740" s="1475"/>
      <c r="K740" s="1475"/>
      <c r="L740" s="1475"/>
      <c r="M740" s="1475"/>
    </row>
    <row r="741" spans="1:13" ht="15.75" customHeight="1">
      <c r="A741" s="1475"/>
      <c r="B741" s="1475"/>
      <c r="C741" s="1475"/>
      <c r="D741" s="1475"/>
      <c r="E741" s="1475"/>
      <c r="F741" s="1475"/>
      <c r="G741" s="1475"/>
      <c r="H741" s="1475"/>
      <c r="I741" s="1475"/>
      <c r="J741" s="1475"/>
      <c r="K741" s="1475"/>
      <c r="L741" s="1475"/>
      <c r="M741" s="1475"/>
    </row>
    <row r="742" spans="1:13" ht="15.75" customHeight="1">
      <c r="A742" s="1475"/>
      <c r="B742" s="1475"/>
      <c r="C742" s="1475"/>
      <c r="D742" s="1475"/>
      <c r="E742" s="1475"/>
      <c r="F742" s="1475"/>
      <c r="G742" s="1475"/>
      <c r="H742" s="1475"/>
      <c r="I742" s="1475"/>
      <c r="J742" s="1475"/>
      <c r="K742" s="1475"/>
      <c r="L742" s="1475"/>
      <c r="M742" s="1475"/>
    </row>
    <row r="743" spans="1:13" ht="15.75" customHeight="1">
      <c r="A743" s="1475"/>
      <c r="B743" s="1475"/>
      <c r="C743" s="1475"/>
      <c r="D743" s="1475"/>
      <c r="E743" s="1475"/>
      <c r="F743" s="1475"/>
      <c r="G743" s="1475"/>
      <c r="H743" s="1475"/>
      <c r="I743" s="1475"/>
      <c r="J743" s="1475"/>
      <c r="K743" s="1475"/>
      <c r="L743" s="1475"/>
      <c r="M743" s="1475"/>
    </row>
    <row r="744" spans="1:13" ht="15.75" customHeight="1">
      <c r="A744" s="1475"/>
      <c r="B744" s="1475"/>
      <c r="C744" s="1475"/>
      <c r="D744" s="1475"/>
      <c r="E744" s="1475"/>
      <c r="F744" s="1475"/>
      <c r="G744" s="1475"/>
      <c r="H744" s="1475"/>
      <c r="I744" s="1475"/>
      <c r="J744" s="1475"/>
      <c r="K744" s="1475"/>
      <c r="L744" s="1475"/>
      <c r="M744" s="1475"/>
    </row>
    <row r="745" spans="1:13" ht="15.75" customHeight="1">
      <c r="A745" s="1475"/>
      <c r="B745" s="1475"/>
      <c r="C745" s="1475"/>
      <c r="D745" s="1475"/>
      <c r="E745" s="1475"/>
      <c r="F745" s="1475"/>
      <c r="G745" s="1475"/>
      <c r="H745" s="1475"/>
      <c r="I745" s="1475"/>
      <c r="J745" s="1475"/>
      <c r="K745" s="1475"/>
      <c r="L745" s="1475"/>
      <c r="M745" s="1475"/>
    </row>
    <row r="746" spans="1:13" ht="15.75" customHeight="1">
      <c r="A746" s="1475"/>
      <c r="B746" s="1475"/>
      <c r="C746" s="1475"/>
      <c r="D746" s="1475"/>
      <c r="E746" s="1475"/>
      <c r="F746" s="1475"/>
      <c r="G746" s="1475"/>
      <c r="H746" s="1475"/>
      <c r="I746" s="1475"/>
      <c r="J746" s="1475"/>
      <c r="K746" s="1475"/>
      <c r="L746" s="1475"/>
      <c r="M746" s="1475"/>
    </row>
    <row r="747" spans="1:13" ht="15.75" customHeight="1">
      <c r="A747" s="1475"/>
      <c r="B747" s="1475"/>
      <c r="C747" s="1475"/>
      <c r="D747" s="1475"/>
      <c r="E747" s="1475"/>
      <c r="F747" s="1475"/>
      <c r="G747" s="1475"/>
      <c r="H747" s="1475"/>
      <c r="I747" s="1475"/>
      <c r="J747" s="1475"/>
      <c r="K747" s="1475"/>
      <c r="L747" s="1475"/>
      <c r="M747" s="1475"/>
    </row>
    <row r="748" spans="1:13" ht="15.75" customHeight="1">
      <c r="A748" s="1475"/>
      <c r="B748" s="1475"/>
      <c r="C748" s="1475"/>
      <c r="D748" s="1475"/>
      <c r="E748" s="1475"/>
      <c r="F748" s="1475"/>
      <c r="G748" s="1475"/>
      <c r="H748" s="1475"/>
      <c r="I748" s="1475"/>
      <c r="J748" s="1475"/>
      <c r="K748" s="1475"/>
      <c r="L748" s="1475"/>
      <c r="M748" s="1475"/>
    </row>
    <row r="749" spans="1:13" ht="15.75" customHeight="1">
      <c r="A749" s="1475"/>
      <c r="B749" s="1475"/>
      <c r="C749" s="1475"/>
      <c r="D749" s="1475"/>
      <c r="E749" s="1475"/>
      <c r="F749" s="1475"/>
      <c r="G749" s="1475"/>
      <c r="H749" s="1475"/>
      <c r="I749" s="1475"/>
      <c r="J749" s="1475"/>
      <c r="K749" s="1475"/>
      <c r="L749" s="1475"/>
      <c r="M749" s="1475"/>
    </row>
    <row r="750" spans="1:13" ht="15.75" customHeight="1">
      <c r="A750" s="1475"/>
      <c r="B750" s="1475"/>
      <c r="C750" s="1475"/>
      <c r="D750" s="1475"/>
      <c r="E750" s="1475"/>
      <c r="F750" s="1475"/>
      <c r="G750" s="1475"/>
      <c r="H750" s="1475"/>
      <c r="I750" s="1475"/>
      <c r="J750" s="1475"/>
      <c r="K750" s="1475"/>
      <c r="L750" s="1475"/>
      <c r="M750" s="1475"/>
    </row>
    <row r="751" spans="1:13" ht="15.75" customHeight="1">
      <c r="A751" s="1475"/>
      <c r="B751" s="1475"/>
      <c r="C751" s="1475"/>
      <c r="D751" s="1475"/>
      <c r="E751" s="1475"/>
      <c r="F751" s="1475"/>
      <c r="G751" s="1475"/>
      <c r="H751" s="1475"/>
      <c r="I751" s="1475"/>
      <c r="J751" s="1475"/>
      <c r="K751" s="1475"/>
      <c r="L751" s="1475"/>
      <c r="M751" s="1475"/>
    </row>
    <row r="752" spans="1:13" ht="15.75" customHeight="1">
      <c r="A752" s="1475"/>
      <c r="B752" s="1475"/>
      <c r="C752" s="1475"/>
      <c r="D752" s="1475"/>
      <c r="E752" s="1475"/>
      <c r="F752" s="1475"/>
      <c r="G752" s="1475"/>
      <c r="H752" s="1475"/>
      <c r="I752" s="1475"/>
      <c r="J752" s="1475"/>
      <c r="K752" s="1475"/>
      <c r="L752" s="1475"/>
      <c r="M752" s="1475"/>
    </row>
    <row r="753" spans="1:13" ht="15.75" customHeight="1">
      <c r="A753" s="1475"/>
      <c r="B753" s="1475"/>
      <c r="C753" s="1475"/>
      <c r="D753" s="1475"/>
      <c r="E753" s="1475"/>
      <c r="F753" s="1475"/>
      <c r="G753" s="1475"/>
      <c r="H753" s="1475"/>
      <c r="I753" s="1475"/>
      <c r="J753" s="1475"/>
      <c r="K753" s="1475"/>
      <c r="L753" s="1475"/>
      <c r="M753" s="1475"/>
    </row>
    <row r="754" spans="1:13" ht="15.75" customHeight="1">
      <c r="A754" s="1475"/>
      <c r="B754" s="1475"/>
      <c r="C754" s="1475"/>
      <c r="D754" s="1475"/>
      <c r="E754" s="1475"/>
      <c r="F754" s="1475"/>
      <c r="G754" s="1475"/>
      <c r="H754" s="1475"/>
      <c r="I754" s="1475"/>
      <c r="J754" s="1475"/>
      <c r="K754" s="1475"/>
      <c r="L754" s="1475"/>
      <c r="M754" s="1475"/>
    </row>
    <row r="755" spans="1:13" ht="15.75" customHeight="1">
      <c r="A755" s="1475"/>
      <c r="B755" s="1475"/>
      <c r="C755" s="1475"/>
      <c r="D755" s="1475"/>
      <c r="E755" s="1475"/>
      <c r="F755" s="1475"/>
      <c r="G755" s="1475"/>
      <c r="H755" s="1475"/>
      <c r="I755" s="1475"/>
      <c r="J755" s="1475"/>
      <c r="K755" s="1475"/>
      <c r="L755" s="1475"/>
      <c r="M755" s="1475"/>
    </row>
    <row r="756" spans="1:13" ht="15.75" customHeight="1">
      <c r="A756" s="1475"/>
      <c r="B756" s="1475"/>
      <c r="C756" s="1475"/>
      <c r="D756" s="1475"/>
      <c r="E756" s="1475"/>
      <c r="F756" s="1475"/>
      <c r="G756" s="1475"/>
      <c r="H756" s="1475"/>
      <c r="I756" s="1475"/>
      <c r="J756" s="1475"/>
      <c r="K756" s="1475"/>
      <c r="L756" s="1475"/>
      <c r="M756" s="1475"/>
    </row>
    <row r="757" spans="1:13" ht="15.75" customHeight="1">
      <c r="A757" s="1475"/>
      <c r="B757" s="1475"/>
      <c r="C757" s="1475"/>
      <c r="D757" s="1475"/>
      <c r="E757" s="1475"/>
      <c r="F757" s="1475"/>
      <c r="G757" s="1475"/>
      <c r="H757" s="1475"/>
      <c r="I757" s="1475"/>
      <c r="J757" s="1475"/>
      <c r="K757" s="1475"/>
      <c r="L757" s="1475"/>
      <c r="M757" s="1475"/>
    </row>
    <row r="758" spans="1:13" ht="15.75" customHeight="1">
      <c r="A758" s="1475"/>
      <c r="B758" s="1475"/>
      <c r="C758" s="1475"/>
      <c r="D758" s="1475"/>
      <c r="E758" s="1475"/>
      <c r="F758" s="1475"/>
      <c r="G758" s="1475"/>
      <c r="H758" s="1475"/>
      <c r="I758" s="1475"/>
      <c r="J758" s="1475"/>
      <c r="K758" s="1475"/>
      <c r="L758" s="1475"/>
      <c r="M758" s="1475"/>
    </row>
    <row r="759" spans="1:13" ht="15.75" customHeight="1">
      <c r="A759" s="1475"/>
      <c r="B759" s="1475"/>
      <c r="C759" s="1475"/>
      <c r="D759" s="1475"/>
      <c r="E759" s="1475"/>
      <c r="F759" s="1475"/>
      <c r="G759" s="1475"/>
      <c r="H759" s="1475"/>
      <c r="I759" s="1475"/>
      <c r="J759" s="1475"/>
      <c r="K759" s="1475"/>
      <c r="L759" s="1475"/>
      <c r="M759" s="1475"/>
    </row>
    <row r="760" spans="1:13" ht="15.75" customHeight="1">
      <c r="A760" s="1475"/>
      <c r="B760" s="1475"/>
      <c r="C760" s="1475"/>
      <c r="D760" s="1475"/>
      <c r="E760" s="1475"/>
      <c r="F760" s="1475"/>
      <c r="G760" s="1475"/>
      <c r="H760" s="1475"/>
      <c r="I760" s="1475"/>
      <c r="J760" s="1475"/>
      <c r="K760" s="1475"/>
      <c r="L760" s="1475"/>
      <c r="M760" s="1475"/>
    </row>
    <row r="761" spans="1:13" ht="15.75" customHeight="1">
      <c r="A761" s="1475"/>
      <c r="B761" s="1475"/>
      <c r="C761" s="1475"/>
      <c r="D761" s="1475"/>
      <c r="E761" s="1475"/>
      <c r="F761" s="1475"/>
      <c r="G761" s="1475"/>
      <c r="H761" s="1475"/>
      <c r="I761" s="1475"/>
      <c r="J761" s="1475"/>
      <c r="K761" s="1475"/>
      <c r="L761" s="1475"/>
      <c r="M761" s="1475"/>
    </row>
    <row r="762" spans="1:13" ht="15.75" customHeight="1">
      <c r="A762" s="1475"/>
      <c r="B762" s="1475"/>
      <c r="C762" s="1475"/>
      <c r="D762" s="1475"/>
      <c r="E762" s="1475"/>
      <c r="F762" s="1475"/>
      <c r="G762" s="1475"/>
      <c r="H762" s="1475"/>
      <c r="I762" s="1475"/>
      <c r="J762" s="1475"/>
      <c r="K762" s="1475"/>
      <c r="L762" s="1475"/>
      <c r="M762" s="1475"/>
    </row>
    <row r="763" spans="1:13" ht="15.75" customHeight="1">
      <c r="A763" s="1475"/>
      <c r="B763" s="1475"/>
      <c r="C763" s="1475"/>
      <c r="D763" s="1475"/>
      <c r="E763" s="1475"/>
      <c r="F763" s="1475"/>
      <c r="G763" s="1475"/>
      <c r="H763" s="1475"/>
      <c r="I763" s="1475"/>
      <c r="J763" s="1475"/>
      <c r="K763" s="1475"/>
      <c r="L763" s="1475"/>
      <c r="M763" s="1475"/>
    </row>
    <row r="764" spans="1:13" ht="15.75" customHeight="1">
      <c r="A764" s="1475"/>
      <c r="B764" s="1475"/>
      <c r="C764" s="1475"/>
      <c r="D764" s="1475"/>
      <c r="E764" s="1475"/>
      <c r="F764" s="1475"/>
      <c r="G764" s="1475"/>
      <c r="H764" s="1475"/>
      <c r="I764" s="1475"/>
      <c r="J764" s="1475"/>
      <c r="K764" s="1475"/>
      <c r="L764" s="1475"/>
      <c r="M764" s="1475"/>
    </row>
    <row r="765" spans="1:13" ht="15.75" customHeight="1">
      <c r="A765" s="1475"/>
      <c r="B765" s="1475"/>
      <c r="C765" s="1475"/>
      <c r="D765" s="1475"/>
      <c r="E765" s="1475"/>
      <c r="F765" s="1475"/>
      <c r="G765" s="1475"/>
      <c r="H765" s="1475"/>
      <c r="I765" s="1475"/>
      <c r="J765" s="1475"/>
      <c r="K765" s="1475"/>
      <c r="L765" s="1475"/>
      <c r="M765" s="1475"/>
    </row>
    <row r="766" spans="1:13" ht="15.75" customHeight="1">
      <c r="A766" s="1475"/>
      <c r="B766" s="1475"/>
      <c r="C766" s="1475"/>
      <c r="D766" s="1475"/>
      <c r="E766" s="1475"/>
      <c r="F766" s="1475"/>
      <c r="G766" s="1475"/>
      <c r="H766" s="1475"/>
      <c r="I766" s="1475"/>
      <c r="J766" s="1475"/>
      <c r="K766" s="1475"/>
      <c r="L766" s="1475"/>
      <c r="M766" s="1475"/>
    </row>
    <row r="767" spans="1:13" ht="15.75" customHeight="1">
      <c r="A767" s="1475"/>
      <c r="B767" s="1475"/>
      <c r="C767" s="1475"/>
      <c r="D767" s="1475"/>
      <c r="E767" s="1475"/>
      <c r="F767" s="1475"/>
      <c r="G767" s="1475"/>
      <c r="H767" s="1475"/>
      <c r="I767" s="1475"/>
      <c r="J767" s="1475"/>
      <c r="K767" s="1475"/>
      <c r="L767" s="1475"/>
      <c r="M767" s="1475"/>
    </row>
    <row r="768" spans="1:13" ht="15.75" customHeight="1">
      <c r="A768" s="1475"/>
      <c r="B768" s="1475"/>
      <c r="C768" s="1475"/>
      <c r="D768" s="1475"/>
      <c r="E768" s="1475"/>
      <c r="F768" s="1475"/>
      <c r="G768" s="1475"/>
      <c r="H768" s="1475"/>
      <c r="I768" s="1475"/>
      <c r="J768" s="1475"/>
      <c r="K768" s="1475"/>
      <c r="L768" s="1475"/>
      <c r="M768" s="1475"/>
    </row>
    <row r="769" spans="1:13" ht="15.75" customHeight="1">
      <c r="A769" s="1475"/>
      <c r="B769" s="1475"/>
      <c r="C769" s="1475"/>
      <c r="D769" s="1475"/>
      <c r="E769" s="1475"/>
      <c r="F769" s="1475"/>
      <c r="G769" s="1475"/>
      <c r="H769" s="1475"/>
      <c r="I769" s="1475"/>
      <c r="J769" s="1475"/>
      <c r="K769" s="1475"/>
      <c r="L769" s="1475"/>
      <c r="M769" s="1475"/>
    </row>
    <row r="770" spans="1:13" ht="15.75" customHeight="1">
      <c r="A770" s="1475"/>
      <c r="B770" s="1475"/>
      <c r="C770" s="1475"/>
      <c r="D770" s="1475"/>
      <c r="E770" s="1475"/>
      <c r="F770" s="1475"/>
      <c r="G770" s="1475"/>
      <c r="H770" s="1475"/>
      <c r="I770" s="1475"/>
      <c r="J770" s="1475"/>
      <c r="K770" s="1475"/>
      <c r="L770" s="1475"/>
      <c r="M770" s="1475"/>
    </row>
    <row r="771" spans="1:13" ht="15.75" customHeight="1">
      <c r="A771" s="1475"/>
      <c r="B771" s="1475"/>
      <c r="C771" s="1475"/>
      <c r="D771" s="1475"/>
      <c r="E771" s="1475"/>
      <c r="F771" s="1475"/>
      <c r="G771" s="1475"/>
      <c r="H771" s="1475"/>
      <c r="I771" s="1475"/>
      <c r="J771" s="1475"/>
      <c r="K771" s="1475"/>
      <c r="L771" s="1475"/>
      <c r="M771" s="1475"/>
    </row>
    <row r="772" spans="1:13" ht="15.75" customHeight="1">
      <c r="A772" s="1475"/>
      <c r="B772" s="1475"/>
      <c r="C772" s="1475"/>
      <c r="D772" s="1475"/>
      <c r="E772" s="1475"/>
      <c r="F772" s="1475"/>
      <c r="G772" s="1475"/>
      <c r="H772" s="1475"/>
      <c r="I772" s="1475"/>
      <c r="J772" s="1475"/>
      <c r="K772" s="1475"/>
      <c r="L772" s="1475"/>
      <c r="M772" s="1475"/>
    </row>
    <row r="773" spans="1:13" ht="15.75" customHeight="1">
      <c r="A773" s="1475"/>
      <c r="B773" s="1475"/>
      <c r="C773" s="1475"/>
      <c r="D773" s="1475"/>
      <c r="E773" s="1475"/>
      <c r="F773" s="1475"/>
      <c r="G773" s="1475"/>
      <c r="H773" s="1475"/>
      <c r="I773" s="1475"/>
      <c r="J773" s="1475"/>
      <c r="K773" s="1475"/>
      <c r="L773" s="1475"/>
      <c r="M773" s="1475"/>
    </row>
    <row r="774" spans="1:13" ht="15.75" customHeight="1">
      <c r="A774" s="1475"/>
      <c r="B774" s="1475"/>
      <c r="C774" s="1475"/>
      <c r="D774" s="1475"/>
      <c r="E774" s="1475"/>
      <c r="F774" s="1475"/>
      <c r="G774" s="1475"/>
      <c r="H774" s="1475"/>
      <c r="I774" s="1475"/>
      <c r="J774" s="1475"/>
      <c r="K774" s="1475"/>
      <c r="L774" s="1475"/>
      <c r="M774" s="1475"/>
    </row>
    <row r="775" spans="1:13" ht="15.75" customHeight="1">
      <c r="A775" s="1475"/>
      <c r="B775" s="1475"/>
      <c r="C775" s="1475"/>
      <c r="D775" s="1475"/>
      <c r="E775" s="1475"/>
      <c r="F775" s="1475"/>
      <c r="G775" s="1475"/>
      <c r="H775" s="1475"/>
      <c r="I775" s="1475"/>
      <c r="J775" s="1475"/>
      <c r="K775" s="1475"/>
      <c r="L775" s="1475"/>
      <c r="M775" s="1475"/>
    </row>
    <row r="776" spans="1:13" ht="15.75" customHeight="1">
      <c r="A776" s="1475"/>
      <c r="B776" s="1475"/>
      <c r="C776" s="1475"/>
      <c r="D776" s="1475"/>
      <c r="E776" s="1475"/>
      <c r="F776" s="1475"/>
      <c r="G776" s="1475"/>
      <c r="H776" s="1475"/>
      <c r="I776" s="1475"/>
      <c r="J776" s="1475"/>
      <c r="K776" s="1475"/>
      <c r="L776" s="1475"/>
      <c r="M776" s="1475"/>
    </row>
    <row r="777" spans="1:13" ht="15.75" customHeight="1">
      <c r="A777" s="1475"/>
      <c r="B777" s="1475"/>
      <c r="C777" s="1475"/>
      <c r="D777" s="1475"/>
      <c r="E777" s="1475"/>
      <c r="F777" s="1475"/>
      <c r="G777" s="1475"/>
      <c r="H777" s="1475"/>
      <c r="I777" s="1475"/>
      <c r="J777" s="1475"/>
      <c r="K777" s="1475"/>
      <c r="L777" s="1475"/>
      <c r="M777" s="1475"/>
    </row>
    <row r="778" spans="1:13" ht="15.75" customHeight="1">
      <c r="A778" s="1475"/>
      <c r="B778" s="1475"/>
      <c r="C778" s="1475"/>
      <c r="D778" s="1475"/>
      <c r="E778" s="1475"/>
      <c r="F778" s="1475"/>
      <c r="G778" s="1475"/>
      <c r="H778" s="1475"/>
      <c r="I778" s="1475"/>
      <c r="J778" s="1475"/>
      <c r="K778" s="1475"/>
      <c r="L778" s="1475"/>
      <c r="M778" s="1475"/>
    </row>
    <row r="779" spans="1:13" ht="15.75" customHeight="1">
      <c r="A779" s="1475"/>
      <c r="B779" s="1475"/>
      <c r="C779" s="1475"/>
      <c r="D779" s="1475"/>
      <c r="E779" s="1475"/>
      <c r="F779" s="1475"/>
      <c r="G779" s="1475"/>
      <c r="H779" s="1475"/>
      <c r="I779" s="1475"/>
      <c r="J779" s="1475"/>
      <c r="K779" s="1475"/>
      <c r="L779" s="1475"/>
      <c r="M779" s="1475"/>
    </row>
    <row r="780" spans="1:13" ht="15.75" customHeight="1">
      <c r="A780" s="1475"/>
      <c r="B780" s="1475"/>
      <c r="C780" s="1475"/>
      <c r="D780" s="1475"/>
      <c r="E780" s="1475"/>
      <c r="F780" s="1475"/>
      <c r="G780" s="1475"/>
      <c r="H780" s="1475"/>
      <c r="I780" s="1475"/>
      <c r="J780" s="1475"/>
      <c r="K780" s="1475"/>
      <c r="L780" s="1475"/>
      <c r="M780" s="1475"/>
    </row>
    <row r="781" spans="1:13" ht="15.75" customHeight="1">
      <c r="A781" s="1475"/>
      <c r="B781" s="1475"/>
      <c r="C781" s="1475"/>
      <c r="D781" s="1475"/>
      <c r="E781" s="1475"/>
      <c r="F781" s="1475"/>
      <c r="G781" s="1475"/>
      <c r="H781" s="1475"/>
      <c r="I781" s="1475"/>
      <c r="J781" s="1475"/>
      <c r="K781" s="1475"/>
      <c r="L781" s="1475"/>
      <c r="M781" s="1475"/>
    </row>
    <row r="782" spans="1:13" ht="15.75" customHeight="1">
      <c r="A782" s="1475"/>
      <c r="B782" s="1475"/>
      <c r="C782" s="1475"/>
      <c r="D782" s="1475"/>
      <c r="E782" s="1475"/>
      <c r="F782" s="1475"/>
      <c r="G782" s="1475"/>
      <c r="H782" s="1475"/>
      <c r="I782" s="1475"/>
      <c r="J782" s="1475"/>
      <c r="K782" s="1475"/>
      <c r="L782" s="1475"/>
      <c r="M782" s="1475"/>
    </row>
    <row r="783" spans="1:13" ht="15.75" customHeight="1">
      <c r="A783" s="1475"/>
      <c r="B783" s="1475"/>
      <c r="C783" s="1475"/>
      <c r="D783" s="1475"/>
      <c r="E783" s="1475"/>
      <c r="F783" s="1475"/>
      <c r="G783" s="1475"/>
      <c r="H783" s="1475"/>
      <c r="I783" s="1475"/>
      <c r="J783" s="1475"/>
      <c r="K783" s="1475"/>
      <c r="L783" s="1475"/>
      <c r="M783" s="1475"/>
    </row>
    <row r="784" spans="1:13" ht="15.75" customHeight="1">
      <c r="A784" s="1475"/>
      <c r="B784" s="1475"/>
      <c r="C784" s="1475"/>
      <c r="D784" s="1475"/>
      <c r="E784" s="1475"/>
      <c r="F784" s="1475"/>
      <c r="G784" s="1475"/>
      <c r="H784" s="1475"/>
      <c r="I784" s="1475"/>
      <c r="J784" s="1475"/>
      <c r="K784" s="1475"/>
      <c r="L784" s="1475"/>
      <c r="M784" s="1475"/>
    </row>
    <row r="785" spans="1:13" ht="15.75" customHeight="1">
      <c r="A785" s="1475"/>
      <c r="B785" s="1475"/>
      <c r="C785" s="1475"/>
      <c r="D785" s="1475"/>
      <c r="E785" s="1475"/>
      <c r="F785" s="1475"/>
      <c r="G785" s="1475"/>
      <c r="H785" s="1475"/>
      <c r="I785" s="1475"/>
      <c r="J785" s="1475"/>
      <c r="K785" s="1475"/>
      <c r="L785" s="1475"/>
      <c r="M785" s="1475"/>
    </row>
    <row r="786" spans="1:13" ht="15.75" customHeight="1">
      <c r="A786" s="1475"/>
      <c r="B786" s="1475"/>
      <c r="C786" s="1475"/>
      <c r="D786" s="1475"/>
      <c r="E786" s="1475"/>
      <c r="F786" s="1475"/>
      <c r="G786" s="1475"/>
      <c r="H786" s="1475"/>
      <c r="I786" s="1475"/>
      <c r="J786" s="1475"/>
      <c r="K786" s="1475"/>
      <c r="L786" s="1475"/>
      <c r="M786" s="1475"/>
    </row>
    <row r="787" spans="1:13" ht="15.75" customHeight="1">
      <c r="A787" s="1475"/>
      <c r="B787" s="1475"/>
      <c r="C787" s="1475"/>
      <c r="D787" s="1475"/>
      <c r="E787" s="1475"/>
      <c r="F787" s="1475"/>
      <c r="G787" s="1475"/>
      <c r="H787" s="1475"/>
      <c r="I787" s="1475"/>
      <c r="J787" s="1475"/>
      <c r="K787" s="1475"/>
      <c r="L787" s="1475"/>
      <c r="M787" s="1475"/>
    </row>
    <row r="788" spans="1:13" ht="15.75" customHeight="1">
      <c r="A788" s="1475"/>
      <c r="B788" s="1475"/>
      <c r="C788" s="1475"/>
      <c r="D788" s="1475"/>
      <c r="E788" s="1475"/>
      <c r="F788" s="1475"/>
      <c r="G788" s="1475"/>
      <c r="H788" s="1475"/>
      <c r="I788" s="1475"/>
      <c r="J788" s="1475"/>
      <c r="K788" s="1475"/>
      <c r="L788" s="1475"/>
      <c r="M788" s="1475"/>
    </row>
    <row r="789" spans="1:13" ht="15.75" customHeight="1">
      <c r="A789" s="1475"/>
      <c r="B789" s="1475"/>
      <c r="C789" s="1475"/>
      <c r="D789" s="1475"/>
      <c r="E789" s="1475"/>
      <c r="F789" s="1475"/>
      <c r="G789" s="1475"/>
      <c r="H789" s="1475"/>
      <c r="I789" s="1475"/>
      <c r="J789" s="1475"/>
      <c r="K789" s="1475"/>
      <c r="L789" s="1475"/>
      <c r="M789" s="1475"/>
    </row>
    <row r="790" spans="1:13" ht="15.75" customHeight="1">
      <c r="A790" s="1475"/>
      <c r="B790" s="1475"/>
      <c r="C790" s="1475"/>
      <c r="D790" s="1475"/>
      <c r="E790" s="1475"/>
      <c r="F790" s="1475"/>
      <c r="G790" s="1475"/>
      <c r="H790" s="1475"/>
      <c r="I790" s="1475"/>
      <c r="J790" s="1475"/>
      <c r="K790" s="1475"/>
      <c r="L790" s="1475"/>
      <c r="M790" s="1475"/>
    </row>
    <row r="791" spans="1:13" ht="15.75" customHeight="1">
      <c r="A791" s="1475"/>
      <c r="B791" s="1475"/>
      <c r="C791" s="1475"/>
      <c r="D791" s="1475"/>
      <c r="E791" s="1475"/>
      <c r="F791" s="1475"/>
      <c r="G791" s="1475"/>
      <c r="H791" s="1475"/>
      <c r="I791" s="1475"/>
      <c r="J791" s="1475"/>
      <c r="K791" s="1475"/>
      <c r="L791" s="1475"/>
      <c r="M791" s="1475"/>
    </row>
    <row r="792" spans="1:13" ht="15.75" customHeight="1">
      <c r="A792" s="1475"/>
      <c r="B792" s="1475"/>
      <c r="C792" s="1475"/>
      <c r="D792" s="1475"/>
      <c r="E792" s="1475"/>
      <c r="F792" s="1475"/>
      <c r="G792" s="1475"/>
      <c r="H792" s="1475"/>
      <c r="I792" s="1475"/>
      <c r="J792" s="1475"/>
      <c r="K792" s="1475"/>
      <c r="L792" s="1475"/>
      <c r="M792" s="1475"/>
    </row>
    <row r="793" spans="1:13" ht="15.75" customHeight="1">
      <c r="A793" s="1475"/>
      <c r="B793" s="1475"/>
      <c r="C793" s="1475"/>
      <c r="D793" s="1475"/>
      <c r="E793" s="1475"/>
      <c r="F793" s="1475"/>
      <c r="G793" s="1475"/>
      <c r="H793" s="1475"/>
      <c r="I793" s="1475"/>
      <c r="J793" s="1475"/>
      <c r="K793" s="1475"/>
      <c r="L793" s="1475"/>
      <c r="M793" s="1475"/>
    </row>
    <row r="794" spans="1:13" ht="15.75" customHeight="1">
      <c r="A794" s="1475"/>
      <c r="B794" s="1475"/>
      <c r="C794" s="1475"/>
      <c r="D794" s="1475"/>
      <c r="E794" s="1475"/>
      <c r="F794" s="1475"/>
      <c r="G794" s="1475"/>
      <c r="H794" s="1475"/>
      <c r="I794" s="1475"/>
      <c r="J794" s="1475"/>
      <c r="K794" s="1475"/>
      <c r="L794" s="1475"/>
      <c r="M794" s="1475"/>
    </row>
    <row r="795" spans="1:13" ht="15.75" customHeight="1">
      <c r="A795" s="1475"/>
      <c r="B795" s="1475"/>
      <c r="C795" s="1475"/>
      <c r="D795" s="1475"/>
      <c r="E795" s="1475"/>
      <c r="F795" s="1475"/>
      <c r="G795" s="1475"/>
      <c r="H795" s="1475"/>
      <c r="I795" s="1475"/>
      <c r="J795" s="1475"/>
      <c r="K795" s="1475"/>
      <c r="L795" s="1475"/>
      <c r="M795" s="1475"/>
    </row>
    <row r="796" spans="1:13" ht="15.75" customHeight="1">
      <c r="A796" s="1475"/>
      <c r="B796" s="1475"/>
      <c r="C796" s="1475"/>
      <c r="D796" s="1475"/>
      <c r="E796" s="1475"/>
      <c r="F796" s="1475"/>
      <c r="G796" s="1475"/>
      <c r="H796" s="1475"/>
      <c r="I796" s="1475"/>
      <c r="J796" s="1475"/>
      <c r="K796" s="1475"/>
      <c r="L796" s="1475"/>
      <c r="M796" s="1475"/>
    </row>
    <row r="797" spans="1:13" ht="15.75" customHeight="1">
      <c r="A797" s="1475"/>
      <c r="B797" s="1475"/>
      <c r="C797" s="1475"/>
      <c r="D797" s="1475"/>
      <c r="E797" s="1475"/>
      <c r="F797" s="1475"/>
      <c r="G797" s="1475"/>
      <c r="H797" s="1475"/>
      <c r="I797" s="1475"/>
      <c r="J797" s="1475"/>
      <c r="K797" s="1475"/>
      <c r="L797" s="1475"/>
      <c r="M797" s="1475"/>
    </row>
    <row r="798" spans="1:13" ht="15.75" customHeight="1">
      <c r="A798" s="1475"/>
      <c r="B798" s="1475"/>
      <c r="C798" s="1475"/>
      <c r="D798" s="1475"/>
      <c r="E798" s="1475"/>
      <c r="F798" s="1475"/>
      <c r="G798" s="1475"/>
      <c r="H798" s="1475"/>
      <c r="I798" s="1475"/>
      <c r="J798" s="1475"/>
      <c r="K798" s="1475"/>
      <c r="L798" s="1475"/>
      <c r="M798" s="1475"/>
    </row>
    <row r="799" spans="1:13" ht="15.75" customHeight="1">
      <c r="A799" s="1475"/>
      <c r="B799" s="1475"/>
      <c r="C799" s="1475"/>
      <c r="D799" s="1475"/>
      <c r="E799" s="1475"/>
      <c r="F799" s="1475"/>
      <c r="G799" s="1475"/>
      <c r="H799" s="1475"/>
      <c r="I799" s="1475"/>
      <c r="J799" s="1475"/>
      <c r="K799" s="1475"/>
      <c r="L799" s="1475"/>
      <c r="M799" s="1475"/>
    </row>
    <row r="800" spans="1:13" ht="15.75" customHeight="1">
      <c r="A800" s="1475"/>
      <c r="B800" s="1475"/>
      <c r="C800" s="1475"/>
      <c r="D800" s="1475"/>
      <c r="E800" s="1475"/>
      <c r="F800" s="1475"/>
      <c r="G800" s="1475"/>
      <c r="H800" s="1475"/>
      <c r="I800" s="1475"/>
      <c r="J800" s="1475"/>
      <c r="K800" s="1475"/>
      <c r="L800" s="1475"/>
      <c r="M800" s="1475"/>
    </row>
    <row r="801" spans="1:13" ht="15.75" customHeight="1">
      <c r="A801" s="1475"/>
      <c r="B801" s="1475"/>
      <c r="C801" s="1475"/>
      <c r="D801" s="1475"/>
      <c r="E801" s="1475"/>
      <c r="F801" s="1475"/>
      <c r="G801" s="1475"/>
      <c r="H801" s="1475"/>
      <c r="I801" s="1475"/>
      <c r="J801" s="1475"/>
      <c r="K801" s="1475"/>
      <c r="L801" s="1475"/>
      <c r="M801" s="1475"/>
    </row>
    <row r="802" spans="1:13" ht="15.75" customHeight="1">
      <c r="A802" s="1475"/>
      <c r="B802" s="1475"/>
      <c r="C802" s="1475"/>
      <c r="D802" s="1475"/>
      <c r="E802" s="1475"/>
      <c r="F802" s="1475"/>
      <c r="G802" s="1475"/>
      <c r="H802" s="1475"/>
      <c r="I802" s="1475"/>
      <c r="J802" s="1475"/>
      <c r="K802" s="1475"/>
      <c r="L802" s="1475"/>
      <c r="M802" s="1475"/>
    </row>
    <row r="803" spans="1:13" ht="15.75" customHeight="1">
      <c r="A803" s="1475"/>
      <c r="B803" s="1475"/>
      <c r="C803" s="1475"/>
      <c r="D803" s="1475"/>
      <c r="E803" s="1475"/>
      <c r="F803" s="1475"/>
      <c r="G803" s="1475"/>
      <c r="H803" s="1475"/>
      <c r="I803" s="1475"/>
      <c r="J803" s="1475"/>
      <c r="K803" s="1475"/>
      <c r="L803" s="1475"/>
      <c r="M803" s="1475"/>
    </row>
    <row r="804" spans="1:13" ht="15.75" customHeight="1">
      <c r="A804" s="1475"/>
      <c r="B804" s="1475"/>
      <c r="C804" s="1475"/>
      <c r="D804" s="1475"/>
      <c r="E804" s="1475"/>
      <c r="F804" s="1475"/>
      <c r="G804" s="1475"/>
      <c r="H804" s="1475"/>
      <c r="I804" s="1475"/>
      <c r="J804" s="1475"/>
      <c r="K804" s="1475"/>
      <c r="L804" s="1475"/>
      <c r="M804" s="1475"/>
    </row>
    <row r="805" spans="1:13" ht="15.75" customHeight="1">
      <c r="A805" s="1475"/>
      <c r="B805" s="1475"/>
      <c r="C805" s="1475"/>
      <c r="D805" s="1475"/>
      <c r="E805" s="1475"/>
      <c r="F805" s="1475"/>
      <c r="G805" s="1475"/>
      <c r="H805" s="1475"/>
      <c r="I805" s="1475"/>
      <c r="J805" s="1475"/>
      <c r="K805" s="1475"/>
      <c r="L805" s="1475"/>
      <c r="M805" s="1475"/>
    </row>
    <row r="806" spans="1:13" ht="15.75" customHeight="1">
      <c r="A806" s="1475"/>
      <c r="B806" s="1475"/>
      <c r="C806" s="1475"/>
      <c r="D806" s="1475"/>
      <c r="E806" s="1475"/>
      <c r="F806" s="1475"/>
      <c r="G806" s="1475"/>
      <c r="H806" s="1475"/>
      <c r="I806" s="1475"/>
      <c r="J806" s="1475"/>
      <c r="K806" s="1475"/>
      <c r="L806" s="1475"/>
      <c r="M806" s="1475"/>
    </row>
    <row r="807" spans="1:13" ht="15.75" customHeight="1">
      <c r="A807" s="1475"/>
      <c r="B807" s="1475"/>
      <c r="C807" s="1475"/>
      <c r="D807" s="1475"/>
      <c r="E807" s="1475"/>
      <c r="F807" s="1475"/>
      <c r="G807" s="1475"/>
      <c r="H807" s="1475"/>
      <c r="I807" s="1475"/>
      <c r="J807" s="1475"/>
      <c r="K807" s="1475"/>
      <c r="L807" s="1475"/>
      <c r="M807" s="1475"/>
    </row>
    <row r="808" spans="1:13" ht="15.75" customHeight="1">
      <c r="A808" s="1475"/>
      <c r="B808" s="1475"/>
      <c r="C808" s="1475"/>
      <c r="D808" s="1475"/>
      <c r="E808" s="1475"/>
      <c r="F808" s="1475"/>
      <c r="G808" s="1475"/>
      <c r="H808" s="1475"/>
      <c r="I808" s="1475"/>
      <c r="J808" s="1475"/>
      <c r="K808" s="1475"/>
      <c r="L808" s="1475"/>
      <c r="M808" s="1475"/>
    </row>
    <row r="809" spans="1:13" ht="15.75" customHeight="1">
      <c r="A809" s="1475"/>
      <c r="B809" s="1475"/>
      <c r="C809" s="1475"/>
      <c r="D809" s="1475"/>
      <c r="E809" s="1475"/>
      <c r="F809" s="1475"/>
      <c r="G809" s="1475"/>
      <c r="H809" s="1475"/>
      <c r="I809" s="1475"/>
      <c r="J809" s="1475"/>
      <c r="K809" s="1475"/>
      <c r="L809" s="1475"/>
      <c r="M809" s="1475"/>
    </row>
    <row r="810" spans="1:13" ht="15.75" customHeight="1">
      <c r="A810" s="1475"/>
      <c r="B810" s="1475"/>
      <c r="C810" s="1475"/>
      <c r="D810" s="1475"/>
      <c r="E810" s="1475"/>
      <c r="F810" s="1475"/>
      <c r="G810" s="1475"/>
      <c r="H810" s="1475"/>
      <c r="I810" s="1475"/>
      <c r="J810" s="1475"/>
      <c r="K810" s="1475"/>
      <c r="L810" s="1475"/>
      <c r="M810" s="1475"/>
    </row>
    <row r="811" spans="1:13" ht="15.75" customHeight="1">
      <c r="A811" s="1475"/>
      <c r="B811" s="1475"/>
      <c r="C811" s="1475"/>
      <c r="D811" s="1475"/>
      <c r="E811" s="1475"/>
      <c r="F811" s="1475"/>
      <c r="G811" s="1475"/>
      <c r="H811" s="1475"/>
      <c r="I811" s="1475"/>
      <c r="J811" s="1475"/>
      <c r="K811" s="1475"/>
      <c r="L811" s="1475"/>
      <c r="M811" s="1475"/>
    </row>
    <row r="812" spans="1:13" ht="15.75" customHeight="1">
      <c r="A812" s="1475"/>
      <c r="B812" s="1475"/>
      <c r="C812" s="1475"/>
      <c r="D812" s="1475"/>
      <c r="E812" s="1475"/>
      <c r="F812" s="1475"/>
      <c r="G812" s="1475"/>
      <c r="H812" s="1475"/>
      <c r="I812" s="1475"/>
      <c r="J812" s="1475"/>
      <c r="K812" s="1475"/>
      <c r="L812" s="1475"/>
      <c r="M812" s="1475"/>
    </row>
    <row r="813" spans="1:13" ht="15.75" customHeight="1">
      <c r="A813" s="1475"/>
      <c r="B813" s="1475"/>
      <c r="C813" s="1475"/>
      <c r="D813" s="1475"/>
      <c r="E813" s="1475"/>
      <c r="F813" s="1475"/>
      <c r="G813" s="1475"/>
      <c r="H813" s="1475"/>
      <c r="I813" s="1475"/>
      <c r="J813" s="1475"/>
      <c r="K813" s="1475"/>
      <c r="L813" s="1475"/>
      <c r="M813" s="1475"/>
    </row>
    <row r="814" spans="1:13" ht="15.75" customHeight="1">
      <c r="A814" s="1475"/>
      <c r="B814" s="1475"/>
      <c r="C814" s="1475"/>
      <c r="D814" s="1475"/>
      <c r="E814" s="1475"/>
      <c r="F814" s="1475"/>
      <c r="G814" s="1475"/>
      <c r="H814" s="1475"/>
      <c r="I814" s="1475"/>
      <c r="J814" s="1475"/>
      <c r="K814" s="1475"/>
      <c r="L814" s="1475"/>
      <c r="M814" s="1475"/>
    </row>
    <row r="815" spans="1:13" ht="15.75" customHeight="1">
      <c r="A815" s="1475"/>
      <c r="B815" s="1475"/>
      <c r="C815" s="1475"/>
      <c r="D815" s="1475"/>
      <c r="E815" s="1475"/>
      <c r="F815" s="1475"/>
      <c r="G815" s="1475"/>
      <c r="H815" s="1475"/>
      <c r="I815" s="1475"/>
      <c r="J815" s="1475"/>
      <c r="K815" s="1475"/>
      <c r="L815" s="1475"/>
      <c r="M815" s="1475"/>
    </row>
    <row r="816" spans="1:13" ht="15.75" customHeight="1">
      <c r="A816" s="1475"/>
      <c r="B816" s="1475"/>
      <c r="C816" s="1475"/>
      <c r="D816" s="1475"/>
      <c r="E816" s="1475"/>
      <c r="F816" s="1475"/>
      <c r="G816" s="1475"/>
      <c r="H816" s="1475"/>
      <c r="I816" s="1475"/>
      <c r="J816" s="1475"/>
      <c r="K816" s="1475"/>
      <c r="L816" s="1475"/>
      <c r="M816" s="1475"/>
    </row>
    <row r="817" spans="1:13" ht="15.75" customHeight="1">
      <c r="A817" s="1475"/>
      <c r="B817" s="1475"/>
      <c r="C817" s="1475"/>
      <c r="D817" s="1475"/>
      <c r="E817" s="1475"/>
      <c r="F817" s="1475"/>
      <c r="G817" s="1475"/>
      <c r="H817" s="1475"/>
      <c r="I817" s="1475"/>
      <c r="J817" s="1475"/>
      <c r="K817" s="1475"/>
      <c r="L817" s="1475"/>
      <c r="M817" s="1475"/>
    </row>
    <row r="818" spans="1:13" ht="15.75" customHeight="1">
      <c r="A818" s="1475"/>
      <c r="B818" s="1475"/>
      <c r="C818" s="1475"/>
      <c r="D818" s="1475"/>
      <c r="E818" s="1475"/>
      <c r="F818" s="1475"/>
      <c r="G818" s="1475"/>
      <c r="H818" s="1475"/>
      <c r="I818" s="1475"/>
      <c r="J818" s="1475"/>
      <c r="K818" s="1475"/>
      <c r="L818" s="1475"/>
      <c r="M818" s="1475"/>
    </row>
    <row r="819" spans="1:13" ht="15.75" customHeight="1">
      <c r="A819" s="1475"/>
      <c r="B819" s="1475"/>
      <c r="C819" s="1475"/>
      <c r="D819" s="1475"/>
      <c r="E819" s="1475"/>
      <c r="F819" s="1475"/>
      <c r="G819" s="1475"/>
      <c r="H819" s="1475"/>
      <c r="I819" s="1475"/>
      <c r="J819" s="1475"/>
      <c r="K819" s="1475"/>
      <c r="L819" s="1475"/>
      <c r="M819" s="1475"/>
    </row>
    <row r="820" spans="1:13" ht="15.75" customHeight="1">
      <c r="A820" s="1475"/>
      <c r="B820" s="1475"/>
      <c r="C820" s="1475"/>
      <c r="D820" s="1475"/>
      <c r="E820" s="1475"/>
      <c r="F820" s="1475"/>
      <c r="G820" s="1475"/>
      <c r="H820" s="1475"/>
      <c r="I820" s="1475"/>
      <c r="J820" s="1475"/>
      <c r="K820" s="1475"/>
      <c r="L820" s="1475"/>
      <c r="M820" s="1475"/>
    </row>
    <row r="821" spans="1:13" ht="15.75" customHeight="1">
      <c r="A821" s="1475"/>
      <c r="B821" s="1475"/>
      <c r="C821" s="1475"/>
      <c r="D821" s="1475"/>
      <c r="E821" s="1475"/>
      <c r="F821" s="1475"/>
      <c r="G821" s="1475"/>
      <c r="H821" s="1475"/>
      <c r="I821" s="1475"/>
      <c r="J821" s="1475"/>
      <c r="K821" s="1475"/>
      <c r="L821" s="1475"/>
      <c r="M821" s="1475"/>
    </row>
    <row r="822" spans="1:13" ht="15.75" customHeight="1">
      <c r="A822" s="1475"/>
      <c r="B822" s="1475"/>
      <c r="C822" s="1475"/>
      <c r="D822" s="1475"/>
      <c r="E822" s="1475"/>
      <c r="F822" s="1475"/>
      <c r="G822" s="1475"/>
      <c r="H822" s="1475"/>
      <c r="I822" s="1475"/>
      <c r="J822" s="1475"/>
      <c r="K822" s="1475"/>
      <c r="L822" s="1475"/>
      <c r="M822" s="1475"/>
    </row>
    <row r="823" spans="1:13" ht="15.75" customHeight="1">
      <c r="A823" s="1475"/>
      <c r="B823" s="1475"/>
      <c r="C823" s="1475"/>
      <c r="D823" s="1475"/>
      <c r="E823" s="1475"/>
      <c r="F823" s="1475"/>
      <c r="G823" s="1475"/>
      <c r="H823" s="1475"/>
      <c r="I823" s="1475"/>
      <c r="J823" s="1475"/>
      <c r="K823" s="1475"/>
      <c r="L823" s="1475"/>
      <c r="M823" s="1475"/>
    </row>
    <row r="824" spans="1:13" ht="15.75" customHeight="1">
      <c r="A824" s="1475"/>
      <c r="B824" s="1475"/>
      <c r="C824" s="1475"/>
      <c r="D824" s="1475"/>
      <c r="E824" s="1475"/>
      <c r="F824" s="1475"/>
      <c r="G824" s="1475"/>
      <c r="H824" s="1475"/>
      <c r="I824" s="1475"/>
      <c r="J824" s="1475"/>
      <c r="K824" s="1475"/>
      <c r="L824" s="1475"/>
      <c r="M824" s="1475"/>
    </row>
    <row r="825" spans="1:13" ht="15.75" customHeight="1">
      <c r="A825" s="1475"/>
      <c r="B825" s="1475"/>
      <c r="C825" s="1475"/>
      <c r="D825" s="1475"/>
      <c r="E825" s="1475"/>
      <c r="F825" s="1475"/>
      <c r="G825" s="1475"/>
      <c r="H825" s="1475"/>
      <c r="I825" s="1475"/>
      <c r="J825" s="1475"/>
      <c r="K825" s="1475"/>
      <c r="L825" s="1475"/>
      <c r="M825" s="1475"/>
    </row>
    <row r="826" spans="1:13" ht="15.75" customHeight="1">
      <c r="A826" s="1475"/>
      <c r="B826" s="1475"/>
      <c r="C826" s="1475"/>
      <c r="D826" s="1475"/>
      <c r="E826" s="1475"/>
      <c r="F826" s="1475"/>
      <c r="G826" s="1475"/>
      <c r="H826" s="1475"/>
      <c r="I826" s="1475"/>
      <c r="J826" s="1475"/>
      <c r="K826" s="1475"/>
      <c r="L826" s="1475"/>
      <c r="M826" s="1475"/>
    </row>
    <row r="827" spans="1:13" ht="15.75" customHeight="1">
      <c r="A827" s="1475"/>
      <c r="B827" s="1475"/>
      <c r="C827" s="1475"/>
      <c r="D827" s="1475"/>
      <c r="E827" s="1475"/>
      <c r="F827" s="1475"/>
      <c r="G827" s="1475"/>
      <c r="H827" s="1475"/>
      <c r="I827" s="1475"/>
      <c r="J827" s="1475"/>
      <c r="K827" s="1475"/>
      <c r="L827" s="1475"/>
      <c r="M827" s="1475"/>
    </row>
    <row r="828" spans="1:13" ht="15.75" customHeight="1">
      <c r="A828" s="1475"/>
      <c r="B828" s="1475"/>
      <c r="C828" s="1475"/>
      <c r="D828" s="1475"/>
      <c r="E828" s="1475"/>
      <c r="F828" s="1475"/>
      <c r="G828" s="1475"/>
      <c r="H828" s="1475"/>
      <c r="I828" s="1475"/>
      <c r="J828" s="1475"/>
      <c r="K828" s="1475"/>
      <c r="L828" s="1475"/>
      <c r="M828" s="1475"/>
    </row>
    <row r="829" spans="1:13" ht="15.75" customHeight="1">
      <c r="A829" s="1475"/>
      <c r="B829" s="1475"/>
      <c r="C829" s="1475"/>
      <c r="D829" s="1475"/>
      <c r="E829" s="1475"/>
      <c r="F829" s="1475"/>
      <c r="G829" s="1475"/>
      <c r="H829" s="1475"/>
      <c r="I829" s="1475"/>
      <c r="J829" s="1475"/>
      <c r="K829" s="1475"/>
      <c r="L829" s="1475"/>
      <c r="M829" s="1475"/>
    </row>
    <row r="830" spans="1:13" ht="15.75" customHeight="1">
      <c r="A830" s="1475"/>
      <c r="B830" s="1475"/>
      <c r="C830" s="1475"/>
      <c r="D830" s="1475"/>
      <c r="E830" s="1475"/>
      <c r="F830" s="1475"/>
      <c r="G830" s="1475"/>
      <c r="H830" s="1475"/>
      <c r="I830" s="1475"/>
      <c r="J830" s="1475"/>
      <c r="K830" s="1475"/>
      <c r="L830" s="1475"/>
      <c r="M830" s="1475"/>
    </row>
    <row r="831" spans="1:13" ht="15.75" customHeight="1">
      <c r="A831" s="1475"/>
      <c r="B831" s="1475"/>
      <c r="C831" s="1475"/>
      <c r="D831" s="1475"/>
      <c r="E831" s="1475"/>
      <c r="F831" s="1475"/>
      <c r="G831" s="1475"/>
      <c r="H831" s="1475"/>
      <c r="I831" s="1475"/>
      <c r="J831" s="1475"/>
      <c r="K831" s="1475"/>
      <c r="L831" s="1475"/>
      <c r="M831" s="1475"/>
    </row>
    <row r="832" spans="1:13" ht="15.75" customHeight="1">
      <c r="A832" s="1475"/>
      <c r="B832" s="1475"/>
      <c r="C832" s="1475"/>
      <c r="D832" s="1475"/>
      <c r="E832" s="1475"/>
      <c r="F832" s="1475"/>
      <c r="G832" s="1475"/>
      <c r="H832" s="1475"/>
      <c r="I832" s="1475"/>
      <c r="J832" s="1475"/>
      <c r="K832" s="1475"/>
      <c r="L832" s="1475"/>
      <c r="M832" s="1475"/>
    </row>
    <row r="833" spans="1:13" ht="15.75" customHeight="1">
      <c r="A833" s="1475"/>
      <c r="B833" s="1475"/>
      <c r="C833" s="1475"/>
      <c r="D833" s="1475"/>
      <c r="E833" s="1475"/>
      <c r="F833" s="1475"/>
      <c r="G833" s="1475"/>
      <c r="H833" s="1475"/>
      <c r="I833" s="1475"/>
      <c r="J833" s="1475"/>
      <c r="K833" s="1475"/>
      <c r="L833" s="1475"/>
      <c r="M833" s="1475"/>
    </row>
    <row r="834" spans="1:13" ht="15.75" customHeight="1">
      <c r="A834" s="1475"/>
      <c r="B834" s="1475"/>
      <c r="C834" s="1475"/>
      <c r="D834" s="1475"/>
      <c r="E834" s="1475"/>
      <c r="F834" s="1475"/>
      <c r="G834" s="1475"/>
      <c r="H834" s="1475"/>
      <c r="I834" s="1475"/>
      <c r="J834" s="1475"/>
      <c r="K834" s="1475"/>
      <c r="L834" s="1475"/>
      <c r="M834" s="1475"/>
    </row>
    <row r="835" spans="1:13" ht="15.75" customHeight="1">
      <c r="A835" s="1475"/>
      <c r="B835" s="1475"/>
      <c r="C835" s="1475"/>
      <c r="D835" s="1475"/>
      <c r="E835" s="1475"/>
      <c r="F835" s="1475"/>
      <c r="G835" s="1475"/>
      <c r="H835" s="1475"/>
      <c r="I835" s="1475"/>
      <c r="J835" s="1475"/>
      <c r="K835" s="1475"/>
      <c r="L835" s="1475"/>
      <c r="M835" s="1475"/>
    </row>
    <row r="836" spans="1:13" ht="15.75" customHeight="1">
      <c r="A836" s="1475"/>
      <c r="B836" s="1475"/>
      <c r="C836" s="1475"/>
      <c r="D836" s="1475"/>
      <c r="E836" s="1475"/>
      <c r="F836" s="1475"/>
      <c r="G836" s="1475"/>
      <c r="H836" s="1475"/>
      <c r="I836" s="1475"/>
      <c r="J836" s="1475"/>
      <c r="K836" s="1475"/>
      <c r="L836" s="1475"/>
      <c r="M836" s="1475"/>
    </row>
    <row r="837" spans="1:13" ht="15.75" customHeight="1">
      <c r="A837" s="1475"/>
      <c r="B837" s="1475"/>
      <c r="C837" s="1475"/>
      <c r="D837" s="1475"/>
      <c r="E837" s="1475"/>
      <c r="F837" s="1475"/>
      <c r="G837" s="1475"/>
      <c r="H837" s="1475"/>
      <c r="I837" s="1475"/>
      <c r="J837" s="1475"/>
      <c r="K837" s="1475"/>
      <c r="L837" s="1475"/>
      <c r="M837" s="1475"/>
    </row>
    <row r="838" spans="1:13" ht="15.75" customHeight="1">
      <c r="A838" s="1475"/>
      <c r="B838" s="1475"/>
      <c r="C838" s="1475"/>
      <c r="D838" s="1475"/>
      <c r="E838" s="1475"/>
      <c r="F838" s="1475"/>
      <c r="G838" s="1475"/>
      <c r="H838" s="1475"/>
      <c r="I838" s="1475"/>
      <c r="J838" s="1475"/>
      <c r="K838" s="1475"/>
      <c r="L838" s="1475"/>
      <c r="M838" s="1475"/>
    </row>
    <row r="839" spans="1:13" ht="15.75" customHeight="1">
      <c r="A839" s="1475"/>
      <c r="B839" s="1475"/>
      <c r="C839" s="1475"/>
      <c r="D839" s="1475"/>
      <c r="E839" s="1475"/>
      <c r="F839" s="1475"/>
      <c r="G839" s="1475"/>
      <c r="H839" s="1475"/>
      <c r="I839" s="1475"/>
      <c r="J839" s="1475"/>
      <c r="K839" s="1475"/>
      <c r="L839" s="1475"/>
      <c r="M839" s="1475"/>
    </row>
    <row r="840" spans="1:13" ht="15.75" customHeight="1">
      <c r="A840" s="1475"/>
      <c r="B840" s="1475"/>
      <c r="C840" s="1475"/>
      <c r="D840" s="1475"/>
      <c r="E840" s="1475"/>
      <c r="F840" s="1475"/>
      <c r="G840" s="1475"/>
      <c r="H840" s="1475"/>
      <c r="I840" s="1475"/>
      <c r="J840" s="1475"/>
      <c r="K840" s="1475"/>
      <c r="L840" s="1475"/>
      <c r="M840" s="1475"/>
    </row>
    <row r="841" spans="1:13" ht="15.75" customHeight="1">
      <c r="A841" s="1475"/>
      <c r="B841" s="1475"/>
      <c r="C841" s="1475"/>
      <c r="D841" s="1475"/>
      <c r="E841" s="1475"/>
      <c r="F841" s="1475"/>
      <c r="G841" s="1475"/>
      <c r="H841" s="1475"/>
      <c r="I841" s="1475"/>
      <c r="J841" s="1475"/>
      <c r="K841" s="1475"/>
      <c r="L841" s="1475"/>
      <c r="M841" s="1475"/>
    </row>
    <row r="842" spans="1:13" ht="15.75" customHeight="1">
      <c r="A842" s="1475"/>
      <c r="B842" s="1475"/>
      <c r="C842" s="1475"/>
      <c r="D842" s="1475"/>
      <c r="E842" s="1475"/>
      <c r="F842" s="1475"/>
      <c r="G842" s="1475"/>
      <c r="H842" s="1475"/>
      <c r="I842" s="1475"/>
      <c r="J842" s="1475"/>
      <c r="K842" s="1475"/>
      <c r="L842" s="1475"/>
      <c r="M842" s="1475"/>
    </row>
    <row r="843" spans="1:13" ht="15.75" customHeight="1">
      <c r="A843" s="1475"/>
      <c r="B843" s="1475"/>
      <c r="C843" s="1475"/>
      <c r="D843" s="1475"/>
      <c r="E843" s="1475"/>
      <c r="F843" s="1475"/>
      <c r="G843" s="1475"/>
      <c r="H843" s="1475"/>
      <c r="I843" s="1475"/>
      <c r="J843" s="1475"/>
      <c r="K843" s="1475"/>
      <c r="L843" s="1475"/>
      <c r="M843" s="1475"/>
    </row>
    <row r="844" spans="1:13" ht="15.75" customHeight="1">
      <c r="A844" s="1475"/>
      <c r="B844" s="1475"/>
      <c r="C844" s="1475"/>
      <c r="D844" s="1475"/>
      <c r="E844" s="1475"/>
      <c r="F844" s="1475"/>
      <c r="G844" s="1475"/>
      <c r="H844" s="1475"/>
      <c r="I844" s="1475"/>
      <c r="J844" s="1475"/>
      <c r="K844" s="1475"/>
      <c r="L844" s="1475"/>
      <c r="M844" s="1475"/>
    </row>
    <row r="845" spans="1:13" ht="15.75" customHeight="1">
      <c r="A845" s="1475"/>
      <c r="B845" s="1475"/>
      <c r="C845" s="1475"/>
      <c r="D845" s="1475"/>
      <c r="E845" s="1475"/>
      <c r="F845" s="1475"/>
      <c r="G845" s="1475"/>
      <c r="H845" s="1475"/>
      <c r="I845" s="1475"/>
      <c r="J845" s="1475"/>
      <c r="K845" s="1475"/>
      <c r="L845" s="1475"/>
      <c r="M845" s="1475"/>
    </row>
    <row r="846" spans="1:13" ht="15.75" customHeight="1">
      <c r="A846" s="1475"/>
      <c r="B846" s="1475"/>
      <c r="C846" s="1475"/>
      <c r="D846" s="1475"/>
      <c r="E846" s="1475"/>
      <c r="F846" s="1475"/>
      <c r="G846" s="1475"/>
      <c r="H846" s="1475"/>
      <c r="I846" s="1475"/>
      <c r="J846" s="1475"/>
      <c r="K846" s="1475"/>
      <c r="L846" s="1475"/>
      <c r="M846" s="1475"/>
    </row>
    <row r="847" spans="1:13" ht="15.75" customHeight="1">
      <c r="A847" s="1475"/>
      <c r="B847" s="1475"/>
      <c r="C847" s="1475"/>
      <c r="D847" s="1475"/>
      <c r="E847" s="1475"/>
      <c r="F847" s="1475"/>
      <c r="G847" s="1475"/>
      <c r="H847" s="1475"/>
      <c r="I847" s="1475"/>
      <c r="J847" s="1475"/>
      <c r="K847" s="1475"/>
      <c r="L847" s="1475"/>
      <c r="M847" s="1475"/>
    </row>
    <row r="848" spans="1:13" ht="15.75" customHeight="1">
      <c r="A848" s="1475"/>
      <c r="B848" s="1475"/>
      <c r="C848" s="1475"/>
      <c r="D848" s="1475"/>
      <c r="E848" s="1475"/>
      <c r="F848" s="1475"/>
      <c r="G848" s="1475"/>
      <c r="H848" s="1475"/>
      <c r="I848" s="1475"/>
      <c r="J848" s="1475"/>
      <c r="K848" s="1475"/>
      <c r="L848" s="1475"/>
      <c r="M848" s="1475"/>
    </row>
    <row r="849" spans="1:13" ht="15.75" customHeight="1">
      <c r="A849" s="1475"/>
      <c r="B849" s="1475"/>
      <c r="C849" s="1475"/>
      <c r="D849" s="1475"/>
      <c r="E849" s="1475"/>
      <c r="F849" s="1475"/>
      <c r="G849" s="1475"/>
      <c r="H849" s="1475"/>
      <c r="I849" s="1475"/>
      <c r="J849" s="1475"/>
      <c r="K849" s="1475"/>
      <c r="L849" s="1475"/>
      <c r="M849" s="1475"/>
    </row>
    <row r="850" spans="1:13" ht="15.75" customHeight="1">
      <c r="A850" s="1475"/>
      <c r="B850" s="1475"/>
      <c r="C850" s="1475"/>
      <c r="D850" s="1475"/>
      <c r="E850" s="1475"/>
      <c r="F850" s="1475"/>
      <c r="G850" s="1475"/>
      <c r="H850" s="1475"/>
      <c r="I850" s="1475"/>
      <c r="J850" s="1475"/>
      <c r="K850" s="1475"/>
      <c r="L850" s="1475"/>
      <c r="M850" s="1475"/>
    </row>
    <row r="851" spans="1:13" ht="15.75" customHeight="1">
      <c r="A851" s="1475"/>
      <c r="B851" s="1475"/>
      <c r="C851" s="1475"/>
      <c r="D851" s="1475"/>
      <c r="E851" s="1475"/>
      <c r="F851" s="1475"/>
      <c r="G851" s="1475"/>
      <c r="H851" s="1475"/>
      <c r="I851" s="1475"/>
      <c r="J851" s="1475"/>
      <c r="K851" s="1475"/>
      <c r="L851" s="1475"/>
      <c r="M851" s="1475"/>
    </row>
    <row r="852" spans="1:13" ht="15.75" customHeight="1">
      <c r="A852" s="1475"/>
      <c r="B852" s="1475"/>
      <c r="C852" s="1475"/>
      <c r="D852" s="1475"/>
      <c r="E852" s="1475"/>
      <c r="F852" s="1475"/>
      <c r="G852" s="1475"/>
      <c r="H852" s="1475"/>
      <c r="I852" s="1475"/>
      <c r="J852" s="1475"/>
      <c r="K852" s="1475"/>
      <c r="L852" s="1475"/>
      <c r="M852" s="1475"/>
    </row>
    <row r="853" spans="1:13" ht="15.75" customHeight="1">
      <c r="A853" s="1475"/>
      <c r="B853" s="1475"/>
      <c r="C853" s="1475"/>
      <c r="D853" s="1475"/>
      <c r="E853" s="1475"/>
      <c r="F853" s="1475"/>
      <c r="G853" s="1475"/>
      <c r="H853" s="1475"/>
      <c r="I853" s="1475"/>
      <c r="J853" s="1475"/>
      <c r="K853" s="1475"/>
      <c r="L853" s="1475"/>
      <c r="M853" s="1475"/>
    </row>
    <row r="854" spans="1:13" ht="15.75" customHeight="1">
      <c r="A854" s="1475"/>
      <c r="B854" s="1475"/>
      <c r="C854" s="1475"/>
      <c r="D854" s="1475"/>
      <c r="E854" s="1475"/>
      <c r="F854" s="1475"/>
      <c r="G854" s="1475"/>
      <c r="H854" s="1475"/>
      <c r="I854" s="1475"/>
      <c r="J854" s="1475"/>
      <c r="K854" s="1475"/>
      <c r="L854" s="1475"/>
      <c r="M854" s="1475"/>
    </row>
    <row r="855" spans="1:13" ht="15.75" customHeight="1">
      <c r="A855" s="1475"/>
      <c r="B855" s="1475"/>
      <c r="C855" s="1475"/>
      <c r="D855" s="1475"/>
      <c r="E855" s="1475"/>
      <c r="F855" s="1475"/>
      <c r="G855" s="1475"/>
      <c r="H855" s="1475"/>
      <c r="I855" s="1475"/>
      <c r="J855" s="1475"/>
      <c r="K855" s="1475"/>
      <c r="L855" s="1475"/>
      <c r="M855" s="1475"/>
    </row>
    <row r="856" spans="1:13" ht="15.75" customHeight="1">
      <c r="A856" s="1475"/>
      <c r="B856" s="1475"/>
      <c r="C856" s="1475"/>
      <c r="D856" s="1475"/>
      <c r="E856" s="1475"/>
      <c r="F856" s="1475"/>
      <c r="G856" s="1475"/>
      <c r="H856" s="1475"/>
      <c r="I856" s="1475"/>
      <c r="J856" s="1475"/>
      <c r="K856" s="1475"/>
      <c r="L856" s="1475"/>
      <c r="M856" s="1475"/>
    </row>
    <row r="857" spans="1:13" ht="15.75" customHeight="1">
      <c r="A857" s="1475"/>
      <c r="B857" s="1475"/>
      <c r="C857" s="1475"/>
      <c r="D857" s="1475"/>
      <c r="E857" s="1475"/>
      <c r="F857" s="1475"/>
      <c r="G857" s="1475"/>
      <c r="H857" s="1475"/>
      <c r="I857" s="1475"/>
      <c r="J857" s="1475"/>
      <c r="K857" s="1475"/>
      <c r="L857" s="1475"/>
      <c r="M857" s="1475"/>
    </row>
    <row r="858" spans="1:13" ht="15.75" customHeight="1">
      <c r="A858" s="1475"/>
      <c r="B858" s="1475"/>
      <c r="C858" s="1475"/>
      <c r="D858" s="1475"/>
      <c r="E858" s="1475"/>
      <c r="F858" s="1475"/>
      <c r="G858" s="1475"/>
      <c r="H858" s="1475"/>
      <c r="I858" s="1475"/>
      <c r="J858" s="1475"/>
      <c r="K858" s="1475"/>
      <c r="L858" s="1475"/>
      <c r="M858" s="1475"/>
    </row>
    <row r="859" spans="1:13" ht="15.75" customHeight="1">
      <c r="A859" s="1475"/>
      <c r="B859" s="1475"/>
      <c r="C859" s="1475"/>
      <c r="D859" s="1475"/>
      <c r="E859" s="1475"/>
      <c r="F859" s="1475"/>
      <c r="G859" s="1475"/>
      <c r="H859" s="1475"/>
      <c r="I859" s="1475"/>
      <c r="J859" s="1475"/>
      <c r="K859" s="1475"/>
      <c r="L859" s="1475"/>
      <c r="M859" s="1475"/>
    </row>
    <row r="860" spans="1:13" ht="15.75" customHeight="1">
      <c r="A860" s="1475"/>
      <c r="B860" s="1475"/>
      <c r="C860" s="1475"/>
      <c r="D860" s="1475"/>
      <c r="E860" s="1475"/>
      <c r="F860" s="1475"/>
      <c r="G860" s="1475"/>
      <c r="H860" s="1475"/>
      <c r="I860" s="1475"/>
      <c r="J860" s="1475"/>
      <c r="K860" s="1475"/>
      <c r="L860" s="1475"/>
      <c r="M860" s="1475"/>
    </row>
    <row r="861" spans="1:13" ht="15.75" customHeight="1">
      <c r="A861" s="1475"/>
      <c r="B861" s="1475"/>
      <c r="C861" s="1475"/>
      <c r="D861" s="1475"/>
      <c r="E861" s="1475"/>
      <c r="F861" s="1475"/>
      <c r="G861" s="1475"/>
      <c r="H861" s="1475"/>
      <c r="I861" s="1475"/>
      <c r="J861" s="1475"/>
      <c r="K861" s="1475"/>
      <c r="L861" s="1475"/>
      <c r="M861" s="1475"/>
    </row>
    <row r="862" spans="1:13" ht="15.75" customHeight="1">
      <c r="A862" s="1475"/>
      <c r="B862" s="1475"/>
      <c r="C862" s="1475"/>
      <c r="D862" s="1475"/>
      <c r="E862" s="1475"/>
      <c r="F862" s="1475"/>
      <c r="G862" s="1475"/>
      <c r="H862" s="1475"/>
      <c r="I862" s="1475"/>
      <c r="J862" s="1475"/>
      <c r="K862" s="1475"/>
      <c r="L862" s="1475"/>
      <c r="M862" s="1475"/>
    </row>
    <row r="863" spans="1:13" ht="15.75" customHeight="1">
      <c r="A863" s="1475"/>
      <c r="B863" s="1475"/>
      <c r="C863" s="1475"/>
      <c r="D863" s="1475"/>
      <c r="E863" s="1475"/>
      <c r="F863" s="1475"/>
      <c r="G863" s="1475"/>
      <c r="H863" s="1475"/>
      <c r="I863" s="1475"/>
      <c r="J863" s="1475"/>
      <c r="K863" s="1475"/>
      <c r="L863" s="1475"/>
      <c r="M863" s="1475"/>
    </row>
    <row r="864" spans="1:13" ht="15.75" customHeight="1">
      <c r="A864" s="1475"/>
      <c r="B864" s="1475"/>
      <c r="C864" s="1475"/>
      <c r="D864" s="1475"/>
      <c r="E864" s="1475"/>
      <c r="F864" s="1475"/>
      <c r="G864" s="1475"/>
      <c r="H864" s="1475"/>
      <c r="I864" s="1475"/>
      <c r="J864" s="1475"/>
      <c r="K864" s="1475"/>
      <c r="L864" s="1475"/>
      <c r="M864" s="1475"/>
    </row>
    <row r="865" spans="1:13" ht="15.75" customHeight="1">
      <c r="A865" s="1475"/>
      <c r="B865" s="1475"/>
      <c r="C865" s="1475"/>
      <c r="D865" s="1475"/>
      <c r="E865" s="1475"/>
      <c r="F865" s="1475"/>
      <c r="G865" s="1475"/>
      <c r="H865" s="1475"/>
      <c r="I865" s="1475"/>
      <c r="J865" s="1475"/>
      <c r="K865" s="1475"/>
      <c r="L865" s="1475"/>
      <c r="M865" s="1475"/>
    </row>
    <row r="866" spans="1:13" ht="15.75" customHeight="1">
      <c r="A866" s="1475"/>
      <c r="B866" s="1475"/>
      <c r="C866" s="1475"/>
      <c r="D866" s="1475"/>
      <c r="E866" s="1475"/>
      <c r="F866" s="1475"/>
      <c r="G866" s="1475"/>
      <c r="H866" s="1475"/>
      <c r="I866" s="1475"/>
      <c r="J866" s="1475"/>
      <c r="K866" s="1475"/>
      <c r="L866" s="1475"/>
      <c r="M866" s="1475"/>
    </row>
    <row r="867" spans="1:13" ht="15.75" customHeight="1">
      <c r="A867" s="1475"/>
      <c r="B867" s="1475"/>
      <c r="C867" s="1475"/>
      <c r="D867" s="1475"/>
      <c r="E867" s="1475"/>
      <c r="F867" s="1475"/>
      <c r="G867" s="1475"/>
      <c r="H867" s="1475"/>
      <c r="I867" s="1475"/>
      <c r="J867" s="1475"/>
      <c r="K867" s="1475"/>
      <c r="L867" s="1475"/>
      <c r="M867" s="1475"/>
    </row>
    <row r="868" spans="1:13" ht="15.75" customHeight="1">
      <c r="A868" s="1475"/>
      <c r="B868" s="1475"/>
      <c r="C868" s="1475"/>
      <c r="D868" s="1475"/>
      <c r="E868" s="1475"/>
      <c r="F868" s="1475"/>
      <c r="G868" s="1475"/>
      <c r="H868" s="1475"/>
      <c r="I868" s="1475"/>
      <c r="J868" s="1475"/>
      <c r="K868" s="1475"/>
      <c r="L868" s="1475"/>
      <c r="M868" s="1475"/>
    </row>
    <row r="869" spans="1:13" ht="15.75" customHeight="1">
      <c r="A869" s="1475"/>
      <c r="B869" s="1475"/>
      <c r="C869" s="1475"/>
      <c r="D869" s="1475"/>
      <c r="E869" s="1475"/>
      <c r="F869" s="1475"/>
      <c r="G869" s="1475"/>
      <c r="H869" s="1475"/>
      <c r="I869" s="1475"/>
      <c r="J869" s="1475"/>
      <c r="K869" s="1475"/>
      <c r="L869" s="1475"/>
      <c r="M869" s="1475"/>
    </row>
    <row r="870" spans="1:13" ht="15.75" customHeight="1">
      <c r="A870" s="1475"/>
      <c r="B870" s="1475"/>
      <c r="C870" s="1475"/>
      <c r="D870" s="1475"/>
      <c r="E870" s="1475"/>
      <c r="F870" s="1475"/>
      <c r="G870" s="1475"/>
      <c r="H870" s="1475"/>
      <c r="I870" s="1475"/>
      <c r="J870" s="1475"/>
      <c r="K870" s="1475"/>
      <c r="L870" s="1475"/>
      <c r="M870" s="1475"/>
    </row>
    <row r="871" spans="1:13" ht="15.75" customHeight="1">
      <c r="A871" s="1475"/>
      <c r="B871" s="1475"/>
      <c r="C871" s="1475"/>
      <c r="D871" s="1475"/>
      <c r="E871" s="1475"/>
      <c r="F871" s="1475"/>
      <c r="G871" s="1475"/>
      <c r="H871" s="1475"/>
      <c r="I871" s="1475"/>
      <c r="J871" s="1475"/>
      <c r="K871" s="1475"/>
      <c r="L871" s="1475"/>
      <c r="M871" s="1475"/>
    </row>
    <row r="872" spans="1:13" ht="15.75" customHeight="1">
      <c r="A872" s="1475"/>
      <c r="B872" s="1475"/>
      <c r="C872" s="1475"/>
      <c r="D872" s="1475"/>
      <c r="E872" s="1475"/>
      <c r="F872" s="1475"/>
      <c r="G872" s="1475"/>
      <c r="H872" s="1475"/>
      <c r="I872" s="1475"/>
      <c r="J872" s="1475"/>
      <c r="K872" s="1475"/>
      <c r="L872" s="1475"/>
      <c r="M872" s="1475"/>
    </row>
    <row r="873" spans="1:13" ht="15.75" customHeight="1">
      <c r="A873" s="1475"/>
      <c r="B873" s="1475"/>
      <c r="C873" s="1475"/>
      <c r="D873" s="1475"/>
      <c r="E873" s="1475"/>
      <c r="F873" s="1475"/>
      <c r="G873" s="1475"/>
      <c r="H873" s="1475"/>
      <c r="I873" s="1475"/>
      <c r="J873" s="1475"/>
      <c r="K873" s="1475"/>
      <c r="L873" s="1475"/>
      <c r="M873" s="1475"/>
    </row>
    <row r="874" spans="1:13" ht="15.75" customHeight="1">
      <c r="A874" s="1475"/>
      <c r="B874" s="1475"/>
      <c r="C874" s="1475"/>
      <c r="D874" s="1475"/>
      <c r="E874" s="1475"/>
      <c r="F874" s="1475"/>
      <c r="G874" s="1475"/>
      <c r="H874" s="1475"/>
      <c r="I874" s="1475"/>
      <c r="J874" s="1475"/>
      <c r="K874" s="1475"/>
      <c r="L874" s="1475"/>
      <c r="M874" s="1475"/>
    </row>
    <row r="875" spans="1:13" ht="15.75" customHeight="1">
      <c r="A875" s="1475"/>
      <c r="B875" s="1475"/>
      <c r="C875" s="1475"/>
      <c r="D875" s="1475"/>
      <c r="E875" s="1475"/>
      <c r="F875" s="1475"/>
      <c r="G875" s="1475"/>
      <c r="H875" s="1475"/>
      <c r="I875" s="1475"/>
      <c r="J875" s="1475"/>
      <c r="K875" s="1475"/>
      <c r="L875" s="1475"/>
      <c r="M875" s="1475"/>
    </row>
    <row r="876" spans="1:13" ht="15.75" customHeight="1">
      <c r="A876" s="1475"/>
      <c r="B876" s="1475"/>
      <c r="C876" s="1475"/>
      <c r="D876" s="1475"/>
      <c r="E876" s="1475"/>
      <c r="F876" s="1475"/>
      <c r="G876" s="1475"/>
      <c r="H876" s="1475"/>
      <c r="I876" s="1475"/>
      <c r="J876" s="1475"/>
      <c r="K876" s="1475"/>
      <c r="L876" s="1475"/>
      <c r="M876" s="1475"/>
    </row>
    <row r="877" spans="1:13" ht="15.75" customHeight="1">
      <c r="A877" s="1475"/>
      <c r="B877" s="1475"/>
      <c r="C877" s="1475"/>
      <c r="D877" s="1475"/>
      <c r="E877" s="1475"/>
      <c r="F877" s="1475"/>
      <c r="G877" s="1475"/>
      <c r="H877" s="1475"/>
      <c r="I877" s="1475"/>
      <c r="J877" s="1475"/>
      <c r="K877" s="1475"/>
      <c r="L877" s="1475"/>
      <c r="M877" s="1475"/>
    </row>
    <row r="878" spans="1:13" ht="15.75" customHeight="1">
      <c r="A878" s="1475"/>
      <c r="B878" s="1475"/>
      <c r="C878" s="1475"/>
      <c r="D878" s="1475"/>
      <c r="E878" s="1475"/>
      <c r="F878" s="1475"/>
      <c r="G878" s="1475"/>
      <c r="H878" s="1475"/>
      <c r="I878" s="1475"/>
      <c r="J878" s="1475"/>
      <c r="K878" s="1475"/>
      <c r="L878" s="1475"/>
      <c r="M878" s="1475"/>
    </row>
    <row r="879" spans="1:13" ht="15.75" customHeight="1">
      <c r="A879" s="1475"/>
      <c r="B879" s="1475"/>
      <c r="C879" s="1475"/>
      <c r="D879" s="1475"/>
      <c r="E879" s="1475"/>
      <c r="F879" s="1475"/>
      <c r="G879" s="1475"/>
      <c r="H879" s="1475"/>
      <c r="I879" s="1475"/>
      <c r="J879" s="1475"/>
      <c r="K879" s="1475"/>
      <c r="L879" s="1475"/>
      <c r="M879" s="1475"/>
    </row>
    <row r="880" spans="1:13" ht="15.75" customHeight="1">
      <c r="A880" s="1475"/>
      <c r="B880" s="1475"/>
      <c r="C880" s="1475"/>
      <c r="D880" s="1475"/>
      <c r="E880" s="1475"/>
      <c r="F880" s="1475"/>
      <c r="G880" s="1475"/>
      <c r="H880" s="1475"/>
      <c r="I880" s="1475"/>
      <c r="J880" s="1475"/>
      <c r="K880" s="1475"/>
      <c r="L880" s="1475"/>
      <c r="M880" s="1475"/>
    </row>
    <row r="881" spans="1:13" ht="15.75" customHeight="1">
      <c r="A881" s="1475"/>
      <c r="B881" s="1475"/>
      <c r="C881" s="1475"/>
      <c r="D881" s="1475"/>
      <c r="E881" s="1475"/>
      <c r="F881" s="1475"/>
      <c r="G881" s="1475"/>
      <c r="H881" s="1475"/>
      <c r="I881" s="1475"/>
      <c r="J881" s="1475"/>
      <c r="K881" s="1475"/>
      <c r="L881" s="1475"/>
      <c r="M881" s="1475"/>
    </row>
    <row r="882" spans="1:13" ht="15.75" customHeight="1">
      <c r="A882" s="1475"/>
      <c r="B882" s="1475"/>
      <c r="C882" s="1475"/>
      <c r="D882" s="1475"/>
      <c r="E882" s="1475"/>
      <c r="F882" s="1475"/>
      <c r="G882" s="1475"/>
      <c r="H882" s="1475"/>
      <c r="I882" s="1475"/>
      <c r="J882" s="1475"/>
      <c r="K882" s="1475"/>
      <c r="L882" s="1475"/>
      <c r="M882" s="1475"/>
    </row>
    <row r="883" spans="1:13" ht="15.75" customHeight="1">
      <c r="A883" s="1475"/>
      <c r="B883" s="1475"/>
      <c r="C883" s="1475"/>
      <c r="D883" s="1475"/>
      <c r="E883" s="1475"/>
      <c r="F883" s="1475"/>
      <c r="G883" s="1475"/>
      <c r="H883" s="1475"/>
      <c r="I883" s="1475"/>
      <c r="J883" s="1475"/>
      <c r="K883" s="1475"/>
      <c r="L883" s="1475"/>
      <c r="M883" s="1475"/>
    </row>
    <row r="884" spans="1:13" ht="15.75" customHeight="1">
      <c r="A884" s="1475"/>
      <c r="B884" s="1475"/>
      <c r="C884" s="1475"/>
      <c r="D884" s="1475"/>
      <c r="E884" s="1475"/>
      <c r="F884" s="1475"/>
      <c r="G884" s="1475"/>
      <c r="H884" s="1475"/>
      <c r="I884" s="1475"/>
      <c r="J884" s="1475"/>
      <c r="K884" s="1475"/>
      <c r="L884" s="1475"/>
      <c r="M884" s="1475"/>
    </row>
    <row r="885" spans="1:13" ht="15.75" customHeight="1">
      <c r="A885" s="1475"/>
      <c r="B885" s="1475"/>
      <c r="C885" s="1475"/>
      <c r="D885" s="1475"/>
      <c r="E885" s="1475"/>
      <c r="F885" s="1475"/>
      <c r="G885" s="1475"/>
      <c r="H885" s="1475"/>
      <c r="I885" s="1475"/>
      <c r="J885" s="1475"/>
      <c r="K885" s="1475"/>
      <c r="L885" s="1475"/>
      <c r="M885" s="1475"/>
    </row>
    <row r="886" spans="1:13" ht="15.75" customHeight="1">
      <c r="A886" s="1475"/>
      <c r="B886" s="1475"/>
      <c r="C886" s="1475"/>
      <c r="D886" s="1475"/>
      <c r="E886" s="1475"/>
      <c r="F886" s="1475"/>
      <c r="G886" s="1475"/>
      <c r="H886" s="1475"/>
      <c r="I886" s="1475"/>
      <c r="J886" s="1475"/>
      <c r="K886" s="1475"/>
      <c r="L886" s="1475"/>
      <c r="M886" s="1475"/>
    </row>
    <row r="887" spans="1:13" ht="15.75" customHeight="1">
      <c r="A887" s="1475"/>
      <c r="B887" s="1475"/>
      <c r="C887" s="1475"/>
      <c r="D887" s="1475"/>
      <c r="E887" s="1475"/>
      <c r="F887" s="1475"/>
      <c r="G887" s="1475"/>
      <c r="H887" s="1475"/>
      <c r="I887" s="1475"/>
      <c r="J887" s="1475"/>
      <c r="K887" s="1475"/>
      <c r="L887" s="1475"/>
      <c r="M887" s="1475"/>
    </row>
    <row r="888" spans="1:13" ht="15.75" customHeight="1">
      <c r="A888" s="1475"/>
      <c r="B888" s="1475"/>
      <c r="C888" s="1475"/>
      <c r="D888" s="1475"/>
      <c r="E888" s="1475"/>
      <c r="F888" s="1475"/>
      <c r="G888" s="1475"/>
      <c r="H888" s="1475"/>
      <c r="I888" s="1475"/>
      <c r="J888" s="1475"/>
      <c r="K888" s="1475"/>
      <c r="L888" s="1475"/>
      <c r="M888" s="1475"/>
    </row>
    <row r="889" spans="1:13" ht="15.75" customHeight="1">
      <c r="A889" s="1475"/>
      <c r="B889" s="1475"/>
      <c r="C889" s="1475"/>
      <c r="D889" s="1475"/>
      <c r="E889" s="1475"/>
      <c r="F889" s="1475"/>
      <c r="G889" s="1475"/>
      <c r="H889" s="1475"/>
      <c r="I889" s="1475"/>
      <c r="J889" s="1475"/>
      <c r="K889" s="1475"/>
      <c r="L889" s="1475"/>
      <c r="M889" s="1475"/>
    </row>
    <row r="890" spans="1:13" ht="15.75" customHeight="1">
      <c r="A890" s="1475"/>
      <c r="B890" s="1475"/>
      <c r="C890" s="1475"/>
      <c r="D890" s="1475"/>
      <c r="E890" s="1475"/>
      <c r="F890" s="1475"/>
      <c r="G890" s="1475"/>
      <c r="H890" s="1475"/>
      <c r="I890" s="1475"/>
      <c r="J890" s="1475"/>
      <c r="K890" s="1475"/>
      <c r="L890" s="1475"/>
      <c r="M890" s="1475"/>
    </row>
    <row r="891" spans="1:13" ht="15.75" customHeight="1">
      <c r="A891" s="1475"/>
      <c r="B891" s="1475"/>
      <c r="C891" s="1475"/>
      <c r="D891" s="1475"/>
      <c r="E891" s="1475"/>
      <c r="F891" s="1475"/>
      <c r="G891" s="1475"/>
      <c r="H891" s="1475"/>
      <c r="I891" s="1475"/>
      <c r="J891" s="1475"/>
      <c r="K891" s="1475"/>
      <c r="L891" s="1475"/>
      <c r="M891" s="1475"/>
    </row>
    <row r="892" spans="1:13" ht="15.75" customHeight="1">
      <c r="A892" s="1475"/>
      <c r="B892" s="1475"/>
      <c r="C892" s="1475"/>
      <c r="D892" s="1475"/>
      <c r="E892" s="1475"/>
      <c r="F892" s="1475"/>
      <c r="G892" s="1475"/>
      <c r="H892" s="1475"/>
      <c r="I892" s="1475"/>
      <c r="J892" s="1475"/>
      <c r="K892" s="1475"/>
      <c r="L892" s="1475"/>
      <c r="M892" s="1475"/>
    </row>
    <row r="893" spans="1:13" ht="15.75" customHeight="1">
      <c r="A893" s="1475"/>
      <c r="B893" s="1475"/>
      <c r="C893" s="1475"/>
      <c r="D893" s="1475"/>
      <c r="E893" s="1475"/>
      <c r="F893" s="1475"/>
      <c r="G893" s="1475"/>
      <c r="H893" s="1475"/>
      <c r="I893" s="1475"/>
      <c r="J893" s="1475"/>
      <c r="K893" s="1475"/>
      <c r="L893" s="1475"/>
      <c r="M893" s="1475"/>
    </row>
    <row r="894" spans="1:13" ht="15.75" customHeight="1">
      <c r="A894" s="1475"/>
      <c r="B894" s="1475"/>
      <c r="C894" s="1475"/>
      <c r="D894" s="1475"/>
      <c r="E894" s="1475"/>
      <c r="F894" s="1475"/>
      <c r="G894" s="1475"/>
      <c r="H894" s="1475"/>
      <c r="I894" s="1475"/>
      <c r="J894" s="1475"/>
      <c r="K894" s="1475"/>
      <c r="L894" s="1475"/>
      <c r="M894" s="1475"/>
    </row>
    <row r="895" spans="1:13" ht="15.75" customHeight="1">
      <c r="A895" s="1475"/>
      <c r="B895" s="1475"/>
      <c r="C895" s="1475"/>
      <c r="D895" s="1475"/>
      <c r="E895" s="1475"/>
      <c r="F895" s="1475"/>
      <c r="G895" s="1475"/>
      <c r="H895" s="1475"/>
      <c r="I895" s="1475"/>
      <c r="J895" s="1475"/>
      <c r="K895" s="1475"/>
      <c r="L895" s="1475"/>
      <c r="M895" s="1475"/>
    </row>
    <row r="896" spans="1:13" ht="15.75" customHeight="1">
      <c r="A896" s="1475"/>
      <c r="B896" s="1475"/>
      <c r="C896" s="1475"/>
      <c r="D896" s="1475"/>
      <c r="E896" s="1475"/>
      <c r="F896" s="1475"/>
      <c r="G896" s="1475"/>
      <c r="H896" s="1475"/>
      <c r="I896" s="1475"/>
      <c r="J896" s="1475"/>
      <c r="K896" s="1475"/>
      <c r="L896" s="1475"/>
      <c r="M896" s="1475"/>
    </row>
    <row r="897" spans="1:13" ht="15.75" customHeight="1">
      <c r="A897" s="1475"/>
      <c r="B897" s="1475"/>
      <c r="C897" s="1475"/>
      <c r="D897" s="1475"/>
      <c r="E897" s="1475"/>
      <c r="F897" s="1475"/>
      <c r="G897" s="1475"/>
      <c r="H897" s="1475"/>
      <c r="I897" s="1475"/>
      <c r="J897" s="1475"/>
      <c r="K897" s="1475"/>
      <c r="L897" s="1475"/>
      <c r="M897" s="1475"/>
    </row>
    <row r="898" spans="1:13" ht="15.75" customHeight="1">
      <c r="A898" s="1475"/>
      <c r="B898" s="1475"/>
      <c r="C898" s="1475"/>
      <c r="D898" s="1475"/>
      <c r="E898" s="1475"/>
      <c r="F898" s="1475"/>
      <c r="G898" s="1475"/>
      <c r="H898" s="1475"/>
      <c r="I898" s="1475"/>
      <c r="J898" s="1475"/>
      <c r="K898" s="1475"/>
      <c r="L898" s="1475"/>
      <c r="M898" s="1475"/>
    </row>
    <row r="899" spans="1:13" ht="15.75" customHeight="1">
      <c r="A899" s="1475"/>
      <c r="B899" s="1475"/>
      <c r="C899" s="1475"/>
      <c r="D899" s="1475"/>
      <c r="E899" s="1475"/>
      <c r="F899" s="1475"/>
      <c r="G899" s="1475"/>
      <c r="H899" s="1475"/>
      <c r="I899" s="1475"/>
      <c r="J899" s="1475"/>
      <c r="K899" s="1475"/>
      <c r="L899" s="1475"/>
      <c r="M899" s="1475"/>
    </row>
    <row r="900" spans="1:13" ht="15.75" customHeight="1">
      <c r="A900" s="1475"/>
      <c r="B900" s="1475"/>
      <c r="C900" s="1475"/>
      <c r="D900" s="1475"/>
      <c r="E900" s="1475"/>
      <c r="F900" s="1475"/>
      <c r="G900" s="1475"/>
      <c r="H900" s="1475"/>
      <c r="I900" s="1475"/>
      <c r="J900" s="1475"/>
      <c r="K900" s="1475"/>
      <c r="L900" s="1475"/>
      <c r="M900" s="1475"/>
    </row>
    <row r="901" spans="1:13" ht="15.75" customHeight="1">
      <c r="A901" s="1475"/>
      <c r="B901" s="1475"/>
      <c r="C901" s="1475"/>
      <c r="D901" s="1475"/>
      <c r="E901" s="1475"/>
      <c r="F901" s="1475"/>
      <c r="G901" s="1475"/>
      <c r="H901" s="1475"/>
      <c r="I901" s="1475"/>
      <c r="J901" s="1475"/>
      <c r="K901" s="1475"/>
      <c r="L901" s="1475"/>
      <c r="M901" s="1475"/>
    </row>
    <row r="902" spans="1:13" ht="15.75" customHeight="1">
      <c r="A902" s="1475"/>
      <c r="B902" s="1475"/>
      <c r="C902" s="1475"/>
      <c r="D902" s="1475"/>
      <c r="E902" s="1475"/>
      <c r="F902" s="1475"/>
      <c r="G902" s="1475"/>
      <c r="H902" s="1475"/>
      <c r="I902" s="1475"/>
      <c r="J902" s="1475"/>
      <c r="K902" s="1475"/>
      <c r="L902" s="1475"/>
      <c r="M902" s="1475"/>
    </row>
    <row r="903" spans="1:13" ht="15.75" customHeight="1">
      <c r="A903" s="1475"/>
      <c r="B903" s="1475"/>
      <c r="C903" s="1475"/>
      <c r="D903" s="1475"/>
      <c r="E903" s="1475"/>
      <c r="F903" s="1475"/>
      <c r="G903" s="1475"/>
      <c r="H903" s="1475"/>
      <c r="I903" s="1475"/>
      <c r="J903" s="1475"/>
      <c r="K903" s="1475"/>
      <c r="L903" s="1475"/>
      <c r="M903" s="1475"/>
    </row>
    <row r="904" spans="1:13" ht="15.75" customHeight="1">
      <c r="A904" s="1475"/>
      <c r="B904" s="1475"/>
      <c r="C904" s="1475"/>
      <c r="D904" s="1475"/>
      <c r="E904" s="1475"/>
      <c r="F904" s="1475"/>
      <c r="G904" s="1475"/>
      <c r="H904" s="1475"/>
      <c r="I904" s="1475"/>
      <c r="J904" s="1475"/>
      <c r="K904" s="1475"/>
      <c r="L904" s="1475"/>
      <c r="M904" s="1475"/>
    </row>
    <row r="905" spans="1:13" ht="15.75" customHeight="1">
      <c r="A905" s="1475"/>
      <c r="B905" s="1475"/>
      <c r="C905" s="1475"/>
      <c r="D905" s="1475"/>
      <c r="E905" s="1475"/>
      <c r="F905" s="1475"/>
      <c r="G905" s="1475"/>
      <c r="H905" s="1475"/>
      <c r="I905" s="1475"/>
      <c r="J905" s="1475"/>
      <c r="K905" s="1475"/>
      <c r="L905" s="1475"/>
      <c r="M905" s="1475"/>
    </row>
    <row r="906" spans="1:13" ht="15.75" customHeight="1">
      <c r="A906" s="1475"/>
      <c r="B906" s="1475"/>
      <c r="C906" s="1475"/>
      <c r="D906" s="1475"/>
      <c r="E906" s="1475"/>
      <c r="F906" s="1475"/>
      <c r="G906" s="1475"/>
      <c r="H906" s="1475"/>
      <c r="I906" s="1475"/>
      <c r="J906" s="1475"/>
      <c r="K906" s="1475"/>
      <c r="L906" s="1475"/>
      <c r="M906" s="1475"/>
    </row>
    <row r="907" spans="1:13" ht="15.75" customHeight="1">
      <c r="A907" s="1475"/>
      <c r="B907" s="1475"/>
      <c r="C907" s="1475"/>
      <c r="D907" s="1475"/>
      <c r="E907" s="1475"/>
      <c r="F907" s="1475"/>
      <c r="G907" s="1475"/>
      <c r="H907" s="1475"/>
      <c r="I907" s="1475"/>
      <c r="J907" s="1475"/>
      <c r="K907" s="1475"/>
      <c r="L907" s="1475"/>
      <c r="M907" s="1475"/>
    </row>
    <row r="908" spans="1:13" ht="15.75" customHeight="1">
      <c r="A908" s="1475"/>
      <c r="B908" s="1475"/>
      <c r="C908" s="1475"/>
      <c r="D908" s="1475"/>
      <c r="E908" s="1475"/>
      <c r="F908" s="1475"/>
      <c r="G908" s="1475"/>
      <c r="H908" s="1475"/>
      <c r="I908" s="1475"/>
      <c r="J908" s="1475"/>
      <c r="K908" s="1475"/>
      <c r="L908" s="1475"/>
      <c r="M908" s="1475"/>
    </row>
    <row r="909" spans="1:13" ht="15.75" customHeight="1">
      <c r="A909" s="1475"/>
      <c r="B909" s="1475"/>
      <c r="C909" s="1475"/>
      <c r="D909" s="1475"/>
      <c r="E909" s="1475"/>
      <c r="F909" s="1475"/>
      <c r="G909" s="1475"/>
      <c r="H909" s="1475"/>
      <c r="I909" s="1475"/>
      <c r="J909" s="1475"/>
      <c r="K909" s="1475"/>
      <c r="L909" s="1475"/>
      <c r="M909" s="1475"/>
    </row>
    <row r="910" spans="1:13" ht="15.75" customHeight="1">
      <c r="A910" s="1475"/>
      <c r="B910" s="1475"/>
      <c r="C910" s="1475"/>
      <c r="D910" s="1475"/>
      <c r="E910" s="1475"/>
      <c r="F910" s="1475"/>
      <c r="G910" s="1475"/>
      <c r="H910" s="1475"/>
      <c r="I910" s="1475"/>
      <c r="J910" s="1475"/>
      <c r="K910" s="1475"/>
      <c r="L910" s="1475"/>
      <c r="M910" s="1475"/>
    </row>
    <row r="911" spans="1:13" ht="15.75" customHeight="1">
      <c r="A911" s="1475"/>
      <c r="B911" s="1475"/>
      <c r="C911" s="1475"/>
      <c r="D911" s="1475"/>
      <c r="E911" s="1475"/>
      <c r="F911" s="1475"/>
      <c r="G911" s="1475"/>
      <c r="H911" s="1475"/>
      <c r="I911" s="1475"/>
      <c r="J911" s="1475"/>
      <c r="K911" s="1475"/>
      <c r="L911" s="1475"/>
      <c r="M911" s="1475"/>
    </row>
    <row r="912" spans="1:13" ht="15.75" customHeight="1">
      <c r="A912" s="1475"/>
      <c r="B912" s="1475"/>
      <c r="C912" s="1475"/>
      <c r="D912" s="1475"/>
      <c r="E912" s="1475"/>
      <c r="F912" s="1475"/>
      <c r="G912" s="1475"/>
      <c r="H912" s="1475"/>
      <c r="I912" s="1475"/>
      <c r="J912" s="1475"/>
      <c r="K912" s="1475"/>
      <c r="L912" s="1475"/>
      <c r="M912" s="1475"/>
    </row>
    <row r="913" spans="1:13" ht="15.75" customHeight="1">
      <c r="A913" s="1475"/>
      <c r="B913" s="1475"/>
      <c r="C913" s="1475"/>
      <c r="D913" s="1475"/>
      <c r="E913" s="1475"/>
      <c r="F913" s="1475"/>
      <c r="G913" s="1475"/>
      <c r="H913" s="1475"/>
      <c r="I913" s="1475"/>
      <c r="J913" s="1475"/>
      <c r="K913" s="1475"/>
      <c r="L913" s="1475"/>
      <c r="M913" s="1475"/>
    </row>
    <row r="914" spans="1:13" ht="15.75" customHeight="1">
      <c r="A914" s="1475"/>
      <c r="B914" s="1475"/>
      <c r="C914" s="1475"/>
      <c r="D914" s="1475"/>
      <c r="E914" s="1475"/>
      <c r="F914" s="1475"/>
      <c r="G914" s="1475"/>
      <c r="H914" s="1475"/>
      <c r="I914" s="1475"/>
      <c r="J914" s="1475"/>
      <c r="K914" s="1475"/>
      <c r="L914" s="1475"/>
      <c r="M914" s="1475"/>
    </row>
    <row r="915" spans="1:13" ht="15.75" customHeight="1">
      <c r="A915" s="1475"/>
      <c r="B915" s="1475"/>
      <c r="C915" s="1475"/>
      <c r="D915" s="1475"/>
      <c r="E915" s="1475"/>
      <c r="F915" s="1475"/>
      <c r="G915" s="1475"/>
      <c r="H915" s="1475"/>
      <c r="I915" s="1475"/>
      <c r="J915" s="1475"/>
      <c r="K915" s="1475"/>
      <c r="L915" s="1475"/>
      <c r="M915" s="1475"/>
    </row>
    <row r="916" spans="1:13" ht="15.75" customHeight="1">
      <c r="A916" s="1475"/>
      <c r="B916" s="1475"/>
      <c r="C916" s="1475"/>
      <c r="D916" s="1475"/>
      <c r="E916" s="1475"/>
      <c r="F916" s="1475"/>
      <c r="G916" s="1475"/>
      <c r="H916" s="1475"/>
      <c r="I916" s="1475"/>
      <c r="J916" s="1475"/>
      <c r="K916" s="1475"/>
      <c r="L916" s="1475"/>
      <c r="M916" s="1475"/>
    </row>
    <row r="917" spans="1:13" ht="15.75" customHeight="1">
      <c r="A917" s="1475"/>
      <c r="B917" s="1475"/>
      <c r="C917" s="1475"/>
      <c r="D917" s="1475"/>
      <c r="E917" s="1475"/>
      <c r="F917" s="1475"/>
      <c r="G917" s="1475"/>
      <c r="H917" s="1475"/>
      <c r="I917" s="1475"/>
      <c r="J917" s="1475"/>
      <c r="K917" s="1475"/>
      <c r="L917" s="1475"/>
      <c r="M917" s="1475"/>
    </row>
    <row r="918" spans="1:13" ht="15.75" customHeight="1">
      <c r="A918" s="1475"/>
      <c r="B918" s="1475"/>
      <c r="C918" s="1475"/>
      <c r="D918" s="1475"/>
      <c r="E918" s="1475"/>
      <c r="F918" s="1475"/>
      <c r="G918" s="1475"/>
      <c r="H918" s="1475"/>
      <c r="I918" s="1475"/>
      <c r="J918" s="1475"/>
      <c r="K918" s="1475"/>
      <c r="L918" s="1475"/>
      <c r="M918" s="1475"/>
    </row>
    <row r="919" spans="1:13" ht="15.75" customHeight="1">
      <c r="A919" s="1475"/>
      <c r="B919" s="1475"/>
      <c r="C919" s="1475"/>
      <c r="D919" s="1475"/>
      <c r="E919" s="1475"/>
      <c r="F919" s="1475"/>
      <c r="G919" s="1475"/>
      <c r="H919" s="1475"/>
      <c r="I919" s="1475"/>
      <c r="J919" s="1475"/>
      <c r="K919" s="1475"/>
      <c r="L919" s="1475"/>
      <c r="M919" s="1475"/>
    </row>
    <row r="920" spans="1:13" ht="15.75" customHeight="1">
      <c r="A920" s="1475"/>
      <c r="B920" s="1475"/>
      <c r="C920" s="1475"/>
      <c r="D920" s="1475"/>
      <c r="E920" s="1475"/>
      <c r="F920" s="1475"/>
      <c r="G920" s="1475"/>
      <c r="H920" s="1475"/>
      <c r="I920" s="1475"/>
      <c r="J920" s="1475"/>
      <c r="K920" s="1475"/>
      <c r="L920" s="1475"/>
      <c r="M920" s="1475"/>
    </row>
    <row r="921" spans="1:13" ht="15.75" customHeight="1">
      <c r="A921" s="1475"/>
      <c r="B921" s="1475"/>
      <c r="C921" s="1475"/>
      <c r="D921" s="1475"/>
      <c r="E921" s="1475"/>
      <c r="F921" s="1475"/>
      <c r="G921" s="1475"/>
      <c r="H921" s="1475"/>
      <c r="I921" s="1475"/>
      <c r="J921" s="1475"/>
      <c r="K921" s="1475"/>
      <c r="L921" s="1475"/>
      <c r="M921" s="1475"/>
    </row>
    <row r="922" spans="1:13" ht="15.75" customHeight="1">
      <c r="A922" s="1475"/>
      <c r="B922" s="1475"/>
      <c r="C922" s="1475"/>
      <c r="D922" s="1475"/>
      <c r="E922" s="1475"/>
      <c r="F922" s="1475"/>
      <c r="G922" s="1475"/>
      <c r="H922" s="1475"/>
      <c r="I922" s="1475"/>
      <c r="J922" s="1475"/>
      <c r="K922" s="1475"/>
      <c r="L922" s="1475"/>
      <c r="M922" s="1475"/>
    </row>
    <row r="923" spans="1:13" ht="15.75" customHeight="1">
      <c r="A923" s="1475"/>
      <c r="B923" s="1475"/>
      <c r="C923" s="1475"/>
      <c r="D923" s="1475"/>
      <c r="E923" s="1475"/>
      <c r="F923" s="1475"/>
      <c r="G923" s="1475"/>
      <c r="H923" s="1475"/>
      <c r="I923" s="1475"/>
      <c r="J923" s="1475"/>
      <c r="K923" s="1475"/>
      <c r="L923" s="1475"/>
      <c r="M923" s="1475"/>
    </row>
    <row r="924" spans="1:13" ht="15.75" customHeight="1">
      <c r="A924" s="1475"/>
      <c r="B924" s="1475"/>
      <c r="C924" s="1475"/>
      <c r="D924" s="1475"/>
      <c r="E924" s="1475"/>
      <c r="F924" s="1475"/>
      <c r="G924" s="1475"/>
      <c r="H924" s="1475"/>
      <c r="I924" s="1475"/>
      <c r="J924" s="1475"/>
      <c r="K924" s="1475"/>
      <c r="L924" s="1475"/>
      <c r="M924" s="1475"/>
    </row>
    <row r="925" spans="1:13" ht="15.75" customHeight="1">
      <c r="A925" s="1475"/>
      <c r="B925" s="1475"/>
      <c r="C925" s="1475"/>
      <c r="D925" s="1475"/>
      <c r="E925" s="1475"/>
      <c r="F925" s="1475"/>
      <c r="G925" s="1475"/>
      <c r="H925" s="1475"/>
      <c r="I925" s="1475"/>
      <c r="J925" s="1475"/>
      <c r="K925" s="1475"/>
      <c r="L925" s="1475"/>
      <c r="M925" s="1475"/>
    </row>
    <row r="926" spans="1:13" ht="15.75" customHeight="1">
      <c r="A926" s="1475"/>
      <c r="B926" s="1475"/>
      <c r="C926" s="1475"/>
      <c r="D926" s="1475"/>
      <c r="E926" s="1475"/>
      <c r="F926" s="1475"/>
      <c r="G926" s="1475"/>
      <c r="H926" s="1475"/>
      <c r="I926" s="1475"/>
      <c r="J926" s="1475"/>
      <c r="K926" s="1475"/>
      <c r="L926" s="1475"/>
      <c r="M926" s="1475"/>
    </row>
    <row r="927" spans="1:13" ht="15.75" customHeight="1">
      <c r="A927" s="1475"/>
      <c r="B927" s="1475"/>
      <c r="C927" s="1475"/>
      <c r="D927" s="1475"/>
      <c r="E927" s="1475"/>
      <c r="F927" s="1475"/>
      <c r="G927" s="1475"/>
      <c r="H927" s="1475"/>
      <c r="I927" s="1475"/>
      <c r="J927" s="1475"/>
      <c r="K927" s="1475"/>
      <c r="L927" s="1475"/>
      <c r="M927" s="1475"/>
    </row>
    <row r="928" spans="1:13" ht="15.75" customHeight="1">
      <c r="A928" s="1475"/>
      <c r="B928" s="1475"/>
      <c r="C928" s="1475"/>
      <c r="D928" s="1475"/>
      <c r="E928" s="1475"/>
      <c r="F928" s="1475"/>
      <c r="G928" s="1475"/>
      <c r="H928" s="1475"/>
      <c r="I928" s="1475"/>
      <c r="J928" s="1475"/>
      <c r="K928" s="1475"/>
      <c r="L928" s="1475"/>
      <c r="M928" s="1475"/>
    </row>
    <row r="929" spans="1:13" ht="15.75" customHeight="1">
      <c r="A929" s="1475"/>
      <c r="B929" s="1475"/>
      <c r="C929" s="1475"/>
      <c r="D929" s="1475"/>
      <c r="E929" s="1475"/>
      <c r="F929" s="1475"/>
      <c r="G929" s="1475"/>
      <c r="H929" s="1475"/>
      <c r="I929" s="1475"/>
      <c r="J929" s="1475"/>
      <c r="K929" s="1475"/>
      <c r="L929" s="1475"/>
      <c r="M929" s="1475"/>
    </row>
    <row r="930" spans="1:13" ht="15.75" customHeight="1">
      <c r="A930" s="1475"/>
      <c r="B930" s="1475"/>
      <c r="C930" s="1475"/>
      <c r="D930" s="1475"/>
      <c r="E930" s="1475"/>
      <c r="F930" s="1475"/>
      <c r="G930" s="1475"/>
      <c r="H930" s="1475"/>
      <c r="I930" s="1475"/>
      <c r="J930" s="1475"/>
      <c r="K930" s="1475"/>
      <c r="L930" s="1475"/>
      <c r="M930" s="1475"/>
    </row>
    <row r="931" spans="1:13" ht="15.75" customHeight="1">
      <c r="A931" s="1475"/>
      <c r="B931" s="1475"/>
      <c r="C931" s="1475"/>
      <c r="D931" s="1475"/>
      <c r="E931" s="1475"/>
      <c r="F931" s="1475"/>
      <c r="G931" s="1475"/>
      <c r="H931" s="1475"/>
      <c r="I931" s="1475"/>
      <c r="J931" s="1475"/>
      <c r="K931" s="1475"/>
      <c r="L931" s="1475"/>
      <c r="M931" s="1475"/>
    </row>
    <row r="932" spans="1:13" ht="15.75" customHeight="1">
      <c r="A932" s="1475"/>
      <c r="B932" s="1475"/>
      <c r="C932" s="1475"/>
      <c r="D932" s="1475"/>
      <c r="E932" s="1475"/>
      <c r="F932" s="1475"/>
      <c r="G932" s="1475"/>
      <c r="H932" s="1475"/>
      <c r="I932" s="1475"/>
      <c r="J932" s="1475"/>
      <c r="K932" s="1475"/>
      <c r="L932" s="1475"/>
      <c r="M932" s="1475"/>
    </row>
    <row r="933" spans="1:13" ht="15.75" customHeight="1">
      <c r="A933" s="1475"/>
      <c r="B933" s="1475"/>
      <c r="C933" s="1475"/>
      <c r="D933" s="1475"/>
      <c r="E933" s="1475"/>
      <c r="F933" s="1475"/>
      <c r="G933" s="1475"/>
      <c r="H933" s="1475"/>
      <c r="I933" s="1475"/>
      <c r="J933" s="1475"/>
      <c r="K933" s="1475"/>
      <c r="L933" s="1475"/>
      <c r="M933" s="1475"/>
    </row>
    <row r="934" spans="1:13" ht="15.75" customHeight="1">
      <c r="A934" s="1475"/>
      <c r="B934" s="1475"/>
      <c r="C934" s="1475"/>
      <c r="D934" s="1475"/>
      <c r="E934" s="1475"/>
      <c r="F934" s="1475"/>
      <c r="G934" s="1475"/>
      <c r="H934" s="1475"/>
      <c r="I934" s="1475"/>
      <c r="J934" s="1475"/>
      <c r="K934" s="1475"/>
      <c r="L934" s="1475"/>
      <c r="M934" s="1475"/>
    </row>
    <row r="935" spans="1:13" ht="15.75" customHeight="1">
      <c r="A935" s="1475"/>
      <c r="B935" s="1475"/>
      <c r="C935" s="1475"/>
      <c r="D935" s="1475"/>
      <c r="E935" s="1475"/>
      <c r="F935" s="1475"/>
      <c r="G935" s="1475"/>
      <c r="H935" s="1475"/>
      <c r="I935" s="1475"/>
      <c r="J935" s="1475"/>
      <c r="K935" s="1475"/>
      <c r="L935" s="1475"/>
      <c r="M935" s="1475"/>
    </row>
    <row r="936" spans="1:13" ht="15.75" customHeight="1">
      <c r="A936" s="1475"/>
      <c r="B936" s="1475"/>
      <c r="C936" s="1475"/>
      <c r="D936" s="1475"/>
      <c r="E936" s="1475"/>
      <c r="F936" s="1475"/>
      <c r="G936" s="1475"/>
      <c r="H936" s="1475"/>
      <c r="I936" s="1475"/>
      <c r="J936" s="1475"/>
      <c r="K936" s="1475"/>
      <c r="L936" s="1475"/>
      <c r="M936" s="1475"/>
    </row>
    <row r="937" spans="1:13" ht="15.75" customHeight="1">
      <c r="A937" s="1475"/>
      <c r="B937" s="1475"/>
      <c r="C937" s="1475"/>
      <c r="D937" s="1475"/>
      <c r="E937" s="1475"/>
      <c r="F937" s="1475"/>
      <c r="G937" s="1475"/>
      <c r="H937" s="1475"/>
      <c r="I937" s="1475"/>
      <c r="J937" s="1475"/>
      <c r="K937" s="1475"/>
      <c r="L937" s="1475"/>
      <c r="M937" s="1475"/>
    </row>
    <row r="938" spans="1:13" ht="15.75" customHeight="1">
      <c r="A938" s="1475"/>
      <c r="B938" s="1475"/>
      <c r="C938" s="1475"/>
      <c r="D938" s="1475"/>
      <c r="E938" s="1475"/>
      <c r="F938" s="1475"/>
      <c r="G938" s="1475"/>
      <c r="H938" s="1475"/>
      <c r="I938" s="1475"/>
      <c r="J938" s="1475"/>
      <c r="K938" s="1475"/>
      <c r="L938" s="1475"/>
      <c r="M938" s="1475"/>
    </row>
    <row r="939" spans="1:13" ht="15.75" customHeight="1">
      <c r="A939" s="1475"/>
      <c r="B939" s="1475"/>
      <c r="C939" s="1475"/>
      <c r="D939" s="1475"/>
      <c r="E939" s="1475"/>
      <c r="F939" s="1475"/>
      <c r="G939" s="1475"/>
      <c r="H939" s="1475"/>
      <c r="I939" s="1475"/>
      <c r="J939" s="1475"/>
      <c r="K939" s="1475"/>
      <c r="L939" s="1475"/>
      <c r="M939" s="1475"/>
    </row>
    <row r="940" spans="1:13" ht="15.75" customHeight="1">
      <c r="A940" s="1475"/>
      <c r="B940" s="1475"/>
      <c r="C940" s="1475"/>
      <c r="D940" s="1475"/>
      <c r="E940" s="1475"/>
      <c r="F940" s="1475"/>
      <c r="G940" s="1475"/>
      <c r="H940" s="1475"/>
      <c r="I940" s="1475"/>
      <c r="J940" s="1475"/>
      <c r="K940" s="1475"/>
      <c r="L940" s="1475"/>
      <c r="M940" s="1475"/>
    </row>
    <row r="941" spans="1:13" ht="15.75" customHeight="1">
      <c r="A941" s="1475"/>
      <c r="B941" s="1475"/>
      <c r="C941" s="1475"/>
      <c r="D941" s="1475"/>
      <c r="E941" s="1475"/>
      <c r="F941" s="1475"/>
      <c r="G941" s="1475"/>
      <c r="H941" s="1475"/>
      <c r="I941" s="1475"/>
      <c r="J941" s="1475"/>
      <c r="K941" s="1475"/>
      <c r="L941" s="1475"/>
      <c r="M941" s="1475"/>
    </row>
    <row r="942" spans="1:13" ht="15.75" customHeight="1">
      <c r="A942" s="1475"/>
      <c r="B942" s="1475"/>
      <c r="C942" s="1475"/>
      <c r="D942" s="1475"/>
      <c r="E942" s="1475"/>
      <c r="F942" s="1475"/>
      <c r="G942" s="1475"/>
      <c r="H942" s="1475"/>
      <c r="I942" s="1475"/>
      <c r="J942" s="1475"/>
      <c r="K942" s="1475"/>
      <c r="L942" s="1475"/>
      <c r="M942" s="1475"/>
    </row>
    <row r="943" spans="1:13" ht="15.75" customHeight="1">
      <c r="A943" s="1475"/>
      <c r="B943" s="1475"/>
      <c r="C943" s="1475"/>
      <c r="D943" s="1475"/>
      <c r="E943" s="1475"/>
      <c r="F943" s="1475"/>
      <c r="G943" s="1475"/>
      <c r="H943" s="1475"/>
      <c r="I943" s="1475"/>
      <c r="J943" s="1475"/>
      <c r="K943" s="1475"/>
      <c r="L943" s="1475"/>
      <c r="M943" s="1475"/>
    </row>
    <row r="944" spans="1:13" ht="15.75" customHeight="1">
      <c r="A944" s="1475"/>
      <c r="B944" s="1475"/>
      <c r="C944" s="1475"/>
      <c r="D944" s="1475"/>
      <c r="E944" s="1475"/>
      <c r="F944" s="1475"/>
      <c r="G944" s="1475"/>
      <c r="H944" s="1475"/>
      <c r="I944" s="1475"/>
      <c r="J944" s="1475"/>
      <c r="K944" s="1475"/>
      <c r="L944" s="1475"/>
      <c r="M944" s="1475"/>
    </row>
    <row r="945" spans="1:13" ht="15.75" customHeight="1">
      <c r="A945" s="1475"/>
      <c r="B945" s="1475"/>
      <c r="C945" s="1475"/>
      <c r="D945" s="1475"/>
      <c r="E945" s="1475"/>
      <c r="F945" s="1475"/>
      <c r="G945" s="1475"/>
      <c r="H945" s="1475"/>
      <c r="I945" s="1475"/>
      <c r="J945" s="1475"/>
      <c r="K945" s="1475"/>
      <c r="L945" s="1475"/>
      <c r="M945" s="1475"/>
    </row>
    <row r="946" spans="1:13" ht="15.75" customHeight="1">
      <c r="A946" s="1475"/>
      <c r="B946" s="1475"/>
      <c r="C946" s="1475"/>
      <c r="D946" s="1475"/>
      <c r="E946" s="1475"/>
      <c r="F946" s="1475"/>
      <c r="G946" s="1475"/>
      <c r="H946" s="1475"/>
      <c r="I946" s="1475"/>
      <c r="J946" s="1475"/>
      <c r="K946" s="1475"/>
      <c r="L946" s="1475"/>
      <c r="M946" s="1475"/>
    </row>
    <row r="947" spans="1:13" ht="15.75" customHeight="1">
      <c r="A947" s="1475"/>
      <c r="B947" s="1475"/>
      <c r="C947" s="1475"/>
      <c r="D947" s="1475"/>
      <c r="E947" s="1475"/>
      <c r="F947" s="1475"/>
      <c r="G947" s="1475"/>
      <c r="H947" s="1475"/>
      <c r="I947" s="1475"/>
      <c r="J947" s="1475"/>
      <c r="K947" s="1475"/>
      <c r="L947" s="1475"/>
      <c r="M947" s="1475"/>
    </row>
    <row r="948" spans="1:13" ht="15.75" customHeight="1">
      <c r="A948" s="1475"/>
      <c r="B948" s="1475"/>
      <c r="C948" s="1475"/>
      <c r="D948" s="1475"/>
      <c r="E948" s="1475"/>
      <c r="F948" s="1475"/>
      <c r="G948" s="1475"/>
      <c r="H948" s="1475"/>
      <c r="I948" s="1475"/>
      <c r="J948" s="1475"/>
      <c r="K948" s="1475"/>
      <c r="L948" s="1475"/>
      <c r="M948" s="1475"/>
    </row>
    <row r="949" spans="1:13" ht="15.75" customHeight="1">
      <c r="A949" s="1475"/>
      <c r="B949" s="1475"/>
      <c r="C949" s="1475"/>
      <c r="D949" s="1475"/>
      <c r="E949" s="1475"/>
      <c r="F949" s="1475"/>
      <c r="G949" s="1475"/>
      <c r="H949" s="1475"/>
      <c r="I949" s="1475"/>
      <c r="J949" s="1475"/>
      <c r="K949" s="1475"/>
      <c r="L949" s="1475"/>
      <c r="M949" s="1475"/>
    </row>
    <row r="950" spans="1:13" ht="15.75" customHeight="1">
      <c r="A950" s="1475"/>
      <c r="B950" s="1475"/>
      <c r="C950" s="1475"/>
      <c r="D950" s="1475"/>
      <c r="E950" s="1475"/>
      <c r="F950" s="1475"/>
      <c r="G950" s="1475"/>
      <c r="H950" s="1475"/>
      <c r="I950" s="1475"/>
      <c r="J950" s="1475"/>
      <c r="K950" s="1475"/>
      <c r="L950" s="1475"/>
      <c r="M950" s="1475"/>
    </row>
    <row r="951" spans="1:13" ht="15.75" customHeight="1">
      <c r="A951" s="1475"/>
      <c r="B951" s="1475"/>
      <c r="C951" s="1475"/>
      <c r="D951" s="1475"/>
      <c r="E951" s="1475"/>
      <c r="F951" s="1475"/>
      <c r="G951" s="1475"/>
      <c r="H951" s="1475"/>
      <c r="I951" s="1475"/>
      <c r="J951" s="1475"/>
      <c r="K951" s="1475"/>
      <c r="L951" s="1475"/>
      <c r="M951" s="1475"/>
    </row>
    <row r="952" spans="1:13" ht="15.75" customHeight="1">
      <c r="A952" s="1475"/>
      <c r="B952" s="1475"/>
      <c r="C952" s="1475"/>
      <c r="D952" s="1475"/>
      <c r="E952" s="1475"/>
      <c r="F952" s="1475"/>
      <c r="G952" s="1475"/>
      <c r="H952" s="1475"/>
      <c r="I952" s="1475"/>
      <c r="J952" s="1475"/>
      <c r="K952" s="1475"/>
      <c r="L952" s="1475"/>
      <c r="M952" s="1475"/>
    </row>
    <row r="953" spans="1:13" ht="15.75" customHeight="1">
      <c r="A953" s="1475"/>
      <c r="B953" s="1475"/>
      <c r="C953" s="1475"/>
      <c r="D953" s="1475"/>
      <c r="E953" s="1475"/>
      <c r="F953" s="1475"/>
      <c r="G953" s="1475"/>
      <c r="H953" s="1475"/>
      <c r="I953" s="1475"/>
      <c r="J953" s="1475"/>
      <c r="K953" s="1475"/>
      <c r="L953" s="1475"/>
      <c r="M953" s="1475"/>
    </row>
    <row r="954" spans="1:13" ht="15.75" customHeight="1">
      <c r="A954" s="1475"/>
      <c r="B954" s="1475"/>
      <c r="C954" s="1475"/>
      <c r="D954" s="1475"/>
      <c r="E954" s="1475"/>
      <c r="F954" s="1475"/>
      <c r="G954" s="1475"/>
      <c r="H954" s="1475"/>
      <c r="I954" s="1475"/>
      <c r="J954" s="1475"/>
      <c r="K954" s="1475"/>
      <c r="L954" s="1475"/>
      <c r="M954" s="1475"/>
    </row>
    <row r="955" spans="1:13" ht="15.75" customHeight="1">
      <c r="A955" s="1475"/>
      <c r="B955" s="1475"/>
      <c r="C955" s="1475"/>
      <c r="D955" s="1475"/>
      <c r="E955" s="1475"/>
      <c r="F955" s="1475"/>
      <c r="G955" s="1475"/>
      <c r="H955" s="1475"/>
      <c r="I955" s="1475"/>
      <c r="J955" s="1475"/>
      <c r="K955" s="1475"/>
      <c r="L955" s="1475"/>
      <c r="M955" s="1475"/>
    </row>
    <row r="956" spans="1:13" ht="15.75" customHeight="1">
      <c r="A956" s="1475"/>
      <c r="B956" s="1475"/>
      <c r="C956" s="1475"/>
      <c r="D956" s="1475"/>
      <c r="E956" s="1475"/>
      <c r="F956" s="1475"/>
      <c r="G956" s="1475"/>
      <c r="H956" s="1475"/>
      <c r="I956" s="1475"/>
      <c r="J956" s="1475"/>
      <c r="K956" s="1475"/>
      <c r="L956" s="1475"/>
      <c r="M956" s="1475"/>
    </row>
    <row r="957" spans="1:13" ht="15.75" customHeight="1">
      <c r="A957" s="1475"/>
      <c r="B957" s="1475"/>
      <c r="C957" s="1475"/>
      <c r="D957" s="1475"/>
      <c r="E957" s="1475"/>
      <c r="F957" s="1475"/>
      <c r="G957" s="1475"/>
      <c r="H957" s="1475"/>
      <c r="I957" s="1475"/>
      <c r="J957" s="1475"/>
      <c r="K957" s="1475"/>
      <c r="L957" s="1475"/>
      <c r="M957" s="1475"/>
    </row>
    <row r="958" spans="1:13" ht="15.75" customHeight="1">
      <c r="A958" s="1475"/>
      <c r="B958" s="1475"/>
      <c r="C958" s="1475"/>
      <c r="D958" s="1475"/>
      <c r="E958" s="1475"/>
      <c r="F958" s="1475"/>
      <c r="G958" s="1475"/>
      <c r="H958" s="1475"/>
      <c r="I958" s="1475"/>
      <c r="J958" s="1475"/>
      <c r="K958" s="1475"/>
      <c r="L958" s="1475"/>
      <c r="M958" s="1475"/>
    </row>
    <row r="959" spans="1:13" ht="15.75" customHeight="1">
      <c r="A959" s="1475"/>
      <c r="B959" s="1475"/>
      <c r="C959" s="1475"/>
      <c r="D959" s="1475"/>
      <c r="E959" s="1475"/>
      <c r="F959" s="1475"/>
      <c r="G959" s="1475"/>
      <c r="H959" s="1475"/>
      <c r="I959" s="1475"/>
      <c r="J959" s="1475"/>
      <c r="K959" s="1475"/>
      <c r="L959" s="1475"/>
      <c r="M959" s="1475"/>
    </row>
    <row r="960" spans="1:13" ht="15.75" customHeight="1">
      <c r="A960" s="1475"/>
      <c r="B960" s="1475"/>
      <c r="C960" s="1475"/>
      <c r="D960" s="1475"/>
      <c r="E960" s="1475"/>
      <c r="F960" s="1475"/>
      <c r="G960" s="1475"/>
      <c r="H960" s="1475"/>
      <c r="I960" s="1475"/>
      <c r="J960" s="1475"/>
      <c r="K960" s="1475"/>
      <c r="L960" s="1475"/>
      <c r="M960" s="1475"/>
    </row>
    <row r="961" spans="1:13" ht="15.75" customHeight="1">
      <c r="A961" s="1475"/>
      <c r="B961" s="1475"/>
      <c r="C961" s="1475"/>
      <c r="D961" s="1475"/>
      <c r="E961" s="1475"/>
      <c r="F961" s="1475"/>
      <c r="G961" s="1475"/>
      <c r="H961" s="1475"/>
      <c r="I961" s="1475"/>
      <c r="J961" s="1475"/>
      <c r="K961" s="1475"/>
      <c r="L961" s="1475"/>
      <c r="M961" s="1475"/>
    </row>
    <row r="962" spans="1:13" ht="15.75" customHeight="1">
      <c r="A962" s="1475"/>
      <c r="B962" s="1475"/>
      <c r="C962" s="1475"/>
      <c r="D962" s="1475"/>
      <c r="E962" s="1475"/>
      <c r="F962" s="1475"/>
      <c r="G962" s="1475"/>
      <c r="H962" s="1475"/>
      <c r="I962" s="1475"/>
      <c r="J962" s="1475"/>
      <c r="K962" s="1475"/>
      <c r="L962" s="1475"/>
      <c r="M962" s="1475"/>
    </row>
    <row r="963" spans="1:13" ht="15.75" customHeight="1">
      <c r="A963" s="1475"/>
      <c r="B963" s="1475"/>
      <c r="C963" s="1475"/>
      <c r="D963" s="1475"/>
      <c r="E963" s="1475"/>
      <c r="F963" s="1475"/>
      <c r="G963" s="1475"/>
      <c r="H963" s="1475"/>
      <c r="I963" s="1475"/>
      <c r="J963" s="1475"/>
      <c r="K963" s="1475"/>
      <c r="L963" s="1475"/>
      <c r="M963" s="1475"/>
    </row>
    <row r="964" spans="1:13" ht="15.75" customHeight="1">
      <c r="A964" s="1475"/>
      <c r="B964" s="1475"/>
      <c r="C964" s="1475"/>
      <c r="D964" s="1475"/>
      <c r="E964" s="1475"/>
      <c r="F964" s="1475"/>
      <c r="G964" s="1475"/>
      <c r="H964" s="1475"/>
      <c r="I964" s="1475"/>
      <c r="J964" s="1475"/>
      <c r="K964" s="1475"/>
      <c r="L964" s="1475"/>
      <c r="M964" s="1475"/>
    </row>
    <row r="965" spans="1:13" ht="15.75" customHeight="1">
      <c r="A965" s="1475"/>
      <c r="B965" s="1475"/>
      <c r="C965" s="1475"/>
      <c r="D965" s="1475"/>
      <c r="E965" s="1475"/>
      <c r="F965" s="1475"/>
      <c r="G965" s="1475"/>
      <c r="H965" s="1475"/>
      <c r="I965" s="1475"/>
      <c r="J965" s="1475"/>
      <c r="K965" s="1475"/>
      <c r="L965" s="1475"/>
      <c r="M965" s="1475"/>
    </row>
    <row r="966" spans="1:13" ht="15.75" customHeight="1">
      <c r="A966" s="1475"/>
      <c r="B966" s="1475"/>
      <c r="C966" s="1475"/>
      <c r="D966" s="1475"/>
      <c r="E966" s="1475"/>
      <c r="F966" s="1475"/>
      <c r="G966" s="1475"/>
      <c r="H966" s="1475"/>
      <c r="I966" s="1475"/>
      <c r="J966" s="1475"/>
      <c r="K966" s="1475"/>
      <c r="L966" s="1475"/>
      <c r="M966" s="1475"/>
    </row>
    <row r="967" spans="1:13" ht="15.75" customHeight="1">
      <c r="A967" s="1475"/>
      <c r="B967" s="1475"/>
      <c r="C967" s="1475"/>
      <c r="D967" s="1475"/>
      <c r="E967" s="1475"/>
      <c r="F967" s="1475"/>
      <c r="G967" s="1475"/>
      <c r="H967" s="1475"/>
      <c r="I967" s="1475"/>
      <c r="J967" s="1475"/>
      <c r="K967" s="1475"/>
      <c r="L967" s="1475"/>
      <c r="M967" s="1475"/>
    </row>
    <row r="968" spans="1:13" ht="15.75" customHeight="1">
      <c r="A968" s="1475"/>
      <c r="B968" s="1475"/>
      <c r="C968" s="1475"/>
      <c r="D968" s="1475"/>
      <c r="E968" s="1475"/>
      <c r="F968" s="1475"/>
      <c r="G968" s="1475"/>
      <c r="H968" s="1475"/>
      <c r="I968" s="1475"/>
      <c r="J968" s="1475"/>
      <c r="K968" s="1475"/>
      <c r="L968" s="1475"/>
      <c r="M968" s="1475"/>
    </row>
    <row r="969" spans="1:13" ht="15.75" customHeight="1">
      <c r="A969" s="1475"/>
      <c r="B969" s="1475"/>
      <c r="C969" s="1475"/>
      <c r="D969" s="1475"/>
      <c r="E969" s="1475"/>
      <c r="F969" s="1475"/>
      <c r="G969" s="1475"/>
      <c r="H969" s="1475"/>
      <c r="I969" s="1475"/>
      <c r="J969" s="1475"/>
      <c r="K969" s="1475"/>
      <c r="L969" s="1475"/>
      <c r="M969" s="1475"/>
    </row>
    <row r="970" spans="1:13" ht="15.75" customHeight="1">
      <c r="A970" s="1475"/>
      <c r="B970" s="1475"/>
      <c r="C970" s="1475"/>
      <c r="D970" s="1475"/>
      <c r="E970" s="1475"/>
      <c r="F970" s="1475"/>
      <c r="G970" s="1475"/>
      <c r="H970" s="1475"/>
      <c r="I970" s="1475"/>
      <c r="J970" s="1475"/>
      <c r="K970" s="1475"/>
      <c r="L970" s="1475"/>
      <c r="M970" s="1475"/>
    </row>
    <row r="971" spans="1:13" ht="15.75" customHeight="1">
      <c r="A971" s="1475"/>
      <c r="B971" s="1475"/>
      <c r="C971" s="1475"/>
      <c r="D971" s="1475"/>
      <c r="E971" s="1475"/>
      <c r="F971" s="1475"/>
      <c r="G971" s="1475"/>
      <c r="H971" s="1475"/>
      <c r="I971" s="1475"/>
      <c r="J971" s="1475"/>
      <c r="K971" s="1475"/>
      <c r="L971" s="1475"/>
      <c r="M971" s="1475"/>
    </row>
    <row r="972" spans="1:13" ht="15.75" customHeight="1">
      <c r="A972" s="1475"/>
      <c r="B972" s="1475"/>
      <c r="C972" s="1475"/>
      <c r="D972" s="1475"/>
      <c r="E972" s="1475"/>
      <c r="F972" s="1475"/>
      <c r="G972" s="1475"/>
      <c r="H972" s="1475"/>
      <c r="I972" s="1475"/>
      <c r="J972" s="1475"/>
      <c r="K972" s="1475"/>
      <c r="L972" s="1475"/>
      <c r="M972" s="1475"/>
    </row>
    <row r="973" spans="1:13" ht="15.75" customHeight="1">
      <c r="A973" s="1475"/>
      <c r="B973" s="1475"/>
      <c r="C973" s="1475"/>
      <c r="D973" s="1475"/>
      <c r="E973" s="1475"/>
      <c r="F973" s="1475"/>
      <c r="G973" s="1475"/>
      <c r="H973" s="1475"/>
      <c r="I973" s="1475"/>
      <c r="J973" s="1475"/>
      <c r="K973" s="1475"/>
      <c r="L973" s="1475"/>
      <c r="M973" s="1475"/>
    </row>
    <row r="974" spans="1:13" ht="15.75" customHeight="1">
      <c r="A974" s="1475"/>
      <c r="B974" s="1475"/>
      <c r="C974" s="1475"/>
      <c r="D974" s="1475"/>
      <c r="E974" s="1475"/>
      <c r="F974" s="1475"/>
      <c r="G974" s="1475"/>
      <c r="H974" s="1475"/>
      <c r="I974" s="1475"/>
      <c r="J974" s="1475"/>
      <c r="K974" s="1475"/>
      <c r="L974" s="1475"/>
      <c r="M974" s="1475"/>
    </row>
    <row r="975" spans="1:13" ht="15.75" customHeight="1">
      <c r="A975" s="1475"/>
      <c r="B975" s="1475"/>
      <c r="C975" s="1475"/>
      <c r="D975" s="1475"/>
      <c r="E975" s="1475"/>
      <c r="F975" s="1475"/>
      <c r="G975" s="1475"/>
      <c r="H975" s="1475"/>
      <c r="I975" s="1475"/>
      <c r="J975" s="1475"/>
      <c r="K975" s="1475"/>
      <c r="L975" s="1475"/>
      <c r="M975" s="1475"/>
    </row>
    <row r="976" spans="1:13" ht="15.75" customHeight="1">
      <c r="A976" s="1475"/>
      <c r="B976" s="1475"/>
      <c r="C976" s="1475"/>
      <c r="D976" s="1475"/>
      <c r="E976" s="1475"/>
      <c r="F976" s="1475"/>
      <c r="G976" s="1475"/>
      <c r="H976" s="1475"/>
      <c r="I976" s="1475"/>
      <c r="J976" s="1475"/>
      <c r="K976" s="1475"/>
      <c r="L976" s="1475"/>
      <c r="M976" s="1475"/>
    </row>
    <row r="977" spans="1:13" ht="15.75" customHeight="1">
      <c r="A977" s="1475"/>
      <c r="B977" s="1475"/>
      <c r="C977" s="1475"/>
      <c r="D977" s="1475"/>
      <c r="E977" s="1475"/>
      <c r="F977" s="1475"/>
      <c r="G977" s="1475"/>
      <c r="H977" s="1475"/>
      <c r="I977" s="1475"/>
      <c r="J977" s="1475"/>
      <c r="K977" s="1475"/>
      <c r="L977" s="1475"/>
      <c r="M977" s="1475"/>
    </row>
    <row r="978" spans="1:13" ht="15.75" customHeight="1">
      <c r="A978" s="1475"/>
      <c r="B978" s="1475"/>
      <c r="C978" s="1475"/>
      <c r="D978" s="1475"/>
      <c r="E978" s="1475"/>
      <c r="F978" s="1475"/>
      <c r="G978" s="1475"/>
      <c r="H978" s="1475"/>
      <c r="I978" s="1475"/>
      <c r="J978" s="1475"/>
      <c r="K978" s="1475"/>
      <c r="L978" s="1475"/>
      <c r="M978" s="1475"/>
    </row>
    <row r="979" spans="1:13" ht="15.75" customHeight="1">
      <c r="A979" s="1475"/>
      <c r="B979" s="1475"/>
      <c r="C979" s="1475"/>
      <c r="D979" s="1475"/>
      <c r="E979" s="1475"/>
      <c r="F979" s="1475"/>
      <c r="G979" s="1475"/>
      <c r="H979" s="1475"/>
      <c r="I979" s="1475"/>
      <c r="J979" s="1475"/>
      <c r="K979" s="1475"/>
      <c r="L979" s="1475"/>
      <c r="M979" s="1475"/>
    </row>
    <row r="980" spans="1:13" ht="15.75" customHeight="1">
      <c r="A980" s="1475"/>
      <c r="B980" s="1475"/>
      <c r="C980" s="1475"/>
      <c r="D980" s="1475"/>
      <c r="E980" s="1475"/>
      <c r="F980" s="1475"/>
      <c r="G980" s="1475"/>
      <c r="H980" s="1475"/>
      <c r="I980" s="1475"/>
      <c r="J980" s="1475"/>
      <c r="K980" s="1475"/>
      <c r="L980" s="1475"/>
      <c r="M980" s="1475"/>
    </row>
    <row r="981" spans="1:13" ht="15.75" customHeight="1">
      <c r="A981" s="1475"/>
      <c r="B981" s="1475"/>
      <c r="C981" s="1475"/>
      <c r="D981" s="1475"/>
      <c r="E981" s="1475"/>
      <c r="F981" s="1475"/>
      <c r="G981" s="1475"/>
      <c r="H981" s="1475"/>
      <c r="I981" s="1475"/>
      <c r="J981" s="1475"/>
      <c r="K981" s="1475"/>
      <c r="L981" s="1475"/>
      <c r="M981" s="1475"/>
    </row>
    <row r="982" spans="1:13" ht="15.75" customHeight="1">
      <c r="A982" s="1475"/>
      <c r="B982" s="1475"/>
      <c r="C982" s="1475"/>
      <c r="D982" s="1475"/>
      <c r="E982" s="1475"/>
      <c r="F982" s="1475"/>
      <c r="G982" s="1475"/>
      <c r="H982" s="1475"/>
      <c r="I982" s="1475"/>
      <c r="J982" s="1475"/>
      <c r="K982" s="1475"/>
      <c r="L982" s="1475"/>
      <c r="M982" s="1475"/>
    </row>
    <row r="983" spans="1:13" ht="15.75" customHeight="1">
      <c r="A983" s="1475"/>
      <c r="B983" s="1475"/>
      <c r="C983" s="1475"/>
      <c r="D983" s="1475"/>
      <c r="E983" s="1475"/>
      <c r="F983" s="1475"/>
      <c r="G983" s="1475"/>
      <c r="H983" s="1475"/>
      <c r="I983" s="1475"/>
      <c r="J983" s="1475"/>
      <c r="K983" s="1475"/>
      <c r="L983" s="1475"/>
      <c r="M983" s="1475"/>
    </row>
    <row r="984" spans="1:13" ht="15.75" customHeight="1">
      <c r="A984" s="1475"/>
      <c r="B984" s="1475"/>
      <c r="C984" s="1475"/>
      <c r="D984" s="1475"/>
      <c r="E984" s="1475"/>
      <c r="F984" s="1475"/>
      <c r="G984" s="1475"/>
      <c r="H984" s="1475"/>
      <c r="I984" s="1475"/>
      <c r="J984" s="1475"/>
      <c r="K984" s="1475"/>
      <c r="L984" s="1475"/>
      <c r="M984" s="1475"/>
    </row>
    <row r="985" spans="1:13" ht="15.75" customHeight="1">
      <c r="A985" s="1475"/>
      <c r="B985" s="1475"/>
      <c r="C985" s="1475"/>
      <c r="D985" s="1475"/>
      <c r="E985" s="1475"/>
      <c r="F985" s="1475"/>
      <c r="G985" s="1475"/>
      <c r="H985" s="1475"/>
      <c r="I985" s="1475"/>
      <c r="J985" s="1475"/>
      <c r="K985" s="1475"/>
      <c r="L985" s="1475"/>
      <c r="M985" s="1475"/>
    </row>
    <row r="986" spans="1:13" ht="15.75" customHeight="1">
      <c r="A986" s="1475"/>
      <c r="B986" s="1475"/>
      <c r="C986" s="1475"/>
      <c r="D986" s="1475"/>
      <c r="E986" s="1475"/>
      <c r="F986" s="1475"/>
      <c r="G986" s="1475"/>
      <c r="H986" s="1475"/>
      <c r="I986" s="1475"/>
      <c r="J986" s="1475"/>
      <c r="K986" s="1475"/>
      <c r="L986" s="1475"/>
      <c r="M986" s="1475"/>
    </row>
    <row r="987" spans="1:13" ht="15.75" customHeight="1">
      <c r="A987" s="1475"/>
      <c r="B987" s="1475"/>
      <c r="C987" s="1475"/>
      <c r="D987" s="1475"/>
      <c r="E987" s="1475"/>
      <c r="F987" s="1475"/>
      <c r="G987" s="1475"/>
      <c r="H987" s="1475"/>
      <c r="I987" s="1475"/>
      <c r="J987" s="1475"/>
      <c r="K987" s="1475"/>
      <c r="L987" s="1475"/>
      <c r="M987" s="1475"/>
    </row>
    <row r="988" spans="1:13" ht="15.75" customHeight="1">
      <c r="A988" s="1475"/>
      <c r="B988" s="1475"/>
      <c r="C988" s="1475"/>
      <c r="D988" s="1475"/>
      <c r="E988" s="1475"/>
      <c r="F988" s="1475"/>
      <c r="G988" s="1475"/>
      <c r="H988" s="1475"/>
      <c r="I988" s="1475"/>
      <c r="J988" s="1475"/>
      <c r="K988" s="1475"/>
      <c r="L988" s="1475"/>
      <c r="M988" s="1475"/>
    </row>
    <row r="989" spans="1:13" ht="15.75" customHeight="1">
      <c r="A989" s="1475"/>
      <c r="B989" s="1475"/>
      <c r="C989" s="1475"/>
      <c r="D989" s="1475"/>
      <c r="E989" s="1475"/>
      <c r="F989" s="1475"/>
      <c r="G989" s="1475"/>
      <c r="H989" s="1475"/>
      <c r="I989" s="1475"/>
      <c r="J989" s="1475"/>
      <c r="K989" s="1475"/>
      <c r="L989" s="1475"/>
      <c r="M989" s="1475"/>
    </row>
    <row r="990" spans="1:13" ht="15.75" customHeight="1">
      <c r="A990" s="1475"/>
      <c r="B990" s="1475"/>
      <c r="C990" s="1475"/>
      <c r="D990" s="1475"/>
      <c r="E990" s="1475"/>
      <c r="F990" s="1475"/>
      <c r="G990" s="1475"/>
      <c r="H990" s="1475"/>
      <c r="I990" s="1475"/>
      <c r="J990" s="1475"/>
      <c r="K990" s="1475"/>
      <c r="L990" s="1475"/>
      <c r="M990" s="1475"/>
    </row>
    <row r="991" spans="1:13" ht="15.75" customHeight="1">
      <c r="A991" s="1475"/>
      <c r="B991" s="1475"/>
      <c r="C991" s="1475"/>
      <c r="D991" s="1475"/>
      <c r="E991" s="1475"/>
      <c r="F991" s="1475"/>
      <c r="G991" s="1475"/>
      <c r="H991" s="1475"/>
      <c r="I991" s="1475"/>
      <c r="J991" s="1475"/>
      <c r="K991" s="1475"/>
      <c r="L991" s="1475"/>
      <c r="M991" s="1475"/>
    </row>
    <row r="992" spans="1:13" ht="15.75" customHeight="1">
      <c r="A992" s="1475"/>
      <c r="B992" s="1475"/>
      <c r="C992" s="1475"/>
      <c r="D992" s="1475"/>
      <c r="E992" s="1475"/>
      <c r="F992" s="1475"/>
      <c r="G992" s="1475"/>
      <c r="H992" s="1475"/>
      <c r="I992" s="1475"/>
      <c r="J992" s="1475"/>
      <c r="K992" s="1475"/>
      <c r="L992" s="1475"/>
      <c r="M992" s="1475"/>
    </row>
    <row r="993" spans="1:13" ht="15.75" customHeight="1">
      <c r="A993" s="1475"/>
      <c r="B993" s="1475"/>
      <c r="C993" s="1475"/>
      <c r="D993" s="1475"/>
      <c r="E993" s="1475"/>
      <c r="F993" s="1475"/>
      <c r="G993" s="1475"/>
      <c r="H993" s="1475"/>
      <c r="I993" s="1475"/>
      <c r="J993" s="1475"/>
      <c r="K993" s="1475"/>
      <c r="L993" s="1475"/>
      <c r="M993" s="1475"/>
    </row>
    <row r="994" spans="1:13" ht="15.75" customHeight="1">
      <c r="A994" s="1475"/>
      <c r="B994" s="1475"/>
      <c r="C994" s="1475"/>
      <c r="D994" s="1475"/>
      <c r="E994" s="1475"/>
      <c r="F994" s="1475"/>
      <c r="G994" s="1475"/>
      <c r="H994" s="1475"/>
      <c r="I994" s="1475"/>
      <c r="J994" s="1475"/>
      <c r="K994" s="1475"/>
      <c r="L994" s="1475"/>
      <c r="M994" s="1475"/>
    </row>
  </sheetData>
  <mergeCells count="16">
    <mergeCell ref="B1:I1"/>
    <mergeCell ref="B2:I2"/>
    <mergeCell ref="B3:I3"/>
    <mergeCell ref="B4:C6"/>
    <mergeCell ref="H4:I4"/>
    <mergeCell ref="D5:D6"/>
    <mergeCell ref="E5:E6"/>
    <mergeCell ref="F5:F6"/>
    <mergeCell ref="G5:G6"/>
    <mergeCell ref="B42:C42"/>
    <mergeCell ref="B23:C23"/>
    <mergeCell ref="B28:C28"/>
    <mergeCell ref="B38:I38"/>
    <mergeCell ref="B39:I39"/>
    <mergeCell ref="B40:I40"/>
    <mergeCell ref="B41:I41"/>
  </mergeCells>
  <conditionalFormatting sqref="P7:S37">
    <cfRule type="dataBar" priority="1">
      <dataBar>
        <cfvo type="min"/>
        <cfvo type="max"/>
        <color rgb="FF638EC6"/>
      </dataBar>
      <extLst>
        <ext xmlns:x14="http://schemas.microsoft.com/office/spreadsheetml/2009/9/main" uri="{B025F937-C7B1-47D3-B67F-A62EFF666E3E}">
          <x14:id>{756CA4EA-B726-4DD2-BED1-D372D1D1F863}</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56CA4EA-B726-4DD2-BED1-D372D1D1F863}">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7"/>
  <sheetViews>
    <sheetView workbookViewId="0">
      <pane xSplit="3" ySplit="4" topLeftCell="D186" activePane="bottomRight" state="frozen"/>
      <selection activeCell="I12" sqref="I12"/>
      <selection pane="topRight" activeCell="I12" sqref="I12"/>
      <selection pane="bottomLeft" activeCell="I12" sqref="I12"/>
      <selection pane="bottomRight" activeCell="B200" sqref="B200:L200"/>
    </sheetView>
  </sheetViews>
  <sheetFormatPr defaultColWidth="14.42578125" defaultRowHeight="15" customHeight="1"/>
  <cols>
    <col min="1" max="1" width="8.7109375" style="1567" customWidth="1"/>
    <col min="2" max="2" width="16.42578125" style="1567" customWidth="1"/>
    <col min="3" max="3" width="18.140625" style="1567" customWidth="1"/>
    <col min="4" max="4" width="12.140625" style="1567" customWidth="1"/>
    <col min="5" max="9" width="10.85546875" style="1567" customWidth="1"/>
    <col min="10" max="12" width="11.42578125" style="1567" customWidth="1"/>
    <col min="13" max="13" width="8.7109375" style="1567" customWidth="1"/>
    <col min="14" max="14" width="11" style="1567" bestFit="1" customWidth="1"/>
    <col min="15" max="26" width="8.7109375" style="1567" customWidth="1"/>
    <col min="27" max="16384" width="14.42578125" style="1567"/>
  </cols>
  <sheetData>
    <row r="1" spans="1:12" ht="15.75">
      <c r="B1" s="3227" t="s">
        <v>1630</v>
      </c>
      <c r="C1" s="3233"/>
      <c r="D1" s="3233"/>
      <c r="E1" s="3233"/>
      <c r="F1" s="3233"/>
      <c r="G1" s="3233"/>
      <c r="H1" s="3233"/>
      <c r="I1" s="3233"/>
      <c r="J1" s="1568"/>
      <c r="K1" s="1568"/>
      <c r="L1" s="1568"/>
    </row>
    <row r="2" spans="1:12" ht="16.5" thickBot="1">
      <c r="B2" s="3234" t="s">
        <v>1525</v>
      </c>
      <c r="C2" s="3233"/>
      <c r="D2" s="3233"/>
      <c r="E2" s="3233"/>
      <c r="F2" s="3233"/>
      <c r="G2" s="3233"/>
      <c r="H2" s="3233"/>
      <c r="I2" s="3233"/>
      <c r="J2" s="1568"/>
      <c r="K2" s="1568"/>
      <c r="L2" s="1568"/>
    </row>
    <row r="3" spans="1:12" ht="16.5" thickTop="1">
      <c r="B3" s="3235" t="s">
        <v>262</v>
      </c>
      <c r="C3" s="3237" t="s">
        <v>119</v>
      </c>
      <c r="D3" s="3239" t="s">
        <v>1526</v>
      </c>
      <c r="E3" s="3240"/>
      <c r="F3" s="3241"/>
      <c r="G3" s="3242" t="s">
        <v>1527</v>
      </c>
      <c r="H3" s="3240"/>
      <c r="I3" s="3243"/>
      <c r="J3" s="1568"/>
      <c r="K3" s="1568"/>
      <c r="L3" s="1568"/>
    </row>
    <row r="4" spans="1:12" ht="16.5" thickBot="1">
      <c r="B4" s="3236"/>
      <c r="C4" s="3238"/>
      <c r="D4" s="1569" t="s">
        <v>1528</v>
      </c>
      <c r="E4" s="1569" t="s">
        <v>1529</v>
      </c>
      <c r="F4" s="1569" t="s">
        <v>1530</v>
      </c>
      <c r="G4" s="1570" t="s">
        <v>1528</v>
      </c>
      <c r="H4" s="1569" t="s">
        <v>1529</v>
      </c>
      <c r="I4" s="1571" t="s">
        <v>1530</v>
      </c>
      <c r="J4" s="1568"/>
      <c r="K4" s="1568"/>
      <c r="L4" s="1568"/>
    </row>
    <row r="5" spans="1:12" ht="15.75">
      <c r="B5" s="3228" t="s">
        <v>175</v>
      </c>
      <c r="C5" s="1572" t="s">
        <v>283</v>
      </c>
      <c r="D5" s="1573">
        <v>72.099999999999994</v>
      </c>
      <c r="E5" s="1573">
        <v>72.7</v>
      </c>
      <c r="F5" s="1573">
        <v>72.400000000000006</v>
      </c>
      <c r="G5" s="1573">
        <v>71.107187499999995</v>
      </c>
      <c r="H5" s="1573">
        <v>71.707187500000003</v>
      </c>
      <c r="I5" s="1574">
        <v>71.407187500000006</v>
      </c>
      <c r="J5" s="1568"/>
      <c r="K5" s="1568"/>
      <c r="L5" s="1568"/>
    </row>
    <row r="6" spans="1:12" ht="15.75">
      <c r="B6" s="3201"/>
      <c r="C6" s="1572" t="s">
        <v>282</v>
      </c>
      <c r="D6" s="1573">
        <v>75.599999999999994</v>
      </c>
      <c r="E6" s="1573">
        <v>76.2</v>
      </c>
      <c r="F6" s="1573">
        <v>75.900000000000006</v>
      </c>
      <c r="G6" s="1573">
        <v>73.617096774193527</v>
      </c>
      <c r="H6" s="1573">
        <v>74.21709677419355</v>
      </c>
      <c r="I6" s="1574">
        <v>73.917096774193539</v>
      </c>
      <c r="J6" s="1568"/>
      <c r="K6" s="1568"/>
      <c r="L6" s="1568"/>
    </row>
    <row r="7" spans="1:12" ht="15.75">
      <c r="A7" s="1568"/>
      <c r="B7" s="3201"/>
      <c r="C7" s="1572" t="s">
        <v>281</v>
      </c>
      <c r="D7" s="1573">
        <v>78.099999999999994</v>
      </c>
      <c r="E7" s="1573">
        <v>78.7</v>
      </c>
      <c r="F7" s="1573">
        <v>78.400000000000006</v>
      </c>
      <c r="G7" s="1573">
        <v>77.85466666666666</v>
      </c>
      <c r="H7" s="1573">
        <v>78.454666666666668</v>
      </c>
      <c r="I7" s="1574">
        <v>78.154666666666657</v>
      </c>
      <c r="J7" s="1568"/>
      <c r="K7" s="1568"/>
      <c r="L7" s="1568"/>
    </row>
    <row r="8" spans="1:12" ht="15.75">
      <c r="A8" s="1568"/>
      <c r="B8" s="3201"/>
      <c r="C8" s="1572" t="s">
        <v>280</v>
      </c>
      <c r="D8" s="1573">
        <v>80.739999999999995</v>
      </c>
      <c r="E8" s="1573">
        <v>81.34</v>
      </c>
      <c r="F8" s="1573">
        <v>81.040000000000006</v>
      </c>
      <c r="G8" s="1573">
        <v>78.983333333333334</v>
      </c>
      <c r="H8" s="1573">
        <v>79.583333333333329</v>
      </c>
      <c r="I8" s="1574">
        <v>79.283333333333331</v>
      </c>
      <c r="J8" s="1568"/>
      <c r="K8" s="1568"/>
      <c r="L8" s="1568"/>
    </row>
    <row r="9" spans="1:12" ht="15.75">
      <c r="A9" s="1568"/>
      <c r="B9" s="3201"/>
      <c r="C9" s="1572" t="s">
        <v>291</v>
      </c>
      <c r="D9" s="1573">
        <v>85.51</v>
      </c>
      <c r="E9" s="1573">
        <v>86.11</v>
      </c>
      <c r="F9" s="1573">
        <v>85.81</v>
      </c>
      <c r="G9" s="1573">
        <v>82.697241379310341</v>
      </c>
      <c r="H9" s="1573">
        <v>83.297241379310336</v>
      </c>
      <c r="I9" s="1574">
        <v>82.997241379310339</v>
      </c>
      <c r="J9" s="1568"/>
      <c r="K9" s="1568"/>
      <c r="L9" s="1568"/>
    </row>
    <row r="10" spans="1:12" ht="15.75">
      <c r="A10" s="1568"/>
      <c r="B10" s="3201"/>
      <c r="C10" s="1572" t="s">
        <v>290</v>
      </c>
      <c r="D10" s="1573">
        <v>81.900000000000006</v>
      </c>
      <c r="E10" s="1573">
        <v>82.5</v>
      </c>
      <c r="F10" s="1573">
        <v>82.2</v>
      </c>
      <c r="G10" s="1573">
        <v>84.163666666666657</v>
      </c>
      <c r="H10" s="1573">
        <v>84.763666666666666</v>
      </c>
      <c r="I10" s="1574">
        <v>84.463666666666654</v>
      </c>
      <c r="J10" s="1568"/>
      <c r="K10" s="1568"/>
      <c r="L10" s="1568"/>
    </row>
    <row r="11" spans="1:12" ht="15.75">
      <c r="A11" s="1568"/>
      <c r="B11" s="3201"/>
      <c r="C11" s="1572" t="s">
        <v>289</v>
      </c>
      <c r="D11" s="1573">
        <v>79.05</v>
      </c>
      <c r="E11" s="1573">
        <v>79.650000000000006</v>
      </c>
      <c r="F11" s="1573">
        <v>79.349999999999994</v>
      </c>
      <c r="G11" s="1573">
        <v>79.455517241379312</v>
      </c>
      <c r="H11" s="1573">
        <v>80.055517241379306</v>
      </c>
      <c r="I11" s="1574">
        <v>79.755517241379309</v>
      </c>
      <c r="J11" s="1568"/>
      <c r="K11" s="1568"/>
      <c r="L11" s="1568"/>
    </row>
    <row r="12" spans="1:12" ht="15.75">
      <c r="A12" s="1568"/>
      <c r="B12" s="3201"/>
      <c r="C12" s="1572" t="s">
        <v>288</v>
      </c>
      <c r="D12" s="1573">
        <v>79.55</v>
      </c>
      <c r="E12" s="1573">
        <v>80.150000000000006</v>
      </c>
      <c r="F12" s="1573">
        <v>79.849999999999994</v>
      </c>
      <c r="G12" s="1573">
        <v>78.760000000000005</v>
      </c>
      <c r="H12" s="1573">
        <v>79.36</v>
      </c>
      <c r="I12" s="1574">
        <v>79.06</v>
      </c>
      <c r="J12" s="1568"/>
      <c r="K12" s="1568"/>
      <c r="L12" s="1568"/>
    </row>
    <row r="13" spans="1:12" ht="15.75">
      <c r="A13" s="1568"/>
      <c r="B13" s="3201"/>
      <c r="C13" s="1572" t="s">
        <v>287</v>
      </c>
      <c r="D13" s="1573">
        <v>82.13</v>
      </c>
      <c r="E13" s="1573">
        <v>82.73</v>
      </c>
      <c r="F13" s="1573">
        <v>82.43</v>
      </c>
      <c r="G13" s="1573">
        <v>80.99233333333332</v>
      </c>
      <c r="H13" s="1573">
        <v>81.592333333333343</v>
      </c>
      <c r="I13" s="1574">
        <v>81.292333333333332</v>
      </c>
      <c r="J13" s="1568"/>
      <c r="K13" s="1568"/>
      <c r="L13" s="1568"/>
    </row>
    <row r="14" spans="1:12" ht="15.75">
      <c r="A14" s="1568"/>
      <c r="B14" s="3201"/>
      <c r="C14" s="1572" t="s">
        <v>286</v>
      </c>
      <c r="D14" s="1573">
        <v>85.32</v>
      </c>
      <c r="E14" s="1573">
        <v>85.92</v>
      </c>
      <c r="F14" s="1573">
        <v>85.62</v>
      </c>
      <c r="G14" s="1573">
        <v>83.74677419354839</v>
      </c>
      <c r="H14" s="1573">
        <v>84.346774193548384</v>
      </c>
      <c r="I14" s="1574">
        <v>84.046774193548387</v>
      </c>
      <c r="J14" s="1568"/>
      <c r="K14" s="1568"/>
      <c r="L14" s="1568"/>
    </row>
    <row r="15" spans="1:12" ht="15.75">
      <c r="A15" s="1568"/>
      <c r="B15" s="3201"/>
      <c r="C15" s="1572" t="s">
        <v>285</v>
      </c>
      <c r="D15" s="1575">
        <v>88.6</v>
      </c>
      <c r="E15" s="1573">
        <v>89.2</v>
      </c>
      <c r="F15" s="1575">
        <v>88.9</v>
      </c>
      <c r="G15" s="1573">
        <v>88.055937499999999</v>
      </c>
      <c r="H15" s="1575">
        <v>88.655937499999993</v>
      </c>
      <c r="I15" s="1574">
        <v>88.355937499999996</v>
      </c>
      <c r="J15" s="1568"/>
      <c r="K15" s="1568"/>
      <c r="L15" s="1568"/>
    </row>
    <row r="16" spans="1:12" ht="15.75">
      <c r="A16" s="1568"/>
      <c r="B16" s="3201"/>
      <c r="C16" s="1576" t="s">
        <v>284</v>
      </c>
      <c r="D16" s="1577">
        <v>88.6</v>
      </c>
      <c r="E16" s="1577">
        <v>89.2</v>
      </c>
      <c r="F16" s="1577">
        <v>88.9</v>
      </c>
      <c r="G16" s="1577">
        <v>89.202903225806452</v>
      </c>
      <c r="H16" s="1577">
        <v>89.80290322580646</v>
      </c>
      <c r="I16" s="1578">
        <v>89.502903225806449</v>
      </c>
      <c r="J16" s="1568"/>
      <c r="K16" s="1568"/>
      <c r="L16" s="1568"/>
    </row>
    <row r="17" spans="1:12" ht="15.75">
      <c r="A17" s="1568"/>
      <c r="B17" s="3202"/>
      <c r="C17" s="1579" t="s">
        <v>1531</v>
      </c>
      <c r="D17" s="1580">
        <v>81.433333333333323</v>
      </c>
      <c r="E17" s="1580">
        <v>82.033333333333346</v>
      </c>
      <c r="F17" s="1580">
        <v>81.733333333333334</v>
      </c>
      <c r="G17" s="1580">
        <v>80.719721484519837</v>
      </c>
      <c r="H17" s="1580">
        <v>81.319721484519846</v>
      </c>
      <c r="I17" s="1581">
        <v>81.019721484519806</v>
      </c>
      <c r="J17" s="1568"/>
      <c r="K17" s="1568"/>
      <c r="L17" s="1568"/>
    </row>
    <row r="18" spans="1:12" ht="15.75">
      <c r="A18" s="1568"/>
      <c r="B18" s="3229" t="s">
        <v>173</v>
      </c>
      <c r="C18" s="1572" t="s">
        <v>283</v>
      </c>
      <c r="D18" s="1582">
        <v>88.75</v>
      </c>
      <c r="E18" s="1582">
        <v>89.35</v>
      </c>
      <c r="F18" s="1582">
        <v>89.05</v>
      </c>
      <c r="G18" s="1583">
        <v>88.448437499999997</v>
      </c>
      <c r="H18" s="1582">
        <v>89.048437500000006</v>
      </c>
      <c r="I18" s="1584">
        <v>88.748437499999994</v>
      </c>
      <c r="J18" s="1568"/>
      <c r="K18" s="1568"/>
      <c r="L18" s="1568"/>
    </row>
    <row r="19" spans="1:12" ht="15.75">
      <c r="A19" s="1568"/>
      <c r="B19" s="3201"/>
      <c r="C19" s="1572" t="s">
        <v>282</v>
      </c>
      <c r="D19" s="1582">
        <v>87.23</v>
      </c>
      <c r="E19" s="1582">
        <v>87.83</v>
      </c>
      <c r="F19" s="1582">
        <v>87.53</v>
      </c>
      <c r="G19" s="1583">
        <v>88.500967741935511</v>
      </c>
      <c r="H19" s="1582">
        <v>89.100967741935477</v>
      </c>
      <c r="I19" s="1584">
        <v>88.800967741935494</v>
      </c>
      <c r="J19" s="1568"/>
      <c r="K19" s="1568"/>
      <c r="L19" s="1568"/>
    </row>
    <row r="20" spans="1:12" ht="15.75">
      <c r="A20" s="1568"/>
      <c r="B20" s="3201"/>
      <c r="C20" s="1572" t="s">
        <v>281</v>
      </c>
      <c r="D20" s="1582">
        <v>84.6</v>
      </c>
      <c r="E20" s="1582">
        <v>85.2</v>
      </c>
      <c r="F20" s="1582">
        <v>84.9</v>
      </c>
      <c r="G20" s="1583">
        <v>84.469333333333324</v>
      </c>
      <c r="H20" s="1582">
        <v>85.069333333333333</v>
      </c>
      <c r="I20" s="1584">
        <v>84.769333333333321</v>
      </c>
      <c r="J20" s="1568"/>
      <c r="K20" s="1568"/>
      <c r="L20" s="1568"/>
    </row>
    <row r="21" spans="1:12" ht="15.75" customHeight="1">
      <c r="B21" s="3201"/>
      <c r="C21" s="1572" t="s">
        <v>280</v>
      </c>
      <c r="D21" s="1582">
        <v>87.64</v>
      </c>
      <c r="E21" s="1582">
        <v>88.24</v>
      </c>
      <c r="F21" s="1582">
        <v>87.94</v>
      </c>
      <c r="G21" s="1583">
        <v>85.926666666666677</v>
      </c>
      <c r="H21" s="1582">
        <v>86.526666666666657</v>
      </c>
      <c r="I21" s="1584">
        <v>86.226666666666659</v>
      </c>
      <c r="J21" s="1568"/>
      <c r="K21" s="1568"/>
      <c r="L21" s="1568"/>
    </row>
    <row r="22" spans="1:12" ht="15.75" customHeight="1">
      <c r="B22" s="3201"/>
      <c r="C22" s="1572" t="s">
        <v>291</v>
      </c>
      <c r="D22" s="1582">
        <v>86.61</v>
      </c>
      <c r="E22" s="1582">
        <v>87.21</v>
      </c>
      <c r="F22" s="1582">
        <v>86.91</v>
      </c>
      <c r="G22" s="1583">
        <v>87.38366666666667</v>
      </c>
      <c r="H22" s="1582">
        <v>87.983666666666679</v>
      </c>
      <c r="I22" s="1584">
        <v>87.683666666666682</v>
      </c>
      <c r="J22" s="1568"/>
      <c r="K22" s="1568"/>
      <c r="L22" s="1568"/>
    </row>
    <row r="23" spans="1:12" ht="15.75" customHeight="1">
      <c r="B23" s="3201"/>
      <c r="C23" s="1572" t="s">
        <v>290</v>
      </c>
      <c r="D23" s="1582">
        <v>87.1</v>
      </c>
      <c r="E23" s="1582">
        <v>87.7</v>
      </c>
      <c r="F23" s="1582">
        <v>87.4</v>
      </c>
      <c r="G23" s="1583">
        <v>87.402758620689667</v>
      </c>
      <c r="H23" s="1582">
        <v>88.002758620689633</v>
      </c>
      <c r="I23" s="1584">
        <v>87.70275862068965</v>
      </c>
      <c r="J23" s="1568"/>
      <c r="K23" s="1568"/>
      <c r="L23" s="1568"/>
    </row>
    <row r="24" spans="1:12" ht="15.75" customHeight="1">
      <c r="B24" s="3201"/>
      <c r="C24" s="1572" t="s">
        <v>289</v>
      </c>
      <c r="D24" s="1582">
        <v>85.3</v>
      </c>
      <c r="E24" s="1582">
        <v>85.9</v>
      </c>
      <c r="F24" s="1582">
        <v>85.6</v>
      </c>
      <c r="G24" s="1583">
        <v>85.646896551724126</v>
      </c>
      <c r="H24" s="1582">
        <v>86.246896551724149</v>
      </c>
      <c r="I24" s="1584">
        <v>85.946896551724137</v>
      </c>
      <c r="J24" s="1568"/>
      <c r="K24" s="1568"/>
      <c r="L24" s="1568"/>
    </row>
    <row r="25" spans="1:12" ht="15.75" customHeight="1">
      <c r="B25" s="3201"/>
      <c r="C25" s="1572" t="s">
        <v>288</v>
      </c>
      <c r="D25" s="1582">
        <v>86.77</v>
      </c>
      <c r="E25" s="1582">
        <v>87.37</v>
      </c>
      <c r="F25" s="1582">
        <v>87.07</v>
      </c>
      <c r="G25" s="1583">
        <v>86.572333333333333</v>
      </c>
      <c r="H25" s="1582">
        <v>87.172333333333341</v>
      </c>
      <c r="I25" s="1584">
        <v>86.87233333333333</v>
      </c>
      <c r="J25" s="1568"/>
      <c r="K25" s="1568"/>
      <c r="L25" s="1568"/>
    </row>
    <row r="26" spans="1:12" ht="15.75" customHeight="1">
      <c r="B26" s="3201"/>
      <c r="C26" s="1572" t="s">
        <v>287</v>
      </c>
      <c r="D26" s="1582">
        <v>86.86</v>
      </c>
      <c r="E26" s="1582">
        <v>87.46</v>
      </c>
      <c r="F26" s="1582">
        <v>87.16</v>
      </c>
      <c r="G26" s="1583">
        <v>86.686451612903213</v>
      </c>
      <c r="H26" s="1582">
        <v>87.291000000000011</v>
      </c>
      <c r="I26" s="1584">
        <v>86.988725806451612</v>
      </c>
      <c r="J26" s="1568"/>
      <c r="K26" s="1568"/>
      <c r="L26" s="1568"/>
    </row>
    <row r="27" spans="1:12" ht="15.75" customHeight="1">
      <c r="B27" s="3201"/>
      <c r="C27" s="1572" t="s">
        <v>286</v>
      </c>
      <c r="D27" s="1582">
        <v>87.61</v>
      </c>
      <c r="E27" s="1582">
        <v>88.21</v>
      </c>
      <c r="F27" s="1582">
        <v>87.91</v>
      </c>
      <c r="G27" s="1583">
        <v>86.455806451612901</v>
      </c>
      <c r="H27" s="1582">
        <v>87.055806451612895</v>
      </c>
      <c r="I27" s="1584">
        <v>86.755806451612898</v>
      </c>
      <c r="J27" s="1568"/>
      <c r="K27" s="1568"/>
      <c r="L27" s="1568"/>
    </row>
    <row r="28" spans="1:12" ht="15.75" customHeight="1">
      <c r="B28" s="3201"/>
      <c r="C28" s="1572" t="s">
        <v>285</v>
      </c>
      <c r="D28" s="1582">
        <v>92.72</v>
      </c>
      <c r="E28" s="1582">
        <v>93.32</v>
      </c>
      <c r="F28" s="1582">
        <v>93.02</v>
      </c>
      <c r="G28" s="1583">
        <v>89.458709677419364</v>
      </c>
      <c r="H28" s="1582">
        <v>90.058709677419344</v>
      </c>
      <c r="I28" s="1584">
        <v>89.758709677419347</v>
      </c>
      <c r="J28" s="1568"/>
      <c r="K28" s="1568"/>
      <c r="L28" s="1568"/>
    </row>
    <row r="29" spans="1:12" ht="15.75" customHeight="1">
      <c r="B29" s="3201"/>
      <c r="C29" s="1576" t="s">
        <v>284</v>
      </c>
      <c r="D29" s="1582">
        <v>95</v>
      </c>
      <c r="E29" s="1582">
        <v>95.6</v>
      </c>
      <c r="F29" s="1582">
        <v>95.3</v>
      </c>
      <c r="G29" s="1583">
        <v>94.915483870967748</v>
      </c>
      <c r="H29" s="1582">
        <v>95.515483870967742</v>
      </c>
      <c r="I29" s="1584">
        <v>95.215483870967745</v>
      </c>
      <c r="J29" s="1568"/>
      <c r="K29" s="1568"/>
      <c r="L29" s="1568"/>
    </row>
    <row r="30" spans="1:12" ht="15.75" customHeight="1">
      <c r="B30" s="3202"/>
      <c r="C30" s="1585" t="s">
        <v>1531</v>
      </c>
      <c r="D30" s="1586">
        <v>88.015833333333333</v>
      </c>
      <c r="E30" s="1586">
        <v>88.615833333333327</v>
      </c>
      <c r="F30" s="1586">
        <v>88.31583333333333</v>
      </c>
      <c r="G30" s="1587">
        <v>87.655626002271049</v>
      </c>
      <c r="H30" s="1586">
        <v>88.256005034529096</v>
      </c>
      <c r="I30" s="1588">
        <v>87.955815518400073</v>
      </c>
      <c r="J30" s="1568"/>
      <c r="K30" s="1568"/>
      <c r="L30" s="1568"/>
    </row>
    <row r="31" spans="1:12" ht="15.75" customHeight="1">
      <c r="B31" s="3229" t="s">
        <v>171</v>
      </c>
      <c r="C31" s="1572" t="s">
        <v>283</v>
      </c>
      <c r="D31" s="1589">
        <v>97.96</v>
      </c>
      <c r="E31" s="1589">
        <v>98.56</v>
      </c>
      <c r="F31" s="1589">
        <v>98.259999999999991</v>
      </c>
      <c r="G31" s="1589">
        <v>96.012187499999996</v>
      </c>
      <c r="H31" s="1589">
        <v>96.612187500000005</v>
      </c>
      <c r="I31" s="1590">
        <v>96.312187499999993</v>
      </c>
      <c r="J31" s="1568"/>
      <c r="K31" s="1568"/>
      <c r="L31" s="1568"/>
    </row>
    <row r="32" spans="1:12" ht="15.75" customHeight="1">
      <c r="B32" s="3201"/>
      <c r="C32" s="1572" t="s">
        <v>282</v>
      </c>
      <c r="D32" s="1582">
        <v>101.29</v>
      </c>
      <c r="E32" s="1582">
        <v>101.89</v>
      </c>
      <c r="F32" s="1582">
        <v>101.59</v>
      </c>
      <c r="G32" s="1582">
        <v>103.24870967741936</v>
      </c>
      <c r="H32" s="1582">
        <v>103.84870967741935</v>
      </c>
      <c r="I32" s="1584">
        <v>103.54870967741935</v>
      </c>
      <c r="J32" s="1568"/>
      <c r="K32" s="1568"/>
      <c r="L32" s="1568"/>
    </row>
    <row r="33" spans="2:12" ht="15.75" customHeight="1">
      <c r="B33" s="3201"/>
      <c r="C33" s="1572" t="s">
        <v>281</v>
      </c>
      <c r="D33" s="1582">
        <v>98.64</v>
      </c>
      <c r="E33" s="1582">
        <v>99.24</v>
      </c>
      <c r="F33" s="1582">
        <v>98.94</v>
      </c>
      <c r="G33" s="1582">
        <v>98.939677419354837</v>
      </c>
      <c r="H33" s="1582">
        <v>99.539677419354845</v>
      </c>
      <c r="I33" s="1584">
        <v>99.239677419354848</v>
      </c>
      <c r="J33" s="1568"/>
      <c r="K33" s="1568"/>
      <c r="L33" s="1568"/>
    </row>
    <row r="34" spans="2:12" ht="15.75" customHeight="1">
      <c r="B34" s="3201"/>
      <c r="C34" s="1572" t="s">
        <v>280</v>
      </c>
      <c r="D34" s="1582">
        <v>100.73</v>
      </c>
      <c r="E34" s="1582">
        <v>101.33</v>
      </c>
      <c r="F34" s="1582">
        <v>101.03</v>
      </c>
      <c r="G34" s="1582">
        <v>98.803103448275863</v>
      </c>
      <c r="H34" s="1582">
        <v>99.403103448275857</v>
      </c>
      <c r="I34" s="1584">
        <v>99.10310344827586</v>
      </c>
      <c r="J34" s="1568"/>
      <c r="K34" s="1568"/>
      <c r="L34" s="1568"/>
    </row>
    <row r="35" spans="2:12" ht="15.75" customHeight="1">
      <c r="B35" s="3201"/>
      <c r="C35" s="1572" t="s">
        <v>291</v>
      </c>
      <c r="D35" s="1582">
        <v>99.11</v>
      </c>
      <c r="E35" s="1582">
        <v>99.71</v>
      </c>
      <c r="F35" s="1582">
        <v>99.41</v>
      </c>
      <c r="G35" s="1582">
        <v>99.268333333333302</v>
      </c>
      <c r="H35" s="1582">
        <v>99.868333333333339</v>
      </c>
      <c r="I35" s="1584">
        <v>99.568333333333328</v>
      </c>
      <c r="J35" s="1568"/>
      <c r="K35" s="1568"/>
      <c r="L35" s="1568"/>
    </row>
    <row r="36" spans="2:12" ht="15.75" customHeight="1">
      <c r="B36" s="3201"/>
      <c r="C36" s="1572" t="s">
        <v>290</v>
      </c>
      <c r="D36" s="1582">
        <v>98.14</v>
      </c>
      <c r="E36" s="1582">
        <v>98.74</v>
      </c>
      <c r="F36" s="1582">
        <v>98.44</v>
      </c>
      <c r="G36" s="1582">
        <v>98.89533333333334</v>
      </c>
      <c r="H36" s="1582">
        <v>99.495333333333321</v>
      </c>
      <c r="I36" s="1584">
        <v>99.195333333333338</v>
      </c>
      <c r="J36" s="1568"/>
      <c r="K36" s="1568"/>
      <c r="L36" s="1568"/>
    </row>
    <row r="37" spans="2:12" ht="15.75" customHeight="1">
      <c r="B37" s="3201"/>
      <c r="C37" s="1591" t="s">
        <v>289</v>
      </c>
      <c r="D37" s="1582">
        <v>99.26</v>
      </c>
      <c r="E37" s="1582">
        <v>99.86</v>
      </c>
      <c r="F37" s="1582">
        <v>99.56</v>
      </c>
      <c r="G37" s="1582">
        <v>99.27</v>
      </c>
      <c r="H37" s="1582">
        <v>99.87</v>
      </c>
      <c r="I37" s="1584">
        <v>99.57</v>
      </c>
      <c r="J37" s="1568"/>
      <c r="K37" s="1568"/>
      <c r="L37" s="1568"/>
    </row>
    <row r="38" spans="2:12" ht="15.75" customHeight="1">
      <c r="B38" s="3201"/>
      <c r="C38" s="1591" t="s">
        <v>288</v>
      </c>
      <c r="D38" s="1582">
        <v>97.58</v>
      </c>
      <c r="E38" s="1582">
        <v>98.18</v>
      </c>
      <c r="F38" s="1582">
        <v>97.88</v>
      </c>
      <c r="G38" s="1582">
        <v>98.50866666666667</v>
      </c>
      <c r="H38" s="1582">
        <v>99.108666666666679</v>
      </c>
      <c r="I38" s="1584">
        <v>98.808666666666682</v>
      </c>
      <c r="J38" s="1568"/>
      <c r="K38" s="1568"/>
      <c r="L38" s="1568"/>
    </row>
    <row r="39" spans="2:12" ht="15.75" customHeight="1">
      <c r="B39" s="3201"/>
      <c r="C39" s="1572" t="s">
        <v>287</v>
      </c>
      <c r="D39" s="1582">
        <v>95.99</v>
      </c>
      <c r="E39" s="1582">
        <v>96.59</v>
      </c>
      <c r="F39" s="1582">
        <v>96.289999999999992</v>
      </c>
      <c r="G39" s="1582">
        <v>96.414666666666662</v>
      </c>
      <c r="H39" s="1582">
        <v>97.014666666666685</v>
      </c>
      <c r="I39" s="1584">
        <v>96.714666666666673</v>
      </c>
      <c r="J39" s="1568"/>
      <c r="K39" s="1568"/>
      <c r="L39" s="1568"/>
    </row>
    <row r="40" spans="2:12" ht="15.75" customHeight="1">
      <c r="B40" s="3201"/>
      <c r="C40" s="1572" t="s">
        <v>286</v>
      </c>
      <c r="D40" s="1582">
        <v>95.2</v>
      </c>
      <c r="E40" s="1582">
        <v>95.8</v>
      </c>
      <c r="F40" s="1582">
        <v>95.5</v>
      </c>
      <c r="G40" s="1582">
        <v>96.220967741935496</v>
      </c>
      <c r="H40" s="1582">
        <v>96.820967741935476</v>
      </c>
      <c r="I40" s="1584">
        <v>96.520967741935493</v>
      </c>
      <c r="J40" s="1568"/>
      <c r="K40" s="1568"/>
      <c r="L40" s="1568"/>
    </row>
    <row r="41" spans="2:12" ht="15.75" customHeight="1">
      <c r="B41" s="3201"/>
      <c r="C41" s="1572" t="s">
        <v>285</v>
      </c>
      <c r="D41" s="1582">
        <v>95.32</v>
      </c>
      <c r="E41" s="1582">
        <v>95.92</v>
      </c>
      <c r="F41" s="1582">
        <v>95.62</v>
      </c>
      <c r="G41" s="1582">
        <v>94.152258064516133</v>
      </c>
      <c r="H41" s="1582">
        <v>94.752258064516141</v>
      </c>
      <c r="I41" s="1584">
        <v>94.452258064516144</v>
      </c>
      <c r="J41" s="1568"/>
      <c r="K41" s="1568"/>
      <c r="L41" s="1568"/>
    </row>
    <row r="42" spans="2:12" ht="15.75" customHeight="1">
      <c r="B42" s="3201"/>
      <c r="C42" s="1576" t="s">
        <v>284</v>
      </c>
      <c r="D42" s="1592">
        <v>95.9</v>
      </c>
      <c r="E42" s="1592">
        <v>96.5</v>
      </c>
      <c r="F42" s="1592">
        <v>96.2</v>
      </c>
      <c r="G42" s="1592">
        <v>95.714062499999997</v>
      </c>
      <c r="H42" s="1592">
        <v>96.314062500000006</v>
      </c>
      <c r="I42" s="1593">
        <v>96.014062499999994</v>
      </c>
      <c r="J42" s="1568"/>
      <c r="K42" s="1568"/>
      <c r="L42" s="1568"/>
    </row>
    <row r="43" spans="2:12" ht="15.75" customHeight="1">
      <c r="B43" s="3202"/>
      <c r="C43" s="1594" t="s">
        <v>1531</v>
      </c>
      <c r="D43" s="1595">
        <v>97.926666666666677</v>
      </c>
      <c r="E43" s="1595">
        <v>98.526666666666657</v>
      </c>
      <c r="F43" s="1595">
        <v>98.251639784946235</v>
      </c>
      <c r="G43" s="1595">
        <v>97.953997195958479</v>
      </c>
      <c r="H43" s="1595">
        <v>98.553997195958473</v>
      </c>
      <c r="I43" s="1596">
        <v>98.253997195958462</v>
      </c>
      <c r="J43" s="1568"/>
      <c r="K43" s="1568"/>
      <c r="L43" s="1568"/>
    </row>
    <row r="44" spans="2:12" ht="15.75" customHeight="1">
      <c r="B44" s="3229" t="s">
        <v>169</v>
      </c>
      <c r="C44" s="1572" t="s">
        <v>283</v>
      </c>
      <c r="D44" s="1597">
        <v>96.92</v>
      </c>
      <c r="E44" s="1597">
        <v>97.52</v>
      </c>
      <c r="F44" s="1597">
        <v>97.22</v>
      </c>
      <c r="G44" s="1597">
        <v>96.714193548387101</v>
      </c>
      <c r="H44" s="1597">
        <v>97.314193548387095</v>
      </c>
      <c r="I44" s="1598">
        <v>97.014193548387098</v>
      </c>
      <c r="J44" s="1568"/>
      <c r="K44" s="1568"/>
      <c r="L44" s="1568"/>
    </row>
    <row r="45" spans="2:12" ht="15.75" customHeight="1">
      <c r="B45" s="3201"/>
      <c r="C45" s="1572" t="s">
        <v>282</v>
      </c>
      <c r="D45" s="1583">
        <v>97.52</v>
      </c>
      <c r="E45" s="1583">
        <v>98.12</v>
      </c>
      <c r="F45" s="1583">
        <v>97.82</v>
      </c>
      <c r="G45" s="1583">
        <v>96.642258064516142</v>
      </c>
      <c r="H45" s="1583">
        <v>97.242258064516108</v>
      </c>
      <c r="I45" s="1599">
        <v>96.942258064516125</v>
      </c>
      <c r="J45" s="1568"/>
      <c r="K45" s="1568"/>
      <c r="L45" s="1568"/>
    </row>
    <row r="46" spans="2:12" ht="15.75" customHeight="1">
      <c r="B46" s="3201"/>
      <c r="C46" s="1572" t="s">
        <v>281</v>
      </c>
      <c r="D46" s="1583">
        <v>98.64</v>
      </c>
      <c r="E46" s="1583">
        <v>99.24</v>
      </c>
      <c r="F46" s="1583">
        <v>98.94</v>
      </c>
      <c r="G46" s="1583">
        <v>97.734193548387097</v>
      </c>
      <c r="H46" s="1583">
        <v>98.334193548387105</v>
      </c>
      <c r="I46" s="1599">
        <v>98.034193548387094</v>
      </c>
      <c r="J46" s="1568"/>
      <c r="K46" s="1568"/>
      <c r="L46" s="1568"/>
    </row>
    <row r="47" spans="2:12" ht="15.75" customHeight="1">
      <c r="B47" s="3201"/>
      <c r="C47" s="1572" t="s">
        <v>280</v>
      </c>
      <c r="D47" s="1583">
        <v>98.46</v>
      </c>
      <c r="E47" s="1583">
        <v>99.06</v>
      </c>
      <c r="F47" s="1583">
        <v>98.76</v>
      </c>
      <c r="G47" s="1583">
        <v>97.996333333333311</v>
      </c>
      <c r="H47" s="1583">
        <v>98.596333333333334</v>
      </c>
      <c r="I47" s="1599">
        <v>98.296333333333322</v>
      </c>
      <c r="J47" s="1568"/>
      <c r="K47" s="1568"/>
      <c r="L47" s="1568"/>
    </row>
    <row r="48" spans="2:12" ht="15.75" customHeight="1">
      <c r="B48" s="3201"/>
      <c r="C48" s="1572" t="s">
        <v>291</v>
      </c>
      <c r="D48" s="1583">
        <v>99.37</v>
      </c>
      <c r="E48" s="1583">
        <v>99.97</v>
      </c>
      <c r="F48" s="1583">
        <v>99.67</v>
      </c>
      <c r="G48" s="1583">
        <v>98.795172413793082</v>
      </c>
      <c r="H48" s="1583">
        <v>99.395172413793105</v>
      </c>
      <c r="I48" s="1599">
        <v>99.095172413793094</v>
      </c>
      <c r="J48" s="1568"/>
      <c r="K48" s="1568"/>
      <c r="L48" s="1568"/>
    </row>
    <row r="49" spans="2:12" ht="15.75" customHeight="1">
      <c r="B49" s="3201"/>
      <c r="C49" s="1572" t="s">
        <v>290</v>
      </c>
      <c r="D49" s="1583">
        <v>99.13</v>
      </c>
      <c r="E49" s="1583">
        <v>99.73</v>
      </c>
      <c r="F49" s="1583">
        <v>99.43</v>
      </c>
      <c r="G49" s="1583">
        <v>100.75700000000002</v>
      </c>
      <c r="H49" s="1583">
        <v>101.357</v>
      </c>
      <c r="I49" s="1599">
        <v>101.05700000000002</v>
      </c>
      <c r="J49" s="1568"/>
      <c r="K49" s="1568"/>
      <c r="L49" s="1568"/>
    </row>
    <row r="50" spans="2:12" ht="15.75" customHeight="1">
      <c r="B50" s="3201"/>
      <c r="C50" s="1572" t="s">
        <v>1532</v>
      </c>
      <c r="D50" s="1583">
        <v>99.31</v>
      </c>
      <c r="E50" s="1583">
        <v>99.91</v>
      </c>
      <c r="F50" s="1583">
        <v>99.61</v>
      </c>
      <c r="G50" s="1583">
        <v>98.53</v>
      </c>
      <c r="H50" s="1583">
        <v>99.13</v>
      </c>
      <c r="I50" s="1599">
        <v>98.83</v>
      </c>
      <c r="J50" s="1568"/>
      <c r="K50" s="1568"/>
      <c r="L50" s="1568"/>
    </row>
    <row r="51" spans="2:12" ht="15.75" customHeight="1">
      <c r="B51" s="3201"/>
      <c r="C51" s="1572" t="s">
        <v>288</v>
      </c>
      <c r="D51" s="1583">
        <v>100.45</v>
      </c>
      <c r="E51" s="1583">
        <v>101.05</v>
      </c>
      <c r="F51" s="1583">
        <v>100.75</v>
      </c>
      <c r="G51" s="1583">
        <v>99.253666666666689</v>
      </c>
      <c r="H51" s="1583">
        <v>99.853666666666655</v>
      </c>
      <c r="I51" s="1599">
        <v>99.553666666666672</v>
      </c>
      <c r="J51" s="1568"/>
      <c r="K51" s="1568"/>
      <c r="L51" s="1568"/>
    </row>
    <row r="52" spans="2:12" ht="15.75" customHeight="1">
      <c r="B52" s="3201"/>
      <c r="C52" s="1572" t="s">
        <v>287</v>
      </c>
      <c r="D52" s="1583">
        <v>99.4</v>
      </c>
      <c r="E52" s="1583">
        <v>100</v>
      </c>
      <c r="F52" s="1583">
        <v>99.7</v>
      </c>
      <c r="G52" s="1583">
        <v>99.667000000000002</v>
      </c>
      <c r="H52" s="1583">
        <v>100.26700000000001</v>
      </c>
      <c r="I52" s="1599">
        <v>99.967000000000013</v>
      </c>
      <c r="J52" s="1568"/>
      <c r="K52" s="1568"/>
      <c r="L52" s="1568"/>
    </row>
    <row r="53" spans="2:12" ht="15.75" customHeight="1">
      <c r="B53" s="3201"/>
      <c r="C53" s="1572" t="s">
        <v>286</v>
      </c>
      <c r="D53" s="1583">
        <v>102.16</v>
      </c>
      <c r="E53" s="1583">
        <v>102.76</v>
      </c>
      <c r="F53" s="1583">
        <v>102.46000000000001</v>
      </c>
      <c r="G53" s="1583">
        <v>100.94516129032259</v>
      </c>
      <c r="H53" s="1583">
        <v>101.54516129032258</v>
      </c>
      <c r="I53" s="1599">
        <v>101.24516129032259</v>
      </c>
      <c r="J53" s="1568"/>
      <c r="K53" s="1568"/>
      <c r="L53" s="1568"/>
    </row>
    <row r="54" spans="2:12" ht="15.75" customHeight="1">
      <c r="B54" s="3201"/>
      <c r="C54" s="1572" t="s">
        <v>1533</v>
      </c>
      <c r="D54" s="1583">
        <v>102.2</v>
      </c>
      <c r="E54" s="1583">
        <v>102.8</v>
      </c>
      <c r="F54" s="1583">
        <v>102.5</v>
      </c>
      <c r="G54" s="1583">
        <v>101.78375</v>
      </c>
      <c r="H54" s="1583">
        <v>102.38374999999999</v>
      </c>
      <c r="I54" s="1599">
        <v>102.08374999999999</v>
      </c>
      <c r="J54" s="1568"/>
      <c r="K54" s="1568"/>
      <c r="L54" s="1568"/>
    </row>
    <row r="55" spans="2:12" ht="15.75" customHeight="1">
      <c r="B55" s="3201"/>
      <c r="C55" s="1572" t="s">
        <v>284</v>
      </c>
      <c r="D55" s="1582">
        <v>101.14</v>
      </c>
      <c r="E55" s="1582">
        <v>101.74</v>
      </c>
      <c r="F55" s="1582">
        <v>101.44</v>
      </c>
      <c r="G55" s="1582">
        <v>101.45258064516129</v>
      </c>
      <c r="H55" s="1582">
        <v>102.0525806451613</v>
      </c>
      <c r="I55" s="1584">
        <v>101.75258064516129</v>
      </c>
      <c r="J55" s="1568"/>
      <c r="K55" s="1568"/>
      <c r="L55" s="1568"/>
    </row>
    <row r="56" spans="2:12" ht="15.75" customHeight="1">
      <c r="B56" s="3202"/>
      <c r="C56" s="1594" t="s">
        <v>1531</v>
      </c>
      <c r="D56" s="1586">
        <v>99.558333333333337</v>
      </c>
      <c r="E56" s="1586">
        <v>100.15833333333332</v>
      </c>
      <c r="F56" s="1586">
        <v>99.858333333333348</v>
      </c>
      <c r="G56" s="1586">
        <v>99.189275792547292</v>
      </c>
      <c r="H56" s="1586">
        <v>99.789275792547258</v>
      </c>
      <c r="I56" s="1588">
        <v>99.489275792547275</v>
      </c>
      <c r="J56" s="1568"/>
      <c r="K56" s="1568"/>
      <c r="L56" s="1568"/>
    </row>
    <row r="57" spans="2:12" ht="15.75" customHeight="1">
      <c r="B57" s="3229" t="s">
        <v>167</v>
      </c>
      <c r="C57" s="1572" t="s">
        <v>283</v>
      </c>
      <c r="D57" s="1600">
        <v>103.71</v>
      </c>
      <c r="E57" s="1600">
        <v>104.31</v>
      </c>
      <c r="F57" s="1600">
        <v>104.00999999999999</v>
      </c>
      <c r="G57" s="1600">
        <v>102.12375000000002</v>
      </c>
      <c r="H57" s="1600">
        <v>102.72375</v>
      </c>
      <c r="I57" s="1601">
        <v>102.42375000000001</v>
      </c>
      <c r="J57" s="1568"/>
      <c r="K57" s="1568"/>
      <c r="L57" s="1568"/>
    </row>
    <row r="58" spans="2:12" ht="15.75" customHeight="1">
      <c r="B58" s="3201"/>
      <c r="C58" s="1572" t="s">
        <v>282</v>
      </c>
      <c r="D58" s="1602">
        <v>105.92</v>
      </c>
      <c r="E58" s="1602">
        <v>106.52</v>
      </c>
      <c r="F58" s="1602">
        <v>106.22</v>
      </c>
      <c r="G58" s="1602">
        <v>105.59096774193547</v>
      </c>
      <c r="H58" s="1602">
        <v>106.19096774193549</v>
      </c>
      <c r="I58" s="1603">
        <v>105.89096774193548</v>
      </c>
      <c r="J58" s="1568"/>
      <c r="K58" s="1568"/>
      <c r="L58" s="1568"/>
    </row>
    <row r="59" spans="2:12" ht="15.75" customHeight="1">
      <c r="B59" s="3201"/>
      <c r="C59" s="1572" t="s">
        <v>281</v>
      </c>
      <c r="D59" s="1602">
        <v>103.49</v>
      </c>
      <c r="E59" s="1602">
        <v>104.09</v>
      </c>
      <c r="F59" s="1602">
        <v>103.78999999999999</v>
      </c>
      <c r="G59" s="1602">
        <v>104.52666666666666</v>
      </c>
      <c r="H59" s="1602">
        <v>105.12666666666668</v>
      </c>
      <c r="I59" s="1603">
        <v>104.82666666666667</v>
      </c>
      <c r="J59" s="1568"/>
      <c r="K59" s="1568"/>
      <c r="L59" s="1568"/>
    </row>
    <row r="60" spans="2:12" ht="15.75" customHeight="1">
      <c r="B60" s="3201"/>
      <c r="C60" s="1572" t="s">
        <v>280</v>
      </c>
      <c r="D60" s="1602">
        <v>105.46</v>
      </c>
      <c r="E60" s="1602">
        <v>106.06</v>
      </c>
      <c r="F60" s="1602">
        <v>105.75999999999999</v>
      </c>
      <c r="G60" s="1602">
        <v>104.429</v>
      </c>
      <c r="H60" s="1602">
        <v>105.02900000000001</v>
      </c>
      <c r="I60" s="1603">
        <v>104.72900000000001</v>
      </c>
      <c r="J60" s="1568"/>
      <c r="K60" s="1568"/>
      <c r="L60" s="1568"/>
    </row>
    <row r="61" spans="2:12" ht="15.75" customHeight="1">
      <c r="B61" s="3201"/>
      <c r="C61" s="1572" t="s">
        <v>291</v>
      </c>
      <c r="D61" s="1602">
        <v>107</v>
      </c>
      <c r="E61" s="1602">
        <v>107.6</v>
      </c>
      <c r="F61" s="1602">
        <v>107.3</v>
      </c>
      <c r="G61" s="1602">
        <v>106.20206896551723</v>
      </c>
      <c r="H61" s="1602">
        <v>106.80206896551724</v>
      </c>
      <c r="I61" s="1603">
        <v>106.50206896551722</v>
      </c>
      <c r="J61" s="1568"/>
      <c r="K61" s="1604"/>
      <c r="L61" s="1568"/>
    </row>
    <row r="62" spans="2:12" ht="15.75" customHeight="1">
      <c r="B62" s="3201"/>
      <c r="C62" s="1572" t="s">
        <v>290</v>
      </c>
      <c r="D62" s="1602">
        <v>106.6</v>
      </c>
      <c r="E62" s="1602">
        <v>107.2</v>
      </c>
      <c r="F62" s="1602">
        <v>106.9</v>
      </c>
      <c r="G62" s="1602">
        <v>106.06200000000003</v>
      </c>
      <c r="H62" s="1602">
        <v>106.66199999999999</v>
      </c>
      <c r="I62" s="1603">
        <v>106.36200000000001</v>
      </c>
      <c r="J62" s="1568"/>
      <c r="K62" s="1604"/>
      <c r="L62" s="1568"/>
    </row>
    <row r="63" spans="2:12" ht="15.75" customHeight="1">
      <c r="B63" s="3201"/>
      <c r="C63" s="1572" t="s">
        <v>414</v>
      </c>
      <c r="D63" s="1602">
        <v>108.88</v>
      </c>
      <c r="E63" s="1602">
        <v>109.48</v>
      </c>
      <c r="F63" s="1602">
        <v>109.18</v>
      </c>
      <c r="G63" s="1602">
        <v>108.18586206896553</v>
      </c>
      <c r="H63" s="1602">
        <v>108.78586206896551</v>
      </c>
      <c r="I63" s="1603">
        <v>108.48586206896553</v>
      </c>
      <c r="J63" s="1568"/>
      <c r="K63" s="1604"/>
      <c r="L63" s="1568"/>
    </row>
    <row r="64" spans="2:12" ht="15.75" customHeight="1">
      <c r="B64" s="3201"/>
      <c r="C64" s="1572" t="s">
        <v>288</v>
      </c>
      <c r="D64" s="1602">
        <v>107.23</v>
      </c>
      <c r="E64" s="1602">
        <v>107.83</v>
      </c>
      <c r="F64" s="1602">
        <v>107.53</v>
      </c>
      <c r="G64" s="1602">
        <v>108.52000000000001</v>
      </c>
      <c r="H64" s="1602">
        <v>109.11999999999998</v>
      </c>
      <c r="I64" s="1603">
        <v>108.82</v>
      </c>
      <c r="J64" s="1568"/>
      <c r="K64" s="1604"/>
      <c r="L64" s="1568"/>
    </row>
    <row r="65" spans="2:12" ht="15.75" customHeight="1">
      <c r="B65" s="3201"/>
      <c r="C65" s="1572" t="s">
        <v>287</v>
      </c>
      <c r="D65" s="1602">
        <v>105.92</v>
      </c>
      <c r="E65" s="1602">
        <v>106.52</v>
      </c>
      <c r="F65" s="1602">
        <v>106.22</v>
      </c>
      <c r="G65" s="1602">
        <v>106.24066666666664</v>
      </c>
      <c r="H65" s="1602">
        <v>106.84066666666668</v>
      </c>
      <c r="I65" s="1603">
        <v>106.54066666666665</v>
      </c>
      <c r="J65" s="1568"/>
      <c r="K65" s="1604"/>
      <c r="L65" s="1568"/>
    </row>
    <row r="66" spans="2:12" ht="15.75" customHeight="1">
      <c r="B66" s="3201"/>
      <c r="C66" s="1572" t="s">
        <v>286</v>
      </c>
      <c r="D66" s="1602">
        <v>106.27</v>
      </c>
      <c r="E66" s="1602">
        <v>106.87</v>
      </c>
      <c r="F66" s="1602">
        <v>106.57</v>
      </c>
      <c r="G66" s="1602">
        <v>106.12741935483871</v>
      </c>
      <c r="H66" s="1602">
        <v>106.72741935483872</v>
      </c>
      <c r="I66" s="1603">
        <v>106.42741935483872</v>
      </c>
      <c r="J66" s="1568"/>
      <c r="K66" s="1604"/>
      <c r="L66" s="1568"/>
    </row>
    <row r="67" spans="2:12" ht="15.75" customHeight="1">
      <c r="B67" s="3201"/>
      <c r="C67" s="1572" t="s">
        <v>285</v>
      </c>
      <c r="D67" s="1605">
        <v>107.08</v>
      </c>
      <c r="E67" s="1605">
        <v>107.68</v>
      </c>
      <c r="F67" s="1605">
        <v>107.38</v>
      </c>
      <c r="G67" s="1605">
        <v>107.05187500000002</v>
      </c>
      <c r="H67" s="1605">
        <v>107.65187499999999</v>
      </c>
      <c r="I67" s="1606">
        <v>107.35187500000001</v>
      </c>
      <c r="J67" s="1568"/>
      <c r="K67" s="1604"/>
      <c r="L67" s="1568"/>
    </row>
    <row r="68" spans="2:12" ht="15.75" customHeight="1">
      <c r="B68" s="3201"/>
      <c r="C68" s="1572" t="s">
        <v>284</v>
      </c>
      <c r="D68" s="1605">
        <v>106.73</v>
      </c>
      <c r="E68" s="1605">
        <v>107.33</v>
      </c>
      <c r="F68" s="1605">
        <v>107.03</v>
      </c>
      <c r="G68" s="1605">
        <v>107.56193548387097</v>
      </c>
      <c r="H68" s="1605">
        <v>108.16193548387095</v>
      </c>
      <c r="I68" s="1606">
        <v>107.86193548387095</v>
      </c>
      <c r="J68" s="1568"/>
      <c r="K68" s="1568"/>
      <c r="L68" s="1604"/>
    </row>
    <row r="69" spans="2:12" ht="15.75" customHeight="1">
      <c r="B69" s="3201"/>
      <c r="C69" s="1594" t="s">
        <v>1531</v>
      </c>
      <c r="D69" s="1607">
        <v>106.19083333333333</v>
      </c>
      <c r="E69" s="1607">
        <v>106.79083333333334</v>
      </c>
      <c r="F69" s="1607">
        <v>106.4908333333333</v>
      </c>
      <c r="G69" s="1607">
        <v>106.05185099570512</v>
      </c>
      <c r="H69" s="1607">
        <v>106.6518509957051</v>
      </c>
      <c r="I69" s="1608">
        <v>106.35185099570509</v>
      </c>
      <c r="J69" s="1568"/>
      <c r="K69" s="1568"/>
      <c r="L69" s="1568"/>
    </row>
    <row r="70" spans="2:12" ht="15.75" customHeight="1">
      <c r="B70" s="3230" t="s">
        <v>58</v>
      </c>
      <c r="C70" s="1609" t="s">
        <v>283</v>
      </c>
      <c r="D70" s="1610">
        <v>106.72</v>
      </c>
      <c r="E70" s="1610">
        <v>107.32</v>
      </c>
      <c r="F70" s="1610">
        <v>107.02</v>
      </c>
      <c r="G70" s="1610">
        <v>106.88593750000001</v>
      </c>
      <c r="H70" s="1610">
        <v>107.48593749999998</v>
      </c>
      <c r="I70" s="1611">
        <v>107.18593749999999</v>
      </c>
      <c r="J70" s="1568"/>
      <c r="K70" s="1568"/>
      <c r="L70" s="1568"/>
    </row>
    <row r="71" spans="2:12" ht="15.75" customHeight="1">
      <c r="B71" s="3201"/>
      <c r="C71" s="1572" t="s">
        <v>282</v>
      </c>
      <c r="D71" s="1605">
        <v>106.85</v>
      </c>
      <c r="E71" s="1605">
        <v>107.45</v>
      </c>
      <c r="F71" s="1605">
        <v>107.15</v>
      </c>
      <c r="G71" s="1605">
        <v>106.7274193548387</v>
      </c>
      <c r="H71" s="1605">
        <v>107.32741935483868</v>
      </c>
      <c r="I71" s="1606">
        <v>107.02741935483868</v>
      </c>
      <c r="J71" s="1568"/>
      <c r="K71" s="1568"/>
      <c r="L71" s="1568"/>
    </row>
    <row r="72" spans="2:12" ht="15.75" customHeight="1">
      <c r="B72" s="3201"/>
      <c r="C72" s="1572" t="s">
        <v>281</v>
      </c>
      <c r="D72" s="1605">
        <v>106.49</v>
      </c>
      <c r="E72" s="1605">
        <v>107.09</v>
      </c>
      <c r="F72" s="1605">
        <v>106.78999999999999</v>
      </c>
      <c r="G72" s="1605">
        <v>106.43566666666669</v>
      </c>
      <c r="H72" s="1605">
        <v>107.03566666666666</v>
      </c>
      <c r="I72" s="1606">
        <v>106.73566666666667</v>
      </c>
      <c r="J72" s="1568"/>
      <c r="K72" s="1568"/>
      <c r="L72" s="1568"/>
    </row>
    <row r="73" spans="2:12" ht="15.75" customHeight="1">
      <c r="B73" s="3201"/>
      <c r="C73" s="1572" t="s">
        <v>280</v>
      </c>
      <c r="D73" s="1605">
        <v>107.31</v>
      </c>
      <c r="E73" s="1605">
        <v>107.91</v>
      </c>
      <c r="F73" s="1605">
        <v>107.61</v>
      </c>
      <c r="G73" s="1605">
        <v>106.61566666666667</v>
      </c>
      <c r="H73" s="1605">
        <v>107.21566666666668</v>
      </c>
      <c r="I73" s="1606">
        <v>106.91566666666668</v>
      </c>
      <c r="J73" s="1568"/>
      <c r="K73" s="1568"/>
      <c r="L73" s="1568"/>
    </row>
    <row r="74" spans="2:12" ht="15.75" customHeight="1">
      <c r="B74" s="3201"/>
      <c r="C74" s="1572" t="s">
        <v>291</v>
      </c>
      <c r="D74" s="1605">
        <v>107.7</v>
      </c>
      <c r="E74" s="1605">
        <v>108.3</v>
      </c>
      <c r="F74" s="1605">
        <v>108</v>
      </c>
      <c r="G74" s="1605">
        <v>108.59133333333332</v>
      </c>
      <c r="H74" s="1605">
        <v>109.19133333333333</v>
      </c>
      <c r="I74" s="1606">
        <v>108.89133333333334</v>
      </c>
      <c r="J74" s="1568"/>
      <c r="K74" s="1568"/>
      <c r="L74" s="1568"/>
    </row>
    <row r="75" spans="2:12" ht="15.75" customHeight="1">
      <c r="B75" s="3201"/>
      <c r="C75" s="1572" t="s">
        <v>290</v>
      </c>
      <c r="D75" s="1605">
        <v>108.54</v>
      </c>
      <c r="E75" s="1605">
        <v>109.14</v>
      </c>
      <c r="F75" s="1605">
        <v>108.84</v>
      </c>
      <c r="G75" s="1605">
        <v>108.4448275862069</v>
      </c>
      <c r="H75" s="1605">
        <v>109.04482758620691</v>
      </c>
      <c r="I75" s="1606">
        <v>108.7448275862069</v>
      </c>
      <c r="J75" s="1568"/>
      <c r="K75" s="1568"/>
      <c r="L75" s="1568"/>
    </row>
    <row r="76" spans="2:12" ht="15.75" customHeight="1">
      <c r="B76" s="3201"/>
      <c r="C76" s="1572" t="s">
        <v>289</v>
      </c>
      <c r="D76" s="1605">
        <v>106.63</v>
      </c>
      <c r="E76" s="1605">
        <v>107.23</v>
      </c>
      <c r="F76" s="1605">
        <v>106.93</v>
      </c>
      <c r="G76" s="1605">
        <v>108.20103448275863</v>
      </c>
      <c r="H76" s="1605">
        <v>108.80103448275862</v>
      </c>
      <c r="I76" s="1606">
        <v>108.50103448275863</v>
      </c>
      <c r="J76" s="1568"/>
      <c r="K76" s="1568"/>
      <c r="L76" s="1568"/>
    </row>
    <row r="77" spans="2:12" ht="15.75" customHeight="1">
      <c r="B77" s="3201"/>
      <c r="C77" s="1572" t="s">
        <v>288</v>
      </c>
      <c r="D77" s="1605">
        <v>106.27</v>
      </c>
      <c r="E77" s="1605">
        <v>106.87</v>
      </c>
      <c r="F77" s="1605">
        <v>106.57</v>
      </c>
      <c r="G77" s="1605">
        <v>106.642</v>
      </c>
      <c r="H77" s="1605">
        <v>107.242</v>
      </c>
      <c r="I77" s="1606">
        <v>106.94200000000001</v>
      </c>
      <c r="J77" s="1568"/>
      <c r="K77" s="1568"/>
      <c r="L77" s="1568"/>
    </row>
    <row r="78" spans="2:12" ht="15.75" customHeight="1">
      <c r="B78" s="3201"/>
      <c r="C78" s="1572" t="s">
        <v>287</v>
      </c>
      <c r="D78" s="1605">
        <v>103.1</v>
      </c>
      <c r="E78" s="1605">
        <v>103.7</v>
      </c>
      <c r="F78" s="1605">
        <v>103.4</v>
      </c>
      <c r="G78" s="1605">
        <v>103.90870967741935</v>
      </c>
      <c r="H78" s="1605">
        <v>104.50870967741933</v>
      </c>
      <c r="I78" s="1606">
        <v>104.20870967741934</v>
      </c>
      <c r="J78" s="1568"/>
      <c r="K78" s="1568"/>
      <c r="L78" s="1568"/>
    </row>
    <row r="79" spans="2:12" ht="15.75" customHeight="1">
      <c r="B79" s="3201"/>
      <c r="C79" s="1572" t="s">
        <v>286</v>
      </c>
      <c r="D79" s="1605">
        <v>102.61</v>
      </c>
      <c r="E79" s="1605">
        <v>103.21</v>
      </c>
      <c r="F79" s="1605">
        <v>102.91</v>
      </c>
      <c r="G79" s="1605">
        <v>102.69709677419354</v>
      </c>
      <c r="H79" s="1605">
        <v>103.29709677419355</v>
      </c>
      <c r="I79" s="1606">
        <v>102.99709677419355</v>
      </c>
      <c r="J79" s="1568"/>
      <c r="K79" s="1604"/>
      <c r="L79" s="1568"/>
    </row>
    <row r="80" spans="2:12" ht="15.75" customHeight="1">
      <c r="B80" s="3201"/>
      <c r="C80" s="1572" t="s">
        <v>285</v>
      </c>
      <c r="D80" s="1605">
        <v>102.77</v>
      </c>
      <c r="E80" s="1605">
        <v>103.37</v>
      </c>
      <c r="F80" s="1605">
        <v>103.07</v>
      </c>
      <c r="G80" s="1605">
        <v>102.82129032258065</v>
      </c>
      <c r="H80" s="1605">
        <v>103.42129032258065</v>
      </c>
      <c r="I80" s="1606">
        <v>103.12129032258065</v>
      </c>
      <c r="J80" s="1568"/>
      <c r="K80" s="1604"/>
      <c r="L80" s="1568"/>
    </row>
    <row r="81" spans="2:20" ht="15.75" customHeight="1">
      <c r="B81" s="3201"/>
      <c r="C81" s="1576" t="s">
        <v>284</v>
      </c>
      <c r="D81" s="1612">
        <v>102.86</v>
      </c>
      <c r="E81" s="1612">
        <v>103.46</v>
      </c>
      <c r="F81" s="1612">
        <v>103.16</v>
      </c>
      <c r="G81" s="1612">
        <v>102.97903225806451</v>
      </c>
      <c r="H81" s="1612">
        <v>103.57903225806453</v>
      </c>
      <c r="I81" s="1613">
        <v>103.27903225806452</v>
      </c>
      <c r="J81" s="1568"/>
      <c r="K81" s="1604"/>
      <c r="L81" s="1604"/>
    </row>
    <row r="82" spans="2:20" ht="15.75" customHeight="1" thickBot="1">
      <c r="B82" s="3231"/>
      <c r="C82" s="1614" t="s">
        <v>1531</v>
      </c>
      <c r="D82" s="1615">
        <v>105.65416666666665</v>
      </c>
      <c r="E82" s="1615">
        <v>106.25416666666668</v>
      </c>
      <c r="F82" s="1615">
        <v>105.95416666666667</v>
      </c>
      <c r="G82" s="1615">
        <v>105.91250121856073</v>
      </c>
      <c r="H82" s="1615">
        <v>106.51250121856073</v>
      </c>
      <c r="I82" s="1616">
        <v>106.21250121856076</v>
      </c>
      <c r="J82" s="1568"/>
      <c r="K82" s="1604"/>
      <c r="L82" s="1604"/>
    </row>
    <row r="83" spans="2:20" ht="15.75" customHeight="1" thickTop="1">
      <c r="B83" s="3230" t="s">
        <v>164</v>
      </c>
      <c r="C83" s="1609" t="s">
        <v>283</v>
      </c>
      <c r="D83" s="1610">
        <v>102.29</v>
      </c>
      <c r="E83" s="1610">
        <v>102.89</v>
      </c>
      <c r="F83" s="1610">
        <v>102.59</v>
      </c>
      <c r="G83" s="1610">
        <v>102.28999999999998</v>
      </c>
      <c r="H83" s="1610">
        <v>102.89000000000001</v>
      </c>
      <c r="I83" s="1606">
        <v>102.59</v>
      </c>
      <c r="J83" s="1568"/>
      <c r="K83" s="1617"/>
      <c r="L83" s="1617"/>
      <c r="Q83" s="1618"/>
    </row>
    <row r="84" spans="2:20" ht="15.75" customHeight="1">
      <c r="B84" s="3201"/>
      <c r="C84" s="1572" t="s">
        <v>282</v>
      </c>
      <c r="D84" s="1605">
        <v>102.22</v>
      </c>
      <c r="E84" s="1605">
        <v>102.82</v>
      </c>
      <c r="F84" s="1605">
        <v>102.52</v>
      </c>
      <c r="G84" s="1605">
        <v>102.15354838709678</v>
      </c>
      <c r="H84" s="1605">
        <v>102.75354838709676</v>
      </c>
      <c r="I84" s="1606">
        <v>102.45354838709676</v>
      </c>
      <c r="J84" s="1568"/>
      <c r="K84" s="1617"/>
      <c r="L84" s="1617"/>
      <c r="Q84" s="1618"/>
      <c r="T84" s="1618"/>
    </row>
    <row r="85" spans="2:20" ht="15.75" customHeight="1">
      <c r="B85" s="3201"/>
      <c r="C85" s="1572" t="s">
        <v>281</v>
      </c>
      <c r="D85" s="1605">
        <v>103.29</v>
      </c>
      <c r="E85" s="1605">
        <v>103.89</v>
      </c>
      <c r="F85" s="1605">
        <v>103.59</v>
      </c>
      <c r="G85" s="1605">
        <v>103.68709677419353</v>
      </c>
      <c r="H85" s="1605">
        <v>104.28709677419357</v>
      </c>
      <c r="I85" s="1606">
        <v>103.98709677419356</v>
      </c>
      <c r="J85" s="1568"/>
      <c r="K85" s="1617"/>
      <c r="L85" s="1617"/>
      <c r="Q85" s="1618"/>
      <c r="T85" s="1618"/>
    </row>
    <row r="86" spans="2:20" ht="15.75" customHeight="1">
      <c r="B86" s="3201"/>
      <c r="C86" s="1572" t="s">
        <v>280</v>
      </c>
      <c r="D86" s="1605">
        <v>104.04</v>
      </c>
      <c r="E86" s="1605">
        <v>104.64</v>
      </c>
      <c r="F86" s="1605">
        <v>104.34</v>
      </c>
      <c r="G86" s="1605">
        <v>103.63419354838709</v>
      </c>
      <c r="H86" s="1605">
        <v>104.23419354838707</v>
      </c>
      <c r="I86" s="1606">
        <v>103.93419354838707</v>
      </c>
      <c r="J86" s="1568"/>
      <c r="K86" s="1617"/>
      <c r="L86" s="1617"/>
      <c r="Q86" s="1618"/>
      <c r="T86" s="1618"/>
    </row>
    <row r="87" spans="2:20" ht="15.75" customHeight="1">
      <c r="B87" s="3201"/>
      <c r="C87" s="1572" t="s">
        <v>291</v>
      </c>
      <c r="D87" s="1605">
        <v>102.65</v>
      </c>
      <c r="E87" s="1605">
        <v>103.25</v>
      </c>
      <c r="F87" s="1605">
        <v>102.95</v>
      </c>
      <c r="G87" s="1605">
        <v>103.08379310344827</v>
      </c>
      <c r="H87" s="1605">
        <v>103.68379310344827</v>
      </c>
      <c r="I87" s="1606">
        <v>103.38379310344827</v>
      </c>
      <c r="J87" s="1568"/>
      <c r="K87" s="1617"/>
      <c r="L87" s="1617"/>
      <c r="Q87" s="1618"/>
      <c r="T87" s="1618"/>
    </row>
    <row r="88" spans="2:20" ht="15.75" customHeight="1">
      <c r="B88" s="3201"/>
      <c r="C88" s="1572" t="s">
        <v>290</v>
      </c>
      <c r="D88" s="1605">
        <v>101.52</v>
      </c>
      <c r="E88" s="1605">
        <v>102.12</v>
      </c>
      <c r="F88" s="1605">
        <v>101.82</v>
      </c>
      <c r="G88" s="1605">
        <v>101.83166666666668</v>
      </c>
      <c r="H88" s="1605">
        <v>102.43166666666666</v>
      </c>
      <c r="I88" s="1606">
        <v>102.13166666666666</v>
      </c>
      <c r="J88" s="1568"/>
      <c r="K88" s="1617"/>
      <c r="L88" s="1617"/>
      <c r="Q88" s="1618"/>
      <c r="T88" s="1618"/>
    </row>
    <row r="89" spans="2:20" ht="15.75" customHeight="1">
      <c r="B89" s="3201"/>
      <c r="C89" s="1572" t="s">
        <v>289</v>
      </c>
      <c r="D89" s="1605">
        <v>102.74</v>
      </c>
      <c r="E89" s="1605">
        <v>103.34</v>
      </c>
      <c r="F89" s="1605">
        <v>103.03999999999999</v>
      </c>
      <c r="G89" s="1605">
        <v>101.93551724137932</v>
      </c>
      <c r="H89" s="1605">
        <v>102.5355172413793</v>
      </c>
      <c r="I89" s="1606">
        <v>102.23551724137931</v>
      </c>
      <c r="J89" s="1568"/>
      <c r="K89" s="1617"/>
      <c r="L89" s="1617"/>
      <c r="Q89" s="1618"/>
    </row>
    <row r="90" spans="2:20" ht="15.75" customHeight="1">
      <c r="B90" s="3201"/>
      <c r="C90" s="1572" t="s">
        <v>288</v>
      </c>
      <c r="D90" s="1605">
        <v>103.53</v>
      </c>
      <c r="E90" s="1605">
        <v>104.13</v>
      </c>
      <c r="F90" s="1605">
        <v>103.83</v>
      </c>
      <c r="G90" s="1605">
        <v>103.34766666666668</v>
      </c>
      <c r="H90" s="1605">
        <v>103.94766666666668</v>
      </c>
      <c r="I90" s="1606">
        <v>103.64766666666668</v>
      </c>
      <c r="J90" s="1568"/>
      <c r="K90" s="1617"/>
      <c r="L90" s="1617"/>
      <c r="Q90" s="1618"/>
    </row>
    <row r="91" spans="2:20" ht="15.75" customHeight="1">
      <c r="B91" s="3201"/>
      <c r="C91" s="1572" t="s">
        <v>287</v>
      </c>
      <c r="D91" s="1605">
        <v>104.12</v>
      </c>
      <c r="E91" s="1605">
        <v>104.72</v>
      </c>
      <c r="F91" s="1605">
        <v>104.42</v>
      </c>
      <c r="G91" s="1605">
        <v>103.79666666666668</v>
      </c>
      <c r="H91" s="1605">
        <v>104.39666666666666</v>
      </c>
      <c r="I91" s="1606">
        <v>104.09666666666666</v>
      </c>
      <c r="J91" s="1568"/>
      <c r="K91" s="1617"/>
      <c r="L91" s="1617"/>
    </row>
    <row r="92" spans="2:20" ht="15.75" customHeight="1">
      <c r="B92" s="3201"/>
      <c r="C92" s="1572" t="s">
        <v>286</v>
      </c>
      <c r="D92" s="1605">
        <v>107.43</v>
      </c>
      <c r="E92" s="1605">
        <v>108.03</v>
      </c>
      <c r="F92" s="1605">
        <v>107.73</v>
      </c>
      <c r="G92" s="1605">
        <v>106.08032258064517</v>
      </c>
      <c r="H92" s="1605">
        <v>106.68032258064517</v>
      </c>
      <c r="I92" s="1606">
        <v>106.38032258064517</v>
      </c>
      <c r="J92" s="1604"/>
      <c r="K92" s="1617"/>
      <c r="L92" s="1617"/>
    </row>
    <row r="93" spans="2:20" ht="15.75" customHeight="1">
      <c r="B93" s="3201"/>
      <c r="C93" s="1572" t="s">
        <v>285</v>
      </c>
      <c r="D93" s="1605">
        <v>107.94</v>
      </c>
      <c r="E93" s="1605">
        <v>108.54</v>
      </c>
      <c r="F93" s="1605">
        <v>108.24000000000001</v>
      </c>
      <c r="G93" s="1605">
        <v>107.88774193548387</v>
      </c>
      <c r="H93" s="1605">
        <v>108.48774193548388</v>
      </c>
      <c r="I93" s="1606">
        <v>108.18774193548387</v>
      </c>
      <c r="J93" s="1604"/>
      <c r="K93" s="1617"/>
      <c r="L93" s="1617"/>
    </row>
    <row r="94" spans="2:20" ht="15.75" customHeight="1">
      <c r="B94" s="3201"/>
      <c r="C94" s="1576" t="s">
        <v>284</v>
      </c>
      <c r="D94" s="1612">
        <v>109.34</v>
      </c>
      <c r="E94" s="1612">
        <v>109.94</v>
      </c>
      <c r="F94" s="1612">
        <v>109.64</v>
      </c>
      <c r="G94" s="1612">
        <v>109.14781249999999</v>
      </c>
      <c r="H94" s="1612">
        <v>109.74781249999999</v>
      </c>
      <c r="I94" s="1613">
        <v>109.4478125</v>
      </c>
      <c r="J94" s="1604"/>
      <c r="K94" s="1604"/>
      <c r="L94" s="1617"/>
      <c r="M94" s="1617"/>
      <c r="N94" s="1617"/>
      <c r="O94" s="1617"/>
      <c r="P94" s="1617"/>
    </row>
    <row r="95" spans="2:20" ht="15.75" customHeight="1" thickBot="1">
      <c r="B95" s="3231"/>
      <c r="C95" s="1619" t="s">
        <v>1531</v>
      </c>
      <c r="D95" s="1620">
        <v>104.25916666666666</v>
      </c>
      <c r="E95" s="1620">
        <v>104.85916666666668</v>
      </c>
      <c r="F95" s="1620">
        <v>104.55916666666668</v>
      </c>
      <c r="G95" s="1620">
        <v>104.07300217255283</v>
      </c>
      <c r="H95" s="1620">
        <v>104.67300217255281</v>
      </c>
      <c r="I95" s="1616">
        <v>104.37300217255284</v>
      </c>
      <c r="J95" s="1568"/>
      <c r="K95" s="1604"/>
      <c r="L95" s="1617"/>
      <c r="M95" s="1617"/>
      <c r="N95" s="1617"/>
      <c r="O95" s="1617"/>
      <c r="P95" s="1617"/>
    </row>
    <row r="96" spans="2:20" ht="15.75" customHeight="1" thickTop="1">
      <c r="B96" s="3230" t="s">
        <v>59</v>
      </c>
      <c r="C96" s="1572" t="s">
        <v>283</v>
      </c>
      <c r="D96" s="1605">
        <v>111.54</v>
      </c>
      <c r="E96" s="1605">
        <v>112.14</v>
      </c>
      <c r="F96" s="1605">
        <v>111.84</v>
      </c>
      <c r="G96" s="1605">
        <v>109.83064516129029</v>
      </c>
      <c r="H96" s="1605">
        <v>110.43064516129036</v>
      </c>
      <c r="I96" s="1606">
        <v>110.13064516129032</v>
      </c>
      <c r="J96" s="1604"/>
      <c r="K96" s="1604"/>
      <c r="L96" s="1604"/>
      <c r="M96" s="1617"/>
      <c r="N96" s="1617"/>
      <c r="O96" s="1617"/>
      <c r="P96" s="1617"/>
      <c r="R96" s="1604"/>
    </row>
    <row r="97" spans="2:18" ht="15.75" customHeight="1">
      <c r="B97" s="3201"/>
      <c r="C97" s="1572" t="s">
        <v>282</v>
      </c>
      <c r="D97" s="1605">
        <v>114.66</v>
      </c>
      <c r="E97" s="1605">
        <v>115.26</v>
      </c>
      <c r="F97" s="1605">
        <v>114.96000000000001</v>
      </c>
      <c r="G97" s="1605">
        <v>113.2225806451613</v>
      </c>
      <c r="H97" s="1605">
        <v>113.8225806451613</v>
      </c>
      <c r="I97" s="1606">
        <v>113.5225806451613</v>
      </c>
      <c r="J97" s="1568"/>
      <c r="K97" s="1604"/>
      <c r="L97" s="1604"/>
      <c r="M97" s="1617"/>
      <c r="N97" s="1617"/>
      <c r="O97" s="1617"/>
      <c r="P97" s="1617"/>
      <c r="R97" s="1604"/>
    </row>
    <row r="98" spans="2:18" ht="15.75" customHeight="1">
      <c r="B98" s="3201"/>
      <c r="C98" s="1572" t="s">
        <v>281</v>
      </c>
      <c r="D98" s="1605">
        <v>117.24</v>
      </c>
      <c r="E98" s="1605">
        <v>117.84</v>
      </c>
      <c r="F98" s="1605">
        <v>117.53999999999999</v>
      </c>
      <c r="G98" s="1605">
        <v>116.63032258064518</v>
      </c>
      <c r="H98" s="1605">
        <v>117.23032258064515</v>
      </c>
      <c r="I98" s="1606">
        <v>116.93032258064517</v>
      </c>
      <c r="J98" s="1568"/>
      <c r="K98" s="1604"/>
      <c r="L98" s="1604"/>
      <c r="M98" s="1617"/>
      <c r="N98" s="1617"/>
      <c r="O98" s="1617"/>
      <c r="P98" s="1617"/>
      <c r="R98" s="1604"/>
    </row>
    <row r="99" spans="2:18" ht="15.75" customHeight="1">
      <c r="B99" s="3201"/>
      <c r="C99" s="1572" t="s">
        <v>280</v>
      </c>
      <c r="D99" s="1605">
        <v>114.88</v>
      </c>
      <c r="E99" s="1605">
        <v>115.48</v>
      </c>
      <c r="F99" s="1605">
        <v>115.18</v>
      </c>
      <c r="G99" s="1605">
        <v>116.63066666666667</v>
      </c>
      <c r="H99" s="1605">
        <v>117.23066666666665</v>
      </c>
      <c r="I99" s="1606">
        <v>116.93066666666667</v>
      </c>
      <c r="J99" s="1568"/>
      <c r="K99" s="1604"/>
      <c r="L99" s="1604"/>
      <c r="M99" s="1617"/>
      <c r="N99" s="1617"/>
      <c r="O99" s="1617"/>
      <c r="P99" s="1617"/>
      <c r="R99" s="1604"/>
    </row>
    <row r="100" spans="2:18" ht="15.75" customHeight="1">
      <c r="B100" s="3201"/>
      <c r="C100" s="1572" t="s">
        <v>291</v>
      </c>
      <c r="D100" s="1605">
        <v>114.74</v>
      </c>
      <c r="E100" s="1605">
        <v>115.34</v>
      </c>
      <c r="F100" s="1605">
        <v>115.03999999999999</v>
      </c>
      <c r="G100" s="1605">
        <v>113.22</v>
      </c>
      <c r="H100" s="1605">
        <v>113.82</v>
      </c>
      <c r="I100" s="1606">
        <v>113.52</v>
      </c>
      <c r="J100" s="1568"/>
      <c r="K100" s="1604"/>
      <c r="L100" s="1604"/>
      <c r="M100" s="1617"/>
      <c r="N100" s="1617"/>
      <c r="O100" s="1617"/>
      <c r="P100" s="1617"/>
      <c r="R100" s="1604"/>
    </row>
    <row r="101" spans="2:18" ht="15.75" customHeight="1">
      <c r="B101" s="3201"/>
      <c r="C101" s="1572" t="s">
        <v>290</v>
      </c>
      <c r="D101" s="1605">
        <v>112.48</v>
      </c>
      <c r="E101" s="1605">
        <v>113.08</v>
      </c>
      <c r="F101" s="1605">
        <v>112.78</v>
      </c>
      <c r="G101" s="1605">
        <v>112.12</v>
      </c>
      <c r="H101" s="1605">
        <v>112.72</v>
      </c>
      <c r="I101" s="1606">
        <v>112.42</v>
      </c>
      <c r="J101" s="1568"/>
      <c r="K101" s="1604"/>
      <c r="L101" s="1604"/>
      <c r="M101" s="1617"/>
      <c r="N101" s="1617"/>
      <c r="O101" s="1617"/>
      <c r="P101" s="1617"/>
      <c r="R101" s="1604"/>
    </row>
    <row r="102" spans="2:18" ht="15.75" customHeight="1">
      <c r="B102" s="3201"/>
      <c r="C102" s="1572" t="s">
        <v>289</v>
      </c>
      <c r="D102" s="1605">
        <v>113.58</v>
      </c>
      <c r="E102" s="1605">
        <v>114.18</v>
      </c>
      <c r="F102" s="1605">
        <v>113.88</v>
      </c>
      <c r="G102" s="1605">
        <v>113.69379310344827</v>
      </c>
      <c r="H102" s="1605">
        <v>114.29379310344828</v>
      </c>
      <c r="I102" s="1606">
        <v>113.99379310344827</v>
      </c>
      <c r="J102" s="1568"/>
      <c r="K102" s="1604"/>
      <c r="L102" s="1604"/>
      <c r="M102" s="1617"/>
      <c r="N102" s="1617"/>
      <c r="O102" s="1617"/>
      <c r="P102" s="1617"/>
      <c r="R102" s="1604"/>
    </row>
    <row r="103" spans="2:18" ht="15.75" customHeight="1">
      <c r="B103" s="3201"/>
      <c r="C103" s="1572" t="s">
        <v>288</v>
      </c>
      <c r="D103" s="1605">
        <v>110.96</v>
      </c>
      <c r="E103" s="1605">
        <v>111.56</v>
      </c>
      <c r="F103" s="1605">
        <v>111.25999999999999</v>
      </c>
      <c r="G103" s="1605">
        <v>112.92</v>
      </c>
      <c r="H103" s="1605">
        <v>113.52</v>
      </c>
      <c r="I103" s="1606">
        <v>113.22</v>
      </c>
      <c r="J103" s="1568"/>
      <c r="K103" s="1604"/>
      <c r="L103" s="1604"/>
      <c r="M103" s="1617"/>
      <c r="N103" s="1617"/>
      <c r="O103" s="1617"/>
      <c r="P103" s="1617"/>
      <c r="R103" s="1604"/>
    </row>
    <row r="104" spans="2:18" ht="15.75" customHeight="1">
      <c r="B104" s="3201"/>
      <c r="C104" s="1572" t="s">
        <v>287</v>
      </c>
      <c r="D104" s="1605">
        <v>110.35</v>
      </c>
      <c r="E104" s="1605">
        <v>110.95</v>
      </c>
      <c r="F104" s="1605">
        <v>110.65</v>
      </c>
      <c r="G104" s="1605">
        <v>110.18</v>
      </c>
      <c r="H104" s="1605">
        <v>110.78</v>
      </c>
      <c r="I104" s="1606">
        <v>110.48</v>
      </c>
      <c r="J104" s="1568"/>
      <c r="K104" s="1604"/>
      <c r="L104" s="1604"/>
      <c r="M104" s="1617"/>
      <c r="N104" s="1617"/>
      <c r="O104" s="1617"/>
      <c r="P104" s="1617"/>
      <c r="R104" s="1604"/>
    </row>
    <row r="105" spans="2:18" ht="15.75" customHeight="1">
      <c r="B105" s="3201"/>
      <c r="C105" s="1572" t="s">
        <v>286</v>
      </c>
      <c r="D105" s="1605">
        <v>112.56</v>
      </c>
      <c r="E105" s="1605">
        <v>113.16</v>
      </c>
      <c r="F105" s="1605">
        <v>112.86</v>
      </c>
      <c r="G105" s="1605">
        <v>111.12</v>
      </c>
      <c r="H105" s="1605">
        <v>111.72</v>
      </c>
      <c r="I105" s="1606">
        <v>111.42</v>
      </c>
      <c r="J105" s="1568"/>
      <c r="K105" s="1604"/>
      <c r="L105" s="1604"/>
      <c r="M105" s="1617"/>
      <c r="N105" s="1617"/>
      <c r="O105" s="1617"/>
      <c r="P105" s="1617"/>
      <c r="R105" s="1604"/>
    </row>
    <row r="106" spans="2:18" ht="15.75" customHeight="1">
      <c r="B106" s="3201"/>
      <c r="C106" s="1572" t="s">
        <v>285</v>
      </c>
      <c r="D106" s="1605">
        <v>111.39</v>
      </c>
      <c r="E106" s="1605">
        <v>111.99</v>
      </c>
      <c r="F106" s="1605">
        <v>111.69</v>
      </c>
      <c r="G106" s="1605">
        <v>111.22</v>
      </c>
      <c r="H106" s="1605">
        <v>111.82</v>
      </c>
      <c r="I106" s="1606">
        <v>111.52</v>
      </c>
      <c r="J106" s="1604"/>
      <c r="K106" s="1604"/>
      <c r="L106" s="1604"/>
      <c r="M106" s="1617"/>
      <c r="N106" s="1617"/>
      <c r="O106" s="1617"/>
      <c r="P106" s="1617"/>
      <c r="R106" s="1604"/>
    </row>
    <row r="107" spans="2:18" ht="15.75" customHeight="1">
      <c r="B107" s="3201"/>
      <c r="C107" s="1572" t="s">
        <v>284</v>
      </c>
      <c r="D107" s="1605">
        <v>109.36</v>
      </c>
      <c r="E107" s="1605">
        <v>109.96</v>
      </c>
      <c r="F107" s="1605">
        <v>109.66</v>
      </c>
      <c r="G107" s="1605">
        <v>110.17</v>
      </c>
      <c r="H107" s="1605">
        <v>110.77</v>
      </c>
      <c r="I107" s="1606">
        <v>110.47</v>
      </c>
      <c r="J107" s="1604"/>
      <c r="K107" s="1621"/>
      <c r="L107" s="1604"/>
      <c r="M107" s="1604"/>
      <c r="N107" s="1617"/>
      <c r="O107" s="1617"/>
      <c r="P107" s="1617"/>
      <c r="R107" s="1604"/>
    </row>
    <row r="108" spans="2:18" ht="15.75" customHeight="1" thickBot="1">
      <c r="B108" s="3201"/>
      <c r="C108" s="1619" t="s">
        <v>1531</v>
      </c>
      <c r="D108" s="1620">
        <v>112.81166666666667</v>
      </c>
      <c r="E108" s="1620">
        <v>113.41166666666669</v>
      </c>
      <c r="F108" s="1620">
        <v>113.11166666666668</v>
      </c>
      <c r="G108" s="1620">
        <v>112.57983401310099</v>
      </c>
      <c r="H108" s="1620">
        <v>113.17983401310096</v>
      </c>
      <c r="I108" s="1616">
        <v>112.87983401310099</v>
      </c>
      <c r="J108" s="1617"/>
      <c r="K108" s="1621"/>
      <c r="L108" s="1604"/>
      <c r="M108" s="1604"/>
      <c r="R108" s="1604"/>
    </row>
    <row r="109" spans="2:18" ht="15.75" customHeight="1" thickTop="1">
      <c r="B109" s="3230" t="s">
        <v>60</v>
      </c>
      <c r="C109" s="1622" t="s">
        <v>283</v>
      </c>
      <c r="D109" s="1623">
        <v>113.55</v>
      </c>
      <c r="E109" s="1623">
        <v>114.15</v>
      </c>
      <c r="F109" s="1623">
        <v>113.85</v>
      </c>
      <c r="G109" s="1623">
        <v>111.26</v>
      </c>
      <c r="H109" s="1623">
        <v>111.86</v>
      </c>
      <c r="I109" s="1624">
        <v>111.56</v>
      </c>
      <c r="J109" s="1617"/>
      <c r="K109" s="1621"/>
      <c r="L109" s="1604"/>
      <c r="M109" s="1604"/>
      <c r="N109" s="1604"/>
      <c r="O109" s="1604"/>
      <c r="P109" s="1604"/>
      <c r="R109" s="1604"/>
    </row>
    <row r="110" spans="2:18" ht="15.75" customHeight="1">
      <c r="B110" s="3201"/>
      <c r="C110" s="1572" t="s">
        <v>282</v>
      </c>
      <c r="D110" s="1605">
        <v>114.26</v>
      </c>
      <c r="E110" s="1605">
        <v>114.86</v>
      </c>
      <c r="F110" s="1605">
        <v>114.56</v>
      </c>
      <c r="G110" s="1605">
        <v>114.21</v>
      </c>
      <c r="H110" s="1605">
        <v>114.81</v>
      </c>
      <c r="I110" s="1606">
        <v>114.50999999999999</v>
      </c>
      <c r="J110" s="1617"/>
      <c r="K110" s="1621"/>
      <c r="L110" s="1604"/>
      <c r="M110" s="1604"/>
      <c r="N110" s="1604"/>
      <c r="O110" s="1604"/>
      <c r="P110" s="1604"/>
      <c r="R110" s="1604"/>
    </row>
    <row r="111" spans="2:18" ht="15.75" customHeight="1">
      <c r="B111" s="3201"/>
      <c r="C111" s="1572" t="s">
        <v>281</v>
      </c>
      <c r="D111" s="1605">
        <v>114</v>
      </c>
      <c r="E111" s="1605">
        <v>114.6</v>
      </c>
      <c r="F111" s="1605">
        <v>114.3</v>
      </c>
      <c r="G111" s="1605">
        <v>113.34</v>
      </c>
      <c r="H111" s="1605">
        <v>113.94</v>
      </c>
      <c r="I111" s="1606">
        <v>113.64</v>
      </c>
      <c r="J111" s="1617"/>
      <c r="K111" s="1621"/>
      <c r="L111" s="1604"/>
      <c r="M111" s="1604"/>
      <c r="N111" s="1604"/>
      <c r="O111" s="1604"/>
      <c r="P111" s="1604"/>
      <c r="R111" s="1604"/>
    </row>
    <row r="112" spans="2:18" ht="15.75" customHeight="1">
      <c r="B112" s="3201"/>
      <c r="C112" s="1572" t="s">
        <v>280</v>
      </c>
      <c r="D112" s="1605">
        <v>114.56</v>
      </c>
      <c r="E112" s="1605">
        <v>115.16</v>
      </c>
      <c r="F112" s="1605">
        <v>114.86</v>
      </c>
      <c r="G112" s="1605">
        <v>113.48</v>
      </c>
      <c r="H112" s="1605">
        <v>114.08</v>
      </c>
      <c r="I112" s="1606">
        <v>113.78</v>
      </c>
      <c r="J112" s="1617"/>
      <c r="K112" s="1621"/>
      <c r="L112" s="1604"/>
      <c r="M112" s="1604"/>
      <c r="N112" s="1604"/>
      <c r="O112" s="1604"/>
      <c r="P112" s="1604"/>
      <c r="R112" s="1604"/>
    </row>
    <row r="113" spans="2:18" ht="15.75" customHeight="1">
      <c r="B113" s="3201"/>
      <c r="C113" s="1572" t="s">
        <v>291</v>
      </c>
      <c r="D113" s="1605">
        <v>113</v>
      </c>
      <c r="E113" s="1605">
        <v>113.6</v>
      </c>
      <c r="F113" s="1605">
        <v>113.3</v>
      </c>
      <c r="G113" s="1605">
        <v>113.99733333333334</v>
      </c>
      <c r="H113" s="1605">
        <v>114.597333333333</v>
      </c>
      <c r="I113" s="1606">
        <v>114.29733333333334</v>
      </c>
      <c r="J113" s="1617"/>
      <c r="K113" s="1621"/>
      <c r="L113" s="1604"/>
      <c r="M113" s="1604"/>
      <c r="N113" s="1604"/>
      <c r="O113" s="1604"/>
      <c r="P113" s="1604"/>
      <c r="R113" s="1604"/>
    </row>
    <row r="114" spans="2:18" ht="15.75" customHeight="1">
      <c r="B114" s="3201"/>
      <c r="C114" s="1572" t="s">
        <v>290</v>
      </c>
      <c r="D114" s="1605">
        <v>113.08</v>
      </c>
      <c r="E114" s="1605">
        <v>113.68</v>
      </c>
      <c r="F114" s="1605">
        <v>113.38</v>
      </c>
      <c r="G114" s="1605">
        <v>113.77</v>
      </c>
      <c r="H114" s="1605">
        <v>114.37</v>
      </c>
      <c r="I114" s="1606">
        <v>114.07</v>
      </c>
      <c r="J114" s="1617"/>
      <c r="K114" s="1621"/>
      <c r="L114" s="1604"/>
      <c r="M114" s="1604"/>
      <c r="N114" s="1604"/>
      <c r="O114" s="1604"/>
      <c r="P114" s="1604"/>
      <c r="R114" s="1604"/>
    </row>
    <row r="115" spans="2:18" ht="15.75" customHeight="1">
      <c r="B115" s="3201"/>
      <c r="C115" s="1572" t="s">
        <v>289</v>
      </c>
      <c r="D115" s="1605">
        <v>113.76</v>
      </c>
      <c r="E115" s="1605">
        <v>114.36</v>
      </c>
      <c r="F115" s="1605">
        <v>114.06</v>
      </c>
      <c r="G115" s="1605">
        <v>113.68</v>
      </c>
      <c r="H115" s="1605">
        <v>114.28</v>
      </c>
      <c r="I115" s="1606">
        <v>113.98</v>
      </c>
      <c r="J115" s="1617"/>
      <c r="K115" s="1621"/>
      <c r="L115" s="1604"/>
      <c r="M115" s="1604"/>
      <c r="N115" s="1604"/>
      <c r="O115" s="1604"/>
      <c r="P115" s="1604"/>
      <c r="R115" s="1604"/>
    </row>
    <row r="116" spans="2:18" ht="15.75" customHeight="1">
      <c r="B116" s="3201"/>
      <c r="C116" s="1572" t="s">
        <v>288</v>
      </c>
      <c r="D116" s="1605">
        <v>118.44</v>
      </c>
      <c r="E116" s="1605">
        <v>119.04</v>
      </c>
      <c r="F116" s="1605">
        <v>118.74000000000001</v>
      </c>
      <c r="G116" s="1605">
        <v>115.51</v>
      </c>
      <c r="H116" s="1605">
        <v>116.11</v>
      </c>
      <c r="I116" s="1606">
        <v>115.81</v>
      </c>
      <c r="J116" s="1617"/>
      <c r="K116" s="1621"/>
      <c r="L116" s="1604"/>
      <c r="M116" s="1604"/>
      <c r="N116" s="1604"/>
      <c r="O116" s="1604"/>
      <c r="P116" s="1604"/>
      <c r="R116" s="1604"/>
    </row>
    <row r="117" spans="2:18" ht="15.75" customHeight="1">
      <c r="B117" s="3201"/>
      <c r="C117" s="1572" t="s">
        <v>287</v>
      </c>
      <c r="D117" s="1605">
        <v>121.76</v>
      </c>
      <c r="E117" s="1605">
        <v>122.36</v>
      </c>
      <c r="F117" s="1605">
        <v>122.06</v>
      </c>
      <c r="G117" s="1605">
        <v>120.29</v>
      </c>
      <c r="H117" s="1605">
        <v>120.89</v>
      </c>
      <c r="I117" s="1606">
        <v>120.59</v>
      </c>
      <c r="J117" s="1617"/>
      <c r="K117" s="1621"/>
      <c r="L117" s="1604"/>
      <c r="M117" s="1604"/>
      <c r="N117" s="1604"/>
      <c r="O117" s="1604"/>
      <c r="P117" s="1604"/>
      <c r="R117" s="1604"/>
    </row>
    <row r="118" spans="2:18" ht="15.75" customHeight="1">
      <c r="B118" s="3201"/>
      <c r="C118" s="1572" t="s">
        <v>286</v>
      </c>
      <c r="D118" s="1605">
        <v>120.51</v>
      </c>
      <c r="E118" s="1605">
        <v>121.11</v>
      </c>
      <c r="F118" s="1605">
        <v>120.81</v>
      </c>
      <c r="G118" s="1605">
        <v>121.31</v>
      </c>
      <c r="H118" s="1605">
        <v>121.91</v>
      </c>
      <c r="I118" s="1606">
        <v>121.61</v>
      </c>
      <c r="J118" s="1617"/>
      <c r="K118" s="1621"/>
      <c r="L118" s="1604"/>
      <c r="M118" s="1604"/>
      <c r="N118" s="1604"/>
      <c r="O118" s="1604"/>
      <c r="P118" s="1604"/>
      <c r="R118" s="1604"/>
    </row>
    <row r="119" spans="2:18" ht="15.75" customHeight="1">
      <c r="B119" s="3201"/>
      <c r="C119" s="1572" t="s">
        <v>285</v>
      </c>
      <c r="D119" s="1605">
        <v>121.05</v>
      </c>
      <c r="E119" s="1605">
        <v>121.65</v>
      </c>
      <c r="F119" s="1605">
        <v>121.35</v>
      </c>
      <c r="G119" s="1605">
        <v>120.7825806451613</v>
      </c>
      <c r="H119" s="1605">
        <v>121.38258064516127</v>
      </c>
      <c r="I119" s="1606">
        <v>121.08258064516129</v>
      </c>
      <c r="J119" s="1617"/>
      <c r="K119" s="1621"/>
      <c r="L119" s="1604"/>
      <c r="M119" s="1604"/>
      <c r="N119" s="1604"/>
      <c r="O119" s="1604"/>
      <c r="P119" s="1604"/>
      <c r="R119" s="1604"/>
    </row>
    <row r="120" spans="2:18" ht="15.75" customHeight="1">
      <c r="B120" s="3201"/>
      <c r="C120" s="1625" t="s">
        <v>284</v>
      </c>
      <c r="D120" s="1626">
        <v>120.37</v>
      </c>
      <c r="E120" s="1626">
        <v>120.97</v>
      </c>
      <c r="F120" s="1626">
        <v>120.67</v>
      </c>
      <c r="G120" s="1626">
        <v>120.5</v>
      </c>
      <c r="H120" s="1626">
        <v>121.1</v>
      </c>
      <c r="I120" s="1627">
        <v>120.8</v>
      </c>
      <c r="J120" s="1617"/>
      <c r="K120" s="1621"/>
      <c r="L120" s="1617"/>
      <c r="M120" s="1604"/>
      <c r="N120" s="1604"/>
      <c r="O120" s="1604"/>
      <c r="P120" s="1604"/>
      <c r="R120" s="1604"/>
    </row>
    <row r="121" spans="2:18" ht="15.75" customHeight="1" thickBot="1">
      <c r="B121" s="3231"/>
      <c r="C121" s="1628" t="s">
        <v>1531</v>
      </c>
      <c r="D121" s="1629">
        <v>116.52833333333335</v>
      </c>
      <c r="E121" s="1629">
        <v>117.12833333333333</v>
      </c>
      <c r="F121" s="1629">
        <v>116.82833333333332</v>
      </c>
      <c r="G121" s="1629">
        <v>116.01082616487453</v>
      </c>
      <c r="H121" s="1629">
        <v>116.61082616487454</v>
      </c>
      <c r="I121" s="1630">
        <v>116.31082616487453</v>
      </c>
      <c r="J121" s="1617"/>
      <c r="K121" s="1621"/>
      <c r="L121" s="1617"/>
      <c r="M121" s="1604"/>
      <c r="R121" s="1604"/>
    </row>
    <row r="122" spans="2:18" ht="15.75" customHeight="1" thickTop="1">
      <c r="B122" s="3220" t="s">
        <v>61</v>
      </c>
      <c r="C122" s="1622" t="s">
        <v>283</v>
      </c>
      <c r="D122" s="1623">
        <v>119.55</v>
      </c>
      <c r="E122" s="1623">
        <v>120.15</v>
      </c>
      <c r="F122" s="1623">
        <v>119.85</v>
      </c>
      <c r="G122" s="1623">
        <v>119.54</v>
      </c>
      <c r="H122" s="1623">
        <v>120.14</v>
      </c>
      <c r="I122" s="1624">
        <v>119.84</v>
      </c>
      <c r="J122" s="1617"/>
      <c r="K122" s="1631"/>
      <c r="L122" s="1617"/>
      <c r="M122" s="1604"/>
      <c r="R122" s="1604"/>
    </row>
    <row r="123" spans="2:18" ht="15.75" customHeight="1">
      <c r="B123" s="3221"/>
      <c r="C123" s="1632" t="s">
        <v>282</v>
      </c>
      <c r="D123" s="1605">
        <v>117.54</v>
      </c>
      <c r="E123" s="1605">
        <v>118.14</v>
      </c>
      <c r="F123" s="1605">
        <v>117.84</v>
      </c>
      <c r="G123" s="1605">
        <v>117.89</v>
      </c>
      <c r="H123" s="1605">
        <v>118.49</v>
      </c>
      <c r="I123" s="1606">
        <v>118.19</v>
      </c>
      <c r="J123" s="1617"/>
      <c r="K123" s="1621"/>
      <c r="L123" s="1617"/>
      <c r="M123" s="1604"/>
      <c r="R123" s="1604"/>
    </row>
    <row r="124" spans="2:18" ht="15.75" customHeight="1">
      <c r="B124" s="3221"/>
      <c r="C124" s="1632" t="s">
        <v>281</v>
      </c>
      <c r="D124" s="1605">
        <v>117.12</v>
      </c>
      <c r="E124" s="1605">
        <v>117.72</v>
      </c>
      <c r="F124" s="1605">
        <v>117.42</v>
      </c>
      <c r="G124" s="1605">
        <v>117.19</v>
      </c>
      <c r="H124" s="1605">
        <v>117.79</v>
      </c>
      <c r="I124" s="1606">
        <v>117.49000000000001</v>
      </c>
      <c r="J124" s="1617"/>
      <c r="K124" s="1621"/>
      <c r="L124" s="1617"/>
      <c r="M124" s="1604"/>
      <c r="R124" s="1604"/>
    </row>
    <row r="125" spans="2:18" ht="15.75" customHeight="1">
      <c r="B125" s="3221"/>
      <c r="C125" s="1632" t="s">
        <v>280</v>
      </c>
      <c r="D125" s="1605">
        <v>119.07</v>
      </c>
      <c r="E125" s="1605">
        <v>119.67</v>
      </c>
      <c r="F125" s="1605">
        <v>119.37</v>
      </c>
      <c r="G125" s="1605">
        <v>118.096</v>
      </c>
      <c r="H125" s="1605">
        <v>118.69600000000001</v>
      </c>
      <c r="I125" s="1606">
        <v>118.39600000000002</v>
      </c>
      <c r="J125" s="1617"/>
      <c r="K125" s="1621"/>
      <c r="L125" s="1617"/>
      <c r="M125" s="1604"/>
      <c r="R125" s="1604"/>
    </row>
    <row r="126" spans="2:18" ht="15.75" customHeight="1">
      <c r="B126" s="3221"/>
      <c r="C126" s="1632" t="s">
        <v>291</v>
      </c>
      <c r="D126" s="1605">
        <v>117.53</v>
      </c>
      <c r="E126" s="1605">
        <v>118.13</v>
      </c>
      <c r="F126" s="1605">
        <v>117.83</v>
      </c>
      <c r="G126" s="1605">
        <v>117.98366666666672</v>
      </c>
      <c r="H126" s="1605">
        <v>118.58366666666669</v>
      </c>
      <c r="I126" s="1606">
        <v>118.2836666666667</v>
      </c>
      <c r="J126" s="1617"/>
      <c r="K126" s="1621"/>
      <c r="L126" s="1617"/>
      <c r="M126" s="1604"/>
      <c r="R126" s="1604"/>
    </row>
    <row r="127" spans="2:18" ht="15.75" customHeight="1">
      <c r="B127" s="3221"/>
      <c r="C127" s="1632" t="s">
        <v>290</v>
      </c>
      <c r="D127" s="1605">
        <v>116.92</v>
      </c>
      <c r="E127" s="1605">
        <v>117.52</v>
      </c>
      <c r="F127" s="1605">
        <v>117.22</v>
      </c>
      <c r="G127" s="1605">
        <v>117.15241379310345</v>
      </c>
      <c r="H127" s="1605">
        <v>117.75241379310346</v>
      </c>
      <c r="I127" s="1606">
        <v>117.45241379310346</v>
      </c>
      <c r="J127" s="1617"/>
      <c r="K127" s="1621"/>
      <c r="L127" s="1617"/>
      <c r="M127" s="1604"/>
      <c r="R127" s="1604"/>
    </row>
    <row r="128" spans="2:18" ht="15.75" customHeight="1">
      <c r="B128" s="3221"/>
      <c r="C128" s="1632" t="s">
        <v>289</v>
      </c>
      <c r="D128" s="1605">
        <v>116.27</v>
      </c>
      <c r="E128" s="1605">
        <v>116.87</v>
      </c>
      <c r="F128" s="1605">
        <v>116.57</v>
      </c>
      <c r="G128" s="1605">
        <v>116.48866666666666</v>
      </c>
      <c r="H128" s="1605">
        <v>117.08866666666667</v>
      </c>
      <c r="I128" s="1606">
        <v>116.78866666666667</v>
      </c>
      <c r="J128" s="1617"/>
      <c r="K128" s="1621"/>
      <c r="L128" s="1617"/>
      <c r="M128" s="1604"/>
      <c r="R128" s="1604"/>
    </row>
    <row r="129" spans="2:20" ht="15.75" customHeight="1">
      <c r="B129" s="3221"/>
      <c r="C129" s="1632" t="s">
        <v>288</v>
      </c>
      <c r="D129" s="1605">
        <v>116.16</v>
      </c>
      <c r="E129" s="1605">
        <v>116.76</v>
      </c>
      <c r="F129" s="1605">
        <v>116.46000000000001</v>
      </c>
      <c r="G129" s="1605">
        <v>116.30275862068964</v>
      </c>
      <c r="H129" s="1605">
        <v>116.90275862068965</v>
      </c>
      <c r="I129" s="1606">
        <v>116.60275862068966</v>
      </c>
      <c r="J129" s="1617"/>
      <c r="K129" s="1621"/>
      <c r="L129" s="1617"/>
      <c r="M129" s="1604"/>
      <c r="R129" s="1604"/>
    </row>
    <row r="130" spans="2:20" ht="15.75" customHeight="1">
      <c r="B130" s="3221"/>
      <c r="C130" s="1632" t="s">
        <v>287</v>
      </c>
      <c r="D130" s="1605">
        <v>119.8</v>
      </c>
      <c r="E130" s="1605">
        <v>120.4</v>
      </c>
      <c r="F130" s="1605">
        <v>120.1</v>
      </c>
      <c r="G130" s="1605">
        <v>116.73</v>
      </c>
      <c r="H130" s="1605">
        <v>117.33</v>
      </c>
      <c r="I130" s="1606">
        <v>117.03</v>
      </c>
      <c r="J130" s="1617"/>
      <c r="K130" s="1621"/>
      <c r="L130" s="1617"/>
      <c r="M130" s="1604"/>
      <c r="R130" s="1604"/>
    </row>
    <row r="131" spans="2:20" ht="15.75" customHeight="1">
      <c r="B131" s="3221"/>
      <c r="C131" s="1632" t="s">
        <v>286</v>
      </c>
      <c r="D131" s="1605">
        <v>117.18</v>
      </c>
      <c r="E131" s="1605">
        <v>117.78</v>
      </c>
      <c r="F131" s="1605">
        <v>117.48</v>
      </c>
      <c r="G131" s="1605">
        <v>118.52612903225808</v>
      </c>
      <c r="H131" s="1605">
        <v>119.12612903225806</v>
      </c>
      <c r="I131" s="1606">
        <v>118.82612903225808</v>
      </c>
      <c r="J131" s="1617"/>
      <c r="K131" s="1621"/>
      <c r="L131" s="1617"/>
      <c r="M131" s="1604"/>
      <c r="R131" s="1604"/>
    </row>
    <row r="132" spans="2:20" ht="15.75" customHeight="1">
      <c r="B132" s="3221"/>
      <c r="C132" s="1572" t="s">
        <v>285</v>
      </c>
      <c r="D132" s="1605">
        <v>116.62</v>
      </c>
      <c r="E132" s="1605">
        <v>117.22</v>
      </c>
      <c r="F132" s="1605">
        <v>116.92</v>
      </c>
      <c r="G132" s="1605">
        <v>116.38774193548386</v>
      </c>
      <c r="H132" s="1605">
        <v>116.98774193548387</v>
      </c>
      <c r="I132" s="1606">
        <v>116.68774193548387</v>
      </c>
      <c r="J132" s="1617"/>
      <c r="K132" s="1621"/>
      <c r="L132" s="1617"/>
      <c r="M132" s="1604"/>
      <c r="R132" s="1604"/>
    </row>
    <row r="133" spans="2:20" ht="15.75" customHeight="1">
      <c r="B133" s="3221"/>
      <c r="C133" s="1633" t="s">
        <v>284</v>
      </c>
      <c r="D133" s="1634">
        <v>119.04</v>
      </c>
      <c r="E133" s="1634">
        <v>119.64</v>
      </c>
      <c r="F133" s="1634">
        <v>119.34</v>
      </c>
      <c r="G133" s="1634">
        <v>118.53645161290299</v>
      </c>
      <c r="H133" s="1634">
        <v>119.13645161290324</v>
      </c>
      <c r="I133" s="1635">
        <v>118.83645161290325</v>
      </c>
      <c r="J133" s="1617"/>
      <c r="K133" s="1604"/>
      <c r="L133" s="1617"/>
      <c r="M133" s="1604"/>
      <c r="R133" s="1604"/>
    </row>
    <row r="134" spans="2:20" ht="15.75" customHeight="1" thickBot="1">
      <c r="B134" s="3232"/>
      <c r="C134" s="1636" t="s">
        <v>1531</v>
      </c>
      <c r="D134" s="1637">
        <v>117.73333333333299</v>
      </c>
      <c r="E134" s="1637">
        <v>118.33333333333333</v>
      </c>
      <c r="F134" s="1637">
        <v>118.03333333333335</v>
      </c>
      <c r="G134" s="1637">
        <v>117.56827601656163</v>
      </c>
      <c r="H134" s="1637">
        <v>118.16827601656162</v>
      </c>
      <c r="I134" s="1638">
        <v>117.86827601656161</v>
      </c>
      <c r="J134" s="1617"/>
      <c r="K134" s="1604"/>
      <c r="L134" s="1617"/>
      <c r="M134" s="1604"/>
      <c r="N134" s="1604"/>
      <c r="O134" s="1604"/>
      <c r="P134" s="1604"/>
      <c r="Q134" s="1604"/>
      <c r="R134" s="1604"/>
    </row>
    <row r="135" spans="2:20" ht="15.75" customHeight="1" thickTop="1">
      <c r="B135" s="3220" t="s">
        <v>131</v>
      </c>
      <c r="C135" s="1622" t="s">
        <v>283</v>
      </c>
      <c r="D135" s="1623">
        <v>118.5</v>
      </c>
      <c r="E135" s="1623">
        <v>119.1</v>
      </c>
      <c r="F135" s="1623">
        <v>118.8</v>
      </c>
      <c r="G135" s="1623">
        <v>118.7215625</v>
      </c>
      <c r="H135" s="1623">
        <v>119.32156249999998</v>
      </c>
      <c r="I135" s="1624">
        <v>119.02156249999999</v>
      </c>
      <c r="J135" s="1617"/>
      <c r="K135" s="1604"/>
      <c r="L135" s="1617"/>
      <c r="M135" s="1604"/>
      <c r="N135" s="1604"/>
      <c r="O135" s="1604"/>
      <c r="P135" s="1604"/>
      <c r="Q135" s="1604"/>
      <c r="R135" s="1604"/>
    </row>
    <row r="136" spans="2:20" ht="15.75" customHeight="1">
      <c r="B136" s="3221"/>
      <c r="C136" s="1632" t="s">
        <v>282</v>
      </c>
      <c r="D136" s="1605">
        <v>117.29</v>
      </c>
      <c r="E136" s="1605">
        <v>117.89</v>
      </c>
      <c r="F136" s="1605">
        <v>117.59</v>
      </c>
      <c r="G136" s="1605">
        <v>117.62064516129031</v>
      </c>
      <c r="H136" s="1605">
        <v>118.22064516129032</v>
      </c>
      <c r="I136" s="1606">
        <v>117.92064516129031</v>
      </c>
      <c r="J136" s="1617"/>
      <c r="K136" s="1604"/>
      <c r="L136" s="1617"/>
      <c r="M136" s="1604"/>
      <c r="N136" s="1604"/>
      <c r="O136" s="1604"/>
      <c r="P136" s="1604"/>
      <c r="Q136" s="1604"/>
      <c r="R136" s="1604"/>
    </row>
    <row r="137" spans="2:20" ht="15.75" customHeight="1">
      <c r="B137" s="3221"/>
      <c r="C137" s="1632" t="s">
        <v>281</v>
      </c>
      <c r="D137" s="1605">
        <v>120.12</v>
      </c>
      <c r="E137" s="1605">
        <v>120.72</v>
      </c>
      <c r="F137" s="1605">
        <v>120.42</v>
      </c>
      <c r="G137" s="1605">
        <v>118.62032258064515</v>
      </c>
      <c r="H137" s="1605">
        <v>119.22032258064516</v>
      </c>
      <c r="I137" s="1606">
        <v>118.92032258064515</v>
      </c>
      <c r="J137" s="1617"/>
      <c r="K137" s="1604"/>
      <c r="L137" s="1617"/>
      <c r="M137" s="1604"/>
      <c r="N137" s="1604"/>
      <c r="O137" s="1604"/>
      <c r="P137" s="1604"/>
      <c r="Q137" s="1604"/>
      <c r="R137" s="1604"/>
    </row>
    <row r="138" spans="2:20" ht="15.75" customHeight="1">
      <c r="B138" s="3221"/>
      <c r="C138" s="1632" t="s">
        <v>280</v>
      </c>
      <c r="D138" s="1605">
        <v>118.88</v>
      </c>
      <c r="E138" s="1605">
        <v>119.48</v>
      </c>
      <c r="F138" s="1605">
        <v>119.18</v>
      </c>
      <c r="G138" s="1605">
        <v>119.25366666666666</v>
      </c>
      <c r="H138" s="1605">
        <v>119.85366666666667</v>
      </c>
      <c r="I138" s="1606">
        <v>119.55366666666666</v>
      </c>
      <c r="J138" s="1617"/>
      <c r="K138" s="1604"/>
      <c r="L138" s="1617"/>
      <c r="M138" s="1604"/>
      <c r="N138" s="1604"/>
      <c r="O138" s="1604"/>
      <c r="P138" s="1604"/>
      <c r="Q138" s="1604"/>
      <c r="R138" s="1604"/>
    </row>
    <row r="139" spans="2:20" ht="15.75" customHeight="1">
      <c r="B139" s="3221"/>
      <c r="C139" s="1632" t="s">
        <v>291</v>
      </c>
      <c r="D139" s="1605">
        <v>121.09</v>
      </c>
      <c r="E139" s="1605">
        <v>121.69</v>
      </c>
      <c r="F139" s="1605">
        <v>121.39</v>
      </c>
      <c r="G139" s="1605">
        <v>119.668620689655</v>
      </c>
      <c r="H139" s="1605">
        <v>120.26862068965517</v>
      </c>
      <c r="I139" s="1606">
        <v>119.96862068965518</v>
      </c>
      <c r="J139" s="1617"/>
      <c r="K139" s="1604"/>
      <c r="L139" s="1617"/>
      <c r="M139" s="1604"/>
      <c r="N139" s="1604"/>
      <c r="O139" s="1604"/>
      <c r="P139" s="1604"/>
      <c r="Q139" s="1604"/>
      <c r="R139" s="1604"/>
    </row>
    <row r="140" spans="2:20" ht="15.75" customHeight="1">
      <c r="B140" s="3221"/>
      <c r="C140" s="1632" t="s">
        <v>290</v>
      </c>
      <c r="D140" s="1605">
        <v>117.92</v>
      </c>
      <c r="E140" s="1605">
        <v>118.52</v>
      </c>
      <c r="F140" s="1605">
        <v>118.22</v>
      </c>
      <c r="G140" s="1605">
        <v>119.49533333333333</v>
      </c>
      <c r="H140" s="1605">
        <v>120.09533333333333</v>
      </c>
      <c r="I140" s="1606">
        <v>119.79533333333333</v>
      </c>
      <c r="J140" s="1617"/>
      <c r="K140" s="1604"/>
      <c r="L140" s="1617"/>
      <c r="M140" s="1604"/>
      <c r="N140" s="1604"/>
      <c r="O140" s="1604"/>
      <c r="P140" s="1604"/>
      <c r="Q140" s="1604"/>
      <c r="R140" s="1604"/>
    </row>
    <row r="141" spans="2:20" ht="15.75" customHeight="1">
      <c r="B141" s="3221"/>
      <c r="C141" s="1632" t="s">
        <v>289</v>
      </c>
      <c r="D141" s="1605">
        <v>120.32</v>
      </c>
      <c r="E141" s="1605">
        <v>120.92</v>
      </c>
      <c r="F141" s="1605">
        <v>120.62</v>
      </c>
      <c r="G141" s="1605">
        <v>119.18241379310345</v>
      </c>
      <c r="H141" s="1605">
        <v>119.78241379310343</v>
      </c>
      <c r="I141" s="1606">
        <v>119.48241379310343</v>
      </c>
      <c r="J141" s="1617"/>
      <c r="K141" s="1604"/>
      <c r="L141" s="1617"/>
      <c r="M141" s="1604"/>
      <c r="N141" s="1604"/>
      <c r="O141" s="1604"/>
      <c r="P141" s="1604"/>
      <c r="Q141" s="1604"/>
      <c r="R141" s="1604"/>
    </row>
    <row r="142" spans="2:20" ht="15.75" customHeight="1">
      <c r="B142" s="3221"/>
      <c r="C142" s="1632" t="s">
        <v>288</v>
      </c>
      <c r="D142" s="1605">
        <v>122.25</v>
      </c>
      <c r="E142" s="1605">
        <v>122.85</v>
      </c>
      <c r="F142" s="1605">
        <v>122.55</v>
      </c>
      <c r="G142" s="1605">
        <v>120.69833333333334</v>
      </c>
      <c r="H142" s="1605">
        <v>121.29833333333332</v>
      </c>
      <c r="I142" s="1606">
        <v>120.99833333333333</v>
      </c>
      <c r="J142" s="1617"/>
      <c r="K142" s="1604"/>
      <c r="L142" s="1617"/>
      <c r="M142" s="1604"/>
      <c r="N142" s="1604"/>
      <c r="O142" s="1604"/>
      <c r="P142" s="1604"/>
      <c r="Q142" s="1604"/>
      <c r="R142" s="1604"/>
    </row>
    <row r="143" spans="2:20" ht="15.75" customHeight="1">
      <c r="B143" s="3221"/>
      <c r="C143" s="1632" t="s">
        <v>287</v>
      </c>
      <c r="D143" s="1605">
        <v>121.52</v>
      </c>
      <c r="E143" s="1605">
        <v>122.12</v>
      </c>
      <c r="F143" s="1605">
        <v>121.82</v>
      </c>
      <c r="G143" s="1605">
        <v>121.29400000000001</v>
      </c>
      <c r="H143" s="1605">
        <v>121.89400000000002</v>
      </c>
      <c r="I143" s="1606">
        <v>121.59400000000002</v>
      </c>
      <c r="J143" s="1617"/>
      <c r="K143" s="1604"/>
      <c r="L143" s="1617"/>
      <c r="M143" s="1604"/>
      <c r="N143" s="1604"/>
      <c r="O143" s="1604"/>
      <c r="P143" s="1604"/>
      <c r="Q143" s="1604"/>
      <c r="R143" s="1604"/>
    </row>
    <row r="144" spans="2:20" ht="15.75" customHeight="1">
      <c r="B144" s="3221"/>
      <c r="C144" s="1632" t="s">
        <v>286</v>
      </c>
      <c r="D144" s="1605">
        <v>123.63</v>
      </c>
      <c r="E144" s="1605">
        <v>124.23</v>
      </c>
      <c r="F144" s="1605">
        <v>123.93</v>
      </c>
      <c r="G144" s="1605">
        <v>122.25516129032258</v>
      </c>
      <c r="H144" s="1605">
        <v>122.85516129032258</v>
      </c>
      <c r="I144" s="1606">
        <v>122.55516129032259</v>
      </c>
      <c r="J144"/>
      <c r="K144"/>
      <c r="L144"/>
      <c r="M144"/>
      <c r="N144"/>
      <c r="O144"/>
      <c r="P144"/>
      <c r="Q144"/>
      <c r="R144"/>
      <c r="S144"/>
      <c r="T144"/>
    </row>
    <row r="145" spans="2:20" ht="15.75" customHeight="1">
      <c r="B145" s="3221"/>
      <c r="C145" s="1572" t="s">
        <v>285</v>
      </c>
      <c r="D145" s="1605">
        <v>124.56</v>
      </c>
      <c r="E145" s="1605">
        <v>125.16</v>
      </c>
      <c r="F145" s="1605">
        <v>124.86</v>
      </c>
      <c r="G145" s="1605">
        <v>123.90322580645162</v>
      </c>
      <c r="H145" s="1605">
        <v>124.50322580645161</v>
      </c>
      <c r="I145" s="1606">
        <v>124.20322580645161</v>
      </c>
      <c r="J145"/>
      <c r="K145"/>
      <c r="L145"/>
      <c r="M145"/>
      <c r="N145"/>
      <c r="O145"/>
      <c r="P145"/>
      <c r="Q145"/>
      <c r="R145"/>
      <c r="S145"/>
      <c r="T145"/>
    </row>
    <row r="146" spans="2:20" ht="15.75" customHeight="1">
      <c r="B146" s="3221"/>
      <c r="C146" s="1572" t="s">
        <v>284</v>
      </c>
      <c r="D146" s="1605">
        <v>127.51</v>
      </c>
      <c r="E146" s="1605">
        <v>128.11000000000001</v>
      </c>
      <c r="F146" s="1605">
        <v>127.81</v>
      </c>
      <c r="G146" s="1605">
        <v>125.77</v>
      </c>
      <c r="H146" s="1605">
        <v>126.37</v>
      </c>
      <c r="I146" s="1606">
        <v>126.07</v>
      </c>
      <c r="J146"/>
      <c r="K146"/>
      <c r="L146"/>
      <c r="M146"/>
      <c r="N146"/>
      <c r="O146"/>
      <c r="P146"/>
      <c r="Q146"/>
      <c r="R146"/>
      <c r="S146"/>
      <c r="T146"/>
    </row>
    <row r="147" spans="2:20" ht="15.75" customHeight="1" thickBot="1">
      <c r="B147" s="3221"/>
      <c r="C147" s="1636" t="s">
        <v>1531</v>
      </c>
      <c r="D147" s="1637">
        <v>121.13249999999999</v>
      </c>
      <c r="E147" s="1637">
        <v>121.7325</v>
      </c>
      <c r="F147" s="1637">
        <v>121.43249999999999</v>
      </c>
      <c r="G147" s="1637">
        <v>120.54027376290014</v>
      </c>
      <c r="H147" s="1637">
        <v>121.14027376290012</v>
      </c>
      <c r="I147" s="1638">
        <v>120.8402737629</v>
      </c>
      <c r="J147"/>
      <c r="K147"/>
      <c r="L147"/>
      <c r="M147"/>
      <c r="N147"/>
      <c r="O147"/>
      <c r="P147"/>
      <c r="Q147"/>
      <c r="R147"/>
      <c r="S147"/>
      <c r="T147"/>
    </row>
    <row r="148" spans="2:20" ht="15.75" customHeight="1" thickTop="1">
      <c r="B148" s="3220" t="s">
        <v>142</v>
      </c>
      <c r="C148" s="1622" t="s">
        <v>283</v>
      </c>
      <c r="D148" s="1623">
        <v>127.16</v>
      </c>
      <c r="E148" s="1623">
        <v>127.76</v>
      </c>
      <c r="F148" s="1623">
        <v>127.46000000000001</v>
      </c>
      <c r="G148" s="1623">
        <v>127.0493548387097</v>
      </c>
      <c r="H148" s="1623">
        <v>127.64935483870968</v>
      </c>
      <c r="I148" s="1624">
        <v>127.3493548387097</v>
      </c>
      <c r="J148"/>
      <c r="K148"/>
      <c r="L148"/>
      <c r="M148"/>
      <c r="N148"/>
      <c r="O148"/>
      <c r="P148"/>
      <c r="Q148"/>
      <c r="R148"/>
      <c r="S148"/>
      <c r="T148"/>
    </row>
    <row r="149" spans="2:20" ht="15.75" customHeight="1">
      <c r="B149" s="3221"/>
      <c r="C149" s="1632" t="s">
        <v>282</v>
      </c>
      <c r="D149" s="1605">
        <v>127.22</v>
      </c>
      <c r="E149" s="1605">
        <v>127.82</v>
      </c>
      <c r="F149" s="1605">
        <v>127.52</v>
      </c>
      <c r="G149" s="1605">
        <v>127.23096774193547</v>
      </c>
      <c r="H149" s="1605">
        <v>127.8309677419355</v>
      </c>
      <c r="I149" s="1606">
        <v>127.53096774193548</v>
      </c>
      <c r="J149"/>
      <c r="K149"/>
      <c r="L149"/>
      <c r="M149"/>
      <c r="N149"/>
      <c r="O149"/>
      <c r="P149"/>
      <c r="Q149"/>
      <c r="R149"/>
      <c r="S149"/>
      <c r="T149"/>
    </row>
    <row r="150" spans="2:20" ht="15.75" customHeight="1">
      <c r="B150" s="3221"/>
      <c r="C150" s="1632" t="s">
        <v>281</v>
      </c>
      <c r="D150" s="1605">
        <v>131.47</v>
      </c>
      <c r="E150" s="1605">
        <v>132.07</v>
      </c>
      <c r="F150" s="1605">
        <v>131.76999999999998</v>
      </c>
      <c r="G150" s="1605">
        <v>129.96096774193549</v>
      </c>
      <c r="H150" s="1605">
        <v>130.56096774193549</v>
      </c>
      <c r="I150" s="1606">
        <v>130.26096774193547</v>
      </c>
      <c r="J150"/>
      <c r="K150"/>
      <c r="L150"/>
      <c r="M150"/>
      <c r="N150"/>
      <c r="O150"/>
      <c r="P150"/>
      <c r="Q150"/>
      <c r="R150"/>
      <c r="S150"/>
      <c r="T150"/>
    </row>
    <row r="151" spans="2:20" ht="15.75" customHeight="1">
      <c r="B151" s="3221"/>
      <c r="C151" s="1632" t="s">
        <v>280</v>
      </c>
      <c r="D151" s="1605">
        <v>129.46</v>
      </c>
      <c r="E151" s="1605">
        <v>130.06</v>
      </c>
      <c r="F151" s="1605">
        <v>129.76</v>
      </c>
      <c r="G151" s="1605">
        <v>131.27166666666668</v>
      </c>
      <c r="H151" s="1605">
        <v>131.87166666666667</v>
      </c>
      <c r="I151" s="1606">
        <v>131.57166666666666</v>
      </c>
      <c r="J151"/>
      <c r="K151"/>
      <c r="L151"/>
      <c r="M151"/>
      <c r="N151"/>
      <c r="O151"/>
      <c r="P151"/>
      <c r="Q151"/>
      <c r="R151"/>
      <c r="S151"/>
      <c r="T151"/>
    </row>
    <row r="152" spans="2:20" ht="15.75" customHeight="1">
      <c r="B152" s="3221"/>
      <c r="C152" s="1632" t="s">
        <v>291</v>
      </c>
      <c r="D152" s="1605">
        <v>131.63999999999999</v>
      </c>
      <c r="E152" s="1605">
        <v>132.24</v>
      </c>
      <c r="F152" s="1605">
        <v>131.94</v>
      </c>
      <c r="G152" s="1605">
        <v>130.68206896551723</v>
      </c>
      <c r="H152" s="1605">
        <v>131.28206896551723</v>
      </c>
      <c r="I152" s="1606">
        <v>130.98206896551721</v>
      </c>
      <c r="J152"/>
      <c r="K152"/>
      <c r="L152"/>
      <c r="M152"/>
      <c r="N152"/>
      <c r="O152"/>
      <c r="P152"/>
      <c r="Q152"/>
      <c r="R152"/>
      <c r="S152"/>
      <c r="T152"/>
    </row>
    <row r="153" spans="2:20" ht="15.75" customHeight="1">
      <c r="B153" s="3221"/>
      <c r="C153" s="1632" t="s">
        <v>290</v>
      </c>
      <c r="D153" s="1605">
        <v>129.83000000000001</v>
      </c>
      <c r="E153" s="1605">
        <v>130.43</v>
      </c>
      <c r="F153" s="1605">
        <v>130.13</v>
      </c>
      <c r="G153" s="1605">
        <v>131.869</v>
      </c>
      <c r="H153" s="1605">
        <v>132.46899999999999</v>
      </c>
      <c r="I153" s="1606">
        <v>132.16899999999998</v>
      </c>
      <c r="J153"/>
      <c r="K153"/>
      <c r="L153"/>
      <c r="M153"/>
      <c r="N153"/>
      <c r="O153"/>
      <c r="P153"/>
      <c r="Q153"/>
      <c r="R153"/>
      <c r="S153"/>
      <c r="T153"/>
    </row>
    <row r="154" spans="2:20" ht="15.75" customHeight="1">
      <c r="B154" s="3221"/>
      <c r="C154" s="1632" t="s">
        <v>1532</v>
      </c>
      <c r="D154" s="1605">
        <v>131.69999999999999</v>
      </c>
      <c r="E154" s="1605">
        <v>132.30000000000001</v>
      </c>
      <c r="F154" s="1605">
        <v>132</v>
      </c>
      <c r="G154" s="1605">
        <v>130.5344827586207</v>
      </c>
      <c r="H154" s="1605">
        <v>131.13448275862066</v>
      </c>
      <c r="I154" s="1606">
        <v>130.83448275862068</v>
      </c>
      <c r="J154"/>
      <c r="K154"/>
      <c r="L154"/>
      <c r="M154"/>
      <c r="N154"/>
      <c r="O154"/>
      <c r="P154"/>
      <c r="Q154"/>
      <c r="R154"/>
      <c r="S154"/>
      <c r="T154"/>
    </row>
    <row r="155" spans="2:20" ht="15.75" customHeight="1">
      <c r="B155" s="3221"/>
      <c r="C155" s="1632" t="s">
        <v>288</v>
      </c>
      <c r="D155" s="1605">
        <v>131.1</v>
      </c>
      <c r="E155" s="1605">
        <v>131.69999999999999</v>
      </c>
      <c r="F155" s="1605">
        <v>131.39999999999998</v>
      </c>
      <c r="G155" s="1605">
        <v>131.64966666666663</v>
      </c>
      <c r="H155" s="1605">
        <v>132.24966666666668</v>
      </c>
      <c r="I155" s="1606">
        <v>131.94966666666664</v>
      </c>
      <c r="J155"/>
      <c r="K155"/>
      <c r="L155"/>
      <c r="M155"/>
      <c r="N155"/>
      <c r="O155"/>
      <c r="P155"/>
      <c r="Q155"/>
      <c r="R155"/>
      <c r="S155"/>
      <c r="T155"/>
    </row>
    <row r="156" spans="2:20" ht="15.75" customHeight="1">
      <c r="B156" s="3221"/>
      <c r="C156" s="1632" t="s">
        <v>287</v>
      </c>
      <c r="D156" s="1605">
        <v>131.03</v>
      </c>
      <c r="E156" s="1605">
        <v>131.63</v>
      </c>
      <c r="F156" s="1605">
        <v>131.32999999999998</v>
      </c>
      <c r="G156" s="1605">
        <v>131.40066666666664</v>
      </c>
      <c r="H156" s="1605">
        <v>132.00066666666666</v>
      </c>
      <c r="I156" s="1606">
        <v>131.70066666666665</v>
      </c>
      <c r="J156"/>
      <c r="K156"/>
      <c r="L156"/>
      <c r="M156"/>
      <c r="N156"/>
      <c r="O156"/>
      <c r="P156"/>
      <c r="Q156"/>
      <c r="R156"/>
      <c r="S156"/>
      <c r="T156"/>
    </row>
    <row r="157" spans="2:20" ht="15.75" customHeight="1">
      <c r="B157" s="3221"/>
      <c r="C157" s="1632" t="s">
        <v>286</v>
      </c>
      <c r="D157" s="1605">
        <v>131.16999999999999</v>
      </c>
      <c r="E157" s="1605">
        <v>131.77000000000001</v>
      </c>
      <c r="F157" s="1605">
        <v>131.47</v>
      </c>
      <c r="G157" s="1605">
        <v>130.8006451612903</v>
      </c>
      <c r="H157" s="1605">
        <v>131.40064516129036</v>
      </c>
      <c r="I157" s="1606">
        <v>131.10064516129034</v>
      </c>
      <c r="J157"/>
      <c r="K157"/>
      <c r="L157"/>
      <c r="M157"/>
      <c r="N157"/>
      <c r="O157"/>
      <c r="P157"/>
      <c r="Q157"/>
      <c r="R157"/>
      <c r="S157"/>
      <c r="T157"/>
    </row>
    <row r="158" spans="2:20" ht="15.75" customHeight="1">
      <c r="B158" s="3221"/>
      <c r="C158" s="1572" t="s">
        <v>285</v>
      </c>
      <c r="D158" s="1605">
        <v>131.06</v>
      </c>
      <c r="E158" s="1605">
        <v>131.66</v>
      </c>
      <c r="F158" s="1605">
        <v>131.36000000000001</v>
      </c>
      <c r="G158" s="1605">
        <v>131.72968750000001</v>
      </c>
      <c r="H158" s="1605">
        <v>132.32968749999998</v>
      </c>
      <c r="I158" s="1606">
        <v>132.02968749999999</v>
      </c>
      <c r="J158"/>
      <c r="K158"/>
      <c r="L158"/>
      <c r="M158"/>
      <c r="N158"/>
      <c r="O158"/>
      <c r="P158"/>
      <c r="Q158"/>
      <c r="R158"/>
      <c r="S158"/>
      <c r="T158"/>
    </row>
    <row r="159" spans="2:20" ht="15.75" customHeight="1">
      <c r="B159" s="3221"/>
      <c r="C159" s="1572" t="s">
        <v>284</v>
      </c>
      <c r="D159" s="1605">
        <v>131.16999999999999</v>
      </c>
      <c r="E159" s="1605">
        <v>131.77000000000001</v>
      </c>
      <c r="F159" s="1605">
        <v>131.47</v>
      </c>
      <c r="G159" s="1605">
        <v>131.16129032258064</v>
      </c>
      <c r="H159" s="1605">
        <v>131.76129032258063</v>
      </c>
      <c r="I159" s="1606">
        <v>131.46129032258062</v>
      </c>
      <c r="J159"/>
      <c r="K159"/>
      <c r="L159"/>
      <c r="M159"/>
      <c r="N159"/>
      <c r="O159"/>
      <c r="P159"/>
      <c r="Q159"/>
      <c r="R159"/>
      <c r="S159"/>
      <c r="T159"/>
    </row>
    <row r="160" spans="2:20" ht="15.75" customHeight="1" thickBot="1">
      <c r="B160" s="3221"/>
      <c r="C160" s="1636" t="s">
        <v>1531</v>
      </c>
      <c r="D160" s="1637">
        <v>130.33416666666668</v>
      </c>
      <c r="E160" s="1637">
        <v>130.9341666666667</v>
      </c>
      <c r="F160" s="1637">
        <v>130.63416666666666</v>
      </c>
      <c r="G160" s="1637">
        <v>130.44503875254912</v>
      </c>
      <c r="H160" s="1637">
        <v>131.04503875254912</v>
      </c>
      <c r="I160" s="1638">
        <v>130.74503875254911</v>
      </c>
      <c r="J160"/>
      <c r="K160"/>
      <c r="L160"/>
      <c r="M160"/>
      <c r="N160"/>
      <c r="O160"/>
      <c r="P160"/>
      <c r="Q160"/>
      <c r="R160"/>
      <c r="S160"/>
      <c r="T160"/>
    </row>
    <row r="161" spans="1:20" ht="15.75" customHeight="1" thickTop="1">
      <c r="B161" s="3220" t="s">
        <v>149</v>
      </c>
      <c r="C161" s="1622" t="s">
        <v>283</v>
      </c>
      <c r="D161" s="1623">
        <v>132.43</v>
      </c>
      <c r="E161" s="1623">
        <v>133.03</v>
      </c>
      <c r="F161" s="1623">
        <v>132.73000000000002</v>
      </c>
      <c r="G161" s="1623">
        <v>131.573125</v>
      </c>
      <c r="H161" s="1623">
        <v>132.17312500000003</v>
      </c>
      <c r="I161" s="1624">
        <v>131.87312500000002</v>
      </c>
      <c r="J161"/>
      <c r="K161"/>
      <c r="L161"/>
      <c r="M161"/>
      <c r="N161"/>
      <c r="O161"/>
      <c r="P161"/>
      <c r="Q161"/>
      <c r="R161"/>
      <c r="S161"/>
      <c r="T161"/>
    </row>
    <row r="162" spans="1:20" ht="15.75" customHeight="1">
      <c r="B162" s="3221"/>
      <c r="C162" s="1572" t="s">
        <v>282</v>
      </c>
      <c r="D162" s="1605">
        <v>132.80000000000001</v>
      </c>
      <c r="E162" s="1605">
        <v>133.4</v>
      </c>
      <c r="F162" s="1605">
        <v>133.10000000000002</v>
      </c>
      <c r="G162" s="1605">
        <v>132.35129032258067</v>
      </c>
      <c r="H162" s="1605">
        <v>132.95129032258063</v>
      </c>
      <c r="I162" s="1606">
        <v>132.65129032258065</v>
      </c>
      <c r="J162"/>
      <c r="K162"/>
      <c r="L162"/>
      <c r="M162"/>
      <c r="N162"/>
      <c r="O162"/>
      <c r="P162"/>
      <c r="Q162"/>
      <c r="R162"/>
      <c r="S162"/>
      <c r="T162"/>
    </row>
    <row r="163" spans="1:20" ht="15.75" customHeight="1">
      <c r="B163" s="3221"/>
      <c r="C163" s="1572" t="s">
        <v>281</v>
      </c>
      <c r="D163" s="1605">
        <v>132.94999999999999</v>
      </c>
      <c r="E163" s="1605">
        <v>133.55000000000001</v>
      </c>
      <c r="F163" s="1605">
        <v>133.25</v>
      </c>
      <c r="G163" s="1605">
        <v>132.77766666666668</v>
      </c>
      <c r="H163" s="1605">
        <v>133.37766666666667</v>
      </c>
      <c r="I163" s="1606">
        <v>133.07766666666669</v>
      </c>
      <c r="J163"/>
      <c r="K163"/>
      <c r="L163"/>
      <c r="M163"/>
      <c r="N163"/>
      <c r="O163"/>
      <c r="P163"/>
      <c r="Q163"/>
      <c r="R163"/>
      <c r="S163"/>
      <c r="T163"/>
    </row>
    <row r="164" spans="1:20" ht="15.75" customHeight="1">
      <c r="B164" s="3221"/>
      <c r="C164" s="1572" t="s">
        <v>280</v>
      </c>
      <c r="D164" s="1605">
        <v>132.74</v>
      </c>
      <c r="E164" s="1605">
        <v>133.34</v>
      </c>
      <c r="F164" s="1605">
        <v>133.04000000000002</v>
      </c>
      <c r="G164" s="1605">
        <v>132.90233333333336</v>
      </c>
      <c r="H164" s="1605">
        <v>133.50233333333333</v>
      </c>
      <c r="I164" s="1606">
        <v>133.20233333333334</v>
      </c>
      <c r="J164"/>
      <c r="K164"/>
      <c r="L164"/>
      <c r="M164"/>
      <c r="N164"/>
      <c r="O164"/>
      <c r="P164"/>
      <c r="Q164"/>
      <c r="R164"/>
      <c r="S164"/>
      <c r="T164"/>
    </row>
    <row r="165" spans="1:20" ht="15.75" customHeight="1">
      <c r="B165" s="3221"/>
      <c r="C165" s="1572" t="s">
        <v>291</v>
      </c>
      <c r="D165" s="1605">
        <v>132.51</v>
      </c>
      <c r="E165" s="1605">
        <v>133.11000000000001</v>
      </c>
      <c r="F165" s="1605">
        <v>132.81</v>
      </c>
      <c r="G165" s="1605">
        <v>133.03566666666663</v>
      </c>
      <c r="H165" s="1605">
        <v>133.63566666666668</v>
      </c>
      <c r="I165" s="1606">
        <v>133.33566666666667</v>
      </c>
      <c r="J165"/>
      <c r="K165"/>
      <c r="L165"/>
      <c r="M165"/>
      <c r="N165"/>
      <c r="O165"/>
      <c r="P165"/>
      <c r="Q165"/>
      <c r="R165"/>
      <c r="S165"/>
      <c r="T165"/>
    </row>
    <row r="166" spans="1:20" ht="15.75" customHeight="1">
      <c r="B166" s="3221"/>
      <c r="C166" s="1572" t="s">
        <v>290</v>
      </c>
      <c r="D166" s="1605">
        <v>132.38</v>
      </c>
      <c r="E166" s="1605">
        <v>132.97999999999999</v>
      </c>
      <c r="F166" s="1605">
        <v>132.68</v>
      </c>
      <c r="G166" s="1605">
        <v>132.74206896551723</v>
      </c>
      <c r="H166" s="1605">
        <v>133.34206896551726</v>
      </c>
      <c r="I166" s="1606">
        <v>133.04206896551725</v>
      </c>
      <c r="J166"/>
      <c r="K166"/>
      <c r="L166"/>
      <c r="M166"/>
      <c r="N166"/>
      <c r="O166"/>
      <c r="P166"/>
      <c r="Q166"/>
      <c r="R166"/>
      <c r="S166"/>
      <c r="T166"/>
    </row>
    <row r="167" spans="1:20" ht="15.75" customHeight="1">
      <c r="B167" s="3221"/>
      <c r="C167" s="1572" t="s">
        <v>1532</v>
      </c>
      <c r="D167" s="1605">
        <v>132.56</v>
      </c>
      <c r="E167" s="1605">
        <v>133.16</v>
      </c>
      <c r="F167" s="1605">
        <v>132.86000000000001</v>
      </c>
      <c r="G167" s="1605">
        <v>132.57758620689654</v>
      </c>
      <c r="H167" s="1605">
        <v>133.17758620689656</v>
      </c>
      <c r="I167" s="1606">
        <v>132.87758620689655</v>
      </c>
      <c r="J167"/>
      <c r="K167"/>
      <c r="L167"/>
      <c r="M167"/>
      <c r="N167"/>
      <c r="O167"/>
      <c r="P167"/>
      <c r="Q167"/>
      <c r="R167"/>
      <c r="S167"/>
      <c r="T167"/>
    </row>
    <row r="168" spans="1:20" ht="15.75" customHeight="1">
      <c r="B168" s="3221"/>
      <c r="C168" s="1572" t="s">
        <v>288</v>
      </c>
      <c r="D168" s="1605">
        <v>132.13999999999999</v>
      </c>
      <c r="E168" s="1605">
        <v>132.74</v>
      </c>
      <c r="F168" s="1605">
        <v>132.44</v>
      </c>
      <c r="G168" s="1605">
        <v>132.36433333333335</v>
      </c>
      <c r="H168" s="1605">
        <v>132.96433333333331</v>
      </c>
      <c r="I168" s="1606">
        <v>132.66433333333333</v>
      </c>
      <c r="J168"/>
      <c r="K168"/>
      <c r="L168"/>
      <c r="M168"/>
      <c r="N168"/>
      <c r="O168"/>
      <c r="P168"/>
      <c r="Q168"/>
      <c r="R168"/>
      <c r="S168"/>
      <c r="T168"/>
    </row>
    <row r="169" spans="1:20" ht="15.75" customHeight="1">
      <c r="B169" s="3221"/>
      <c r="C169" s="1572" t="s">
        <v>287</v>
      </c>
      <c r="D169" s="1605">
        <v>132.80000000000001</v>
      </c>
      <c r="E169" s="1605">
        <v>133.4</v>
      </c>
      <c r="F169" s="1605">
        <v>133.10000000000002</v>
      </c>
      <c r="G169" s="1605">
        <v>132.88400000000001</v>
      </c>
      <c r="H169" s="1605">
        <v>133.48400000000001</v>
      </c>
      <c r="I169" s="1606">
        <v>133.18400000000003</v>
      </c>
      <c r="J169"/>
      <c r="K169"/>
      <c r="L169"/>
      <c r="M169"/>
      <c r="N169"/>
      <c r="O169"/>
      <c r="P169"/>
      <c r="Q169"/>
      <c r="R169"/>
      <c r="S169"/>
      <c r="T169"/>
    </row>
    <row r="170" spans="1:20" ht="15.75" customHeight="1">
      <c r="B170" s="3221"/>
      <c r="C170" s="1572" t="s">
        <v>286</v>
      </c>
      <c r="D170" s="1605">
        <v>133.31</v>
      </c>
      <c r="E170" s="1605">
        <v>133.91</v>
      </c>
      <c r="F170" s="1605">
        <v>133.61000000000001</v>
      </c>
      <c r="G170" s="1605">
        <v>133.21193548387095</v>
      </c>
      <c r="H170" s="1605">
        <v>133.81193548387103</v>
      </c>
      <c r="I170" s="1606">
        <v>133.51193548387099</v>
      </c>
      <c r="J170"/>
      <c r="K170"/>
      <c r="L170"/>
      <c r="M170"/>
      <c r="N170"/>
      <c r="O170"/>
      <c r="P170"/>
      <c r="Q170"/>
      <c r="R170"/>
      <c r="S170"/>
      <c r="T170"/>
    </row>
    <row r="171" spans="1:20" ht="15.75" customHeight="1">
      <c r="B171" s="3221"/>
      <c r="C171" s="1572" t="s">
        <v>285</v>
      </c>
      <c r="D171" s="1605">
        <v>133.38</v>
      </c>
      <c r="E171" s="1605">
        <v>133.97999999999999</v>
      </c>
      <c r="F171" s="1605">
        <v>133.68</v>
      </c>
      <c r="G171" s="1605">
        <v>133.09218750000002</v>
      </c>
      <c r="H171" s="1605">
        <v>133.69218749999999</v>
      </c>
      <c r="I171" s="1606">
        <v>133.39218750000001</v>
      </c>
      <c r="J171"/>
      <c r="K171"/>
      <c r="L171"/>
      <c r="M171"/>
      <c r="N171"/>
      <c r="O171"/>
      <c r="P171"/>
      <c r="Q171"/>
      <c r="R171"/>
      <c r="S171"/>
      <c r="T171"/>
    </row>
    <row r="172" spans="1:20" ht="15.75" customHeight="1">
      <c r="B172" s="3221"/>
      <c r="C172" s="1572" t="s">
        <v>284</v>
      </c>
      <c r="D172" s="1605">
        <v>133.36000000000001</v>
      </c>
      <c r="E172" s="1605">
        <v>133.96</v>
      </c>
      <c r="F172" s="1605">
        <v>133.66000000000003</v>
      </c>
      <c r="G172" s="1605">
        <v>133.30709677419355</v>
      </c>
      <c r="H172" s="1605">
        <v>133.90709677419355</v>
      </c>
      <c r="I172" s="1606">
        <v>133.60709677419356</v>
      </c>
      <c r="J172"/>
      <c r="K172"/>
      <c r="L172"/>
      <c r="M172"/>
      <c r="N172"/>
      <c r="O172"/>
      <c r="P172"/>
      <c r="Q172"/>
      <c r="R172"/>
      <c r="S172"/>
      <c r="T172"/>
    </row>
    <row r="173" spans="1:20" ht="15.75" customHeight="1" thickBot="1">
      <c r="B173" s="3222"/>
      <c r="C173" s="1639" t="s">
        <v>1531</v>
      </c>
      <c r="D173" s="1637">
        <v>132.78</v>
      </c>
      <c r="E173" s="1637">
        <v>133.38000000000002</v>
      </c>
      <c r="F173" s="1637">
        <v>133.08000000000004</v>
      </c>
      <c r="G173" s="1637">
        <v>132.73494085442158</v>
      </c>
      <c r="H173" s="1637">
        <v>133.3349408544216</v>
      </c>
      <c r="I173" s="1638">
        <v>133.03494085442159</v>
      </c>
      <c r="J173"/>
      <c r="K173"/>
      <c r="L173"/>
      <c r="M173"/>
      <c r="N173"/>
      <c r="O173"/>
      <c r="P173"/>
      <c r="Q173"/>
      <c r="R173"/>
      <c r="S173"/>
      <c r="T173"/>
    </row>
    <row r="174" spans="1:20" ht="15.75" customHeight="1" thickTop="1">
      <c r="B174" s="3220" t="s">
        <v>299</v>
      </c>
      <c r="C174" s="1622" t="s">
        <v>283</v>
      </c>
      <c r="D174" s="1623">
        <v>134.02000000000001</v>
      </c>
      <c r="E174" s="1623">
        <v>134.62</v>
      </c>
      <c r="F174" s="1623">
        <v>134.32</v>
      </c>
      <c r="G174" s="1623">
        <v>133.75343750000002</v>
      </c>
      <c r="H174" s="1623">
        <v>134.35343749999998</v>
      </c>
      <c r="I174" s="1624">
        <v>134.0534375</v>
      </c>
      <c r="J174"/>
      <c r="K174"/>
      <c r="L174"/>
      <c r="M174"/>
      <c r="N174"/>
      <c r="O174"/>
      <c r="P174"/>
      <c r="Q174"/>
      <c r="R174"/>
      <c r="S174"/>
      <c r="T174"/>
    </row>
    <row r="175" spans="1:20" ht="15.75" customHeight="1">
      <c r="A175" s="1640"/>
      <c r="B175" s="3221" t="s">
        <v>299</v>
      </c>
      <c r="C175" s="1572" t="s">
        <v>282</v>
      </c>
      <c r="D175" s="1605">
        <v>133.93</v>
      </c>
      <c r="E175" s="1605">
        <v>134.53</v>
      </c>
      <c r="F175" s="1605">
        <v>134.23000000000002</v>
      </c>
      <c r="G175" s="1605">
        <v>133.97741935483867</v>
      </c>
      <c r="H175" s="1605">
        <v>134.5774193548387</v>
      </c>
      <c r="I175" s="1606">
        <v>134.27741935483868</v>
      </c>
      <c r="J175" s="1617"/>
      <c r="K175" s="1604"/>
      <c r="L175" s="1617"/>
      <c r="M175" s="1604"/>
      <c r="N175" s="1604"/>
      <c r="O175" s="1604"/>
      <c r="P175" s="1604"/>
      <c r="Q175" s="1604"/>
      <c r="R175" s="1604"/>
    </row>
    <row r="176" spans="1:20" ht="15.75" customHeight="1">
      <c r="A176" s="1640"/>
      <c r="B176" s="3221"/>
      <c r="C176" s="1572" t="s">
        <v>281</v>
      </c>
      <c r="D176" s="1605">
        <v>134.16999999999999</v>
      </c>
      <c r="E176" s="1605">
        <v>134.77000000000001</v>
      </c>
      <c r="F176" s="1605">
        <v>134.47</v>
      </c>
      <c r="G176" s="1605">
        <v>133.82999999999998</v>
      </c>
      <c r="H176" s="1605">
        <v>134.43</v>
      </c>
      <c r="I176" s="1606">
        <v>134.13</v>
      </c>
      <c r="J176" s="1641"/>
      <c r="K176" s="1604"/>
      <c r="L176" s="1617"/>
      <c r="M176" s="1604"/>
      <c r="N176" s="1604"/>
      <c r="O176" s="1604"/>
      <c r="P176" s="1604"/>
      <c r="Q176" s="1604"/>
      <c r="R176" s="1604"/>
    </row>
    <row r="177" spans="1:20" ht="15.75" customHeight="1">
      <c r="A177" s="1640"/>
      <c r="B177" s="3221"/>
      <c r="C177" s="1572" t="s">
        <v>280</v>
      </c>
      <c r="D177" s="1605">
        <v>134.74</v>
      </c>
      <c r="E177" s="1605">
        <v>135.34</v>
      </c>
      <c r="F177" s="1605">
        <v>135.04000000000002</v>
      </c>
      <c r="G177" s="1605">
        <v>134.36966666666666</v>
      </c>
      <c r="H177" s="1605">
        <v>134.96966666666665</v>
      </c>
      <c r="I177" s="1606">
        <v>134.66966666666667</v>
      </c>
      <c r="J177" s="1642"/>
      <c r="K177" s="1604"/>
      <c r="L177" s="1617"/>
      <c r="M177" s="1604"/>
      <c r="N177" s="1604"/>
      <c r="O177" s="1643"/>
      <c r="P177" s="1643"/>
      <c r="Q177" s="1643"/>
      <c r="R177" s="1643"/>
      <c r="S177" s="1643"/>
      <c r="T177" s="1643"/>
    </row>
    <row r="178" spans="1:20" ht="15.75" customHeight="1">
      <c r="A178" s="1640"/>
      <c r="B178" s="3221"/>
      <c r="C178" s="1572" t="s">
        <v>291</v>
      </c>
      <c r="D178" s="1605">
        <v>135.37</v>
      </c>
      <c r="E178" s="1605">
        <v>135.97</v>
      </c>
      <c r="F178" s="1605">
        <v>135.67000000000002</v>
      </c>
      <c r="G178" s="1605">
        <v>135.01400000000001</v>
      </c>
      <c r="H178" s="1605">
        <v>135.614</v>
      </c>
      <c r="I178" s="1606">
        <v>135.31400000000002</v>
      </c>
      <c r="J178" s="1604"/>
      <c r="K178" s="1604"/>
      <c r="L178" s="1617"/>
      <c r="M178" s="1604"/>
      <c r="N178" s="1604"/>
      <c r="O178" s="1643"/>
      <c r="P178" s="1643"/>
      <c r="Q178" s="1643"/>
      <c r="R178" s="1643"/>
      <c r="S178" s="1643"/>
      <c r="T178" s="1643"/>
    </row>
    <row r="179" spans="1:20" ht="15.75" customHeight="1">
      <c r="A179" s="1640"/>
      <c r="B179" s="3221"/>
      <c r="C179" s="1572" t="s">
        <v>290</v>
      </c>
      <c r="D179" s="1605">
        <v>137.25</v>
      </c>
      <c r="E179" s="1605">
        <v>137.85</v>
      </c>
      <c r="F179" s="1605">
        <v>137.55000000000001</v>
      </c>
      <c r="G179" s="1605">
        <v>136.42344827586206</v>
      </c>
      <c r="H179" s="1605">
        <v>137.02344827586208</v>
      </c>
      <c r="I179" s="1606">
        <v>136.72344827586207</v>
      </c>
      <c r="J179" s="1604"/>
      <c r="K179" s="1604"/>
      <c r="L179" s="1617"/>
      <c r="M179" s="1604"/>
      <c r="N179" s="1604"/>
      <c r="O179" s="1604"/>
      <c r="P179" s="1604"/>
      <c r="Q179" s="1604"/>
      <c r="R179" s="1604"/>
    </row>
    <row r="180" spans="1:20" ht="15.75" customHeight="1">
      <c r="A180" s="1640"/>
      <c r="B180" s="3221"/>
      <c r="C180" s="1572" t="s">
        <v>289</v>
      </c>
      <c r="D180" s="1605">
        <v>138.63</v>
      </c>
      <c r="E180" s="1605">
        <v>139.22999999999999</v>
      </c>
      <c r="F180" s="1605">
        <v>138.93</v>
      </c>
      <c r="G180" s="1605">
        <v>138.49299999999997</v>
      </c>
      <c r="H180" s="1605">
        <v>139.09299999999999</v>
      </c>
      <c r="I180" s="1606">
        <v>138.79299999999998</v>
      </c>
      <c r="J180" s="1642"/>
      <c r="K180" s="1604"/>
      <c r="L180" s="1617"/>
      <c r="M180" s="1604"/>
      <c r="N180" s="1604"/>
      <c r="O180" s="1604"/>
      <c r="P180" s="1604"/>
      <c r="Q180" s="1604"/>
      <c r="R180" s="1604"/>
    </row>
    <row r="181" spans="1:20" ht="15.75" customHeight="1">
      <c r="B181" s="3221"/>
      <c r="C181" s="1572" t="s">
        <v>288</v>
      </c>
      <c r="D181" s="1605">
        <v>139.24</v>
      </c>
      <c r="E181" s="1605">
        <v>139.84</v>
      </c>
      <c r="F181" s="1605">
        <v>139.54000000000002</v>
      </c>
      <c r="G181" s="1605">
        <v>138.94620689655173</v>
      </c>
      <c r="H181" s="1605">
        <v>139.54620689655172</v>
      </c>
      <c r="I181" s="1606">
        <v>139.24620689655171</v>
      </c>
      <c r="J181" s="1604"/>
      <c r="K181" s="1604"/>
      <c r="L181" s="1617"/>
      <c r="M181" s="1604"/>
      <c r="N181" s="1604"/>
      <c r="O181" s="1604"/>
      <c r="P181" s="1604"/>
      <c r="Q181" s="1604"/>
      <c r="R181" s="1604"/>
    </row>
    <row r="182" spans="1:20" ht="15.75" customHeight="1">
      <c r="B182" s="3221"/>
      <c r="C182" s="1572" t="s">
        <v>287</v>
      </c>
      <c r="D182" s="1605">
        <v>137.37</v>
      </c>
      <c r="E182" s="1605">
        <v>137.97</v>
      </c>
      <c r="F182" s="1605">
        <v>137.67000000000002</v>
      </c>
      <c r="G182" s="1605">
        <v>137.33290322580646</v>
      </c>
      <c r="H182" s="1605">
        <v>137.93290322580646</v>
      </c>
      <c r="I182" s="1606">
        <v>137.63290322580644</v>
      </c>
      <c r="J182" s="1604"/>
      <c r="K182" s="1604"/>
      <c r="L182" s="1617"/>
      <c r="M182" s="1604"/>
      <c r="N182" s="1604"/>
      <c r="O182" s="1604"/>
      <c r="P182" s="1604"/>
      <c r="Q182" s="1604"/>
      <c r="R182" s="1604"/>
    </row>
    <row r="183" spans="1:20" ht="15.75" customHeight="1">
      <c r="B183" s="3221"/>
      <c r="C183" s="1572" t="s">
        <v>286</v>
      </c>
      <c r="D183" s="1605">
        <v>136.24</v>
      </c>
      <c r="E183" s="1605">
        <v>136.84</v>
      </c>
      <c r="F183" s="1605">
        <v>136.54000000000002</v>
      </c>
      <c r="G183" s="1605">
        <v>136.03838709677419</v>
      </c>
      <c r="H183" s="1605">
        <v>136.63838709677421</v>
      </c>
      <c r="I183" s="1606">
        <v>136.3383870967742</v>
      </c>
      <c r="J183" s="1604"/>
      <c r="K183" s="1604"/>
      <c r="L183" s="1617"/>
      <c r="M183" s="1604"/>
      <c r="N183" s="1604"/>
      <c r="O183" s="1604"/>
      <c r="P183" s="1604"/>
      <c r="Q183" s="1604"/>
      <c r="R183" s="1604"/>
    </row>
    <row r="184" spans="1:20" ht="15.75" customHeight="1">
      <c r="B184" s="3221"/>
      <c r="C184" s="1572" t="s">
        <v>285</v>
      </c>
      <c r="D184" s="1605">
        <v>137.44</v>
      </c>
      <c r="E184" s="1605">
        <v>138.04</v>
      </c>
      <c r="F184" s="1605">
        <v>137.74</v>
      </c>
      <c r="G184" s="1605">
        <v>136.5658064516129</v>
      </c>
      <c r="H184" s="1605">
        <v>137.16580645161289</v>
      </c>
      <c r="I184" s="1606">
        <v>136.86580645161291</v>
      </c>
      <c r="J184" s="1604"/>
      <c r="K184" s="1604"/>
      <c r="L184" s="1617"/>
      <c r="M184" s="1604"/>
      <c r="N184" s="1604"/>
      <c r="O184" s="1604"/>
      <c r="P184" s="1604"/>
      <c r="Q184" s="1604"/>
      <c r="R184" s="1604"/>
    </row>
    <row r="185" spans="1:20" ht="15.75" customHeight="1">
      <c r="B185" s="3221"/>
      <c r="C185" s="1572" t="s">
        <v>284</v>
      </c>
      <c r="D185" s="1605">
        <v>137</v>
      </c>
      <c r="E185" s="1605">
        <v>137.6</v>
      </c>
      <c r="F185" s="1605">
        <v>137.30000000000001</v>
      </c>
      <c r="G185" s="1605">
        <v>137.15125</v>
      </c>
      <c r="H185" s="1605">
        <v>137.75125</v>
      </c>
      <c r="I185" s="1606">
        <v>137.45125000000002</v>
      </c>
      <c r="J185" s="1604"/>
      <c r="K185" s="1604"/>
      <c r="L185" s="1617"/>
      <c r="M185" s="1604"/>
      <c r="N185" s="1604"/>
      <c r="O185" s="1604"/>
      <c r="P185" s="1604"/>
      <c r="Q185" s="1604"/>
      <c r="R185" s="1604"/>
    </row>
    <row r="186" spans="1:20" ht="15.75" customHeight="1">
      <c r="B186" s="3222"/>
      <c r="C186" s="1644" t="s">
        <v>1531</v>
      </c>
      <c r="D186" s="1645">
        <v>136.28333333333333</v>
      </c>
      <c r="E186" s="1645">
        <v>136.88333333333333</v>
      </c>
      <c r="F186" s="1645">
        <v>136.58333333333334</v>
      </c>
      <c r="G186" s="1645">
        <v>135.99129378900935</v>
      </c>
      <c r="H186" s="1645">
        <v>136.59129378900943</v>
      </c>
      <c r="I186" s="1646">
        <v>136.29129378900939</v>
      </c>
      <c r="J186" s="1604"/>
      <c r="K186" s="1604"/>
      <c r="L186" s="1617"/>
      <c r="M186" s="1604"/>
      <c r="N186" s="1604"/>
      <c r="O186" s="1604"/>
      <c r="P186" s="1604"/>
      <c r="Q186" s="1604"/>
      <c r="R186" s="1604"/>
    </row>
    <row r="187" spans="1:20" ht="15.75" customHeight="1">
      <c r="B187" s="3223" t="s">
        <v>312</v>
      </c>
      <c r="C187" s="1647" t="s">
        <v>283</v>
      </c>
      <c r="D187" s="1648">
        <v>139.79</v>
      </c>
      <c r="E187" s="1648">
        <v>140.38999999999999</v>
      </c>
      <c r="F187" s="1648">
        <v>140.08999999999997</v>
      </c>
      <c r="G187" s="1648">
        <v>138.97806451612902</v>
      </c>
      <c r="H187" s="1648">
        <v>139.57806451612905</v>
      </c>
      <c r="I187" s="1649">
        <v>139.27806451612904</v>
      </c>
      <c r="J187" s="1604"/>
      <c r="K187" s="1604"/>
      <c r="L187" s="1617"/>
      <c r="M187" s="1604"/>
      <c r="N187" s="1604"/>
      <c r="O187" s="1604"/>
      <c r="P187" s="1604"/>
      <c r="Q187" s="1604"/>
      <c r="R187" s="1604"/>
    </row>
    <row r="188" spans="1:20" ht="15.75" customHeight="1">
      <c r="B188" s="3224"/>
      <c r="C188" s="1572" t="s">
        <v>282</v>
      </c>
      <c r="D188" s="1605">
        <v>140.84</v>
      </c>
      <c r="E188" s="1605">
        <v>141.44</v>
      </c>
      <c r="F188" s="1605">
        <v>141.13999999999999</v>
      </c>
      <c r="G188" s="1605">
        <v>140.34290322580648</v>
      </c>
      <c r="H188" s="1605">
        <v>140.94290322580645</v>
      </c>
      <c r="I188" s="1606">
        <v>140.64290322580646</v>
      </c>
      <c r="J188" s="1604"/>
      <c r="K188" s="1604"/>
      <c r="L188" s="1617"/>
      <c r="M188" s="1604"/>
      <c r="N188" s="1604"/>
      <c r="O188" s="1604"/>
      <c r="P188" s="1604"/>
      <c r="Q188" s="1604"/>
      <c r="R188" s="1604"/>
    </row>
    <row r="189" spans="1:20" ht="15.75" customHeight="1">
      <c r="B189" s="3224"/>
      <c r="C189" s="1572" t="s">
        <v>281</v>
      </c>
      <c r="D189" s="1605">
        <v>140.22</v>
      </c>
      <c r="E189" s="1605">
        <v>140.82</v>
      </c>
      <c r="F189" s="1605">
        <v>140.51999999999998</v>
      </c>
      <c r="G189" s="1605">
        <v>141.36516129032256</v>
      </c>
      <c r="H189" s="1605">
        <v>141.96516129032261</v>
      </c>
      <c r="I189" s="1606">
        <v>141.6651612903226</v>
      </c>
      <c r="J189" s="1604"/>
      <c r="K189" s="1604"/>
      <c r="L189" s="1617"/>
      <c r="M189" s="1604"/>
      <c r="N189" s="1604"/>
      <c r="O189" s="1604"/>
      <c r="P189" s="1604"/>
      <c r="Q189" s="1604"/>
      <c r="R189" s="1604"/>
    </row>
    <row r="190" spans="1:20" ht="15.75" customHeight="1">
      <c r="B190" s="3224"/>
      <c r="C190" s="1572" t="s">
        <v>280</v>
      </c>
      <c r="D190" s="1605">
        <v>141.69999999999999</v>
      </c>
      <c r="E190" s="1605">
        <v>142.30000000000001</v>
      </c>
      <c r="F190" s="1605">
        <v>142</v>
      </c>
      <c r="G190" s="1605">
        <v>141.09225806451613</v>
      </c>
      <c r="H190" s="1605">
        <v>141.69225806451615</v>
      </c>
      <c r="I190" s="1606">
        <v>141.39225806451614</v>
      </c>
      <c r="J190" s="1604"/>
      <c r="K190" s="1604"/>
      <c r="L190" s="1617"/>
      <c r="M190" s="1604"/>
      <c r="N190" s="1604"/>
      <c r="O190" s="1604"/>
      <c r="P190" s="1604"/>
      <c r="Q190" s="1604"/>
      <c r="R190" s="1604"/>
    </row>
    <row r="191" spans="1:20" ht="15.75" customHeight="1">
      <c r="B191" s="3224"/>
      <c r="C191" s="1572" t="s">
        <v>291</v>
      </c>
      <c r="D191" s="1605">
        <v>144.37</v>
      </c>
      <c r="E191" s="1605">
        <v>144.97</v>
      </c>
      <c r="F191" s="1605">
        <v>144.67000000000002</v>
      </c>
      <c r="G191" s="1605">
        <v>143.05586206896552</v>
      </c>
      <c r="H191" s="1605">
        <v>143.65586206896549</v>
      </c>
      <c r="I191" s="1606">
        <v>143.35586206896551</v>
      </c>
      <c r="J191" s="1604"/>
      <c r="K191" s="1604"/>
      <c r="L191" s="1617"/>
      <c r="M191" s="1604"/>
      <c r="N191" s="1604"/>
      <c r="O191" s="1604"/>
      <c r="P191" s="1604"/>
      <c r="Q191" s="1604"/>
      <c r="R191" s="1604"/>
    </row>
    <row r="192" spans="1:20" ht="15.75" customHeight="1">
      <c r="B192" s="3224"/>
      <c r="C192" s="1572" t="s">
        <v>290</v>
      </c>
      <c r="D192" s="1605">
        <v>144.01</v>
      </c>
      <c r="E192" s="1605">
        <v>144.61000000000001</v>
      </c>
      <c r="F192" s="1605">
        <v>144.31</v>
      </c>
      <c r="G192" s="1605">
        <v>143.70633333333336</v>
      </c>
      <c r="H192" s="1605">
        <v>144.30633333333333</v>
      </c>
      <c r="I192" s="1606">
        <v>144.00633333333334</v>
      </c>
      <c r="J192" s="1604"/>
      <c r="K192" s="1604"/>
      <c r="L192" s="1617"/>
      <c r="M192" s="1604"/>
      <c r="N192" s="1604"/>
      <c r="O192" s="1604"/>
      <c r="P192" s="1604"/>
      <c r="Q192" s="1604"/>
      <c r="R192" s="1604"/>
    </row>
    <row r="193" spans="2:18" ht="15.75" customHeight="1">
      <c r="B193" s="3224"/>
      <c r="C193" s="1572" t="s">
        <v>289</v>
      </c>
      <c r="D193" s="1605">
        <v>144.83000000000001</v>
      </c>
      <c r="E193" s="1605">
        <v>145.43</v>
      </c>
      <c r="F193" s="1605">
        <v>145.13</v>
      </c>
      <c r="G193" s="1605">
        <v>145.5910344827586</v>
      </c>
      <c r="H193" s="1605">
        <v>146.19103448275865</v>
      </c>
      <c r="I193" s="1606">
        <v>145.89103448275864</v>
      </c>
      <c r="J193" s="1604"/>
      <c r="K193" s="1604"/>
      <c r="L193" s="1617"/>
      <c r="M193" s="1604"/>
      <c r="N193" s="1604"/>
      <c r="O193" s="1604"/>
      <c r="P193" s="1604"/>
      <c r="Q193" s="1604"/>
      <c r="R193" s="1604"/>
    </row>
    <row r="194" spans="2:18" ht="15.75" customHeight="1">
      <c r="B194" s="3224"/>
      <c r="C194" s="1650" t="s">
        <v>288</v>
      </c>
      <c r="D194" s="1605">
        <v>147.63999999999999</v>
      </c>
      <c r="E194" s="1605">
        <v>148.24</v>
      </c>
      <c r="F194" s="1605">
        <v>147.94</v>
      </c>
      <c r="G194" s="1605">
        <v>145.70466669999999</v>
      </c>
      <c r="H194" s="1605">
        <v>146.30466666666669</v>
      </c>
      <c r="I194" s="1606">
        <v>146.00466668333334</v>
      </c>
      <c r="J194" s="1604"/>
      <c r="K194" s="1604"/>
      <c r="L194" s="1617"/>
      <c r="M194" s="1604"/>
      <c r="N194" s="1604"/>
      <c r="O194" s="1604"/>
      <c r="P194" s="1604"/>
      <c r="Q194" s="1604"/>
      <c r="R194" s="1604"/>
    </row>
    <row r="195" spans="2:18" ht="15.75" customHeight="1" thickBot="1">
      <c r="B195" s="3225"/>
      <c r="C195" s="1651" t="s">
        <v>287</v>
      </c>
      <c r="D195" s="1652">
        <v>148.07</v>
      </c>
      <c r="E195" s="1652">
        <v>148.66999999999999</v>
      </c>
      <c r="F195" s="1652">
        <v>148.37</v>
      </c>
      <c r="G195" s="1652">
        <v>149.18599999999998</v>
      </c>
      <c r="H195" s="1652">
        <v>149.786</v>
      </c>
      <c r="I195" s="1653">
        <v>149.48599999999999</v>
      </c>
      <c r="J195" s="1604"/>
      <c r="K195" s="1604"/>
      <c r="L195" s="1617"/>
      <c r="M195" s="1604"/>
      <c r="N195" s="1604"/>
      <c r="O195" s="1604"/>
      <c r="P195" s="1604"/>
      <c r="Q195" s="1604"/>
      <c r="R195" s="1604"/>
    </row>
    <row r="196" spans="2:18" ht="15.75" customHeight="1" thickTop="1">
      <c r="B196" s="1654"/>
      <c r="C196" s="1655"/>
      <c r="D196" s="1656"/>
      <c r="E196" s="1656"/>
      <c r="F196" s="1656"/>
      <c r="G196" s="1656"/>
      <c r="H196" s="1656"/>
      <c r="I196" s="1656"/>
      <c r="J196" s="1604"/>
      <c r="K196" s="1604"/>
      <c r="L196" s="1617"/>
      <c r="M196" s="1604"/>
      <c r="N196" s="1604"/>
      <c r="O196" s="1604"/>
      <c r="P196" s="1604"/>
      <c r="Q196" s="1604"/>
      <c r="R196" s="1604"/>
    </row>
    <row r="197" spans="2:18" ht="15.75" customHeight="1">
      <c r="B197" s="1654"/>
      <c r="C197" s="1655"/>
      <c r="D197" s="1657"/>
      <c r="E197" s="1657"/>
      <c r="F197" s="1657"/>
      <c r="G197" s="1657"/>
      <c r="H197" s="1657"/>
      <c r="I197" s="1657"/>
      <c r="J197" s="1604"/>
      <c r="K197" s="1604"/>
      <c r="L197" s="1617"/>
      <c r="M197" s="1604"/>
      <c r="N197" s="1604"/>
      <c r="O197" s="1604"/>
      <c r="P197" s="1604"/>
      <c r="Q197" s="1604"/>
      <c r="R197" s="1604"/>
    </row>
    <row r="198" spans="2:18" ht="15.75" customHeight="1">
      <c r="B198" s="3226" t="s">
        <v>1534</v>
      </c>
      <c r="C198" s="3226"/>
      <c r="D198" s="3226"/>
      <c r="E198" s="3226"/>
      <c r="F198" s="3226"/>
      <c r="G198" s="3226"/>
      <c r="H198" s="1658"/>
      <c r="I198" s="1658"/>
      <c r="J198" s="1659"/>
      <c r="K198" s="1568"/>
      <c r="L198" s="1568"/>
    </row>
    <row r="199" spans="2:18" ht="15.75" customHeight="1">
      <c r="B199" s="3227" t="s">
        <v>1631</v>
      </c>
      <c r="C199" s="3227"/>
      <c r="D199" s="3227"/>
      <c r="E199" s="3227"/>
      <c r="F199" s="3227"/>
      <c r="G199" s="3227"/>
      <c r="H199" s="3227"/>
      <c r="I199" s="3227"/>
      <c r="J199" s="3227"/>
      <c r="K199" s="3227"/>
      <c r="L199" s="3227"/>
      <c r="N199" s="1567" t="s">
        <v>36</v>
      </c>
    </row>
    <row r="200" spans="2:18" ht="15.75" customHeight="1">
      <c r="B200" s="3227" t="s">
        <v>22</v>
      </c>
      <c r="C200" s="3227"/>
      <c r="D200" s="3227"/>
      <c r="E200" s="3227"/>
      <c r="F200" s="3227"/>
      <c r="G200" s="3227"/>
      <c r="H200" s="3227"/>
      <c r="I200" s="3227"/>
      <c r="J200" s="3227"/>
      <c r="K200" s="3227"/>
      <c r="L200" s="3227"/>
    </row>
    <row r="201" spans="2:18" ht="15.75" customHeight="1" thickBot="1">
      <c r="B201" s="1660"/>
      <c r="C201" s="1660"/>
      <c r="D201" s="1660"/>
      <c r="E201" s="1660"/>
      <c r="F201" s="1660"/>
      <c r="G201" s="1660"/>
      <c r="H201" s="1660"/>
      <c r="I201" s="1660"/>
      <c r="J201" s="1354"/>
      <c r="K201" s="1354"/>
      <c r="L201" s="1354"/>
    </row>
    <row r="202" spans="2:18" ht="15.75" customHeight="1" thickTop="1">
      <c r="B202" s="3200"/>
      <c r="C202" s="3203" t="s">
        <v>110</v>
      </c>
      <c r="D202" s="3204"/>
      <c r="E202" s="3205"/>
      <c r="F202" s="3203" t="s">
        <v>1535</v>
      </c>
      <c r="G202" s="3209"/>
      <c r="H202" s="3210"/>
      <c r="I202" s="3214" t="s">
        <v>964</v>
      </c>
      <c r="J202" s="3215"/>
      <c r="K202" s="3215"/>
      <c r="L202" s="3216"/>
    </row>
    <row r="203" spans="2:18" ht="15.75" customHeight="1">
      <c r="B203" s="3201"/>
      <c r="C203" s="3206"/>
      <c r="D203" s="3207"/>
      <c r="E203" s="3208"/>
      <c r="F203" s="3211"/>
      <c r="G203" s="3212"/>
      <c r="H203" s="3213"/>
      <c r="I203" s="3217" t="s">
        <v>1536</v>
      </c>
      <c r="J203" s="3218"/>
      <c r="K203" s="3217" t="s">
        <v>1537</v>
      </c>
      <c r="L203" s="3219"/>
    </row>
    <row r="204" spans="2:18" ht="15.75" customHeight="1">
      <c r="B204" s="3202"/>
      <c r="C204" s="1661">
        <v>2023</v>
      </c>
      <c r="D204" s="1661">
        <v>2024</v>
      </c>
      <c r="E204" s="1661">
        <v>2025</v>
      </c>
      <c r="F204" s="1661">
        <v>2024</v>
      </c>
      <c r="G204" s="1661">
        <v>2025</v>
      </c>
      <c r="H204" s="1661">
        <v>2026</v>
      </c>
      <c r="I204" s="1661">
        <v>2024</v>
      </c>
      <c r="J204" s="1661">
        <v>2025</v>
      </c>
      <c r="K204" s="1661">
        <v>2025</v>
      </c>
      <c r="L204" s="1662">
        <v>2026</v>
      </c>
      <c r="M204" s="1663"/>
      <c r="N204" s="1664"/>
      <c r="O204" s="1664"/>
      <c r="P204" s="1664"/>
    </row>
    <row r="205" spans="2:18" ht="15.75" customHeight="1">
      <c r="B205" s="1665" t="s">
        <v>1538</v>
      </c>
      <c r="C205" s="1666">
        <v>79.900000000000006</v>
      </c>
      <c r="D205" s="1666">
        <v>86.42</v>
      </c>
      <c r="E205" s="1666">
        <v>69.67</v>
      </c>
      <c r="F205" s="1667">
        <v>93.12</v>
      </c>
      <c r="G205" s="1667">
        <v>66.83</v>
      </c>
      <c r="H205" s="1667">
        <v>123.28</v>
      </c>
      <c r="I205" s="1667">
        <v>8.160200250312883</v>
      </c>
      <c r="J205" s="1667">
        <v>-19.382087479750055</v>
      </c>
      <c r="K205" s="1668">
        <v>-28.232388316151216</v>
      </c>
      <c r="L205" s="1669">
        <v>84.468053269489758</v>
      </c>
      <c r="M205" s="1670"/>
      <c r="N205" s="1670"/>
      <c r="O205" s="1670"/>
      <c r="P205" s="1670"/>
      <c r="Q205" s="1670"/>
      <c r="R205" s="1671"/>
    </row>
    <row r="206" spans="2:18" ht="15.75" customHeight="1" thickBot="1">
      <c r="B206" s="1672" t="s">
        <v>1539</v>
      </c>
      <c r="C206" s="1666">
        <v>1953.7</v>
      </c>
      <c r="D206" s="1666">
        <v>2421.25</v>
      </c>
      <c r="E206" s="1666">
        <v>3323.8</v>
      </c>
      <c r="F206" s="1673">
        <v>2401.5</v>
      </c>
      <c r="G206" s="1673">
        <v>3230.5</v>
      </c>
      <c r="H206" s="1673">
        <v>4722.6499999999996</v>
      </c>
      <c r="I206" s="1674">
        <v>23.931514562112909</v>
      </c>
      <c r="J206" s="1674">
        <v>37.276200309757371</v>
      </c>
      <c r="K206" s="1675">
        <v>34.520091609410798</v>
      </c>
      <c r="L206" s="1676">
        <v>46.189444358458445</v>
      </c>
      <c r="M206" s="1670"/>
      <c r="N206" s="1670"/>
      <c r="O206" s="1670"/>
      <c r="P206" s="1670"/>
      <c r="Q206" s="1670"/>
      <c r="R206" s="1671"/>
    </row>
    <row r="207" spans="2:18" ht="15.75" customHeight="1" thickTop="1">
      <c r="B207" s="3197" t="s">
        <v>1540</v>
      </c>
      <c r="C207" s="3197"/>
      <c r="D207" s="3197"/>
      <c r="E207" s="3197"/>
      <c r="F207" s="3197"/>
      <c r="G207" s="1354"/>
      <c r="H207" s="1354"/>
      <c r="I207" s="1354"/>
      <c r="J207" s="1354"/>
      <c r="K207" s="1354"/>
      <c r="L207" s="1354"/>
    </row>
    <row r="208" spans="2:18" ht="15.75" customHeight="1">
      <c r="B208" s="3198" t="s">
        <v>1541</v>
      </c>
      <c r="C208" s="3198"/>
      <c r="D208" s="3198"/>
      <c r="E208" s="3198"/>
      <c r="F208" s="3198"/>
      <c r="G208" s="3198"/>
      <c r="H208" s="1354" t="s">
        <v>1542</v>
      </c>
      <c r="I208" s="1354"/>
      <c r="J208" s="1354"/>
      <c r="K208" s="1354"/>
      <c r="L208" s="1354"/>
      <c r="N208" s="1677"/>
      <c r="O208" s="1677"/>
    </row>
    <row r="209" spans="2:12" ht="15.75" customHeight="1">
      <c r="B209" s="3199"/>
      <c r="C209" s="3199"/>
      <c r="D209" s="3199"/>
      <c r="E209" s="3199"/>
      <c r="F209" s="3199"/>
      <c r="G209" s="1354"/>
      <c r="H209" s="1354"/>
      <c r="I209" s="1678"/>
      <c r="J209" s="1678"/>
      <c r="K209" s="1354"/>
      <c r="L209" s="1354"/>
    </row>
    <row r="210" spans="2:12" ht="15.75" customHeight="1">
      <c r="B210" s="1679"/>
      <c r="I210" s="1680"/>
      <c r="J210" s="1680"/>
      <c r="K210" s="1680"/>
      <c r="L210" s="1680"/>
    </row>
    <row r="211" spans="2:12" ht="15.75" customHeight="1">
      <c r="I211" s="1680"/>
      <c r="J211" s="1680"/>
      <c r="K211" s="1680"/>
      <c r="L211" s="1680"/>
    </row>
    <row r="212" spans="2:12" ht="15.75" customHeight="1"/>
    <row r="213" spans="2:12" ht="15.75" customHeight="1"/>
    <row r="214" spans="2:12" ht="15.75" customHeight="1"/>
    <row r="215" spans="2:12" ht="15.75" customHeight="1"/>
    <row r="216" spans="2:12" ht="15.75" customHeight="1"/>
    <row r="217" spans="2:12" ht="15.75" customHeight="1"/>
    <row r="218" spans="2:12" ht="15.75" customHeight="1"/>
    <row r="219" spans="2:12" ht="15.75" customHeight="1"/>
    <row r="220" spans="2:12" ht="15.75" customHeight="1"/>
    <row r="221" spans="2:12" ht="15.75" customHeight="1"/>
    <row r="222" spans="2:12" ht="15.75" customHeight="1"/>
    <row r="223" spans="2:12" ht="15.75" customHeight="1"/>
    <row r="224" spans="2: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sheetData>
  <mergeCells count="33">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I202:L202"/>
    <mergeCell ref="I203:J203"/>
    <mergeCell ref="K203:L203"/>
    <mergeCell ref="B161:B173"/>
    <mergeCell ref="B174:B186"/>
    <mergeCell ref="B187:B195"/>
    <mergeCell ref="B198:G198"/>
    <mergeCell ref="B199:L199"/>
    <mergeCell ref="B200:L200"/>
    <mergeCell ref="B207:F207"/>
    <mergeCell ref="B208:G208"/>
    <mergeCell ref="B209:F209"/>
    <mergeCell ref="B202:B204"/>
    <mergeCell ref="C202:E203"/>
    <mergeCell ref="F202:H203"/>
  </mergeCells>
  <pageMargins left="0.7" right="0.7" top="0.43" bottom="0.75" header="0" footer="0"/>
  <pageSetup paperSize="9" scale="2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70" zoomScaleNormal="85" zoomScaleSheetLayoutView="70" workbookViewId="0">
      <pane ySplit="7" topLeftCell="A26" activePane="bottomLeft" state="frozen"/>
      <selection sqref="A1:L1"/>
      <selection pane="bottomLeft" activeCell="J18" sqref="J18"/>
    </sheetView>
  </sheetViews>
  <sheetFormatPr defaultColWidth="9.140625" defaultRowHeight="18.75" outlineLevelRow="1"/>
  <cols>
    <col min="1" max="1" width="12.7109375" style="8" customWidth="1"/>
    <col min="2" max="2" width="61.85546875" style="8" customWidth="1"/>
    <col min="3" max="3" width="21.7109375" style="307" customWidth="1"/>
    <col min="4" max="4" width="18.85546875" style="295" customWidth="1"/>
    <col min="5" max="5" width="20" style="307" customWidth="1"/>
    <col min="6" max="6" width="26.7109375" style="295" bestFit="1" customWidth="1"/>
    <col min="7" max="7" width="16" bestFit="1" customWidth="1"/>
    <col min="8" max="8" width="13.5703125" style="8" customWidth="1"/>
    <col min="9" max="9" width="13.28515625" style="8" customWidth="1"/>
    <col min="10" max="10" width="18" style="8" customWidth="1"/>
    <col min="11" max="11" width="53.5703125" style="8" customWidth="1"/>
    <col min="12" max="12" width="11" style="8" bestFit="1" customWidth="1"/>
    <col min="13" max="13" width="17.140625" style="8" customWidth="1"/>
    <col min="14" max="14" width="10.5703125" style="8" bestFit="1" customWidth="1"/>
    <col min="15" max="16384" width="9.140625" style="8"/>
  </cols>
  <sheetData>
    <row r="1" spans="1:10">
      <c r="A1" s="3244" t="s">
        <v>328</v>
      </c>
      <c r="B1" s="3244"/>
      <c r="C1" s="3244"/>
      <c r="D1" s="3244"/>
      <c r="E1" s="3244"/>
      <c r="F1" s="3244"/>
    </row>
    <row r="2" spans="1:10">
      <c r="A2" s="3244" t="s">
        <v>63</v>
      </c>
      <c r="B2" s="3244"/>
      <c r="C2" s="3244"/>
      <c r="D2" s="3244"/>
      <c r="E2" s="3244"/>
      <c r="F2" s="3244"/>
    </row>
    <row r="3" spans="1:10">
      <c r="A3" s="3244" t="s">
        <v>64</v>
      </c>
      <c r="B3" s="3244"/>
      <c r="C3" s="3244"/>
      <c r="D3" s="3244"/>
      <c r="E3" s="3244"/>
      <c r="F3" s="3244"/>
      <c r="H3" s="19"/>
      <c r="I3" s="19"/>
    </row>
    <row r="4" spans="1:10" ht="19.5" thickBot="1">
      <c r="A4" s="3245"/>
      <c r="B4" s="3245"/>
      <c r="C4" s="3245"/>
      <c r="D4" s="3245"/>
      <c r="E4" s="3245"/>
      <c r="F4" s="3245"/>
      <c r="H4" s="19"/>
      <c r="I4" s="19"/>
    </row>
    <row r="5" spans="1:10" ht="19.5" thickTop="1">
      <c r="A5" s="3246" t="s">
        <v>326</v>
      </c>
      <c r="B5" s="3248" t="s">
        <v>56</v>
      </c>
      <c r="C5" s="3250" t="s">
        <v>124</v>
      </c>
      <c r="D5" s="3251"/>
      <c r="E5" s="3251"/>
      <c r="F5" s="3252"/>
    </row>
    <row r="6" spans="1:10">
      <c r="A6" s="3247"/>
      <c r="B6" s="3249"/>
      <c r="C6" s="3253" t="s">
        <v>57</v>
      </c>
      <c r="D6" s="3254" t="s">
        <v>65</v>
      </c>
      <c r="E6" s="3253" t="s">
        <v>496</v>
      </c>
      <c r="F6" s="3255" t="s">
        <v>66</v>
      </c>
    </row>
    <row r="7" spans="1:10" s="170" customFormat="1" ht="15.75">
      <c r="A7" s="3247"/>
      <c r="B7" s="3249"/>
      <c r="C7" s="22" t="s">
        <v>149</v>
      </c>
      <c r="D7" s="22" t="s">
        <v>299</v>
      </c>
      <c r="E7" s="22" t="s">
        <v>299</v>
      </c>
      <c r="F7" s="22" t="s">
        <v>312</v>
      </c>
      <c r="G7"/>
      <c r="H7" s="171"/>
    </row>
    <row r="8" spans="1:10">
      <c r="A8" s="9">
        <v>1</v>
      </c>
      <c r="B8" s="10" t="s">
        <v>294</v>
      </c>
      <c r="C8" s="296">
        <v>1346212.3</v>
      </c>
      <c r="D8" s="296">
        <v>1461589.2</v>
      </c>
      <c r="E8" s="296">
        <v>977998.2</v>
      </c>
      <c r="F8" s="296">
        <v>1025718.8</v>
      </c>
      <c r="H8" s="172"/>
      <c r="I8" s="172"/>
      <c r="J8" s="173"/>
    </row>
    <row r="9" spans="1:10">
      <c r="A9" s="11"/>
      <c r="B9" s="174" t="s">
        <v>67</v>
      </c>
      <c r="C9" s="297">
        <v>923704.73988106987</v>
      </c>
      <c r="D9" s="297">
        <v>951503.15519253002</v>
      </c>
      <c r="E9" s="297">
        <v>0</v>
      </c>
      <c r="F9" s="297">
        <v>0</v>
      </c>
      <c r="H9" s="173"/>
      <c r="J9" s="173"/>
    </row>
    <row r="10" spans="1:10" outlineLevel="1">
      <c r="A10" s="12"/>
      <c r="B10" s="13" t="s">
        <v>68</v>
      </c>
      <c r="C10" s="298">
        <v>896229.3162206799</v>
      </c>
      <c r="D10" s="298">
        <v>918571.70880954002</v>
      </c>
      <c r="E10" s="298">
        <v>0</v>
      </c>
      <c r="F10" s="298">
        <v>0</v>
      </c>
      <c r="H10" s="173"/>
      <c r="J10" s="173"/>
    </row>
    <row r="11" spans="1:10" outlineLevel="1">
      <c r="A11" s="12"/>
      <c r="B11" s="13" t="s">
        <v>69</v>
      </c>
      <c r="C11" s="298">
        <v>9072.5970094900003</v>
      </c>
      <c r="D11" s="298">
        <v>9640.1590437800005</v>
      </c>
      <c r="E11" s="298">
        <v>0</v>
      </c>
      <c r="F11" s="298">
        <v>0</v>
      </c>
      <c r="H11" s="173"/>
      <c r="J11" s="173"/>
    </row>
    <row r="12" spans="1:10" outlineLevel="1">
      <c r="A12" s="12"/>
      <c r="B12" s="13" t="s">
        <v>70</v>
      </c>
      <c r="C12" s="298">
        <v>18402.826650900002</v>
      </c>
      <c r="D12" s="298">
        <v>23291.287339210001</v>
      </c>
      <c r="E12" s="298">
        <v>0</v>
      </c>
      <c r="F12" s="298">
        <v>0</v>
      </c>
      <c r="H12" s="173"/>
      <c r="J12" s="173"/>
    </row>
    <row r="13" spans="1:10">
      <c r="A13" s="11"/>
      <c r="B13" s="174" t="s">
        <v>71</v>
      </c>
      <c r="C13" s="297">
        <v>178824.30608087001</v>
      </c>
      <c r="D13" s="297">
        <v>207805.00802423997</v>
      </c>
      <c r="E13" s="297">
        <v>0</v>
      </c>
      <c r="F13" s="297">
        <v>0</v>
      </c>
      <c r="H13" s="173"/>
      <c r="J13" s="173"/>
    </row>
    <row r="14" spans="1:10" outlineLevel="1">
      <c r="A14" s="12"/>
      <c r="B14" s="13" t="s">
        <v>68</v>
      </c>
      <c r="C14" s="298">
        <v>113702.55977124</v>
      </c>
      <c r="D14" s="298">
        <v>140227.15213939999</v>
      </c>
      <c r="E14" s="298">
        <v>0</v>
      </c>
      <c r="F14" s="298">
        <v>0</v>
      </c>
      <c r="H14" s="173"/>
      <c r="J14" s="173"/>
    </row>
    <row r="15" spans="1:10" outlineLevel="1">
      <c r="A15" s="12"/>
      <c r="B15" s="13" t="s">
        <v>69</v>
      </c>
      <c r="C15" s="298">
        <v>4115.4966092199993</v>
      </c>
      <c r="D15" s="298">
        <v>4353.4251386200003</v>
      </c>
      <c r="E15" s="298">
        <v>0</v>
      </c>
      <c r="F15" s="298">
        <v>0</v>
      </c>
      <c r="H15" s="173"/>
      <c r="J15" s="173"/>
    </row>
    <row r="16" spans="1:10" outlineLevel="1">
      <c r="A16" s="12"/>
      <c r="B16" s="13" t="s">
        <v>70</v>
      </c>
      <c r="C16" s="298">
        <v>61006.249700410001</v>
      </c>
      <c r="D16" s="298">
        <v>63224.430746220001</v>
      </c>
      <c r="E16" s="298">
        <v>0</v>
      </c>
      <c r="F16" s="298">
        <v>0</v>
      </c>
      <c r="H16" s="173"/>
      <c r="J16" s="173"/>
    </row>
    <row r="17" spans="1:10">
      <c r="A17" s="11"/>
      <c r="B17" s="174" t="s">
        <v>72</v>
      </c>
      <c r="C17" s="297">
        <v>243683.22922506</v>
      </c>
      <c r="D17" s="297">
        <v>302281.00573276996</v>
      </c>
      <c r="E17" s="297">
        <v>0</v>
      </c>
      <c r="F17" s="297">
        <v>0</v>
      </c>
      <c r="H17" s="173"/>
      <c r="J17" s="173"/>
    </row>
    <row r="18" spans="1:10" outlineLevel="1">
      <c r="A18" s="12"/>
      <c r="B18" s="13" t="s">
        <v>68</v>
      </c>
      <c r="C18" s="298">
        <v>241122.78413305999</v>
      </c>
      <c r="D18" s="298">
        <v>300070.24677676999</v>
      </c>
      <c r="E18" s="298">
        <v>0</v>
      </c>
      <c r="F18" s="298">
        <v>0</v>
      </c>
      <c r="H18" s="173"/>
      <c r="J18" s="173"/>
    </row>
    <row r="19" spans="1:10" outlineLevel="1">
      <c r="A19" s="12"/>
      <c r="B19" s="13" t="s">
        <v>69</v>
      </c>
      <c r="C19" s="298">
        <v>0</v>
      </c>
      <c r="D19" s="298">
        <v>0</v>
      </c>
      <c r="E19" s="298">
        <v>0</v>
      </c>
      <c r="F19" s="298">
        <v>0</v>
      </c>
      <c r="H19" s="173"/>
      <c r="J19" s="173"/>
    </row>
    <row r="20" spans="1:10" outlineLevel="1">
      <c r="A20" s="12"/>
      <c r="B20" s="13" t="s">
        <v>70</v>
      </c>
      <c r="C20" s="298">
        <v>2560.4450919999999</v>
      </c>
      <c r="D20" s="298">
        <v>2210.7589559999997</v>
      </c>
      <c r="E20" s="298">
        <v>0</v>
      </c>
      <c r="F20" s="298">
        <v>0</v>
      </c>
      <c r="H20" s="173"/>
      <c r="J20" s="173"/>
    </row>
    <row r="21" spans="1:10">
      <c r="A21" s="9">
        <v>2</v>
      </c>
      <c r="B21" s="10" t="s">
        <v>333</v>
      </c>
      <c r="C21" s="296">
        <v>966845.2105419999</v>
      </c>
      <c r="D21" s="296">
        <v>1077101.6391205201</v>
      </c>
      <c r="E21" s="296">
        <f>E22+E27</f>
        <v>760474.57</v>
      </c>
      <c r="F21" s="296">
        <f>F22+F27</f>
        <v>791619.51741833007</v>
      </c>
      <c r="H21" s="173"/>
      <c r="J21" s="173"/>
    </row>
    <row r="22" spans="1:10">
      <c r="A22" s="12"/>
      <c r="B22" s="14" t="s">
        <v>73</v>
      </c>
      <c r="C22" s="299">
        <v>942990.51054199995</v>
      </c>
      <c r="D22" s="299">
        <v>1059732.03912052</v>
      </c>
      <c r="E22" s="299">
        <v>750711.87</v>
      </c>
      <c r="F22" s="299">
        <v>786340.11741833005</v>
      </c>
      <c r="H22" s="173"/>
      <c r="J22" s="173"/>
    </row>
    <row r="23" spans="1:10">
      <c r="A23" s="12"/>
      <c r="B23" s="15" t="s">
        <v>334</v>
      </c>
      <c r="C23" s="299">
        <v>1052922.8</v>
      </c>
      <c r="D23" s="299">
        <v>1178820.1000000001</v>
      </c>
      <c r="E23" s="299">
        <v>831370.6</v>
      </c>
      <c r="F23" s="299">
        <v>886283.5</v>
      </c>
      <c r="H23" s="172"/>
      <c r="I23" s="172"/>
      <c r="J23" s="173"/>
    </row>
    <row r="24" spans="1:10">
      <c r="A24" s="12"/>
      <c r="B24" s="16" t="s">
        <v>74</v>
      </c>
      <c r="C24" s="300">
        <v>929047.8</v>
      </c>
      <c r="D24" s="300">
        <v>1039640.5000000001</v>
      </c>
      <c r="E24" s="300">
        <v>731558.6</v>
      </c>
      <c r="F24" s="300">
        <v>773318.5</v>
      </c>
      <c r="H24" s="173"/>
      <c r="J24" s="173"/>
    </row>
    <row r="25" spans="1:10">
      <c r="A25" s="12"/>
      <c r="B25" s="16" t="s">
        <v>75</v>
      </c>
      <c r="C25" s="300">
        <v>123875</v>
      </c>
      <c r="D25" s="300">
        <v>139179.6</v>
      </c>
      <c r="E25" s="300">
        <v>99812</v>
      </c>
      <c r="F25" s="300">
        <v>112965</v>
      </c>
      <c r="H25" s="173"/>
      <c r="J25" s="173"/>
    </row>
    <row r="26" spans="1:10">
      <c r="A26" s="12"/>
      <c r="B26" s="15" t="s">
        <v>76</v>
      </c>
      <c r="C26" s="299">
        <v>13942.710542000001</v>
      </c>
      <c r="D26" s="299">
        <v>20091.539120519999</v>
      </c>
      <c r="E26" s="299">
        <v>19153.269999999997</v>
      </c>
      <c r="F26" s="299">
        <v>13021.617418329997</v>
      </c>
      <c r="H26" s="173"/>
      <c r="J26" s="173"/>
    </row>
    <row r="27" spans="1:10">
      <c r="A27" s="12"/>
      <c r="B27" s="14" t="s">
        <v>130</v>
      </c>
      <c r="C27" s="299">
        <v>23854.7</v>
      </c>
      <c r="D27" s="299">
        <v>17369.599999999999</v>
      </c>
      <c r="E27" s="299">
        <v>9762.7000000000007</v>
      </c>
      <c r="F27" s="299">
        <v>5279.4</v>
      </c>
      <c r="H27" s="173"/>
      <c r="J27" s="173"/>
    </row>
    <row r="28" spans="1:10">
      <c r="A28" s="17">
        <v>3</v>
      </c>
      <c r="B28" s="18" t="s">
        <v>335</v>
      </c>
      <c r="C28" s="301">
        <v>-379367.08945800015</v>
      </c>
      <c r="D28" s="301">
        <v>-384487.56087947986</v>
      </c>
      <c r="E28" s="301">
        <f t="shared" ref="E28:F28" si="0">E21-E8</f>
        <v>-217523.63</v>
      </c>
      <c r="F28" s="301">
        <f t="shared" si="0"/>
        <v>-234099.28258166998</v>
      </c>
      <c r="H28" s="173"/>
      <c r="J28" s="173"/>
    </row>
    <row r="29" spans="1:10" s="19" customFormat="1">
      <c r="A29" s="9">
        <v>4</v>
      </c>
      <c r="B29" s="10" t="s">
        <v>77</v>
      </c>
      <c r="C29" s="296">
        <v>340399.9</v>
      </c>
      <c r="D29" s="296">
        <v>422655.48179184005</v>
      </c>
      <c r="E29" s="296">
        <f>SUM(E30,E39,E40)</f>
        <v>353025.66000000003</v>
      </c>
      <c r="F29" s="296">
        <f>SUM(F30,F39,F40)</f>
        <v>337102.47000000003</v>
      </c>
      <c r="G29"/>
      <c r="H29" s="173"/>
      <c r="I29" s="8"/>
      <c r="J29" s="173"/>
    </row>
    <row r="30" spans="1:10">
      <c r="A30" s="12"/>
      <c r="B30" s="13" t="s">
        <v>78</v>
      </c>
      <c r="C30" s="299">
        <v>245692.81</v>
      </c>
      <c r="D30" s="299">
        <v>329076.33</v>
      </c>
      <c r="E30" s="299">
        <v>290624.51</v>
      </c>
      <c r="F30" s="299">
        <v>283516.26</v>
      </c>
      <c r="H30" s="173"/>
      <c r="I30" s="19"/>
      <c r="J30" s="173"/>
    </row>
    <row r="31" spans="1:10">
      <c r="A31" s="12"/>
      <c r="B31" s="13" t="s">
        <v>79</v>
      </c>
      <c r="C31" s="302">
        <v>234421.4</v>
      </c>
      <c r="D31" s="302">
        <v>329990.7</v>
      </c>
      <c r="E31" s="302">
        <v>291140.7</v>
      </c>
      <c r="F31" s="302">
        <v>283666.96999999997</v>
      </c>
      <c r="G31" s="221"/>
      <c r="H31" s="173"/>
      <c r="J31" s="173"/>
    </row>
    <row r="32" spans="1:10" outlineLevel="1">
      <c r="A32" s="12"/>
      <c r="B32" s="13" t="s">
        <v>80</v>
      </c>
      <c r="C32" s="299">
        <v>55000</v>
      </c>
      <c r="D32" s="299">
        <v>115000</v>
      </c>
      <c r="E32" s="299">
        <v>80000</v>
      </c>
      <c r="F32" s="299">
        <v>75000</v>
      </c>
      <c r="G32" s="211"/>
      <c r="H32" s="173"/>
      <c r="I32" s="175"/>
      <c r="J32" s="173"/>
    </row>
    <row r="33" spans="1:10" outlineLevel="1">
      <c r="A33" s="12"/>
      <c r="B33" s="13" t="s">
        <v>81</v>
      </c>
      <c r="C33" s="302">
        <v>179000</v>
      </c>
      <c r="D33" s="302">
        <v>210950</v>
      </c>
      <c r="E33" s="302">
        <v>207100</v>
      </c>
      <c r="F33" s="302">
        <v>206000</v>
      </c>
      <c r="H33" s="173"/>
      <c r="I33" s="177"/>
      <c r="J33" s="173"/>
    </row>
    <row r="34" spans="1:10" outlineLevel="1">
      <c r="A34" s="12"/>
      <c r="B34" s="13" t="s">
        <v>82</v>
      </c>
      <c r="C34" s="302">
        <v>0</v>
      </c>
      <c r="D34" s="302">
        <v>0</v>
      </c>
      <c r="E34" s="302" t="s">
        <v>62</v>
      </c>
      <c r="F34" s="302" t="s">
        <v>62</v>
      </c>
      <c r="H34" s="173"/>
      <c r="I34" s="176"/>
      <c r="J34" s="173"/>
    </row>
    <row r="35" spans="1:10" outlineLevel="1">
      <c r="A35" s="12"/>
      <c r="B35" s="13" t="s">
        <v>83</v>
      </c>
      <c r="C35" s="299">
        <v>369.8</v>
      </c>
      <c r="D35" s="299">
        <v>3900.2</v>
      </c>
      <c r="E35" s="299">
        <v>3900.2</v>
      </c>
      <c r="F35" s="299">
        <v>2500</v>
      </c>
      <c r="H35" s="173"/>
      <c r="I35" s="176"/>
      <c r="J35" s="173"/>
    </row>
    <row r="36" spans="1:10" outlineLevel="1">
      <c r="A36" s="12"/>
      <c r="B36" s="13" t="s">
        <v>84</v>
      </c>
      <c r="C36" s="299">
        <v>51.6</v>
      </c>
      <c r="D36" s="299">
        <v>140.6</v>
      </c>
      <c r="E36" s="299">
        <v>140.6</v>
      </c>
      <c r="F36" s="299">
        <v>166.9</v>
      </c>
      <c r="H36" s="173"/>
      <c r="I36" s="176"/>
      <c r="J36" s="173"/>
    </row>
    <row r="37" spans="1:10">
      <c r="A37" s="12"/>
      <c r="B37" s="13" t="s">
        <v>85</v>
      </c>
      <c r="C37" s="299">
        <v>0</v>
      </c>
      <c r="D37" s="299">
        <v>0</v>
      </c>
      <c r="E37" s="299" t="s">
        <v>62</v>
      </c>
      <c r="F37" s="299" t="s">
        <v>62</v>
      </c>
      <c r="H37" s="173"/>
      <c r="I37" s="176"/>
      <c r="J37" s="173"/>
    </row>
    <row r="38" spans="1:10">
      <c r="A38" s="12"/>
      <c r="B38" s="13" t="s">
        <v>86</v>
      </c>
      <c r="C38" s="299">
        <v>11271.410000000003</v>
      </c>
      <c r="D38" s="299">
        <v>-914.36999999999534</v>
      </c>
      <c r="E38" s="299">
        <v>-516.19000000000233</v>
      </c>
      <c r="F38" s="299">
        <v>-150.70999999996275</v>
      </c>
      <c r="H38" s="173"/>
      <c r="J38" s="173"/>
    </row>
    <row r="39" spans="1:10">
      <c r="A39" s="12"/>
      <c r="B39" s="13" t="s">
        <v>87</v>
      </c>
      <c r="C39" s="299">
        <v>7260.99</v>
      </c>
      <c r="D39" s="299">
        <v>5251.07</v>
      </c>
      <c r="E39" s="299">
        <v>967.22</v>
      </c>
      <c r="F39" s="299">
        <v>749.46</v>
      </c>
      <c r="H39" s="173"/>
      <c r="J39" s="173"/>
    </row>
    <row r="40" spans="1:10">
      <c r="A40" s="12"/>
      <c r="B40" s="13" t="s">
        <v>88</v>
      </c>
      <c r="C40" s="299">
        <v>87446.1</v>
      </c>
      <c r="D40" s="299">
        <v>88328.081791840028</v>
      </c>
      <c r="E40" s="299">
        <v>61433.930000000022</v>
      </c>
      <c r="F40" s="299">
        <v>52836.750000000015</v>
      </c>
      <c r="H40" s="173"/>
      <c r="J40" s="173"/>
    </row>
    <row r="41" spans="1:10">
      <c r="A41" s="17">
        <v>5</v>
      </c>
      <c r="B41" s="18" t="s">
        <v>336</v>
      </c>
      <c r="C41" s="301">
        <v>-38967.189458000124</v>
      </c>
      <c r="D41" s="301">
        <v>38167.92091236019</v>
      </c>
      <c r="E41" s="301">
        <f t="shared" ref="E41:F41" si="1">E28+E29</f>
        <v>135502.03000000003</v>
      </c>
      <c r="F41" s="301">
        <f t="shared" si="1"/>
        <v>103003.18741833005</v>
      </c>
      <c r="H41" s="173"/>
      <c r="J41" s="173"/>
    </row>
    <row r="42" spans="1:10">
      <c r="A42" s="178">
        <v>6</v>
      </c>
      <c r="B42" s="179" t="s">
        <v>337</v>
      </c>
      <c r="C42" s="303">
        <v>184023.9</v>
      </c>
      <c r="D42" s="303">
        <v>198572.3</v>
      </c>
      <c r="E42" s="303">
        <v>85465.4</v>
      </c>
      <c r="F42" s="303">
        <v>74970</v>
      </c>
      <c r="H42" s="173"/>
      <c r="J42" s="173"/>
    </row>
    <row r="43" spans="1:10">
      <c r="A43" s="178">
        <v>7</v>
      </c>
      <c r="B43" s="179" t="s">
        <v>338</v>
      </c>
      <c r="C43" s="303">
        <v>191657.1</v>
      </c>
      <c r="D43" s="303">
        <v>202800.6</v>
      </c>
      <c r="E43" s="303">
        <v>139500.29999999999</v>
      </c>
      <c r="F43" s="303">
        <v>149146.81</v>
      </c>
      <c r="H43" s="173"/>
      <c r="J43" s="173"/>
    </row>
    <row r="44" spans="1:10">
      <c r="A44" s="3256"/>
      <c r="B44" s="50" t="s">
        <v>339</v>
      </c>
      <c r="C44" s="304">
        <v>143593.1</v>
      </c>
      <c r="D44" s="304">
        <v>151112.90000000002</v>
      </c>
      <c r="E44" s="304">
        <v>104667</v>
      </c>
      <c r="F44" s="304">
        <v>113492.3</v>
      </c>
      <c r="H44" s="173"/>
      <c r="J44" s="173"/>
    </row>
    <row r="45" spans="1:10">
      <c r="A45" s="3257"/>
      <c r="B45" s="51" t="s">
        <v>154</v>
      </c>
      <c r="C45" s="303">
        <v>48064</v>
      </c>
      <c r="D45" s="303">
        <v>51687.700000000004</v>
      </c>
      <c r="E45" s="303">
        <v>34833.300000000003</v>
      </c>
      <c r="F45" s="303">
        <v>35654.509999999995</v>
      </c>
      <c r="H45" s="173"/>
      <c r="J45" s="173"/>
    </row>
    <row r="46" spans="1:10">
      <c r="A46" s="3257"/>
      <c r="B46" s="50" t="s">
        <v>152</v>
      </c>
      <c r="C46" s="304">
        <v>47111</v>
      </c>
      <c r="D46" s="304">
        <v>50487.200000000004</v>
      </c>
      <c r="E46" s="304">
        <v>35066</v>
      </c>
      <c r="F46" s="304">
        <v>35659.9</v>
      </c>
      <c r="H46" s="173"/>
      <c r="J46" s="173"/>
    </row>
    <row r="47" spans="1:10">
      <c r="A47" s="3258"/>
      <c r="B47" s="20" t="s">
        <v>153</v>
      </c>
      <c r="C47" s="305">
        <v>953</v>
      </c>
      <c r="D47" s="305">
        <v>1200.5</v>
      </c>
      <c r="E47" s="305">
        <v>-232.70000000000073</v>
      </c>
      <c r="F47" s="305">
        <v>-5.3900000000030559</v>
      </c>
      <c r="H47" s="173"/>
      <c r="J47" s="173"/>
    </row>
    <row r="48" spans="1:10" ht="21.75" customHeight="1">
      <c r="A48" s="17">
        <v>8</v>
      </c>
      <c r="B48" s="18" t="s">
        <v>340</v>
      </c>
      <c r="C48" s="301">
        <v>7633.2000000000116</v>
      </c>
      <c r="D48" s="301">
        <v>4228.3000000000175</v>
      </c>
      <c r="E48" s="301">
        <f>E43-E42</f>
        <v>54034.899999999994</v>
      </c>
      <c r="F48" s="301">
        <f>F43-F42</f>
        <v>74176.81</v>
      </c>
      <c r="H48" s="173"/>
      <c r="J48" s="173"/>
    </row>
    <row r="49" spans="1:14" ht="21.75" customHeight="1">
      <c r="A49" s="180">
        <v>9</v>
      </c>
      <c r="B49" s="181" t="s">
        <v>89</v>
      </c>
      <c r="C49" s="299">
        <v>64299.900000000009</v>
      </c>
      <c r="D49" s="299">
        <v>-9183.0999999999967</v>
      </c>
      <c r="E49" s="299">
        <v>75215.100000000006</v>
      </c>
      <c r="F49" s="299">
        <v>99136.199999999983</v>
      </c>
      <c r="H49" s="173"/>
      <c r="J49" s="173"/>
    </row>
    <row r="50" spans="1:14" s="19" customFormat="1">
      <c r="A50" s="182">
        <v>10</v>
      </c>
      <c r="B50" s="183" t="s">
        <v>90</v>
      </c>
      <c r="C50" s="303">
        <v>-412.2900000000036</v>
      </c>
      <c r="D50" s="303">
        <v>10616.100000000004</v>
      </c>
      <c r="E50" s="303">
        <v>13079.999999999998</v>
      </c>
      <c r="F50" s="303">
        <v>15065.182669999998</v>
      </c>
      <c r="G50"/>
      <c r="H50" s="173"/>
      <c r="I50" s="8"/>
      <c r="J50" s="173"/>
    </row>
    <row r="51" spans="1:14" outlineLevel="1">
      <c r="A51" s="12"/>
      <c r="B51" s="13" t="s">
        <v>341</v>
      </c>
      <c r="C51" s="299">
        <v>455.7</v>
      </c>
      <c r="D51" s="299">
        <v>-36.899999999999977</v>
      </c>
      <c r="E51" s="299">
        <v>548.29999999999995</v>
      </c>
      <c r="F51" s="299">
        <v>209.90000000000003</v>
      </c>
      <c r="H51" s="173"/>
      <c r="I51" s="19"/>
      <c r="J51" s="173"/>
    </row>
    <row r="52" spans="1:14" outlineLevel="1">
      <c r="A52" s="12"/>
      <c r="B52" s="13" t="s">
        <v>342</v>
      </c>
      <c r="C52" s="299">
        <v>562.40000000000009</v>
      </c>
      <c r="D52" s="299">
        <v>96.5</v>
      </c>
      <c r="E52" s="299">
        <v>937.5</v>
      </c>
      <c r="F52" s="299">
        <v>1557.4</v>
      </c>
      <c r="H52" s="176"/>
      <c r="J52" s="173"/>
    </row>
    <row r="53" spans="1:14" outlineLevel="1">
      <c r="A53" s="12"/>
      <c r="B53" s="13" t="s">
        <v>91</v>
      </c>
      <c r="C53" s="299">
        <v>0</v>
      </c>
      <c r="D53" s="299">
        <v>0</v>
      </c>
      <c r="E53" s="299">
        <v>0</v>
      </c>
      <c r="F53" s="299">
        <v>0</v>
      </c>
      <c r="H53" s="173"/>
      <c r="J53" s="173"/>
    </row>
    <row r="54" spans="1:14" outlineLevel="1">
      <c r="A54" s="12"/>
      <c r="B54" s="13" t="s">
        <v>92</v>
      </c>
      <c r="C54" s="299">
        <v>-1430.3900000000037</v>
      </c>
      <c r="D54" s="299">
        <v>10556.500000000004</v>
      </c>
      <c r="E54" s="299">
        <v>11594.199999999999</v>
      </c>
      <c r="F54" s="299">
        <v>13297.882669999997</v>
      </c>
      <c r="H54" s="173"/>
      <c r="J54" s="173"/>
    </row>
    <row r="55" spans="1:14" s="19" customFormat="1">
      <c r="A55" s="9">
        <v>11</v>
      </c>
      <c r="B55" s="10" t="s">
        <v>93</v>
      </c>
      <c r="C55" s="296">
        <v>32553.620541999891</v>
      </c>
      <c r="D55" s="296">
        <v>43829.220912360215</v>
      </c>
      <c r="E55" s="296">
        <f>E41+E48+E49+E50</f>
        <v>277832.03000000003</v>
      </c>
      <c r="F55" s="296">
        <f>F41+F48+F49+F50</f>
        <v>291381.38008833001</v>
      </c>
      <c r="G55"/>
      <c r="H55" s="173"/>
      <c r="I55" s="8"/>
      <c r="J55" s="173"/>
    </row>
    <row r="56" spans="1:14" s="19" customFormat="1" ht="20.100000000000001" customHeight="1">
      <c r="A56" s="12"/>
      <c r="B56" s="14" t="s">
        <v>133</v>
      </c>
      <c r="C56" s="299">
        <v>58227.649999999616</v>
      </c>
      <c r="D56" s="299">
        <v>93955.470541999501</v>
      </c>
      <c r="E56" s="299">
        <f>C58</f>
        <v>93955.470541999501</v>
      </c>
      <c r="F56" s="299">
        <f>D58</f>
        <v>137784.69145435971</v>
      </c>
      <c r="G56"/>
      <c r="H56" s="173"/>
      <c r="J56" s="173"/>
    </row>
    <row r="57" spans="1:14" s="19" customFormat="1" ht="20.100000000000001" customHeight="1">
      <c r="A57" s="12"/>
      <c r="B57" s="14" t="s">
        <v>134</v>
      </c>
      <c r="C57" s="299">
        <v>3174.2</v>
      </c>
      <c r="D57" s="299">
        <v>0</v>
      </c>
      <c r="E57" s="299">
        <v>0</v>
      </c>
      <c r="F57" s="299">
        <v>0</v>
      </c>
      <c r="G57"/>
      <c r="H57" s="173"/>
      <c r="J57" s="173"/>
    </row>
    <row r="58" spans="1:14" s="19" customFormat="1" ht="20.100000000000001" customHeight="1" thickBot="1">
      <c r="A58" s="39">
        <v>12</v>
      </c>
      <c r="B58" s="38" t="s">
        <v>135</v>
      </c>
      <c r="C58" s="306">
        <v>93955.470541999501</v>
      </c>
      <c r="D58" s="306">
        <v>137784.69145435971</v>
      </c>
      <c r="E58" s="306">
        <f>SUM(E55:E57)</f>
        <v>371787.50054199953</v>
      </c>
      <c r="F58" s="306">
        <f>SUM(F55:F57)</f>
        <v>429166.07154268969</v>
      </c>
      <c r="G58"/>
      <c r="H58" s="173"/>
      <c r="J58" s="173"/>
    </row>
    <row r="59" spans="1:14" s="19" customFormat="1" ht="20.100000000000001" customHeight="1" thickTop="1" thickBot="1">
      <c r="A59" s="23" t="s">
        <v>132</v>
      </c>
      <c r="B59" s="3259" t="s">
        <v>344</v>
      </c>
      <c r="C59" s="3259"/>
      <c r="D59" s="3259"/>
      <c r="E59" s="3259"/>
      <c r="F59" s="306">
        <v>164627.18613037001</v>
      </c>
      <c r="G59"/>
      <c r="H59" s="173"/>
      <c r="I59" s="173"/>
      <c r="J59" s="173"/>
      <c r="L59" s="173"/>
    </row>
    <row r="60" spans="1:14" s="19" customFormat="1" ht="19.5" customHeight="1" thickTop="1">
      <c r="A60" s="45" t="s">
        <v>95</v>
      </c>
      <c r="B60" s="3261" t="s">
        <v>148</v>
      </c>
      <c r="C60" s="3261"/>
      <c r="D60" s="3261"/>
      <c r="E60" s="3261"/>
      <c r="F60" s="3261"/>
      <c r="G60"/>
      <c r="H60" s="173"/>
      <c r="I60" s="173"/>
      <c r="J60" s="173"/>
      <c r="L60" s="173"/>
    </row>
    <row r="61" spans="1:14" s="19" customFormat="1" ht="33.75" customHeight="1">
      <c r="A61" s="45" t="s">
        <v>150</v>
      </c>
      <c r="B61" s="3261" t="s">
        <v>151</v>
      </c>
      <c r="C61" s="3261"/>
      <c r="D61" s="3261"/>
      <c r="E61" s="3261"/>
      <c r="F61" s="3261"/>
      <c r="G61"/>
      <c r="H61" s="173"/>
      <c r="I61" s="173"/>
      <c r="J61" s="173"/>
      <c r="L61" s="173"/>
    </row>
    <row r="62" spans="1:14" s="19" customFormat="1" ht="33.75" customHeight="1">
      <c r="A62" s="23" t="s">
        <v>145</v>
      </c>
      <c r="B62" s="3260" t="s">
        <v>146</v>
      </c>
      <c r="C62" s="3260"/>
      <c r="D62" s="3260"/>
      <c r="E62" s="3260"/>
      <c r="F62" s="3260"/>
      <c r="G62"/>
      <c r="H62" s="184"/>
      <c r="I62" s="169"/>
      <c r="J62" s="173"/>
      <c r="K62" s="173"/>
      <c r="L62" s="173"/>
      <c r="N62" s="173"/>
    </row>
    <row r="63" spans="1:14">
      <c r="A63" s="45" t="s">
        <v>94</v>
      </c>
      <c r="B63" s="3260" t="s">
        <v>147</v>
      </c>
      <c r="C63" s="3260"/>
      <c r="D63" s="3260"/>
      <c r="E63" s="3260"/>
      <c r="F63" s="3260"/>
      <c r="H63" s="184"/>
      <c r="I63" s="169"/>
      <c r="J63" s="173"/>
      <c r="K63" s="173"/>
      <c r="L63" s="173"/>
      <c r="N63" s="173"/>
    </row>
    <row r="64" spans="1:14">
      <c r="A64" s="185"/>
      <c r="B64"/>
      <c r="C64" s="103"/>
      <c r="D64" s="103"/>
      <c r="E64" s="103"/>
      <c r="F64" s="103"/>
      <c r="H64"/>
      <c r="I64" s="169"/>
      <c r="J64" s="173"/>
      <c r="K64" s="173"/>
      <c r="L64" s="173"/>
      <c r="N64" s="173"/>
    </row>
    <row r="65" spans="2:9" hidden="1">
      <c r="B65"/>
      <c r="C65" s="103"/>
      <c r="D65" s="103"/>
      <c r="E65" s="103"/>
      <c r="F65" s="103"/>
      <c r="H65"/>
    </row>
    <row r="66" spans="2:9" ht="20.25" hidden="1" customHeight="1">
      <c r="B66"/>
      <c r="C66" s="103"/>
      <c r="D66" s="103"/>
      <c r="E66" s="103"/>
      <c r="F66" s="103"/>
      <c r="H66"/>
    </row>
    <row r="67" spans="2:9" ht="20.25" hidden="1" customHeight="1">
      <c r="B67"/>
      <c r="C67" s="103"/>
      <c r="D67" s="103"/>
      <c r="E67" s="103"/>
      <c r="F67" s="103"/>
      <c r="H67"/>
    </row>
    <row r="68" spans="2:9" ht="20.25" hidden="1" customHeight="1">
      <c r="B68"/>
      <c r="C68" s="103"/>
      <c r="D68" s="103"/>
      <c r="E68" s="103"/>
      <c r="F68" s="103"/>
      <c r="H68"/>
    </row>
    <row r="69" spans="2:9" ht="20.25" hidden="1" customHeight="1">
      <c r="B69"/>
      <c r="C69" s="103"/>
      <c r="D69" s="103"/>
      <c r="E69" s="103"/>
      <c r="F69" s="103"/>
      <c r="H69"/>
      <c r="I69" s="173"/>
    </row>
    <row r="70" spans="2:9" ht="20.25" hidden="1" customHeight="1" thickBot="1">
      <c r="B70"/>
      <c r="C70" s="103"/>
      <c r="D70" s="103"/>
      <c r="E70" s="103"/>
      <c r="F70" s="103"/>
      <c r="H70"/>
    </row>
    <row r="71" spans="2:9" hidden="1">
      <c r="B71"/>
      <c r="C71" s="103"/>
      <c r="D71" s="103"/>
      <c r="E71" s="103"/>
      <c r="F71" s="103"/>
      <c r="H71"/>
    </row>
    <row r="72" spans="2:9" hidden="1">
      <c r="B72"/>
      <c r="C72" s="103"/>
      <c r="D72" s="103"/>
      <c r="E72" s="103"/>
      <c r="F72" s="103"/>
      <c r="H72"/>
    </row>
    <row r="73" spans="2:9" hidden="1">
      <c r="B73"/>
      <c r="C73" s="103"/>
      <c r="D73" s="103"/>
      <c r="E73" s="103"/>
      <c r="F73" s="103"/>
      <c r="H73"/>
    </row>
    <row r="74" spans="2:9" hidden="1">
      <c r="B74"/>
      <c r="C74" s="103"/>
      <c r="D74" s="103"/>
      <c r="E74" s="103"/>
      <c r="F74" s="103"/>
      <c r="H74"/>
    </row>
    <row r="75" spans="2:9" hidden="1">
      <c r="B75"/>
      <c r="C75" s="103"/>
      <c r="D75" s="103"/>
      <c r="E75" s="103"/>
      <c r="F75" s="103"/>
      <c r="H75"/>
    </row>
    <row r="76" spans="2:9" hidden="1">
      <c r="B76"/>
      <c r="C76" s="103"/>
      <c r="D76" s="103"/>
      <c r="E76" s="103"/>
      <c r="F76" s="103"/>
      <c r="H76"/>
    </row>
    <row r="77" spans="2:9" hidden="1">
      <c r="B77"/>
      <c r="C77" s="103"/>
      <c r="D77" s="103"/>
      <c r="E77" s="103"/>
      <c r="F77" s="103"/>
      <c r="H77"/>
    </row>
    <row r="78" spans="2:9" hidden="1">
      <c r="B78"/>
      <c r="C78" s="103"/>
      <c r="D78" s="103"/>
      <c r="E78" s="103"/>
      <c r="F78" s="103"/>
      <c r="H78"/>
    </row>
    <row r="79" spans="2:9">
      <c r="B79"/>
      <c r="C79" s="103"/>
      <c r="D79" s="103"/>
      <c r="E79" s="103"/>
      <c r="F79" s="103"/>
      <c r="H79"/>
      <c r="I79" s="173"/>
    </row>
    <row r="80" spans="2:9">
      <c r="B80"/>
      <c r="C80" s="103"/>
      <c r="D80" s="103"/>
      <c r="E80" s="103"/>
      <c r="F80" s="103"/>
      <c r="H80"/>
    </row>
    <row r="81" spans="2:9">
      <c r="B81"/>
      <c r="C81" s="103"/>
      <c r="D81" s="103"/>
      <c r="E81" s="103"/>
      <c r="F81" s="103"/>
      <c r="H81"/>
    </row>
    <row r="82" spans="2:9">
      <c r="B82"/>
      <c r="C82" s="103"/>
      <c r="D82" s="103"/>
      <c r="E82" s="103"/>
      <c r="F82" s="103"/>
      <c r="H82"/>
    </row>
    <row r="83" spans="2:9">
      <c r="B83"/>
      <c r="C83" s="103"/>
      <c r="D83" s="103"/>
      <c r="E83" s="103"/>
      <c r="F83" s="103"/>
      <c r="H83"/>
    </row>
    <row r="84" spans="2:9">
      <c r="B84"/>
      <c r="C84" s="103"/>
      <c r="D84" s="103"/>
      <c r="E84" s="103"/>
      <c r="F84" s="103"/>
      <c r="H84"/>
      <c r="I84" s="173"/>
    </row>
    <row r="85" spans="2:9">
      <c r="B85"/>
      <c r="C85" s="103"/>
      <c r="D85" s="103"/>
      <c r="E85" s="103"/>
      <c r="F85" s="103"/>
      <c r="H85"/>
    </row>
    <row r="86" spans="2:9">
      <c r="B86"/>
      <c r="C86" s="103"/>
      <c r="D86" s="103"/>
      <c r="E86" s="103"/>
      <c r="F86" s="103"/>
      <c r="H86"/>
    </row>
    <row r="87" spans="2:9">
      <c r="B87"/>
      <c r="C87" s="103"/>
      <c r="D87" s="103"/>
      <c r="E87" s="103"/>
      <c r="F87" s="103"/>
      <c r="H87"/>
    </row>
  </sheetData>
  <mergeCells count="15">
    <mergeCell ref="A44:A47"/>
    <mergeCell ref="B59:E59"/>
    <mergeCell ref="B63:F63"/>
    <mergeCell ref="B60:F60"/>
    <mergeCell ref="B61:F61"/>
    <mergeCell ref="B62:F62"/>
    <mergeCell ref="A1:F1"/>
    <mergeCell ref="A2:F2"/>
    <mergeCell ref="A3:F3"/>
    <mergeCell ref="A4:F4"/>
    <mergeCell ref="A5:A7"/>
    <mergeCell ref="B5:B7"/>
    <mergeCell ref="C5:F5"/>
    <mergeCell ref="C6:D6"/>
    <mergeCell ref="E6:F6"/>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B1" sqref="B1:N1"/>
      <selection pane="topRight" activeCell="B1" sqref="B1:N1"/>
      <selection pane="bottomLeft" activeCell="B1" sqref="B1:N1"/>
      <selection pane="bottomRight"/>
    </sheetView>
  </sheetViews>
  <sheetFormatPr defaultRowHeight="15"/>
  <cols>
    <col min="1" max="1" width="6" style="24" customWidth="1"/>
    <col min="2" max="2" width="47.85546875" style="24" customWidth="1"/>
    <col min="3" max="3" width="15.7109375" style="24" customWidth="1"/>
    <col min="4" max="4" width="13.28515625" style="24" customWidth="1"/>
    <col min="5" max="5" width="14.7109375" style="24" customWidth="1"/>
    <col min="6" max="6" width="13.140625" style="24" customWidth="1"/>
    <col min="7" max="7" width="16" style="24" bestFit="1" customWidth="1"/>
    <col min="8" max="8" width="10.7109375" style="24" customWidth="1"/>
    <col min="9" max="9" width="11.7109375" style="24" customWidth="1"/>
    <col min="10" max="11" width="10.7109375" style="24" customWidth="1"/>
    <col min="13" max="244" width="9.140625" style="24"/>
    <col min="245" max="245" width="20.7109375" style="24" customWidth="1"/>
    <col min="246" max="246" width="11.7109375" style="24" customWidth="1"/>
    <col min="247" max="247" width="12.7109375" style="24" customWidth="1"/>
    <col min="248" max="248" width="11.28515625" style="24" bestFit="1" customWidth="1"/>
    <col min="249" max="249" width="12.85546875" style="24" bestFit="1" customWidth="1"/>
    <col min="250" max="250" width="11" style="24" customWidth="1"/>
    <col min="251" max="251" width="9.85546875" style="24" customWidth="1"/>
    <col min="252" max="260" width="11" style="24" customWidth="1"/>
    <col min="261" max="263" width="9.42578125" style="24" customWidth="1"/>
    <col min="264" max="500" width="9.140625" style="24"/>
    <col min="501" max="501" width="20.7109375" style="24" customWidth="1"/>
    <col min="502" max="502" width="11.7109375" style="24" customWidth="1"/>
    <col min="503" max="503" width="12.7109375" style="24" customWidth="1"/>
    <col min="504" max="504" width="11.28515625" style="24" bestFit="1" customWidth="1"/>
    <col min="505" max="505" width="12.85546875" style="24" bestFit="1" customWidth="1"/>
    <col min="506" max="506" width="11" style="24" customWidth="1"/>
    <col min="507" max="507" width="9.85546875" style="24" customWidth="1"/>
    <col min="508" max="516" width="11" style="24" customWidth="1"/>
    <col min="517" max="519" width="9.42578125" style="24" customWidth="1"/>
    <col min="520" max="756" width="9.140625" style="24"/>
    <col min="757" max="757" width="20.7109375" style="24" customWidth="1"/>
    <col min="758" max="758" width="11.7109375" style="24" customWidth="1"/>
    <col min="759" max="759" width="12.7109375" style="24" customWidth="1"/>
    <col min="760" max="760" width="11.28515625" style="24" bestFit="1" customWidth="1"/>
    <col min="761" max="761" width="12.85546875" style="24" bestFit="1" customWidth="1"/>
    <col min="762" max="762" width="11" style="24" customWidth="1"/>
    <col min="763" max="763" width="9.85546875" style="24" customWidth="1"/>
    <col min="764" max="772" width="11" style="24" customWidth="1"/>
    <col min="773" max="775" width="9.42578125" style="24" customWidth="1"/>
    <col min="776" max="1012" width="9.140625" style="24"/>
    <col min="1013" max="1013" width="20.7109375" style="24" customWidth="1"/>
    <col min="1014" max="1014" width="11.7109375" style="24" customWidth="1"/>
    <col min="1015" max="1015" width="12.7109375" style="24" customWidth="1"/>
    <col min="1016" max="1016" width="11.28515625" style="24" bestFit="1" customWidth="1"/>
    <col min="1017" max="1017" width="12.85546875" style="24" bestFit="1" customWidth="1"/>
    <col min="1018" max="1018" width="11" style="24" customWidth="1"/>
    <col min="1019" max="1019" width="9.85546875" style="24" customWidth="1"/>
    <col min="1020" max="1028" width="11" style="24" customWidth="1"/>
    <col min="1029" max="1031" width="9.42578125" style="24" customWidth="1"/>
    <col min="1032" max="1268" width="9.140625" style="24"/>
    <col min="1269" max="1269" width="20.7109375" style="24" customWidth="1"/>
    <col min="1270" max="1270" width="11.7109375" style="24" customWidth="1"/>
    <col min="1271" max="1271" width="12.7109375" style="24" customWidth="1"/>
    <col min="1272" max="1272" width="11.28515625" style="24" bestFit="1" customWidth="1"/>
    <col min="1273" max="1273" width="12.85546875" style="24" bestFit="1" customWidth="1"/>
    <col min="1274" max="1274" width="11" style="24" customWidth="1"/>
    <col min="1275" max="1275" width="9.85546875" style="24" customWidth="1"/>
    <col min="1276" max="1284" width="11" style="24" customWidth="1"/>
    <col min="1285" max="1287" width="9.42578125" style="24" customWidth="1"/>
    <col min="1288" max="1524" width="9.140625" style="24"/>
    <col min="1525" max="1525" width="20.7109375" style="24" customWidth="1"/>
    <col min="1526" max="1526" width="11.7109375" style="24" customWidth="1"/>
    <col min="1527" max="1527" width="12.7109375" style="24" customWidth="1"/>
    <col min="1528" max="1528" width="11.28515625" style="24" bestFit="1" customWidth="1"/>
    <col min="1529" max="1529" width="12.85546875" style="24" bestFit="1" customWidth="1"/>
    <col min="1530" max="1530" width="11" style="24" customWidth="1"/>
    <col min="1531" max="1531" width="9.85546875" style="24" customWidth="1"/>
    <col min="1532" max="1540" width="11" style="24" customWidth="1"/>
    <col min="1541" max="1543" width="9.42578125" style="24" customWidth="1"/>
    <col min="1544" max="1780" width="9.140625" style="24"/>
    <col min="1781" max="1781" width="20.7109375" style="24" customWidth="1"/>
    <col min="1782" max="1782" width="11.7109375" style="24" customWidth="1"/>
    <col min="1783" max="1783" width="12.7109375" style="24" customWidth="1"/>
    <col min="1784" max="1784" width="11.28515625" style="24" bestFit="1" customWidth="1"/>
    <col min="1785" max="1785" width="12.85546875" style="24" bestFit="1" customWidth="1"/>
    <col min="1786" max="1786" width="11" style="24" customWidth="1"/>
    <col min="1787" max="1787" width="9.85546875" style="24" customWidth="1"/>
    <col min="1788" max="1796" width="11" style="24" customWidth="1"/>
    <col min="1797" max="1799" width="9.42578125" style="24" customWidth="1"/>
    <col min="1800" max="2036" width="9.140625" style="24"/>
    <col min="2037" max="2037" width="20.7109375" style="24" customWidth="1"/>
    <col min="2038" max="2038" width="11.7109375" style="24" customWidth="1"/>
    <col min="2039" max="2039" width="12.7109375" style="24" customWidth="1"/>
    <col min="2040" max="2040" width="11.28515625" style="24" bestFit="1" customWidth="1"/>
    <col min="2041" max="2041" width="12.85546875" style="24" bestFit="1" customWidth="1"/>
    <col min="2042" max="2042" width="11" style="24" customWidth="1"/>
    <col min="2043" max="2043" width="9.85546875" style="24" customWidth="1"/>
    <col min="2044" max="2052" width="11" style="24" customWidth="1"/>
    <col min="2053" max="2055" width="9.42578125" style="24" customWidth="1"/>
    <col min="2056" max="2292" width="9.140625" style="24"/>
    <col min="2293" max="2293" width="20.7109375" style="24" customWidth="1"/>
    <col min="2294" max="2294" width="11.7109375" style="24" customWidth="1"/>
    <col min="2295" max="2295" width="12.7109375" style="24" customWidth="1"/>
    <col min="2296" max="2296" width="11.28515625" style="24" bestFit="1" customWidth="1"/>
    <col min="2297" max="2297" width="12.85546875" style="24" bestFit="1" customWidth="1"/>
    <col min="2298" max="2298" width="11" style="24" customWidth="1"/>
    <col min="2299" max="2299" width="9.85546875" style="24" customWidth="1"/>
    <col min="2300" max="2308" width="11" style="24" customWidth="1"/>
    <col min="2309" max="2311" width="9.42578125" style="24" customWidth="1"/>
    <col min="2312" max="2548" width="9.140625" style="24"/>
    <col min="2549" max="2549" width="20.7109375" style="24" customWidth="1"/>
    <col min="2550" max="2550" width="11.7109375" style="24" customWidth="1"/>
    <col min="2551" max="2551" width="12.7109375" style="24" customWidth="1"/>
    <col min="2552" max="2552" width="11.28515625" style="24" bestFit="1" customWidth="1"/>
    <col min="2553" max="2553" width="12.85546875" style="24" bestFit="1" customWidth="1"/>
    <col min="2554" max="2554" width="11" style="24" customWidth="1"/>
    <col min="2555" max="2555" width="9.85546875" style="24" customWidth="1"/>
    <col min="2556" max="2564" width="11" style="24" customWidth="1"/>
    <col min="2565" max="2567" width="9.42578125" style="24" customWidth="1"/>
    <col min="2568" max="2804" width="9.140625" style="24"/>
    <col min="2805" max="2805" width="20.7109375" style="24" customWidth="1"/>
    <col min="2806" max="2806" width="11.7109375" style="24" customWidth="1"/>
    <col min="2807" max="2807" width="12.7109375" style="24" customWidth="1"/>
    <col min="2808" max="2808" width="11.28515625" style="24" bestFit="1" customWidth="1"/>
    <col min="2809" max="2809" width="12.85546875" style="24" bestFit="1" customWidth="1"/>
    <col min="2810" max="2810" width="11" style="24" customWidth="1"/>
    <col min="2811" max="2811" width="9.85546875" style="24" customWidth="1"/>
    <col min="2812" max="2820" width="11" style="24" customWidth="1"/>
    <col min="2821" max="2823" width="9.42578125" style="24" customWidth="1"/>
    <col min="2824" max="3060" width="9.140625" style="24"/>
    <col min="3061" max="3061" width="20.7109375" style="24" customWidth="1"/>
    <col min="3062" max="3062" width="11.7109375" style="24" customWidth="1"/>
    <col min="3063" max="3063" width="12.7109375" style="24" customWidth="1"/>
    <col min="3064" max="3064" width="11.28515625" style="24" bestFit="1" customWidth="1"/>
    <col min="3065" max="3065" width="12.85546875" style="24" bestFit="1" customWidth="1"/>
    <col min="3066" max="3066" width="11" style="24" customWidth="1"/>
    <col min="3067" max="3067" width="9.85546875" style="24" customWidth="1"/>
    <col min="3068" max="3076" width="11" style="24" customWidth="1"/>
    <col min="3077" max="3079" width="9.42578125" style="24" customWidth="1"/>
    <col min="3080" max="3316" width="9.140625" style="24"/>
    <col min="3317" max="3317" width="20.7109375" style="24" customWidth="1"/>
    <col min="3318" max="3318" width="11.7109375" style="24" customWidth="1"/>
    <col min="3319" max="3319" width="12.7109375" style="24" customWidth="1"/>
    <col min="3320" max="3320" width="11.28515625" style="24" bestFit="1" customWidth="1"/>
    <col min="3321" max="3321" width="12.85546875" style="24" bestFit="1" customWidth="1"/>
    <col min="3322" max="3322" width="11" style="24" customWidth="1"/>
    <col min="3323" max="3323" width="9.85546875" style="24" customWidth="1"/>
    <col min="3324" max="3332" width="11" style="24" customWidth="1"/>
    <col min="3333" max="3335" width="9.42578125" style="24" customWidth="1"/>
    <col min="3336" max="3572" width="9.140625" style="24"/>
    <col min="3573" max="3573" width="20.7109375" style="24" customWidth="1"/>
    <col min="3574" max="3574" width="11.7109375" style="24" customWidth="1"/>
    <col min="3575" max="3575" width="12.7109375" style="24" customWidth="1"/>
    <col min="3576" max="3576" width="11.28515625" style="24" bestFit="1" customWidth="1"/>
    <col min="3577" max="3577" width="12.85546875" style="24" bestFit="1" customWidth="1"/>
    <col min="3578" max="3578" width="11" style="24" customWidth="1"/>
    <col min="3579" max="3579" width="9.85546875" style="24" customWidth="1"/>
    <col min="3580" max="3588" width="11" style="24" customWidth="1"/>
    <col min="3589" max="3591" width="9.42578125" style="24" customWidth="1"/>
    <col min="3592" max="3828" width="9.140625" style="24"/>
    <col min="3829" max="3829" width="20.7109375" style="24" customWidth="1"/>
    <col min="3830" max="3830" width="11.7109375" style="24" customWidth="1"/>
    <col min="3831" max="3831" width="12.7109375" style="24" customWidth="1"/>
    <col min="3832" max="3832" width="11.28515625" style="24" bestFit="1" customWidth="1"/>
    <col min="3833" max="3833" width="12.85546875" style="24" bestFit="1" customWidth="1"/>
    <col min="3834" max="3834" width="11" style="24" customWidth="1"/>
    <col min="3835" max="3835" width="9.85546875" style="24" customWidth="1"/>
    <col min="3836" max="3844" width="11" style="24" customWidth="1"/>
    <col min="3845" max="3847" width="9.42578125" style="24" customWidth="1"/>
    <col min="3848" max="4084" width="9.140625" style="24"/>
    <col min="4085" max="4085" width="20.7109375" style="24" customWidth="1"/>
    <col min="4086" max="4086" width="11.7109375" style="24" customWidth="1"/>
    <col min="4087" max="4087" width="12.7109375" style="24" customWidth="1"/>
    <col min="4088" max="4088" width="11.28515625" style="24" bestFit="1" customWidth="1"/>
    <col min="4089" max="4089" width="12.85546875" style="24" bestFit="1" customWidth="1"/>
    <col min="4090" max="4090" width="11" style="24" customWidth="1"/>
    <col min="4091" max="4091" width="9.85546875" style="24" customWidth="1"/>
    <col min="4092" max="4100" width="11" style="24" customWidth="1"/>
    <col min="4101" max="4103" width="9.42578125" style="24" customWidth="1"/>
    <col min="4104" max="4340" width="9.140625" style="24"/>
    <col min="4341" max="4341" width="20.7109375" style="24" customWidth="1"/>
    <col min="4342" max="4342" width="11.7109375" style="24" customWidth="1"/>
    <col min="4343" max="4343" width="12.7109375" style="24" customWidth="1"/>
    <col min="4344" max="4344" width="11.28515625" style="24" bestFit="1" customWidth="1"/>
    <col min="4345" max="4345" width="12.85546875" style="24" bestFit="1" customWidth="1"/>
    <col min="4346" max="4346" width="11" style="24" customWidth="1"/>
    <col min="4347" max="4347" width="9.85546875" style="24" customWidth="1"/>
    <col min="4348" max="4356" width="11" style="24" customWidth="1"/>
    <col min="4357" max="4359" width="9.42578125" style="24" customWidth="1"/>
    <col min="4360" max="4596" width="9.140625" style="24"/>
    <col min="4597" max="4597" width="20.7109375" style="24" customWidth="1"/>
    <col min="4598" max="4598" width="11.7109375" style="24" customWidth="1"/>
    <col min="4599" max="4599" width="12.7109375" style="24" customWidth="1"/>
    <col min="4600" max="4600" width="11.28515625" style="24" bestFit="1" customWidth="1"/>
    <col min="4601" max="4601" width="12.85546875" style="24" bestFit="1" customWidth="1"/>
    <col min="4602" max="4602" width="11" style="24" customWidth="1"/>
    <col min="4603" max="4603" width="9.85546875" style="24" customWidth="1"/>
    <col min="4604" max="4612" width="11" style="24" customWidth="1"/>
    <col min="4613" max="4615" width="9.42578125" style="24" customWidth="1"/>
    <col min="4616" max="4852" width="9.140625" style="24"/>
    <col min="4853" max="4853" width="20.7109375" style="24" customWidth="1"/>
    <col min="4854" max="4854" width="11.7109375" style="24" customWidth="1"/>
    <col min="4855" max="4855" width="12.7109375" style="24" customWidth="1"/>
    <col min="4856" max="4856" width="11.28515625" style="24" bestFit="1" customWidth="1"/>
    <col min="4857" max="4857" width="12.85546875" style="24" bestFit="1" customWidth="1"/>
    <col min="4858" max="4858" width="11" style="24" customWidth="1"/>
    <col min="4859" max="4859" width="9.85546875" style="24" customWidth="1"/>
    <col min="4860" max="4868" width="11" style="24" customWidth="1"/>
    <col min="4869" max="4871" width="9.42578125" style="24" customWidth="1"/>
    <col min="4872" max="5108" width="9.140625" style="24"/>
    <col min="5109" max="5109" width="20.7109375" style="24" customWidth="1"/>
    <col min="5110" max="5110" width="11.7109375" style="24" customWidth="1"/>
    <col min="5111" max="5111" width="12.7109375" style="24" customWidth="1"/>
    <col min="5112" max="5112" width="11.28515625" style="24" bestFit="1" customWidth="1"/>
    <col min="5113" max="5113" width="12.85546875" style="24" bestFit="1" customWidth="1"/>
    <col min="5114" max="5114" width="11" style="24" customWidth="1"/>
    <col min="5115" max="5115" width="9.85546875" style="24" customWidth="1"/>
    <col min="5116" max="5124" width="11" style="24" customWidth="1"/>
    <col min="5125" max="5127" width="9.42578125" style="24" customWidth="1"/>
    <col min="5128" max="5364" width="9.140625" style="24"/>
    <col min="5365" max="5365" width="20.7109375" style="24" customWidth="1"/>
    <col min="5366" max="5366" width="11.7109375" style="24" customWidth="1"/>
    <col min="5367" max="5367" width="12.7109375" style="24" customWidth="1"/>
    <col min="5368" max="5368" width="11.28515625" style="24" bestFit="1" customWidth="1"/>
    <col min="5369" max="5369" width="12.85546875" style="24" bestFit="1" customWidth="1"/>
    <col min="5370" max="5370" width="11" style="24" customWidth="1"/>
    <col min="5371" max="5371" width="9.85546875" style="24" customWidth="1"/>
    <col min="5372" max="5380" width="11" style="24" customWidth="1"/>
    <col min="5381" max="5383" width="9.42578125" style="24" customWidth="1"/>
    <col min="5384" max="5620" width="9.140625" style="24"/>
    <col min="5621" max="5621" width="20.7109375" style="24" customWidth="1"/>
    <col min="5622" max="5622" width="11.7109375" style="24" customWidth="1"/>
    <col min="5623" max="5623" width="12.7109375" style="24" customWidth="1"/>
    <col min="5624" max="5624" width="11.28515625" style="24" bestFit="1" customWidth="1"/>
    <col min="5625" max="5625" width="12.85546875" style="24" bestFit="1" customWidth="1"/>
    <col min="5626" max="5626" width="11" style="24" customWidth="1"/>
    <col min="5627" max="5627" width="9.85546875" style="24" customWidth="1"/>
    <col min="5628" max="5636" width="11" style="24" customWidth="1"/>
    <col min="5637" max="5639" width="9.42578125" style="24" customWidth="1"/>
    <col min="5640" max="5876" width="9.140625" style="24"/>
    <col min="5877" max="5877" width="20.7109375" style="24" customWidth="1"/>
    <col min="5878" max="5878" width="11.7109375" style="24" customWidth="1"/>
    <col min="5879" max="5879" width="12.7109375" style="24" customWidth="1"/>
    <col min="5880" max="5880" width="11.28515625" style="24" bestFit="1" customWidth="1"/>
    <col min="5881" max="5881" width="12.85546875" style="24" bestFit="1" customWidth="1"/>
    <col min="5882" max="5882" width="11" style="24" customWidth="1"/>
    <col min="5883" max="5883" width="9.85546875" style="24" customWidth="1"/>
    <col min="5884" max="5892" width="11" style="24" customWidth="1"/>
    <col min="5893" max="5895" width="9.42578125" style="24" customWidth="1"/>
    <col min="5896" max="6132" width="9.140625" style="24"/>
    <col min="6133" max="6133" width="20.7109375" style="24" customWidth="1"/>
    <col min="6134" max="6134" width="11.7109375" style="24" customWidth="1"/>
    <col min="6135" max="6135" width="12.7109375" style="24" customWidth="1"/>
    <col min="6136" max="6136" width="11.28515625" style="24" bestFit="1" customWidth="1"/>
    <col min="6137" max="6137" width="12.85546875" style="24" bestFit="1" customWidth="1"/>
    <col min="6138" max="6138" width="11" style="24" customWidth="1"/>
    <col min="6139" max="6139" width="9.85546875" style="24" customWidth="1"/>
    <col min="6140" max="6148" width="11" style="24" customWidth="1"/>
    <col min="6149" max="6151" width="9.42578125" style="24" customWidth="1"/>
    <col min="6152" max="6388" width="9.140625" style="24"/>
    <col min="6389" max="6389" width="20.7109375" style="24" customWidth="1"/>
    <col min="6390" max="6390" width="11.7109375" style="24" customWidth="1"/>
    <col min="6391" max="6391" width="12.7109375" style="24" customWidth="1"/>
    <col min="6392" max="6392" width="11.28515625" style="24" bestFit="1" customWidth="1"/>
    <col min="6393" max="6393" width="12.85546875" style="24" bestFit="1" customWidth="1"/>
    <col min="6394" max="6394" width="11" style="24" customWidth="1"/>
    <col min="6395" max="6395" width="9.85546875" style="24" customWidth="1"/>
    <col min="6396" max="6404" width="11" style="24" customWidth="1"/>
    <col min="6405" max="6407" width="9.42578125" style="24" customWidth="1"/>
    <col min="6408" max="6644" width="9.140625" style="24"/>
    <col min="6645" max="6645" width="20.7109375" style="24" customWidth="1"/>
    <col min="6646" max="6646" width="11.7109375" style="24" customWidth="1"/>
    <col min="6647" max="6647" width="12.7109375" style="24" customWidth="1"/>
    <col min="6648" max="6648" width="11.28515625" style="24" bestFit="1" customWidth="1"/>
    <col min="6649" max="6649" width="12.85546875" style="24" bestFit="1" customWidth="1"/>
    <col min="6650" max="6650" width="11" style="24" customWidth="1"/>
    <col min="6651" max="6651" width="9.85546875" style="24" customWidth="1"/>
    <col min="6652" max="6660" width="11" style="24" customWidth="1"/>
    <col min="6661" max="6663" width="9.42578125" style="24" customWidth="1"/>
    <col min="6664" max="6900" width="9.140625" style="24"/>
    <col min="6901" max="6901" width="20.7109375" style="24" customWidth="1"/>
    <col min="6902" max="6902" width="11.7109375" style="24" customWidth="1"/>
    <col min="6903" max="6903" width="12.7109375" style="24" customWidth="1"/>
    <col min="6904" max="6904" width="11.28515625" style="24" bestFit="1" customWidth="1"/>
    <col min="6905" max="6905" width="12.85546875" style="24" bestFit="1" customWidth="1"/>
    <col min="6906" max="6906" width="11" style="24" customWidth="1"/>
    <col min="6907" max="6907" width="9.85546875" style="24" customWidth="1"/>
    <col min="6908" max="6916" width="11" style="24" customWidth="1"/>
    <col min="6917" max="6919" width="9.42578125" style="24" customWidth="1"/>
    <col min="6920" max="7156" width="9.140625" style="24"/>
    <col min="7157" max="7157" width="20.7109375" style="24" customWidth="1"/>
    <col min="7158" max="7158" width="11.7109375" style="24" customWidth="1"/>
    <col min="7159" max="7159" width="12.7109375" style="24" customWidth="1"/>
    <col min="7160" max="7160" width="11.28515625" style="24" bestFit="1" customWidth="1"/>
    <col min="7161" max="7161" width="12.85546875" style="24" bestFit="1" customWidth="1"/>
    <col min="7162" max="7162" width="11" style="24" customWidth="1"/>
    <col min="7163" max="7163" width="9.85546875" style="24" customWidth="1"/>
    <col min="7164" max="7172" width="11" style="24" customWidth="1"/>
    <col min="7173" max="7175" width="9.42578125" style="24" customWidth="1"/>
    <col min="7176" max="7412" width="9.140625" style="24"/>
    <col min="7413" max="7413" width="20.7109375" style="24" customWidth="1"/>
    <col min="7414" max="7414" width="11.7109375" style="24" customWidth="1"/>
    <col min="7415" max="7415" width="12.7109375" style="24" customWidth="1"/>
    <col min="7416" max="7416" width="11.28515625" style="24" bestFit="1" customWidth="1"/>
    <col min="7417" max="7417" width="12.85546875" style="24" bestFit="1" customWidth="1"/>
    <col min="7418" max="7418" width="11" style="24" customWidth="1"/>
    <col min="7419" max="7419" width="9.85546875" style="24" customWidth="1"/>
    <col min="7420" max="7428" width="11" style="24" customWidth="1"/>
    <col min="7429" max="7431" width="9.42578125" style="24" customWidth="1"/>
    <col min="7432" max="7668" width="9.140625" style="24"/>
    <col min="7669" max="7669" width="20.7109375" style="24" customWidth="1"/>
    <col min="7670" max="7670" width="11.7109375" style="24" customWidth="1"/>
    <col min="7671" max="7671" width="12.7109375" style="24" customWidth="1"/>
    <col min="7672" max="7672" width="11.28515625" style="24" bestFit="1" customWidth="1"/>
    <col min="7673" max="7673" width="12.85546875" style="24" bestFit="1" customWidth="1"/>
    <col min="7674" max="7674" width="11" style="24" customWidth="1"/>
    <col min="7675" max="7675" width="9.85546875" style="24" customWidth="1"/>
    <col min="7676" max="7684" width="11" style="24" customWidth="1"/>
    <col min="7685" max="7687" width="9.42578125" style="24" customWidth="1"/>
    <col min="7688" max="7924" width="9.140625" style="24"/>
    <col min="7925" max="7925" width="20.7109375" style="24" customWidth="1"/>
    <col min="7926" max="7926" width="11.7109375" style="24" customWidth="1"/>
    <col min="7927" max="7927" width="12.7109375" style="24" customWidth="1"/>
    <col min="7928" max="7928" width="11.28515625" style="24" bestFit="1" customWidth="1"/>
    <col min="7929" max="7929" width="12.85546875" style="24" bestFit="1" customWidth="1"/>
    <col min="7930" max="7930" width="11" style="24" customWidth="1"/>
    <col min="7931" max="7931" width="9.85546875" style="24" customWidth="1"/>
    <col min="7932" max="7940" width="11" style="24" customWidth="1"/>
    <col min="7941" max="7943" width="9.42578125" style="24" customWidth="1"/>
    <col min="7944" max="8180" width="9.140625" style="24"/>
    <col min="8181" max="8181" width="20.7109375" style="24" customWidth="1"/>
    <col min="8182" max="8182" width="11.7109375" style="24" customWidth="1"/>
    <col min="8183" max="8183" width="12.7109375" style="24" customWidth="1"/>
    <col min="8184" max="8184" width="11.28515625" style="24" bestFit="1" customWidth="1"/>
    <col min="8185" max="8185" width="12.85546875" style="24" bestFit="1" customWidth="1"/>
    <col min="8186" max="8186" width="11" style="24" customWidth="1"/>
    <col min="8187" max="8187" width="9.85546875" style="24" customWidth="1"/>
    <col min="8188" max="8196" width="11" style="24" customWidth="1"/>
    <col min="8197" max="8199" width="9.42578125" style="24" customWidth="1"/>
    <col min="8200" max="8436" width="9.140625" style="24"/>
    <col min="8437" max="8437" width="20.7109375" style="24" customWidth="1"/>
    <col min="8438" max="8438" width="11.7109375" style="24" customWidth="1"/>
    <col min="8439" max="8439" width="12.7109375" style="24" customWidth="1"/>
    <col min="8440" max="8440" width="11.28515625" style="24" bestFit="1" customWidth="1"/>
    <col min="8441" max="8441" width="12.85546875" style="24" bestFit="1" customWidth="1"/>
    <col min="8442" max="8442" width="11" style="24" customWidth="1"/>
    <col min="8443" max="8443" width="9.85546875" style="24" customWidth="1"/>
    <col min="8444" max="8452" width="11" style="24" customWidth="1"/>
    <col min="8453" max="8455" width="9.42578125" style="24" customWidth="1"/>
    <col min="8456" max="8692" width="9.140625" style="24"/>
    <col min="8693" max="8693" width="20.7109375" style="24" customWidth="1"/>
    <col min="8694" max="8694" width="11.7109375" style="24" customWidth="1"/>
    <col min="8695" max="8695" width="12.7109375" style="24" customWidth="1"/>
    <col min="8696" max="8696" width="11.28515625" style="24" bestFit="1" customWidth="1"/>
    <col min="8697" max="8697" width="12.85546875" style="24" bestFit="1" customWidth="1"/>
    <col min="8698" max="8698" width="11" style="24" customWidth="1"/>
    <col min="8699" max="8699" width="9.85546875" style="24" customWidth="1"/>
    <col min="8700" max="8708" width="11" style="24" customWidth="1"/>
    <col min="8709" max="8711" width="9.42578125" style="24" customWidth="1"/>
    <col min="8712" max="8948" width="9.140625" style="24"/>
    <col min="8949" max="8949" width="20.7109375" style="24" customWidth="1"/>
    <col min="8950" max="8950" width="11.7109375" style="24" customWidth="1"/>
    <col min="8951" max="8951" width="12.7109375" style="24" customWidth="1"/>
    <col min="8952" max="8952" width="11.28515625" style="24" bestFit="1" customWidth="1"/>
    <col min="8953" max="8953" width="12.85546875" style="24" bestFit="1" customWidth="1"/>
    <col min="8954" max="8954" width="11" style="24" customWidth="1"/>
    <col min="8955" max="8955" width="9.85546875" style="24" customWidth="1"/>
    <col min="8956" max="8964" width="11" style="24" customWidth="1"/>
    <col min="8965" max="8967" width="9.42578125" style="24" customWidth="1"/>
    <col min="8968" max="9204" width="9.140625" style="24"/>
    <col min="9205" max="9205" width="20.7109375" style="24" customWidth="1"/>
    <col min="9206" max="9206" width="11.7109375" style="24" customWidth="1"/>
    <col min="9207" max="9207" width="12.7109375" style="24" customWidth="1"/>
    <col min="9208" max="9208" width="11.28515625" style="24" bestFit="1" customWidth="1"/>
    <col min="9209" max="9209" width="12.85546875" style="24" bestFit="1" customWidth="1"/>
    <col min="9210" max="9210" width="11" style="24" customWidth="1"/>
    <col min="9211" max="9211" width="9.85546875" style="24" customWidth="1"/>
    <col min="9212" max="9220" width="11" style="24" customWidth="1"/>
    <col min="9221" max="9223" width="9.42578125" style="24" customWidth="1"/>
    <col min="9224" max="9460" width="9.140625" style="24"/>
    <col min="9461" max="9461" width="20.7109375" style="24" customWidth="1"/>
    <col min="9462" max="9462" width="11.7109375" style="24" customWidth="1"/>
    <col min="9463" max="9463" width="12.7109375" style="24" customWidth="1"/>
    <col min="9464" max="9464" width="11.28515625" style="24" bestFit="1" customWidth="1"/>
    <col min="9465" max="9465" width="12.85546875" style="24" bestFit="1" customWidth="1"/>
    <col min="9466" max="9466" width="11" style="24" customWidth="1"/>
    <col min="9467" max="9467" width="9.85546875" style="24" customWidth="1"/>
    <col min="9468" max="9476" width="11" style="24" customWidth="1"/>
    <col min="9477" max="9479" width="9.42578125" style="24" customWidth="1"/>
    <col min="9480" max="9716" width="9.140625" style="24"/>
    <col min="9717" max="9717" width="20.7109375" style="24" customWidth="1"/>
    <col min="9718" max="9718" width="11.7109375" style="24" customWidth="1"/>
    <col min="9719" max="9719" width="12.7109375" style="24" customWidth="1"/>
    <col min="9720" max="9720" width="11.28515625" style="24" bestFit="1" customWidth="1"/>
    <col min="9721" max="9721" width="12.85546875" style="24" bestFit="1" customWidth="1"/>
    <col min="9722" max="9722" width="11" style="24" customWidth="1"/>
    <col min="9723" max="9723" width="9.85546875" style="24" customWidth="1"/>
    <col min="9724" max="9732" width="11" style="24" customWidth="1"/>
    <col min="9733" max="9735" width="9.42578125" style="24" customWidth="1"/>
    <col min="9736" max="9972" width="9.140625" style="24"/>
    <col min="9973" max="9973" width="20.7109375" style="24" customWidth="1"/>
    <col min="9974" max="9974" width="11.7109375" style="24" customWidth="1"/>
    <col min="9975" max="9975" width="12.7109375" style="24" customWidth="1"/>
    <col min="9976" max="9976" width="11.28515625" style="24" bestFit="1" customWidth="1"/>
    <col min="9977" max="9977" width="12.85546875" style="24" bestFit="1" customWidth="1"/>
    <col min="9978" max="9978" width="11" style="24" customWidth="1"/>
    <col min="9979" max="9979" width="9.85546875" style="24" customWidth="1"/>
    <col min="9980" max="9988" width="11" style="24" customWidth="1"/>
    <col min="9989" max="9991" width="9.42578125" style="24" customWidth="1"/>
    <col min="9992" max="10228" width="9.140625" style="24"/>
    <col min="10229" max="10229" width="20.7109375" style="24" customWidth="1"/>
    <col min="10230" max="10230" width="11.7109375" style="24" customWidth="1"/>
    <col min="10231" max="10231" width="12.7109375" style="24" customWidth="1"/>
    <col min="10232" max="10232" width="11.28515625" style="24" bestFit="1" customWidth="1"/>
    <col min="10233" max="10233" width="12.85546875" style="24" bestFit="1" customWidth="1"/>
    <col min="10234" max="10234" width="11" style="24" customWidth="1"/>
    <col min="10235" max="10235" width="9.85546875" style="24" customWidth="1"/>
    <col min="10236" max="10244" width="11" style="24" customWidth="1"/>
    <col min="10245" max="10247" width="9.42578125" style="24" customWidth="1"/>
    <col min="10248" max="10484" width="9.140625" style="24"/>
    <col min="10485" max="10485" width="20.7109375" style="24" customWidth="1"/>
    <col min="10486" max="10486" width="11.7109375" style="24" customWidth="1"/>
    <col min="10487" max="10487" width="12.7109375" style="24" customWidth="1"/>
    <col min="10488" max="10488" width="11.28515625" style="24" bestFit="1" customWidth="1"/>
    <col min="10489" max="10489" width="12.85546875" style="24" bestFit="1" customWidth="1"/>
    <col min="10490" max="10490" width="11" style="24" customWidth="1"/>
    <col min="10491" max="10491" width="9.85546875" style="24" customWidth="1"/>
    <col min="10492" max="10500" width="11" style="24" customWidth="1"/>
    <col min="10501" max="10503" width="9.42578125" style="24" customWidth="1"/>
    <col min="10504" max="10740" width="9.140625" style="24"/>
    <col min="10741" max="10741" width="20.7109375" style="24" customWidth="1"/>
    <col min="10742" max="10742" width="11.7109375" style="24" customWidth="1"/>
    <col min="10743" max="10743" width="12.7109375" style="24" customWidth="1"/>
    <col min="10744" max="10744" width="11.28515625" style="24" bestFit="1" customWidth="1"/>
    <col min="10745" max="10745" width="12.85546875" style="24" bestFit="1" customWidth="1"/>
    <col min="10746" max="10746" width="11" style="24" customWidth="1"/>
    <col min="10747" max="10747" width="9.85546875" style="24" customWidth="1"/>
    <col min="10748" max="10756" width="11" style="24" customWidth="1"/>
    <col min="10757" max="10759" width="9.42578125" style="24" customWidth="1"/>
    <col min="10760" max="10996" width="9.140625" style="24"/>
    <col min="10997" max="10997" width="20.7109375" style="24" customWidth="1"/>
    <col min="10998" max="10998" width="11.7109375" style="24" customWidth="1"/>
    <col min="10999" max="10999" width="12.7109375" style="24" customWidth="1"/>
    <col min="11000" max="11000" width="11.28515625" style="24" bestFit="1" customWidth="1"/>
    <col min="11001" max="11001" width="12.85546875" style="24" bestFit="1" customWidth="1"/>
    <col min="11002" max="11002" width="11" style="24" customWidth="1"/>
    <col min="11003" max="11003" width="9.85546875" style="24" customWidth="1"/>
    <col min="11004" max="11012" width="11" style="24" customWidth="1"/>
    <col min="11013" max="11015" width="9.42578125" style="24" customWidth="1"/>
    <col min="11016" max="11252" width="9.140625" style="24"/>
    <col min="11253" max="11253" width="20.7109375" style="24" customWidth="1"/>
    <col min="11254" max="11254" width="11.7109375" style="24" customWidth="1"/>
    <col min="11255" max="11255" width="12.7109375" style="24" customWidth="1"/>
    <col min="11256" max="11256" width="11.28515625" style="24" bestFit="1" customWidth="1"/>
    <col min="11257" max="11257" width="12.85546875" style="24" bestFit="1" customWidth="1"/>
    <col min="11258" max="11258" width="11" style="24" customWidth="1"/>
    <col min="11259" max="11259" width="9.85546875" style="24" customWidth="1"/>
    <col min="11260" max="11268" width="11" style="24" customWidth="1"/>
    <col min="11269" max="11271" width="9.42578125" style="24" customWidth="1"/>
    <col min="11272" max="11508" width="9.140625" style="24"/>
    <col min="11509" max="11509" width="20.7109375" style="24" customWidth="1"/>
    <col min="11510" max="11510" width="11.7109375" style="24" customWidth="1"/>
    <col min="11511" max="11511" width="12.7109375" style="24" customWidth="1"/>
    <col min="11512" max="11512" width="11.28515625" style="24" bestFit="1" customWidth="1"/>
    <col min="11513" max="11513" width="12.85546875" style="24" bestFit="1" customWidth="1"/>
    <col min="11514" max="11514" width="11" style="24" customWidth="1"/>
    <col min="11515" max="11515" width="9.85546875" style="24" customWidth="1"/>
    <col min="11516" max="11524" width="11" style="24" customWidth="1"/>
    <col min="11525" max="11527" width="9.42578125" style="24" customWidth="1"/>
    <col min="11528" max="11764" width="9.140625" style="24"/>
    <col min="11765" max="11765" width="20.7109375" style="24" customWidth="1"/>
    <col min="11766" max="11766" width="11.7109375" style="24" customWidth="1"/>
    <col min="11767" max="11767" width="12.7109375" style="24" customWidth="1"/>
    <col min="11768" max="11768" width="11.28515625" style="24" bestFit="1" customWidth="1"/>
    <col min="11769" max="11769" width="12.85546875" style="24" bestFit="1" customWidth="1"/>
    <col min="11770" max="11770" width="11" style="24" customWidth="1"/>
    <col min="11771" max="11771" width="9.85546875" style="24" customWidth="1"/>
    <col min="11772" max="11780" width="11" style="24" customWidth="1"/>
    <col min="11781" max="11783" width="9.42578125" style="24" customWidth="1"/>
    <col min="11784" max="12020" width="9.140625" style="24"/>
    <col min="12021" max="12021" width="20.7109375" style="24" customWidth="1"/>
    <col min="12022" max="12022" width="11.7109375" style="24" customWidth="1"/>
    <col min="12023" max="12023" width="12.7109375" style="24" customWidth="1"/>
    <col min="12024" max="12024" width="11.28515625" style="24" bestFit="1" customWidth="1"/>
    <col min="12025" max="12025" width="12.85546875" style="24" bestFit="1" customWidth="1"/>
    <col min="12026" max="12026" width="11" style="24" customWidth="1"/>
    <col min="12027" max="12027" width="9.85546875" style="24" customWidth="1"/>
    <col min="12028" max="12036" width="11" style="24" customWidth="1"/>
    <col min="12037" max="12039" width="9.42578125" style="24" customWidth="1"/>
    <col min="12040" max="12276" width="9.140625" style="24"/>
    <col min="12277" max="12277" width="20.7109375" style="24" customWidth="1"/>
    <col min="12278" max="12278" width="11.7109375" style="24" customWidth="1"/>
    <col min="12279" max="12279" width="12.7109375" style="24" customWidth="1"/>
    <col min="12280" max="12280" width="11.28515625" style="24" bestFit="1" customWidth="1"/>
    <col min="12281" max="12281" width="12.85546875" style="24" bestFit="1" customWidth="1"/>
    <col min="12282" max="12282" width="11" style="24" customWidth="1"/>
    <col min="12283" max="12283" width="9.85546875" style="24" customWidth="1"/>
    <col min="12284" max="12292" width="11" style="24" customWidth="1"/>
    <col min="12293" max="12295" width="9.42578125" style="24" customWidth="1"/>
    <col min="12296" max="12532" width="9.140625" style="24"/>
    <col min="12533" max="12533" width="20.7109375" style="24" customWidth="1"/>
    <col min="12534" max="12534" width="11.7109375" style="24" customWidth="1"/>
    <col min="12535" max="12535" width="12.7109375" style="24" customWidth="1"/>
    <col min="12536" max="12536" width="11.28515625" style="24" bestFit="1" customWidth="1"/>
    <col min="12537" max="12537" width="12.85546875" style="24" bestFit="1" customWidth="1"/>
    <col min="12538" max="12538" width="11" style="24" customWidth="1"/>
    <col min="12539" max="12539" width="9.85546875" style="24" customWidth="1"/>
    <col min="12540" max="12548" width="11" style="24" customWidth="1"/>
    <col min="12549" max="12551" width="9.42578125" style="24" customWidth="1"/>
    <col min="12552" max="12788" width="9.140625" style="24"/>
    <col min="12789" max="12789" width="20.7109375" style="24" customWidth="1"/>
    <col min="12790" max="12790" width="11.7109375" style="24" customWidth="1"/>
    <col min="12791" max="12791" width="12.7109375" style="24" customWidth="1"/>
    <col min="12792" max="12792" width="11.28515625" style="24" bestFit="1" customWidth="1"/>
    <col min="12793" max="12793" width="12.85546875" style="24" bestFit="1" customWidth="1"/>
    <col min="12794" max="12794" width="11" style="24" customWidth="1"/>
    <col min="12795" max="12795" width="9.85546875" style="24" customWidth="1"/>
    <col min="12796" max="12804" width="11" style="24" customWidth="1"/>
    <col min="12805" max="12807" width="9.42578125" style="24" customWidth="1"/>
    <col min="12808" max="13044" width="9.140625" style="24"/>
    <col min="13045" max="13045" width="20.7109375" style="24" customWidth="1"/>
    <col min="13046" max="13046" width="11.7109375" style="24" customWidth="1"/>
    <col min="13047" max="13047" width="12.7109375" style="24" customWidth="1"/>
    <col min="13048" max="13048" width="11.28515625" style="24" bestFit="1" customWidth="1"/>
    <col min="13049" max="13049" width="12.85546875" style="24" bestFit="1" customWidth="1"/>
    <col min="13050" max="13050" width="11" style="24" customWidth="1"/>
    <col min="13051" max="13051" width="9.85546875" style="24" customWidth="1"/>
    <col min="13052" max="13060" width="11" style="24" customWidth="1"/>
    <col min="13061" max="13063" width="9.42578125" style="24" customWidth="1"/>
    <col min="13064" max="13300" width="9.140625" style="24"/>
    <col min="13301" max="13301" width="20.7109375" style="24" customWidth="1"/>
    <col min="13302" max="13302" width="11.7109375" style="24" customWidth="1"/>
    <col min="13303" max="13303" width="12.7109375" style="24" customWidth="1"/>
    <col min="13304" max="13304" width="11.28515625" style="24" bestFit="1" customWidth="1"/>
    <col min="13305" max="13305" width="12.85546875" style="24" bestFit="1" customWidth="1"/>
    <col min="13306" max="13306" width="11" style="24" customWidth="1"/>
    <col min="13307" max="13307" width="9.85546875" style="24" customWidth="1"/>
    <col min="13308" max="13316" width="11" style="24" customWidth="1"/>
    <col min="13317" max="13319" width="9.42578125" style="24" customWidth="1"/>
    <col min="13320" max="13556" width="9.140625" style="24"/>
    <col min="13557" max="13557" width="20.7109375" style="24" customWidth="1"/>
    <col min="13558" max="13558" width="11.7109375" style="24" customWidth="1"/>
    <col min="13559" max="13559" width="12.7109375" style="24" customWidth="1"/>
    <col min="13560" max="13560" width="11.28515625" style="24" bestFit="1" customWidth="1"/>
    <col min="13561" max="13561" width="12.85546875" style="24" bestFit="1" customWidth="1"/>
    <col min="13562" max="13562" width="11" style="24" customWidth="1"/>
    <col min="13563" max="13563" width="9.85546875" style="24" customWidth="1"/>
    <col min="13564" max="13572" width="11" style="24" customWidth="1"/>
    <col min="13573" max="13575" width="9.42578125" style="24" customWidth="1"/>
    <col min="13576" max="13812" width="9.140625" style="24"/>
    <col min="13813" max="13813" width="20.7109375" style="24" customWidth="1"/>
    <col min="13814" max="13814" width="11.7109375" style="24" customWidth="1"/>
    <col min="13815" max="13815" width="12.7109375" style="24" customWidth="1"/>
    <col min="13816" max="13816" width="11.28515625" style="24" bestFit="1" customWidth="1"/>
    <col min="13817" max="13817" width="12.85546875" style="24" bestFit="1" customWidth="1"/>
    <col min="13818" max="13818" width="11" style="24" customWidth="1"/>
    <col min="13819" max="13819" width="9.85546875" style="24" customWidth="1"/>
    <col min="13820" max="13828" width="11" style="24" customWidth="1"/>
    <col min="13829" max="13831" width="9.42578125" style="24" customWidth="1"/>
    <col min="13832" max="14068" width="9.140625" style="24"/>
    <col min="14069" max="14069" width="20.7109375" style="24" customWidth="1"/>
    <col min="14070" max="14070" width="11.7109375" style="24" customWidth="1"/>
    <col min="14071" max="14071" width="12.7109375" style="24" customWidth="1"/>
    <col min="14072" max="14072" width="11.28515625" style="24" bestFit="1" customWidth="1"/>
    <col min="14073" max="14073" width="12.85546875" style="24" bestFit="1" customWidth="1"/>
    <col min="14074" max="14074" width="11" style="24" customWidth="1"/>
    <col min="14075" max="14075" width="9.85546875" style="24" customWidth="1"/>
    <col min="14076" max="14084" width="11" style="24" customWidth="1"/>
    <col min="14085" max="14087" width="9.42578125" style="24" customWidth="1"/>
    <col min="14088" max="14324" width="9.140625" style="24"/>
    <col min="14325" max="14325" width="20.7109375" style="24" customWidth="1"/>
    <col min="14326" max="14326" width="11.7109375" style="24" customWidth="1"/>
    <col min="14327" max="14327" width="12.7109375" style="24" customWidth="1"/>
    <col min="14328" max="14328" width="11.28515625" style="24" bestFit="1" customWidth="1"/>
    <col min="14329" max="14329" width="12.85546875" style="24" bestFit="1" customWidth="1"/>
    <col min="14330" max="14330" width="11" style="24" customWidth="1"/>
    <col min="14331" max="14331" width="9.85546875" style="24" customWidth="1"/>
    <col min="14332" max="14340" width="11" style="24" customWidth="1"/>
    <col min="14341" max="14343" width="9.42578125" style="24" customWidth="1"/>
    <col min="14344" max="14580" width="9.140625" style="24"/>
    <col min="14581" max="14581" width="20.7109375" style="24" customWidth="1"/>
    <col min="14582" max="14582" width="11.7109375" style="24" customWidth="1"/>
    <col min="14583" max="14583" width="12.7109375" style="24" customWidth="1"/>
    <col min="14584" max="14584" width="11.28515625" style="24" bestFit="1" customWidth="1"/>
    <col min="14585" max="14585" width="12.85546875" style="24" bestFit="1" customWidth="1"/>
    <col min="14586" max="14586" width="11" style="24" customWidth="1"/>
    <col min="14587" max="14587" width="9.85546875" style="24" customWidth="1"/>
    <col min="14588" max="14596" width="11" style="24" customWidth="1"/>
    <col min="14597" max="14599" width="9.42578125" style="24" customWidth="1"/>
    <col min="14600" max="14836" width="9.140625" style="24"/>
    <col min="14837" max="14837" width="20.7109375" style="24" customWidth="1"/>
    <col min="14838" max="14838" width="11.7109375" style="24" customWidth="1"/>
    <col min="14839" max="14839" width="12.7109375" style="24" customWidth="1"/>
    <col min="14840" max="14840" width="11.28515625" style="24" bestFit="1" customWidth="1"/>
    <col min="14841" max="14841" width="12.85546875" style="24" bestFit="1" customWidth="1"/>
    <col min="14842" max="14842" width="11" style="24" customWidth="1"/>
    <col min="14843" max="14843" width="9.85546875" style="24" customWidth="1"/>
    <col min="14844" max="14852" width="11" style="24" customWidth="1"/>
    <col min="14853" max="14855" width="9.42578125" style="24" customWidth="1"/>
    <col min="14856" max="15092" width="9.140625" style="24"/>
    <col min="15093" max="15093" width="20.7109375" style="24" customWidth="1"/>
    <col min="15094" max="15094" width="11.7109375" style="24" customWidth="1"/>
    <col min="15095" max="15095" width="12.7109375" style="24" customWidth="1"/>
    <col min="15096" max="15096" width="11.28515625" style="24" bestFit="1" customWidth="1"/>
    <col min="15097" max="15097" width="12.85546875" style="24" bestFit="1" customWidth="1"/>
    <col min="15098" max="15098" width="11" style="24" customWidth="1"/>
    <col min="15099" max="15099" width="9.85546875" style="24" customWidth="1"/>
    <col min="15100" max="15108" width="11" style="24" customWidth="1"/>
    <col min="15109" max="15111" width="9.42578125" style="24" customWidth="1"/>
    <col min="15112" max="15348" width="9.140625" style="24"/>
    <col min="15349" max="15349" width="20.7109375" style="24" customWidth="1"/>
    <col min="15350" max="15350" width="11.7109375" style="24" customWidth="1"/>
    <col min="15351" max="15351" width="12.7109375" style="24" customWidth="1"/>
    <col min="15352" max="15352" width="11.28515625" style="24" bestFit="1" customWidth="1"/>
    <col min="15353" max="15353" width="12.85546875" style="24" bestFit="1" customWidth="1"/>
    <col min="15354" max="15354" width="11" style="24" customWidth="1"/>
    <col min="15355" max="15355" width="9.85546875" style="24" customWidth="1"/>
    <col min="15356" max="15364" width="11" style="24" customWidth="1"/>
    <col min="15365" max="15367" width="9.42578125" style="24" customWidth="1"/>
    <col min="15368" max="15604" width="9.140625" style="24"/>
    <col min="15605" max="15605" width="20.7109375" style="24" customWidth="1"/>
    <col min="15606" max="15606" width="11.7109375" style="24" customWidth="1"/>
    <col min="15607" max="15607" width="12.7109375" style="24" customWidth="1"/>
    <col min="15608" max="15608" width="11.28515625" style="24" bestFit="1" customWidth="1"/>
    <col min="15609" max="15609" width="12.85546875" style="24" bestFit="1" customWidth="1"/>
    <col min="15610" max="15610" width="11" style="24" customWidth="1"/>
    <col min="15611" max="15611" width="9.85546875" style="24" customWidth="1"/>
    <col min="15612" max="15620" width="11" style="24" customWidth="1"/>
    <col min="15621" max="15623" width="9.42578125" style="24" customWidth="1"/>
    <col min="15624" max="15860" width="9.140625" style="24"/>
    <col min="15861" max="15861" width="20.7109375" style="24" customWidth="1"/>
    <col min="15862" max="15862" width="11.7109375" style="24" customWidth="1"/>
    <col min="15863" max="15863" width="12.7109375" style="24" customWidth="1"/>
    <col min="15864" max="15864" width="11.28515625" style="24" bestFit="1" customWidth="1"/>
    <col min="15865" max="15865" width="12.85546875" style="24" bestFit="1" customWidth="1"/>
    <col min="15866" max="15866" width="11" style="24" customWidth="1"/>
    <col min="15867" max="15867" width="9.85546875" style="24" customWidth="1"/>
    <col min="15868" max="15876" width="11" style="24" customWidth="1"/>
    <col min="15877" max="15879" width="9.42578125" style="24" customWidth="1"/>
    <col min="15880" max="16116" width="9.140625" style="24"/>
    <col min="16117" max="16117" width="20.7109375" style="24" customWidth="1"/>
    <col min="16118" max="16118" width="11.7109375" style="24" customWidth="1"/>
    <col min="16119" max="16119" width="12.7109375" style="24" customWidth="1"/>
    <col min="16120" max="16120" width="11.28515625" style="24" bestFit="1" customWidth="1"/>
    <col min="16121" max="16121" width="12.85546875" style="24" bestFit="1" customWidth="1"/>
    <col min="16122" max="16122" width="11" style="24" customWidth="1"/>
    <col min="16123" max="16123" width="9.85546875" style="24" customWidth="1"/>
    <col min="16124" max="16132" width="11" style="24" customWidth="1"/>
    <col min="16133" max="16135" width="9.42578125" style="24" customWidth="1"/>
    <col min="16136" max="16383" width="9.140625" style="24"/>
    <col min="16384" max="16384" width="9.140625" style="24" customWidth="1"/>
  </cols>
  <sheetData>
    <row r="1" spans="2:14" ht="15.75">
      <c r="B1" s="3262" t="s">
        <v>346</v>
      </c>
      <c r="C1" s="3262"/>
      <c r="D1" s="3262"/>
      <c r="E1" s="3262"/>
      <c r="F1" s="3262"/>
      <c r="G1" s="3262"/>
      <c r="H1" s="3262"/>
      <c r="I1" s="3262"/>
      <c r="J1" s="3262"/>
      <c r="K1" s="3262"/>
    </row>
    <row r="2" spans="2:14" ht="15.75">
      <c r="B2" s="3262" t="s">
        <v>25</v>
      </c>
      <c r="C2" s="3262"/>
      <c r="D2" s="3262"/>
      <c r="E2" s="3262"/>
      <c r="F2" s="3262"/>
      <c r="G2" s="3262"/>
      <c r="H2" s="3262"/>
      <c r="I2" s="3262"/>
      <c r="J2" s="3262"/>
      <c r="K2" s="3262"/>
    </row>
    <row r="3" spans="2:14" ht="15.75" thickBot="1">
      <c r="B3" s="25"/>
      <c r="C3" s="25"/>
      <c r="D3" s="25"/>
      <c r="E3" s="25"/>
      <c r="F3" s="25"/>
      <c r="G3" s="25"/>
      <c r="H3" s="25"/>
      <c r="I3" s="25"/>
    </row>
    <row r="4" spans="2:14" ht="16.5" customHeight="1" thickTop="1">
      <c r="B4" s="3270" t="s">
        <v>56</v>
      </c>
      <c r="C4" s="3273" t="s">
        <v>124</v>
      </c>
      <c r="D4" s="3273"/>
      <c r="E4" s="3273"/>
      <c r="F4" s="3273"/>
      <c r="G4" s="3273"/>
      <c r="H4" s="3274" t="s">
        <v>498</v>
      </c>
      <c r="I4" s="3275"/>
      <c r="J4" s="3263" t="s">
        <v>499</v>
      </c>
      <c r="K4" s="3264"/>
    </row>
    <row r="5" spans="2:14" ht="30" customHeight="1">
      <c r="B5" s="3271"/>
      <c r="C5" s="3267" t="s">
        <v>149</v>
      </c>
      <c r="D5" s="3267"/>
      <c r="E5" s="3268" t="s">
        <v>313</v>
      </c>
      <c r="F5" s="3269"/>
      <c r="G5" s="42" t="s">
        <v>314</v>
      </c>
      <c r="H5" s="3276"/>
      <c r="I5" s="3277"/>
      <c r="J5" s="3265"/>
      <c r="K5" s="3266"/>
    </row>
    <row r="6" spans="2:14" ht="21" customHeight="1">
      <c r="B6" s="3272"/>
      <c r="C6" s="43" t="s">
        <v>497</v>
      </c>
      <c r="D6" s="43" t="s">
        <v>57</v>
      </c>
      <c r="E6" s="43" t="s">
        <v>497</v>
      </c>
      <c r="F6" s="43" t="s">
        <v>57</v>
      </c>
      <c r="G6" s="43" t="s">
        <v>497</v>
      </c>
      <c r="H6" s="43" t="s">
        <v>299</v>
      </c>
      <c r="I6" s="43" t="s">
        <v>312</v>
      </c>
      <c r="J6" s="43" t="str">
        <f>H6</f>
        <v>2024/25</v>
      </c>
      <c r="K6" s="44" t="str">
        <f>I6</f>
        <v>2025/26</v>
      </c>
    </row>
    <row r="7" spans="2:14" ht="23.1" customHeight="1">
      <c r="B7" s="28" t="s">
        <v>96</v>
      </c>
      <c r="C7" s="308">
        <v>218148.23423706001</v>
      </c>
      <c r="D7" s="191">
        <v>310450.48946065002</v>
      </c>
      <c r="E7" s="191">
        <v>239873.81973545998</v>
      </c>
      <c r="F7" s="197">
        <v>341932.48362747004</v>
      </c>
      <c r="G7" s="191">
        <v>261416.2</v>
      </c>
      <c r="H7" s="188">
        <f t="shared" ref="H7:H12" si="0">E7/C7*100-100</f>
        <v>9.9590929875650289</v>
      </c>
      <c r="I7" s="142">
        <f t="shared" ref="I7:I12" si="1">G7/E7*100-100</f>
        <v>8.9807133968590591</v>
      </c>
      <c r="J7" s="143">
        <f t="shared" ref="J7:J12" si="2">E7/E$15*100</f>
        <v>28.517930720901568</v>
      </c>
      <c r="K7" s="144">
        <f>G7/G$15*100</f>
        <v>29.321116883620888</v>
      </c>
      <c r="M7" s="40"/>
      <c r="N7" s="40"/>
    </row>
    <row r="8" spans="2:14" ht="23.1" customHeight="1">
      <c r="B8" s="29" t="s">
        <v>97</v>
      </c>
      <c r="C8" s="309">
        <v>143970.67888843</v>
      </c>
      <c r="D8" s="191">
        <v>201023.63030340997</v>
      </c>
      <c r="E8" s="191">
        <v>163692.08979919998</v>
      </c>
      <c r="F8" s="197">
        <v>230905.91805632002</v>
      </c>
      <c r="G8" s="191">
        <v>178571</v>
      </c>
      <c r="H8" s="188">
        <f t="shared" si="0"/>
        <v>13.698213457792392</v>
      </c>
      <c r="I8" s="142">
        <f t="shared" si="1"/>
        <v>9.0895719023759085</v>
      </c>
      <c r="J8" s="143">
        <f t="shared" si="2"/>
        <v>19.460896906554325</v>
      </c>
      <c r="K8" s="144">
        <f>G8/G$15*100</f>
        <v>20.028985055344947</v>
      </c>
      <c r="M8" s="40"/>
      <c r="N8" s="40"/>
    </row>
    <row r="9" spans="2:14" ht="23.1" customHeight="1">
      <c r="B9" s="29" t="s">
        <v>98</v>
      </c>
      <c r="C9" s="310">
        <v>202202.75810982002</v>
      </c>
      <c r="D9" s="191">
        <v>283464.61031137995</v>
      </c>
      <c r="E9" s="191">
        <v>213607.25542650995</v>
      </c>
      <c r="F9" s="197">
        <v>297813.27591413003</v>
      </c>
      <c r="G9" s="191">
        <v>215907.4</v>
      </c>
      <c r="H9" s="188">
        <f t="shared" si="0"/>
        <v>5.6401294538702302</v>
      </c>
      <c r="I9" s="142">
        <f t="shared" si="1"/>
        <v>1.0768101340459424</v>
      </c>
      <c r="J9" s="143">
        <f t="shared" si="2"/>
        <v>25.395172005236649</v>
      </c>
      <c r="K9" s="144">
        <f>G9/G$15*100</f>
        <v>24.216732212612257</v>
      </c>
      <c r="M9" s="40"/>
      <c r="N9" s="40"/>
    </row>
    <row r="10" spans="2:14" ht="23.1" customHeight="1">
      <c r="B10" s="29" t="s">
        <v>99</v>
      </c>
      <c r="C10" s="310">
        <v>104415.74050767001</v>
      </c>
      <c r="D10" s="191">
        <v>146352.16301648002</v>
      </c>
      <c r="E10" s="191">
        <v>123981.24635663998</v>
      </c>
      <c r="F10" s="197">
        <v>175164.66037343</v>
      </c>
      <c r="G10" s="191">
        <v>138207.6</v>
      </c>
      <c r="H10" s="188">
        <f t="shared" si="0"/>
        <v>18.738080823678843</v>
      </c>
      <c r="I10" s="142">
        <f t="shared" si="1"/>
        <v>11.474601249318809</v>
      </c>
      <c r="J10" s="143">
        <f t="shared" si="2"/>
        <v>14.739785267891895</v>
      </c>
      <c r="K10" s="144">
        <f>G10/G$15*100</f>
        <v>15.501721751768722</v>
      </c>
      <c r="M10" s="40"/>
      <c r="N10" s="40"/>
    </row>
    <row r="11" spans="2:14" ht="23.1" customHeight="1">
      <c r="B11" s="29" t="s">
        <v>100</v>
      </c>
      <c r="C11" s="310">
        <v>2378.0899274600001</v>
      </c>
      <c r="D11" s="191">
        <v>3263.7929792800001</v>
      </c>
      <c r="E11" s="191">
        <v>2980.7988812499998</v>
      </c>
      <c r="F11" s="197">
        <v>4059.01504144</v>
      </c>
      <c r="G11" s="191">
        <v>4669.6000000000004</v>
      </c>
      <c r="H11" s="188">
        <f t="shared" si="0"/>
        <v>25.344245683498755</v>
      </c>
      <c r="I11" s="142">
        <f t="shared" si="1"/>
        <v>56.655990089536033</v>
      </c>
      <c r="J11" s="143">
        <f t="shared" si="2"/>
        <v>0.35437888170612275</v>
      </c>
      <c r="K11" s="144">
        <f t="shared" ref="K11:K15" si="3">G11/G$15*100</f>
        <v>0.52375440925143935</v>
      </c>
      <c r="M11" s="40"/>
      <c r="N11" s="40"/>
    </row>
    <row r="12" spans="2:14" ht="23.1" customHeight="1">
      <c r="B12" s="29" t="s">
        <v>101</v>
      </c>
      <c r="C12" s="311">
        <v>76925.591712160007</v>
      </c>
      <c r="D12" s="191">
        <v>114341.65523832</v>
      </c>
      <c r="E12" s="191">
        <v>87235.387399910003</v>
      </c>
      <c r="F12" s="197">
        <v>128944.79039270998</v>
      </c>
      <c r="G12" s="191">
        <v>87511.7</v>
      </c>
      <c r="H12" s="188">
        <f t="shared" si="0"/>
        <v>13.402296242747354</v>
      </c>
      <c r="I12" s="142">
        <f t="shared" si="1"/>
        <v>0.31674370725644962</v>
      </c>
      <c r="J12" s="143">
        <f t="shared" si="2"/>
        <v>10.371172381484703</v>
      </c>
      <c r="K12" s="144">
        <f t="shared" si="3"/>
        <v>9.8155385335123295</v>
      </c>
      <c r="M12" s="40"/>
      <c r="N12" s="41"/>
    </row>
    <row r="13" spans="2:14" ht="23.1" customHeight="1">
      <c r="B13" s="30" t="s">
        <v>102</v>
      </c>
      <c r="C13" s="194">
        <f t="shared" ref="C13" si="4">SUM(C7:C12)</f>
        <v>748041.0933826</v>
      </c>
      <c r="D13" s="192">
        <f>SUM(D7:D12)</f>
        <v>1058896.34130952</v>
      </c>
      <c r="E13" s="192">
        <f>SUM(E7:E12)</f>
        <v>831370.59759896994</v>
      </c>
      <c r="F13" s="198">
        <f>SUM(F7:F12)</f>
        <v>1178820.1434054999</v>
      </c>
      <c r="G13" s="192">
        <f t="shared" ref="G13" si="5">SUM(G7:G12)</f>
        <v>886283.49999999988</v>
      </c>
      <c r="H13" s="189">
        <f t="shared" ref="H13:H15" si="6">E13/C13*100-100</f>
        <v>11.139696061289712</v>
      </c>
      <c r="I13" s="145">
        <f t="shared" ref="I13:I15" si="7">G13/E13*100-100</f>
        <v>6.6051051792811251</v>
      </c>
      <c r="J13" s="146">
        <f t="shared" ref="J13:J14" si="8">E13/E$15*100</f>
        <v>98.839336163775258</v>
      </c>
      <c r="K13" s="147">
        <f>G13/G$15*100</f>
        <v>99.407848846110568</v>
      </c>
      <c r="M13" s="40"/>
      <c r="N13" s="40"/>
    </row>
    <row r="14" spans="2:14" ht="20.100000000000001" customHeight="1">
      <c r="B14" s="30" t="s">
        <v>123</v>
      </c>
      <c r="C14" s="195">
        <v>22237.413354910004</v>
      </c>
      <c r="D14" s="148">
        <v>23853.132420220001</v>
      </c>
      <c r="E14" s="199">
        <v>9762.7303519599991</v>
      </c>
      <c r="F14" s="148">
        <v>17369.61754743</v>
      </c>
      <c r="G14" s="148">
        <v>5279.4</v>
      </c>
      <c r="H14" s="148">
        <f t="shared" si="6"/>
        <v>-56.09772505396004</v>
      </c>
      <c r="I14" s="149">
        <f t="shared" si="7"/>
        <v>-45.922914905254054</v>
      </c>
      <c r="J14" s="149">
        <f t="shared" si="8"/>
        <v>1.1606638362247295</v>
      </c>
      <c r="K14" s="150">
        <f>G14/G$15*100</f>
        <v>0.59215115388942274</v>
      </c>
      <c r="M14" s="40"/>
      <c r="N14" s="40"/>
    </row>
    <row r="15" spans="2:14" ht="20.100000000000001" customHeight="1" thickBot="1">
      <c r="B15" s="36" t="s">
        <v>103</v>
      </c>
      <c r="C15" s="196">
        <f t="shared" ref="C15:D15" si="9">C14+C13</f>
        <v>770278.50673750998</v>
      </c>
      <c r="D15" s="193">
        <f t="shared" si="9"/>
        <v>1082749.4737297399</v>
      </c>
      <c r="E15" s="193">
        <f t="shared" ref="E15:G15" si="10">E14+E13</f>
        <v>841133.32795092999</v>
      </c>
      <c r="F15" s="193">
        <f t="shared" si="10"/>
        <v>1196189.76095293</v>
      </c>
      <c r="G15" s="193">
        <f t="shared" si="10"/>
        <v>891562.89999999991</v>
      </c>
      <c r="H15" s="190">
        <f t="shared" si="6"/>
        <v>9.1985977271420154</v>
      </c>
      <c r="I15" s="151">
        <f t="shared" si="7"/>
        <v>5.9954314462750631</v>
      </c>
      <c r="J15" s="152">
        <f t="shared" ref="J15" si="11">E15/E$15*100</f>
        <v>100</v>
      </c>
      <c r="K15" s="153">
        <f t="shared" si="3"/>
        <v>100</v>
      </c>
      <c r="M15" s="40"/>
      <c r="N15" s="40"/>
    </row>
    <row r="16" spans="2:14" ht="15.75" thickTop="1">
      <c r="B16" s="46" t="s">
        <v>105</v>
      </c>
      <c r="C16" s="37"/>
      <c r="D16" s="37"/>
      <c r="E16" s="37"/>
      <c r="F16" s="37"/>
      <c r="G16" s="37"/>
      <c r="H16" s="37"/>
      <c r="I16" s="37"/>
    </row>
    <row r="17" spans="2:9" ht="15.75">
      <c r="B17" s="47" t="s">
        <v>144</v>
      </c>
      <c r="C17" s="26"/>
      <c r="D17" s="26"/>
      <c r="E17" s="26"/>
      <c r="F17" s="26"/>
      <c r="G17" s="27"/>
      <c r="H17" s="26"/>
      <c r="I17" s="26"/>
    </row>
    <row r="18" spans="2:9" ht="15.75">
      <c r="B18" s="47" t="s">
        <v>104</v>
      </c>
      <c r="C18" s="26"/>
      <c r="D18" s="26"/>
      <c r="E18" s="26"/>
      <c r="F18" s="26"/>
      <c r="G18" s="26"/>
      <c r="H18" s="26"/>
      <c r="I18" s="26"/>
    </row>
  </sheetData>
  <mergeCells count="8">
    <mergeCell ref="B1:K1"/>
    <mergeCell ref="B2:K2"/>
    <mergeCell ref="J4:K5"/>
    <mergeCell ref="C5:D5"/>
    <mergeCell ref="E5:F5"/>
    <mergeCell ref="B4:B6"/>
    <mergeCell ref="C4:G4"/>
    <mergeCell ref="H4:I5"/>
  </mergeCells>
  <pageMargins left="0.7" right="0.7" top="0.75" bottom="0.75" header="0.3" footer="0.3"/>
  <pageSetup scale="7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zoomScaleNormal="100" zoomScaleSheetLayoutView="100" workbookViewId="0">
      <selection sqref="A1:T1"/>
    </sheetView>
  </sheetViews>
  <sheetFormatPr defaultColWidth="56" defaultRowHeight="15"/>
  <cols>
    <col min="1" max="1" width="5.42578125" style="466" bestFit="1" customWidth="1"/>
    <col min="2" max="2" width="37.140625" style="408" bestFit="1" customWidth="1"/>
    <col min="3" max="3" width="11.42578125" style="408" bestFit="1" customWidth="1"/>
    <col min="4" max="5" width="11.140625" style="408" bestFit="1" customWidth="1"/>
    <col min="6" max="6" width="12.5703125" style="408" bestFit="1" customWidth="1"/>
    <col min="7" max="8" width="8.7109375" style="408" bestFit="1" customWidth="1"/>
    <col min="9" max="9" width="10.42578125" style="408" bestFit="1" customWidth="1"/>
    <col min="10" max="11" width="11.140625" style="408" bestFit="1" customWidth="1"/>
    <col min="12" max="12" width="12.5703125" style="408" bestFit="1" customWidth="1"/>
    <col min="13" max="14" width="8.7109375" style="408" bestFit="1" customWidth="1"/>
    <col min="15" max="15" width="10.42578125" style="408" bestFit="1" customWidth="1"/>
    <col min="16" max="17" width="11.140625" style="408" bestFit="1" customWidth="1"/>
    <col min="18" max="18" width="12.5703125" style="408" bestFit="1" customWidth="1"/>
    <col min="19" max="20" width="8.7109375" style="408" bestFit="1" customWidth="1"/>
    <col min="21" max="16384" width="56" style="408"/>
  </cols>
  <sheetData>
    <row r="1" spans="1:44">
      <c r="A1" s="2964" t="s">
        <v>572</v>
      </c>
      <c r="B1" s="2964"/>
      <c r="C1" s="2964"/>
      <c r="D1" s="2964"/>
      <c r="E1" s="2964"/>
      <c r="F1" s="2964"/>
      <c r="G1" s="2964"/>
      <c r="H1" s="2964"/>
      <c r="I1" s="2964"/>
      <c r="J1" s="2964"/>
      <c r="K1" s="2964"/>
      <c r="L1" s="2964"/>
      <c r="M1" s="2964"/>
      <c r="N1" s="2964"/>
      <c r="O1" s="2964"/>
      <c r="P1" s="2964"/>
      <c r="Q1" s="2964"/>
      <c r="R1" s="2964"/>
      <c r="S1" s="2964"/>
      <c r="T1" s="2973"/>
    </row>
    <row r="2" spans="1:44">
      <c r="A2" s="2964" t="s">
        <v>573</v>
      </c>
      <c r="B2" s="2964"/>
      <c r="C2" s="2964"/>
      <c r="D2" s="2964"/>
      <c r="E2" s="2964"/>
      <c r="F2" s="2964"/>
      <c r="G2" s="2964"/>
      <c r="H2" s="2964"/>
      <c r="I2" s="2964"/>
      <c r="J2" s="2964"/>
      <c r="K2" s="2964"/>
      <c r="L2" s="2964"/>
      <c r="M2" s="2964"/>
      <c r="N2" s="2964"/>
      <c r="O2" s="2964"/>
      <c r="P2" s="2964"/>
      <c r="Q2" s="2964"/>
      <c r="R2" s="2964"/>
      <c r="S2" s="2964"/>
      <c r="T2" s="2973"/>
    </row>
    <row r="3" spans="1:44">
      <c r="A3" s="2965" t="s">
        <v>501</v>
      </c>
      <c r="B3" s="2965"/>
      <c r="C3" s="2965"/>
      <c r="D3" s="2965"/>
      <c r="E3" s="2965"/>
      <c r="F3" s="2965"/>
      <c r="G3" s="2965"/>
      <c r="H3" s="2965"/>
      <c r="I3" s="2965"/>
      <c r="J3" s="2965"/>
      <c r="K3" s="2965"/>
      <c r="L3" s="2965"/>
      <c r="M3" s="2965"/>
      <c r="N3" s="2965"/>
      <c r="O3" s="2965"/>
      <c r="P3" s="2965"/>
      <c r="Q3" s="2965"/>
      <c r="R3" s="2965"/>
      <c r="S3" s="2965"/>
      <c r="T3" s="2974"/>
    </row>
    <row r="4" spans="1:44" ht="15.75" thickBot="1">
      <c r="A4" s="2966" t="s">
        <v>119</v>
      </c>
      <c r="B4" s="2966"/>
      <c r="C4" s="2966"/>
      <c r="D4" s="2966"/>
      <c r="E4" s="2966"/>
      <c r="F4" s="2966"/>
      <c r="G4" s="2966"/>
      <c r="H4" s="2966"/>
      <c r="I4" s="2966"/>
      <c r="J4" s="2966"/>
      <c r="K4" s="2966"/>
      <c r="L4" s="2966"/>
      <c r="M4" s="2966"/>
      <c r="N4" s="2966"/>
      <c r="O4" s="2966"/>
      <c r="P4" s="2966"/>
      <c r="Q4" s="2966"/>
      <c r="R4" s="2966"/>
      <c r="S4" s="2966"/>
      <c r="T4" s="2975"/>
    </row>
    <row r="5" spans="1:44" ht="15.75" thickTop="1">
      <c r="A5" s="410"/>
      <c r="B5" s="411"/>
      <c r="C5" s="2967" t="s">
        <v>574</v>
      </c>
      <c r="D5" s="2967"/>
      <c r="E5" s="2967"/>
      <c r="F5" s="2967"/>
      <c r="G5" s="2967"/>
      <c r="H5" s="2967"/>
      <c r="I5" s="2967" t="s">
        <v>575</v>
      </c>
      <c r="J5" s="2967"/>
      <c r="K5" s="2967"/>
      <c r="L5" s="2967"/>
      <c r="M5" s="2967"/>
      <c r="N5" s="2967"/>
      <c r="O5" s="2967" t="s">
        <v>576</v>
      </c>
      <c r="P5" s="2967"/>
      <c r="Q5" s="2967"/>
      <c r="R5" s="2976"/>
      <c r="S5" s="2976"/>
      <c r="T5" s="2968"/>
    </row>
    <row r="6" spans="1:44" s="210" customFormat="1" ht="15" customHeight="1">
      <c r="A6" s="2969"/>
      <c r="B6" s="2970" t="s">
        <v>502</v>
      </c>
      <c r="C6" s="2954" t="s">
        <v>503</v>
      </c>
      <c r="D6" s="412" t="s">
        <v>299</v>
      </c>
      <c r="E6" s="2959" t="s">
        <v>312</v>
      </c>
      <c r="F6" s="2959"/>
      <c r="G6" s="2953" t="s">
        <v>506</v>
      </c>
      <c r="H6" s="2954"/>
      <c r="I6" s="2961" t="s">
        <v>577</v>
      </c>
      <c r="J6" s="412" t="s">
        <v>299</v>
      </c>
      <c r="K6" s="2959" t="s">
        <v>312</v>
      </c>
      <c r="L6" s="2959"/>
      <c r="M6" s="2953" t="s">
        <v>506</v>
      </c>
      <c r="N6" s="2954"/>
      <c r="O6" s="2961" t="s">
        <v>577</v>
      </c>
      <c r="P6" s="412" t="s">
        <v>299</v>
      </c>
      <c r="Q6" s="2959" t="s">
        <v>312</v>
      </c>
      <c r="R6" s="2959"/>
      <c r="S6" s="2953" t="s">
        <v>506</v>
      </c>
      <c r="T6" s="2957"/>
    </row>
    <row r="7" spans="1:44" s="210" customFormat="1">
      <c r="A7" s="2969"/>
      <c r="B7" s="2970"/>
      <c r="C7" s="2971"/>
      <c r="D7" s="412" t="s">
        <v>508</v>
      </c>
      <c r="E7" s="2959" t="s">
        <v>509</v>
      </c>
      <c r="F7" s="2959"/>
      <c r="G7" s="2955"/>
      <c r="H7" s="2956"/>
      <c r="I7" s="2972"/>
      <c r="J7" s="412" t="s">
        <v>508</v>
      </c>
      <c r="K7" s="2959" t="s">
        <v>509</v>
      </c>
      <c r="L7" s="2959"/>
      <c r="M7" s="2955"/>
      <c r="N7" s="2956"/>
      <c r="O7" s="2972"/>
      <c r="P7" s="412" t="s">
        <v>508</v>
      </c>
      <c r="Q7" s="2959" t="s">
        <v>509</v>
      </c>
      <c r="R7" s="2959"/>
      <c r="S7" s="2955"/>
      <c r="T7" s="2958"/>
    </row>
    <row r="8" spans="1:44" s="210" customFormat="1" ht="16.5">
      <c r="A8" s="2969"/>
      <c r="B8" s="2970"/>
      <c r="C8" s="2971"/>
      <c r="D8" s="415" t="s">
        <v>510</v>
      </c>
      <c r="E8" s="415" t="s">
        <v>511</v>
      </c>
      <c r="F8" s="415" t="s">
        <v>512</v>
      </c>
      <c r="G8" s="2960" t="s">
        <v>514</v>
      </c>
      <c r="H8" s="2960" t="s">
        <v>513</v>
      </c>
      <c r="I8" s="2972"/>
      <c r="J8" s="415" t="s">
        <v>510</v>
      </c>
      <c r="K8" s="415" t="s">
        <v>511</v>
      </c>
      <c r="L8" s="415" t="s">
        <v>512</v>
      </c>
      <c r="M8" s="2960" t="s">
        <v>578</v>
      </c>
      <c r="N8" s="2960" t="s">
        <v>579</v>
      </c>
      <c r="O8" s="2972"/>
      <c r="P8" s="415" t="s">
        <v>510</v>
      </c>
      <c r="Q8" s="415" t="s">
        <v>511</v>
      </c>
      <c r="R8" s="415" t="s">
        <v>512</v>
      </c>
      <c r="S8" s="2960" t="s">
        <v>580</v>
      </c>
      <c r="T8" s="2962" t="s">
        <v>581</v>
      </c>
    </row>
    <row r="9" spans="1:44" s="210" customFormat="1">
      <c r="A9" s="2969"/>
      <c r="B9" s="2970"/>
      <c r="C9" s="2971"/>
      <c r="D9" s="417" t="s">
        <v>517</v>
      </c>
      <c r="E9" s="417" t="s">
        <v>518</v>
      </c>
      <c r="F9" s="417" t="s">
        <v>517</v>
      </c>
      <c r="G9" s="2961"/>
      <c r="H9" s="2961"/>
      <c r="I9" s="2972"/>
      <c r="J9" s="417" t="s">
        <v>517</v>
      </c>
      <c r="K9" s="417" t="s">
        <v>518</v>
      </c>
      <c r="L9" s="417" t="s">
        <v>517</v>
      </c>
      <c r="M9" s="2961"/>
      <c r="N9" s="2961"/>
      <c r="O9" s="2972"/>
      <c r="P9" s="417" t="s">
        <v>517</v>
      </c>
      <c r="Q9" s="417" t="s">
        <v>518</v>
      </c>
      <c r="R9" s="417" t="s">
        <v>517</v>
      </c>
      <c r="S9" s="2961"/>
      <c r="T9" s="2963"/>
    </row>
    <row r="10" spans="1:44" s="210" customFormat="1">
      <c r="A10" s="2969"/>
      <c r="B10" s="2970"/>
      <c r="C10" s="2971"/>
      <c r="D10" s="417" t="s">
        <v>519</v>
      </c>
      <c r="E10" s="417" t="s">
        <v>520</v>
      </c>
      <c r="F10" s="417" t="s">
        <v>519</v>
      </c>
      <c r="G10" s="2961"/>
      <c r="H10" s="2961"/>
      <c r="I10" s="2972"/>
      <c r="J10" s="417" t="s">
        <v>519</v>
      </c>
      <c r="K10" s="417" t="s">
        <v>520</v>
      </c>
      <c r="L10" s="417" t="s">
        <v>519</v>
      </c>
      <c r="M10" s="2961"/>
      <c r="N10" s="2961"/>
      <c r="O10" s="2972"/>
      <c r="P10" s="417" t="s">
        <v>519</v>
      </c>
      <c r="Q10" s="417" t="s">
        <v>520</v>
      </c>
      <c r="R10" s="417" t="s">
        <v>519</v>
      </c>
      <c r="S10" s="2961"/>
      <c r="T10" s="2963"/>
    </row>
    <row r="11" spans="1:44" s="210" customFormat="1">
      <c r="A11" s="2969"/>
      <c r="B11" s="2970"/>
      <c r="C11" s="2956"/>
      <c r="D11" s="418">
        <v>1</v>
      </c>
      <c r="E11" s="418">
        <v>2</v>
      </c>
      <c r="F11" s="418">
        <v>3</v>
      </c>
      <c r="G11" s="2961"/>
      <c r="H11" s="2961"/>
      <c r="I11" s="2972"/>
      <c r="J11" s="418">
        <v>4</v>
      </c>
      <c r="K11" s="418">
        <v>5</v>
      </c>
      <c r="L11" s="418">
        <v>6</v>
      </c>
      <c r="M11" s="2961"/>
      <c r="N11" s="2961"/>
      <c r="O11" s="2972"/>
      <c r="P11" s="418">
        <v>7</v>
      </c>
      <c r="Q11" s="418">
        <v>8</v>
      </c>
      <c r="R11" s="418">
        <v>9</v>
      </c>
      <c r="S11" s="2961"/>
      <c r="T11" s="2963"/>
    </row>
    <row r="12" spans="1:44" s="210" customFormat="1" ht="11.45" customHeight="1">
      <c r="A12" s="419"/>
      <c r="B12" s="420"/>
      <c r="C12" s="420"/>
      <c r="D12" s="421"/>
      <c r="E12" s="421"/>
      <c r="F12" s="421"/>
      <c r="G12" s="420"/>
      <c r="H12" s="420"/>
      <c r="I12" s="420"/>
      <c r="J12" s="421"/>
      <c r="K12" s="421"/>
      <c r="L12" s="421"/>
      <c r="M12" s="420"/>
      <c r="N12" s="420"/>
      <c r="O12" s="420"/>
      <c r="P12" s="421"/>
      <c r="Q12" s="421"/>
      <c r="R12" s="421"/>
      <c r="S12" s="420"/>
      <c r="T12" s="422"/>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row>
    <row r="13" spans="1:44">
      <c r="A13" s="423"/>
      <c r="B13" s="424" t="s">
        <v>521</v>
      </c>
      <c r="C13" s="425">
        <v>100.00000420000001</v>
      </c>
      <c r="D13" s="426">
        <v>103.58144</v>
      </c>
      <c r="E13" s="426">
        <v>106.96442</v>
      </c>
      <c r="F13" s="426">
        <v>108.21069</v>
      </c>
      <c r="G13" s="468">
        <v>1.1651257492912208</v>
      </c>
      <c r="H13" s="468">
        <v>4.4691886886299272</v>
      </c>
      <c r="I13" s="425">
        <v>100.00062260000001</v>
      </c>
      <c r="J13" s="426">
        <v>104.17400000000001</v>
      </c>
      <c r="K13" s="426">
        <v>106.977585</v>
      </c>
      <c r="L13" s="426">
        <v>108.03796</v>
      </c>
      <c r="M13" s="468">
        <v>0.9912123179823169</v>
      </c>
      <c r="N13" s="468">
        <v>3.7091404765104601</v>
      </c>
      <c r="O13" s="425">
        <v>100.00000120000001</v>
      </c>
      <c r="P13" s="426">
        <v>103.37239</v>
      </c>
      <c r="Q13" s="426">
        <v>106.95977999999999</v>
      </c>
      <c r="R13" s="426">
        <v>108.27163</v>
      </c>
      <c r="S13" s="468">
        <v>1.2264890597194693</v>
      </c>
      <c r="T13" s="469">
        <v>4.7394086564120244</v>
      </c>
    </row>
    <row r="14" spans="1:44" ht="13.5" customHeight="1">
      <c r="A14" s="430"/>
      <c r="B14" s="431"/>
      <c r="C14" s="432"/>
      <c r="D14" s="431"/>
      <c r="E14" s="431"/>
      <c r="F14" s="431"/>
      <c r="G14" s="470"/>
      <c r="H14" s="470"/>
      <c r="I14" s="471"/>
      <c r="J14" s="431"/>
      <c r="K14" s="431"/>
      <c r="L14" s="431"/>
      <c r="M14" s="470"/>
      <c r="N14" s="470"/>
      <c r="O14" s="471"/>
      <c r="P14" s="431"/>
      <c r="Q14" s="431"/>
      <c r="R14" s="431"/>
      <c r="S14" s="470"/>
      <c r="T14" s="472"/>
    </row>
    <row r="15" spans="1:44">
      <c r="A15" s="434" t="s">
        <v>491</v>
      </c>
      <c r="B15" s="435" t="s">
        <v>522</v>
      </c>
      <c r="C15" s="436">
        <v>35.494131200000005</v>
      </c>
      <c r="D15" s="437">
        <v>102.319855</v>
      </c>
      <c r="E15" s="437">
        <v>105.23117999999999</v>
      </c>
      <c r="F15" s="437">
        <v>106.42010000000001</v>
      </c>
      <c r="G15" s="468">
        <v>1.129817227175451</v>
      </c>
      <c r="H15" s="468">
        <v>4.0072818711480664</v>
      </c>
      <c r="I15" s="436">
        <v>40.680997599999998</v>
      </c>
      <c r="J15" s="437">
        <v>102.95949</v>
      </c>
      <c r="K15" s="437">
        <v>104.605484</v>
      </c>
      <c r="L15" s="437">
        <v>105.76000999999999</v>
      </c>
      <c r="M15" s="468">
        <v>1.1036954812043973</v>
      </c>
      <c r="N15" s="468">
        <v>2.7200212433064621</v>
      </c>
      <c r="O15" s="436">
        <v>33.664214300000005</v>
      </c>
      <c r="P15" s="437">
        <v>102.04715</v>
      </c>
      <c r="Q15" s="437">
        <v>105.49793</v>
      </c>
      <c r="R15" s="437">
        <v>106.70151</v>
      </c>
      <c r="S15" s="468">
        <v>1.1408565078006632</v>
      </c>
      <c r="T15" s="469">
        <v>4.5609896993693582</v>
      </c>
    </row>
    <row r="16" spans="1:44">
      <c r="A16" s="439" t="s">
        <v>523</v>
      </c>
      <c r="B16" s="440" t="s">
        <v>524</v>
      </c>
      <c r="C16" s="441">
        <v>8.083736</v>
      </c>
      <c r="D16" s="442">
        <v>105.10916</v>
      </c>
      <c r="E16" s="442">
        <v>103.38854000000001</v>
      </c>
      <c r="F16" s="442">
        <v>103.34513</v>
      </c>
      <c r="G16" s="473">
        <v>-4.1987245394906836E-2</v>
      </c>
      <c r="H16" s="473">
        <v>-1.6782837956273369</v>
      </c>
      <c r="I16" s="474">
        <v>10.105409999999999</v>
      </c>
      <c r="J16" s="442">
        <v>104.03225</v>
      </c>
      <c r="K16" s="442">
        <v>101.28494999999999</v>
      </c>
      <c r="L16" s="442">
        <v>101.35483600000001</v>
      </c>
      <c r="M16" s="473">
        <v>6.8999392308526808E-2</v>
      </c>
      <c r="N16" s="473">
        <v>-2.57363846307274</v>
      </c>
      <c r="O16" s="474">
        <v>7.3704929999999997</v>
      </c>
      <c r="P16" s="442">
        <v>105.63007</v>
      </c>
      <c r="Q16" s="442">
        <v>104.406075</v>
      </c>
      <c r="R16" s="442">
        <v>104.30785</v>
      </c>
      <c r="S16" s="473">
        <v>-9.4079774572506381E-2</v>
      </c>
      <c r="T16" s="475">
        <v>-1.2517458333597631</v>
      </c>
    </row>
    <row r="17" spans="1:20">
      <c r="A17" s="444" t="s">
        <v>525</v>
      </c>
      <c r="B17" s="445" t="s">
        <v>526</v>
      </c>
      <c r="C17" s="446">
        <v>1.7580439999999999</v>
      </c>
      <c r="D17" s="447">
        <v>107.29213</v>
      </c>
      <c r="E17" s="447">
        <v>103.79204</v>
      </c>
      <c r="F17" s="447">
        <v>104.314415</v>
      </c>
      <c r="G17" s="473">
        <v>0.50329004035376101</v>
      </c>
      <c r="H17" s="473">
        <v>-2.775334034285649</v>
      </c>
      <c r="I17" s="476">
        <v>2.1454930000000001</v>
      </c>
      <c r="J17" s="447">
        <v>106.72301</v>
      </c>
      <c r="K17" s="447">
        <v>104.15992</v>
      </c>
      <c r="L17" s="447">
        <v>105.367966</v>
      </c>
      <c r="M17" s="473">
        <v>1.1597992778796424</v>
      </c>
      <c r="N17" s="473">
        <v>-1.2696830795908056</v>
      </c>
      <c r="O17" s="476">
        <v>1.621353</v>
      </c>
      <c r="P17" s="447">
        <v>107.55782000000001</v>
      </c>
      <c r="Q17" s="447">
        <v>103.62029</v>
      </c>
      <c r="R17" s="447">
        <v>103.82257</v>
      </c>
      <c r="S17" s="473">
        <v>0.19521273295026731</v>
      </c>
      <c r="T17" s="475">
        <v>-3.4727832899551174</v>
      </c>
    </row>
    <row r="18" spans="1:20">
      <c r="A18" s="444" t="s">
        <v>527</v>
      </c>
      <c r="B18" s="445" t="s">
        <v>528</v>
      </c>
      <c r="C18" s="446">
        <v>4.645346</v>
      </c>
      <c r="D18" s="447">
        <v>92.80153</v>
      </c>
      <c r="E18" s="447">
        <v>100.01127</v>
      </c>
      <c r="F18" s="447">
        <v>101.32241</v>
      </c>
      <c r="G18" s="473">
        <v>1.3109922511733032</v>
      </c>
      <c r="H18" s="473">
        <v>9.1818313771335482</v>
      </c>
      <c r="I18" s="476">
        <v>5.4821070000000001</v>
      </c>
      <c r="J18" s="447">
        <v>98.643870000000007</v>
      </c>
      <c r="K18" s="447">
        <v>102.138336</v>
      </c>
      <c r="L18" s="447">
        <v>104.89166</v>
      </c>
      <c r="M18" s="473">
        <v>2.6956812768126497</v>
      </c>
      <c r="N18" s="473">
        <v>6.3336829749278962</v>
      </c>
      <c r="O18" s="476">
        <v>4.3501380000000003</v>
      </c>
      <c r="P18" s="447">
        <v>90.204009999999997</v>
      </c>
      <c r="Q18" s="447">
        <v>99.065569999999994</v>
      </c>
      <c r="R18" s="447">
        <v>99.735510000000005</v>
      </c>
      <c r="S18" s="473">
        <v>0.67625916854868251</v>
      </c>
      <c r="T18" s="475">
        <v>10.566603413750684</v>
      </c>
    </row>
    <row r="19" spans="1:20">
      <c r="A19" s="444" t="s">
        <v>529</v>
      </c>
      <c r="B19" s="445" t="s">
        <v>530</v>
      </c>
      <c r="C19" s="446">
        <v>6.7565799999999996</v>
      </c>
      <c r="D19" s="447">
        <v>99.645449999999997</v>
      </c>
      <c r="E19" s="447">
        <v>103.65237</v>
      </c>
      <c r="F19" s="447">
        <v>104.0595</v>
      </c>
      <c r="G19" s="473">
        <v>0.39278407237577539</v>
      </c>
      <c r="H19" s="473">
        <v>4.429755698830192</v>
      </c>
      <c r="I19" s="476">
        <v>7.8030520000000001</v>
      </c>
      <c r="J19" s="447">
        <v>100.72508999999999</v>
      </c>
      <c r="K19" s="447">
        <v>102.57535</v>
      </c>
      <c r="L19" s="447">
        <v>102.70757</v>
      </c>
      <c r="M19" s="473">
        <v>0.12890036446377451</v>
      </c>
      <c r="N19" s="473">
        <v>1.9682087154253338</v>
      </c>
      <c r="O19" s="476">
        <v>6.3873870000000004</v>
      </c>
      <c r="P19" s="447">
        <v>99.180130000000005</v>
      </c>
      <c r="Q19" s="447">
        <v>104.11655399999999</v>
      </c>
      <c r="R19" s="447">
        <v>104.642166</v>
      </c>
      <c r="S19" s="473">
        <v>0.50483038460914997</v>
      </c>
      <c r="T19" s="475">
        <v>5.5071877804556237</v>
      </c>
    </row>
    <row r="20" spans="1:20">
      <c r="A20" s="444" t="s">
        <v>531</v>
      </c>
      <c r="B20" s="445" t="s">
        <v>532</v>
      </c>
      <c r="C20" s="446">
        <v>4.2775920000000003</v>
      </c>
      <c r="D20" s="447">
        <v>102.647575</v>
      </c>
      <c r="E20" s="447">
        <v>105.274704</v>
      </c>
      <c r="F20" s="447">
        <v>105.54148000000001</v>
      </c>
      <c r="G20" s="473">
        <v>0.25340940402929846</v>
      </c>
      <c r="H20" s="473">
        <v>2.8192629002682423</v>
      </c>
      <c r="I20" s="476">
        <v>4.5075719999999997</v>
      </c>
      <c r="J20" s="447">
        <v>101.9796</v>
      </c>
      <c r="K20" s="447">
        <v>104.15237</v>
      </c>
      <c r="L20" s="447">
        <v>105.04212</v>
      </c>
      <c r="M20" s="473">
        <v>0.8542772478436973</v>
      </c>
      <c r="N20" s="473">
        <v>3.0030712024757804</v>
      </c>
      <c r="O20" s="476">
        <v>4.1964550000000003</v>
      </c>
      <c r="P20" s="447">
        <v>102.9007</v>
      </c>
      <c r="Q20" s="447">
        <v>105.70001000000001</v>
      </c>
      <c r="R20" s="447">
        <v>105.73071</v>
      </c>
      <c r="S20" s="473">
        <v>2.9044462720477782E-2</v>
      </c>
      <c r="T20" s="475">
        <v>2.7502339634229998</v>
      </c>
    </row>
    <row r="21" spans="1:20">
      <c r="A21" s="444" t="s">
        <v>533</v>
      </c>
      <c r="B21" s="445" t="s">
        <v>534</v>
      </c>
      <c r="C21" s="446">
        <v>2.9700160000000002</v>
      </c>
      <c r="D21" s="447">
        <v>111.71675999999999</v>
      </c>
      <c r="E21" s="447">
        <v>122.51849</v>
      </c>
      <c r="F21" s="447">
        <v>126.092186</v>
      </c>
      <c r="G21" s="473">
        <v>2.9168625894752722</v>
      </c>
      <c r="H21" s="473">
        <v>12.867743389622106</v>
      </c>
      <c r="I21" s="476">
        <v>3.625461</v>
      </c>
      <c r="J21" s="447">
        <v>111.7623</v>
      </c>
      <c r="K21" s="447">
        <v>121.51582999999999</v>
      </c>
      <c r="L21" s="447">
        <v>124.73984</v>
      </c>
      <c r="M21" s="473">
        <v>2.6531604976898819</v>
      </c>
      <c r="N21" s="473">
        <v>11.611733115728654</v>
      </c>
      <c r="O21" s="476">
        <v>2.7387760000000001</v>
      </c>
      <c r="P21" s="447">
        <v>111.69549000000001</v>
      </c>
      <c r="Q21" s="447">
        <v>122.986755</v>
      </c>
      <c r="R21" s="447">
        <v>126.723755</v>
      </c>
      <c r="S21" s="473">
        <v>3.0385385808414895</v>
      </c>
      <c r="T21" s="475">
        <v>13.45467484855476</v>
      </c>
    </row>
    <row r="22" spans="1:20">
      <c r="A22" s="444" t="s">
        <v>535</v>
      </c>
      <c r="B22" s="445" t="s">
        <v>536</v>
      </c>
      <c r="C22" s="446">
        <v>3.2340680000000002</v>
      </c>
      <c r="D22" s="447">
        <v>105.86384</v>
      </c>
      <c r="E22" s="447">
        <v>112.092705</v>
      </c>
      <c r="F22" s="447">
        <v>118.22307000000001</v>
      </c>
      <c r="G22" s="473">
        <v>5.4690133492630224</v>
      </c>
      <c r="H22" s="473">
        <v>11.674647358342582</v>
      </c>
      <c r="I22" s="476">
        <v>2.9048989999999999</v>
      </c>
      <c r="J22" s="447">
        <v>104.98193000000001</v>
      </c>
      <c r="K22" s="447">
        <v>112.95133</v>
      </c>
      <c r="L22" s="447">
        <v>116.28024000000001</v>
      </c>
      <c r="M22" s="473">
        <v>2.947207438814587</v>
      </c>
      <c r="N22" s="473">
        <v>10.762147352406259</v>
      </c>
      <c r="O22" s="476">
        <v>3.3501989999999999</v>
      </c>
      <c r="P22" s="447">
        <v>106.13361</v>
      </c>
      <c r="Q22" s="447">
        <v>111.83005</v>
      </c>
      <c r="R22" s="447">
        <v>118.81739</v>
      </c>
      <c r="S22" s="473">
        <v>6.2481774800243812</v>
      </c>
      <c r="T22" s="475">
        <v>11.950766585627306</v>
      </c>
    </row>
    <row r="23" spans="1:20">
      <c r="A23" s="444" t="s">
        <v>537</v>
      </c>
      <c r="B23" s="445" t="s">
        <v>538</v>
      </c>
      <c r="C23" s="446">
        <v>1.1008899999999999</v>
      </c>
      <c r="D23" s="447">
        <v>100.64024999999999</v>
      </c>
      <c r="E23" s="447">
        <v>101.538605</v>
      </c>
      <c r="F23" s="447">
        <v>101.58825</v>
      </c>
      <c r="G23" s="473">
        <v>4.8892733950793854E-2</v>
      </c>
      <c r="H23" s="473">
        <v>0.94196904320091335</v>
      </c>
      <c r="I23" s="476">
        <v>1.2048319999999999</v>
      </c>
      <c r="J23" s="447">
        <v>99.899590000000003</v>
      </c>
      <c r="K23" s="447">
        <v>101.05551</v>
      </c>
      <c r="L23" s="447">
        <v>101.41095</v>
      </c>
      <c r="M23" s="473">
        <v>0.35172748126252884</v>
      </c>
      <c r="N23" s="473">
        <v>1.512879081886112</v>
      </c>
      <c r="O23" s="476">
        <v>1.064219</v>
      </c>
      <c r="P23" s="447">
        <v>100.93608999999999</v>
      </c>
      <c r="Q23" s="447">
        <v>101.73156</v>
      </c>
      <c r="R23" s="447">
        <v>101.659065</v>
      </c>
      <c r="S23" s="473">
        <v>-7.1261071785400532E-2</v>
      </c>
      <c r="T23" s="475">
        <v>0.71627006752490274</v>
      </c>
    </row>
    <row r="24" spans="1:20">
      <c r="A24" s="444" t="s">
        <v>539</v>
      </c>
      <c r="B24" s="445" t="s">
        <v>540</v>
      </c>
      <c r="C24" s="446">
        <v>1.801496</v>
      </c>
      <c r="D24" s="447">
        <v>96.363600000000005</v>
      </c>
      <c r="E24" s="447">
        <v>94.22251</v>
      </c>
      <c r="F24" s="447">
        <v>94.785904000000002</v>
      </c>
      <c r="G24" s="473">
        <v>0.59793991902783716</v>
      </c>
      <c r="H24" s="473">
        <v>-1.6372323159367141</v>
      </c>
      <c r="I24" s="476">
        <v>2.1147119999999999</v>
      </c>
      <c r="J24" s="447">
        <v>97.831649999999996</v>
      </c>
      <c r="K24" s="447">
        <v>96.096500000000006</v>
      </c>
      <c r="L24" s="447">
        <v>96.760019999999997</v>
      </c>
      <c r="M24" s="473">
        <v>0.69047259785735093</v>
      </c>
      <c r="N24" s="473">
        <v>-1.0953817092934628</v>
      </c>
      <c r="O24" s="476">
        <v>1.6909940000000001</v>
      </c>
      <c r="P24" s="447">
        <v>95.715900000000005</v>
      </c>
      <c r="Q24" s="447">
        <v>93.395709999999994</v>
      </c>
      <c r="R24" s="447">
        <v>93.914924999999997</v>
      </c>
      <c r="S24" s="473">
        <v>0.55593024561835591</v>
      </c>
      <c r="T24" s="475">
        <v>-1.8815839374649528</v>
      </c>
    </row>
    <row r="25" spans="1:20">
      <c r="A25" s="450" t="s">
        <v>541</v>
      </c>
      <c r="B25" s="451" t="s">
        <v>542</v>
      </c>
      <c r="C25" s="452">
        <v>0.8663632</v>
      </c>
      <c r="D25" s="453">
        <v>105.55540999999999</v>
      </c>
      <c r="E25" s="453">
        <v>108.13149</v>
      </c>
      <c r="F25" s="453">
        <v>108.27184</v>
      </c>
      <c r="G25" s="477">
        <v>0.12979567746637599</v>
      </c>
      <c r="H25" s="477">
        <v>2.5734635486707873</v>
      </c>
      <c r="I25" s="478">
        <v>0.78745960000000004</v>
      </c>
      <c r="J25" s="453">
        <v>107.19697600000001</v>
      </c>
      <c r="K25" s="453">
        <v>107.957596</v>
      </c>
      <c r="L25" s="453">
        <v>108.39296</v>
      </c>
      <c r="M25" s="477">
        <v>0.403273151803063</v>
      </c>
      <c r="N25" s="477">
        <v>1.1156881888160655</v>
      </c>
      <c r="O25" s="478">
        <v>0.89420029999999995</v>
      </c>
      <c r="P25" s="453">
        <v>105.0454</v>
      </c>
      <c r="Q25" s="453">
        <v>108.18552</v>
      </c>
      <c r="R25" s="453">
        <v>108.23421500000001</v>
      </c>
      <c r="S25" s="477">
        <v>4.5010644677788036E-2</v>
      </c>
      <c r="T25" s="479">
        <v>3.0356541076524906</v>
      </c>
    </row>
    <row r="26" spans="1:20">
      <c r="A26" s="434" t="s">
        <v>479</v>
      </c>
      <c r="B26" s="435" t="s">
        <v>543</v>
      </c>
      <c r="C26" s="436">
        <v>64.505873000000008</v>
      </c>
      <c r="D26" s="437">
        <v>104.27634999999999</v>
      </c>
      <c r="E26" s="437">
        <v>107.921486</v>
      </c>
      <c r="F26" s="437">
        <v>109.19871999999999</v>
      </c>
      <c r="G26" s="480">
        <v>1.183484445349464</v>
      </c>
      <c r="H26" s="480">
        <v>4.7205046973738547</v>
      </c>
      <c r="I26" s="481">
        <v>59.319625000000009</v>
      </c>
      <c r="J26" s="437">
        <v>105.00901</v>
      </c>
      <c r="K26" s="437">
        <v>108.60896</v>
      </c>
      <c r="L26" s="482">
        <v>109.60486</v>
      </c>
      <c r="M26" s="480">
        <v>0.91695933742484215</v>
      </c>
      <c r="N26" s="480">
        <v>4.3766244439405853</v>
      </c>
      <c r="O26" s="481">
        <v>66.335786900000002</v>
      </c>
      <c r="P26" s="437">
        <v>104.04521</v>
      </c>
      <c r="Q26" s="437">
        <v>107.7046</v>
      </c>
      <c r="R26" s="437">
        <v>109.070595</v>
      </c>
      <c r="S26" s="480">
        <v>1.2682791635640456</v>
      </c>
      <c r="T26" s="483">
        <v>4.8300013042407102</v>
      </c>
    </row>
    <row r="27" spans="1:20">
      <c r="A27" s="439" t="s">
        <v>544</v>
      </c>
      <c r="B27" s="455" t="s">
        <v>545</v>
      </c>
      <c r="C27" s="441">
        <v>1.257288</v>
      </c>
      <c r="D27" s="442">
        <v>106.30437000000001</v>
      </c>
      <c r="E27" s="442">
        <v>111.376755</v>
      </c>
      <c r="F27" s="442">
        <v>111.376755</v>
      </c>
      <c r="G27" s="473">
        <v>0</v>
      </c>
      <c r="H27" s="473">
        <v>4.77156771636011</v>
      </c>
      <c r="I27" s="474">
        <v>2.02</v>
      </c>
      <c r="J27" s="442">
        <v>106.50526000000001</v>
      </c>
      <c r="K27" s="442">
        <v>109.24136</v>
      </c>
      <c r="L27" s="442">
        <v>109.24136</v>
      </c>
      <c r="M27" s="473">
        <v>0</v>
      </c>
      <c r="N27" s="473">
        <v>2.5689811000883793</v>
      </c>
      <c r="O27" s="474">
        <v>0.98685440000000002</v>
      </c>
      <c r="P27" s="442">
        <v>106.15902</v>
      </c>
      <c r="Q27" s="442">
        <v>112.921745</v>
      </c>
      <c r="R27" s="442">
        <v>112.921745</v>
      </c>
      <c r="S27" s="473">
        <v>0</v>
      </c>
      <c r="T27" s="475">
        <v>6.370372484599045</v>
      </c>
    </row>
    <row r="28" spans="1:20">
      <c r="A28" s="444" t="s">
        <v>546</v>
      </c>
      <c r="B28" s="445" t="s">
        <v>547</v>
      </c>
      <c r="C28" s="446">
        <v>1.0348919999999999</v>
      </c>
      <c r="D28" s="447">
        <v>104.78595</v>
      </c>
      <c r="E28" s="447">
        <v>108.523544</v>
      </c>
      <c r="F28" s="447">
        <v>108.523544</v>
      </c>
      <c r="G28" s="473">
        <v>0</v>
      </c>
      <c r="H28" s="473">
        <v>3.5668846825361697</v>
      </c>
      <c r="I28" s="476">
        <v>1.4</v>
      </c>
      <c r="J28" s="447">
        <v>106.24728399999999</v>
      </c>
      <c r="K28" s="447">
        <v>109.79562</v>
      </c>
      <c r="L28" s="447">
        <v>109.79562</v>
      </c>
      <c r="M28" s="473">
        <v>0</v>
      </c>
      <c r="N28" s="473">
        <v>3.3396957234219826</v>
      </c>
      <c r="O28" s="476">
        <v>0.90745849999999995</v>
      </c>
      <c r="P28" s="447">
        <v>103.99278</v>
      </c>
      <c r="Q28" s="447">
        <v>107.83311</v>
      </c>
      <c r="R28" s="447">
        <v>107.83311</v>
      </c>
      <c r="S28" s="473">
        <v>0</v>
      </c>
      <c r="T28" s="475">
        <v>3.6928813711875108</v>
      </c>
    </row>
    <row r="29" spans="1:20">
      <c r="A29" s="444" t="s">
        <v>548</v>
      </c>
      <c r="B29" s="445" t="s">
        <v>549</v>
      </c>
      <c r="C29" s="446">
        <v>5.6548480000000003</v>
      </c>
      <c r="D29" s="447">
        <v>107.63386</v>
      </c>
      <c r="E29" s="447">
        <v>112.72874</v>
      </c>
      <c r="F29" s="447">
        <v>112.72874</v>
      </c>
      <c r="G29" s="473">
        <v>0</v>
      </c>
      <c r="H29" s="473">
        <v>4.7335290214436156</v>
      </c>
      <c r="I29" s="476">
        <v>6.12</v>
      </c>
      <c r="J29" s="447">
        <v>107.69910400000001</v>
      </c>
      <c r="K29" s="447">
        <v>113.1219</v>
      </c>
      <c r="L29" s="447">
        <v>113.1219</v>
      </c>
      <c r="M29" s="473">
        <v>0</v>
      </c>
      <c r="N29" s="473">
        <v>5.0351356683524244</v>
      </c>
      <c r="O29" s="476">
        <v>5.4913679999999996</v>
      </c>
      <c r="P29" s="447">
        <v>107.60821</v>
      </c>
      <c r="Q29" s="447">
        <v>112.574196</v>
      </c>
      <c r="R29" s="447">
        <v>112.574196</v>
      </c>
      <c r="S29" s="473">
        <v>0</v>
      </c>
      <c r="T29" s="475">
        <v>4.61487650431134</v>
      </c>
    </row>
    <row r="30" spans="1:20">
      <c r="A30" s="444" t="s">
        <v>550</v>
      </c>
      <c r="B30" s="445" t="s">
        <v>551</v>
      </c>
      <c r="C30" s="446">
        <v>16.658080000000002</v>
      </c>
      <c r="D30" s="447">
        <v>102.474434</v>
      </c>
      <c r="E30" s="447">
        <v>103.53681</v>
      </c>
      <c r="F30" s="447">
        <v>103.925934</v>
      </c>
      <c r="G30" s="473">
        <v>0.3758315520827864</v>
      </c>
      <c r="H30" s="473">
        <v>1.4164508583672557</v>
      </c>
      <c r="I30" s="476">
        <v>14.85894</v>
      </c>
      <c r="J30" s="447">
        <v>102.14737</v>
      </c>
      <c r="K30" s="447">
        <v>102.910934</v>
      </c>
      <c r="L30" s="447">
        <v>103.25449</v>
      </c>
      <c r="M30" s="473">
        <v>0.33383819060470898</v>
      </c>
      <c r="N30" s="473">
        <v>1.0838458200147443</v>
      </c>
      <c r="O30" s="476">
        <v>17.2928</v>
      </c>
      <c r="P30" s="447">
        <v>102.57358600000001</v>
      </c>
      <c r="Q30" s="447">
        <v>103.72654</v>
      </c>
      <c r="R30" s="447">
        <v>104.12948</v>
      </c>
      <c r="S30" s="473">
        <v>0.38846374322328359</v>
      </c>
      <c r="T30" s="475">
        <v>1.5168563961485972</v>
      </c>
    </row>
    <row r="31" spans="1:20">
      <c r="A31" s="456" t="s">
        <v>552</v>
      </c>
      <c r="B31" s="457" t="s">
        <v>553</v>
      </c>
      <c r="C31" s="446">
        <v>5.9090369999999997</v>
      </c>
      <c r="D31" s="447">
        <v>106.03753</v>
      </c>
      <c r="E31" s="447">
        <v>109.09544</v>
      </c>
      <c r="F31" s="447">
        <v>109.09544</v>
      </c>
      <c r="G31" s="473">
        <v>0</v>
      </c>
      <c r="H31" s="473">
        <v>2.8837997263798911</v>
      </c>
      <c r="I31" s="476">
        <v>5.3529910000000003</v>
      </c>
      <c r="J31" s="447">
        <v>106.79241</v>
      </c>
      <c r="K31" s="447">
        <v>109.988045</v>
      </c>
      <c r="L31" s="447">
        <v>109.988045</v>
      </c>
      <c r="M31" s="473">
        <v>0</v>
      </c>
      <c r="N31" s="473">
        <v>2.992380263728478</v>
      </c>
      <c r="O31" s="476">
        <v>6.1052080000000002</v>
      </c>
      <c r="P31" s="447">
        <v>105.804016</v>
      </c>
      <c r="Q31" s="447">
        <v>108.81933600000001</v>
      </c>
      <c r="R31" s="447">
        <v>108.81933600000001</v>
      </c>
      <c r="S31" s="473">
        <v>0</v>
      </c>
      <c r="T31" s="475">
        <v>2.8499107255059357</v>
      </c>
    </row>
    <row r="32" spans="1:20">
      <c r="A32" s="444" t="s">
        <v>554</v>
      </c>
      <c r="B32" s="445" t="s">
        <v>555</v>
      </c>
      <c r="C32" s="446">
        <v>5.5074969999999999</v>
      </c>
      <c r="D32" s="447">
        <v>102.47645</v>
      </c>
      <c r="E32" s="447">
        <v>104.87393</v>
      </c>
      <c r="F32" s="447">
        <v>104.87393</v>
      </c>
      <c r="G32" s="473">
        <v>0</v>
      </c>
      <c r="H32" s="473">
        <v>2.3395424021811948</v>
      </c>
      <c r="I32" s="476">
        <v>6.5314120000000004</v>
      </c>
      <c r="J32" s="447">
        <v>104.19896</v>
      </c>
      <c r="K32" s="447">
        <v>106.05217</v>
      </c>
      <c r="L32" s="447">
        <v>106.05217</v>
      </c>
      <c r="M32" s="473">
        <v>0</v>
      </c>
      <c r="N32" s="473">
        <v>1.7785302271730927</v>
      </c>
      <c r="O32" s="476">
        <v>5.1462640000000004</v>
      </c>
      <c r="P32" s="447">
        <v>101.705185</v>
      </c>
      <c r="Q32" s="447">
        <v>104.34636999999999</v>
      </c>
      <c r="R32" s="447">
        <v>104.34636999999999</v>
      </c>
      <c r="S32" s="473">
        <v>0</v>
      </c>
      <c r="T32" s="475">
        <v>2.5969029995865043</v>
      </c>
    </row>
    <row r="33" spans="1:20">
      <c r="A33" s="456" t="s">
        <v>556</v>
      </c>
      <c r="B33" s="445" t="s">
        <v>557</v>
      </c>
      <c r="C33" s="446">
        <v>6.2642769999999999</v>
      </c>
      <c r="D33" s="447">
        <v>104.19169599999999</v>
      </c>
      <c r="E33" s="447">
        <v>105.46395</v>
      </c>
      <c r="F33" s="447">
        <v>116.72436999999999</v>
      </c>
      <c r="G33" s="473">
        <v>10.677032293973426</v>
      </c>
      <c r="H33" s="473">
        <v>12.028476818344529</v>
      </c>
      <c r="I33" s="476">
        <v>4.4759799999999998</v>
      </c>
      <c r="J33" s="447">
        <v>104.92609400000001</v>
      </c>
      <c r="K33" s="447">
        <v>105.64671</v>
      </c>
      <c r="L33" s="447">
        <v>117.58839399999999</v>
      </c>
      <c r="M33" s="473">
        <v>11.303413045233498</v>
      </c>
      <c r="N33" s="473">
        <v>12.067827474831944</v>
      </c>
      <c r="O33" s="476">
        <v>6.8951849999999997</v>
      </c>
      <c r="P33" s="447">
        <v>104.023506</v>
      </c>
      <c r="Q33" s="447">
        <v>105.4221</v>
      </c>
      <c r="R33" s="447">
        <v>116.5265</v>
      </c>
      <c r="S33" s="473">
        <v>10.533275280989457</v>
      </c>
      <c r="T33" s="475">
        <v>12.01939300142412</v>
      </c>
    </row>
    <row r="34" spans="1:20">
      <c r="A34" s="444" t="s">
        <v>558</v>
      </c>
      <c r="B34" s="445" t="s">
        <v>559</v>
      </c>
      <c r="C34" s="446">
        <v>3.6040369999999999</v>
      </c>
      <c r="D34" s="447">
        <v>102.45005</v>
      </c>
      <c r="E34" s="447">
        <v>102.885284</v>
      </c>
      <c r="F34" s="447">
        <v>102.885284</v>
      </c>
      <c r="G34" s="473">
        <v>0</v>
      </c>
      <c r="H34" s="473">
        <v>0.4248255613345151</v>
      </c>
      <c r="I34" s="476">
        <v>2.9914070000000001</v>
      </c>
      <c r="J34" s="447">
        <v>103.304405</v>
      </c>
      <c r="K34" s="447">
        <v>103.41771</v>
      </c>
      <c r="L34" s="447">
        <v>103.41771</v>
      </c>
      <c r="M34" s="473">
        <v>0</v>
      </c>
      <c r="N34" s="473">
        <v>0.10968070529034435</v>
      </c>
      <c r="O34" s="476">
        <v>3.8201710000000002</v>
      </c>
      <c r="P34" s="447">
        <v>102.21402</v>
      </c>
      <c r="Q34" s="447">
        <v>102.73820000000001</v>
      </c>
      <c r="R34" s="447">
        <v>102.73820000000001</v>
      </c>
      <c r="S34" s="473">
        <v>0</v>
      </c>
      <c r="T34" s="475">
        <v>0.51282593131548992</v>
      </c>
    </row>
    <row r="35" spans="1:20">
      <c r="A35" s="456" t="s">
        <v>560</v>
      </c>
      <c r="B35" s="445" t="s">
        <v>561</v>
      </c>
      <c r="C35" s="446">
        <v>1.523169</v>
      </c>
      <c r="D35" s="447">
        <v>102.63203</v>
      </c>
      <c r="E35" s="447">
        <v>103.88227999999999</v>
      </c>
      <c r="F35" s="447">
        <v>104.87805</v>
      </c>
      <c r="G35" s="473">
        <v>0.95855616569062363</v>
      </c>
      <c r="H35" s="473">
        <v>2.1884201257638551</v>
      </c>
      <c r="I35" s="476">
        <v>1.2346760000000001</v>
      </c>
      <c r="J35" s="447">
        <v>103.10675000000001</v>
      </c>
      <c r="K35" s="447">
        <v>104.6627</v>
      </c>
      <c r="L35" s="447">
        <v>105.7641</v>
      </c>
      <c r="M35" s="473">
        <v>1.0523328750357024</v>
      </c>
      <c r="N35" s="473">
        <v>2.577280342945528</v>
      </c>
      <c r="O35" s="476">
        <v>1.624949</v>
      </c>
      <c r="P35" s="447">
        <v>102.50476999999999</v>
      </c>
      <c r="Q35" s="447">
        <v>103.67307</v>
      </c>
      <c r="R35" s="447">
        <v>104.64053</v>
      </c>
      <c r="S35" s="473">
        <v>0.93318351622076534</v>
      </c>
      <c r="T35" s="475">
        <v>2.0835713303878549</v>
      </c>
    </row>
    <row r="36" spans="1:20">
      <c r="A36" s="444" t="s">
        <v>562</v>
      </c>
      <c r="B36" s="445" t="s">
        <v>563</v>
      </c>
      <c r="C36" s="446">
        <v>4.6739769999999998</v>
      </c>
      <c r="D36" s="447">
        <v>102.77063</v>
      </c>
      <c r="E36" s="447">
        <v>110.44235</v>
      </c>
      <c r="F36" s="447">
        <v>110.44235</v>
      </c>
      <c r="G36" s="473">
        <v>0</v>
      </c>
      <c r="H36" s="473">
        <v>7.464895369426074</v>
      </c>
      <c r="I36" s="476">
        <v>2.1642190000000001</v>
      </c>
      <c r="J36" s="447">
        <v>104.98443</v>
      </c>
      <c r="K36" s="447">
        <v>114.09599</v>
      </c>
      <c r="L36" s="447">
        <v>114.09599</v>
      </c>
      <c r="M36" s="473">
        <v>0</v>
      </c>
      <c r="N36" s="473">
        <v>8.6789631567271357</v>
      </c>
      <c r="O36" s="476">
        <v>5.5594190000000001</v>
      </c>
      <c r="P36" s="447">
        <v>102.46657999999999</v>
      </c>
      <c r="Q36" s="447">
        <v>109.94056</v>
      </c>
      <c r="R36" s="447">
        <v>109.94056</v>
      </c>
      <c r="S36" s="473">
        <v>0</v>
      </c>
      <c r="T36" s="475">
        <v>7.2940660262107002</v>
      </c>
    </row>
    <row r="37" spans="1:20">
      <c r="A37" s="456" t="s">
        <v>564</v>
      </c>
      <c r="B37" s="445" t="s">
        <v>565</v>
      </c>
      <c r="C37" s="446">
        <v>7.9995180000000001</v>
      </c>
      <c r="D37" s="447">
        <v>104.6233</v>
      </c>
      <c r="E37" s="447">
        <v>106.67538500000001</v>
      </c>
      <c r="F37" s="447">
        <v>107.84083</v>
      </c>
      <c r="G37" s="473">
        <v>1.0925153914372885</v>
      </c>
      <c r="H37" s="473">
        <v>3.0753474608428633</v>
      </c>
      <c r="I37" s="476">
        <v>7.99</v>
      </c>
      <c r="J37" s="447">
        <v>105.19576000000001</v>
      </c>
      <c r="K37" s="447">
        <v>106.96974</v>
      </c>
      <c r="L37" s="447">
        <v>107.78147</v>
      </c>
      <c r="M37" s="473">
        <v>0.75884077123117777</v>
      </c>
      <c r="N37" s="473">
        <v>2.4579983071560889</v>
      </c>
      <c r="O37" s="476">
        <v>8.0030450000000002</v>
      </c>
      <c r="P37" s="447">
        <v>104.42167999999999</v>
      </c>
      <c r="Q37" s="447">
        <v>106.57171</v>
      </c>
      <c r="R37" s="447">
        <v>107.86172999999999</v>
      </c>
      <c r="S37" s="473">
        <v>1.210471334278111</v>
      </c>
      <c r="T37" s="475">
        <v>3.2943829289090161</v>
      </c>
    </row>
    <row r="38" spans="1:20">
      <c r="A38" s="444" t="s">
        <v>566</v>
      </c>
      <c r="B38" s="445" t="s">
        <v>567</v>
      </c>
      <c r="C38" s="446">
        <v>0.92864199999999997</v>
      </c>
      <c r="D38" s="447">
        <v>100.14751</v>
      </c>
      <c r="E38" s="447">
        <v>100.34377000000001</v>
      </c>
      <c r="F38" s="447">
        <v>100.34318</v>
      </c>
      <c r="G38" s="473">
        <v>-5.8797870559601506E-4</v>
      </c>
      <c r="H38" s="473">
        <v>0.19538179231814468</v>
      </c>
      <c r="I38" s="476">
        <v>0.69</v>
      </c>
      <c r="J38" s="447">
        <v>100.16038500000001</v>
      </c>
      <c r="K38" s="447">
        <v>100.38024</v>
      </c>
      <c r="L38" s="447">
        <v>100.37927999999999</v>
      </c>
      <c r="M38" s="473">
        <v>-9.5636352334338426E-4</v>
      </c>
      <c r="N38" s="473">
        <v>0.21854448742384136</v>
      </c>
      <c r="O38" s="476">
        <v>1.0138309999999999</v>
      </c>
      <c r="P38" s="447">
        <v>100.14489</v>
      </c>
      <c r="Q38" s="447">
        <v>100.33636</v>
      </c>
      <c r="R38" s="447">
        <v>100.33584</v>
      </c>
      <c r="S38" s="473">
        <v>-5.1825679145167669E-4</v>
      </c>
      <c r="T38" s="475">
        <v>0.19067373282850042</v>
      </c>
    </row>
    <row r="39" spans="1:20" ht="15.75" thickBot="1">
      <c r="A39" s="458" t="s">
        <v>568</v>
      </c>
      <c r="B39" s="459" t="s">
        <v>569</v>
      </c>
      <c r="C39" s="460">
        <v>3.4906109999999999</v>
      </c>
      <c r="D39" s="461">
        <v>111.44177999999999</v>
      </c>
      <c r="E39" s="461">
        <v>135.21852000000001</v>
      </c>
      <c r="F39" s="461">
        <v>133.66206</v>
      </c>
      <c r="G39" s="484">
        <v>-1.151070134475674</v>
      </c>
      <c r="H39" s="484">
        <v>19.938913394958348</v>
      </c>
      <c r="I39" s="485">
        <v>3.49</v>
      </c>
      <c r="J39" s="461">
        <v>112.54703499999999</v>
      </c>
      <c r="K39" s="461">
        <v>138.08823000000001</v>
      </c>
      <c r="L39" s="461">
        <v>135.94334000000001</v>
      </c>
      <c r="M39" s="484">
        <v>-1.5532750329264218</v>
      </c>
      <c r="N39" s="484">
        <v>20.788024313568116</v>
      </c>
      <c r="O39" s="485">
        <v>3.4892340000000002</v>
      </c>
      <c r="P39" s="461">
        <v>111.05126</v>
      </c>
      <c r="Q39" s="461">
        <v>134.20455999999999</v>
      </c>
      <c r="R39" s="461">
        <v>132.85602</v>
      </c>
      <c r="S39" s="484">
        <v>-1.0048391798311371</v>
      </c>
      <c r="T39" s="486">
        <v>19.634860513964455</v>
      </c>
    </row>
    <row r="40" spans="1:20" ht="15.75" thickTop="1">
      <c r="A40" s="463"/>
      <c r="B40" s="464" t="s">
        <v>570</v>
      </c>
      <c r="C40" s="465"/>
      <c r="D40" s="465"/>
      <c r="E40" s="465"/>
      <c r="F40" s="465"/>
      <c r="G40" s="465"/>
      <c r="H40" s="465"/>
      <c r="I40" s="465"/>
      <c r="J40" s="465"/>
      <c r="K40" s="465"/>
      <c r="L40" s="465"/>
      <c r="M40" s="465"/>
      <c r="N40" s="465"/>
      <c r="O40" s="465"/>
      <c r="P40" s="465"/>
      <c r="Q40" s="465"/>
      <c r="R40" s="465"/>
      <c r="S40" s="465"/>
      <c r="T40" s="487"/>
    </row>
    <row r="42" spans="1:20">
      <c r="G42" s="467"/>
      <c r="H42" s="467"/>
      <c r="I42" s="488"/>
      <c r="J42" s="467"/>
      <c r="K42" s="467"/>
      <c r="L42" s="467"/>
      <c r="M42" s="489"/>
      <c r="N42" s="467"/>
      <c r="O42" s="488"/>
      <c r="P42" s="467"/>
      <c r="Q42" s="467"/>
      <c r="R42" s="467"/>
    </row>
    <row r="43" spans="1:20">
      <c r="G43" s="467"/>
      <c r="H43" s="467"/>
      <c r="I43" s="488"/>
      <c r="J43" s="467"/>
      <c r="K43" s="467"/>
      <c r="L43" s="467"/>
      <c r="M43" s="489"/>
      <c r="N43" s="467"/>
      <c r="O43" s="488"/>
      <c r="P43" s="467"/>
      <c r="Q43" s="467"/>
      <c r="R43" s="467"/>
    </row>
    <row r="44" spans="1:20">
      <c r="C44" s="428"/>
      <c r="G44" s="467"/>
      <c r="H44" s="467"/>
      <c r="I44" s="488"/>
      <c r="J44" s="467"/>
      <c r="K44" s="467"/>
      <c r="L44" s="467"/>
      <c r="M44" s="489"/>
      <c r="N44" s="467"/>
      <c r="O44" s="488"/>
      <c r="P44" s="467"/>
      <c r="Q44" s="467"/>
      <c r="R44" s="467"/>
    </row>
    <row r="45" spans="1:20">
      <c r="G45" s="467"/>
      <c r="H45" s="467"/>
      <c r="I45" s="488"/>
      <c r="J45" s="467"/>
      <c r="K45" s="467"/>
      <c r="L45" s="467"/>
      <c r="M45" s="489"/>
      <c r="N45" s="467"/>
      <c r="O45" s="488"/>
      <c r="P45" s="467"/>
      <c r="Q45" s="467"/>
      <c r="R45" s="467"/>
    </row>
    <row r="46" spans="1:20">
      <c r="G46" s="467"/>
      <c r="H46" s="467"/>
      <c r="I46" s="488"/>
      <c r="J46" s="467"/>
      <c r="K46" s="467"/>
      <c r="L46" s="467"/>
      <c r="M46" s="489"/>
      <c r="N46" s="467"/>
      <c r="O46" s="488"/>
      <c r="P46" s="467"/>
      <c r="Q46" s="467"/>
      <c r="R46" s="467"/>
    </row>
    <row r="47" spans="1:20">
      <c r="G47" s="467"/>
      <c r="H47" s="467"/>
      <c r="I47" s="488"/>
      <c r="J47" s="467"/>
      <c r="K47" s="467"/>
      <c r="L47" s="467"/>
      <c r="M47" s="489"/>
      <c r="N47" s="467"/>
      <c r="O47" s="488"/>
      <c r="P47" s="467"/>
      <c r="Q47" s="467"/>
      <c r="R47" s="467"/>
    </row>
    <row r="48" spans="1:20">
      <c r="G48" s="467"/>
      <c r="H48" s="467"/>
      <c r="I48" s="488"/>
      <c r="J48" s="467"/>
      <c r="K48" s="467"/>
      <c r="L48" s="467"/>
      <c r="M48" s="489"/>
      <c r="N48" s="467"/>
      <c r="O48" s="488"/>
      <c r="P48" s="467"/>
      <c r="Q48" s="467"/>
      <c r="R48" s="467"/>
    </row>
    <row r="49" spans="7:18">
      <c r="G49" s="467"/>
      <c r="H49" s="467"/>
      <c r="I49" s="488"/>
      <c r="J49" s="467"/>
      <c r="K49" s="467"/>
      <c r="L49" s="467"/>
      <c r="M49" s="489"/>
      <c r="N49" s="467"/>
      <c r="O49" s="488"/>
      <c r="P49" s="467"/>
      <c r="Q49" s="467"/>
      <c r="R49" s="467"/>
    </row>
    <row r="50" spans="7:18">
      <c r="G50" s="467"/>
      <c r="H50" s="467"/>
      <c r="I50" s="488"/>
      <c r="J50" s="467"/>
      <c r="K50" s="467"/>
      <c r="L50" s="467"/>
      <c r="M50" s="489"/>
      <c r="N50" s="467"/>
      <c r="O50" s="488"/>
      <c r="P50" s="467"/>
      <c r="Q50" s="467"/>
      <c r="R50" s="467"/>
    </row>
    <row r="51" spans="7:18">
      <c r="G51" s="467"/>
      <c r="H51" s="467"/>
      <c r="I51" s="488"/>
      <c r="J51" s="467"/>
      <c r="K51" s="467"/>
      <c r="L51" s="467"/>
      <c r="M51" s="489"/>
      <c r="N51" s="467"/>
      <c r="O51" s="488"/>
      <c r="P51" s="467"/>
      <c r="Q51" s="467"/>
      <c r="R51" s="467"/>
    </row>
    <row r="52" spans="7:18">
      <c r="G52" s="467"/>
      <c r="H52" s="467"/>
      <c r="I52" s="488"/>
      <c r="J52" s="467"/>
      <c r="K52" s="467"/>
      <c r="L52" s="467"/>
      <c r="M52" s="489"/>
      <c r="N52" s="467"/>
      <c r="O52" s="488"/>
      <c r="P52" s="467"/>
      <c r="Q52" s="467"/>
      <c r="R52" s="467"/>
    </row>
    <row r="53" spans="7:18">
      <c r="G53" s="467"/>
      <c r="H53" s="467"/>
      <c r="I53" s="488"/>
      <c r="J53" s="467"/>
      <c r="K53" s="467"/>
      <c r="L53" s="467"/>
      <c r="N53" s="467"/>
      <c r="O53" s="488"/>
      <c r="P53" s="467"/>
      <c r="Q53" s="467"/>
      <c r="R53" s="467"/>
    </row>
    <row r="54" spans="7:18">
      <c r="G54" s="467"/>
      <c r="H54" s="467"/>
      <c r="I54" s="488"/>
      <c r="J54" s="467"/>
      <c r="K54" s="467"/>
      <c r="L54" s="467"/>
      <c r="M54" s="489"/>
      <c r="N54" s="467"/>
      <c r="O54" s="488"/>
      <c r="P54" s="467"/>
      <c r="Q54" s="467"/>
      <c r="R54" s="467"/>
    </row>
    <row r="55" spans="7:18">
      <c r="G55" s="467"/>
      <c r="H55" s="467"/>
      <c r="I55" s="488"/>
      <c r="J55" s="467"/>
      <c r="K55" s="467"/>
      <c r="L55" s="467"/>
      <c r="M55" s="489"/>
      <c r="N55" s="467"/>
      <c r="O55" s="488"/>
      <c r="P55" s="467"/>
      <c r="Q55" s="467"/>
      <c r="R55" s="467"/>
    </row>
    <row r="56" spans="7:18">
      <c r="G56" s="467"/>
      <c r="H56" s="467"/>
      <c r="I56" s="488"/>
      <c r="J56" s="467"/>
      <c r="K56" s="467"/>
      <c r="L56" s="467"/>
      <c r="M56" s="489"/>
      <c r="N56" s="467"/>
      <c r="O56" s="488"/>
      <c r="P56" s="467"/>
      <c r="Q56" s="467"/>
      <c r="R56" s="467"/>
    </row>
    <row r="57" spans="7:18">
      <c r="G57" s="467"/>
      <c r="H57" s="467"/>
      <c r="I57" s="488"/>
      <c r="J57" s="467"/>
      <c r="K57" s="467"/>
      <c r="L57" s="467"/>
      <c r="M57" s="489"/>
      <c r="N57" s="467"/>
      <c r="O57" s="488"/>
      <c r="P57" s="467"/>
      <c r="Q57" s="467"/>
      <c r="R57" s="467"/>
    </row>
    <row r="58" spans="7:18">
      <c r="G58" s="467"/>
      <c r="H58" s="467"/>
      <c r="I58" s="488"/>
      <c r="J58" s="467"/>
      <c r="K58" s="467"/>
      <c r="L58" s="467"/>
      <c r="M58" s="489"/>
      <c r="N58" s="467"/>
      <c r="O58" s="488"/>
      <c r="P58" s="467"/>
      <c r="Q58" s="467"/>
      <c r="R58" s="467"/>
    </row>
    <row r="59" spans="7:18">
      <c r="G59" s="467"/>
      <c r="H59" s="467"/>
      <c r="I59" s="488"/>
      <c r="J59" s="467"/>
      <c r="K59" s="467"/>
      <c r="L59" s="467"/>
      <c r="M59" s="489"/>
      <c r="N59" s="467"/>
      <c r="O59" s="488"/>
      <c r="P59" s="467"/>
      <c r="Q59" s="467"/>
      <c r="R59" s="467"/>
    </row>
    <row r="60" spans="7:18">
      <c r="G60" s="467"/>
      <c r="H60" s="467"/>
      <c r="I60" s="488"/>
      <c r="J60" s="467"/>
      <c r="K60" s="467"/>
      <c r="L60" s="467"/>
      <c r="M60" s="489"/>
      <c r="N60" s="467"/>
      <c r="O60" s="488"/>
      <c r="P60" s="467"/>
      <c r="Q60" s="467"/>
      <c r="R60" s="467"/>
    </row>
    <row r="61" spans="7:18">
      <c r="G61" s="467"/>
      <c r="H61" s="467"/>
      <c r="I61" s="488"/>
      <c r="J61" s="467"/>
      <c r="K61" s="467"/>
      <c r="L61" s="467"/>
      <c r="M61" s="489"/>
      <c r="N61" s="467"/>
      <c r="O61" s="488"/>
      <c r="P61" s="467"/>
      <c r="Q61" s="467"/>
      <c r="R61" s="467"/>
    </row>
    <row r="62" spans="7:18">
      <c r="G62" s="467"/>
      <c r="H62" s="467"/>
      <c r="I62" s="488"/>
      <c r="J62" s="467"/>
      <c r="K62" s="467"/>
      <c r="L62" s="467"/>
      <c r="M62" s="489"/>
      <c r="N62" s="467"/>
      <c r="O62" s="488"/>
      <c r="P62" s="467"/>
      <c r="Q62" s="467"/>
      <c r="R62" s="467"/>
    </row>
    <row r="63" spans="7:18">
      <c r="G63" s="467"/>
      <c r="H63" s="467"/>
      <c r="I63" s="488"/>
      <c r="J63" s="467"/>
      <c r="K63" s="467"/>
      <c r="L63" s="467"/>
      <c r="M63" s="489"/>
      <c r="N63" s="467"/>
      <c r="O63" s="488"/>
      <c r="P63" s="467"/>
      <c r="Q63" s="467"/>
      <c r="R63" s="467"/>
    </row>
    <row r="64" spans="7:18">
      <c r="G64" s="467"/>
      <c r="H64" s="467"/>
      <c r="I64" s="488"/>
      <c r="J64" s="467"/>
      <c r="K64" s="467"/>
      <c r="L64" s="467"/>
      <c r="M64" s="489"/>
      <c r="N64" s="467"/>
      <c r="O64" s="488"/>
      <c r="P64" s="467"/>
      <c r="Q64" s="467"/>
      <c r="R64" s="467"/>
    </row>
    <row r="65" spans="7:18">
      <c r="G65" s="467"/>
      <c r="H65" s="467"/>
      <c r="I65" s="488"/>
      <c r="J65" s="467"/>
      <c r="K65" s="467"/>
      <c r="L65" s="467"/>
      <c r="M65" s="489"/>
      <c r="N65" s="467"/>
      <c r="O65" s="488"/>
      <c r="P65" s="467"/>
      <c r="Q65" s="467"/>
      <c r="R65" s="467"/>
    </row>
    <row r="66" spans="7:18">
      <c r="G66" s="467"/>
      <c r="H66" s="467"/>
      <c r="I66" s="488"/>
      <c r="J66" s="467"/>
      <c r="K66" s="467"/>
      <c r="L66" s="467"/>
      <c r="M66" s="489"/>
      <c r="N66" s="489"/>
    </row>
    <row r="69" spans="7:18">
      <c r="M69" s="428"/>
      <c r="N69" s="428"/>
    </row>
    <row r="70" spans="7:18">
      <c r="M70" s="428"/>
      <c r="N70" s="428"/>
    </row>
    <row r="71" spans="7:18">
      <c r="M71" s="428"/>
      <c r="N71" s="428"/>
    </row>
    <row r="72" spans="7:18">
      <c r="M72" s="428"/>
      <c r="N72" s="428"/>
    </row>
    <row r="73" spans="7:18">
      <c r="M73" s="428"/>
      <c r="N73" s="428"/>
    </row>
    <row r="74" spans="7:18">
      <c r="M74" s="428"/>
      <c r="N74" s="428"/>
    </row>
    <row r="75" spans="7:18">
      <c r="M75" s="428"/>
      <c r="N75" s="428"/>
    </row>
    <row r="76" spans="7:18">
      <c r="M76" s="428"/>
      <c r="N76" s="428"/>
    </row>
    <row r="77" spans="7:18">
      <c r="M77" s="428"/>
      <c r="N77" s="428"/>
    </row>
    <row r="78" spans="7:18">
      <c r="M78" s="428"/>
      <c r="N78" s="428"/>
    </row>
    <row r="79" spans="7:18">
      <c r="M79" s="428"/>
      <c r="N79" s="428"/>
    </row>
    <row r="80" spans="7:18">
      <c r="M80" s="428"/>
      <c r="N80" s="428"/>
    </row>
    <row r="81" spans="13:14">
      <c r="M81" s="428"/>
      <c r="N81" s="428"/>
    </row>
    <row r="82" spans="13:14">
      <c r="M82" s="428"/>
      <c r="N82" s="428"/>
    </row>
    <row r="83" spans="13:14">
      <c r="M83" s="428"/>
      <c r="N83" s="428"/>
    </row>
    <row r="84" spans="13:14">
      <c r="M84" s="428"/>
      <c r="N84" s="428"/>
    </row>
    <row r="85" spans="13:14">
      <c r="M85" s="428"/>
      <c r="N85" s="428"/>
    </row>
    <row r="86" spans="13:14">
      <c r="M86" s="428"/>
      <c r="N86" s="428"/>
    </row>
    <row r="87" spans="13:14">
      <c r="M87" s="428"/>
      <c r="N87" s="428"/>
    </row>
    <row r="88" spans="13:14">
      <c r="M88" s="428"/>
      <c r="N88" s="428"/>
    </row>
    <row r="89" spans="13:14">
      <c r="M89" s="428"/>
      <c r="N89" s="428"/>
    </row>
    <row r="90" spans="13:14">
      <c r="M90" s="428"/>
      <c r="N90" s="428"/>
    </row>
    <row r="91" spans="13:14">
      <c r="M91" s="428"/>
      <c r="N91" s="428"/>
    </row>
    <row r="92" spans="13:14">
      <c r="M92" s="428"/>
      <c r="N92" s="428"/>
    </row>
    <row r="93" spans="13:14">
      <c r="M93" s="428"/>
      <c r="N93" s="428"/>
    </row>
    <row r="94" spans="13:14">
      <c r="M94" s="428"/>
      <c r="N94" s="428"/>
    </row>
    <row r="95" spans="13:14">
      <c r="M95" s="428"/>
      <c r="N95" s="428"/>
    </row>
    <row r="96" spans="13:14">
      <c r="M96" s="428"/>
      <c r="N96" s="428"/>
    </row>
    <row r="97" spans="13:14">
      <c r="M97" s="428"/>
      <c r="N97" s="428"/>
    </row>
    <row r="98" spans="13:14">
      <c r="M98" s="428"/>
      <c r="N98" s="428"/>
    </row>
    <row r="99" spans="13:14">
      <c r="M99" s="428"/>
      <c r="N99" s="428"/>
    </row>
    <row r="100" spans="13:14">
      <c r="M100" s="428"/>
      <c r="N100" s="428"/>
    </row>
    <row r="101" spans="13:14">
      <c r="M101" s="428"/>
      <c r="N101" s="428"/>
    </row>
    <row r="102" spans="13:14">
      <c r="M102" s="428"/>
      <c r="N102" s="428"/>
    </row>
    <row r="103" spans="13:14">
      <c r="M103" s="428"/>
      <c r="N103" s="428"/>
    </row>
    <row r="104" spans="13:14">
      <c r="M104" s="428"/>
      <c r="N104" s="428"/>
    </row>
    <row r="105" spans="13:14">
      <c r="M105" s="428"/>
      <c r="N105" s="428"/>
    </row>
    <row r="106" spans="13:14">
      <c r="M106" s="428"/>
      <c r="N106" s="428"/>
    </row>
    <row r="107" spans="13:14">
      <c r="M107" s="428"/>
      <c r="N107" s="428"/>
    </row>
    <row r="108" spans="13:14">
      <c r="M108" s="428"/>
      <c r="N108" s="428"/>
    </row>
    <row r="109" spans="13:14">
      <c r="M109" s="428"/>
      <c r="N109" s="428"/>
    </row>
  </sheetData>
  <mergeCells count="27">
    <mergeCell ref="A1:T1"/>
    <mergeCell ref="A2:T2"/>
    <mergeCell ref="A3:T3"/>
    <mergeCell ref="A4:T4"/>
    <mergeCell ref="C5:H5"/>
    <mergeCell ref="I5:N5"/>
    <mergeCell ref="O5:T5"/>
    <mergeCell ref="A6:A11"/>
    <mergeCell ref="B6:B11"/>
    <mergeCell ref="C6:C11"/>
    <mergeCell ref="E6:F6"/>
    <mergeCell ref="G6:H7"/>
    <mergeCell ref="E7:F7"/>
    <mergeCell ref="G8:G11"/>
    <mergeCell ref="H8:H11"/>
    <mergeCell ref="I6:I11"/>
    <mergeCell ref="M8:M11"/>
    <mergeCell ref="N8:N11"/>
    <mergeCell ref="S8:S11"/>
    <mergeCell ref="T8:T11"/>
    <mergeCell ref="K6:L6"/>
    <mergeCell ref="M6:N7"/>
    <mergeCell ref="O6:O11"/>
    <mergeCell ref="Q6:R6"/>
    <mergeCell ref="S6:T7"/>
    <mergeCell ref="K7:L7"/>
    <mergeCell ref="Q7:R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sheetView>
  </sheetViews>
  <sheetFormatPr defaultRowHeight="15.75"/>
  <cols>
    <col min="1" max="1" width="6" style="31" customWidth="1"/>
    <col min="2" max="2" width="7.5703125" style="31" customWidth="1"/>
    <col min="3" max="3" width="47.28515625" style="31" customWidth="1"/>
    <col min="4" max="5" width="14.5703125" style="31" customWidth="1"/>
    <col min="6" max="6" width="13.5703125" style="31" customWidth="1"/>
    <col min="7" max="7" width="14.5703125" style="31" customWidth="1"/>
    <col min="8" max="9" width="12.28515625" style="31" customWidth="1"/>
    <col min="10" max="10" width="10.140625" style="31" customWidth="1"/>
    <col min="11" max="12" width="9.5703125" style="31" customWidth="1"/>
    <col min="13" max="256" width="9.140625" style="31"/>
    <col min="257" max="257" width="5.85546875" style="31" customWidth="1"/>
    <col min="258" max="258" width="34.7109375" style="31" customWidth="1"/>
    <col min="259" max="264" width="12.7109375" style="31" customWidth="1"/>
    <col min="265" max="512" width="9.140625" style="31"/>
    <col min="513" max="513" width="5.85546875" style="31" customWidth="1"/>
    <col min="514" max="514" width="34.7109375" style="31" customWidth="1"/>
    <col min="515" max="520" width="12.7109375" style="31" customWidth="1"/>
    <col min="521" max="768" width="9.140625" style="31"/>
    <col min="769" max="769" width="5.85546875" style="31" customWidth="1"/>
    <col min="770" max="770" width="34.7109375" style="31" customWidth="1"/>
    <col min="771" max="776" width="12.7109375" style="31" customWidth="1"/>
    <col min="777" max="1024" width="9.140625" style="31"/>
    <col min="1025" max="1025" width="5.85546875" style="31" customWidth="1"/>
    <col min="1026" max="1026" width="34.7109375" style="31" customWidth="1"/>
    <col min="1027" max="1032" width="12.7109375" style="31" customWidth="1"/>
    <col min="1033" max="1280" width="9.140625" style="31"/>
    <col min="1281" max="1281" width="5.85546875" style="31" customWidth="1"/>
    <col min="1282" max="1282" width="34.7109375" style="31" customWidth="1"/>
    <col min="1283" max="1288" width="12.7109375" style="31" customWidth="1"/>
    <col min="1289" max="1536" width="9.140625" style="31"/>
    <col min="1537" max="1537" width="5.85546875" style="31" customWidth="1"/>
    <col min="1538" max="1538" width="34.7109375" style="31" customWidth="1"/>
    <col min="1539" max="1544" width="12.7109375" style="31" customWidth="1"/>
    <col min="1545" max="1792" width="9.140625" style="31"/>
    <col min="1793" max="1793" width="5.85546875" style="31" customWidth="1"/>
    <col min="1794" max="1794" width="34.7109375" style="31" customWidth="1"/>
    <col min="1795" max="1800" width="12.7109375" style="31" customWidth="1"/>
    <col min="1801" max="2048" width="9.140625" style="31"/>
    <col min="2049" max="2049" width="5.85546875" style="31" customWidth="1"/>
    <col min="2050" max="2050" width="34.7109375" style="31" customWidth="1"/>
    <col min="2051" max="2056" width="12.7109375" style="31" customWidth="1"/>
    <col min="2057" max="2304" width="9.140625" style="31"/>
    <col min="2305" max="2305" width="5.85546875" style="31" customWidth="1"/>
    <col min="2306" max="2306" width="34.7109375" style="31" customWidth="1"/>
    <col min="2307" max="2312" width="12.7109375" style="31" customWidth="1"/>
    <col min="2313" max="2560" width="9.140625" style="31"/>
    <col min="2561" max="2561" width="5.85546875" style="31" customWidth="1"/>
    <col min="2562" max="2562" width="34.7109375" style="31" customWidth="1"/>
    <col min="2563" max="2568" width="12.7109375" style="31" customWidth="1"/>
    <col min="2569" max="2816" width="9.140625" style="31"/>
    <col min="2817" max="2817" width="5.85546875" style="31" customWidth="1"/>
    <col min="2818" max="2818" width="34.7109375" style="31" customWidth="1"/>
    <col min="2819" max="2824" width="12.7109375" style="31" customWidth="1"/>
    <col min="2825" max="3072" width="9.140625" style="31"/>
    <col min="3073" max="3073" width="5.85546875" style="31" customWidth="1"/>
    <col min="3074" max="3074" width="34.7109375" style="31" customWidth="1"/>
    <col min="3075" max="3080" width="12.7109375" style="31" customWidth="1"/>
    <col min="3081" max="3328" width="9.140625" style="31"/>
    <col min="3329" max="3329" width="5.85546875" style="31" customWidth="1"/>
    <col min="3330" max="3330" width="34.7109375" style="31" customWidth="1"/>
    <col min="3331" max="3336" width="12.7109375" style="31" customWidth="1"/>
    <col min="3337" max="3584" width="9.140625" style="31"/>
    <col min="3585" max="3585" width="5.85546875" style="31" customWidth="1"/>
    <col min="3586" max="3586" width="34.7109375" style="31" customWidth="1"/>
    <col min="3587" max="3592" width="12.7109375" style="31" customWidth="1"/>
    <col min="3593" max="3840" width="9.140625" style="31"/>
    <col min="3841" max="3841" width="5.85546875" style="31" customWidth="1"/>
    <col min="3842" max="3842" width="34.7109375" style="31" customWidth="1"/>
    <col min="3843" max="3848" width="12.7109375" style="31" customWidth="1"/>
    <col min="3849" max="4096" width="9.140625" style="31"/>
    <col min="4097" max="4097" width="5.85546875" style="31" customWidth="1"/>
    <col min="4098" max="4098" width="34.7109375" style="31" customWidth="1"/>
    <col min="4099" max="4104" width="12.7109375" style="31" customWidth="1"/>
    <col min="4105" max="4352" width="9.140625" style="31"/>
    <col min="4353" max="4353" width="5.85546875" style="31" customWidth="1"/>
    <col min="4354" max="4354" width="34.7109375" style="31" customWidth="1"/>
    <col min="4355" max="4360" width="12.7109375" style="31" customWidth="1"/>
    <col min="4361" max="4608" width="9.140625" style="31"/>
    <col min="4609" max="4609" width="5.85546875" style="31" customWidth="1"/>
    <col min="4610" max="4610" width="34.7109375" style="31" customWidth="1"/>
    <col min="4611" max="4616" width="12.7109375" style="31" customWidth="1"/>
    <col min="4617" max="4864" width="9.140625" style="31"/>
    <col min="4865" max="4865" width="5.85546875" style="31" customWidth="1"/>
    <col min="4866" max="4866" width="34.7109375" style="31" customWidth="1"/>
    <col min="4867" max="4872" width="12.7109375" style="31" customWidth="1"/>
    <col min="4873" max="5120" width="9.140625" style="31"/>
    <col min="5121" max="5121" width="5.85546875" style="31" customWidth="1"/>
    <col min="5122" max="5122" width="34.7109375" style="31" customWidth="1"/>
    <col min="5123" max="5128" width="12.7109375" style="31" customWidth="1"/>
    <col min="5129" max="5376" width="9.140625" style="31"/>
    <col min="5377" max="5377" width="5.85546875" style="31" customWidth="1"/>
    <col min="5378" max="5378" width="34.7109375" style="31" customWidth="1"/>
    <col min="5379" max="5384" width="12.7109375" style="31" customWidth="1"/>
    <col min="5385" max="5632" width="9.140625" style="31"/>
    <col min="5633" max="5633" width="5.85546875" style="31" customWidth="1"/>
    <col min="5634" max="5634" width="34.7109375" style="31" customWidth="1"/>
    <col min="5635" max="5640" width="12.7109375" style="31" customWidth="1"/>
    <col min="5641" max="5888" width="9.140625" style="31"/>
    <col min="5889" max="5889" width="5.85546875" style="31" customWidth="1"/>
    <col min="5890" max="5890" width="34.7109375" style="31" customWidth="1"/>
    <col min="5891" max="5896" width="12.7109375" style="31" customWidth="1"/>
    <col min="5897" max="6144" width="9.140625" style="31"/>
    <col min="6145" max="6145" width="5.85546875" style="31" customWidth="1"/>
    <col min="6146" max="6146" width="34.7109375" style="31" customWidth="1"/>
    <col min="6147" max="6152" width="12.7109375" style="31" customWidth="1"/>
    <col min="6153" max="6400" width="9.140625" style="31"/>
    <col min="6401" max="6401" width="5.85546875" style="31" customWidth="1"/>
    <col min="6402" max="6402" width="34.7109375" style="31" customWidth="1"/>
    <col min="6403" max="6408" width="12.7109375" style="31" customWidth="1"/>
    <col min="6409" max="6656" width="9.140625" style="31"/>
    <col min="6657" max="6657" width="5.85546875" style="31" customWidth="1"/>
    <col min="6658" max="6658" width="34.7109375" style="31" customWidth="1"/>
    <col min="6659" max="6664" width="12.7109375" style="31" customWidth="1"/>
    <col min="6665" max="6912" width="9.140625" style="31"/>
    <col min="6913" max="6913" width="5.85546875" style="31" customWidth="1"/>
    <col min="6914" max="6914" width="34.7109375" style="31" customWidth="1"/>
    <col min="6915" max="6920" width="12.7109375" style="31" customWidth="1"/>
    <col min="6921" max="7168" width="9.140625" style="31"/>
    <col min="7169" max="7169" width="5.85546875" style="31" customWidth="1"/>
    <col min="7170" max="7170" width="34.7109375" style="31" customWidth="1"/>
    <col min="7171" max="7176" width="12.7109375" style="31" customWidth="1"/>
    <col min="7177" max="7424" width="9.140625" style="31"/>
    <col min="7425" max="7425" width="5.85546875" style="31" customWidth="1"/>
    <col min="7426" max="7426" width="34.7109375" style="31" customWidth="1"/>
    <col min="7427" max="7432" width="12.7109375" style="31" customWidth="1"/>
    <col min="7433" max="7680" width="9.140625" style="31"/>
    <col min="7681" max="7681" width="5.85546875" style="31" customWidth="1"/>
    <col min="7682" max="7682" width="34.7109375" style="31" customWidth="1"/>
    <col min="7683" max="7688" width="12.7109375" style="31" customWidth="1"/>
    <col min="7689" max="7936" width="9.140625" style="31"/>
    <col min="7937" max="7937" width="5.85546875" style="31" customWidth="1"/>
    <col min="7938" max="7938" width="34.7109375" style="31" customWidth="1"/>
    <col min="7939" max="7944" width="12.7109375" style="31" customWidth="1"/>
    <col min="7945" max="8192" width="9.140625" style="31"/>
    <col min="8193" max="8193" width="5.85546875" style="31" customWidth="1"/>
    <col min="8194" max="8194" width="34.7109375" style="31" customWidth="1"/>
    <col min="8195" max="8200" width="12.7109375" style="31" customWidth="1"/>
    <col min="8201" max="8448" width="9.140625" style="31"/>
    <col min="8449" max="8449" width="5.85546875" style="31" customWidth="1"/>
    <col min="8450" max="8450" width="34.7109375" style="31" customWidth="1"/>
    <col min="8451" max="8456" width="12.7109375" style="31" customWidth="1"/>
    <col min="8457" max="8704" width="9.140625" style="31"/>
    <col min="8705" max="8705" width="5.85546875" style="31" customWidth="1"/>
    <col min="8706" max="8706" width="34.7109375" style="31" customWidth="1"/>
    <col min="8707" max="8712" width="12.7109375" style="31" customWidth="1"/>
    <col min="8713" max="8960" width="9.140625" style="31"/>
    <col min="8961" max="8961" width="5.85546875" style="31" customWidth="1"/>
    <col min="8962" max="8962" width="34.7109375" style="31" customWidth="1"/>
    <col min="8963" max="8968" width="12.7109375" style="31" customWidth="1"/>
    <col min="8969" max="9216" width="9.140625" style="31"/>
    <col min="9217" max="9217" width="5.85546875" style="31" customWidth="1"/>
    <col min="9218" max="9218" width="34.7109375" style="31" customWidth="1"/>
    <col min="9219" max="9224" width="12.7109375" style="31" customWidth="1"/>
    <col min="9225" max="9472" width="9.140625" style="31"/>
    <col min="9473" max="9473" width="5.85546875" style="31" customWidth="1"/>
    <col min="9474" max="9474" width="34.7109375" style="31" customWidth="1"/>
    <col min="9475" max="9480" width="12.7109375" style="31" customWidth="1"/>
    <col min="9481" max="9728" width="9.140625" style="31"/>
    <col min="9729" max="9729" width="5.85546875" style="31" customWidth="1"/>
    <col min="9730" max="9730" width="34.7109375" style="31" customWidth="1"/>
    <col min="9731" max="9736" width="12.7109375" style="31" customWidth="1"/>
    <col min="9737" max="9984" width="9.140625" style="31"/>
    <col min="9985" max="9985" width="5.85546875" style="31" customWidth="1"/>
    <col min="9986" max="9986" width="34.7109375" style="31" customWidth="1"/>
    <col min="9987" max="9992" width="12.7109375" style="31" customWidth="1"/>
    <col min="9993" max="10240" width="9.140625" style="31"/>
    <col min="10241" max="10241" width="5.85546875" style="31" customWidth="1"/>
    <col min="10242" max="10242" width="34.7109375" style="31" customWidth="1"/>
    <col min="10243" max="10248" width="12.7109375" style="31" customWidth="1"/>
    <col min="10249" max="10496" width="9.140625" style="31"/>
    <col min="10497" max="10497" width="5.85546875" style="31" customWidth="1"/>
    <col min="10498" max="10498" width="34.7109375" style="31" customWidth="1"/>
    <col min="10499" max="10504" width="12.7109375" style="31" customWidth="1"/>
    <col min="10505" max="10752" width="9.140625" style="31"/>
    <col min="10753" max="10753" width="5.85546875" style="31" customWidth="1"/>
    <col min="10754" max="10754" width="34.7109375" style="31" customWidth="1"/>
    <col min="10755" max="10760" width="12.7109375" style="31" customWidth="1"/>
    <col min="10761" max="11008" width="9.140625" style="31"/>
    <col min="11009" max="11009" width="5.85546875" style="31" customWidth="1"/>
    <col min="11010" max="11010" width="34.7109375" style="31" customWidth="1"/>
    <col min="11011" max="11016" width="12.7109375" style="31" customWidth="1"/>
    <col min="11017" max="11264" width="9.140625" style="31"/>
    <col min="11265" max="11265" width="5.85546875" style="31" customWidth="1"/>
    <col min="11266" max="11266" width="34.7109375" style="31" customWidth="1"/>
    <col min="11267" max="11272" width="12.7109375" style="31" customWidth="1"/>
    <col min="11273" max="11520" width="9.140625" style="31"/>
    <col min="11521" max="11521" width="5.85546875" style="31" customWidth="1"/>
    <col min="11522" max="11522" width="34.7109375" style="31" customWidth="1"/>
    <col min="11523" max="11528" width="12.7109375" style="31" customWidth="1"/>
    <col min="11529" max="11776" width="9.140625" style="31"/>
    <col min="11777" max="11777" width="5.85546875" style="31" customWidth="1"/>
    <col min="11778" max="11778" width="34.7109375" style="31" customWidth="1"/>
    <col min="11779" max="11784" width="12.7109375" style="31" customWidth="1"/>
    <col min="11785" max="12032" width="9.140625" style="31"/>
    <col min="12033" max="12033" width="5.85546875" style="31" customWidth="1"/>
    <col min="12034" max="12034" width="34.7109375" style="31" customWidth="1"/>
    <col min="12035" max="12040" width="12.7109375" style="31" customWidth="1"/>
    <col min="12041" max="12288" width="9.140625" style="31"/>
    <col min="12289" max="12289" width="5.85546875" style="31" customWidth="1"/>
    <col min="12290" max="12290" width="34.7109375" style="31" customWidth="1"/>
    <col min="12291" max="12296" width="12.7109375" style="31" customWidth="1"/>
    <col min="12297" max="12544" width="9.140625" style="31"/>
    <col min="12545" max="12545" width="5.85546875" style="31" customWidth="1"/>
    <col min="12546" max="12546" width="34.7109375" style="31" customWidth="1"/>
    <col min="12547" max="12552" width="12.7109375" style="31" customWidth="1"/>
    <col min="12553" max="12800" width="9.140625" style="31"/>
    <col min="12801" max="12801" width="5.85546875" style="31" customWidth="1"/>
    <col min="12802" max="12802" width="34.7109375" style="31" customWidth="1"/>
    <col min="12803" max="12808" width="12.7109375" style="31" customWidth="1"/>
    <col min="12809" max="13056" width="9.140625" style="31"/>
    <col min="13057" max="13057" width="5.85546875" style="31" customWidth="1"/>
    <col min="13058" max="13058" width="34.7109375" style="31" customWidth="1"/>
    <col min="13059" max="13064" width="12.7109375" style="31" customWidth="1"/>
    <col min="13065" max="13312" width="9.140625" style="31"/>
    <col min="13313" max="13313" width="5.85546875" style="31" customWidth="1"/>
    <col min="13314" max="13314" width="34.7109375" style="31" customWidth="1"/>
    <col min="13315" max="13320" width="12.7109375" style="31" customWidth="1"/>
    <col min="13321" max="13568" width="9.140625" style="31"/>
    <col min="13569" max="13569" width="5.85546875" style="31" customWidth="1"/>
    <col min="13570" max="13570" width="34.7109375" style="31" customWidth="1"/>
    <col min="13571" max="13576" width="12.7109375" style="31" customWidth="1"/>
    <col min="13577" max="13824" width="9.140625" style="31"/>
    <col min="13825" max="13825" width="5.85546875" style="31" customWidth="1"/>
    <col min="13826" max="13826" width="34.7109375" style="31" customWidth="1"/>
    <col min="13827" max="13832" width="12.7109375" style="31" customWidth="1"/>
    <col min="13833" max="14080" width="9.140625" style="31"/>
    <col min="14081" max="14081" width="5.85546875" style="31" customWidth="1"/>
    <col min="14082" max="14082" width="34.7109375" style="31" customWidth="1"/>
    <col min="14083" max="14088" width="12.7109375" style="31" customWidth="1"/>
    <col min="14089" max="14336" width="9.140625" style="31"/>
    <col min="14337" max="14337" width="5.85546875" style="31" customWidth="1"/>
    <col min="14338" max="14338" width="34.7109375" style="31" customWidth="1"/>
    <col min="14339" max="14344" width="12.7109375" style="31" customWidth="1"/>
    <col min="14345" max="14592" width="9.140625" style="31"/>
    <col min="14593" max="14593" width="5.85546875" style="31" customWidth="1"/>
    <col min="14594" max="14594" width="34.7109375" style="31" customWidth="1"/>
    <col min="14595" max="14600" width="12.7109375" style="31" customWidth="1"/>
    <col min="14601" max="14848" width="9.140625" style="31"/>
    <col min="14849" max="14849" width="5.85546875" style="31" customWidth="1"/>
    <col min="14850" max="14850" width="34.7109375" style="31" customWidth="1"/>
    <col min="14851" max="14856" width="12.7109375" style="31" customWidth="1"/>
    <col min="14857" max="15104" width="9.140625" style="31"/>
    <col min="15105" max="15105" width="5.85546875" style="31" customWidth="1"/>
    <col min="15106" max="15106" width="34.7109375" style="31" customWidth="1"/>
    <col min="15107" max="15112" width="12.7109375" style="31" customWidth="1"/>
    <col min="15113" max="15360" width="9.140625" style="31"/>
    <col min="15361" max="15361" width="5.85546875" style="31" customWidth="1"/>
    <col min="15362" max="15362" width="34.7109375" style="31" customWidth="1"/>
    <col min="15363" max="15368" width="12.7109375" style="31" customWidth="1"/>
    <col min="15369" max="15616" width="9.140625" style="31"/>
    <col min="15617" max="15617" width="5.85546875" style="31" customWidth="1"/>
    <col min="15618" max="15618" width="34.7109375" style="31" customWidth="1"/>
    <col min="15619" max="15624" width="12.7109375" style="31" customWidth="1"/>
    <col min="15625" max="15872" width="9.140625" style="31"/>
    <col min="15873" max="15873" width="5.85546875" style="31" customWidth="1"/>
    <col min="15874" max="15874" width="34.7109375" style="31" customWidth="1"/>
    <col min="15875" max="15880" width="12.7109375" style="31" customWidth="1"/>
    <col min="15881" max="16128" width="9.140625" style="31"/>
    <col min="16129" max="16129" width="5.85546875" style="31" customWidth="1"/>
    <col min="16130" max="16130" width="34.7109375" style="31" customWidth="1"/>
    <col min="16131" max="16136" width="12.7109375" style="31" customWidth="1"/>
    <col min="16137" max="16384" width="9.140625" style="31"/>
  </cols>
  <sheetData>
    <row r="1" spans="2:12">
      <c r="B1" s="3278" t="s">
        <v>347</v>
      </c>
      <c r="C1" s="3278"/>
      <c r="D1" s="3278"/>
      <c r="E1" s="3278"/>
      <c r="F1" s="3278"/>
      <c r="G1" s="3278"/>
      <c r="H1" s="3278"/>
      <c r="I1" s="3278"/>
    </row>
    <row r="2" spans="2:12">
      <c r="B2" s="3278" t="s">
        <v>106</v>
      </c>
      <c r="C2" s="3278"/>
      <c r="D2" s="3278"/>
      <c r="E2" s="3278"/>
      <c r="F2" s="3278"/>
      <c r="G2" s="3278"/>
      <c r="H2" s="3278"/>
      <c r="I2" s="3278"/>
    </row>
    <row r="3" spans="2:12" ht="16.5" thickBot="1">
      <c r="B3" s="3279" t="s">
        <v>107</v>
      </c>
      <c r="C3" s="3279"/>
      <c r="D3" s="3279"/>
      <c r="E3" s="3279"/>
      <c r="F3" s="3279"/>
      <c r="G3" s="3279"/>
      <c r="H3" s="3279"/>
      <c r="I3" s="3279"/>
    </row>
    <row r="4" spans="2:12" ht="36" customHeight="1" thickTop="1">
      <c r="B4" s="3280" t="s">
        <v>108</v>
      </c>
      <c r="C4" s="3282" t="s">
        <v>109</v>
      </c>
      <c r="D4" s="135" t="s">
        <v>149</v>
      </c>
      <c r="E4" s="3250" t="s">
        <v>299</v>
      </c>
      <c r="F4" s="3284"/>
      <c r="G4" s="135" t="s">
        <v>312</v>
      </c>
      <c r="H4" s="3285" t="s">
        <v>343</v>
      </c>
      <c r="I4" s="3286"/>
    </row>
    <row r="5" spans="2:12">
      <c r="B5" s="3281"/>
      <c r="C5" s="3283"/>
      <c r="D5" s="136" t="s">
        <v>110</v>
      </c>
      <c r="E5" s="136" t="s">
        <v>495</v>
      </c>
      <c r="F5" s="136" t="s">
        <v>110</v>
      </c>
      <c r="G5" s="136" t="str">
        <f>E5</f>
        <v>Mid-April</v>
      </c>
      <c r="H5" s="186" t="s">
        <v>299</v>
      </c>
      <c r="I5" s="137" t="s">
        <v>312</v>
      </c>
    </row>
    <row r="6" spans="2:12" ht="23.1" customHeight="1">
      <c r="B6" s="116">
        <v>1</v>
      </c>
      <c r="C6" s="129" t="s">
        <v>111</v>
      </c>
      <c r="D6" s="161">
        <v>403692.2</v>
      </c>
      <c r="E6" s="328">
        <f t="shared" ref="E6:G6" si="0">E7+E8+E9+E10+E11</f>
        <v>359738.6</v>
      </c>
      <c r="F6" s="162">
        <v>375562</v>
      </c>
      <c r="G6" s="162">
        <f t="shared" si="0"/>
        <v>329662.2</v>
      </c>
      <c r="H6" s="162">
        <f>H7+H8+H9+H10+H11</f>
        <v>-43953.600000000042</v>
      </c>
      <c r="I6" s="187">
        <f>I7+I8+I9+I10+I11</f>
        <v>-45899.799999999916</v>
      </c>
      <c r="K6" s="32"/>
      <c r="L6" s="32"/>
    </row>
    <row r="7" spans="2:12" ht="23.1" customHeight="1">
      <c r="B7" s="117"/>
      <c r="C7" s="130" t="s">
        <v>112</v>
      </c>
      <c r="D7" s="163">
        <v>0</v>
      </c>
      <c r="E7" s="163">
        <v>2267.5</v>
      </c>
      <c r="F7" s="293">
        <v>250</v>
      </c>
      <c r="G7" s="293">
        <v>0</v>
      </c>
      <c r="H7" s="163">
        <f>E7-D7</f>
        <v>2267.5</v>
      </c>
      <c r="I7" s="164">
        <f>G7-F7</f>
        <v>-250</v>
      </c>
      <c r="J7" s="32"/>
      <c r="K7" s="32"/>
      <c r="L7" s="32"/>
    </row>
    <row r="8" spans="2:12" ht="23.1" customHeight="1">
      <c r="B8" s="117"/>
      <c r="C8" s="130" t="s">
        <v>298</v>
      </c>
      <c r="D8" s="163">
        <v>373925.2</v>
      </c>
      <c r="E8" s="163">
        <v>310626.09999999998</v>
      </c>
      <c r="F8" s="293">
        <v>309314.19999999995</v>
      </c>
      <c r="G8" s="293">
        <v>199035</v>
      </c>
      <c r="H8" s="163">
        <f>E8-D8</f>
        <v>-63299.100000000035</v>
      </c>
      <c r="I8" s="164">
        <f>G8-F8</f>
        <v>-110279.19999999995</v>
      </c>
      <c r="K8" s="32"/>
      <c r="L8" s="32"/>
    </row>
    <row r="9" spans="2:12" ht="23.1" customHeight="1">
      <c r="B9" s="117"/>
      <c r="C9" s="130" t="s">
        <v>297</v>
      </c>
      <c r="D9" s="163">
        <v>14707.9</v>
      </c>
      <c r="E9" s="163">
        <v>5205.8</v>
      </c>
      <c r="F9" s="293">
        <v>5462.5</v>
      </c>
      <c r="G9" s="293">
        <v>2906</v>
      </c>
      <c r="H9" s="163">
        <f>E9-D9</f>
        <v>-9502.0999999999985</v>
      </c>
      <c r="I9" s="164">
        <f>G9-F9</f>
        <v>-2556.5</v>
      </c>
      <c r="K9" s="32"/>
      <c r="L9" s="32"/>
    </row>
    <row r="10" spans="2:12" ht="23.1" customHeight="1">
      <c r="B10" s="117"/>
      <c r="C10" s="130" t="s">
        <v>296</v>
      </c>
      <c r="D10" s="163">
        <v>5509.1</v>
      </c>
      <c r="E10" s="163">
        <v>1328.8</v>
      </c>
      <c r="F10" s="293">
        <v>1448.8</v>
      </c>
      <c r="G10" s="293">
        <v>2375.1</v>
      </c>
      <c r="H10" s="163">
        <f>E10-D10</f>
        <v>-4180.3</v>
      </c>
      <c r="I10" s="164">
        <f>G10-F10</f>
        <v>926.3</v>
      </c>
      <c r="K10" s="32"/>
      <c r="L10" s="32"/>
    </row>
    <row r="11" spans="2:12" ht="23.1" customHeight="1">
      <c r="B11" s="118"/>
      <c r="C11" s="131" t="s">
        <v>295</v>
      </c>
      <c r="D11" s="165">
        <v>9550</v>
      </c>
      <c r="E11" s="165">
        <v>40310.400000000001</v>
      </c>
      <c r="F11" s="294">
        <v>59086.499999999978</v>
      </c>
      <c r="G11" s="294">
        <v>125346.1</v>
      </c>
      <c r="H11" s="163">
        <f>E11-D11</f>
        <v>30760.400000000001</v>
      </c>
      <c r="I11" s="164">
        <f>G11-F11</f>
        <v>66259.600000000035</v>
      </c>
      <c r="K11" s="32"/>
      <c r="L11" s="32"/>
    </row>
    <row r="12" spans="2:12" s="34" customFormat="1" ht="23.1" customHeight="1">
      <c r="B12" s="116">
        <v>2</v>
      </c>
      <c r="C12" s="129" t="s">
        <v>113</v>
      </c>
      <c r="D12" s="161">
        <v>761947</v>
      </c>
      <c r="E12" s="328">
        <f t="shared" ref="E12" si="1">E13+E14+E15+E16+E17</f>
        <v>922907</v>
      </c>
      <c r="F12" s="162">
        <v>873757</v>
      </c>
      <c r="G12" s="161">
        <f t="shared" ref="G12" si="2">G13+G14+G15+G16+G17</f>
        <v>1038896.8</v>
      </c>
      <c r="H12" s="162">
        <f>H13+H14+H15+H16+H17</f>
        <v>160959.99999999997</v>
      </c>
      <c r="I12" s="187">
        <f>I13+I14+I15+I16+I17</f>
        <v>165139.79999999993</v>
      </c>
      <c r="J12" s="33"/>
      <c r="K12" s="32"/>
      <c r="L12" s="32"/>
    </row>
    <row r="13" spans="2:12" ht="23.1" customHeight="1">
      <c r="B13" s="117"/>
      <c r="C13" s="130" t="s">
        <v>112</v>
      </c>
      <c r="D13" s="163">
        <v>16484</v>
      </c>
      <c r="E13" s="163">
        <v>16484</v>
      </c>
      <c r="F13" s="293">
        <v>8786.2000000000007</v>
      </c>
      <c r="G13" s="293">
        <v>8786.2000000000007</v>
      </c>
      <c r="H13" s="163">
        <f>E13-D13</f>
        <v>0</v>
      </c>
      <c r="I13" s="164">
        <f>G13-F13</f>
        <v>0</v>
      </c>
      <c r="K13" s="32"/>
      <c r="L13" s="32"/>
    </row>
    <row r="14" spans="2:12" ht="23.1" customHeight="1">
      <c r="B14" s="117"/>
      <c r="C14" s="130" t="s">
        <v>298</v>
      </c>
      <c r="D14" s="163">
        <v>642357.9</v>
      </c>
      <c r="E14" s="163">
        <v>762597.5</v>
      </c>
      <c r="F14" s="293">
        <v>722544.79999999993</v>
      </c>
      <c r="G14" s="293">
        <v>792419.5</v>
      </c>
      <c r="H14" s="163">
        <f>E14-D14</f>
        <v>120239.59999999998</v>
      </c>
      <c r="I14" s="164">
        <f>G14-F14</f>
        <v>69874.70000000007</v>
      </c>
      <c r="K14" s="32"/>
      <c r="L14" s="32"/>
    </row>
    <row r="15" spans="2:12" ht="23.1" customHeight="1">
      <c r="B15" s="117"/>
      <c r="C15" s="130" t="s">
        <v>297</v>
      </c>
      <c r="D15" s="163">
        <v>77534.399999999994</v>
      </c>
      <c r="E15" s="163">
        <v>85359.2</v>
      </c>
      <c r="F15" s="293">
        <v>85065.8</v>
      </c>
      <c r="G15" s="293">
        <v>83415.399999999994</v>
      </c>
      <c r="H15" s="163">
        <f>E15-D15</f>
        <v>7824.8000000000029</v>
      </c>
      <c r="I15" s="164">
        <f>G15-F15</f>
        <v>-1650.4000000000087</v>
      </c>
      <c r="K15" s="32"/>
      <c r="L15" s="32"/>
    </row>
    <row r="16" spans="2:12" ht="23.1" customHeight="1">
      <c r="B16" s="117"/>
      <c r="C16" s="130" t="s">
        <v>296</v>
      </c>
      <c r="D16" s="163">
        <v>16971</v>
      </c>
      <c r="E16" s="163">
        <v>17341</v>
      </c>
      <c r="F16" s="293">
        <v>16257.9</v>
      </c>
      <c r="G16" s="293">
        <v>15825.3</v>
      </c>
      <c r="H16" s="163">
        <f>E16-D16</f>
        <v>370</v>
      </c>
      <c r="I16" s="164">
        <f>G16-F16</f>
        <v>-432.60000000000036</v>
      </c>
      <c r="K16" s="32"/>
      <c r="L16" s="32"/>
    </row>
    <row r="17" spans="2:12" ht="23.1" customHeight="1">
      <c r="B17" s="118"/>
      <c r="C17" s="131" t="s">
        <v>114</v>
      </c>
      <c r="D17" s="165">
        <v>8599.7000000000007</v>
      </c>
      <c r="E17" s="165">
        <v>41125.300000000003</v>
      </c>
      <c r="F17" s="294">
        <v>41102.300000000105</v>
      </c>
      <c r="G17" s="294">
        <v>138450.4</v>
      </c>
      <c r="H17" s="163">
        <f>E17-D17</f>
        <v>32525.600000000002</v>
      </c>
      <c r="I17" s="164">
        <f>G17-F17</f>
        <v>97348.099999999889</v>
      </c>
      <c r="K17" s="32"/>
      <c r="L17" s="32"/>
    </row>
    <row r="18" spans="2:12" s="34" customFormat="1" ht="23.1" customHeight="1">
      <c r="B18" s="116">
        <v>3</v>
      </c>
      <c r="C18" s="129" t="s">
        <v>115</v>
      </c>
      <c r="D18" s="162">
        <v>11120.1</v>
      </c>
      <c r="E18" s="329">
        <f t="shared" ref="E18" si="3">E19+E20+E21+E22+E23</f>
        <v>15020.199999999999</v>
      </c>
      <c r="F18" s="162">
        <v>13415.1</v>
      </c>
      <c r="G18" s="162">
        <f t="shared" ref="G18" si="4">G19+G20+G21+G22+G23</f>
        <v>13915.1</v>
      </c>
      <c r="H18" s="162">
        <f>H19+H20+H21+H22+H23</f>
        <v>3900.0999999999995</v>
      </c>
      <c r="I18" s="187">
        <f>I19+I20+I21+I22+I23</f>
        <v>2795.0000000000014</v>
      </c>
      <c r="J18" s="33"/>
      <c r="K18" s="32"/>
      <c r="L18" s="32"/>
    </row>
    <row r="19" spans="2:12" ht="28.5" customHeight="1">
      <c r="B19" s="117"/>
      <c r="C19" s="132" t="s">
        <v>129</v>
      </c>
      <c r="D19" s="163">
        <v>3906.4</v>
      </c>
      <c r="E19" s="163">
        <v>3906.4</v>
      </c>
      <c r="F19" s="293">
        <v>3906.3999999999996</v>
      </c>
      <c r="G19" s="293">
        <v>1895.4</v>
      </c>
      <c r="H19" s="163">
        <f>E19-D19</f>
        <v>0</v>
      </c>
      <c r="I19" s="164">
        <f>G19-F19</f>
        <v>-2010.9999999999995</v>
      </c>
      <c r="K19" s="32"/>
      <c r="L19" s="32"/>
    </row>
    <row r="20" spans="2:12" ht="23.1" customHeight="1">
      <c r="B20" s="117"/>
      <c r="C20" s="130" t="s">
        <v>298</v>
      </c>
      <c r="D20" s="163">
        <v>0</v>
      </c>
      <c r="E20" s="163">
        <v>0</v>
      </c>
      <c r="F20" s="293">
        <v>0</v>
      </c>
      <c r="G20" s="293">
        <v>0</v>
      </c>
      <c r="H20" s="163">
        <f>E20-D20</f>
        <v>0</v>
      </c>
      <c r="I20" s="164">
        <f>G20-F20</f>
        <v>0</v>
      </c>
      <c r="K20" s="32"/>
      <c r="L20" s="32"/>
    </row>
    <row r="21" spans="2:12" ht="23.1" customHeight="1">
      <c r="B21" s="117"/>
      <c r="C21" s="130" t="s">
        <v>297</v>
      </c>
      <c r="D21" s="163">
        <v>0</v>
      </c>
      <c r="E21" s="163">
        <v>0</v>
      </c>
      <c r="F21" s="293">
        <v>0</v>
      </c>
      <c r="G21" s="293">
        <v>0</v>
      </c>
      <c r="H21" s="163">
        <f>E21-D21</f>
        <v>0</v>
      </c>
      <c r="I21" s="164">
        <f>G21-F21</f>
        <v>0</v>
      </c>
      <c r="K21" s="32"/>
      <c r="L21" s="32"/>
    </row>
    <row r="22" spans="2:12" ht="23.1" customHeight="1">
      <c r="B22" s="117"/>
      <c r="C22" s="130" t="s">
        <v>296</v>
      </c>
      <c r="D22" s="163">
        <v>0</v>
      </c>
      <c r="E22" s="163">
        <v>0</v>
      </c>
      <c r="F22" s="293">
        <v>0</v>
      </c>
      <c r="G22" s="293">
        <v>0</v>
      </c>
      <c r="H22" s="163">
        <f>E22-D22</f>
        <v>0</v>
      </c>
      <c r="I22" s="164">
        <f>G22-F22</f>
        <v>0</v>
      </c>
      <c r="K22" s="32"/>
      <c r="L22" s="32"/>
    </row>
    <row r="23" spans="2:12" ht="23.1" customHeight="1">
      <c r="B23" s="118"/>
      <c r="C23" s="131" t="s">
        <v>295</v>
      </c>
      <c r="D23" s="165">
        <v>7213.7</v>
      </c>
      <c r="E23" s="165">
        <v>11113.8</v>
      </c>
      <c r="F23" s="294">
        <v>7213.7</v>
      </c>
      <c r="G23" s="294">
        <v>12019.7</v>
      </c>
      <c r="H23" s="163">
        <f>E23-D23</f>
        <v>3900.0999999999995</v>
      </c>
      <c r="I23" s="164">
        <f>G23-F23</f>
        <v>4806.0000000000009</v>
      </c>
      <c r="K23" s="32"/>
      <c r="L23" s="32"/>
    </row>
    <row r="24" spans="2:12" s="34" customFormat="1" ht="23.1" customHeight="1">
      <c r="B24" s="116">
        <v>4</v>
      </c>
      <c r="C24" s="129" t="s">
        <v>116</v>
      </c>
      <c r="D24" s="161">
        <v>227</v>
      </c>
      <c r="E24" s="328">
        <f t="shared" ref="E24" si="5">E25+E26</f>
        <v>363.3</v>
      </c>
      <c r="F24" s="162">
        <v>330.4</v>
      </c>
      <c r="G24" s="161">
        <f t="shared" ref="G24" si="6">G25+G26</f>
        <v>482.1</v>
      </c>
      <c r="H24" s="162">
        <f>H25+H26</f>
        <v>482.1</v>
      </c>
      <c r="I24" s="187">
        <f>I25+I26</f>
        <v>151.70000000000005</v>
      </c>
      <c r="K24" s="32"/>
      <c r="L24" s="32"/>
    </row>
    <row r="25" spans="2:12" ht="23.1" customHeight="1">
      <c r="B25" s="117"/>
      <c r="C25" s="130" t="s">
        <v>112</v>
      </c>
      <c r="D25" s="163">
        <v>6.5</v>
      </c>
      <c r="E25" s="163">
        <v>6.5</v>
      </c>
      <c r="F25" s="163">
        <v>6.5</v>
      </c>
      <c r="G25" s="163">
        <v>6</v>
      </c>
      <c r="H25" s="163">
        <v>6</v>
      </c>
      <c r="I25" s="164">
        <f t="shared" ref="I25:I32" si="7">G25-F25</f>
        <v>-0.5</v>
      </c>
      <c r="K25" s="32"/>
      <c r="L25" s="32"/>
    </row>
    <row r="26" spans="2:12" ht="23.1" customHeight="1">
      <c r="B26" s="118"/>
      <c r="C26" s="131" t="s">
        <v>117</v>
      </c>
      <c r="D26" s="165">
        <v>220.5</v>
      </c>
      <c r="E26" s="165">
        <v>356.8</v>
      </c>
      <c r="F26" s="165">
        <v>323.89999999999998</v>
      </c>
      <c r="G26" s="165">
        <v>476.1</v>
      </c>
      <c r="H26" s="163">
        <v>476.1</v>
      </c>
      <c r="I26" s="164">
        <f t="shared" si="7"/>
        <v>152.20000000000005</v>
      </c>
      <c r="K26" s="32"/>
      <c r="L26" s="32"/>
    </row>
    <row r="27" spans="2:12" s="34" customFormat="1" ht="23.1" customHeight="1">
      <c r="B27" s="116">
        <v>5</v>
      </c>
      <c r="C27" s="129" t="s">
        <v>118</v>
      </c>
      <c r="D27" s="161">
        <v>1176986.3</v>
      </c>
      <c r="E27" s="328">
        <f>SUM(E28:E32)</f>
        <v>1298029.1000000001</v>
      </c>
      <c r="F27" s="161">
        <v>1263064.5</v>
      </c>
      <c r="G27" s="161">
        <f>SUM(G28:G32)</f>
        <v>1382956.2</v>
      </c>
      <c r="H27" s="161">
        <f t="shared" ref="H27:H32" si="8">E27-D27</f>
        <v>121042.80000000005</v>
      </c>
      <c r="I27" s="166">
        <f t="shared" si="7"/>
        <v>119891.69999999995</v>
      </c>
      <c r="J27" s="33"/>
      <c r="K27" s="32"/>
      <c r="L27" s="32"/>
    </row>
    <row r="28" spans="2:12" ht="23.1" customHeight="1">
      <c r="B28" s="119"/>
      <c r="C28" s="130" t="s">
        <v>112</v>
      </c>
      <c r="D28" s="163">
        <v>20396.900000000001</v>
      </c>
      <c r="E28" s="330">
        <f>E7+E13+E19+E25</f>
        <v>22664.400000000001</v>
      </c>
      <c r="F28" s="163">
        <v>12044.900000000001</v>
      </c>
      <c r="G28" s="163">
        <f>G7+G13+G19+G25</f>
        <v>10687.6</v>
      </c>
      <c r="H28" s="163">
        <f t="shared" si="8"/>
        <v>2267.5</v>
      </c>
      <c r="I28" s="164">
        <f t="shared" si="7"/>
        <v>-1357.3000000000011</v>
      </c>
      <c r="J28" s="32"/>
      <c r="K28" s="32"/>
      <c r="L28" s="32"/>
    </row>
    <row r="29" spans="2:12" ht="23.1" customHeight="1">
      <c r="B29" s="119"/>
      <c r="C29" s="130" t="s">
        <v>298</v>
      </c>
      <c r="D29" s="163">
        <v>1016283.1</v>
      </c>
      <c r="E29" s="330">
        <f>E8+E14+E20</f>
        <v>1073223.6000000001</v>
      </c>
      <c r="F29" s="163">
        <v>1031858.9999999999</v>
      </c>
      <c r="G29" s="163">
        <f t="shared" ref="G29:G31" si="9">G8+G14+G20</f>
        <v>991454.5</v>
      </c>
      <c r="H29" s="163">
        <f t="shared" si="8"/>
        <v>56940.500000000116</v>
      </c>
      <c r="I29" s="164">
        <f t="shared" si="7"/>
        <v>-40404.499999999884</v>
      </c>
      <c r="K29" s="32"/>
      <c r="L29" s="32"/>
    </row>
    <row r="30" spans="2:12" ht="23.1" customHeight="1">
      <c r="B30" s="119"/>
      <c r="C30" s="130" t="s">
        <v>297</v>
      </c>
      <c r="D30" s="163">
        <v>92242.3</v>
      </c>
      <c r="E30" s="330">
        <f>E9+E15+E21</f>
        <v>90565</v>
      </c>
      <c r="F30" s="163">
        <v>90528.3</v>
      </c>
      <c r="G30" s="163">
        <f t="shared" si="9"/>
        <v>86321.4</v>
      </c>
      <c r="H30" s="163">
        <f t="shared" si="8"/>
        <v>-1677.3000000000029</v>
      </c>
      <c r="I30" s="164">
        <f t="shared" si="7"/>
        <v>-4206.9000000000087</v>
      </c>
      <c r="K30" s="32"/>
      <c r="L30" s="32"/>
    </row>
    <row r="31" spans="2:12" ht="23.1" customHeight="1">
      <c r="B31" s="119"/>
      <c r="C31" s="130" t="s">
        <v>296</v>
      </c>
      <c r="D31" s="163">
        <v>22480.1</v>
      </c>
      <c r="E31" s="330">
        <f>E10+E16+E22</f>
        <v>18669.8</v>
      </c>
      <c r="F31" s="163">
        <v>17706.7</v>
      </c>
      <c r="G31" s="163">
        <f t="shared" si="9"/>
        <v>18200.399999999998</v>
      </c>
      <c r="H31" s="163">
        <f t="shared" si="8"/>
        <v>-3810.2999999999993</v>
      </c>
      <c r="I31" s="164">
        <f t="shared" si="7"/>
        <v>493.69999999999709</v>
      </c>
      <c r="K31" s="32"/>
    </row>
    <row r="32" spans="2:12" ht="18" customHeight="1" thickBot="1">
      <c r="B32" s="120"/>
      <c r="C32" s="133" t="s">
        <v>295</v>
      </c>
      <c r="D32" s="167">
        <v>25583.9</v>
      </c>
      <c r="E32" s="331">
        <f>E11+E17+E23+E26</f>
        <v>92906.300000000017</v>
      </c>
      <c r="F32" s="167">
        <v>110925.60000000006</v>
      </c>
      <c r="G32" s="167">
        <f>G11+G17+G23+G26</f>
        <v>276292.3</v>
      </c>
      <c r="H32" s="167">
        <f t="shared" si="8"/>
        <v>67322.400000000023</v>
      </c>
      <c r="I32" s="168">
        <f t="shared" si="7"/>
        <v>165366.69999999992</v>
      </c>
      <c r="K32" s="32"/>
    </row>
    <row r="33" spans="2:6" ht="16.5" thickTop="1">
      <c r="B33" s="104" t="s">
        <v>322</v>
      </c>
    </row>
    <row r="34" spans="2:6">
      <c r="E34" s="21"/>
    </row>
    <row r="35" spans="2:6">
      <c r="D35" s="32"/>
      <c r="E35" s="32"/>
      <c r="F35" s="32"/>
    </row>
    <row r="36" spans="2:6">
      <c r="D36" s="32"/>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zoomScale="86" zoomScaleNormal="86" workbookViewId="0">
      <selection activeCell="A2" sqref="A2:K2"/>
    </sheetView>
  </sheetViews>
  <sheetFormatPr defaultColWidth="11" defaultRowHeight="17.100000000000001" customHeight="1"/>
  <cols>
    <col min="1" max="1" width="56.28515625" style="1907" bestFit="1" customWidth="1"/>
    <col min="2" max="2" width="15" style="1907" customWidth="1"/>
    <col min="3" max="3" width="15.42578125" style="1907" customWidth="1"/>
    <col min="4" max="4" width="14.140625" style="1907" customWidth="1"/>
    <col min="5" max="5" width="14" style="1907" customWidth="1"/>
    <col min="6" max="6" width="11.7109375" style="1907" bestFit="1" customWidth="1"/>
    <col min="7" max="7" width="2.28515625" style="1907" bestFit="1" customWidth="1"/>
    <col min="8" max="8" width="8.5703125" style="1907" bestFit="1" customWidth="1"/>
    <col min="9" max="9" width="12.5703125" style="1907" customWidth="1"/>
    <col min="10" max="10" width="3" style="1907" customWidth="1"/>
    <col min="11" max="11" width="8.5703125" style="1907" bestFit="1" customWidth="1"/>
    <col min="12" max="13" width="11" style="1907"/>
    <col min="14" max="14" width="20.42578125" style="1907" bestFit="1" customWidth="1"/>
    <col min="15" max="254" width="11" style="1907"/>
    <col min="255" max="255" width="46.7109375" style="1907" bestFit="1" customWidth="1"/>
    <col min="256" max="256" width="11.85546875" style="1907" customWidth="1"/>
    <col min="257" max="257" width="12.42578125" style="1907" customWidth="1"/>
    <col min="258" max="258" width="12.5703125" style="1907" customWidth="1"/>
    <col min="259" max="259" width="11.7109375" style="1907" customWidth="1"/>
    <col min="260" max="260" width="10.7109375" style="1907" customWidth="1"/>
    <col min="261" max="261" width="2.42578125" style="1907" bestFit="1" customWidth="1"/>
    <col min="262" max="262" width="8.5703125" style="1907" customWidth="1"/>
    <col min="263" max="263" width="12.42578125" style="1907" customWidth="1"/>
    <col min="264" max="264" width="2.140625" style="1907" customWidth="1"/>
    <col min="265" max="265" width="9.42578125" style="1907" customWidth="1"/>
    <col min="266" max="510" width="11" style="1907"/>
    <col min="511" max="511" width="46.7109375" style="1907" bestFit="1" customWidth="1"/>
    <col min="512" max="512" width="11.85546875" style="1907" customWidth="1"/>
    <col min="513" max="513" width="12.42578125" style="1907" customWidth="1"/>
    <col min="514" max="514" width="12.5703125" style="1907" customWidth="1"/>
    <col min="515" max="515" width="11.7109375" style="1907" customWidth="1"/>
    <col min="516" max="516" width="10.7109375" style="1907" customWidth="1"/>
    <col min="517" max="517" width="2.42578125" style="1907" bestFit="1" customWidth="1"/>
    <col min="518" max="518" width="8.5703125" style="1907" customWidth="1"/>
    <col min="519" max="519" width="12.42578125" style="1907" customWidth="1"/>
    <col min="520" max="520" width="2.140625" style="1907" customWidth="1"/>
    <col min="521" max="521" width="9.42578125" style="1907" customWidth="1"/>
    <col min="522" max="766" width="11" style="1907"/>
    <col min="767" max="767" width="46.7109375" style="1907" bestFit="1" customWidth="1"/>
    <col min="768" max="768" width="11.85546875" style="1907" customWidth="1"/>
    <col min="769" max="769" width="12.42578125" style="1907" customWidth="1"/>
    <col min="770" max="770" width="12.5703125" style="1907" customWidth="1"/>
    <col min="771" max="771" width="11.7109375" style="1907" customWidth="1"/>
    <col min="772" max="772" width="10.7109375" style="1907" customWidth="1"/>
    <col min="773" max="773" width="2.42578125" style="1907" bestFit="1" customWidth="1"/>
    <col min="774" max="774" width="8.5703125" style="1907" customWidth="1"/>
    <col min="775" max="775" width="12.42578125" style="1907" customWidth="1"/>
    <col min="776" max="776" width="2.140625" style="1907" customWidth="1"/>
    <col min="777" max="777" width="9.42578125" style="1907" customWidth="1"/>
    <col min="778" max="1022" width="11" style="1907"/>
    <col min="1023" max="1023" width="46.7109375" style="1907" bestFit="1" customWidth="1"/>
    <col min="1024" max="1024" width="11.85546875" style="1907" customWidth="1"/>
    <col min="1025" max="1025" width="12.42578125" style="1907" customWidth="1"/>
    <col min="1026" max="1026" width="12.5703125" style="1907" customWidth="1"/>
    <col min="1027" max="1027" width="11.7109375" style="1907" customWidth="1"/>
    <col min="1028" max="1028" width="10.7109375" style="1907" customWidth="1"/>
    <col min="1029" max="1029" width="2.42578125" style="1907" bestFit="1" customWidth="1"/>
    <col min="1030" max="1030" width="8.5703125" style="1907" customWidth="1"/>
    <col min="1031" max="1031" width="12.42578125" style="1907" customWidth="1"/>
    <col min="1032" max="1032" width="2.140625" style="1907" customWidth="1"/>
    <col min="1033" max="1033" width="9.42578125" style="1907" customWidth="1"/>
    <col min="1034" max="1278" width="11" style="1907"/>
    <col min="1279" max="1279" width="46.7109375" style="1907" bestFit="1" customWidth="1"/>
    <col min="1280" max="1280" width="11.85546875" style="1907" customWidth="1"/>
    <col min="1281" max="1281" width="12.42578125" style="1907" customWidth="1"/>
    <col min="1282" max="1282" width="12.5703125" style="1907" customWidth="1"/>
    <col min="1283" max="1283" width="11.7109375" style="1907" customWidth="1"/>
    <col min="1284" max="1284" width="10.7109375" style="1907" customWidth="1"/>
    <col min="1285" max="1285" width="2.42578125" style="1907" bestFit="1" customWidth="1"/>
    <col min="1286" max="1286" width="8.5703125" style="1907" customWidth="1"/>
    <col min="1287" max="1287" width="12.42578125" style="1907" customWidth="1"/>
    <col min="1288" max="1288" width="2.140625" style="1907" customWidth="1"/>
    <col min="1289" max="1289" width="9.42578125" style="1907" customWidth="1"/>
    <col min="1290" max="1534" width="11" style="1907"/>
    <col min="1535" max="1535" width="46.7109375" style="1907" bestFit="1" customWidth="1"/>
    <col min="1536" max="1536" width="11.85546875" style="1907" customWidth="1"/>
    <col min="1537" max="1537" width="12.42578125" style="1907" customWidth="1"/>
    <col min="1538" max="1538" width="12.5703125" style="1907" customWidth="1"/>
    <col min="1539" max="1539" width="11.7109375" style="1907" customWidth="1"/>
    <col min="1540" max="1540" width="10.7109375" style="1907" customWidth="1"/>
    <col min="1541" max="1541" width="2.42578125" style="1907" bestFit="1" customWidth="1"/>
    <col min="1542" max="1542" width="8.5703125" style="1907" customWidth="1"/>
    <col min="1543" max="1543" width="12.42578125" style="1907" customWidth="1"/>
    <col min="1544" max="1544" width="2.140625" style="1907" customWidth="1"/>
    <col min="1545" max="1545" width="9.42578125" style="1907" customWidth="1"/>
    <col min="1546" max="1790" width="11" style="1907"/>
    <col min="1791" max="1791" width="46.7109375" style="1907" bestFit="1" customWidth="1"/>
    <col min="1792" max="1792" width="11.85546875" style="1907" customWidth="1"/>
    <col min="1793" max="1793" width="12.42578125" style="1907" customWidth="1"/>
    <col min="1794" max="1794" width="12.5703125" style="1907" customWidth="1"/>
    <col min="1795" max="1795" width="11.7109375" style="1907" customWidth="1"/>
    <col min="1796" max="1796" width="10.7109375" style="1907" customWidth="1"/>
    <col min="1797" max="1797" width="2.42578125" style="1907" bestFit="1" customWidth="1"/>
    <col min="1798" max="1798" width="8.5703125" style="1907" customWidth="1"/>
    <col min="1799" max="1799" width="12.42578125" style="1907" customWidth="1"/>
    <col min="1800" max="1800" width="2.140625" style="1907" customWidth="1"/>
    <col min="1801" max="1801" width="9.42578125" style="1907" customWidth="1"/>
    <col min="1802" max="2046" width="11" style="1907"/>
    <col min="2047" max="2047" width="46.7109375" style="1907" bestFit="1" customWidth="1"/>
    <col min="2048" max="2048" width="11.85546875" style="1907" customWidth="1"/>
    <col min="2049" max="2049" width="12.42578125" style="1907" customWidth="1"/>
    <col min="2050" max="2050" width="12.5703125" style="1907" customWidth="1"/>
    <col min="2051" max="2051" width="11.7109375" style="1907" customWidth="1"/>
    <col min="2052" max="2052" width="10.7109375" style="1907" customWidth="1"/>
    <col min="2053" max="2053" width="2.42578125" style="1907" bestFit="1" customWidth="1"/>
    <col min="2054" max="2054" width="8.5703125" style="1907" customWidth="1"/>
    <col min="2055" max="2055" width="12.42578125" style="1907" customWidth="1"/>
    <col min="2056" max="2056" width="2.140625" style="1907" customWidth="1"/>
    <col min="2057" max="2057" width="9.42578125" style="1907" customWidth="1"/>
    <col min="2058" max="2302" width="11" style="1907"/>
    <col min="2303" max="2303" width="46.7109375" style="1907" bestFit="1" customWidth="1"/>
    <col min="2304" max="2304" width="11.85546875" style="1907" customWidth="1"/>
    <col min="2305" max="2305" width="12.42578125" style="1907" customWidth="1"/>
    <col min="2306" max="2306" width="12.5703125" style="1907" customWidth="1"/>
    <col min="2307" max="2307" width="11.7109375" style="1907" customWidth="1"/>
    <col min="2308" max="2308" width="10.7109375" style="1907" customWidth="1"/>
    <col min="2309" max="2309" width="2.42578125" style="1907" bestFit="1" customWidth="1"/>
    <col min="2310" max="2310" width="8.5703125" style="1907" customWidth="1"/>
    <col min="2311" max="2311" width="12.42578125" style="1907" customWidth="1"/>
    <col min="2312" max="2312" width="2.140625" style="1907" customWidth="1"/>
    <col min="2313" max="2313" width="9.42578125" style="1907" customWidth="1"/>
    <col min="2314" max="2558" width="11" style="1907"/>
    <col min="2559" max="2559" width="46.7109375" style="1907" bestFit="1" customWidth="1"/>
    <col min="2560" max="2560" width="11.85546875" style="1907" customWidth="1"/>
    <col min="2561" max="2561" width="12.42578125" style="1907" customWidth="1"/>
    <col min="2562" max="2562" width="12.5703125" style="1907" customWidth="1"/>
    <col min="2563" max="2563" width="11.7109375" style="1907" customWidth="1"/>
    <col min="2564" max="2564" width="10.7109375" style="1907" customWidth="1"/>
    <col min="2565" max="2565" width="2.42578125" style="1907" bestFit="1" customWidth="1"/>
    <col min="2566" max="2566" width="8.5703125" style="1907" customWidth="1"/>
    <col min="2567" max="2567" width="12.42578125" style="1907" customWidth="1"/>
    <col min="2568" max="2568" width="2.140625" style="1907" customWidth="1"/>
    <col min="2569" max="2569" width="9.42578125" style="1907" customWidth="1"/>
    <col min="2570" max="2814" width="11" style="1907"/>
    <col min="2815" max="2815" width="46.7109375" style="1907" bestFit="1" customWidth="1"/>
    <col min="2816" max="2816" width="11.85546875" style="1907" customWidth="1"/>
    <col min="2817" max="2817" width="12.42578125" style="1907" customWidth="1"/>
    <col min="2818" max="2818" width="12.5703125" style="1907" customWidth="1"/>
    <col min="2819" max="2819" width="11.7109375" style="1907" customWidth="1"/>
    <col min="2820" max="2820" width="10.7109375" style="1907" customWidth="1"/>
    <col min="2821" max="2821" width="2.42578125" style="1907" bestFit="1" customWidth="1"/>
    <col min="2822" max="2822" width="8.5703125" style="1907" customWidth="1"/>
    <col min="2823" max="2823" width="12.42578125" style="1907" customWidth="1"/>
    <col min="2824" max="2824" width="2.140625" style="1907" customWidth="1"/>
    <col min="2825" max="2825" width="9.42578125" style="1907" customWidth="1"/>
    <col min="2826" max="3070" width="11" style="1907"/>
    <col min="3071" max="3071" width="46.7109375" style="1907" bestFit="1" customWidth="1"/>
    <col min="3072" max="3072" width="11.85546875" style="1907" customWidth="1"/>
    <col min="3073" max="3073" width="12.42578125" style="1907" customWidth="1"/>
    <col min="3074" max="3074" width="12.5703125" style="1907" customWidth="1"/>
    <col min="3075" max="3075" width="11.7109375" style="1907" customWidth="1"/>
    <col min="3076" max="3076" width="10.7109375" style="1907" customWidth="1"/>
    <col min="3077" max="3077" width="2.42578125" style="1907" bestFit="1" customWidth="1"/>
    <col min="3078" max="3078" width="8.5703125" style="1907" customWidth="1"/>
    <col min="3079" max="3079" width="12.42578125" style="1907" customWidth="1"/>
    <col min="3080" max="3080" width="2.140625" style="1907" customWidth="1"/>
    <col min="3081" max="3081" width="9.42578125" style="1907" customWidth="1"/>
    <col min="3082" max="3326" width="11" style="1907"/>
    <col min="3327" max="3327" width="46.7109375" style="1907" bestFit="1" customWidth="1"/>
    <col min="3328" max="3328" width="11.85546875" style="1907" customWidth="1"/>
    <col min="3329" max="3329" width="12.42578125" style="1907" customWidth="1"/>
    <col min="3330" max="3330" width="12.5703125" style="1907" customWidth="1"/>
    <col min="3331" max="3331" width="11.7109375" style="1907" customWidth="1"/>
    <col min="3332" max="3332" width="10.7109375" style="1907" customWidth="1"/>
    <col min="3333" max="3333" width="2.42578125" style="1907" bestFit="1" customWidth="1"/>
    <col min="3334" max="3334" width="8.5703125" style="1907" customWidth="1"/>
    <col min="3335" max="3335" width="12.42578125" style="1907" customWidth="1"/>
    <col min="3336" max="3336" width="2.140625" style="1907" customWidth="1"/>
    <col min="3337" max="3337" width="9.42578125" style="1907" customWidth="1"/>
    <col min="3338" max="3582" width="11" style="1907"/>
    <col min="3583" max="3583" width="46.7109375" style="1907" bestFit="1" customWidth="1"/>
    <col min="3584" max="3584" width="11.85546875" style="1907" customWidth="1"/>
    <col min="3585" max="3585" width="12.42578125" style="1907" customWidth="1"/>
    <col min="3586" max="3586" width="12.5703125" style="1907" customWidth="1"/>
    <col min="3587" max="3587" width="11.7109375" style="1907" customWidth="1"/>
    <col min="3588" max="3588" width="10.7109375" style="1907" customWidth="1"/>
    <col min="3589" max="3589" width="2.42578125" style="1907" bestFit="1" customWidth="1"/>
    <col min="3590" max="3590" width="8.5703125" style="1907" customWidth="1"/>
    <col min="3591" max="3591" width="12.42578125" style="1907" customWidth="1"/>
    <col min="3592" max="3592" width="2.140625" style="1907" customWidth="1"/>
    <col min="3593" max="3593" width="9.42578125" style="1907" customWidth="1"/>
    <col min="3594" max="3838" width="11" style="1907"/>
    <col min="3839" max="3839" width="46.7109375" style="1907" bestFit="1" customWidth="1"/>
    <col min="3840" max="3840" width="11.85546875" style="1907" customWidth="1"/>
    <col min="3841" max="3841" width="12.42578125" style="1907" customWidth="1"/>
    <col min="3842" max="3842" width="12.5703125" style="1907" customWidth="1"/>
    <col min="3843" max="3843" width="11.7109375" style="1907" customWidth="1"/>
    <col min="3844" max="3844" width="10.7109375" style="1907" customWidth="1"/>
    <col min="3845" max="3845" width="2.42578125" style="1907" bestFit="1" customWidth="1"/>
    <col min="3846" max="3846" width="8.5703125" style="1907" customWidth="1"/>
    <col min="3847" max="3847" width="12.42578125" style="1907" customWidth="1"/>
    <col min="3848" max="3848" width="2.140625" style="1907" customWidth="1"/>
    <col min="3849" max="3849" width="9.42578125" style="1907" customWidth="1"/>
    <col min="3850" max="4094" width="11" style="1907"/>
    <col min="4095" max="4095" width="46.7109375" style="1907" bestFit="1" customWidth="1"/>
    <col min="4096" max="4096" width="11.85546875" style="1907" customWidth="1"/>
    <col min="4097" max="4097" width="12.42578125" style="1907" customWidth="1"/>
    <col min="4098" max="4098" width="12.5703125" style="1907" customWidth="1"/>
    <col min="4099" max="4099" width="11.7109375" style="1907" customWidth="1"/>
    <col min="4100" max="4100" width="10.7109375" style="1907" customWidth="1"/>
    <col min="4101" max="4101" width="2.42578125" style="1907" bestFit="1" customWidth="1"/>
    <col min="4102" max="4102" width="8.5703125" style="1907" customWidth="1"/>
    <col min="4103" max="4103" width="12.42578125" style="1907" customWidth="1"/>
    <col min="4104" max="4104" width="2.140625" style="1907" customWidth="1"/>
    <col min="4105" max="4105" width="9.42578125" style="1907" customWidth="1"/>
    <col min="4106" max="4350" width="11" style="1907"/>
    <col min="4351" max="4351" width="46.7109375" style="1907" bestFit="1" customWidth="1"/>
    <col min="4352" max="4352" width="11.85546875" style="1907" customWidth="1"/>
    <col min="4353" max="4353" width="12.42578125" style="1907" customWidth="1"/>
    <col min="4354" max="4354" width="12.5703125" style="1907" customWidth="1"/>
    <col min="4355" max="4355" width="11.7109375" style="1907" customWidth="1"/>
    <col min="4356" max="4356" width="10.7109375" style="1907" customWidth="1"/>
    <col min="4357" max="4357" width="2.42578125" style="1907" bestFit="1" customWidth="1"/>
    <col min="4358" max="4358" width="8.5703125" style="1907" customWidth="1"/>
    <col min="4359" max="4359" width="12.42578125" style="1907" customWidth="1"/>
    <col min="4360" max="4360" width="2.140625" style="1907" customWidth="1"/>
    <col min="4361" max="4361" width="9.42578125" style="1907" customWidth="1"/>
    <col min="4362" max="4606" width="11" style="1907"/>
    <col min="4607" max="4607" width="46.7109375" style="1907" bestFit="1" customWidth="1"/>
    <col min="4608" max="4608" width="11.85546875" style="1907" customWidth="1"/>
    <col min="4609" max="4609" width="12.42578125" style="1907" customWidth="1"/>
    <col min="4610" max="4610" width="12.5703125" style="1907" customWidth="1"/>
    <col min="4611" max="4611" width="11.7109375" style="1907" customWidth="1"/>
    <col min="4612" max="4612" width="10.7109375" style="1907" customWidth="1"/>
    <col min="4613" max="4613" width="2.42578125" style="1907" bestFit="1" customWidth="1"/>
    <col min="4614" max="4614" width="8.5703125" style="1907" customWidth="1"/>
    <col min="4615" max="4615" width="12.42578125" style="1907" customWidth="1"/>
    <col min="4616" max="4616" width="2.140625" style="1907" customWidth="1"/>
    <col min="4617" max="4617" width="9.42578125" style="1907" customWidth="1"/>
    <col min="4618" max="4862" width="11" style="1907"/>
    <col min="4863" max="4863" width="46.7109375" style="1907" bestFit="1" customWidth="1"/>
    <col min="4864" max="4864" width="11.85546875" style="1907" customWidth="1"/>
    <col min="4865" max="4865" width="12.42578125" style="1907" customWidth="1"/>
    <col min="4866" max="4866" width="12.5703125" style="1907" customWidth="1"/>
    <col min="4867" max="4867" width="11.7109375" style="1907" customWidth="1"/>
    <col min="4868" max="4868" width="10.7109375" style="1907" customWidth="1"/>
    <col min="4869" max="4869" width="2.42578125" style="1907" bestFit="1" customWidth="1"/>
    <col min="4870" max="4870" width="8.5703125" style="1907" customWidth="1"/>
    <col min="4871" max="4871" width="12.42578125" style="1907" customWidth="1"/>
    <col min="4872" max="4872" width="2.140625" style="1907" customWidth="1"/>
    <col min="4873" max="4873" width="9.42578125" style="1907" customWidth="1"/>
    <col min="4874" max="5118" width="11" style="1907"/>
    <col min="5119" max="5119" width="46.7109375" style="1907" bestFit="1" customWidth="1"/>
    <col min="5120" max="5120" width="11.85546875" style="1907" customWidth="1"/>
    <col min="5121" max="5121" width="12.42578125" style="1907" customWidth="1"/>
    <col min="5122" max="5122" width="12.5703125" style="1907" customWidth="1"/>
    <col min="5123" max="5123" width="11.7109375" style="1907" customWidth="1"/>
    <col min="5124" max="5124" width="10.7109375" style="1907" customWidth="1"/>
    <col min="5125" max="5125" width="2.42578125" style="1907" bestFit="1" customWidth="1"/>
    <col min="5126" max="5126" width="8.5703125" style="1907" customWidth="1"/>
    <col min="5127" max="5127" width="12.42578125" style="1907" customWidth="1"/>
    <col min="5128" max="5128" width="2.140625" style="1907" customWidth="1"/>
    <col min="5129" max="5129" width="9.42578125" style="1907" customWidth="1"/>
    <col min="5130" max="5374" width="11" style="1907"/>
    <col min="5375" max="5375" width="46.7109375" style="1907" bestFit="1" customWidth="1"/>
    <col min="5376" max="5376" width="11.85546875" style="1907" customWidth="1"/>
    <col min="5377" max="5377" width="12.42578125" style="1907" customWidth="1"/>
    <col min="5378" max="5378" width="12.5703125" style="1907" customWidth="1"/>
    <col min="5379" max="5379" width="11.7109375" style="1907" customWidth="1"/>
    <col min="5380" max="5380" width="10.7109375" style="1907" customWidth="1"/>
    <col min="5381" max="5381" width="2.42578125" style="1907" bestFit="1" customWidth="1"/>
    <col min="5382" max="5382" width="8.5703125" style="1907" customWidth="1"/>
    <col min="5383" max="5383" width="12.42578125" style="1907" customWidth="1"/>
    <col min="5384" max="5384" width="2.140625" style="1907" customWidth="1"/>
    <col min="5385" max="5385" width="9.42578125" style="1907" customWidth="1"/>
    <col min="5386" max="5630" width="11" style="1907"/>
    <col min="5631" max="5631" width="46.7109375" style="1907" bestFit="1" customWidth="1"/>
    <col min="5632" max="5632" width="11.85546875" style="1907" customWidth="1"/>
    <col min="5633" max="5633" width="12.42578125" style="1907" customWidth="1"/>
    <col min="5634" max="5634" width="12.5703125" style="1907" customWidth="1"/>
    <col min="5635" max="5635" width="11.7109375" style="1907" customWidth="1"/>
    <col min="5636" max="5636" width="10.7109375" style="1907" customWidth="1"/>
    <col min="5637" max="5637" width="2.42578125" style="1907" bestFit="1" customWidth="1"/>
    <col min="5638" max="5638" width="8.5703125" style="1907" customWidth="1"/>
    <col min="5639" max="5639" width="12.42578125" style="1907" customWidth="1"/>
    <col min="5640" max="5640" width="2.140625" style="1907" customWidth="1"/>
    <col min="5641" max="5641" width="9.42578125" style="1907" customWidth="1"/>
    <col min="5642" max="5886" width="11" style="1907"/>
    <col min="5887" max="5887" width="46.7109375" style="1907" bestFit="1" customWidth="1"/>
    <col min="5888" max="5888" width="11.85546875" style="1907" customWidth="1"/>
    <col min="5889" max="5889" width="12.42578125" style="1907" customWidth="1"/>
    <col min="5890" max="5890" width="12.5703125" style="1907" customWidth="1"/>
    <col min="5891" max="5891" width="11.7109375" style="1907" customWidth="1"/>
    <col min="5892" max="5892" width="10.7109375" style="1907" customWidth="1"/>
    <col min="5893" max="5893" width="2.42578125" style="1907" bestFit="1" customWidth="1"/>
    <col min="5894" max="5894" width="8.5703125" style="1907" customWidth="1"/>
    <col min="5895" max="5895" width="12.42578125" style="1907" customWidth="1"/>
    <col min="5896" max="5896" width="2.140625" style="1907" customWidth="1"/>
    <col min="5897" max="5897" width="9.42578125" style="1907" customWidth="1"/>
    <col min="5898" max="6142" width="11" style="1907"/>
    <col min="6143" max="6143" width="46.7109375" style="1907" bestFit="1" customWidth="1"/>
    <col min="6144" max="6144" width="11.85546875" style="1907" customWidth="1"/>
    <col min="6145" max="6145" width="12.42578125" style="1907" customWidth="1"/>
    <col min="6146" max="6146" width="12.5703125" style="1907" customWidth="1"/>
    <col min="6147" max="6147" width="11.7109375" style="1907" customWidth="1"/>
    <col min="6148" max="6148" width="10.7109375" style="1907" customWidth="1"/>
    <col min="6149" max="6149" width="2.42578125" style="1907" bestFit="1" customWidth="1"/>
    <col min="6150" max="6150" width="8.5703125" style="1907" customWidth="1"/>
    <col min="6151" max="6151" width="12.42578125" style="1907" customWidth="1"/>
    <col min="6152" max="6152" width="2.140625" style="1907" customWidth="1"/>
    <col min="6153" max="6153" width="9.42578125" style="1907" customWidth="1"/>
    <col min="6154" max="6398" width="11" style="1907"/>
    <col min="6399" max="6399" width="46.7109375" style="1907" bestFit="1" customWidth="1"/>
    <col min="6400" max="6400" width="11.85546875" style="1907" customWidth="1"/>
    <col min="6401" max="6401" width="12.42578125" style="1907" customWidth="1"/>
    <col min="6402" max="6402" width="12.5703125" style="1907" customWidth="1"/>
    <col min="6403" max="6403" width="11.7109375" style="1907" customWidth="1"/>
    <col min="6404" max="6404" width="10.7109375" style="1907" customWidth="1"/>
    <col min="6405" max="6405" width="2.42578125" style="1907" bestFit="1" customWidth="1"/>
    <col min="6406" max="6406" width="8.5703125" style="1907" customWidth="1"/>
    <col min="6407" max="6407" width="12.42578125" style="1907" customWidth="1"/>
    <col min="6408" max="6408" width="2.140625" style="1907" customWidth="1"/>
    <col min="6409" max="6409" width="9.42578125" style="1907" customWidth="1"/>
    <col min="6410" max="6654" width="11" style="1907"/>
    <col min="6655" max="6655" width="46.7109375" style="1907" bestFit="1" customWidth="1"/>
    <col min="6656" max="6656" width="11.85546875" style="1907" customWidth="1"/>
    <col min="6657" max="6657" width="12.42578125" style="1907" customWidth="1"/>
    <col min="6658" max="6658" width="12.5703125" style="1907" customWidth="1"/>
    <col min="6659" max="6659" width="11.7109375" style="1907" customWidth="1"/>
    <col min="6660" max="6660" width="10.7109375" style="1907" customWidth="1"/>
    <col min="6661" max="6661" width="2.42578125" style="1907" bestFit="1" customWidth="1"/>
    <col min="6662" max="6662" width="8.5703125" style="1907" customWidth="1"/>
    <col min="6663" max="6663" width="12.42578125" style="1907" customWidth="1"/>
    <col min="6664" max="6664" width="2.140625" style="1907" customWidth="1"/>
    <col min="6665" max="6665" width="9.42578125" style="1907" customWidth="1"/>
    <col min="6666" max="6910" width="11" style="1907"/>
    <col min="6911" max="6911" width="46.7109375" style="1907" bestFit="1" customWidth="1"/>
    <col min="6912" max="6912" width="11.85546875" style="1907" customWidth="1"/>
    <col min="6913" max="6913" width="12.42578125" style="1907" customWidth="1"/>
    <col min="6914" max="6914" width="12.5703125" style="1907" customWidth="1"/>
    <col min="6915" max="6915" width="11.7109375" style="1907" customWidth="1"/>
    <col min="6916" max="6916" width="10.7109375" style="1907" customWidth="1"/>
    <col min="6917" max="6917" width="2.42578125" style="1907" bestFit="1" customWidth="1"/>
    <col min="6918" max="6918" width="8.5703125" style="1907" customWidth="1"/>
    <col min="6919" max="6919" width="12.42578125" style="1907" customWidth="1"/>
    <col min="6920" max="6920" width="2.140625" style="1907" customWidth="1"/>
    <col min="6921" max="6921" width="9.42578125" style="1907" customWidth="1"/>
    <col min="6922" max="7166" width="11" style="1907"/>
    <col min="7167" max="7167" width="46.7109375" style="1907" bestFit="1" customWidth="1"/>
    <col min="7168" max="7168" width="11.85546875" style="1907" customWidth="1"/>
    <col min="7169" max="7169" width="12.42578125" style="1907" customWidth="1"/>
    <col min="7170" max="7170" width="12.5703125" style="1907" customWidth="1"/>
    <col min="7171" max="7171" width="11.7109375" style="1907" customWidth="1"/>
    <col min="7172" max="7172" width="10.7109375" style="1907" customWidth="1"/>
    <col min="7173" max="7173" width="2.42578125" style="1907" bestFit="1" customWidth="1"/>
    <col min="7174" max="7174" width="8.5703125" style="1907" customWidth="1"/>
    <col min="7175" max="7175" width="12.42578125" style="1907" customWidth="1"/>
    <col min="7176" max="7176" width="2.140625" style="1907" customWidth="1"/>
    <col min="7177" max="7177" width="9.42578125" style="1907" customWidth="1"/>
    <col min="7178" max="7422" width="11" style="1907"/>
    <col min="7423" max="7423" width="46.7109375" style="1907" bestFit="1" customWidth="1"/>
    <col min="7424" max="7424" width="11.85546875" style="1907" customWidth="1"/>
    <col min="7425" max="7425" width="12.42578125" style="1907" customWidth="1"/>
    <col min="7426" max="7426" width="12.5703125" style="1907" customWidth="1"/>
    <col min="7427" max="7427" width="11.7109375" style="1907" customWidth="1"/>
    <col min="7428" max="7428" width="10.7109375" style="1907" customWidth="1"/>
    <col min="7429" max="7429" width="2.42578125" style="1907" bestFit="1" customWidth="1"/>
    <col min="7430" max="7430" width="8.5703125" style="1907" customWidth="1"/>
    <col min="7431" max="7431" width="12.42578125" style="1907" customWidth="1"/>
    <col min="7432" max="7432" width="2.140625" style="1907" customWidth="1"/>
    <col min="7433" max="7433" width="9.42578125" style="1907" customWidth="1"/>
    <col min="7434" max="7678" width="11" style="1907"/>
    <col min="7679" max="7679" width="46.7109375" style="1907" bestFit="1" customWidth="1"/>
    <col min="7680" max="7680" width="11.85546875" style="1907" customWidth="1"/>
    <col min="7681" max="7681" width="12.42578125" style="1907" customWidth="1"/>
    <col min="7682" max="7682" width="12.5703125" style="1907" customWidth="1"/>
    <col min="7683" max="7683" width="11.7109375" style="1907" customWidth="1"/>
    <col min="7684" max="7684" width="10.7109375" style="1907" customWidth="1"/>
    <col min="7685" max="7685" width="2.42578125" style="1907" bestFit="1" customWidth="1"/>
    <col min="7686" max="7686" width="8.5703125" style="1907" customWidth="1"/>
    <col min="7687" max="7687" width="12.42578125" style="1907" customWidth="1"/>
    <col min="7688" max="7688" width="2.140625" style="1907" customWidth="1"/>
    <col min="7689" max="7689" width="9.42578125" style="1907" customWidth="1"/>
    <col min="7690" max="7934" width="11" style="1907"/>
    <col min="7935" max="7935" width="46.7109375" style="1907" bestFit="1" customWidth="1"/>
    <col min="7936" max="7936" width="11.85546875" style="1907" customWidth="1"/>
    <col min="7937" max="7937" width="12.42578125" style="1907" customWidth="1"/>
    <col min="7938" max="7938" width="12.5703125" style="1907" customWidth="1"/>
    <col min="7939" max="7939" width="11.7109375" style="1907" customWidth="1"/>
    <col min="7940" max="7940" width="10.7109375" style="1907" customWidth="1"/>
    <col min="7941" max="7941" width="2.42578125" style="1907" bestFit="1" customWidth="1"/>
    <col min="7942" max="7942" width="8.5703125" style="1907" customWidth="1"/>
    <col min="7943" max="7943" width="12.42578125" style="1907" customWidth="1"/>
    <col min="7944" max="7944" width="2.140625" style="1907" customWidth="1"/>
    <col min="7945" max="7945" width="9.42578125" style="1907" customWidth="1"/>
    <col min="7946" max="8190" width="11" style="1907"/>
    <col min="8191" max="8191" width="46.7109375" style="1907" bestFit="1" customWidth="1"/>
    <col min="8192" max="8192" width="11.85546875" style="1907" customWidth="1"/>
    <col min="8193" max="8193" width="12.42578125" style="1907" customWidth="1"/>
    <col min="8194" max="8194" width="12.5703125" style="1907" customWidth="1"/>
    <col min="8195" max="8195" width="11.7109375" style="1907" customWidth="1"/>
    <col min="8196" max="8196" width="10.7109375" style="1907" customWidth="1"/>
    <col min="8197" max="8197" width="2.42578125" style="1907" bestFit="1" customWidth="1"/>
    <col min="8198" max="8198" width="8.5703125" style="1907" customWidth="1"/>
    <col min="8199" max="8199" width="12.42578125" style="1907" customWidth="1"/>
    <col min="8200" max="8200" width="2.140625" style="1907" customWidth="1"/>
    <col min="8201" max="8201" width="9.42578125" style="1907" customWidth="1"/>
    <col min="8202" max="8446" width="11" style="1907"/>
    <col min="8447" max="8447" width="46.7109375" style="1907" bestFit="1" customWidth="1"/>
    <col min="8448" max="8448" width="11.85546875" style="1907" customWidth="1"/>
    <col min="8449" max="8449" width="12.42578125" style="1907" customWidth="1"/>
    <col min="8450" max="8450" width="12.5703125" style="1907" customWidth="1"/>
    <col min="8451" max="8451" width="11.7109375" style="1907" customWidth="1"/>
    <col min="8452" max="8452" width="10.7109375" style="1907" customWidth="1"/>
    <col min="8453" max="8453" width="2.42578125" style="1907" bestFit="1" customWidth="1"/>
    <col min="8454" max="8454" width="8.5703125" style="1907" customWidth="1"/>
    <col min="8455" max="8455" width="12.42578125" style="1907" customWidth="1"/>
    <col min="8456" max="8456" width="2.140625" style="1907" customWidth="1"/>
    <col min="8457" max="8457" width="9.42578125" style="1907" customWidth="1"/>
    <col min="8458" max="8702" width="11" style="1907"/>
    <col min="8703" max="8703" width="46.7109375" style="1907" bestFit="1" customWidth="1"/>
    <col min="8704" max="8704" width="11.85546875" style="1907" customWidth="1"/>
    <col min="8705" max="8705" width="12.42578125" style="1907" customWidth="1"/>
    <col min="8706" max="8706" width="12.5703125" style="1907" customWidth="1"/>
    <col min="8707" max="8707" width="11.7109375" style="1907" customWidth="1"/>
    <col min="8708" max="8708" width="10.7109375" style="1907" customWidth="1"/>
    <col min="8709" max="8709" width="2.42578125" style="1907" bestFit="1" customWidth="1"/>
    <col min="8710" max="8710" width="8.5703125" style="1907" customWidth="1"/>
    <col min="8711" max="8711" width="12.42578125" style="1907" customWidth="1"/>
    <col min="8712" max="8712" width="2.140625" style="1907" customWidth="1"/>
    <col min="8713" max="8713" width="9.42578125" style="1907" customWidth="1"/>
    <col min="8714" max="8958" width="11" style="1907"/>
    <col min="8959" max="8959" width="46.7109375" style="1907" bestFit="1" customWidth="1"/>
    <col min="8960" max="8960" width="11.85546875" style="1907" customWidth="1"/>
    <col min="8961" max="8961" width="12.42578125" style="1907" customWidth="1"/>
    <col min="8962" max="8962" width="12.5703125" style="1907" customWidth="1"/>
    <col min="8963" max="8963" width="11.7109375" style="1907" customWidth="1"/>
    <col min="8964" max="8964" width="10.7109375" style="1907" customWidth="1"/>
    <col min="8965" max="8965" width="2.42578125" style="1907" bestFit="1" customWidth="1"/>
    <col min="8966" max="8966" width="8.5703125" style="1907" customWidth="1"/>
    <col min="8967" max="8967" width="12.42578125" style="1907" customWidth="1"/>
    <col min="8968" max="8968" width="2.140625" style="1907" customWidth="1"/>
    <col min="8969" max="8969" width="9.42578125" style="1907" customWidth="1"/>
    <col min="8970" max="9214" width="11" style="1907"/>
    <col min="9215" max="9215" width="46.7109375" style="1907" bestFit="1" customWidth="1"/>
    <col min="9216" max="9216" width="11.85546875" style="1907" customWidth="1"/>
    <col min="9217" max="9217" width="12.42578125" style="1907" customWidth="1"/>
    <col min="9218" max="9218" width="12.5703125" style="1907" customWidth="1"/>
    <col min="9219" max="9219" width="11.7109375" style="1907" customWidth="1"/>
    <col min="9220" max="9220" width="10.7109375" style="1907" customWidth="1"/>
    <col min="9221" max="9221" width="2.42578125" style="1907" bestFit="1" customWidth="1"/>
    <col min="9222" max="9222" width="8.5703125" style="1907" customWidth="1"/>
    <col min="9223" max="9223" width="12.42578125" style="1907" customWidth="1"/>
    <col min="9224" max="9224" width="2.140625" style="1907" customWidth="1"/>
    <col min="9225" max="9225" width="9.42578125" style="1907" customWidth="1"/>
    <col min="9226" max="9470" width="11" style="1907"/>
    <col min="9471" max="9471" width="46.7109375" style="1907" bestFit="1" customWidth="1"/>
    <col min="9472" max="9472" width="11.85546875" style="1907" customWidth="1"/>
    <col min="9473" max="9473" width="12.42578125" style="1907" customWidth="1"/>
    <col min="9474" max="9474" width="12.5703125" style="1907" customWidth="1"/>
    <col min="9475" max="9475" width="11.7109375" style="1907" customWidth="1"/>
    <col min="9476" max="9476" width="10.7109375" style="1907" customWidth="1"/>
    <col min="9477" max="9477" width="2.42578125" style="1907" bestFit="1" customWidth="1"/>
    <col min="9478" max="9478" width="8.5703125" style="1907" customWidth="1"/>
    <col min="9479" max="9479" width="12.42578125" style="1907" customWidth="1"/>
    <col min="9480" max="9480" width="2.140625" style="1907" customWidth="1"/>
    <col min="9481" max="9481" width="9.42578125" style="1907" customWidth="1"/>
    <col min="9482" max="9726" width="11" style="1907"/>
    <col min="9727" max="9727" width="46.7109375" style="1907" bestFit="1" customWidth="1"/>
    <col min="9728" max="9728" width="11.85546875" style="1907" customWidth="1"/>
    <col min="9729" max="9729" width="12.42578125" style="1907" customWidth="1"/>
    <col min="9730" max="9730" width="12.5703125" style="1907" customWidth="1"/>
    <col min="9731" max="9731" width="11.7109375" style="1907" customWidth="1"/>
    <col min="9732" max="9732" width="10.7109375" style="1907" customWidth="1"/>
    <col min="9733" max="9733" width="2.42578125" style="1907" bestFit="1" customWidth="1"/>
    <col min="9734" max="9734" width="8.5703125" style="1907" customWidth="1"/>
    <col min="9735" max="9735" width="12.42578125" style="1907" customWidth="1"/>
    <col min="9736" max="9736" width="2.140625" style="1907" customWidth="1"/>
    <col min="9737" max="9737" width="9.42578125" style="1907" customWidth="1"/>
    <col min="9738" max="9982" width="11" style="1907"/>
    <col min="9983" max="9983" width="46.7109375" style="1907" bestFit="1" customWidth="1"/>
    <col min="9984" max="9984" width="11.85546875" style="1907" customWidth="1"/>
    <col min="9985" max="9985" width="12.42578125" style="1907" customWidth="1"/>
    <col min="9986" max="9986" width="12.5703125" style="1907" customWidth="1"/>
    <col min="9987" max="9987" width="11.7109375" style="1907" customWidth="1"/>
    <col min="9988" max="9988" width="10.7109375" style="1907" customWidth="1"/>
    <col min="9989" max="9989" width="2.42578125" style="1907" bestFit="1" customWidth="1"/>
    <col min="9990" max="9990" width="8.5703125" style="1907" customWidth="1"/>
    <col min="9991" max="9991" width="12.42578125" style="1907" customWidth="1"/>
    <col min="9992" max="9992" width="2.140625" style="1907" customWidth="1"/>
    <col min="9993" max="9993" width="9.42578125" style="1907" customWidth="1"/>
    <col min="9994" max="10238" width="11" style="1907"/>
    <col min="10239" max="10239" width="46.7109375" style="1907" bestFit="1" customWidth="1"/>
    <col min="10240" max="10240" width="11.85546875" style="1907" customWidth="1"/>
    <col min="10241" max="10241" width="12.42578125" style="1907" customWidth="1"/>
    <col min="10242" max="10242" width="12.5703125" style="1907" customWidth="1"/>
    <col min="10243" max="10243" width="11.7109375" style="1907" customWidth="1"/>
    <col min="10244" max="10244" width="10.7109375" style="1907" customWidth="1"/>
    <col min="10245" max="10245" width="2.42578125" style="1907" bestFit="1" customWidth="1"/>
    <col min="10246" max="10246" width="8.5703125" style="1907" customWidth="1"/>
    <col min="10247" max="10247" width="12.42578125" style="1907" customWidth="1"/>
    <col min="10248" max="10248" width="2.140625" style="1907" customWidth="1"/>
    <col min="10249" max="10249" width="9.42578125" style="1907" customWidth="1"/>
    <col min="10250" max="10494" width="11" style="1907"/>
    <col min="10495" max="10495" width="46.7109375" style="1907" bestFit="1" customWidth="1"/>
    <col min="10496" max="10496" width="11.85546875" style="1907" customWidth="1"/>
    <col min="10497" max="10497" width="12.42578125" style="1907" customWidth="1"/>
    <col min="10498" max="10498" width="12.5703125" style="1907" customWidth="1"/>
    <col min="10499" max="10499" width="11.7109375" style="1907" customWidth="1"/>
    <col min="10500" max="10500" width="10.7109375" style="1907" customWidth="1"/>
    <col min="10501" max="10501" width="2.42578125" style="1907" bestFit="1" customWidth="1"/>
    <col min="10502" max="10502" width="8.5703125" style="1907" customWidth="1"/>
    <col min="10503" max="10503" width="12.42578125" style="1907" customWidth="1"/>
    <col min="10504" max="10504" width="2.140625" style="1907" customWidth="1"/>
    <col min="10505" max="10505" width="9.42578125" style="1907" customWidth="1"/>
    <col min="10506" max="10750" width="11" style="1907"/>
    <col min="10751" max="10751" width="46.7109375" style="1907" bestFit="1" customWidth="1"/>
    <col min="10752" max="10752" width="11.85546875" style="1907" customWidth="1"/>
    <col min="10753" max="10753" width="12.42578125" style="1907" customWidth="1"/>
    <col min="10754" max="10754" width="12.5703125" style="1907" customWidth="1"/>
    <col min="10755" max="10755" width="11.7109375" style="1907" customWidth="1"/>
    <col min="10756" max="10756" width="10.7109375" style="1907" customWidth="1"/>
    <col min="10757" max="10757" width="2.42578125" style="1907" bestFit="1" customWidth="1"/>
    <col min="10758" max="10758" width="8.5703125" style="1907" customWidth="1"/>
    <col min="10759" max="10759" width="12.42578125" style="1907" customWidth="1"/>
    <col min="10760" max="10760" width="2.140625" style="1907" customWidth="1"/>
    <col min="10761" max="10761" width="9.42578125" style="1907" customWidth="1"/>
    <col min="10762" max="11006" width="11" style="1907"/>
    <col min="11007" max="11007" width="46.7109375" style="1907" bestFit="1" customWidth="1"/>
    <col min="11008" max="11008" width="11.85546875" style="1907" customWidth="1"/>
    <col min="11009" max="11009" width="12.42578125" style="1907" customWidth="1"/>
    <col min="11010" max="11010" width="12.5703125" style="1907" customWidth="1"/>
    <col min="11011" max="11011" width="11.7109375" style="1907" customWidth="1"/>
    <col min="11012" max="11012" width="10.7109375" style="1907" customWidth="1"/>
    <col min="11013" max="11013" width="2.42578125" style="1907" bestFit="1" customWidth="1"/>
    <col min="11014" max="11014" width="8.5703125" style="1907" customWidth="1"/>
    <col min="11015" max="11015" width="12.42578125" style="1907" customWidth="1"/>
    <col min="11016" max="11016" width="2.140625" style="1907" customWidth="1"/>
    <col min="11017" max="11017" width="9.42578125" style="1907" customWidth="1"/>
    <col min="11018" max="11262" width="11" style="1907"/>
    <col min="11263" max="11263" width="46.7109375" style="1907" bestFit="1" customWidth="1"/>
    <col min="11264" max="11264" width="11.85546875" style="1907" customWidth="1"/>
    <col min="11265" max="11265" width="12.42578125" style="1907" customWidth="1"/>
    <col min="11266" max="11266" width="12.5703125" style="1907" customWidth="1"/>
    <col min="11267" max="11267" width="11.7109375" style="1907" customWidth="1"/>
    <col min="11268" max="11268" width="10.7109375" style="1907" customWidth="1"/>
    <col min="11269" max="11269" width="2.42578125" style="1907" bestFit="1" customWidth="1"/>
    <col min="11270" max="11270" width="8.5703125" style="1907" customWidth="1"/>
    <col min="11271" max="11271" width="12.42578125" style="1907" customWidth="1"/>
    <col min="11272" max="11272" width="2.140625" style="1907" customWidth="1"/>
    <col min="11273" max="11273" width="9.42578125" style="1907" customWidth="1"/>
    <col min="11274" max="11518" width="11" style="1907"/>
    <col min="11519" max="11519" width="46.7109375" style="1907" bestFit="1" customWidth="1"/>
    <col min="11520" max="11520" width="11.85546875" style="1907" customWidth="1"/>
    <col min="11521" max="11521" width="12.42578125" style="1907" customWidth="1"/>
    <col min="11522" max="11522" width="12.5703125" style="1907" customWidth="1"/>
    <col min="11523" max="11523" width="11.7109375" style="1907" customWidth="1"/>
    <col min="11524" max="11524" width="10.7109375" style="1907" customWidth="1"/>
    <col min="11525" max="11525" width="2.42578125" style="1907" bestFit="1" customWidth="1"/>
    <col min="11526" max="11526" width="8.5703125" style="1907" customWidth="1"/>
    <col min="11527" max="11527" width="12.42578125" style="1907" customWidth="1"/>
    <col min="11528" max="11528" width="2.140625" style="1907" customWidth="1"/>
    <col min="11529" max="11529" width="9.42578125" style="1907" customWidth="1"/>
    <col min="11530" max="11774" width="11" style="1907"/>
    <col min="11775" max="11775" width="46.7109375" style="1907" bestFit="1" customWidth="1"/>
    <col min="11776" max="11776" width="11.85546875" style="1907" customWidth="1"/>
    <col min="11777" max="11777" width="12.42578125" style="1907" customWidth="1"/>
    <col min="11778" max="11778" width="12.5703125" style="1907" customWidth="1"/>
    <col min="11779" max="11779" width="11.7109375" style="1907" customWidth="1"/>
    <col min="11780" max="11780" width="10.7109375" style="1907" customWidth="1"/>
    <col min="11781" max="11781" width="2.42578125" style="1907" bestFit="1" customWidth="1"/>
    <col min="11782" max="11782" width="8.5703125" style="1907" customWidth="1"/>
    <col min="11783" max="11783" width="12.42578125" style="1907" customWidth="1"/>
    <col min="11784" max="11784" width="2.140625" style="1907" customWidth="1"/>
    <col min="11785" max="11785" width="9.42578125" style="1907" customWidth="1"/>
    <col min="11786" max="12030" width="11" style="1907"/>
    <col min="12031" max="12031" width="46.7109375" style="1907" bestFit="1" customWidth="1"/>
    <col min="12032" max="12032" width="11.85546875" style="1907" customWidth="1"/>
    <col min="12033" max="12033" width="12.42578125" style="1907" customWidth="1"/>
    <col min="12034" max="12034" width="12.5703125" style="1907" customWidth="1"/>
    <col min="12035" max="12035" width="11.7109375" style="1907" customWidth="1"/>
    <col min="12036" max="12036" width="10.7109375" style="1907" customWidth="1"/>
    <col min="12037" max="12037" width="2.42578125" style="1907" bestFit="1" customWidth="1"/>
    <col min="12038" max="12038" width="8.5703125" style="1907" customWidth="1"/>
    <col min="12039" max="12039" width="12.42578125" style="1907" customWidth="1"/>
    <col min="12040" max="12040" width="2.140625" style="1907" customWidth="1"/>
    <col min="12041" max="12041" width="9.42578125" style="1907" customWidth="1"/>
    <col min="12042" max="12286" width="11" style="1907"/>
    <col min="12287" max="12287" width="46.7109375" style="1907" bestFit="1" customWidth="1"/>
    <col min="12288" max="12288" width="11.85546875" style="1907" customWidth="1"/>
    <col min="12289" max="12289" width="12.42578125" style="1907" customWidth="1"/>
    <col min="12290" max="12290" width="12.5703125" style="1907" customWidth="1"/>
    <col min="12291" max="12291" width="11.7109375" style="1907" customWidth="1"/>
    <col min="12292" max="12292" width="10.7109375" style="1907" customWidth="1"/>
    <col min="12293" max="12293" width="2.42578125" style="1907" bestFit="1" customWidth="1"/>
    <col min="12294" max="12294" width="8.5703125" style="1907" customWidth="1"/>
    <col min="12295" max="12295" width="12.42578125" style="1907" customWidth="1"/>
    <col min="12296" max="12296" width="2.140625" style="1907" customWidth="1"/>
    <col min="12297" max="12297" width="9.42578125" style="1907" customWidth="1"/>
    <col min="12298" max="12542" width="11" style="1907"/>
    <col min="12543" max="12543" width="46.7109375" style="1907" bestFit="1" customWidth="1"/>
    <col min="12544" max="12544" width="11.85546875" style="1907" customWidth="1"/>
    <col min="12545" max="12545" width="12.42578125" style="1907" customWidth="1"/>
    <col min="12546" max="12546" width="12.5703125" style="1907" customWidth="1"/>
    <col min="12547" max="12547" width="11.7109375" style="1907" customWidth="1"/>
    <col min="12548" max="12548" width="10.7109375" style="1907" customWidth="1"/>
    <col min="12549" max="12549" width="2.42578125" style="1907" bestFit="1" customWidth="1"/>
    <col min="12550" max="12550" width="8.5703125" style="1907" customWidth="1"/>
    <col min="12551" max="12551" width="12.42578125" style="1907" customWidth="1"/>
    <col min="12552" max="12552" width="2.140625" style="1907" customWidth="1"/>
    <col min="12553" max="12553" width="9.42578125" style="1907" customWidth="1"/>
    <col min="12554" max="12798" width="11" style="1907"/>
    <col min="12799" max="12799" width="46.7109375" style="1907" bestFit="1" customWidth="1"/>
    <col min="12800" max="12800" width="11.85546875" style="1907" customWidth="1"/>
    <col min="12801" max="12801" width="12.42578125" style="1907" customWidth="1"/>
    <col min="12802" max="12802" width="12.5703125" style="1907" customWidth="1"/>
    <col min="12803" max="12803" width="11.7109375" style="1907" customWidth="1"/>
    <col min="12804" max="12804" width="10.7109375" style="1907" customWidth="1"/>
    <col min="12805" max="12805" width="2.42578125" style="1907" bestFit="1" customWidth="1"/>
    <col min="12806" max="12806" width="8.5703125" style="1907" customWidth="1"/>
    <col min="12807" max="12807" width="12.42578125" style="1907" customWidth="1"/>
    <col min="12808" max="12808" width="2.140625" style="1907" customWidth="1"/>
    <col min="12809" max="12809" width="9.42578125" style="1907" customWidth="1"/>
    <col min="12810" max="13054" width="11" style="1907"/>
    <col min="13055" max="13055" width="46.7109375" style="1907" bestFit="1" customWidth="1"/>
    <col min="13056" max="13056" width="11.85546875" style="1907" customWidth="1"/>
    <col min="13057" max="13057" width="12.42578125" style="1907" customWidth="1"/>
    <col min="13058" max="13058" width="12.5703125" style="1907" customWidth="1"/>
    <col min="13059" max="13059" width="11.7109375" style="1907" customWidth="1"/>
    <col min="13060" max="13060" width="10.7109375" style="1907" customWidth="1"/>
    <col min="13061" max="13061" width="2.42578125" style="1907" bestFit="1" customWidth="1"/>
    <col min="13062" max="13062" width="8.5703125" style="1907" customWidth="1"/>
    <col min="13063" max="13063" width="12.42578125" style="1907" customWidth="1"/>
    <col min="13064" max="13064" width="2.140625" style="1907" customWidth="1"/>
    <col min="13065" max="13065" width="9.42578125" style="1907" customWidth="1"/>
    <col min="13066" max="13310" width="11" style="1907"/>
    <col min="13311" max="13311" width="46.7109375" style="1907" bestFit="1" customWidth="1"/>
    <col min="13312" max="13312" width="11.85546875" style="1907" customWidth="1"/>
    <col min="13313" max="13313" width="12.42578125" style="1907" customWidth="1"/>
    <col min="13314" max="13314" width="12.5703125" style="1907" customWidth="1"/>
    <col min="13315" max="13315" width="11.7109375" style="1907" customWidth="1"/>
    <col min="13316" max="13316" width="10.7109375" style="1907" customWidth="1"/>
    <col min="13317" max="13317" width="2.42578125" style="1907" bestFit="1" customWidth="1"/>
    <col min="13318" max="13318" width="8.5703125" style="1907" customWidth="1"/>
    <col min="13319" max="13319" width="12.42578125" style="1907" customWidth="1"/>
    <col min="13320" max="13320" width="2.140625" style="1907" customWidth="1"/>
    <col min="13321" max="13321" width="9.42578125" style="1907" customWidth="1"/>
    <col min="13322" max="13566" width="11" style="1907"/>
    <col min="13567" max="13567" width="46.7109375" style="1907" bestFit="1" customWidth="1"/>
    <col min="13568" max="13568" width="11.85546875" style="1907" customWidth="1"/>
    <col min="13569" max="13569" width="12.42578125" style="1907" customWidth="1"/>
    <col min="13570" max="13570" width="12.5703125" style="1907" customWidth="1"/>
    <col min="13571" max="13571" width="11.7109375" style="1907" customWidth="1"/>
    <col min="13572" max="13572" width="10.7109375" style="1907" customWidth="1"/>
    <col min="13573" max="13573" width="2.42578125" style="1907" bestFit="1" customWidth="1"/>
    <col min="13574" max="13574" width="8.5703125" style="1907" customWidth="1"/>
    <col min="13575" max="13575" width="12.42578125" style="1907" customWidth="1"/>
    <col min="13576" max="13576" width="2.140625" style="1907" customWidth="1"/>
    <col min="13577" max="13577" width="9.42578125" style="1907" customWidth="1"/>
    <col min="13578" max="13822" width="11" style="1907"/>
    <col min="13823" max="13823" width="46.7109375" style="1907" bestFit="1" customWidth="1"/>
    <col min="13824" max="13824" width="11.85546875" style="1907" customWidth="1"/>
    <col min="13825" max="13825" width="12.42578125" style="1907" customWidth="1"/>
    <col min="13826" max="13826" width="12.5703125" style="1907" customWidth="1"/>
    <col min="13827" max="13827" width="11.7109375" style="1907" customWidth="1"/>
    <col min="13828" max="13828" width="10.7109375" style="1907" customWidth="1"/>
    <col min="13829" max="13829" width="2.42578125" style="1907" bestFit="1" customWidth="1"/>
    <col min="13830" max="13830" width="8.5703125" style="1907" customWidth="1"/>
    <col min="13831" max="13831" width="12.42578125" style="1907" customWidth="1"/>
    <col min="13832" max="13832" width="2.140625" style="1907" customWidth="1"/>
    <col min="13833" max="13833" width="9.42578125" style="1907" customWidth="1"/>
    <col min="13834" max="14078" width="11" style="1907"/>
    <col min="14079" max="14079" width="46.7109375" style="1907" bestFit="1" customWidth="1"/>
    <col min="14080" max="14080" width="11.85546875" style="1907" customWidth="1"/>
    <col min="14081" max="14081" width="12.42578125" style="1907" customWidth="1"/>
    <col min="14082" max="14082" width="12.5703125" style="1907" customWidth="1"/>
    <col min="14083" max="14083" width="11.7109375" style="1907" customWidth="1"/>
    <col min="14084" max="14084" width="10.7109375" style="1907" customWidth="1"/>
    <col min="14085" max="14085" width="2.42578125" style="1907" bestFit="1" customWidth="1"/>
    <col min="14086" max="14086" width="8.5703125" style="1907" customWidth="1"/>
    <col min="14087" max="14087" width="12.42578125" style="1907" customWidth="1"/>
    <col min="14088" max="14088" width="2.140625" style="1907" customWidth="1"/>
    <col min="14089" max="14089" width="9.42578125" style="1907" customWidth="1"/>
    <col min="14090" max="14334" width="11" style="1907"/>
    <col min="14335" max="14335" width="46.7109375" style="1907" bestFit="1" customWidth="1"/>
    <col min="14336" max="14336" width="11.85546875" style="1907" customWidth="1"/>
    <col min="14337" max="14337" width="12.42578125" style="1907" customWidth="1"/>
    <col min="14338" max="14338" width="12.5703125" style="1907" customWidth="1"/>
    <col min="14339" max="14339" width="11.7109375" style="1907" customWidth="1"/>
    <col min="14340" max="14340" width="10.7109375" style="1907" customWidth="1"/>
    <col min="14341" max="14341" width="2.42578125" style="1907" bestFit="1" customWidth="1"/>
    <col min="14342" max="14342" width="8.5703125" style="1907" customWidth="1"/>
    <col min="14343" max="14343" width="12.42578125" style="1907" customWidth="1"/>
    <col min="14344" max="14344" width="2.140625" style="1907" customWidth="1"/>
    <col min="14345" max="14345" width="9.42578125" style="1907" customWidth="1"/>
    <col min="14346" max="14590" width="11" style="1907"/>
    <col min="14591" max="14591" width="46.7109375" style="1907" bestFit="1" customWidth="1"/>
    <col min="14592" max="14592" width="11.85546875" style="1907" customWidth="1"/>
    <col min="14593" max="14593" width="12.42578125" style="1907" customWidth="1"/>
    <col min="14594" max="14594" width="12.5703125" style="1907" customWidth="1"/>
    <col min="14595" max="14595" width="11.7109375" style="1907" customWidth="1"/>
    <col min="14596" max="14596" width="10.7109375" style="1907" customWidth="1"/>
    <col min="14597" max="14597" width="2.42578125" style="1907" bestFit="1" customWidth="1"/>
    <col min="14598" max="14598" width="8.5703125" style="1907" customWidth="1"/>
    <col min="14599" max="14599" width="12.42578125" style="1907" customWidth="1"/>
    <col min="14600" max="14600" width="2.140625" style="1907" customWidth="1"/>
    <col min="14601" max="14601" width="9.42578125" style="1907" customWidth="1"/>
    <col min="14602" max="14846" width="11" style="1907"/>
    <col min="14847" max="14847" width="46.7109375" style="1907" bestFit="1" customWidth="1"/>
    <col min="14848" max="14848" width="11.85546875" style="1907" customWidth="1"/>
    <col min="14849" max="14849" width="12.42578125" style="1907" customWidth="1"/>
    <col min="14850" max="14850" width="12.5703125" style="1907" customWidth="1"/>
    <col min="14851" max="14851" width="11.7109375" style="1907" customWidth="1"/>
    <col min="14852" max="14852" width="10.7109375" style="1907" customWidth="1"/>
    <col min="14853" max="14853" width="2.42578125" style="1907" bestFit="1" customWidth="1"/>
    <col min="14854" max="14854" width="8.5703125" style="1907" customWidth="1"/>
    <col min="14855" max="14855" width="12.42578125" style="1907" customWidth="1"/>
    <col min="14856" max="14856" width="2.140625" style="1907" customWidth="1"/>
    <col min="14857" max="14857" width="9.42578125" style="1907" customWidth="1"/>
    <col min="14858" max="15102" width="11" style="1907"/>
    <col min="15103" max="15103" width="46.7109375" style="1907" bestFit="1" customWidth="1"/>
    <col min="15104" max="15104" width="11.85546875" style="1907" customWidth="1"/>
    <col min="15105" max="15105" width="12.42578125" style="1907" customWidth="1"/>
    <col min="15106" max="15106" width="12.5703125" style="1907" customWidth="1"/>
    <col min="15107" max="15107" width="11.7109375" style="1907" customWidth="1"/>
    <col min="15108" max="15108" width="10.7109375" style="1907" customWidth="1"/>
    <col min="15109" max="15109" width="2.42578125" style="1907" bestFit="1" customWidth="1"/>
    <col min="15110" max="15110" width="8.5703125" style="1907" customWidth="1"/>
    <col min="15111" max="15111" width="12.42578125" style="1907" customWidth="1"/>
    <col min="15112" max="15112" width="2.140625" style="1907" customWidth="1"/>
    <col min="15113" max="15113" width="9.42578125" style="1907" customWidth="1"/>
    <col min="15114" max="15358" width="11" style="1907"/>
    <col min="15359" max="15359" width="46.7109375" style="1907" bestFit="1" customWidth="1"/>
    <col min="15360" max="15360" width="11.85546875" style="1907" customWidth="1"/>
    <col min="15361" max="15361" width="12.42578125" style="1907" customWidth="1"/>
    <col min="15362" max="15362" width="12.5703125" style="1907" customWidth="1"/>
    <col min="15363" max="15363" width="11.7109375" style="1907" customWidth="1"/>
    <col min="15364" max="15364" width="10.7109375" style="1907" customWidth="1"/>
    <col min="15365" max="15365" width="2.42578125" style="1907" bestFit="1" customWidth="1"/>
    <col min="15366" max="15366" width="8.5703125" style="1907" customWidth="1"/>
    <col min="15367" max="15367" width="12.42578125" style="1907" customWidth="1"/>
    <col min="15368" max="15368" width="2.140625" style="1907" customWidth="1"/>
    <col min="15369" max="15369" width="9.42578125" style="1907" customWidth="1"/>
    <col min="15370" max="15614" width="11" style="1907"/>
    <col min="15615" max="15615" width="46.7109375" style="1907" bestFit="1" customWidth="1"/>
    <col min="15616" max="15616" width="11.85546875" style="1907" customWidth="1"/>
    <col min="15617" max="15617" width="12.42578125" style="1907" customWidth="1"/>
    <col min="15618" max="15618" width="12.5703125" style="1907" customWidth="1"/>
    <col min="15619" max="15619" width="11.7109375" style="1907" customWidth="1"/>
    <col min="15620" max="15620" width="10.7109375" style="1907" customWidth="1"/>
    <col min="15621" max="15621" width="2.42578125" style="1907" bestFit="1" customWidth="1"/>
    <col min="15622" max="15622" width="8.5703125" style="1907" customWidth="1"/>
    <col min="15623" max="15623" width="12.42578125" style="1907" customWidth="1"/>
    <col min="15624" max="15624" width="2.140625" style="1907" customWidth="1"/>
    <col min="15625" max="15625" width="9.42578125" style="1907" customWidth="1"/>
    <col min="15626" max="15870" width="11" style="1907"/>
    <col min="15871" max="15871" width="46.7109375" style="1907" bestFit="1" customWidth="1"/>
    <col min="15872" max="15872" width="11.85546875" style="1907" customWidth="1"/>
    <col min="15873" max="15873" width="12.42578125" style="1907" customWidth="1"/>
    <col min="15874" max="15874" width="12.5703125" style="1907" customWidth="1"/>
    <col min="15875" max="15875" width="11.7109375" style="1907" customWidth="1"/>
    <col min="15876" max="15876" width="10.7109375" style="1907" customWidth="1"/>
    <col min="15877" max="15877" width="2.42578125" style="1907" bestFit="1" customWidth="1"/>
    <col min="15878" max="15878" width="8.5703125" style="1907" customWidth="1"/>
    <col min="15879" max="15879" width="12.42578125" style="1907" customWidth="1"/>
    <col min="15880" max="15880" width="2.140625" style="1907" customWidth="1"/>
    <col min="15881" max="15881" width="9.42578125" style="1907" customWidth="1"/>
    <col min="15882" max="16126" width="11" style="1907"/>
    <col min="16127" max="16127" width="46.7109375" style="1907" bestFit="1" customWidth="1"/>
    <col min="16128" max="16128" width="11.85546875" style="1907" customWidth="1"/>
    <col min="16129" max="16129" width="12.42578125" style="1907" customWidth="1"/>
    <col min="16130" max="16130" width="12.5703125" style="1907" customWidth="1"/>
    <col min="16131" max="16131" width="11.7109375" style="1907" customWidth="1"/>
    <col min="16132" max="16132" width="10.7109375" style="1907" customWidth="1"/>
    <col min="16133" max="16133" width="2.42578125" style="1907" bestFit="1" customWidth="1"/>
    <col min="16134" max="16134" width="8.5703125" style="1907" customWidth="1"/>
    <col min="16135" max="16135" width="12.42578125" style="1907" customWidth="1"/>
    <col min="16136" max="16136" width="2.140625" style="1907" customWidth="1"/>
    <col min="16137" max="16137" width="9.42578125" style="1907" customWidth="1"/>
    <col min="16138" max="16384" width="11" style="1907"/>
  </cols>
  <sheetData>
    <row r="1" spans="1:34" ht="15.75">
      <c r="A1" s="3289" t="s">
        <v>1771</v>
      </c>
      <c r="B1" s="3289"/>
      <c r="C1" s="3289"/>
      <c r="D1" s="3289"/>
      <c r="E1" s="3289"/>
      <c r="F1" s="3289"/>
      <c r="G1" s="3289"/>
      <c r="H1" s="3289"/>
      <c r="I1" s="3289"/>
      <c r="J1" s="3289"/>
      <c r="K1" s="3289"/>
    </row>
    <row r="2" spans="1:34" ht="17.100000000000001" customHeight="1">
      <c r="A2" s="3290" t="s">
        <v>27</v>
      </c>
      <c r="B2" s="3290"/>
      <c r="C2" s="3290"/>
      <c r="D2" s="3290"/>
      <c r="E2" s="3290"/>
      <c r="F2" s="3290"/>
      <c r="G2" s="3290"/>
      <c r="H2" s="3290"/>
      <c r="I2" s="3290"/>
      <c r="J2" s="3290"/>
      <c r="K2" s="3290"/>
    </row>
    <row r="3" spans="1:34" ht="17.100000000000001" customHeight="1">
      <c r="A3" s="3290" t="s">
        <v>1674</v>
      </c>
      <c r="B3" s="3290"/>
      <c r="C3" s="3290"/>
      <c r="D3" s="3290"/>
      <c r="E3" s="3290"/>
      <c r="F3" s="3290"/>
      <c r="G3" s="3290"/>
      <c r="H3" s="3290"/>
      <c r="I3" s="3290"/>
      <c r="J3" s="3290"/>
      <c r="K3" s="3290"/>
    </row>
    <row r="4" spans="1:34" ht="17.100000000000001" customHeight="1" thickBot="1">
      <c r="A4" s="1907" t="s">
        <v>36</v>
      </c>
      <c r="E4" s="1966"/>
      <c r="I4" s="3291" t="s">
        <v>1673</v>
      </c>
      <c r="J4" s="3291"/>
      <c r="K4" s="3291"/>
    </row>
    <row r="5" spans="1:34" ht="31.5" customHeight="1" thickTop="1">
      <c r="A5" s="3292" t="s">
        <v>1672</v>
      </c>
      <c r="B5" s="1965">
        <v>2024</v>
      </c>
      <c r="C5" s="1965">
        <v>2025</v>
      </c>
      <c r="D5" s="1965">
        <v>2025</v>
      </c>
      <c r="E5" s="1965">
        <v>2026</v>
      </c>
      <c r="F5" s="3294" t="s">
        <v>1671</v>
      </c>
      <c r="G5" s="3295"/>
      <c r="H5" s="3295"/>
      <c r="I5" s="3295"/>
      <c r="J5" s="3295"/>
      <c r="K5" s="3296"/>
    </row>
    <row r="6" spans="1:34" ht="19.5" customHeight="1">
      <c r="A6" s="3293"/>
      <c r="B6" s="3287" t="s">
        <v>1670</v>
      </c>
      <c r="C6" s="3287" t="s">
        <v>1669</v>
      </c>
      <c r="D6" s="3287" t="s">
        <v>1668</v>
      </c>
      <c r="E6" s="3287" t="s">
        <v>1667</v>
      </c>
      <c r="F6" s="3297" t="s">
        <v>299</v>
      </c>
      <c r="G6" s="3298"/>
      <c r="H6" s="3299"/>
      <c r="I6" s="3297" t="s">
        <v>312</v>
      </c>
      <c r="J6" s="3298"/>
      <c r="K6" s="3300"/>
    </row>
    <row r="7" spans="1:34" ht="15.75">
      <c r="A7" s="3293"/>
      <c r="B7" s="3288"/>
      <c r="C7" s="3288"/>
      <c r="D7" s="3288"/>
      <c r="E7" s="3288"/>
      <c r="F7" s="3301" t="s">
        <v>277</v>
      </c>
      <c r="G7" s="3302"/>
      <c r="H7" s="1964" t="s">
        <v>1666</v>
      </c>
      <c r="I7" s="3301" t="s">
        <v>277</v>
      </c>
      <c r="J7" s="3302"/>
      <c r="K7" s="1963" t="s">
        <v>1666</v>
      </c>
    </row>
    <row r="8" spans="1:34" ht="31.5" customHeight="1">
      <c r="A8" s="1951" t="s">
        <v>1665</v>
      </c>
      <c r="B8" s="1950">
        <v>1989278.5277688396</v>
      </c>
      <c r="C8" s="1950">
        <v>2405590.5131385014</v>
      </c>
      <c r="D8" s="1950">
        <v>2664942.9049089849</v>
      </c>
      <c r="E8" s="1950">
        <v>3616857.5417097243</v>
      </c>
      <c r="F8" s="1949">
        <v>346228.90352962032</v>
      </c>
      <c r="G8" s="1962" t="s">
        <v>1649</v>
      </c>
      <c r="H8" s="1947">
        <v>17.404747434636423</v>
      </c>
      <c r="I8" s="1946">
        <v>731160.01790278056</v>
      </c>
      <c r="J8" s="1961" t="s">
        <v>1648</v>
      </c>
      <c r="K8" s="1944">
        <v>27.436235746587283</v>
      </c>
      <c r="O8" s="1910"/>
      <c r="P8" s="1910"/>
      <c r="Q8" s="1910"/>
      <c r="R8" s="1912"/>
      <c r="S8" s="1912"/>
      <c r="T8" s="1910"/>
      <c r="U8" s="1910"/>
      <c r="V8" s="1910"/>
      <c r="W8" s="1910"/>
      <c r="X8" s="1910"/>
      <c r="Y8" s="1910"/>
      <c r="Z8" s="1910"/>
      <c r="AA8" s="1910"/>
      <c r="AB8" s="1910"/>
      <c r="AC8" s="1910"/>
      <c r="AD8" s="1910"/>
      <c r="AE8" s="1910"/>
      <c r="AF8" s="1910"/>
      <c r="AG8" s="1910"/>
      <c r="AH8" s="1910"/>
    </row>
    <row r="9" spans="1:34" ht="31.5" customHeight="1">
      <c r="A9" s="1939" t="s">
        <v>1664</v>
      </c>
      <c r="B9" s="1938">
        <v>2150244.2547579492</v>
      </c>
      <c r="C9" s="1938">
        <v>2564041.8144954829</v>
      </c>
      <c r="D9" s="1938">
        <v>2821959.3083363408</v>
      </c>
      <c r="E9" s="1938">
        <v>3771242.102056121</v>
      </c>
      <c r="F9" s="1937">
        <v>413797.5597375338</v>
      </c>
      <c r="G9" s="1940"/>
      <c r="H9" s="1936">
        <v>19.244211852765282</v>
      </c>
      <c r="I9" s="1935">
        <v>949282.79371978017</v>
      </c>
      <c r="J9" s="1934"/>
      <c r="K9" s="1933">
        <v>33.639138272316934</v>
      </c>
      <c r="O9" s="1910"/>
      <c r="P9" s="1910"/>
      <c r="Q9" s="1910"/>
      <c r="R9" s="1912"/>
      <c r="S9" s="1912"/>
      <c r="T9" s="1910"/>
      <c r="U9" s="1910"/>
      <c r="V9" s="1910"/>
      <c r="W9" s="1910"/>
      <c r="X9" s="1910"/>
      <c r="Y9" s="1910"/>
      <c r="Z9" s="1910"/>
      <c r="AA9" s="1910"/>
      <c r="AB9" s="1910"/>
      <c r="AC9" s="1910"/>
      <c r="AD9" s="1910"/>
      <c r="AE9" s="1910"/>
      <c r="AF9" s="1910"/>
      <c r="AG9" s="1910"/>
      <c r="AH9" s="1910"/>
    </row>
    <row r="10" spans="1:34" ht="31.5" customHeight="1">
      <c r="A10" s="1939" t="s">
        <v>1663</v>
      </c>
      <c r="B10" s="1938">
        <v>160965.72698910965</v>
      </c>
      <c r="C10" s="1938">
        <v>158451.30135698128</v>
      </c>
      <c r="D10" s="1938">
        <v>157016.4034273561</v>
      </c>
      <c r="E10" s="1938">
        <v>154384.5603463967</v>
      </c>
      <c r="F10" s="1937">
        <v>-2514.4256321283756</v>
      </c>
      <c r="G10" s="1940"/>
      <c r="H10" s="1936">
        <v>-1.5620875817238362</v>
      </c>
      <c r="I10" s="1935">
        <v>-2631.8430809593992</v>
      </c>
      <c r="J10" s="1934"/>
      <c r="K10" s="1933">
        <v>-1.6761580468737622</v>
      </c>
      <c r="O10" s="1910"/>
      <c r="P10" s="1910"/>
      <c r="Q10" s="1910"/>
      <c r="R10" s="1912"/>
      <c r="S10" s="1912"/>
      <c r="T10" s="1910"/>
      <c r="U10" s="1910"/>
      <c r="V10" s="1910"/>
      <c r="W10" s="1910"/>
      <c r="X10" s="1910"/>
      <c r="Y10" s="1910"/>
      <c r="Z10" s="1910"/>
      <c r="AA10" s="1910"/>
      <c r="AB10" s="1910"/>
      <c r="AC10" s="1910"/>
      <c r="AD10" s="1910"/>
      <c r="AE10" s="1910"/>
      <c r="AF10" s="1910"/>
      <c r="AG10" s="1910"/>
      <c r="AH10" s="1910"/>
    </row>
    <row r="11" spans="1:34" ht="31.5" customHeight="1">
      <c r="A11" s="1941" t="s">
        <v>1662</v>
      </c>
      <c r="B11" s="1938">
        <v>73751.462788269491</v>
      </c>
      <c r="C11" s="1938">
        <v>76221.900273304665</v>
      </c>
      <c r="D11" s="1938">
        <v>82710.916841087965</v>
      </c>
      <c r="E11" s="1938">
        <v>94255.976395805963</v>
      </c>
      <c r="F11" s="1937">
        <v>2470.4374850351742</v>
      </c>
      <c r="G11" s="1940"/>
      <c r="H11" s="1936">
        <v>3.3496793034837387</v>
      </c>
      <c r="I11" s="1935">
        <v>11545.059554717998</v>
      </c>
      <c r="J11" s="1934"/>
      <c r="K11" s="1933">
        <v>13.958326174644464</v>
      </c>
      <c r="O11" s="1910"/>
      <c r="P11" s="1910"/>
      <c r="Q11" s="1910"/>
      <c r="R11" s="1912"/>
      <c r="S11" s="1912"/>
      <c r="T11" s="1910"/>
      <c r="U11" s="1910"/>
      <c r="V11" s="1910"/>
      <c r="W11" s="1910"/>
      <c r="X11" s="1910"/>
      <c r="Y11" s="1910"/>
      <c r="Z11" s="1910"/>
      <c r="AA11" s="1910"/>
      <c r="AB11" s="1910"/>
      <c r="AC11" s="1910"/>
      <c r="AD11" s="1910"/>
      <c r="AE11" s="1910"/>
      <c r="AF11" s="1910"/>
      <c r="AG11" s="1910"/>
      <c r="AH11" s="1910"/>
    </row>
    <row r="12" spans="1:34" ht="31.5" customHeight="1">
      <c r="A12" s="1941" t="s">
        <v>1661</v>
      </c>
      <c r="B12" s="1938">
        <v>87214.264200840174</v>
      </c>
      <c r="C12" s="1938">
        <v>82229.40108367661</v>
      </c>
      <c r="D12" s="1938">
        <v>74305.486586268147</v>
      </c>
      <c r="E12" s="1938">
        <v>60128.583950590721</v>
      </c>
      <c r="F12" s="1937">
        <v>-4984.8631171635643</v>
      </c>
      <c r="G12" s="1940"/>
      <c r="H12" s="1936">
        <v>-5.7156511756886932</v>
      </c>
      <c r="I12" s="1935">
        <v>-14176.902635677427</v>
      </c>
      <c r="J12" s="1934"/>
      <c r="K12" s="1933">
        <v>-19.079213779480661</v>
      </c>
      <c r="O12" s="1910"/>
      <c r="P12" s="1910"/>
      <c r="Q12" s="1910"/>
      <c r="R12" s="1912"/>
      <c r="S12" s="1912"/>
      <c r="T12" s="1910"/>
      <c r="U12" s="1910"/>
      <c r="V12" s="1910"/>
      <c r="W12" s="1910"/>
      <c r="X12" s="1910"/>
      <c r="Y12" s="1910"/>
      <c r="Z12" s="1910"/>
      <c r="AA12" s="1910"/>
      <c r="AB12" s="1910"/>
      <c r="AC12" s="1910"/>
      <c r="AD12" s="1910"/>
      <c r="AE12" s="1910"/>
      <c r="AF12" s="1910"/>
      <c r="AG12" s="1910"/>
      <c r="AH12" s="1910"/>
    </row>
    <row r="13" spans="1:34" ht="31.5" customHeight="1">
      <c r="A13" s="1951" t="s">
        <v>1660</v>
      </c>
      <c r="B13" s="1950">
        <v>4984785.3269300982</v>
      </c>
      <c r="C13" s="1950">
        <v>4998704.9051091596</v>
      </c>
      <c r="D13" s="1950">
        <v>5180662.6214240761</v>
      </c>
      <c r="E13" s="1950">
        <v>4861787.4344280092</v>
      </c>
      <c r="F13" s="1949">
        <v>84002.660019102928</v>
      </c>
      <c r="G13" s="1962" t="s">
        <v>1649</v>
      </c>
      <c r="H13" s="1947">
        <v>1.6851810962707259</v>
      </c>
      <c r="I13" s="1946">
        <v>-98120.568098107557</v>
      </c>
      <c r="J13" s="1961" t="s">
        <v>1648</v>
      </c>
      <c r="K13" s="1960">
        <v>-1.8939771853187359</v>
      </c>
      <c r="O13" s="1910"/>
      <c r="P13" s="1910"/>
      <c r="Q13" s="1910"/>
      <c r="R13" s="1912"/>
      <c r="S13" s="1912"/>
      <c r="T13" s="1910"/>
      <c r="U13" s="1910"/>
      <c r="V13" s="1910"/>
      <c r="W13" s="1910"/>
      <c r="X13" s="1910"/>
      <c r="Y13" s="1910"/>
      <c r="Z13" s="1910"/>
      <c r="AA13" s="1910"/>
      <c r="AB13" s="1910"/>
      <c r="AC13" s="1910"/>
      <c r="AD13" s="1910"/>
      <c r="AE13" s="1910"/>
      <c r="AF13" s="1910"/>
      <c r="AG13" s="1910"/>
      <c r="AH13" s="1910"/>
    </row>
    <row r="14" spans="1:34" ht="31.5" customHeight="1">
      <c r="A14" s="1939" t="s">
        <v>1659</v>
      </c>
      <c r="B14" s="1938">
        <v>6558038.2158186324</v>
      </c>
      <c r="C14" s="1938">
        <v>6722693.8404065873</v>
      </c>
      <c r="D14" s="1938">
        <v>6956055.163082663</v>
      </c>
      <c r="E14" s="1938">
        <v>6948819.4474908654</v>
      </c>
      <c r="F14" s="1937">
        <v>164655.62458795495</v>
      </c>
      <c r="G14" s="1940"/>
      <c r="H14" s="1936">
        <v>2.5107451217772629</v>
      </c>
      <c r="I14" s="1959">
        <v>-7235.7155917976052</v>
      </c>
      <c r="J14" s="1958"/>
      <c r="K14" s="1957">
        <v>-0.10402038831145506</v>
      </c>
      <c r="O14" s="1910"/>
      <c r="P14" s="1910"/>
      <c r="Q14" s="1910"/>
      <c r="R14" s="1912"/>
      <c r="S14" s="1912"/>
      <c r="T14" s="1910"/>
      <c r="U14" s="1910"/>
      <c r="V14" s="1910"/>
      <c r="W14" s="1910"/>
      <c r="X14" s="1910"/>
      <c r="Y14" s="1910"/>
      <c r="Z14" s="1910"/>
      <c r="AA14" s="1910"/>
      <c r="AB14" s="1910"/>
      <c r="AC14" s="1910"/>
      <c r="AD14" s="1910"/>
      <c r="AE14" s="1910"/>
      <c r="AF14" s="1910"/>
      <c r="AG14" s="1910"/>
      <c r="AH14" s="1910"/>
    </row>
    <row r="15" spans="1:34" ht="31.5" customHeight="1">
      <c r="A15" s="1939" t="s">
        <v>1658</v>
      </c>
      <c r="B15" s="1938">
        <v>1057446.9294580005</v>
      </c>
      <c r="C15" s="1938">
        <v>833335.29945800034</v>
      </c>
      <c r="D15" s="1938">
        <v>1014354.2099999997</v>
      </c>
      <c r="E15" s="1938">
        <v>677497.8</v>
      </c>
      <c r="F15" s="1937">
        <v>-224111.63000000012</v>
      </c>
      <c r="G15" s="1940"/>
      <c r="H15" s="1936">
        <v>-21.193652726843666</v>
      </c>
      <c r="I15" s="1935">
        <v>-336856.40999999968</v>
      </c>
      <c r="J15" s="1934"/>
      <c r="K15" s="1933">
        <v>-33.208952718794329</v>
      </c>
      <c r="O15" s="1910"/>
      <c r="P15" s="1910"/>
      <c r="Q15" s="1910"/>
      <c r="R15" s="1912"/>
      <c r="S15" s="1912"/>
      <c r="T15" s="1910"/>
      <c r="U15" s="1910"/>
      <c r="V15" s="1910"/>
      <c r="W15" s="1910"/>
      <c r="X15" s="1910"/>
      <c r="Y15" s="1910"/>
      <c r="Z15" s="1910"/>
      <c r="AA15" s="1910"/>
      <c r="AB15" s="1910"/>
      <c r="AC15" s="1910"/>
      <c r="AD15" s="1910"/>
      <c r="AE15" s="1910"/>
      <c r="AF15" s="1910"/>
      <c r="AG15" s="1910"/>
      <c r="AH15" s="1910"/>
    </row>
    <row r="16" spans="1:34" ht="31.5" customHeight="1">
      <c r="A16" s="1956" t="s">
        <v>1657</v>
      </c>
      <c r="B16" s="1938">
        <v>1151402.3999999999</v>
      </c>
      <c r="C16" s="1938">
        <v>1205122.8</v>
      </c>
      <c r="D16" s="1938">
        <v>1152138.8999999997</v>
      </c>
      <c r="E16" s="1938">
        <v>1106663.8999999999</v>
      </c>
      <c r="F16" s="1937">
        <v>53720.40000000014</v>
      </c>
      <c r="G16" s="1940"/>
      <c r="H16" s="1936">
        <v>4.6656494723304505</v>
      </c>
      <c r="I16" s="1935">
        <v>-45474.999999999767</v>
      </c>
      <c r="J16" s="1934"/>
      <c r="K16" s="1933">
        <v>-3.9470067367745139</v>
      </c>
      <c r="O16" s="1910"/>
      <c r="P16" s="1910"/>
      <c r="Q16" s="1910"/>
      <c r="R16" s="1912"/>
      <c r="S16" s="1912"/>
      <c r="T16" s="1910"/>
      <c r="U16" s="1910"/>
      <c r="V16" s="1910"/>
      <c r="W16" s="1910"/>
      <c r="X16" s="1910"/>
      <c r="Y16" s="1910"/>
      <c r="Z16" s="1910"/>
      <c r="AA16" s="1910"/>
      <c r="AB16" s="1910"/>
      <c r="AC16" s="1910"/>
      <c r="AD16" s="1910"/>
      <c r="AE16" s="1910"/>
      <c r="AF16" s="1910"/>
      <c r="AG16" s="1910"/>
      <c r="AH16" s="1910"/>
    </row>
    <row r="17" spans="1:34" ht="31.5" customHeight="1">
      <c r="A17" s="1956" t="s">
        <v>1656</v>
      </c>
      <c r="B17" s="1938">
        <v>93955.470541999501</v>
      </c>
      <c r="C17" s="1938">
        <v>371787.50054199976</v>
      </c>
      <c r="D17" s="1938">
        <v>137784.69</v>
      </c>
      <c r="E17" s="1938">
        <v>429166.09999999992</v>
      </c>
      <c r="F17" s="1937">
        <v>277832.03000000026</v>
      </c>
      <c r="G17" s="1940"/>
      <c r="H17" s="1936">
        <v>295.70607054307197</v>
      </c>
      <c r="I17" s="1935">
        <v>291381.40999999992</v>
      </c>
      <c r="J17" s="1934"/>
      <c r="K17" s="1933">
        <v>211.47589764871549</v>
      </c>
      <c r="O17" s="1910"/>
      <c r="P17" s="1910"/>
      <c r="Q17" s="1910"/>
      <c r="R17" s="1912"/>
      <c r="S17" s="1912"/>
      <c r="T17" s="1910"/>
      <c r="U17" s="1910"/>
      <c r="V17" s="1910"/>
      <c r="W17" s="1910"/>
      <c r="X17" s="1910"/>
      <c r="Y17" s="1910"/>
      <c r="Z17" s="1910"/>
      <c r="AA17" s="1910"/>
      <c r="AB17" s="1910"/>
      <c r="AC17" s="1910"/>
      <c r="AD17" s="1910"/>
      <c r="AE17" s="1910"/>
      <c r="AF17" s="1910"/>
      <c r="AG17" s="1910"/>
      <c r="AH17" s="1910"/>
    </row>
    <row r="18" spans="1:34" ht="31.5" customHeight="1">
      <c r="A18" s="1939" t="s">
        <v>1655</v>
      </c>
      <c r="B18" s="1938">
        <v>5920.6237013</v>
      </c>
      <c r="C18" s="1938">
        <v>5825.0192369999986</v>
      </c>
      <c r="D18" s="1938">
        <v>5055.4473594099982</v>
      </c>
      <c r="E18" s="1938">
        <v>1236.2192755800004</v>
      </c>
      <c r="F18" s="1937">
        <v>-95.604464300001382</v>
      </c>
      <c r="G18" s="1940"/>
      <c r="H18" s="1936">
        <v>-1.6147701513103994</v>
      </c>
      <c r="I18" s="1935">
        <v>-3819.2280838299976</v>
      </c>
      <c r="J18" s="1934"/>
      <c r="K18" s="1933">
        <v>-75.546787698640486</v>
      </c>
      <c r="O18" s="1910"/>
      <c r="P18" s="1910"/>
      <c r="Q18" s="1910"/>
      <c r="R18" s="1912"/>
      <c r="S18" s="1912"/>
      <c r="T18" s="1910"/>
      <c r="U18" s="1910"/>
      <c r="V18" s="1910"/>
      <c r="W18" s="1910"/>
      <c r="X18" s="1910"/>
      <c r="Y18" s="1910"/>
      <c r="Z18" s="1910"/>
      <c r="AA18" s="1910"/>
      <c r="AB18" s="1910"/>
      <c r="AC18" s="1910"/>
      <c r="AD18" s="1910"/>
      <c r="AE18" s="1910"/>
      <c r="AF18" s="1910"/>
      <c r="AG18" s="1910"/>
      <c r="AH18" s="1910"/>
    </row>
    <row r="19" spans="1:34" ht="31.5" customHeight="1">
      <c r="A19" s="1941" t="s">
        <v>1654</v>
      </c>
      <c r="B19" s="1938">
        <v>292175.94421415689</v>
      </c>
      <c r="C19" s="1938">
        <v>308247.77838643227</v>
      </c>
      <c r="D19" s="1938">
        <v>311955.6412081928</v>
      </c>
      <c r="E19" s="1938">
        <v>325522.86226308759</v>
      </c>
      <c r="F19" s="1937">
        <v>16071.834172275383</v>
      </c>
      <c r="G19" s="1940"/>
      <c r="H19" s="1936">
        <v>5.5007383361085926</v>
      </c>
      <c r="I19" s="1935">
        <v>13567.221054894791</v>
      </c>
      <c r="J19" s="1934"/>
      <c r="K19" s="1933">
        <v>4.3490866208892527</v>
      </c>
      <c r="O19" s="1910"/>
      <c r="P19" s="1910"/>
      <c r="Q19" s="1910"/>
      <c r="R19" s="1912"/>
      <c r="S19" s="1912"/>
      <c r="T19" s="1910"/>
      <c r="U19" s="1910"/>
      <c r="V19" s="1910"/>
      <c r="W19" s="1910"/>
      <c r="X19" s="1910"/>
      <c r="Y19" s="1910"/>
      <c r="Z19" s="1910"/>
      <c r="AA19" s="1910"/>
      <c r="AB19" s="1910"/>
      <c r="AC19" s="1910"/>
      <c r="AD19" s="1910"/>
      <c r="AE19" s="1910"/>
      <c r="AF19" s="1910"/>
      <c r="AG19" s="1910"/>
      <c r="AH19" s="1910"/>
    </row>
    <row r="20" spans="1:34" ht="31.5" customHeight="1">
      <c r="A20" s="1956" t="s">
        <v>1653</v>
      </c>
      <c r="B20" s="1938">
        <v>1262.13430321081</v>
      </c>
      <c r="C20" s="1938">
        <v>1319.79411182081</v>
      </c>
      <c r="D20" s="1938">
        <v>1311.96958552</v>
      </c>
      <c r="E20" s="1938">
        <v>611.91500500000006</v>
      </c>
      <c r="F20" s="1937">
        <v>57.659808610000027</v>
      </c>
      <c r="G20" s="1940"/>
      <c r="H20" s="1936">
        <v>4.5684368504458037</v>
      </c>
      <c r="I20" s="1935">
        <v>-700.05458051999994</v>
      </c>
      <c r="J20" s="1934"/>
      <c r="K20" s="1933">
        <v>-53.359055594458226</v>
      </c>
      <c r="O20" s="1910"/>
      <c r="P20" s="1910"/>
      <c r="Q20" s="1910"/>
      <c r="R20" s="1912"/>
      <c r="S20" s="1912"/>
      <c r="T20" s="1910"/>
      <c r="U20" s="1910"/>
      <c r="V20" s="1910"/>
      <c r="W20" s="1910"/>
      <c r="X20" s="1910"/>
      <c r="Y20" s="1910"/>
      <c r="Z20" s="1910"/>
      <c r="AA20" s="1910"/>
      <c r="AB20" s="1910"/>
      <c r="AC20" s="1910"/>
      <c r="AD20" s="1910"/>
      <c r="AE20" s="1910"/>
      <c r="AF20" s="1910"/>
      <c r="AG20" s="1910"/>
      <c r="AH20" s="1910"/>
    </row>
    <row r="21" spans="1:34" ht="31.5" customHeight="1">
      <c r="A21" s="1956" t="s">
        <v>1652</v>
      </c>
      <c r="B21" s="1938">
        <v>290913.80991094606</v>
      </c>
      <c r="C21" s="1938">
        <v>306927.98427461146</v>
      </c>
      <c r="D21" s="1938">
        <v>310643.67162267282</v>
      </c>
      <c r="E21" s="1938">
        <v>324910.94725808757</v>
      </c>
      <c r="F21" s="1937">
        <v>16014.174363665399</v>
      </c>
      <c r="G21" s="1940"/>
      <c r="H21" s="1936">
        <v>5.5047831412911012</v>
      </c>
      <c r="I21" s="1935">
        <v>14267.275635414757</v>
      </c>
      <c r="J21" s="1934"/>
      <c r="K21" s="1933">
        <v>4.5928106505078521</v>
      </c>
      <c r="O21" s="1910"/>
      <c r="P21" s="1910"/>
      <c r="Q21" s="1910"/>
      <c r="R21" s="1912"/>
      <c r="S21" s="1912"/>
      <c r="T21" s="1910"/>
      <c r="U21" s="1910"/>
      <c r="V21" s="1910"/>
      <c r="W21" s="1910"/>
      <c r="X21" s="1910"/>
      <c r="Y21" s="1910"/>
      <c r="Z21" s="1910"/>
      <c r="AA21" s="1910"/>
      <c r="AB21" s="1910"/>
      <c r="AC21" s="1910"/>
      <c r="AD21" s="1910"/>
      <c r="AE21" s="1910"/>
      <c r="AF21" s="1910"/>
      <c r="AG21" s="1910"/>
      <c r="AH21" s="1910"/>
    </row>
    <row r="22" spans="1:34" ht="31.5" customHeight="1">
      <c r="A22" s="1939" t="s">
        <v>1651</v>
      </c>
      <c r="B22" s="1938">
        <v>5202494.7184451753</v>
      </c>
      <c r="C22" s="1938">
        <v>5575285.7433251543</v>
      </c>
      <c r="D22" s="1938">
        <v>5624689.8645150606</v>
      </c>
      <c r="E22" s="1938">
        <v>5944562.5659521976</v>
      </c>
      <c r="F22" s="1937">
        <v>372791.02487997897</v>
      </c>
      <c r="G22" s="1955"/>
      <c r="H22" s="1936">
        <v>7.1656204389457177</v>
      </c>
      <c r="I22" s="1935">
        <v>319872.70143713709</v>
      </c>
      <c r="J22" s="1954"/>
      <c r="K22" s="1933">
        <v>5.6869393538503177</v>
      </c>
      <c r="O22" s="1910"/>
      <c r="P22" s="1910"/>
      <c r="Q22" s="1910"/>
      <c r="R22" s="1912"/>
      <c r="S22" s="1912"/>
      <c r="T22" s="1910"/>
      <c r="U22" s="1910"/>
      <c r="V22" s="1910"/>
      <c r="W22" s="1910"/>
      <c r="X22" s="1910"/>
      <c r="Y22" s="1910"/>
      <c r="Z22" s="1910"/>
      <c r="AA22" s="1910"/>
      <c r="AB22" s="1910"/>
      <c r="AC22" s="1910"/>
      <c r="AD22" s="1910"/>
      <c r="AE22" s="1910"/>
      <c r="AF22" s="1910"/>
      <c r="AG22" s="1910"/>
      <c r="AH22" s="1910"/>
    </row>
    <row r="23" spans="1:34" ht="31.5" customHeight="1">
      <c r="A23" s="1939" t="s">
        <v>1650</v>
      </c>
      <c r="B23" s="1938">
        <v>1573252.8888885342</v>
      </c>
      <c r="C23" s="1938">
        <v>1723988.9352974277</v>
      </c>
      <c r="D23" s="1938">
        <v>1775392.5416585871</v>
      </c>
      <c r="E23" s="1938">
        <v>2087032.0130628559</v>
      </c>
      <c r="F23" s="1937">
        <v>80652.964568852025</v>
      </c>
      <c r="G23" s="1953" t="s">
        <v>1649</v>
      </c>
      <c r="H23" s="1936">
        <v>5.1265098661812365</v>
      </c>
      <c r="I23" s="1935">
        <v>90884.852506309951</v>
      </c>
      <c r="J23" s="1952" t="s">
        <v>1648</v>
      </c>
      <c r="K23" s="1933">
        <v>5.1191412813644321</v>
      </c>
      <c r="O23" s="1910"/>
      <c r="P23" s="1910"/>
      <c r="Q23" s="1910"/>
      <c r="R23" s="1912"/>
      <c r="S23" s="1912"/>
      <c r="T23" s="1910"/>
      <c r="U23" s="1910"/>
      <c r="V23" s="1910"/>
      <c r="W23" s="1910"/>
      <c r="X23" s="1910"/>
      <c r="Y23" s="1910"/>
      <c r="Z23" s="1910"/>
      <c r="AA23" s="1910"/>
      <c r="AB23" s="1910"/>
      <c r="AC23" s="1910"/>
      <c r="AD23" s="1910"/>
      <c r="AE23" s="1910"/>
      <c r="AF23" s="1910"/>
      <c r="AG23" s="1910"/>
      <c r="AH23" s="1910"/>
    </row>
    <row r="24" spans="1:34" ht="31.5" customHeight="1">
      <c r="A24" s="1951" t="s">
        <v>1647</v>
      </c>
      <c r="B24" s="1950">
        <v>6974063.8546989374</v>
      </c>
      <c r="C24" s="1950">
        <v>7404295.4182476606</v>
      </c>
      <c r="D24" s="1950">
        <v>7845605.526333061</v>
      </c>
      <c r="E24" s="1950">
        <v>8478644.9761377331</v>
      </c>
      <c r="F24" s="1949">
        <v>430231.56354872324</v>
      </c>
      <c r="G24" s="1948"/>
      <c r="H24" s="1947">
        <v>6.1690224310011841</v>
      </c>
      <c r="I24" s="1946">
        <v>633039.44980467204</v>
      </c>
      <c r="J24" s="1945"/>
      <c r="K24" s="1944">
        <v>8.0687137236244251</v>
      </c>
      <c r="O24" s="1910"/>
      <c r="P24" s="1910"/>
      <c r="Q24" s="1910"/>
      <c r="R24" s="1912"/>
      <c r="S24" s="1912"/>
      <c r="T24" s="1910"/>
      <c r="U24" s="1910"/>
      <c r="V24" s="1910"/>
      <c r="W24" s="1910"/>
      <c r="X24" s="1910"/>
      <c r="Y24" s="1910"/>
      <c r="Z24" s="1910"/>
      <c r="AA24" s="1910"/>
      <c r="AB24" s="1910"/>
      <c r="AC24" s="1910"/>
      <c r="AD24" s="1910"/>
      <c r="AE24" s="1910"/>
      <c r="AF24" s="1910"/>
      <c r="AG24" s="1910"/>
      <c r="AH24" s="1910"/>
    </row>
    <row r="25" spans="1:34" ht="31.5" customHeight="1">
      <c r="A25" s="1939" t="s">
        <v>1646</v>
      </c>
      <c r="B25" s="1938">
        <v>3311483.4694636641</v>
      </c>
      <c r="C25" s="1938">
        <v>3899038.6157620782</v>
      </c>
      <c r="D25" s="1938">
        <v>4313321.1810675729</v>
      </c>
      <c r="E25" s="1938">
        <v>5385963.3287751116</v>
      </c>
      <c r="F25" s="1937">
        <v>587555.1462984141</v>
      </c>
      <c r="G25" s="1940"/>
      <c r="H25" s="1936">
        <v>17.742958759011287</v>
      </c>
      <c r="I25" s="1935">
        <v>1072642.1477075387</v>
      </c>
      <c r="J25" s="1934"/>
      <c r="K25" s="1943">
        <v>24.868126037441368</v>
      </c>
      <c r="O25" s="1910"/>
      <c r="P25" s="1910"/>
      <c r="Q25" s="1910"/>
      <c r="R25" s="1912"/>
      <c r="S25" s="1912"/>
      <c r="T25" s="1910"/>
      <c r="U25" s="1910"/>
      <c r="V25" s="1910"/>
      <c r="W25" s="1910"/>
      <c r="X25" s="1910"/>
      <c r="Y25" s="1910"/>
      <c r="Z25" s="1910"/>
      <c r="AA25" s="1910"/>
      <c r="AB25" s="1910"/>
      <c r="AC25" s="1910"/>
      <c r="AD25" s="1910"/>
      <c r="AE25" s="1910"/>
      <c r="AF25" s="1910"/>
      <c r="AG25" s="1910"/>
      <c r="AH25" s="1910"/>
    </row>
    <row r="26" spans="1:34" ht="31.5" customHeight="1">
      <c r="A26" s="1939" t="s">
        <v>1645</v>
      </c>
      <c r="B26" s="1938">
        <v>948807.28032533266</v>
      </c>
      <c r="C26" s="1938">
        <v>1024972.2146998225</v>
      </c>
      <c r="D26" s="1938">
        <v>1157186.058711573</v>
      </c>
      <c r="E26" s="1938">
        <v>1216313.895067526</v>
      </c>
      <c r="F26" s="1937">
        <v>76164.934374489821</v>
      </c>
      <c r="G26" s="1940"/>
      <c r="H26" s="1936">
        <v>8.027439918923676</v>
      </c>
      <c r="I26" s="1935">
        <v>59127.836355953012</v>
      </c>
      <c r="J26" s="1934"/>
      <c r="K26" s="1943">
        <v>5.1096222522579264</v>
      </c>
      <c r="O26" s="1910"/>
      <c r="P26" s="1910"/>
      <c r="Q26" s="1910"/>
      <c r="R26" s="1912"/>
      <c r="S26" s="1912"/>
      <c r="T26" s="1910"/>
      <c r="U26" s="1910"/>
      <c r="V26" s="1910"/>
      <c r="W26" s="1910"/>
      <c r="X26" s="1910"/>
      <c r="Y26" s="1910"/>
      <c r="Z26" s="1910"/>
      <c r="AA26" s="1910"/>
      <c r="AB26" s="1910"/>
      <c r="AC26" s="1910"/>
      <c r="AD26" s="1910"/>
      <c r="AE26" s="1910"/>
      <c r="AF26" s="1910"/>
      <c r="AG26" s="1910"/>
      <c r="AH26" s="1910"/>
    </row>
    <row r="27" spans="1:34" ht="31.5" customHeight="1">
      <c r="A27" s="1942" t="s">
        <v>1644</v>
      </c>
      <c r="B27" s="1938">
        <v>581729.07789725135</v>
      </c>
      <c r="C27" s="1938">
        <v>647296.43393890664</v>
      </c>
      <c r="D27" s="1938">
        <v>655249.84029168682</v>
      </c>
      <c r="E27" s="1938">
        <v>682967.00082064653</v>
      </c>
      <c r="F27" s="1937">
        <v>65567.356041655294</v>
      </c>
      <c r="G27" s="1940"/>
      <c r="H27" s="1936">
        <v>11.271115461282857</v>
      </c>
      <c r="I27" s="1935">
        <v>27717.160528959706</v>
      </c>
      <c r="J27" s="1934"/>
      <c r="K27" s="1933">
        <v>4.2300140838830744</v>
      </c>
      <c r="O27" s="1910"/>
      <c r="P27" s="1910"/>
      <c r="Q27" s="1910"/>
      <c r="R27" s="1912"/>
      <c r="S27" s="1912"/>
      <c r="T27" s="1910"/>
      <c r="U27" s="1910"/>
      <c r="V27" s="1910"/>
      <c r="W27" s="1910"/>
      <c r="X27" s="1910"/>
      <c r="Y27" s="1910"/>
      <c r="Z27" s="1910"/>
      <c r="AA27" s="1910"/>
      <c r="AB27" s="1910"/>
      <c r="AC27" s="1910"/>
      <c r="AD27" s="1910"/>
      <c r="AE27" s="1910"/>
      <c r="AF27" s="1910"/>
      <c r="AG27" s="1910"/>
      <c r="AH27" s="1910"/>
    </row>
    <row r="28" spans="1:34" ht="31.5" customHeight="1">
      <c r="A28" s="1942" t="s">
        <v>1643</v>
      </c>
      <c r="B28" s="1938">
        <v>367078.19453528494</v>
      </c>
      <c r="C28" s="1938">
        <v>377675.77879563061</v>
      </c>
      <c r="D28" s="1938">
        <v>501936.2191181063</v>
      </c>
      <c r="E28" s="1938">
        <v>533346.8918136314</v>
      </c>
      <c r="F28" s="1937">
        <v>10597.584260345669</v>
      </c>
      <c r="G28" s="1940"/>
      <c r="H28" s="1936">
        <v>2.8870100207837295</v>
      </c>
      <c r="I28" s="1935">
        <v>31410.672695525107</v>
      </c>
      <c r="J28" s="1934"/>
      <c r="K28" s="1933">
        <v>6.2579012032072807</v>
      </c>
      <c r="O28" s="1910"/>
      <c r="P28" s="1910"/>
      <c r="Q28" s="1910"/>
      <c r="R28" s="1912"/>
      <c r="S28" s="1912"/>
      <c r="T28" s="1910"/>
      <c r="U28" s="1910"/>
      <c r="V28" s="1910"/>
      <c r="W28" s="1910"/>
      <c r="X28" s="1910"/>
      <c r="Y28" s="1910"/>
      <c r="Z28" s="1910"/>
      <c r="AA28" s="1910"/>
      <c r="AB28" s="1910"/>
      <c r="AC28" s="1910"/>
      <c r="AD28" s="1910"/>
      <c r="AE28" s="1910"/>
      <c r="AF28" s="1910"/>
      <c r="AG28" s="1910"/>
      <c r="AH28" s="1910"/>
    </row>
    <row r="29" spans="1:34" ht="31.5" customHeight="1">
      <c r="A29" s="1941" t="s">
        <v>1642</v>
      </c>
      <c r="B29" s="1938">
        <v>2362676.1891383315</v>
      </c>
      <c r="C29" s="1938">
        <v>2874066.4010622562</v>
      </c>
      <c r="D29" s="1938">
        <v>3156135.1223560004</v>
      </c>
      <c r="E29" s="1938">
        <v>4169649.4337075851</v>
      </c>
      <c r="F29" s="1937">
        <v>511390.21192392474</v>
      </c>
      <c r="G29" s="1940"/>
      <c r="H29" s="1936">
        <v>21.644532343233578</v>
      </c>
      <c r="I29" s="1935">
        <v>1013514.3113515847</v>
      </c>
      <c r="J29" s="1934"/>
      <c r="K29" s="1933">
        <v>32.112513313277084</v>
      </c>
      <c r="O29" s="1910"/>
      <c r="P29" s="1910"/>
      <c r="Q29" s="1910"/>
      <c r="R29" s="1912"/>
      <c r="S29" s="1912"/>
      <c r="T29" s="1910"/>
      <c r="U29" s="1910"/>
      <c r="V29" s="1910"/>
      <c r="W29" s="1910"/>
      <c r="X29" s="1910"/>
      <c r="Y29" s="1910"/>
      <c r="Z29" s="1910"/>
      <c r="AA29" s="1910"/>
      <c r="AB29" s="1910"/>
      <c r="AC29" s="1910"/>
      <c r="AD29" s="1910"/>
      <c r="AE29" s="1910"/>
      <c r="AF29" s="1910"/>
      <c r="AG29" s="1910"/>
      <c r="AH29" s="1910"/>
    </row>
    <row r="30" spans="1:34" ht="31.5" customHeight="1">
      <c r="A30" s="1939" t="s">
        <v>1641</v>
      </c>
      <c r="B30" s="1938">
        <v>3662580.3852352733</v>
      </c>
      <c r="C30" s="1938">
        <v>3505256.8024855824</v>
      </c>
      <c r="D30" s="1938">
        <v>3532284.3452654877</v>
      </c>
      <c r="E30" s="1938">
        <v>3092681.6473626215</v>
      </c>
      <c r="F30" s="1937">
        <v>-157323.58274969086</v>
      </c>
      <c r="G30" s="1934"/>
      <c r="H30" s="1936">
        <v>-4.2954301667725678</v>
      </c>
      <c r="I30" s="1935">
        <v>-439602.69790286617</v>
      </c>
      <c r="J30" s="1934"/>
      <c r="K30" s="1933">
        <v>-12.445280587110421</v>
      </c>
      <c r="O30" s="1910"/>
      <c r="P30" s="1910"/>
      <c r="Q30" s="1910"/>
      <c r="R30" s="1912"/>
      <c r="S30" s="1912"/>
      <c r="T30" s="1910"/>
      <c r="U30" s="1910"/>
      <c r="V30" s="1910"/>
      <c r="W30" s="1910"/>
      <c r="X30" s="1910"/>
      <c r="Y30" s="1910"/>
      <c r="Z30" s="1910"/>
      <c r="AA30" s="1910"/>
      <c r="AB30" s="1910"/>
      <c r="AC30" s="1910"/>
      <c r="AD30" s="1910"/>
      <c r="AE30" s="1910"/>
      <c r="AF30" s="1910"/>
      <c r="AG30" s="1910"/>
      <c r="AH30" s="1910"/>
    </row>
    <row r="31" spans="1:34" ht="31.5" customHeight="1" thickBot="1">
      <c r="A31" s="1932" t="s">
        <v>1640</v>
      </c>
      <c r="B31" s="1931">
        <v>7047815.3174872072</v>
      </c>
      <c r="C31" s="1931">
        <v>7480517.3185209651</v>
      </c>
      <c r="D31" s="1931">
        <v>7928316.4431741489</v>
      </c>
      <c r="E31" s="1931">
        <v>8572900.9525335394</v>
      </c>
      <c r="F31" s="1930">
        <v>432702.00103375781</v>
      </c>
      <c r="G31" s="1927"/>
      <c r="H31" s="1929">
        <v>6.1395195750962337</v>
      </c>
      <c r="I31" s="1928">
        <v>644584.50935939047</v>
      </c>
      <c r="J31" s="1927"/>
      <c r="K31" s="1926">
        <v>8.1301561810684646</v>
      </c>
      <c r="O31" s="1910"/>
      <c r="P31" s="1910"/>
      <c r="Q31" s="1910"/>
      <c r="R31" s="1912"/>
      <c r="S31" s="1912"/>
      <c r="T31" s="1910"/>
      <c r="U31" s="1910"/>
      <c r="V31" s="1910"/>
      <c r="W31" s="1910"/>
      <c r="X31" s="1910"/>
      <c r="Y31" s="1910"/>
      <c r="Z31" s="1910"/>
      <c r="AA31" s="1910"/>
      <c r="AB31" s="1910"/>
      <c r="AC31" s="1910"/>
      <c r="AD31" s="1910"/>
      <c r="AE31" s="1910"/>
      <c r="AF31" s="1910"/>
      <c r="AG31" s="1910"/>
      <c r="AH31" s="1910"/>
    </row>
    <row r="32" spans="1:34" ht="26.25" customHeight="1" thickTop="1">
      <c r="A32" s="1925" t="s">
        <v>1639</v>
      </c>
      <c r="B32" s="1924">
        <v>70083.081840041516</v>
      </c>
      <c r="C32" s="1920" t="s">
        <v>1637</v>
      </c>
      <c r="D32" s="1917"/>
      <c r="E32" s="1917"/>
      <c r="F32" s="1917"/>
      <c r="G32" s="1919"/>
      <c r="H32" s="1918"/>
      <c r="I32" s="1917"/>
      <c r="J32" s="1916"/>
      <c r="K32" s="1916"/>
      <c r="O32" s="1910"/>
      <c r="P32" s="1910"/>
      <c r="Q32" s="1910"/>
      <c r="R32" s="1912"/>
      <c r="S32" s="1912"/>
      <c r="T32" s="1910"/>
      <c r="U32" s="1910"/>
      <c r="V32" s="1910"/>
      <c r="W32" s="1910"/>
      <c r="X32" s="1910"/>
      <c r="Y32" s="1910"/>
      <c r="Z32" s="1910"/>
      <c r="AA32" s="1910"/>
      <c r="AB32" s="1910"/>
      <c r="AC32" s="1910"/>
      <c r="AD32" s="1910"/>
      <c r="AE32" s="1910"/>
      <c r="AF32" s="1910"/>
      <c r="AG32" s="1910"/>
      <c r="AH32" s="1910"/>
    </row>
    <row r="33" spans="1:34" ht="26.25" customHeight="1">
      <c r="A33" s="1925" t="s">
        <v>1638</v>
      </c>
      <c r="B33" s="1924">
        <v>220754.61889795892</v>
      </c>
      <c r="C33" s="1920" t="s">
        <v>1637</v>
      </c>
      <c r="D33" s="1917"/>
      <c r="E33" s="1917"/>
      <c r="F33" s="1917"/>
      <c r="G33" s="1919"/>
      <c r="H33" s="1918"/>
      <c r="I33" s="1917"/>
      <c r="J33" s="1916"/>
      <c r="K33" s="1916"/>
      <c r="O33" s="1910"/>
      <c r="P33" s="1910"/>
      <c r="Q33" s="1910"/>
      <c r="R33" s="1912"/>
      <c r="S33" s="1912"/>
      <c r="T33" s="1910"/>
      <c r="U33" s="1910"/>
      <c r="V33" s="1910"/>
      <c r="W33" s="1910"/>
      <c r="X33" s="1910"/>
      <c r="Y33" s="1910"/>
      <c r="Z33" s="1910"/>
      <c r="AA33" s="1910"/>
      <c r="AB33" s="1910"/>
      <c r="AC33" s="1910"/>
      <c r="AD33" s="1910"/>
      <c r="AE33" s="1910"/>
      <c r="AF33" s="1910"/>
      <c r="AG33" s="1910"/>
      <c r="AH33" s="1910"/>
    </row>
    <row r="34" spans="1:34" ht="26.25" customHeight="1">
      <c r="A34" s="1923" t="s">
        <v>1636</v>
      </c>
      <c r="B34" s="1920"/>
      <c r="C34" s="1920"/>
      <c r="D34" s="1917"/>
      <c r="E34" s="1917"/>
      <c r="F34" s="1917"/>
      <c r="G34" s="1919"/>
      <c r="H34" s="1918"/>
      <c r="I34" s="1917"/>
      <c r="J34" s="1916"/>
      <c r="K34" s="1916"/>
      <c r="N34" s="1922"/>
      <c r="O34" s="1910"/>
      <c r="P34" s="1910"/>
      <c r="Q34" s="1910"/>
      <c r="R34" s="1912"/>
      <c r="S34" s="1912"/>
      <c r="T34" s="1910"/>
      <c r="U34" s="1910"/>
      <c r="V34" s="1910"/>
      <c r="W34" s="1910"/>
      <c r="X34" s="1910"/>
      <c r="Y34" s="1910"/>
      <c r="Z34" s="1910"/>
      <c r="AA34" s="1910"/>
      <c r="AB34" s="1910"/>
      <c r="AC34" s="1910"/>
      <c r="AD34" s="1910"/>
      <c r="AE34" s="1910"/>
      <c r="AF34" s="1910"/>
      <c r="AG34" s="1910"/>
      <c r="AH34" s="1910"/>
    </row>
    <row r="35" spans="1:34" ht="26.25" customHeight="1">
      <c r="A35" s="1921" t="s">
        <v>1635</v>
      </c>
      <c r="B35" s="1920"/>
      <c r="C35" s="1920"/>
      <c r="D35" s="1917"/>
      <c r="E35" s="1917"/>
      <c r="F35" s="1917"/>
      <c r="G35" s="1919"/>
      <c r="H35" s="1918"/>
      <c r="I35" s="1917"/>
      <c r="J35" s="1916"/>
      <c r="K35" s="1916"/>
      <c r="O35" s="1910"/>
      <c r="P35" s="1910"/>
      <c r="Q35" s="1910"/>
      <c r="R35" s="1912"/>
      <c r="S35" s="1912"/>
      <c r="T35" s="1910"/>
      <c r="U35" s="1910"/>
      <c r="V35" s="1910"/>
      <c r="W35" s="1910"/>
      <c r="X35" s="1910"/>
      <c r="Y35" s="1910"/>
      <c r="Z35" s="1910"/>
      <c r="AA35" s="1910"/>
      <c r="AB35" s="1910"/>
      <c r="AC35" s="1910"/>
      <c r="AD35" s="1910"/>
      <c r="AE35" s="1910"/>
      <c r="AF35" s="1910"/>
      <c r="AG35" s="1910"/>
      <c r="AH35" s="1910"/>
    </row>
    <row r="36" spans="1:34" ht="26.25" customHeight="1">
      <c r="A36" s="1909" t="s">
        <v>1634</v>
      </c>
      <c r="B36" s="1915">
        <v>0.95127701046464763</v>
      </c>
      <c r="C36" s="1915">
        <v>0.98558457169760161</v>
      </c>
      <c r="D36" s="1915">
        <v>0.99934133200305131</v>
      </c>
      <c r="E36" s="1915">
        <v>1.0457769476659995</v>
      </c>
      <c r="F36" s="1913">
        <v>3.4307561232953976E-2</v>
      </c>
      <c r="G36" s="1914"/>
      <c r="H36" s="1913">
        <v>3.6064743345575625</v>
      </c>
      <c r="I36" s="1913">
        <v>4.6435615662948182E-2</v>
      </c>
      <c r="J36" s="1913"/>
      <c r="K36" s="1913">
        <v>4.6466221475973537</v>
      </c>
      <c r="O36" s="1910"/>
      <c r="P36" s="1910"/>
      <c r="Q36" s="1910"/>
      <c r="R36" s="1912"/>
      <c r="S36" s="1912"/>
      <c r="T36" s="1910"/>
      <c r="U36" s="1910"/>
      <c r="V36" s="1910"/>
      <c r="W36" s="1910"/>
      <c r="X36" s="1910"/>
      <c r="Y36" s="1910"/>
      <c r="Z36" s="1910"/>
      <c r="AA36" s="1910"/>
      <c r="AB36" s="1910"/>
      <c r="AC36" s="1910"/>
      <c r="AD36" s="1910"/>
      <c r="AE36" s="1910"/>
      <c r="AF36" s="1910"/>
      <c r="AG36" s="1910"/>
      <c r="AH36" s="1910"/>
    </row>
    <row r="37" spans="1:34" ht="26.25" customHeight="1">
      <c r="A37" s="1909" t="s">
        <v>1633</v>
      </c>
      <c r="B37" s="1915">
        <v>3.3201032078446482</v>
      </c>
      <c r="C37" s="1915">
        <v>3.7492063189963685</v>
      </c>
      <c r="D37" s="1915">
        <v>3.72496721853389</v>
      </c>
      <c r="E37" s="1915">
        <v>4.6308081433984958</v>
      </c>
      <c r="F37" s="1913">
        <v>0.42910311115172028</v>
      </c>
      <c r="G37" s="1914"/>
      <c r="H37" s="1913">
        <v>12.924390727910124</v>
      </c>
      <c r="I37" s="1913">
        <v>0.90584092486460577</v>
      </c>
      <c r="J37" s="1913"/>
      <c r="K37" s="1913">
        <v>24.318091186347026</v>
      </c>
      <c r="O37" s="1910"/>
      <c r="P37" s="1910"/>
      <c r="Q37" s="1910"/>
      <c r="R37" s="1912"/>
      <c r="S37" s="1912"/>
      <c r="T37" s="1910"/>
      <c r="U37" s="1910"/>
      <c r="V37" s="1910"/>
      <c r="W37" s="1910"/>
      <c r="X37" s="1910"/>
      <c r="Y37" s="1910"/>
      <c r="Z37" s="1910"/>
      <c r="AA37" s="1910"/>
      <c r="AB37" s="1910"/>
      <c r="AC37" s="1910"/>
      <c r="AD37" s="1910"/>
      <c r="AE37" s="1910"/>
      <c r="AF37" s="1910"/>
      <c r="AG37" s="1910"/>
      <c r="AH37" s="1910"/>
    </row>
    <row r="38" spans="1:34" ht="26.25" customHeight="1">
      <c r="A38" s="1909" t="s">
        <v>1632</v>
      </c>
      <c r="B38" s="1915">
        <v>6.9922172311038393</v>
      </c>
      <c r="C38" s="1915">
        <v>7.1197630763613695</v>
      </c>
      <c r="D38" s="1915">
        <v>6.7754340955211942</v>
      </c>
      <c r="E38" s="1915">
        <v>7.2898710599673979</v>
      </c>
      <c r="F38" s="1913">
        <v>0.12754584525753021</v>
      </c>
      <c r="G38" s="1914"/>
      <c r="H38" s="1913">
        <v>1.8241115949624889</v>
      </c>
      <c r="I38" s="1913">
        <v>0.51443696444620368</v>
      </c>
      <c r="J38" s="1913"/>
      <c r="K38" s="1913">
        <v>7.5926790400967086</v>
      </c>
      <c r="O38" s="1910"/>
      <c r="P38" s="1910"/>
      <c r="Q38" s="1910"/>
      <c r="R38" s="1912"/>
      <c r="S38" s="1912"/>
      <c r="T38" s="1910"/>
      <c r="U38" s="1910"/>
      <c r="V38" s="1910"/>
      <c r="W38" s="1910"/>
      <c r="X38" s="1910"/>
      <c r="Y38" s="1910"/>
      <c r="Z38" s="1910"/>
      <c r="AA38" s="1910"/>
      <c r="AB38" s="1910"/>
      <c r="AC38" s="1910"/>
      <c r="AD38" s="1910"/>
      <c r="AE38" s="1910"/>
      <c r="AF38" s="1910"/>
      <c r="AG38" s="1910"/>
      <c r="AH38" s="1910"/>
    </row>
    <row r="39" spans="1:34" ht="17.100000000000001" customHeight="1">
      <c r="A39" s="1911"/>
      <c r="Z39" s="1910"/>
      <c r="AA39" s="1910"/>
      <c r="AB39" s="1910"/>
      <c r="AC39" s="1910"/>
    </row>
    <row r="40" spans="1:34" ht="17.100000000000001" customHeight="1">
      <c r="A40" s="1909"/>
    </row>
    <row r="46" spans="1:34" ht="17.100000000000001" customHeight="1">
      <c r="B46" s="1908"/>
      <c r="C46" s="1908"/>
      <c r="D46" s="1908"/>
      <c r="E46" s="1908"/>
      <c r="F46" s="1908"/>
      <c r="G46" s="1908"/>
      <c r="H46" s="1908"/>
      <c r="I46" s="1908"/>
      <c r="J46" s="1908"/>
      <c r="K46" s="1908"/>
    </row>
    <row r="47" spans="1:34" ht="17.100000000000001" customHeight="1">
      <c r="B47" s="1908"/>
      <c r="C47" s="1908"/>
      <c r="D47" s="1908"/>
      <c r="E47" s="1908"/>
      <c r="F47" s="1908"/>
      <c r="G47" s="1908"/>
      <c r="H47" s="1908"/>
      <c r="I47" s="1908"/>
      <c r="J47" s="1908"/>
      <c r="K47" s="1908"/>
    </row>
    <row r="48" spans="1:34" ht="17.100000000000001" customHeight="1">
      <c r="B48" s="1908"/>
      <c r="C48" s="1908"/>
      <c r="D48" s="1908"/>
      <c r="E48" s="1908"/>
      <c r="F48" s="1908"/>
      <c r="G48" s="1908"/>
      <c r="H48" s="1908"/>
      <c r="I48" s="1908"/>
      <c r="J48" s="1908"/>
      <c r="K48" s="1908"/>
    </row>
    <row r="49" spans="2:2" ht="17.100000000000001" customHeight="1">
      <c r="B49" s="1908"/>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A2" sqref="A2:H2"/>
    </sheetView>
  </sheetViews>
  <sheetFormatPr defaultRowHeight="15.75"/>
  <cols>
    <col min="1" max="1" width="51.42578125" style="1907" bestFit="1" customWidth="1"/>
    <col min="2" max="3" width="11.42578125" style="1907" bestFit="1" customWidth="1"/>
    <col min="4" max="4" width="12.28515625" style="1907" bestFit="1" customWidth="1"/>
    <col min="5" max="5" width="11.140625" style="1907" bestFit="1" customWidth="1"/>
    <col min="6" max="6" width="8.28515625" style="1907" bestFit="1" customWidth="1"/>
    <col min="7" max="7" width="12.28515625" style="1907" bestFit="1" customWidth="1"/>
    <col min="8" max="8" width="8.28515625" style="1907" bestFit="1" customWidth="1"/>
    <col min="9" max="9" width="1.5703125" style="1907" bestFit="1" customWidth="1"/>
    <col min="10" max="256" width="9.140625" style="1907"/>
    <col min="257" max="257" width="44.28515625" style="1907" bestFit="1" customWidth="1"/>
    <col min="258" max="258" width="11.42578125" style="1907" customWidth="1"/>
    <col min="259" max="259" width="12.5703125" style="1907" customWidth="1"/>
    <col min="260" max="260" width="12" style="1907" customWidth="1"/>
    <col min="261" max="261" width="11.140625" style="1907" customWidth="1"/>
    <col min="262" max="262" width="9.42578125" style="1907" customWidth="1"/>
    <col min="263" max="263" width="10.85546875" style="1907" customWidth="1"/>
    <col min="264" max="264" width="8.85546875" style="1907" customWidth="1"/>
    <col min="265" max="512" width="9.140625" style="1907"/>
    <col min="513" max="513" width="44.28515625" style="1907" bestFit="1" customWidth="1"/>
    <col min="514" max="514" width="11.42578125" style="1907" customWidth="1"/>
    <col min="515" max="515" width="12.5703125" style="1907" customWidth="1"/>
    <col min="516" max="516" width="12" style="1907" customWidth="1"/>
    <col min="517" max="517" width="11.140625" style="1907" customWidth="1"/>
    <col min="518" max="518" width="9.42578125" style="1907" customWidth="1"/>
    <col min="519" max="519" width="10.85546875" style="1907" customWidth="1"/>
    <col min="520" max="520" width="8.85546875" style="1907" customWidth="1"/>
    <col min="521" max="768" width="9.140625" style="1907"/>
    <col min="769" max="769" width="44.28515625" style="1907" bestFit="1" customWidth="1"/>
    <col min="770" max="770" width="11.42578125" style="1907" customWidth="1"/>
    <col min="771" max="771" width="12.5703125" style="1907" customWidth="1"/>
    <col min="772" max="772" width="12" style="1907" customWidth="1"/>
    <col min="773" max="773" width="11.140625" style="1907" customWidth="1"/>
    <col min="774" max="774" width="9.42578125" style="1907" customWidth="1"/>
    <col min="775" max="775" width="10.85546875" style="1907" customWidth="1"/>
    <col min="776" max="776" width="8.85546875" style="1907" customWidth="1"/>
    <col min="777" max="1024" width="9.140625" style="1907"/>
    <col min="1025" max="1025" width="44.28515625" style="1907" bestFit="1" customWidth="1"/>
    <col min="1026" max="1026" width="11.42578125" style="1907" customWidth="1"/>
    <col min="1027" max="1027" width="12.5703125" style="1907" customWidth="1"/>
    <col min="1028" max="1028" width="12" style="1907" customWidth="1"/>
    <col min="1029" max="1029" width="11.140625" style="1907" customWidth="1"/>
    <col min="1030" max="1030" width="9.42578125" style="1907" customWidth="1"/>
    <col min="1031" max="1031" width="10.85546875" style="1907" customWidth="1"/>
    <col min="1032" max="1032" width="8.85546875" style="1907" customWidth="1"/>
    <col min="1033" max="1280" width="9.140625" style="1907"/>
    <col min="1281" max="1281" width="44.28515625" style="1907" bestFit="1" customWidth="1"/>
    <col min="1282" max="1282" width="11.42578125" style="1907" customWidth="1"/>
    <col min="1283" max="1283" width="12.5703125" style="1907" customWidth="1"/>
    <col min="1284" max="1284" width="12" style="1907" customWidth="1"/>
    <col min="1285" max="1285" width="11.140625" style="1907" customWidth="1"/>
    <col min="1286" max="1286" width="9.42578125" style="1907" customWidth="1"/>
    <col min="1287" max="1287" width="10.85546875" style="1907" customWidth="1"/>
    <col min="1288" max="1288" width="8.85546875" style="1907" customWidth="1"/>
    <col min="1289" max="1536" width="9.140625" style="1907"/>
    <col min="1537" max="1537" width="44.28515625" style="1907" bestFit="1" customWidth="1"/>
    <col min="1538" max="1538" width="11.42578125" style="1907" customWidth="1"/>
    <col min="1539" max="1539" width="12.5703125" style="1907" customWidth="1"/>
    <col min="1540" max="1540" width="12" style="1907" customWidth="1"/>
    <col min="1541" max="1541" width="11.140625" style="1907" customWidth="1"/>
    <col min="1542" max="1542" width="9.42578125" style="1907" customWidth="1"/>
    <col min="1543" max="1543" width="10.85546875" style="1907" customWidth="1"/>
    <col min="1544" max="1544" width="8.85546875" style="1907" customWidth="1"/>
    <col min="1545" max="1792" width="9.140625" style="1907"/>
    <col min="1793" max="1793" width="44.28515625" style="1907" bestFit="1" customWidth="1"/>
    <col min="1794" max="1794" width="11.42578125" style="1907" customWidth="1"/>
    <col min="1795" max="1795" width="12.5703125" style="1907" customWidth="1"/>
    <col min="1796" max="1796" width="12" style="1907" customWidth="1"/>
    <col min="1797" max="1797" width="11.140625" style="1907" customWidth="1"/>
    <col min="1798" max="1798" width="9.42578125" style="1907" customWidth="1"/>
    <col min="1799" max="1799" width="10.85546875" style="1907" customWidth="1"/>
    <col min="1800" max="1800" width="8.85546875" style="1907" customWidth="1"/>
    <col min="1801" max="2048" width="9.140625" style="1907"/>
    <col min="2049" max="2049" width="44.28515625" style="1907" bestFit="1" customWidth="1"/>
    <col min="2050" max="2050" width="11.42578125" style="1907" customWidth="1"/>
    <col min="2051" max="2051" width="12.5703125" style="1907" customWidth="1"/>
    <col min="2052" max="2052" width="12" style="1907" customWidth="1"/>
    <col min="2053" max="2053" width="11.140625" style="1907" customWidth="1"/>
    <col min="2054" max="2054" width="9.42578125" style="1907" customWidth="1"/>
    <col min="2055" max="2055" width="10.85546875" style="1907" customWidth="1"/>
    <col min="2056" max="2056" width="8.85546875" style="1907" customWidth="1"/>
    <col min="2057" max="2304" width="9.140625" style="1907"/>
    <col min="2305" max="2305" width="44.28515625" style="1907" bestFit="1" customWidth="1"/>
    <col min="2306" max="2306" width="11.42578125" style="1907" customWidth="1"/>
    <col min="2307" max="2307" width="12.5703125" style="1907" customWidth="1"/>
    <col min="2308" max="2308" width="12" style="1907" customWidth="1"/>
    <col min="2309" max="2309" width="11.140625" style="1907" customWidth="1"/>
    <col min="2310" max="2310" width="9.42578125" style="1907" customWidth="1"/>
    <col min="2311" max="2311" width="10.85546875" style="1907" customWidth="1"/>
    <col min="2312" max="2312" width="8.85546875" style="1907" customWidth="1"/>
    <col min="2313" max="2560" width="9.140625" style="1907"/>
    <col min="2561" max="2561" width="44.28515625" style="1907" bestFit="1" customWidth="1"/>
    <col min="2562" max="2562" width="11.42578125" style="1907" customWidth="1"/>
    <col min="2563" max="2563" width="12.5703125" style="1907" customWidth="1"/>
    <col min="2564" max="2564" width="12" style="1907" customWidth="1"/>
    <col min="2565" max="2565" width="11.140625" style="1907" customWidth="1"/>
    <col min="2566" max="2566" width="9.42578125" style="1907" customWidth="1"/>
    <col min="2567" max="2567" width="10.85546875" style="1907" customWidth="1"/>
    <col min="2568" max="2568" width="8.85546875" style="1907" customWidth="1"/>
    <col min="2569" max="2816" width="9.140625" style="1907"/>
    <col min="2817" max="2817" width="44.28515625" style="1907" bestFit="1" customWidth="1"/>
    <col min="2818" max="2818" width="11.42578125" style="1907" customWidth="1"/>
    <col min="2819" max="2819" width="12.5703125" style="1907" customWidth="1"/>
    <col min="2820" max="2820" width="12" style="1907" customWidth="1"/>
    <col min="2821" max="2821" width="11.140625" style="1907" customWidth="1"/>
    <col min="2822" max="2822" width="9.42578125" style="1907" customWidth="1"/>
    <col min="2823" max="2823" width="10.85546875" style="1907" customWidth="1"/>
    <col min="2824" max="2824" width="8.85546875" style="1907" customWidth="1"/>
    <col min="2825" max="3072" width="9.140625" style="1907"/>
    <col min="3073" max="3073" width="44.28515625" style="1907" bestFit="1" customWidth="1"/>
    <col min="3074" max="3074" width="11.42578125" style="1907" customWidth="1"/>
    <col min="3075" max="3075" width="12.5703125" style="1907" customWidth="1"/>
    <col min="3076" max="3076" width="12" style="1907" customWidth="1"/>
    <col min="3077" max="3077" width="11.140625" style="1907" customWidth="1"/>
    <col min="3078" max="3078" width="9.42578125" style="1907" customWidth="1"/>
    <col min="3079" max="3079" width="10.85546875" style="1907" customWidth="1"/>
    <col min="3080" max="3080" width="8.85546875" style="1907" customWidth="1"/>
    <col min="3081" max="3328" width="9.140625" style="1907"/>
    <col min="3329" max="3329" width="44.28515625" style="1907" bestFit="1" customWidth="1"/>
    <col min="3330" max="3330" width="11.42578125" style="1907" customWidth="1"/>
    <col min="3331" max="3331" width="12.5703125" style="1907" customWidth="1"/>
    <col min="3332" max="3332" width="12" style="1907" customWidth="1"/>
    <col min="3333" max="3333" width="11.140625" style="1907" customWidth="1"/>
    <col min="3334" max="3334" width="9.42578125" style="1907" customWidth="1"/>
    <col min="3335" max="3335" width="10.85546875" style="1907" customWidth="1"/>
    <col min="3336" max="3336" width="8.85546875" style="1907" customWidth="1"/>
    <col min="3337" max="3584" width="9.140625" style="1907"/>
    <col min="3585" max="3585" width="44.28515625" style="1907" bestFit="1" customWidth="1"/>
    <col min="3586" max="3586" width="11.42578125" style="1907" customWidth="1"/>
    <col min="3587" max="3587" width="12.5703125" style="1907" customWidth="1"/>
    <col min="3588" max="3588" width="12" style="1907" customWidth="1"/>
    <col min="3589" max="3589" width="11.140625" style="1907" customWidth="1"/>
    <col min="3590" max="3590" width="9.42578125" style="1907" customWidth="1"/>
    <col min="3591" max="3591" width="10.85546875" style="1907" customWidth="1"/>
    <col min="3592" max="3592" width="8.85546875" style="1907" customWidth="1"/>
    <col min="3593" max="3840" width="9.140625" style="1907"/>
    <col min="3841" max="3841" width="44.28515625" style="1907" bestFit="1" customWidth="1"/>
    <col min="3842" max="3842" width="11.42578125" style="1907" customWidth="1"/>
    <col min="3843" max="3843" width="12.5703125" style="1907" customWidth="1"/>
    <col min="3844" max="3844" width="12" style="1907" customWidth="1"/>
    <col min="3845" max="3845" width="11.140625" style="1907" customWidth="1"/>
    <col min="3846" max="3846" width="9.42578125" style="1907" customWidth="1"/>
    <col min="3847" max="3847" width="10.85546875" style="1907" customWidth="1"/>
    <col min="3848" max="3848" width="8.85546875" style="1907" customWidth="1"/>
    <col min="3849" max="4096" width="9.140625" style="1907"/>
    <col min="4097" max="4097" width="44.28515625" style="1907" bestFit="1" customWidth="1"/>
    <col min="4098" max="4098" width="11.42578125" style="1907" customWidth="1"/>
    <col min="4099" max="4099" width="12.5703125" style="1907" customWidth="1"/>
    <col min="4100" max="4100" width="12" style="1907" customWidth="1"/>
    <col min="4101" max="4101" width="11.140625" style="1907" customWidth="1"/>
    <col min="4102" max="4102" width="9.42578125" style="1907" customWidth="1"/>
    <col min="4103" max="4103" width="10.85546875" style="1907" customWidth="1"/>
    <col min="4104" max="4104" width="8.85546875" style="1907" customWidth="1"/>
    <col min="4105" max="4352" width="9.140625" style="1907"/>
    <col min="4353" max="4353" width="44.28515625" style="1907" bestFit="1" customWidth="1"/>
    <col min="4354" max="4354" width="11.42578125" style="1907" customWidth="1"/>
    <col min="4355" max="4355" width="12.5703125" style="1907" customWidth="1"/>
    <col min="4356" max="4356" width="12" style="1907" customWidth="1"/>
    <col min="4357" max="4357" width="11.140625" style="1907" customWidth="1"/>
    <col min="4358" max="4358" width="9.42578125" style="1907" customWidth="1"/>
    <col min="4359" max="4359" width="10.85546875" style="1907" customWidth="1"/>
    <col min="4360" max="4360" width="8.85546875" style="1907" customWidth="1"/>
    <col min="4361" max="4608" width="9.140625" style="1907"/>
    <col min="4609" max="4609" width="44.28515625" style="1907" bestFit="1" customWidth="1"/>
    <col min="4610" max="4610" width="11.42578125" style="1907" customWidth="1"/>
    <col min="4611" max="4611" width="12.5703125" style="1907" customWidth="1"/>
    <col min="4612" max="4612" width="12" style="1907" customWidth="1"/>
    <col min="4613" max="4613" width="11.140625" style="1907" customWidth="1"/>
    <col min="4614" max="4614" width="9.42578125" style="1907" customWidth="1"/>
    <col min="4615" max="4615" width="10.85546875" style="1907" customWidth="1"/>
    <col min="4616" max="4616" width="8.85546875" style="1907" customWidth="1"/>
    <col min="4617" max="4864" width="9.140625" style="1907"/>
    <col min="4865" max="4865" width="44.28515625" style="1907" bestFit="1" customWidth="1"/>
    <col min="4866" max="4866" width="11.42578125" style="1907" customWidth="1"/>
    <col min="4867" max="4867" width="12.5703125" style="1907" customWidth="1"/>
    <col min="4868" max="4868" width="12" style="1907" customWidth="1"/>
    <col min="4869" max="4869" width="11.140625" style="1907" customWidth="1"/>
    <col min="4870" max="4870" width="9.42578125" style="1907" customWidth="1"/>
    <col min="4871" max="4871" width="10.85546875" style="1907" customWidth="1"/>
    <col min="4872" max="4872" width="8.85546875" style="1907" customWidth="1"/>
    <col min="4873" max="5120" width="9.140625" style="1907"/>
    <col min="5121" max="5121" width="44.28515625" style="1907" bestFit="1" customWidth="1"/>
    <col min="5122" max="5122" width="11.42578125" style="1907" customWidth="1"/>
    <col min="5123" max="5123" width="12.5703125" style="1907" customWidth="1"/>
    <col min="5124" max="5124" width="12" style="1907" customWidth="1"/>
    <col min="5125" max="5125" width="11.140625" style="1907" customWidth="1"/>
    <col min="5126" max="5126" width="9.42578125" style="1907" customWidth="1"/>
    <col min="5127" max="5127" width="10.85546875" style="1907" customWidth="1"/>
    <col min="5128" max="5128" width="8.85546875" style="1907" customWidth="1"/>
    <col min="5129" max="5376" width="9.140625" style="1907"/>
    <col min="5377" max="5377" width="44.28515625" style="1907" bestFit="1" customWidth="1"/>
    <col min="5378" max="5378" width="11.42578125" style="1907" customWidth="1"/>
    <col min="5379" max="5379" width="12.5703125" style="1907" customWidth="1"/>
    <col min="5380" max="5380" width="12" style="1907" customWidth="1"/>
    <col min="5381" max="5381" width="11.140625" style="1907" customWidth="1"/>
    <col min="5382" max="5382" width="9.42578125" style="1907" customWidth="1"/>
    <col min="5383" max="5383" width="10.85546875" style="1907" customWidth="1"/>
    <col min="5384" max="5384" width="8.85546875" style="1907" customWidth="1"/>
    <col min="5385" max="5632" width="9.140625" style="1907"/>
    <col min="5633" max="5633" width="44.28515625" style="1907" bestFit="1" customWidth="1"/>
    <col min="5634" max="5634" width="11.42578125" style="1907" customWidth="1"/>
    <col min="5635" max="5635" width="12.5703125" style="1907" customWidth="1"/>
    <col min="5636" max="5636" width="12" style="1907" customWidth="1"/>
    <col min="5637" max="5637" width="11.140625" style="1907" customWidth="1"/>
    <col min="5638" max="5638" width="9.42578125" style="1907" customWidth="1"/>
    <col min="5639" max="5639" width="10.85546875" style="1907" customWidth="1"/>
    <col min="5640" max="5640" width="8.85546875" style="1907" customWidth="1"/>
    <col min="5641" max="5888" width="9.140625" style="1907"/>
    <col min="5889" max="5889" width="44.28515625" style="1907" bestFit="1" customWidth="1"/>
    <col min="5890" max="5890" width="11.42578125" style="1907" customWidth="1"/>
    <col min="5891" max="5891" width="12.5703125" style="1907" customWidth="1"/>
    <col min="5892" max="5892" width="12" style="1907" customWidth="1"/>
    <col min="5893" max="5893" width="11.140625" style="1907" customWidth="1"/>
    <col min="5894" max="5894" width="9.42578125" style="1907" customWidth="1"/>
    <col min="5895" max="5895" width="10.85546875" style="1907" customWidth="1"/>
    <col min="5896" max="5896" width="8.85546875" style="1907" customWidth="1"/>
    <col min="5897" max="6144" width="9.140625" style="1907"/>
    <col min="6145" max="6145" width="44.28515625" style="1907" bestFit="1" customWidth="1"/>
    <col min="6146" max="6146" width="11.42578125" style="1907" customWidth="1"/>
    <col min="6147" max="6147" width="12.5703125" style="1907" customWidth="1"/>
    <col min="6148" max="6148" width="12" style="1907" customWidth="1"/>
    <col min="6149" max="6149" width="11.140625" style="1907" customWidth="1"/>
    <col min="6150" max="6150" width="9.42578125" style="1907" customWidth="1"/>
    <col min="6151" max="6151" width="10.85546875" style="1907" customWidth="1"/>
    <col min="6152" max="6152" width="8.85546875" style="1907" customWidth="1"/>
    <col min="6153" max="6400" width="9.140625" style="1907"/>
    <col min="6401" max="6401" width="44.28515625" style="1907" bestFit="1" customWidth="1"/>
    <col min="6402" max="6402" width="11.42578125" style="1907" customWidth="1"/>
    <col min="6403" max="6403" width="12.5703125" style="1907" customWidth="1"/>
    <col min="6404" max="6404" width="12" style="1907" customWidth="1"/>
    <col min="6405" max="6405" width="11.140625" style="1907" customWidth="1"/>
    <col min="6406" max="6406" width="9.42578125" style="1907" customWidth="1"/>
    <col min="6407" max="6407" width="10.85546875" style="1907" customWidth="1"/>
    <col min="6408" max="6408" width="8.85546875" style="1907" customWidth="1"/>
    <col min="6409" max="6656" width="9.140625" style="1907"/>
    <col min="6657" max="6657" width="44.28515625" style="1907" bestFit="1" customWidth="1"/>
    <col min="6658" max="6658" width="11.42578125" style="1907" customWidth="1"/>
    <col min="6659" max="6659" width="12.5703125" style="1907" customWidth="1"/>
    <col min="6660" max="6660" width="12" style="1907" customWidth="1"/>
    <col min="6661" max="6661" width="11.140625" style="1907" customWidth="1"/>
    <col min="6662" max="6662" width="9.42578125" style="1907" customWidth="1"/>
    <col min="6663" max="6663" width="10.85546875" style="1907" customWidth="1"/>
    <col min="6664" max="6664" width="8.85546875" style="1907" customWidth="1"/>
    <col min="6665" max="6912" width="9.140625" style="1907"/>
    <col min="6913" max="6913" width="44.28515625" style="1907" bestFit="1" customWidth="1"/>
    <col min="6914" max="6914" width="11.42578125" style="1907" customWidth="1"/>
    <col min="6915" max="6915" width="12.5703125" style="1907" customWidth="1"/>
    <col min="6916" max="6916" width="12" style="1907" customWidth="1"/>
    <col min="6917" max="6917" width="11.140625" style="1907" customWidth="1"/>
    <col min="6918" max="6918" width="9.42578125" style="1907" customWidth="1"/>
    <col min="6919" max="6919" width="10.85546875" style="1907" customWidth="1"/>
    <col min="6920" max="6920" width="8.85546875" style="1907" customWidth="1"/>
    <col min="6921" max="7168" width="9.140625" style="1907"/>
    <col min="7169" max="7169" width="44.28515625" style="1907" bestFit="1" customWidth="1"/>
    <col min="7170" max="7170" width="11.42578125" style="1907" customWidth="1"/>
    <col min="7171" max="7171" width="12.5703125" style="1907" customWidth="1"/>
    <col min="7172" max="7172" width="12" style="1907" customWidth="1"/>
    <col min="7173" max="7173" width="11.140625" style="1907" customWidth="1"/>
    <col min="7174" max="7174" width="9.42578125" style="1907" customWidth="1"/>
    <col min="7175" max="7175" width="10.85546875" style="1907" customWidth="1"/>
    <col min="7176" max="7176" width="8.85546875" style="1907" customWidth="1"/>
    <col min="7177" max="7424" width="9.140625" style="1907"/>
    <col min="7425" max="7425" width="44.28515625" style="1907" bestFit="1" customWidth="1"/>
    <col min="7426" max="7426" width="11.42578125" style="1907" customWidth="1"/>
    <col min="7427" max="7427" width="12.5703125" style="1907" customWidth="1"/>
    <col min="7428" max="7428" width="12" style="1907" customWidth="1"/>
    <col min="7429" max="7429" width="11.140625" style="1907" customWidth="1"/>
    <col min="7430" max="7430" width="9.42578125" style="1907" customWidth="1"/>
    <col min="7431" max="7431" width="10.85546875" style="1907" customWidth="1"/>
    <col min="7432" max="7432" width="8.85546875" style="1907" customWidth="1"/>
    <col min="7433" max="7680" width="9.140625" style="1907"/>
    <col min="7681" max="7681" width="44.28515625" style="1907" bestFit="1" customWidth="1"/>
    <col min="7682" max="7682" width="11.42578125" style="1907" customWidth="1"/>
    <col min="7683" max="7683" width="12.5703125" style="1907" customWidth="1"/>
    <col min="7684" max="7684" width="12" style="1907" customWidth="1"/>
    <col min="7685" max="7685" width="11.140625" style="1907" customWidth="1"/>
    <col min="7686" max="7686" width="9.42578125" style="1907" customWidth="1"/>
    <col min="7687" max="7687" width="10.85546875" style="1907" customWidth="1"/>
    <col min="7688" max="7688" width="8.85546875" style="1907" customWidth="1"/>
    <col min="7689" max="7936" width="9.140625" style="1907"/>
    <col min="7937" max="7937" width="44.28515625" style="1907" bestFit="1" customWidth="1"/>
    <col min="7938" max="7938" width="11.42578125" style="1907" customWidth="1"/>
    <col min="7939" max="7939" width="12.5703125" style="1907" customWidth="1"/>
    <col min="7940" max="7940" width="12" style="1907" customWidth="1"/>
    <col min="7941" max="7941" width="11.140625" style="1907" customWidth="1"/>
    <col min="7942" max="7942" width="9.42578125" style="1907" customWidth="1"/>
    <col min="7943" max="7943" width="10.85546875" style="1907" customWidth="1"/>
    <col min="7944" max="7944" width="8.85546875" style="1907" customWidth="1"/>
    <col min="7945" max="8192" width="9.140625" style="1907"/>
    <col min="8193" max="8193" width="44.28515625" style="1907" bestFit="1" customWidth="1"/>
    <col min="8194" max="8194" width="11.42578125" style="1907" customWidth="1"/>
    <col min="8195" max="8195" width="12.5703125" style="1907" customWidth="1"/>
    <col min="8196" max="8196" width="12" style="1907" customWidth="1"/>
    <col min="8197" max="8197" width="11.140625" style="1907" customWidth="1"/>
    <col min="8198" max="8198" width="9.42578125" style="1907" customWidth="1"/>
    <col min="8199" max="8199" width="10.85546875" style="1907" customWidth="1"/>
    <col min="8200" max="8200" width="8.85546875" style="1907" customWidth="1"/>
    <col min="8201" max="8448" width="9.140625" style="1907"/>
    <col min="8449" max="8449" width="44.28515625" style="1907" bestFit="1" customWidth="1"/>
    <col min="8450" max="8450" width="11.42578125" style="1907" customWidth="1"/>
    <col min="8451" max="8451" width="12.5703125" style="1907" customWidth="1"/>
    <col min="8452" max="8452" width="12" style="1907" customWidth="1"/>
    <col min="8453" max="8453" width="11.140625" style="1907" customWidth="1"/>
    <col min="8454" max="8454" width="9.42578125" style="1907" customWidth="1"/>
    <col min="8455" max="8455" width="10.85546875" style="1907" customWidth="1"/>
    <col min="8456" max="8456" width="8.85546875" style="1907" customWidth="1"/>
    <col min="8457" max="8704" width="9.140625" style="1907"/>
    <col min="8705" max="8705" width="44.28515625" style="1907" bestFit="1" customWidth="1"/>
    <col min="8706" max="8706" width="11.42578125" style="1907" customWidth="1"/>
    <col min="8707" max="8707" width="12.5703125" style="1907" customWidth="1"/>
    <col min="8708" max="8708" width="12" style="1907" customWidth="1"/>
    <col min="8709" max="8709" width="11.140625" style="1907" customWidth="1"/>
    <col min="8710" max="8710" width="9.42578125" style="1907" customWidth="1"/>
    <col min="8711" max="8711" width="10.85546875" style="1907" customWidth="1"/>
    <col min="8712" max="8712" width="8.85546875" style="1907" customWidth="1"/>
    <col min="8713" max="8960" width="9.140625" style="1907"/>
    <col min="8961" max="8961" width="44.28515625" style="1907" bestFit="1" customWidth="1"/>
    <col min="8962" max="8962" width="11.42578125" style="1907" customWidth="1"/>
    <col min="8963" max="8963" width="12.5703125" style="1907" customWidth="1"/>
    <col min="8964" max="8964" width="12" style="1907" customWidth="1"/>
    <col min="8965" max="8965" width="11.140625" style="1907" customWidth="1"/>
    <col min="8966" max="8966" width="9.42578125" style="1907" customWidth="1"/>
    <col min="8967" max="8967" width="10.85546875" style="1907" customWidth="1"/>
    <col min="8968" max="8968" width="8.85546875" style="1907" customWidth="1"/>
    <col min="8969" max="9216" width="9.140625" style="1907"/>
    <col min="9217" max="9217" width="44.28515625" style="1907" bestFit="1" customWidth="1"/>
    <col min="9218" max="9218" width="11.42578125" style="1907" customWidth="1"/>
    <col min="9219" max="9219" width="12.5703125" style="1907" customWidth="1"/>
    <col min="9220" max="9220" width="12" style="1907" customWidth="1"/>
    <col min="9221" max="9221" width="11.140625" style="1907" customWidth="1"/>
    <col min="9222" max="9222" width="9.42578125" style="1907" customWidth="1"/>
    <col min="9223" max="9223" width="10.85546875" style="1907" customWidth="1"/>
    <col min="9224" max="9224" width="8.85546875" style="1907" customWidth="1"/>
    <col min="9225" max="9472" width="9.140625" style="1907"/>
    <col min="9473" max="9473" width="44.28515625" style="1907" bestFit="1" customWidth="1"/>
    <col min="9474" max="9474" width="11.42578125" style="1907" customWidth="1"/>
    <col min="9475" max="9475" width="12.5703125" style="1907" customWidth="1"/>
    <col min="9476" max="9476" width="12" style="1907" customWidth="1"/>
    <col min="9477" max="9477" width="11.140625" style="1907" customWidth="1"/>
    <col min="9478" max="9478" width="9.42578125" style="1907" customWidth="1"/>
    <col min="9479" max="9479" width="10.85546875" style="1907" customWidth="1"/>
    <col min="9480" max="9480" width="8.85546875" style="1907" customWidth="1"/>
    <col min="9481" max="9728" width="9.140625" style="1907"/>
    <col min="9729" max="9729" width="44.28515625" style="1907" bestFit="1" customWidth="1"/>
    <col min="9730" max="9730" width="11.42578125" style="1907" customWidth="1"/>
    <col min="9731" max="9731" width="12.5703125" style="1907" customWidth="1"/>
    <col min="9732" max="9732" width="12" style="1907" customWidth="1"/>
    <col min="9733" max="9733" width="11.140625" style="1907" customWidth="1"/>
    <col min="9734" max="9734" width="9.42578125" style="1907" customWidth="1"/>
    <col min="9735" max="9735" width="10.85546875" style="1907" customWidth="1"/>
    <col min="9736" max="9736" width="8.85546875" style="1907" customWidth="1"/>
    <col min="9737" max="9984" width="9.140625" style="1907"/>
    <col min="9985" max="9985" width="44.28515625" style="1907" bestFit="1" customWidth="1"/>
    <col min="9986" max="9986" width="11.42578125" style="1907" customWidth="1"/>
    <col min="9987" max="9987" width="12.5703125" style="1907" customWidth="1"/>
    <col min="9988" max="9988" width="12" style="1907" customWidth="1"/>
    <col min="9989" max="9989" width="11.140625" style="1907" customWidth="1"/>
    <col min="9990" max="9990" width="9.42578125" style="1907" customWidth="1"/>
    <col min="9991" max="9991" width="10.85546875" style="1907" customWidth="1"/>
    <col min="9992" max="9992" width="8.85546875" style="1907" customWidth="1"/>
    <col min="9993" max="10240" width="9.140625" style="1907"/>
    <col min="10241" max="10241" width="44.28515625" style="1907" bestFit="1" customWidth="1"/>
    <col min="10242" max="10242" width="11.42578125" style="1907" customWidth="1"/>
    <col min="10243" max="10243" width="12.5703125" style="1907" customWidth="1"/>
    <col min="10244" max="10244" width="12" style="1907" customWidth="1"/>
    <col min="10245" max="10245" width="11.140625" style="1907" customWidth="1"/>
    <col min="10246" max="10246" width="9.42578125" style="1907" customWidth="1"/>
    <col min="10247" max="10247" width="10.85546875" style="1907" customWidth="1"/>
    <col min="10248" max="10248" width="8.85546875" style="1907" customWidth="1"/>
    <col min="10249" max="10496" width="9.140625" style="1907"/>
    <col min="10497" max="10497" width="44.28515625" style="1907" bestFit="1" customWidth="1"/>
    <col min="10498" max="10498" width="11.42578125" style="1907" customWidth="1"/>
    <col min="10499" max="10499" width="12.5703125" style="1907" customWidth="1"/>
    <col min="10500" max="10500" width="12" style="1907" customWidth="1"/>
    <col min="10501" max="10501" width="11.140625" style="1907" customWidth="1"/>
    <col min="10502" max="10502" width="9.42578125" style="1907" customWidth="1"/>
    <col min="10503" max="10503" width="10.85546875" style="1907" customWidth="1"/>
    <col min="10504" max="10504" width="8.85546875" style="1907" customWidth="1"/>
    <col min="10505" max="10752" width="9.140625" style="1907"/>
    <col min="10753" max="10753" width="44.28515625" style="1907" bestFit="1" customWidth="1"/>
    <col min="10754" max="10754" width="11.42578125" style="1907" customWidth="1"/>
    <col min="10755" max="10755" width="12.5703125" style="1907" customWidth="1"/>
    <col min="10756" max="10756" width="12" style="1907" customWidth="1"/>
    <col min="10757" max="10757" width="11.140625" style="1907" customWidth="1"/>
    <col min="10758" max="10758" width="9.42578125" style="1907" customWidth="1"/>
    <col min="10759" max="10759" width="10.85546875" style="1907" customWidth="1"/>
    <col min="10760" max="10760" width="8.85546875" style="1907" customWidth="1"/>
    <col min="10761" max="11008" width="9.140625" style="1907"/>
    <col min="11009" max="11009" width="44.28515625" style="1907" bestFit="1" customWidth="1"/>
    <col min="11010" max="11010" width="11.42578125" style="1907" customWidth="1"/>
    <col min="11011" max="11011" width="12.5703125" style="1907" customWidth="1"/>
    <col min="11012" max="11012" width="12" style="1907" customWidth="1"/>
    <col min="11013" max="11013" width="11.140625" style="1907" customWidth="1"/>
    <col min="11014" max="11014" width="9.42578125" style="1907" customWidth="1"/>
    <col min="11015" max="11015" width="10.85546875" style="1907" customWidth="1"/>
    <col min="11016" max="11016" width="8.85546875" style="1907" customWidth="1"/>
    <col min="11017" max="11264" width="9.140625" style="1907"/>
    <col min="11265" max="11265" width="44.28515625" style="1907" bestFit="1" customWidth="1"/>
    <col min="11266" max="11266" width="11.42578125" style="1907" customWidth="1"/>
    <col min="11267" max="11267" width="12.5703125" style="1907" customWidth="1"/>
    <col min="11268" max="11268" width="12" style="1907" customWidth="1"/>
    <col min="11269" max="11269" width="11.140625" style="1907" customWidth="1"/>
    <col min="11270" max="11270" width="9.42578125" style="1907" customWidth="1"/>
    <col min="11271" max="11271" width="10.85546875" style="1907" customWidth="1"/>
    <col min="11272" max="11272" width="8.85546875" style="1907" customWidth="1"/>
    <col min="11273" max="11520" width="9.140625" style="1907"/>
    <col min="11521" max="11521" width="44.28515625" style="1907" bestFit="1" customWidth="1"/>
    <col min="11522" max="11522" width="11.42578125" style="1907" customWidth="1"/>
    <col min="11523" max="11523" width="12.5703125" style="1907" customWidth="1"/>
    <col min="11524" max="11524" width="12" style="1907" customWidth="1"/>
    <col min="11525" max="11525" width="11.140625" style="1907" customWidth="1"/>
    <col min="11526" max="11526" width="9.42578125" style="1907" customWidth="1"/>
    <col min="11527" max="11527" width="10.85546875" style="1907" customWidth="1"/>
    <col min="11528" max="11528" width="8.85546875" style="1907" customWidth="1"/>
    <col min="11529" max="11776" width="9.140625" style="1907"/>
    <col min="11777" max="11777" width="44.28515625" style="1907" bestFit="1" customWidth="1"/>
    <col min="11778" max="11778" width="11.42578125" style="1907" customWidth="1"/>
    <col min="11779" max="11779" width="12.5703125" style="1907" customWidth="1"/>
    <col min="11780" max="11780" width="12" style="1907" customWidth="1"/>
    <col min="11781" max="11781" width="11.140625" style="1907" customWidth="1"/>
    <col min="11782" max="11782" width="9.42578125" style="1907" customWidth="1"/>
    <col min="11783" max="11783" width="10.85546875" style="1907" customWidth="1"/>
    <col min="11784" max="11784" width="8.85546875" style="1907" customWidth="1"/>
    <col min="11785" max="12032" width="9.140625" style="1907"/>
    <col min="12033" max="12033" width="44.28515625" style="1907" bestFit="1" customWidth="1"/>
    <col min="12034" max="12034" width="11.42578125" style="1907" customWidth="1"/>
    <col min="12035" max="12035" width="12.5703125" style="1907" customWidth="1"/>
    <col min="12036" max="12036" width="12" style="1907" customWidth="1"/>
    <col min="12037" max="12037" width="11.140625" style="1907" customWidth="1"/>
    <col min="12038" max="12038" width="9.42578125" style="1907" customWidth="1"/>
    <col min="12039" max="12039" width="10.85546875" style="1907" customWidth="1"/>
    <col min="12040" max="12040" width="8.85546875" style="1907" customWidth="1"/>
    <col min="12041" max="12288" width="9.140625" style="1907"/>
    <col min="12289" max="12289" width="44.28515625" style="1907" bestFit="1" customWidth="1"/>
    <col min="12290" max="12290" width="11.42578125" style="1907" customWidth="1"/>
    <col min="12291" max="12291" width="12.5703125" style="1907" customWidth="1"/>
    <col min="12292" max="12292" width="12" style="1907" customWidth="1"/>
    <col min="12293" max="12293" width="11.140625" style="1907" customWidth="1"/>
    <col min="12294" max="12294" width="9.42578125" style="1907" customWidth="1"/>
    <col min="12295" max="12295" width="10.85546875" style="1907" customWidth="1"/>
    <col min="12296" max="12296" width="8.85546875" style="1907" customWidth="1"/>
    <col min="12297" max="12544" width="9.140625" style="1907"/>
    <col min="12545" max="12545" width="44.28515625" style="1907" bestFit="1" customWidth="1"/>
    <col min="12546" max="12546" width="11.42578125" style="1907" customWidth="1"/>
    <col min="12547" max="12547" width="12.5703125" style="1907" customWidth="1"/>
    <col min="12548" max="12548" width="12" style="1907" customWidth="1"/>
    <col min="12549" max="12549" width="11.140625" style="1907" customWidth="1"/>
    <col min="12550" max="12550" width="9.42578125" style="1907" customWidth="1"/>
    <col min="12551" max="12551" width="10.85546875" style="1907" customWidth="1"/>
    <col min="12552" max="12552" width="8.85546875" style="1907" customWidth="1"/>
    <col min="12553" max="12800" width="9.140625" style="1907"/>
    <col min="12801" max="12801" width="44.28515625" style="1907" bestFit="1" customWidth="1"/>
    <col min="12802" max="12802" width="11.42578125" style="1907" customWidth="1"/>
    <col min="12803" max="12803" width="12.5703125" style="1907" customWidth="1"/>
    <col min="12804" max="12804" width="12" style="1907" customWidth="1"/>
    <col min="12805" max="12805" width="11.140625" style="1907" customWidth="1"/>
    <col min="12806" max="12806" width="9.42578125" style="1907" customWidth="1"/>
    <col min="12807" max="12807" width="10.85546875" style="1907" customWidth="1"/>
    <col min="12808" max="12808" width="8.85546875" style="1907" customWidth="1"/>
    <col min="12809" max="13056" width="9.140625" style="1907"/>
    <col min="13057" max="13057" width="44.28515625" style="1907" bestFit="1" customWidth="1"/>
    <col min="13058" max="13058" width="11.42578125" style="1907" customWidth="1"/>
    <col min="13059" max="13059" width="12.5703125" style="1907" customWidth="1"/>
    <col min="13060" max="13060" width="12" style="1907" customWidth="1"/>
    <col min="13061" max="13061" width="11.140625" style="1907" customWidth="1"/>
    <col min="13062" max="13062" width="9.42578125" style="1907" customWidth="1"/>
    <col min="13063" max="13063" width="10.85546875" style="1907" customWidth="1"/>
    <col min="13064" max="13064" width="8.85546875" style="1907" customWidth="1"/>
    <col min="13065" max="13312" width="9.140625" style="1907"/>
    <col min="13313" max="13313" width="44.28515625" style="1907" bestFit="1" customWidth="1"/>
    <col min="13314" max="13314" width="11.42578125" style="1907" customWidth="1"/>
    <col min="13315" max="13315" width="12.5703125" style="1907" customWidth="1"/>
    <col min="13316" max="13316" width="12" style="1907" customWidth="1"/>
    <col min="13317" max="13317" width="11.140625" style="1907" customWidth="1"/>
    <col min="13318" max="13318" width="9.42578125" style="1907" customWidth="1"/>
    <col min="13319" max="13319" width="10.85546875" style="1907" customWidth="1"/>
    <col min="13320" max="13320" width="8.85546875" style="1907" customWidth="1"/>
    <col min="13321" max="13568" width="9.140625" style="1907"/>
    <col min="13569" max="13569" width="44.28515625" style="1907" bestFit="1" customWidth="1"/>
    <col min="13570" max="13570" width="11.42578125" style="1907" customWidth="1"/>
    <col min="13571" max="13571" width="12.5703125" style="1907" customWidth="1"/>
    <col min="13572" max="13572" width="12" style="1907" customWidth="1"/>
    <col min="13573" max="13573" width="11.140625" style="1907" customWidth="1"/>
    <col min="13574" max="13574" width="9.42578125" style="1907" customWidth="1"/>
    <col min="13575" max="13575" width="10.85546875" style="1907" customWidth="1"/>
    <col min="13576" max="13576" width="8.85546875" style="1907" customWidth="1"/>
    <col min="13577" max="13824" width="9.140625" style="1907"/>
    <col min="13825" max="13825" width="44.28515625" style="1907" bestFit="1" customWidth="1"/>
    <col min="13826" max="13826" width="11.42578125" style="1907" customWidth="1"/>
    <col min="13827" max="13827" width="12.5703125" style="1907" customWidth="1"/>
    <col min="13828" max="13828" width="12" style="1907" customWidth="1"/>
    <col min="13829" max="13829" width="11.140625" style="1907" customWidth="1"/>
    <col min="13830" max="13830" width="9.42578125" style="1907" customWidth="1"/>
    <col min="13831" max="13831" width="10.85546875" style="1907" customWidth="1"/>
    <col min="13832" max="13832" width="8.85546875" style="1907" customWidth="1"/>
    <col min="13833" max="14080" width="9.140625" style="1907"/>
    <col min="14081" max="14081" width="44.28515625" style="1907" bestFit="1" customWidth="1"/>
    <col min="14082" max="14082" width="11.42578125" style="1907" customWidth="1"/>
    <col min="14083" max="14083" width="12.5703125" style="1907" customWidth="1"/>
    <col min="14084" max="14084" width="12" style="1907" customWidth="1"/>
    <col min="14085" max="14085" width="11.140625" style="1907" customWidth="1"/>
    <col min="14086" max="14086" width="9.42578125" style="1907" customWidth="1"/>
    <col min="14087" max="14087" width="10.85546875" style="1907" customWidth="1"/>
    <col min="14088" max="14088" width="8.85546875" style="1907" customWidth="1"/>
    <col min="14089" max="14336" width="9.140625" style="1907"/>
    <col min="14337" max="14337" width="44.28515625" style="1907" bestFit="1" customWidth="1"/>
    <col min="14338" max="14338" width="11.42578125" style="1907" customWidth="1"/>
    <col min="14339" max="14339" width="12.5703125" style="1907" customWidth="1"/>
    <col min="14340" max="14340" width="12" style="1907" customWidth="1"/>
    <col min="14341" max="14341" width="11.140625" style="1907" customWidth="1"/>
    <col min="14342" max="14342" width="9.42578125" style="1907" customWidth="1"/>
    <col min="14343" max="14343" width="10.85546875" style="1907" customWidth="1"/>
    <col min="14344" max="14344" width="8.85546875" style="1907" customWidth="1"/>
    <col min="14345" max="14592" width="9.140625" style="1907"/>
    <col min="14593" max="14593" width="44.28515625" style="1907" bestFit="1" customWidth="1"/>
    <col min="14594" max="14594" width="11.42578125" style="1907" customWidth="1"/>
    <col min="14595" max="14595" width="12.5703125" style="1907" customWidth="1"/>
    <col min="14596" max="14596" width="12" style="1907" customWidth="1"/>
    <col min="14597" max="14597" width="11.140625" style="1907" customWidth="1"/>
    <col min="14598" max="14598" width="9.42578125" style="1907" customWidth="1"/>
    <col min="14599" max="14599" width="10.85546875" style="1907" customWidth="1"/>
    <col min="14600" max="14600" width="8.85546875" style="1907" customWidth="1"/>
    <col min="14601" max="14848" width="9.140625" style="1907"/>
    <col min="14849" max="14849" width="44.28515625" style="1907" bestFit="1" customWidth="1"/>
    <col min="14850" max="14850" width="11.42578125" style="1907" customWidth="1"/>
    <col min="14851" max="14851" width="12.5703125" style="1907" customWidth="1"/>
    <col min="14852" max="14852" width="12" style="1907" customWidth="1"/>
    <col min="14853" max="14853" width="11.140625" style="1907" customWidth="1"/>
    <col min="14854" max="14854" width="9.42578125" style="1907" customWidth="1"/>
    <col min="14855" max="14855" width="10.85546875" style="1907" customWidth="1"/>
    <col min="14856" max="14856" width="8.85546875" style="1907" customWidth="1"/>
    <col min="14857" max="15104" width="9.140625" style="1907"/>
    <col min="15105" max="15105" width="44.28515625" style="1907" bestFit="1" customWidth="1"/>
    <col min="15106" max="15106" width="11.42578125" style="1907" customWidth="1"/>
    <col min="15107" max="15107" width="12.5703125" style="1907" customWidth="1"/>
    <col min="15108" max="15108" width="12" style="1907" customWidth="1"/>
    <col min="15109" max="15109" width="11.140625" style="1907" customWidth="1"/>
    <col min="15110" max="15110" width="9.42578125" style="1907" customWidth="1"/>
    <col min="15111" max="15111" width="10.85546875" style="1907" customWidth="1"/>
    <col min="15112" max="15112" width="8.85546875" style="1907" customWidth="1"/>
    <col min="15113" max="15360" width="9.140625" style="1907"/>
    <col min="15361" max="15361" width="44.28515625" style="1907" bestFit="1" customWidth="1"/>
    <col min="15362" max="15362" width="11.42578125" style="1907" customWidth="1"/>
    <col min="15363" max="15363" width="12.5703125" style="1907" customWidth="1"/>
    <col min="15364" max="15364" width="12" style="1907" customWidth="1"/>
    <col min="15365" max="15365" width="11.140625" style="1907" customWidth="1"/>
    <col min="15366" max="15366" width="9.42578125" style="1907" customWidth="1"/>
    <col min="15367" max="15367" width="10.85546875" style="1907" customWidth="1"/>
    <col min="15368" max="15368" width="8.85546875" style="1907" customWidth="1"/>
    <col min="15369" max="15616" width="9.140625" style="1907"/>
    <col min="15617" max="15617" width="44.28515625" style="1907" bestFit="1" customWidth="1"/>
    <col min="15618" max="15618" width="11.42578125" style="1907" customWidth="1"/>
    <col min="15619" max="15619" width="12.5703125" style="1907" customWidth="1"/>
    <col min="15620" max="15620" width="12" style="1907" customWidth="1"/>
    <col min="15621" max="15621" width="11.140625" style="1907" customWidth="1"/>
    <col min="15622" max="15622" width="9.42578125" style="1907" customWidth="1"/>
    <col min="15623" max="15623" width="10.85546875" style="1907" customWidth="1"/>
    <col min="15624" max="15624" width="8.85546875" style="1907" customWidth="1"/>
    <col min="15625" max="15872" width="9.140625" style="1907"/>
    <col min="15873" max="15873" width="44.28515625" style="1907" bestFit="1" customWidth="1"/>
    <col min="15874" max="15874" width="11.42578125" style="1907" customWidth="1"/>
    <col min="15875" max="15875" width="12.5703125" style="1907" customWidth="1"/>
    <col min="15876" max="15876" width="12" style="1907" customWidth="1"/>
    <col min="15877" max="15877" width="11.140625" style="1907" customWidth="1"/>
    <col min="15878" max="15878" width="9.42578125" style="1907" customWidth="1"/>
    <col min="15879" max="15879" width="10.85546875" style="1907" customWidth="1"/>
    <col min="15880" max="15880" width="8.85546875" style="1907" customWidth="1"/>
    <col min="15881" max="16128" width="9.140625" style="1907"/>
    <col min="16129" max="16129" width="44.28515625" style="1907" bestFit="1" customWidth="1"/>
    <col min="16130" max="16130" width="11.42578125" style="1907" customWidth="1"/>
    <col min="16131" max="16131" width="12.5703125" style="1907" customWidth="1"/>
    <col min="16132" max="16132" width="12" style="1907" customWidth="1"/>
    <col min="16133" max="16133" width="11.140625" style="1907" customWidth="1"/>
    <col min="16134" max="16134" width="9.42578125" style="1907" customWidth="1"/>
    <col min="16135" max="16135" width="10.85546875" style="1907" customWidth="1"/>
    <col min="16136" max="16136" width="8.85546875" style="1907" customWidth="1"/>
    <col min="16137" max="16384" width="9.140625" style="1907"/>
  </cols>
  <sheetData>
    <row r="1" spans="1:22">
      <c r="A1" s="3289" t="s">
        <v>1772</v>
      </c>
      <c r="B1" s="3289"/>
      <c r="C1" s="3289"/>
      <c r="D1" s="3289"/>
      <c r="E1" s="3289"/>
      <c r="F1" s="3289"/>
      <c r="G1" s="3289"/>
      <c r="H1" s="3289"/>
      <c r="I1" s="1985" t="s">
        <v>36</v>
      </c>
      <c r="J1" s="1985"/>
      <c r="K1" s="1985"/>
    </row>
    <row r="2" spans="1:22">
      <c r="A2" s="3290" t="s">
        <v>28</v>
      </c>
      <c r="B2" s="3290"/>
      <c r="C2" s="3290"/>
      <c r="D2" s="3290"/>
      <c r="E2" s="3290"/>
      <c r="F2" s="3290"/>
      <c r="G2" s="3290"/>
      <c r="H2" s="3290"/>
      <c r="I2" s="1984"/>
      <c r="J2" s="1984"/>
      <c r="K2" s="1984"/>
    </row>
    <row r="3" spans="1:22">
      <c r="A3" s="3290" t="s">
        <v>1674</v>
      </c>
      <c r="B3" s="3290"/>
      <c r="C3" s="3290"/>
      <c r="D3" s="3290"/>
      <c r="E3" s="3290"/>
      <c r="F3" s="3290"/>
      <c r="G3" s="3290"/>
      <c r="H3" s="3290"/>
      <c r="I3" s="1984"/>
      <c r="J3" s="1984"/>
      <c r="K3" s="1984"/>
    </row>
    <row r="4" spans="1:22" ht="16.5" thickBot="1">
      <c r="A4" s="1907" t="s">
        <v>36</v>
      </c>
      <c r="G4" s="3291" t="s">
        <v>1673</v>
      </c>
      <c r="H4" s="3291"/>
    </row>
    <row r="5" spans="1:22" ht="21.75" customHeight="1" thickTop="1">
      <c r="A5" s="3292" t="s">
        <v>1679</v>
      </c>
      <c r="B5" s="1983">
        <v>2024</v>
      </c>
      <c r="C5" s="1982">
        <v>2025</v>
      </c>
      <c r="D5" s="1982">
        <v>2026</v>
      </c>
      <c r="E5" s="3303" t="s">
        <v>1678</v>
      </c>
      <c r="F5" s="3304"/>
      <c r="G5" s="3304"/>
      <c r="H5" s="3305"/>
    </row>
    <row r="6" spans="1:22">
      <c r="A6" s="3293"/>
      <c r="B6" s="3287" t="s">
        <v>1677</v>
      </c>
      <c r="C6" s="3287" t="s">
        <v>1669</v>
      </c>
      <c r="D6" s="3287" t="s">
        <v>1667</v>
      </c>
      <c r="E6" s="3306" t="s">
        <v>299</v>
      </c>
      <c r="F6" s="3307"/>
      <c r="G6" s="3308" t="s">
        <v>312</v>
      </c>
      <c r="H6" s="3309"/>
    </row>
    <row r="7" spans="1:22">
      <c r="A7" s="3293"/>
      <c r="B7" s="3288"/>
      <c r="C7" s="3288"/>
      <c r="D7" s="3288"/>
      <c r="E7" s="1981" t="s">
        <v>277</v>
      </c>
      <c r="F7" s="1980" t="s">
        <v>1666</v>
      </c>
      <c r="G7" s="1979" t="s">
        <v>277</v>
      </c>
      <c r="H7" s="1978" t="s">
        <v>1666</v>
      </c>
    </row>
    <row r="8" spans="1:22" ht="24" customHeight="1">
      <c r="A8" s="1977" t="s">
        <v>1665</v>
      </c>
      <c r="B8" s="1950">
        <v>1841789.907723641</v>
      </c>
      <c r="C8" s="1950">
        <v>2405590.5131385014</v>
      </c>
      <c r="D8" s="1950">
        <v>3616857.5417097243</v>
      </c>
      <c r="E8" s="1950">
        <v>563800.60541486042</v>
      </c>
      <c r="F8" s="1947">
        <v>30.61155906276462</v>
      </c>
      <c r="G8" s="1950">
        <v>1211267.0285712229</v>
      </c>
      <c r="H8" s="1960">
        <v>50.352170161783661</v>
      </c>
      <c r="K8" s="1910"/>
      <c r="M8" s="1912"/>
      <c r="N8" s="1912"/>
      <c r="O8" s="1912"/>
      <c r="P8" s="1910"/>
      <c r="Q8" s="1910"/>
      <c r="R8" s="1910"/>
      <c r="S8" s="1910"/>
      <c r="T8" s="1910"/>
      <c r="U8" s="1910"/>
      <c r="V8" s="1910"/>
    </row>
    <row r="9" spans="1:22" ht="24" customHeight="1">
      <c r="A9" s="1939" t="s">
        <v>1664</v>
      </c>
      <c r="B9" s="1938">
        <v>2017920.0032761772</v>
      </c>
      <c r="C9" s="1938">
        <v>2564041.8144954829</v>
      </c>
      <c r="D9" s="1938">
        <v>3771242.102056121</v>
      </c>
      <c r="E9" s="1938">
        <v>546121.81121930573</v>
      </c>
      <c r="F9" s="1936">
        <v>27.063600654766006</v>
      </c>
      <c r="G9" s="1938">
        <v>1207200.287560638</v>
      </c>
      <c r="H9" s="1933">
        <v>47.08192669619838</v>
      </c>
      <c r="K9" s="1910"/>
      <c r="M9" s="1912"/>
      <c r="N9" s="1912"/>
      <c r="O9" s="1912"/>
      <c r="P9" s="1910"/>
      <c r="Q9" s="1910"/>
      <c r="R9" s="1910"/>
      <c r="S9" s="1910"/>
      <c r="T9" s="1910"/>
      <c r="U9" s="1910"/>
      <c r="V9" s="1910"/>
    </row>
    <row r="10" spans="1:22" ht="24" customHeight="1">
      <c r="A10" s="1939" t="s">
        <v>1663</v>
      </c>
      <c r="B10" s="1938">
        <v>176130.09555253614</v>
      </c>
      <c r="C10" s="1938">
        <v>158451.30135698128</v>
      </c>
      <c r="D10" s="1938">
        <v>154384.5603463967</v>
      </c>
      <c r="E10" s="1938">
        <v>-17678.794195554859</v>
      </c>
      <c r="F10" s="1936">
        <v>-10.037350028168028</v>
      </c>
      <c r="G10" s="1938">
        <v>-4066.7410105845775</v>
      </c>
      <c r="H10" s="1933">
        <v>-2.5665557655613407</v>
      </c>
      <c r="K10" s="1910"/>
      <c r="M10" s="1912"/>
      <c r="N10" s="1912"/>
      <c r="O10" s="1912"/>
      <c r="P10" s="1910"/>
      <c r="Q10" s="1910"/>
      <c r="R10" s="1910"/>
      <c r="S10" s="1910"/>
      <c r="T10" s="1910"/>
      <c r="U10" s="1910"/>
      <c r="V10" s="1910"/>
    </row>
    <row r="11" spans="1:22" ht="24" customHeight="1">
      <c r="A11" s="1941" t="s">
        <v>1662</v>
      </c>
      <c r="B11" s="1938">
        <v>78102.260045656876</v>
      </c>
      <c r="C11" s="1938">
        <v>76221.900273304665</v>
      </c>
      <c r="D11" s="1938">
        <v>94255.976395805963</v>
      </c>
      <c r="E11" s="1938">
        <v>-1880.3597723522107</v>
      </c>
      <c r="F11" s="1936">
        <v>-2.4075612808809805</v>
      </c>
      <c r="G11" s="1938">
        <v>18034.076122501298</v>
      </c>
      <c r="H11" s="1933">
        <v>23.659966568450148</v>
      </c>
      <c r="K11" s="1910"/>
      <c r="M11" s="1912"/>
      <c r="N11" s="1912"/>
      <c r="O11" s="1912"/>
      <c r="P11" s="1910"/>
      <c r="Q11" s="1910"/>
      <c r="R11" s="1910"/>
      <c r="S11" s="1910"/>
      <c r="T11" s="1910"/>
      <c r="U11" s="1910"/>
      <c r="V11" s="1910"/>
    </row>
    <row r="12" spans="1:22" ht="24" customHeight="1">
      <c r="A12" s="1941" t="s">
        <v>1661</v>
      </c>
      <c r="B12" s="1938">
        <v>98027.835506879259</v>
      </c>
      <c r="C12" s="1938">
        <v>82229.40108367661</v>
      </c>
      <c r="D12" s="1938">
        <v>60128.583950590721</v>
      </c>
      <c r="E12" s="1938">
        <v>-15798.434423202649</v>
      </c>
      <c r="F12" s="1936">
        <v>-16.116273853760617</v>
      </c>
      <c r="G12" s="1938">
        <v>-22100.81713308589</v>
      </c>
      <c r="H12" s="1933">
        <v>-26.877025542963768</v>
      </c>
      <c r="K12" s="1910"/>
      <c r="M12" s="1912"/>
      <c r="N12" s="1912"/>
      <c r="O12" s="1912"/>
      <c r="P12" s="1910"/>
      <c r="Q12" s="1910"/>
      <c r="R12" s="1910"/>
      <c r="S12" s="1910"/>
      <c r="T12" s="1910"/>
      <c r="U12" s="1910"/>
      <c r="V12" s="1910"/>
    </row>
    <row r="13" spans="1:22" ht="24" customHeight="1">
      <c r="A13" s="1977" t="s">
        <v>1660</v>
      </c>
      <c r="B13" s="1950">
        <v>4794454.5883409539</v>
      </c>
      <c r="C13" s="1950">
        <v>4998704.9051091596</v>
      </c>
      <c r="D13" s="1950">
        <v>4861787.4344280092</v>
      </c>
      <c r="E13" s="1950">
        <v>204250.31676820572</v>
      </c>
      <c r="F13" s="1947">
        <v>4.2601366433816477</v>
      </c>
      <c r="G13" s="1950">
        <v>-136917.47068115021</v>
      </c>
      <c r="H13" s="1960">
        <v>-2.7390588818557249</v>
      </c>
      <c r="K13" s="1910"/>
      <c r="M13" s="1912"/>
      <c r="N13" s="1912"/>
      <c r="O13" s="1912"/>
      <c r="P13" s="1910"/>
      <c r="Q13" s="1910"/>
      <c r="R13" s="1910"/>
      <c r="S13" s="1910"/>
      <c r="T13" s="1910"/>
      <c r="U13" s="1910"/>
      <c r="V13" s="1910"/>
    </row>
    <row r="14" spans="1:22" ht="24" customHeight="1">
      <c r="A14" s="1939" t="s">
        <v>1659</v>
      </c>
      <c r="B14" s="1938">
        <v>6291895.7879790291</v>
      </c>
      <c r="C14" s="1938">
        <v>6722693.8404065873</v>
      </c>
      <c r="D14" s="1938">
        <v>6948819.4474908654</v>
      </c>
      <c r="E14" s="1938">
        <v>430798.05242755823</v>
      </c>
      <c r="F14" s="1936">
        <v>6.8468720230652691</v>
      </c>
      <c r="G14" s="1938">
        <v>226125.60708427802</v>
      </c>
      <c r="H14" s="1933">
        <v>3.3636160213805297</v>
      </c>
      <c r="K14" s="1910"/>
      <c r="M14" s="1912"/>
      <c r="N14" s="1912"/>
      <c r="O14" s="1912"/>
      <c r="P14" s="1910"/>
      <c r="Q14" s="1910"/>
      <c r="R14" s="1910"/>
      <c r="S14" s="1910"/>
      <c r="T14" s="1910"/>
      <c r="U14" s="1910"/>
      <c r="V14" s="1910"/>
    </row>
    <row r="15" spans="1:22" ht="24" customHeight="1">
      <c r="A15" s="1939" t="s">
        <v>1658</v>
      </c>
      <c r="B15" s="1938">
        <v>843846.58000000007</v>
      </c>
      <c r="C15" s="1938">
        <v>833335.29945800034</v>
      </c>
      <c r="D15" s="1938">
        <v>677497.8</v>
      </c>
      <c r="E15" s="1938">
        <v>-10511.280541999731</v>
      </c>
      <c r="F15" s="1936">
        <v>-1.2456388152926721</v>
      </c>
      <c r="G15" s="1938">
        <v>-155837.4994580003</v>
      </c>
      <c r="H15" s="1933">
        <v>-18.700455814047086</v>
      </c>
      <c r="K15" s="1910"/>
      <c r="M15" s="1912"/>
      <c r="N15" s="1912"/>
      <c r="O15" s="1912"/>
      <c r="P15" s="1910"/>
      <c r="Q15" s="1910"/>
      <c r="R15" s="1910"/>
      <c r="S15" s="1910"/>
      <c r="T15" s="1910"/>
      <c r="U15" s="1910"/>
      <c r="V15" s="1910"/>
    </row>
    <row r="16" spans="1:22" ht="24" customHeight="1">
      <c r="A16" s="1942" t="s">
        <v>1657</v>
      </c>
      <c r="B16" s="1938">
        <v>1150437.5</v>
      </c>
      <c r="C16" s="1938">
        <v>1205122.8</v>
      </c>
      <c r="D16" s="1938">
        <v>1106663.8999999999</v>
      </c>
      <c r="E16" s="1938">
        <v>54685.300000000047</v>
      </c>
      <c r="F16" s="1936">
        <v>4.7534351062095981</v>
      </c>
      <c r="G16" s="1938">
        <v>-98458.90000000014</v>
      </c>
      <c r="H16" s="1933">
        <v>-8.1700304732430702</v>
      </c>
      <c r="K16" s="1910"/>
      <c r="M16" s="1912"/>
      <c r="N16" s="1912"/>
      <c r="O16" s="1912"/>
      <c r="P16" s="1910"/>
      <c r="Q16" s="1910"/>
      <c r="R16" s="1910"/>
      <c r="S16" s="1910"/>
      <c r="T16" s="1910"/>
      <c r="U16" s="1910"/>
      <c r="V16" s="1910"/>
    </row>
    <row r="17" spans="1:22" ht="24" customHeight="1">
      <c r="A17" s="1942" t="s">
        <v>1656</v>
      </c>
      <c r="B17" s="1938">
        <v>306590.91999999993</v>
      </c>
      <c r="C17" s="1938">
        <v>371787.50054199976</v>
      </c>
      <c r="D17" s="1938">
        <v>429166.09999999992</v>
      </c>
      <c r="E17" s="1938">
        <v>65196.580541999836</v>
      </c>
      <c r="F17" s="1936">
        <v>21.265006981289545</v>
      </c>
      <c r="G17" s="1938">
        <v>57378.599458000157</v>
      </c>
      <c r="H17" s="1933">
        <v>15.433170661830323</v>
      </c>
      <c r="K17" s="1910"/>
      <c r="M17" s="1912"/>
      <c r="N17" s="1912"/>
      <c r="O17" s="1912"/>
      <c r="P17" s="1910"/>
      <c r="Q17" s="1910"/>
      <c r="R17" s="1910"/>
      <c r="S17" s="1910"/>
      <c r="T17" s="1910"/>
      <c r="U17" s="1910"/>
      <c r="V17" s="1910"/>
    </row>
    <row r="18" spans="1:22" ht="24" customHeight="1">
      <c r="A18" s="1939" t="s">
        <v>1655</v>
      </c>
      <c r="B18" s="1938">
        <v>7755.6835241950967</v>
      </c>
      <c r="C18" s="1938">
        <v>5825.0192369999986</v>
      </c>
      <c r="D18" s="1938">
        <v>1236.2192755800004</v>
      </c>
      <c r="E18" s="1938">
        <v>-1930.664287195098</v>
      </c>
      <c r="F18" s="1936">
        <v>-24.893541377392225</v>
      </c>
      <c r="G18" s="1938">
        <v>-4588.799961419998</v>
      </c>
      <c r="H18" s="1933">
        <v>-78.777421579526347</v>
      </c>
      <c r="K18" s="1910"/>
      <c r="M18" s="1912"/>
      <c r="N18" s="1912"/>
      <c r="O18" s="1912"/>
      <c r="P18" s="1910"/>
      <c r="Q18" s="1910"/>
      <c r="R18" s="1910"/>
      <c r="S18" s="1910"/>
      <c r="T18" s="1910"/>
      <c r="U18" s="1910"/>
      <c r="V18" s="1910"/>
    </row>
    <row r="19" spans="1:22" ht="24" customHeight="1">
      <c r="A19" s="1941" t="s">
        <v>1654</v>
      </c>
      <c r="B19" s="1938">
        <v>282155.01115793042</v>
      </c>
      <c r="C19" s="1938">
        <v>308247.77838643227</v>
      </c>
      <c r="D19" s="1938">
        <v>325522.86226308759</v>
      </c>
      <c r="E19" s="1938">
        <v>26092.767228501849</v>
      </c>
      <c r="F19" s="1936">
        <v>9.247671030693466</v>
      </c>
      <c r="G19" s="1938">
        <v>17275.083876655321</v>
      </c>
      <c r="H19" s="1933">
        <v>5.604284957732462</v>
      </c>
      <c r="K19" s="1910"/>
      <c r="M19" s="1912"/>
      <c r="N19" s="1912"/>
      <c r="O19" s="1912"/>
      <c r="P19" s="1910"/>
      <c r="Q19" s="1910"/>
      <c r="R19" s="1910"/>
      <c r="S19" s="1910"/>
      <c r="T19" s="1910"/>
      <c r="U19" s="1910"/>
      <c r="V19" s="1910"/>
    </row>
    <row r="20" spans="1:22" ht="24" customHeight="1">
      <c r="A20" s="1942" t="s">
        <v>1653</v>
      </c>
      <c r="B20" s="1938">
        <v>1262.0793032108099</v>
      </c>
      <c r="C20" s="1938">
        <v>1319.79411182081</v>
      </c>
      <c r="D20" s="1938">
        <v>611.91500500000006</v>
      </c>
      <c r="E20" s="1938">
        <v>57.714808610000091</v>
      </c>
      <c r="F20" s="1936">
        <v>4.5729938255995446</v>
      </c>
      <c r="G20" s="1938">
        <v>-707.87910682080997</v>
      </c>
      <c r="H20" s="1933">
        <v>-53.635570918270581</v>
      </c>
      <c r="K20" s="1910"/>
      <c r="M20" s="1912"/>
      <c r="N20" s="1912"/>
      <c r="O20" s="1912"/>
      <c r="P20" s="1910"/>
      <c r="Q20" s="1910"/>
      <c r="R20" s="1910"/>
      <c r="S20" s="1910"/>
      <c r="T20" s="1910"/>
      <c r="U20" s="1910"/>
      <c r="V20" s="1910"/>
    </row>
    <row r="21" spans="1:22" ht="24" customHeight="1">
      <c r="A21" s="1942" t="s">
        <v>1652</v>
      </c>
      <c r="B21" s="1938">
        <v>280892.93185471959</v>
      </c>
      <c r="C21" s="1938">
        <v>306927.98427461146</v>
      </c>
      <c r="D21" s="1938">
        <v>324910.94725808757</v>
      </c>
      <c r="E21" s="1938">
        <v>26035.052419891872</v>
      </c>
      <c r="F21" s="1936">
        <v>9.2686748107130867</v>
      </c>
      <c r="G21" s="1938">
        <v>17982.962983476114</v>
      </c>
      <c r="H21" s="1933">
        <v>5.8590170674651105</v>
      </c>
      <c r="K21" s="1910"/>
      <c r="M21" s="1912"/>
      <c r="N21" s="1912"/>
      <c r="O21" s="1912"/>
      <c r="P21" s="1910"/>
      <c r="Q21" s="1910"/>
      <c r="R21" s="1910"/>
      <c r="S21" s="1910"/>
      <c r="T21" s="1910"/>
      <c r="U21" s="1910"/>
      <c r="V21" s="1910"/>
    </row>
    <row r="22" spans="1:22" ht="24" customHeight="1">
      <c r="A22" s="1939" t="s">
        <v>1651</v>
      </c>
      <c r="B22" s="1938">
        <v>5158138.513296904</v>
      </c>
      <c r="C22" s="1938">
        <v>5575285.7433251543</v>
      </c>
      <c r="D22" s="1938">
        <v>5944562.5659521976</v>
      </c>
      <c r="E22" s="1938">
        <v>417147.23002825025</v>
      </c>
      <c r="F22" s="1936">
        <v>8.0871661153128702</v>
      </c>
      <c r="G22" s="1938">
        <v>369276.82262704335</v>
      </c>
      <c r="H22" s="1933">
        <v>6.6234600274819826</v>
      </c>
      <c r="K22" s="1910"/>
      <c r="M22" s="1912"/>
      <c r="N22" s="1912"/>
      <c r="O22" s="1912"/>
      <c r="P22" s="1910"/>
      <c r="Q22" s="1910"/>
      <c r="R22" s="1910"/>
      <c r="S22" s="1910"/>
      <c r="T22" s="1910"/>
      <c r="U22" s="1910"/>
      <c r="V22" s="1910"/>
    </row>
    <row r="23" spans="1:22" ht="24" customHeight="1">
      <c r="A23" s="1939" t="s">
        <v>1650</v>
      </c>
      <c r="B23" s="1938">
        <v>1497441.1996380752</v>
      </c>
      <c r="C23" s="1938">
        <v>1723988.9352974277</v>
      </c>
      <c r="D23" s="1938">
        <v>2087032.0130628559</v>
      </c>
      <c r="E23" s="1938">
        <v>226547.7356593525</v>
      </c>
      <c r="F23" s="1936">
        <v>15.128990421400726</v>
      </c>
      <c r="G23" s="1938">
        <v>363043.07776542823</v>
      </c>
      <c r="H23" s="1933">
        <v>21.058318318197035</v>
      </c>
      <c r="K23" s="1910"/>
      <c r="M23" s="1912"/>
      <c r="N23" s="1912"/>
      <c r="O23" s="1912"/>
      <c r="P23" s="1910"/>
      <c r="Q23" s="1910"/>
      <c r="R23" s="1910"/>
      <c r="S23" s="1910"/>
      <c r="T23" s="1910"/>
      <c r="U23" s="1910"/>
      <c r="V23" s="1910"/>
    </row>
    <row r="24" spans="1:22" ht="24" customHeight="1">
      <c r="A24" s="1977" t="s">
        <v>1647</v>
      </c>
      <c r="B24" s="1950">
        <v>6636244.4960645949</v>
      </c>
      <c r="C24" s="1950">
        <v>7404295.4182476606</v>
      </c>
      <c r="D24" s="1950">
        <v>8478644.9761377331</v>
      </c>
      <c r="E24" s="1950">
        <v>768050.92218306568</v>
      </c>
      <c r="F24" s="1947">
        <v>11.573577836659467</v>
      </c>
      <c r="G24" s="1950">
        <v>1074349.5578900725</v>
      </c>
      <c r="H24" s="1960">
        <v>14.509814873706562</v>
      </c>
      <c r="K24" s="1910"/>
      <c r="M24" s="1912"/>
      <c r="N24" s="1912"/>
      <c r="O24" s="1912"/>
      <c r="P24" s="1910"/>
      <c r="Q24" s="1910"/>
      <c r="R24" s="1910"/>
      <c r="S24" s="1910"/>
      <c r="T24" s="1910"/>
      <c r="U24" s="1910"/>
      <c r="V24" s="1910"/>
    </row>
    <row r="25" spans="1:22" ht="24" customHeight="1">
      <c r="A25" s="1939" t="s">
        <v>1646</v>
      </c>
      <c r="B25" s="1938">
        <v>3016527.5792595297</v>
      </c>
      <c r="C25" s="1938">
        <v>3899038.6157620782</v>
      </c>
      <c r="D25" s="1938">
        <v>5385963.3287751116</v>
      </c>
      <c r="E25" s="1938">
        <v>882511.03650254849</v>
      </c>
      <c r="F25" s="1936">
        <v>29.255858377372419</v>
      </c>
      <c r="G25" s="1938">
        <v>1486924.7130130334</v>
      </c>
      <c r="H25" s="1933">
        <v>38.13567547143694</v>
      </c>
      <c r="K25" s="1910"/>
      <c r="M25" s="1912"/>
      <c r="N25" s="1912"/>
      <c r="O25" s="1912"/>
      <c r="P25" s="1910"/>
      <c r="Q25" s="1910"/>
      <c r="R25" s="1910"/>
      <c r="S25" s="1910"/>
      <c r="T25" s="1910"/>
      <c r="U25" s="1910"/>
      <c r="V25" s="1910"/>
    </row>
    <row r="26" spans="1:22" ht="24" customHeight="1">
      <c r="A26" s="1939" t="s">
        <v>1645</v>
      </c>
      <c r="B26" s="1938">
        <v>893526.9998079706</v>
      </c>
      <c r="C26" s="1938">
        <v>1024972.2146998225</v>
      </c>
      <c r="D26" s="1938">
        <v>1216313.895067526</v>
      </c>
      <c r="E26" s="1938">
        <v>131445.21489185188</v>
      </c>
      <c r="F26" s="1936">
        <v>14.710827419887815</v>
      </c>
      <c r="G26" s="1938">
        <v>191341.68036770355</v>
      </c>
      <c r="H26" s="1933">
        <v>18.667987055994555</v>
      </c>
      <c r="K26" s="1910"/>
      <c r="M26" s="1912"/>
      <c r="N26" s="1912"/>
      <c r="O26" s="1912"/>
      <c r="P26" s="1910"/>
      <c r="Q26" s="1910"/>
      <c r="R26" s="1910"/>
      <c r="S26" s="1910"/>
      <c r="T26" s="1910"/>
      <c r="U26" s="1910"/>
      <c r="V26" s="1910"/>
    </row>
    <row r="27" spans="1:22" ht="24" customHeight="1">
      <c r="A27" s="1976" t="s">
        <v>1644</v>
      </c>
      <c r="B27" s="1938">
        <v>582136.42613860173</v>
      </c>
      <c r="C27" s="1938">
        <v>647296.43393890664</v>
      </c>
      <c r="D27" s="1938">
        <v>682967.00082064653</v>
      </c>
      <c r="E27" s="1938">
        <v>65160.007800304913</v>
      </c>
      <c r="F27" s="1936">
        <v>11.193253827547096</v>
      </c>
      <c r="G27" s="1938">
        <v>35670.566881739884</v>
      </c>
      <c r="H27" s="1933">
        <v>5.5107003548093942</v>
      </c>
      <c r="K27" s="1910"/>
      <c r="M27" s="1912"/>
      <c r="N27" s="1912"/>
      <c r="O27" s="1912"/>
      <c r="P27" s="1910"/>
      <c r="Q27" s="1910"/>
      <c r="R27" s="1910"/>
      <c r="S27" s="1910"/>
      <c r="T27" s="1910"/>
      <c r="U27" s="1910"/>
      <c r="V27" s="1910"/>
    </row>
    <row r="28" spans="1:22" ht="24" customHeight="1">
      <c r="A28" s="1976" t="s">
        <v>1643</v>
      </c>
      <c r="B28" s="1938">
        <v>311390.57454598922</v>
      </c>
      <c r="C28" s="1938">
        <v>377675.77879563061</v>
      </c>
      <c r="D28" s="1938">
        <v>533346.8918136314</v>
      </c>
      <c r="E28" s="1938">
        <v>66285.204249641392</v>
      </c>
      <c r="F28" s="1936">
        <v>21.286837068297885</v>
      </c>
      <c r="G28" s="1938">
        <v>155671.11301800079</v>
      </c>
      <c r="H28" s="1933">
        <v>41.218188128034058</v>
      </c>
      <c r="K28" s="1910"/>
      <c r="M28" s="1912"/>
      <c r="N28" s="1912"/>
      <c r="O28" s="1912"/>
      <c r="P28" s="1910"/>
      <c r="Q28" s="1910"/>
      <c r="R28" s="1910"/>
      <c r="S28" s="1910"/>
      <c r="T28" s="1910"/>
      <c r="U28" s="1910"/>
      <c r="V28" s="1910"/>
    </row>
    <row r="29" spans="1:22" ht="24" customHeight="1">
      <c r="A29" s="1941" t="s">
        <v>1642</v>
      </c>
      <c r="B29" s="1938">
        <v>2123000.5794515591</v>
      </c>
      <c r="C29" s="1938">
        <v>2874066.4010622562</v>
      </c>
      <c r="D29" s="1938">
        <v>4169649.4337075851</v>
      </c>
      <c r="E29" s="1938">
        <v>751065.82161069708</v>
      </c>
      <c r="F29" s="1936">
        <v>35.377560839136564</v>
      </c>
      <c r="G29" s="1938">
        <v>1295583.0326453289</v>
      </c>
      <c r="H29" s="1933">
        <v>45.078395967695137</v>
      </c>
      <c r="K29" s="1910"/>
      <c r="M29" s="1912"/>
      <c r="N29" s="1912"/>
      <c r="O29" s="1912"/>
      <c r="P29" s="1910"/>
      <c r="Q29" s="1910"/>
      <c r="R29" s="1910"/>
      <c r="S29" s="1910"/>
      <c r="T29" s="1910"/>
      <c r="U29" s="1910"/>
      <c r="V29" s="1910"/>
    </row>
    <row r="30" spans="1:22" ht="24" customHeight="1">
      <c r="A30" s="1939" t="s">
        <v>1641</v>
      </c>
      <c r="B30" s="1938">
        <v>3619716.9168050652</v>
      </c>
      <c r="C30" s="1938">
        <v>3505256.8024855824</v>
      </c>
      <c r="D30" s="1938">
        <v>3092681.6473626215</v>
      </c>
      <c r="E30" s="1938">
        <v>-114460.11431948282</v>
      </c>
      <c r="F30" s="1936">
        <v>-3.1621288888113046</v>
      </c>
      <c r="G30" s="1938">
        <v>-412575.15512296092</v>
      </c>
      <c r="H30" s="1933">
        <v>-11.770183423662521</v>
      </c>
      <c r="K30" s="1910"/>
      <c r="M30" s="1912"/>
      <c r="N30" s="1912"/>
      <c r="O30" s="1912"/>
      <c r="P30" s="1910"/>
      <c r="Q30" s="1910"/>
      <c r="R30" s="1910"/>
      <c r="S30" s="1910"/>
      <c r="T30" s="1910"/>
      <c r="U30" s="1910"/>
      <c r="V30" s="1910"/>
    </row>
    <row r="31" spans="1:22" ht="24" customHeight="1" thickBot="1">
      <c r="A31" s="1975" t="s">
        <v>1640</v>
      </c>
      <c r="B31" s="1931">
        <v>6714346.7561102519</v>
      </c>
      <c r="C31" s="1931">
        <v>7480517.3185209651</v>
      </c>
      <c r="D31" s="1931">
        <v>8572900.9525335394</v>
      </c>
      <c r="E31" s="1931">
        <v>766170.56241071317</v>
      </c>
      <c r="F31" s="1929">
        <v>11.410947188771202</v>
      </c>
      <c r="G31" s="1931">
        <v>1092383.6340125743</v>
      </c>
      <c r="H31" s="1926">
        <v>14.603049327991643</v>
      </c>
      <c r="K31" s="1910"/>
      <c r="M31" s="1912"/>
      <c r="N31" s="1912"/>
      <c r="O31" s="1912"/>
      <c r="P31" s="1910"/>
      <c r="Q31" s="1910"/>
      <c r="R31" s="1910"/>
      <c r="S31" s="1910"/>
      <c r="T31" s="1910"/>
      <c r="U31" s="1910"/>
      <c r="V31" s="1910"/>
    </row>
    <row r="32" spans="1:22" ht="24" customHeight="1" thickTop="1">
      <c r="A32" s="1974" t="s">
        <v>1676</v>
      </c>
      <c r="B32" s="1935"/>
      <c r="C32" s="1935"/>
      <c r="D32" s="1935"/>
      <c r="E32" s="1935"/>
      <c r="F32" s="1935"/>
      <c r="G32" s="1935"/>
      <c r="H32" s="1973"/>
      <c r="P32" s="1910"/>
      <c r="Q32" s="1910"/>
      <c r="R32" s="1910"/>
      <c r="S32" s="1910"/>
      <c r="T32" s="1910"/>
      <c r="U32" s="1910"/>
      <c r="V32" s="1910"/>
    </row>
    <row r="33" spans="1:22" ht="24" customHeight="1">
      <c r="A33" s="1921" t="s">
        <v>1635</v>
      </c>
      <c r="B33" s="1972"/>
      <c r="C33" s="1972"/>
      <c r="D33" s="1972"/>
      <c r="E33" s="1972"/>
      <c r="F33" s="1972"/>
      <c r="G33" s="1972"/>
      <c r="H33" s="1971"/>
      <c r="P33" s="1910"/>
      <c r="Q33" s="1910"/>
      <c r="R33" s="1910"/>
      <c r="S33" s="1910"/>
      <c r="T33" s="1910"/>
      <c r="U33" s="1910"/>
      <c r="V33" s="1910"/>
    </row>
    <row r="34" spans="1:22" ht="24" customHeight="1">
      <c r="A34" s="1909" t="s">
        <v>1675</v>
      </c>
      <c r="B34" s="1970">
        <v>981545.24457094003</v>
      </c>
      <c r="C34" s="1970">
        <v>1039963.7373933101</v>
      </c>
      <c r="D34" s="1970">
        <v>1163072.00859814</v>
      </c>
      <c r="E34" s="1970">
        <v>58418.492822370026</v>
      </c>
      <c r="F34" s="1970">
        <v>5.9516861953629379</v>
      </c>
      <c r="G34" s="1970">
        <v>123108.27120482991</v>
      </c>
      <c r="H34" s="1970">
        <v>11.83774652695134</v>
      </c>
      <c r="P34" s="1910"/>
      <c r="Q34" s="1910"/>
      <c r="R34" s="1910"/>
      <c r="S34" s="1910"/>
      <c r="T34" s="1910"/>
      <c r="U34" s="1910"/>
      <c r="V34" s="1910"/>
    </row>
    <row r="35" spans="1:22" ht="24" customHeight="1">
      <c r="A35" s="1909" t="s">
        <v>1634</v>
      </c>
      <c r="B35" s="1969">
        <v>0.91032685935792534</v>
      </c>
      <c r="C35" s="1968">
        <v>0.98558457169760161</v>
      </c>
      <c r="D35" s="1968">
        <v>1.0457769476659995</v>
      </c>
      <c r="E35" s="1967">
        <v>7.5257712339676264E-2</v>
      </c>
      <c r="F35" s="1967">
        <v>8.2671088484368447</v>
      </c>
      <c r="G35" s="1967">
        <v>6.0192375968397882E-2</v>
      </c>
      <c r="H35" s="1967">
        <v>6.107276604860064</v>
      </c>
      <c r="P35" s="1910"/>
      <c r="Q35" s="1910"/>
      <c r="R35" s="1910"/>
      <c r="S35" s="1910"/>
      <c r="T35" s="1910"/>
      <c r="U35" s="1910"/>
      <c r="V35" s="1910"/>
    </row>
    <row r="36" spans="1:22" ht="24" customHeight="1">
      <c r="A36" s="1909" t="s">
        <v>1633</v>
      </c>
      <c r="B36" s="1969">
        <v>3.0732435371108497</v>
      </c>
      <c r="C36" s="1968">
        <v>3.7492063189963685</v>
      </c>
      <c r="D36" s="1968">
        <v>4.6308081433984958</v>
      </c>
      <c r="E36" s="1967">
        <v>0.67596278188551873</v>
      </c>
      <c r="F36" s="1967">
        <v>21.995093253201471</v>
      </c>
      <c r="G36" s="1967">
        <v>0.88160182440212731</v>
      </c>
      <c r="H36" s="1967">
        <v>23.514358757352273</v>
      </c>
      <c r="P36" s="1910"/>
      <c r="Q36" s="1910"/>
      <c r="R36" s="1910"/>
      <c r="S36" s="1910"/>
      <c r="T36" s="1910"/>
      <c r="U36" s="1910"/>
      <c r="V36" s="1910"/>
    </row>
    <row r="37" spans="1:22" ht="24" customHeight="1">
      <c r="A37" s="1909" t="s">
        <v>1632</v>
      </c>
      <c r="B37" s="1969">
        <v>6.7610174189835508</v>
      </c>
      <c r="C37" s="1968">
        <v>7.1197630763613695</v>
      </c>
      <c r="D37" s="1968">
        <v>7.2898710599673979</v>
      </c>
      <c r="E37" s="1967">
        <v>0.35874565737781872</v>
      </c>
      <c r="F37" s="1967">
        <v>5.3060898256308953</v>
      </c>
      <c r="G37" s="1967">
        <v>0.17010798360602841</v>
      </c>
      <c r="H37" s="1967">
        <v>2.3892365768576096</v>
      </c>
      <c r="P37" s="1910"/>
      <c r="Q37" s="1910"/>
      <c r="R37" s="1910"/>
      <c r="S37" s="1910"/>
      <c r="T37" s="1910"/>
      <c r="U37" s="1910"/>
      <c r="V37" s="1910"/>
    </row>
    <row r="39" spans="1:22" ht="17.100000000000001" customHeight="1">
      <c r="A39" s="1909"/>
    </row>
    <row r="45" spans="1:22">
      <c r="B45" s="1912"/>
      <c r="C45" s="1912"/>
      <c r="D45" s="1912"/>
      <c r="E45" s="1912"/>
      <c r="F45" s="1912"/>
      <c r="G45" s="1912"/>
      <c r="H45" s="1912"/>
    </row>
    <row r="46" spans="1:22">
      <c r="B46" s="1912"/>
      <c r="C46" s="1912"/>
      <c r="D46" s="1912"/>
      <c r="E46" s="1912"/>
      <c r="F46" s="1912"/>
      <c r="G46" s="1912"/>
      <c r="H46" s="1912"/>
    </row>
    <row r="47" spans="1:22">
      <c r="B47" s="1912"/>
      <c r="C47" s="1912"/>
      <c r="D47" s="1912"/>
      <c r="E47" s="1912"/>
      <c r="F47" s="1912"/>
      <c r="G47" s="1912"/>
      <c r="H47" s="1912"/>
    </row>
    <row r="48" spans="1:22">
      <c r="B48" s="1912"/>
      <c r="C48" s="1912"/>
      <c r="D48" s="1912"/>
      <c r="E48" s="1912"/>
      <c r="F48" s="1912"/>
      <c r="G48" s="1912"/>
      <c r="H48" s="191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zoomScale="91" zoomScaleNormal="91" workbookViewId="0">
      <selection activeCell="A2" sqref="A2:K2"/>
    </sheetView>
  </sheetViews>
  <sheetFormatPr defaultColWidth="11" defaultRowHeight="17.100000000000001" customHeight="1"/>
  <cols>
    <col min="1" max="1" width="55.28515625" style="1907" customWidth="1"/>
    <col min="2" max="2" width="12.42578125" style="1907" customWidth="1"/>
    <col min="3" max="3" width="12.85546875" style="1907" customWidth="1"/>
    <col min="4" max="5" width="13" style="1907" customWidth="1"/>
    <col min="6" max="6" width="12.140625" style="1907" bestFit="1" customWidth="1"/>
    <col min="7" max="7" width="2.5703125" style="1907" customWidth="1"/>
    <col min="8" max="8" width="10" style="1907" bestFit="1" customWidth="1"/>
    <col min="9" max="9" width="12.140625" style="1907" bestFit="1" customWidth="1"/>
    <col min="10" max="10" width="2.140625" style="1907" customWidth="1"/>
    <col min="11" max="11" width="13.7109375" style="1907" bestFit="1" customWidth="1"/>
    <col min="12" max="254" width="11" style="1907"/>
    <col min="255" max="255" width="46.7109375" style="1907" bestFit="1" customWidth="1"/>
    <col min="256" max="256" width="11.85546875" style="1907" customWidth="1"/>
    <col min="257" max="257" width="12.42578125" style="1907" customWidth="1"/>
    <col min="258" max="258" width="12.5703125" style="1907" customWidth="1"/>
    <col min="259" max="259" width="11.7109375" style="1907" customWidth="1"/>
    <col min="260" max="260" width="10.7109375" style="1907" customWidth="1"/>
    <col min="261" max="261" width="2.42578125" style="1907" bestFit="1" customWidth="1"/>
    <col min="262" max="262" width="8.5703125" style="1907" customWidth="1"/>
    <col min="263" max="263" width="12.42578125" style="1907" customWidth="1"/>
    <col min="264" max="264" width="2.140625" style="1907" customWidth="1"/>
    <col min="265" max="265" width="9.42578125" style="1907" customWidth="1"/>
    <col min="266" max="510" width="11" style="1907"/>
    <col min="511" max="511" width="46.7109375" style="1907" bestFit="1" customWidth="1"/>
    <col min="512" max="512" width="11.85546875" style="1907" customWidth="1"/>
    <col min="513" max="513" width="12.42578125" style="1907" customWidth="1"/>
    <col min="514" max="514" width="12.5703125" style="1907" customWidth="1"/>
    <col min="515" max="515" width="11.7109375" style="1907" customWidth="1"/>
    <col min="516" max="516" width="10.7109375" style="1907" customWidth="1"/>
    <col min="517" max="517" width="2.42578125" style="1907" bestFit="1" customWidth="1"/>
    <col min="518" max="518" width="8.5703125" style="1907" customWidth="1"/>
    <col min="519" max="519" width="12.42578125" style="1907" customWidth="1"/>
    <col min="520" max="520" width="2.140625" style="1907" customWidth="1"/>
    <col min="521" max="521" width="9.42578125" style="1907" customWidth="1"/>
    <col min="522" max="766" width="11" style="1907"/>
    <col min="767" max="767" width="46.7109375" style="1907" bestFit="1" customWidth="1"/>
    <col min="768" max="768" width="11.85546875" style="1907" customWidth="1"/>
    <col min="769" max="769" width="12.42578125" style="1907" customWidth="1"/>
    <col min="770" max="770" width="12.5703125" style="1907" customWidth="1"/>
    <col min="771" max="771" width="11.7109375" style="1907" customWidth="1"/>
    <col min="772" max="772" width="10.7109375" style="1907" customWidth="1"/>
    <col min="773" max="773" width="2.42578125" style="1907" bestFit="1" customWidth="1"/>
    <col min="774" max="774" width="8.5703125" style="1907" customWidth="1"/>
    <col min="775" max="775" width="12.42578125" style="1907" customWidth="1"/>
    <col min="776" max="776" width="2.140625" style="1907" customWidth="1"/>
    <col min="777" max="777" width="9.42578125" style="1907" customWidth="1"/>
    <col min="778" max="1022" width="11" style="1907"/>
    <col min="1023" max="1023" width="46.7109375" style="1907" bestFit="1" customWidth="1"/>
    <col min="1024" max="1024" width="11.85546875" style="1907" customWidth="1"/>
    <col min="1025" max="1025" width="12.42578125" style="1907" customWidth="1"/>
    <col min="1026" max="1026" width="12.5703125" style="1907" customWidth="1"/>
    <col min="1027" max="1027" width="11.7109375" style="1907" customWidth="1"/>
    <col min="1028" max="1028" width="10.7109375" style="1907" customWidth="1"/>
    <col min="1029" max="1029" width="2.42578125" style="1907" bestFit="1" customWidth="1"/>
    <col min="1030" max="1030" width="8.5703125" style="1907" customWidth="1"/>
    <col min="1031" max="1031" width="12.42578125" style="1907" customWidth="1"/>
    <col min="1032" max="1032" width="2.140625" style="1907" customWidth="1"/>
    <col min="1033" max="1033" width="9.42578125" style="1907" customWidth="1"/>
    <col min="1034" max="1278" width="11" style="1907"/>
    <col min="1279" max="1279" width="46.7109375" style="1907" bestFit="1" customWidth="1"/>
    <col min="1280" max="1280" width="11.85546875" style="1907" customWidth="1"/>
    <col min="1281" max="1281" width="12.42578125" style="1907" customWidth="1"/>
    <col min="1282" max="1282" width="12.5703125" style="1907" customWidth="1"/>
    <col min="1283" max="1283" width="11.7109375" style="1907" customWidth="1"/>
    <col min="1284" max="1284" width="10.7109375" style="1907" customWidth="1"/>
    <col min="1285" max="1285" width="2.42578125" style="1907" bestFit="1" customWidth="1"/>
    <col min="1286" max="1286" width="8.5703125" style="1907" customWidth="1"/>
    <col min="1287" max="1287" width="12.42578125" style="1907" customWidth="1"/>
    <col min="1288" max="1288" width="2.140625" style="1907" customWidth="1"/>
    <col min="1289" max="1289" width="9.42578125" style="1907" customWidth="1"/>
    <col min="1290" max="1534" width="11" style="1907"/>
    <col min="1535" max="1535" width="46.7109375" style="1907" bestFit="1" customWidth="1"/>
    <col min="1536" max="1536" width="11.85546875" style="1907" customWidth="1"/>
    <col min="1537" max="1537" width="12.42578125" style="1907" customWidth="1"/>
    <col min="1538" max="1538" width="12.5703125" style="1907" customWidth="1"/>
    <col min="1539" max="1539" width="11.7109375" style="1907" customWidth="1"/>
    <col min="1540" max="1540" width="10.7109375" style="1907" customWidth="1"/>
    <col min="1541" max="1541" width="2.42578125" style="1907" bestFit="1" customWidth="1"/>
    <col min="1542" max="1542" width="8.5703125" style="1907" customWidth="1"/>
    <col min="1543" max="1543" width="12.42578125" style="1907" customWidth="1"/>
    <col min="1544" max="1544" width="2.140625" style="1907" customWidth="1"/>
    <col min="1545" max="1545" width="9.42578125" style="1907" customWidth="1"/>
    <col min="1546" max="1790" width="11" style="1907"/>
    <col min="1791" max="1791" width="46.7109375" style="1907" bestFit="1" customWidth="1"/>
    <col min="1792" max="1792" width="11.85546875" style="1907" customWidth="1"/>
    <col min="1793" max="1793" width="12.42578125" style="1907" customWidth="1"/>
    <col min="1794" max="1794" width="12.5703125" style="1907" customWidth="1"/>
    <col min="1795" max="1795" width="11.7109375" style="1907" customWidth="1"/>
    <col min="1796" max="1796" width="10.7109375" style="1907" customWidth="1"/>
    <col min="1797" max="1797" width="2.42578125" style="1907" bestFit="1" customWidth="1"/>
    <col min="1798" max="1798" width="8.5703125" style="1907" customWidth="1"/>
    <col min="1799" max="1799" width="12.42578125" style="1907" customWidth="1"/>
    <col min="1800" max="1800" width="2.140625" style="1907" customWidth="1"/>
    <col min="1801" max="1801" width="9.42578125" style="1907" customWidth="1"/>
    <col min="1802" max="2046" width="11" style="1907"/>
    <col min="2047" max="2047" width="46.7109375" style="1907" bestFit="1" customWidth="1"/>
    <col min="2048" max="2048" width="11.85546875" style="1907" customWidth="1"/>
    <col min="2049" max="2049" width="12.42578125" style="1907" customWidth="1"/>
    <col min="2050" max="2050" width="12.5703125" style="1907" customWidth="1"/>
    <col min="2051" max="2051" width="11.7109375" style="1907" customWidth="1"/>
    <col min="2052" max="2052" width="10.7109375" style="1907" customWidth="1"/>
    <col min="2053" max="2053" width="2.42578125" style="1907" bestFit="1" customWidth="1"/>
    <col min="2054" max="2054" width="8.5703125" style="1907" customWidth="1"/>
    <col min="2055" max="2055" width="12.42578125" style="1907" customWidth="1"/>
    <col min="2056" max="2056" width="2.140625" style="1907" customWidth="1"/>
    <col min="2057" max="2057" width="9.42578125" style="1907" customWidth="1"/>
    <col min="2058" max="2302" width="11" style="1907"/>
    <col min="2303" max="2303" width="46.7109375" style="1907" bestFit="1" customWidth="1"/>
    <col min="2304" max="2304" width="11.85546875" style="1907" customWidth="1"/>
    <col min="2305" max="2305" width="12.42578125" style="1907" customWidth="1"/>
    <col min="2306" max="2306" width="12.5703125" style="1907" customWidth="1"/>
    <col min="2307" max="2307" width="11.7109375" style="1907" customWidth="1"/>
    <col min="2308" max="2308" width="10.7109375" style="1907" customWidth="1"/>
    <col min="2309" max="2309" width="2.42578125" style="1907" bestFit="1" customWidth="1"/>
    <col min="2310" max="2310" width="8.5703125" style="1907" customWidth="1"/>
    <col min="2311" max="2311" width="12.42578125" style="1907" customWidth="1"/>
    <col min="2312" max="2312" width="2.140625" style="1907" customWidth="1"/>
    <col min="2313" max="2313" width="9.42578125" style="1907" customWidth="1"/>
    <col min="2314" max="2558" width="11" style="1907"/>
    <col min="2559" max="2559" width="46.7109375" style="1907" bestFit="1" customWidth="1"/>
    <col min="2560" max="2560" width="11.85546875" style="1907" customWidth="1"/>
    <col min="2561" max="2561" width="12.42578125" style="1907" customWidth="1"/>
    <col min="2562" max="2562" width="12.5703125" style="1907" customWidth="1"/>
    <col min="2563" max="2563" width="11.7109375" style="1907" customWidth="1"/>
    <col min="2564" max="2564" width="10.7109375" style="1907" customWidth="1"/>
    <col min="2565" max="2565" width="2.42578125" style="1907" bestFit="1" customWidth="1"/>
    <col min="2566" max="2566" width="8.5703125" style="1907" customWidth="1"/>
    <col min="2567" max="2567" width="12.42578125" style="1907" customWidth="1"/>
    <col min="2568" max="2568" width="2.140625" style="1907" customWidth="1"/>
    <col min="2569" max="2569" width="9.42578125" style="1907" customWidth="1"/>
    <col min="2570" max="2814" width="11" style="1907"/>
    <col min="2815" max="2815" width="46.7109375" style="1907" bestFit="1" customWidth="1"/>
    <col min="2816" max="2816" width="11.85546875" style="1907" customWidth="1"/>
    <col min="2817" max="2817" width="12.42578125" style="1907" customWidth="1"/>
    <col min="2818" max="2818" width="12.5703125" style="1907" customWidth="1"/>
    <col min="2819" max="2819" width="11.7109375" style="1907" customWidth="1"/>
    <col min="2820" max="2820" width="10.7109375" style="1907" customWidth="1"/>
    <col min="2821" max="2821" width="2.42578125" style="1907" bestFit="1" customWidth="1"/>
    <col min="2822" max="2822" width="8.5703125" style="1907" customWidth="1"/>
    <col min="2823" max="2823" width="12.42578125" style="1907" customWidth="1"/>
    <col min="2824" max="2824" width="2.140625" style="1907" customWidth="1"/>
    <col min="2825" max="2825" width="9.42578125" style="1907" customWidth="1"/>
    <col min="2826" max="3070" width="11" style="1907"/>
    <col min="3071" max="3071" width="46.7109375" style="1907" bestFit="1" customWidth="1"/>
    <col min="3072" max="3072" width="11.85546875" style="1907" customWidth="1"/>
    <col min="3073" max="3073" width="12.42578125" style="1907" customWidth="1"/>
    <col min="3074" max="3074" width="12.5703125" style="1907" customWidth="1"/>
    <col min="3075" max="3075" width="11.7109375" style="1907" customWidth="1"/>
    <col min="3076" max="3076" width="10.7109375" style="1907" customWidth="1"/>
    <col min="3077" max="3077" width="2.42578125" style="1907" bestFit="1" customWidth="1"/>
    <col min="3078" max="3078" width="8.5703125" style="1907" customWidth="1"/>
    <col min="3079" max="3079" width="12.42578125" style="1907" customWidth="1"/>
    <col min="3080" max="3080" width="2.140625" style="1907" customWidth="1"/>
    <col min="3081" max="3081" width="9.42578125" style="1907" customWidth="1"/>
    <col min="3082" max="3326" width="11" style="1907"/>
    <col min="3327" max="3327" width="46.7109375" style="1907" bestFit="1" customWidth="1"/>
    <col min="3328" max="3328" width="11.85546875" style="1907" customWidth="1"/>
    <col min="3329" max="3329" width="12.42578125" style="1907" customWidth="1"/>
    <col min="3330" max="3330" width="12.5703125" style="1907" customWidth="1"/>
    <col min="3331" max="3331" width="11.7109375" style="1907" customWidth="1"/>
    <col min="3332" max="3332" width="10.7109375" style="1907" customWidth="1"/>
    <col min="3333" max="3333" width="2.42578125" style="1907" bestFit="1" customWidth="1"/>
    <col min="3334" max="3334" width="8.5703125" style="1907" customWidth="1"/>
    <col min="3335" max="3335" width="12.42578125" style="1907" customWidth="1"/>
    <col min="3336" max="3336" width="2.140625" style="1907" customWidth="1"/>
    <col min="3337" max="3337" width="9.42578125" style="1907" customWidth="1"/>
    <col min="3338" max="3582" width="11" style="1907"/>
    <col min="3583" max="3583" width="46.7109375" style="1907" bestFit="1" customWidth="1"/>
    <col min="3584" max="3584" width="11.85546875" style="1907" customWidth="1"/>
    <col min="3585" max="3585" width="12.42578125" style="1907" customWidth="1"/>
    <col min="3586" max="3586" width="12.5703125" style="1907" customWidth="1"/>
    <col min="3587" max="3587" width="11.7109375" style="1907" customWidth="1"/>
    <col min="3588" max="3588" width="10.7109375" style="1907" customWidth="1"/>
    <col min="3589" max="3589" width="2.42578125" style="1907" bestFit="1" customWidth="1"/>
    <col min="3590" max="3590" width="8.5703125" style="1907" customWidth="1"/>
    <col min="3591" max="3591" width="12.42578125" style="1907" customWidth="1"/>
    <col min="3592" max="3592" width="2.140625" style="1907" customWidth="1"/>
    <col min="3593" max="3593" width="9.42578125" style="1907" customWidth="1"/>
    <col min="3594" max="3838" width="11" style="1907"/>
    <col min="3839" max="3839" width="46.7109375" style="1907" bestFit="1" customWidth="1"/>
    <col min="3840" max="3840" width="11.85546875" style="1907" customWidth="1"/>
    <col min="3841" max="3841" width="12.42578125" style="1907" customWidth="1"/>
    <col min="3842" max="3842" width="12.5703125" style="1907" customWidth="1"/>
    <col min="3843" max="3843" width="11.7109375" style="1907" customWidth="1"/>
    <col min="3844" max="3844" width="10.7109375" style="1907" customWidth="1"/>
    <col min="3845" max="3845" width="2.42578125" style="1907" bestFit="1" customWidth="1"/>
    <col min="3846" max="3846" width="8.5703125" style="1907" customWidth="1"/>
    <col min="3847" max="3847" width="12.42578125" style="1907" customWidth="1"/>
    <col min="3848" max="3848" width="2.140625" style="1907" customWidth="1"/>
    <col min="3849" max="3849" width="9.42578125" style="1907" customWidth="1"/>
    <col min="3850" max="4094" width="11" style="1907"/>
    <col min="4095" max="4095" width="46.7109375" style="1907" bestFit="1" customWidth="1"/>
    <col min="4096" max="4096" width="11.85546875" style="1907" customWidth="1"/>
    <col min="4097" max="4097" width="12.42578125" style="1907" customWidth="1"/>
    <col min="4098" max="4098" width="12.5703125" style="1907" customWidth="1"/>
    <col min="4099" max="4099" width="11.7109375" style="1907" customWidth="1"/>
    <col min="4100" max="4100" width="10.7109375" style="1907" customWidth="1"/>
    <col min="4101" max="4101" width="2.42578125" style="1907" bestFit="1" customWidth="1"/>
    <col min="4102" max="4102" width="8.5703125" style="1907" customWidth="1"/>
    <col min="4103" max="4103" width="12.42578125" style="1907" customWidth="1"/>
    <col min="4104" max="4104" width="2.140625" style="1907" customWidth="1"/>
    <col min="4105" max="4105" width="9.42578125" style="1907" customWidth="1"/>
    <col min="4106" max="4350" width="11" style="1907"/>
    <col min="4351" max="4351" width="46.7109375" style="1907" bestFit="1" customWidth="1"/>
    <col min="4352" max="4352" width="11.85546875" style="1907" customWidth="1"/>
    <col min="4353" max="4353" width="12.42578125" style="1907" customWidth="1"/>
    <col min="4354" max="4354" width="12.5703125" style="1907" customWidth="1"/>
    <col min="4355" max="4355" width="11.7109375" style="1907" customWidth="1"/>
    <col min="4356" max="4356" width="10.7109375" style="1907" customWidth="1"/>
    <col min="4357" max="4357" width="2.42578125" style="1907" bestFit="1" customWidth="1"/>
    <col min="4358" max="4358" width="8.5703125" style="1907" customWidth="1"/>
    <col min="4359" max="4359" width="12.42578125" style="1907" customWidth="1"/>
    <col min="4360" max="4360" width="2.140625" style="1907" customWidth="1"/>
    <col min="4361" max="4361" width="9.42578125" style="1907" customWidth="1"/>
    <col min="4362" max="4606" width="11" style="1907"/>
    <col min="4607" max="4607" width="46.7109375" style="1907" bestFit="1" customWidth="1"/>
    <col min="4608" max="4608" width="11.85546875" style="1907" customWidth="1"/>
    <col min="4609" max="4609" width="12.42578125" style="1907" customWidth="1"/>
    <col min="4610" max="4610" width="12.5703125" style="1907" customWidth="1"/>
    <col min="4611" max="4611" width="11.7109375" style="1907" customWidth="1"/>
    <col min="4612" max="4612" width="10.7109375" style="1907" customWidth="1"/>
    <col min="4613" max="4613" width="2.42578125" style="1907" bestFit="1" customWidth="1"/>
    <col min="4614" max="4614" width="8.5703125" style="1907" customWidth="1"/>
    <col min="4615" max="4615" width="12.42578125" style="1907" customWidth="1"/>
    <col min="4616" max="4616" width="2.140625" style="1907" customWidth="1"/>
    <col min="4617" max="4617" width="9.42578125" style="1907" customWidth="1"/>
    <col min="4618" max="4862" width="11" style="1907"/>
    <col min="4863" max="4863" width="46.7109375" style="1907" bestFit="1" customWidth="1"/>
    <col min="4864" max="4864" width="11.85546875" style="1907" customWidth="1"/>
    <col min="4865" max="4865" width="12.42578125" style="1907" customWidth="1"/>
    <col min="4866" max="4866" width="12.5703125" style="1907" customWidth="1"/>
    <col min="4867" max="4867" width="11.7109375" style="1907" customWidth="1"/>
    <col min="4868" max="4868" width="10.7109375" style="1907" customWidth="1"/>
    <col min="4869" max="4869" width="2.42578125" style="1907" bestFit="1" customWidth="1"/>
    <col min="4870" max="4870" width="8.5703125" style="1907" customWidth="1"/>
    <col min="4871" max="4871" width="12.42578125" style="1907" customWidth="1"/>
    <col min="4872" max="4872" width="2.140625" style="1907" customWidth="1"/>
    <col min="4873" max="4873" width="9.42578125" style="1907" customWidth="1"/>
    <col min="4874" max="5118" width="11" style="1907"/>
    <col min="5119" max="5119" width="46.7109375" style="1907" bestFit="1" customWidth="1"/>
    <col min="5120" max="5120" width="11.85546875" style="1907" customWidth="1"/>
    <col min="5121" max="5121" width="12.42578125" style="1907" customWidth="1"/>
    <col min="5122" max="5122" width="12.5703125" style="1907" customWidth="1"/>
    <col min="5123" max="5123" width="11.7109375" style="1907" customWidth="1"/>
    <col min="5124" max="5124" width="10.7109375" style="1907" customWidth="1"/>
    <col min="5125" max="5125" width="2.42578125" style="1907" bestFit="1" customWidth="1"/>
    <col min="5126" max="5126" width="8.5703125" style="1907" customWidth="1"/>
    <col min="5127" max="5127" width="12.42578125" style="1907" customWidth="1"/>
    <col min="5128" max="5128" width="2.140625" style="1907" customWidth="1"/>
    <col min="5129" max="5129" width="9.42578125" style="1907" customWidth="1"/>
    <col min="5130" max="5374" width="11" style="1907"/>
    <col min="5375" max="5375" width="46.7109375" style="1907" bestFit="1" customWidth="1"/>
    <col min="5376" max="5376" width="11.85546875" style="1907" customWidth="1"/>
    <col min="5377" max="5377" width="12.42578125" style="1907" customWidth="1"/>
    <col min="5378" max="5378" width="12.5703125" style="1907" customWidth="1"/>
    <col min="5379" max="5379" width="11.7109375" style="1907" customWidth="1"/>
    <col min="5380" max="5380" width="10.7109375" style="1907" customWidth="1"/>
    <col min="5381" max="5381" width="2.42578125" style="1907" bestFit="1" customWidth="1"/>
    <col min="5382" max="5382" width="8.5703125" style="1907" customWidth="1"/>
    <col min="5383" max="5383" width="12.42578125" style="1907" customWidth="1"/>
    <col min="5384" max="5384" width="2.140625" style="1907" customWidth="1"/>
    <col min="5385" max="5385" width="9.42578125" style="1907" customWidth="1"/>
    <col min="5386" max="5630" width="11" style="1907"/>
    <col min="5631" max="5631" width="46.7109375" style="1907" bestFit="1" customWidth="1"/>
    <col min="5632" max="5632" width="11.85546875" style="1907" customWidth="1"/>
    <col min="5633" max="5633" width="12.42578125" style="1907" customWidth="1"/>
    <col min="5634" max="5634" width="12.5703125" style="1907" customWidth="1"/>
    <col min="5635" max="5635" width="11.7109375" style="1907" customWidth="1"/>
    <col min="5636" max="5636" width="10.7109375" style="1907" customWidth="1"/>
    <col min="5637" max="5637" width="2.42578125" style="1907" bestFit="1" customWidth="1"/>
    <col min="5638" max="5638" width="8.5703125" style="1907" customWidth="1"/>
    <col min="5639" max="5639" width="12.42578125" style="1907" customWidth="1"/>
    <col min="5640" max="5640" width="2.140625" style="1907" customWidth="1"/>
    <col min="5641" max="5641" width="9.42578125" style="1907" customWidth="1"/>
    <col min="5642" max="5886" width="11" style="1907"/>
    <col min="5887" max="5887" width="46.7109375" style="1907" bestFit="1" customWidth="1"/>
    <col min="5888" max="5888" width="11.85546875" style="1907" customWidth="1"/>
    <col min="5889" max="5889" width="12.42578125" style="1907" customWidth="1"/>
    <col min="5890" max="5890" width="12.5703125" style="1907" customWidth="1"/>
    <col min="5891" max="5891" width="11.7109375" style="1907" customWidth="1"/>
    <col min="5892" max="5892" width="10.7109375" style="1907" customWidth="1"/>
    <col min="5893" max="5893" width="2.42578125" style="1907" bestFit="1" customWidth="1"/>
    <col min="5894" max="5894" width="8.5703125" style="1907" customWidth="1"/>
    <col min="5895" max="5895" width="12.42578125" style="1907" customWidth="1"/>
    <col min="5896" max="5896" width="2.140625" style="1907" customWidth="1"/>
    <col min="5897" max="5897" width="9.42578125" style="1907" customWidth="1"/>
    <col min="5898" max="6142" width="11" style="1907"/>
    <col min="6143" max="6143" width="46.7109375" style="1907" bestFit="1" customWidth="1"/>
    <col min="6144" max="6144" width="11.85546875" style="1907" customWidth="1"/>
    <col min="6145" max="6145" width="12.42578125" style="1907" customWidth="1"/>
    <col min="6146" max="6146" width="12.5703125" style="1907" customWidth="1"/>
    <col min="6147" max="6147" width="11.7109375" style="1907" customWidth="1"/>
    <col min="6148" max="6148" width="10.7109375" style="1907" customWidth="1"/>
    <col min="6149" max="6149" width="2.42578125" style="1907" bestFit="1" customWidth="1"/>
    <col min="6150" max="6150" width="8.5703125" style="1907" customWidth="1"/>
    <col min="6151" max="6151" width="12.42578125" style="1907" customWidth="1"/>
    <col min="6152" max="6152" width="2.140625" style="1907" customWidth="1"/>
    <col min="6153" max="6153" width="9.42578125" style="1907" customWidth="1"/>
    <col min="6154" max="6398" width="11" style="1907"/>
    <col min="6399" max="6399" width="46.7109375" style="1907" bestFit="1" customWidth="1"/>
    <col min="6400" max="6400" width="11.85546875" style="1907" customWidth="1"/>
    <col min="6401" max="6401" width="12.42578125" style="1907" customWidth="1"/>
    <col min="6402" max="6402" width="12.5703125" style="1907" customWidth="1"/>
    <col min="6403" max="6403" width="11.7109375" style="1907" customWidth="1"/>
    <col min="6404" max="6404" width="10.7109375" style="1907" customWidth="1"/>
    <col min="6405" max="6405" width="2.42578125" style="1907" bestFit="1" customWidth="1"/>
    <col min="6406" max="6406" width="8.5703125" style="1907" customWidth="1"/>
    <col min="6407" max="6407" width="12.42578125" style="1907" customWidth="1"/>
    <col min="6408" max="6408" width="2.140625" style="1907" customWidth="1"/>
    <col min="6409" max="6409" width="9.42578125" style="1907" customWidth="1"/>
    <col min="6410" max="6654" width="11" style="1907"/>
    <col min="6655" max="6655" width="46.7109375" style="1907" bestFit="1" customWidth="1"/>
    <col min="6656" max="6656" width="11.85546875" style="1907" customWidth="1"/>
    <col min="6657" max="6657" width="12.42578125" style="1907" customWidth="1"/>
    <col min="6658" max="6658" width="12.5703125" style="1907" customWidth="1"/>
    <col min="6659" max="6659" width="11.7109375" style="1907" customWidth="1"/>
    <col min="6660" max="6660" width="10.7109375" style="1907" customWidth="1"/>
    <col min="6661" max="6661" width="2.42578125" style="1907" bestFit="1" customWidth="1"/>
    <col min="6662" max="6662" width="8.5703125" style="1907" customWidth="1"/>
    <col min="6663" max="6663" width="12.42578125" style="1907" customWidth="1"/>
    <col min="6664" max="6664" width="2.140625" style="1907" customWidth="1"/>
    <col min="6665" max="6665" width="9.42578125" style="1907" customWidth="1"/>
    <col min="6666" max="6910" width="11" style="1907"/>
    <col min="6911" max="6911" width="46.7109375" style="1907" bestFit="1" customWidth="1"/>
    <col min="6912" max="6912" width="11.85546875" style="1907" customWidth="1"/>
    <col min="6913" max="6913" width="12.42578125" style="1907" customWidth="1"/>
    <col min="6914" max="6914" width="12.5703125" style="1907" customWidth="1"/>
    <col min="6915" max="6915" width="11.7109375" style="1907" customWidth="1"/>
    <col min="6916" max="6916" width="10.7109375" style="1907" customWidth="1"/>
    <col min="6917" max="6917" width="2.42578125" style="1907" bestFit="1" customWidth="1"/>
    <col min="6918" max="6918" width="8.5703125" style="1907" customWidth="1"/>
    <col min="6919" max="6919" width="12.42578125" style="1907" customWidth="1"/>
    <col min="6920" max="6920" width="2.140625" style="1907" customWidth="1"/>
    <col min="6921" max="6921" width="9.42578125" style="1907" customWidth="1"/>
    <col min="6922" max="7166" width="11" style="1907"/>
    <col min="7167" max="7167" width="46.7109375" style="1907" bestFit="1" customWidth="1"/>
    <col min="7168" max="7168" width="11.85546875" style="1907" customWidth="1"/>
    <col min="7169" max="7169" width="12.42578125" style="1907" customWidth="1"/>
    <col min="7170" max="7170" width="12.5703125" style="1907" customWidth="1"/>
    <col min="7171" max="7171" width="11.7109375" style="1907" customWidth="1"/>
    <col min="7172" max="7172" width="10.7109375" style="1907" customWidth="1"/>
    <col min="7173" max="7173" width="2.42578125" style="1907" bestFit="1" customWidth="1"/>
    <col min="7174" max="7174" width="8.5703125" style="1907" customWidth="1"/>
    <col min="7175" max="7175" width="12.42578125" style="1907" customWidth="1"/>
    <col min="7176" max="7176" width="2.140625" style="1907" customWidth="1"/>
    <col min="7177" max="7177" width="9.42578125" style="1907" customWidth="1"/>
    <col min="7178" max="7422" width="11" style="1907"/>
    <col min="7423" max="7423" width="46.7109375" style="1907" bestFit="1" customWidth="1"/>
    <col min="7424" max="7424" width="11.85546875" style="1907" customWidth="1"/>
    <col min="7425" max="7425" width="12.42578125" style="1907" customWidth="1"/>
    <col min="7426" max="7426" width="12.5703125" style="1907" customWidth="1"/>
    <col min="7427" max="7427" width="11.7109375" style="1907" customWidth="1"/>
    <col min="7428" max="7428" width="10.7109375" style="1907" customWidth="1"/>
    <col min="7429" max="7429" width="2.42578125" style="1907" bestFit="1" customWidth="1"/>
    <col min="7430" max="7430" width="8.5703125" style="1907" customWidth="1"/>
    <col min="7431" max="7431" width="12.42578125" style="1907" customWidth="1"/>
    <col min="7432" max="7432" width="2.140625" style="1907" customWidth="1"/>
    <col min="7433" max="7433" width="9.42578125" style="1907" customWidth="1"/>
    <col min="7434" max="7678" width="11" style="1907"/>
    <col min="7679" max="7679" width="46.7109375" style="1907" bestFit="1" customWidth="1"/>
    <col min="7680" max="7680" width="11.85546875" style="1907" customWidth="1"/>
    <col min="7681" max="7681" width="12.42578125" style="1907" customWidth="1"/>
    <col min="7682" max="7682" width="12.5703125" style="1907" customWidth="1"/>
    <col min="7683" max="7683" width="11.7109375" style="1907" customWidth="1"/>
    <col min="7684" max="7684" width="10.7109375" style="1907" customWidth="1"/>
    <col min="7685" max="7685" width="2.42578125" style="1907" bestFit="1" customWidth="1"/>
    <col min="7686" max="7686" width="8.5703125" style="1907" customWidth="1"/>
    <col min="7687" max="7687" width="12.42578125" style="1907" customWidth="1"/>
    <col min="7688" max="7688" width="2.140625" style="1907" customWidth="1"/>
    <col min="7689" max="7689" width="9.42578125" style="1907" customWidth="1"/>
    <col min="7690" max="7934" width="11" style="1907"/>
    <col min="7935" max="7935" width="46.7109375" style="1907" bestFit="1" customWidth="1"/>
    <col min="7936" max="7936" width="11.85546875" style="1907" customWidth="1"/>
    <col min="7937" max="7937" width="12.42578125" style="1907" customWidth="1"/>
    <col min="7938" max="7938" width="12.5703125" style="1907" customWidth="1"/>
    <col min="7939" max="7939" width="11.7109375" style="1907" customWidth="1"/>
    <col min="7940" max="7940" width="10.7109375" style="1907" customWidth="1"/>
    <col min="7941" max="7941" width="2.42578125" style="1907" bestFit="1" customWidth="1"/>
    <col min="7942" max="7942" width="8.5703125" style="1907" customWidth="1"/>
    <col min="7943" max="7943" width="12.42578125" style="1907" customWidth="1"/>
    <col min="7944" max="7944" width="2.140625" style="1907" customWidth="1"/>
    <col min="7945" max="7945" width="9.42578125" style="1907" customWidth="1"/>
    <col min="7946" max="8190" width="11" style="1907"/>
    <col min="8191" max="8191" width="46.7109375" style="1907" bestFit="1" customWidth="1"/>
    <col min="8192" max="8192" width="11.85546875" style="1907" customWidth="1"/>
    <col min="8193" max="8193" width="12.42578125" style="1907" customWidth="1"/>
    <col min="8194" max="8194" width="12.5703125" style="1907" customWidth="1"/>
    <col min="8195" max="8195" width="11.7109375" style="1907" customWidth="1"/>
    <col min="8196" max="8196" width="10.7109375" style="1907" customWidth="1"/>
    <col min="8197" max="8197" width="2.42578125" style="1907" bestFit="1" customWidth="1"/>
    <col min="8198" max="8198" width="8.5703125" style="1907" customWidth="1"/>
    <col min="8199" max="8199" width="12.42578125" style="1907" customWidth="1"/>
    <col min="8200" max="8200" width="2.140625" style="1907" customWidth="1"/>
    <col min="8201" max="8201" width="9.42578125" style="1907" customWidth="1"/>
    <col min="8202" max="8446" width="11" style="1907"/>
    <col min="8447" max="8447" width="46.7109375" style="1907" bestFit="1" customWidth="1"/>
    <col min="8448" max="8448" width="11.85546875" style="1907" customWidth="1"/>
    <col min="8449" max="8449" width="12.42578125" style="1907" customWidth="1"/>
    <col min="8450" max="8450" width="12.5703125" style="1907" customWidth="1"/>
    <col min="8451" max="8451" width="11.7109375" style="1907" customWidth="1"/>
    <col min="8452" max="8452" width="10.7109375" style="1907" customWidth="1"/>
    <col min="8453" max="8453" width="2.42578125" style="1907" bestFit="1" customWidth="1"/>
    <col min="8454" max="8454" width="8.5703125" style="1907" customWidth="1"/>
    <col min="8455" max="8455" width="12.42578125" style="1907" customWidth="1"/>
    <col min="8456" max="8456" width="2.140625" style="1907" customWidth="1"/>
    <col min="8457" max="8457" width="9.42578125" style="1907" customWidth="1"/>
    <col min="8458" max="8702" width="11" style="1907"/>
    <col min="8703" max="8703" width="46.7109375" style="1907" bestFit="1" customWidth="1"/>
    <col min="8704" max="8704" width="11.85546875" style="1907" customWidth="1"/>
    <col min="8705" max="8705" width="12.42578125" style="1907" customWidth="1"/>
    <col min="8706" max="8706" width="12.5703125" style="1907" customWidth="1"/>
    <col min="8707" max="8707" width="11.7109375" style="1907" customWidth="1"/>
    <col min="8708" max="8708" width="10.7109375" style="1907" customWidth="1"/>
    <col min="8709" max="8709" width="2.42578125" style="1907" bestFit="1" customWidth="1"/>
    <col min="8710" max="8710" width="8.5703125" style="1907" customWidth="1"/>
    <col min="8711" max="8711" width="12.42578125" style="1907" customWidth="1"/>
    <col min="8712" max="8712" width="2.140625" style="1907" customWidth="1"/>
    <col min="8713" max="8713" width="9.42578125" style="1907" customWidth="1"/>
    <col min="8714" max="8958" width="11" style="1907"/>
    <col min="8959" max="8959" width="46.7109375" style="1907" bestFit="1" customWidth="1"/>
    <col min="8960" max="8960" width="11.85546875" style="1907" customWidth="1"/>
    <col min="8961" max="8961" width="12.42578125" style="1907" customWidth="1"/>
    <col min="8962" max="8962" width="12.5703125" style="1907" customWidth="1"/>
    <col min="8963" max="8963" width="11.7109375" style="1907" customWidth="1"/>
    <col min="8964" max="8964" width="10.7109375" style="1907" customWidth="1"/>
    <col min="8965" max="8965" width="2.42578125" style="1907" bestFit="1" customWidth="1"/>
    <col min="8966" max="8966" width="8.5703125" style="1907" customWidth="1"/>
    <col min="8967" max="8967" width="12.42578125" style="1907" customWidth="1"/>
    <col min="8968" max="8968" width="2.140625" style="1907" customWidth="1"/>
    <col min="8969" max="8969" width="9.42578125" style="1907" customWidth="1"/>
    <col min="8970" max="9214" width="11" style="1907"/>
    <col min="9215" max="9215" width="46.7109375" style="1907" bestFit="1" customWidth="1"/>
    <col min="9216" max="9216" width="11.85546875" style="1907" customWidth="1"/>
    <col min="9217" max="9217" width="12.42578125" style="1907" customWidth="1"/>
    <col min="9218" max="9218" width="12.5703125" style="1907" customWidth="1"/>
    <col min="9219" max="9219" width="11.7109375" style="1907" customWidth="1"/>
    <col min="9220" max="9220" width="10.7109375" style="1907" customWidth="1"/>
    <col min="9221" max="9221" width="2.42578125" style="1907" bestFit="1" customWidth="1"/>
    <col min="9222" max="9222" width="8.5703125" style="1907" customWidth="1"/>
    <col min="9223" max="9223" width="12.42578125" style="1907" customWidth="1"/>
    <col min="9224" max="9224" width="2.140625" style="1907" customWidth="1"/>
    <col min="9225" max="9225" width="9.42578125" style="1907" customWidth="1"/>
    <col min="9226" max="9470" width="11" style="1907"/>
    <col min="9471" max="9471" width="46.7109375" style="1907" bestFit="1" customWidth="1"/>
    <col min="9472" max="9472" width="11.85546875" style="1907" customWidth="1"/>
    <col min="9473" max="9473" width="12.42578125" style="1907" customWidth="1"/>
    <col min="9474" max="9474" width="12.5703125" style="1907" customWidth="1"/>
    <col min="9475" max="9475" width="11.7109375" style="1907" customWidth="1"/>
    <col min="9476" max="9476" width="10.7109375" style="1907" customWidth="1"/>
    <col min="9477" max="9477" width="2.42578125" style="1907" bestFit="1" customWidth="1"/>
    <col min="9478" max="9478" width="8.5703125" style="1907" customWidth="1"/>
    <col min="9479" max="9479" width="12.42578125" style="1907" customWidth="1"/>
    <col min="9480" max="9480" width="2.140625" style="1907" customWidth="1"/>
    <col min="9481" max="9481" width="9.42578125" style="1907" customWidth="1"/>
    <col min="9482" max="9726" width="11" style="1907"/>
    <col min="9727" max="9727" width="46.7109375" style="1907" bestFit="1" customWidth="1"/>
    <col min="9728" max="9728" width="11.85546875" style="1907" customWidth="1"/>
    <col min="9729" max="9729" width="12.42578125" style="1907" customWidth="1"/>
    <col min="9730" max="9730" width="12.5703125" style="1907" customWidth="1"/>
    <col min="9731" max="9731" width="11.7109375" style="1907" customWidth="1"/>
    <col min="9732" max="9732" width="10.7109375" style="1907" customWidth="1"/>
    <col min="9733" max="9733" width="2.42578125" style="1907" bestFit="1" customWidth="1"/>
    <col min="9734" max="9734" width="8.5703125" style="1907" customWidth="1"/>
    <col min="9735" max="9735" width="12.42578125" style="1907" customWidth="1"/>
    <col min="9736" max="9736" width="2.140625" style="1907" customWidth="1"/>
    <col min="9737" max="9737" width="9.42578125" style="1907" customWidth="1"/>
    <col min="9738" max="9982" width="11" style="1907"/>
    <col min="9983" max="9983" width="46.7109375" style="1907" bestFit="1" customWidth="1"/>
    <col min="9984" max="9984" width="11.85546875" style="1907" customWidth="1"/>
    <col min="9985" max="9985" width="12.42578125" style="1907" customWidth="1"/>
    <col min="9986" max="9986" width="12.5703125" style="1907" customWidth="1"/>
    <col min="9987" max="9987" width="11.7109375" style="1907" customWidth="1"/>
    <col min="9988" max="9988" width="10.7109375" style="1907" customWidth="1"/>
    <col min="9989" max="9989" width="2.42578125" style="1907" bestFit="1" customWidth="1"/>
    <col min="9990" max="9990" width="8.5703125" style="1907" customWidth="1"/>
    <col min="9991" max="9991" width="12.42578125" style="1907" customWidth="1"/>
    <col min="9992" max="9992" width="2.140625" style="1907" customWidth="1"/>
    <col min="9993" max="9993" width="9.42578125" style="1907" customWidth="1"/>
    <col min="9994" max="10238" width="11" style="1907"/>
    <col min="10239" max="10239" width="46.7109375" style="1907" bestFit="1" customWidth="1"/>
    <col min="10240" max="10240" width="11.85546875" style="1907" customWidth="1"/>
    <col min="10241" max="10241" width="12.42578125" style="1907" customWidth="1"/>
    <col min="10242" max="10242" width="12.5703125" style="1907" customWidth="1"/>
    <col min="10243" max="10243" width="11.7109375" style="1907" customWidth="1"/>
    <col min="10244" max="10244" width="10.7109375" style="1907" customWidth="1"/>
    <col min="10245" max="10245" width="2.42578125" style="1907" bestFit="1" customWidth="1"/>
    <col min="10246" max="10246" width="8.5703125" style="1907" customWidth="1"/>
    <col min="10247" max="10247" width="12.42578125" style="1907" customWidth="1"/>
    <col min="10248" max="10248" width="2.140625" style="1907" customWidth="1"/>
    <col min="10249" max="10249" width="9.42578125" style="1907" customWidth="1"/>
    <col min="10250" max="10494" width="11" style="1907"/>
    <col min="10495" max="10495" width="46.7109375" style="1907" bestFit="1" customWidth="1"/>
    <col min="10496" max="10496" width="11.85546875" style="1907" customWidth="1"/>
    <col min="10497" max="10497" width="12.42578125" style="1907" customWidth="1"/>
    <col min="10498" max="10498" width="12.5703125" style="1907" customWidth="1"/>
    <col min="10499" max="10499" width="11.7109375" style="1907" customWidth="1"/>
    <col min="10500" max="10500" width="10.7109375" style="1907" customWidth="1"/>
    <col min="10501" max="10501" width="2.42578125" style="1907" bestFit="1" customWidth="1"/>
    <col min="10502" max="10502" width="8.5703125" style="1907" customWidth="1"/>
    <col min="10503" max="10503" width="12.42578125" style="1907" customWidth="1"/>
    <col min="10504" max="10504" width="2.140625" style="1907" customWidth="1"/>
    <col min="10505" max="10505" width="9.42578125" style="1907" customWidth="1"/>
    <col min="10506" max="10750" width="11" style="1907"/>
    <col min="10751" max="10751" width="46.7109375" style="1907" bestFit="1" customWidth="1"/>
    <col min="10752" max="10752" width="11.85546875" style="1907" customWidth="1"/>
    <col min="10753" max="10753" width="12.42578125" style="1907" customWidth="1"/>
    <col min="10754" max="10754" width="12.5703125" style="1907" customWidth="1"/>
    <col min="10755" max="10755" width="11.7109375" style="1907" customWidth="1"/>
    <col min="10756" max="10756" width="10.7109375" style="1907" customWidth="1"/>
    <col min="10757" max="10757" width="2.42578125" style="1907" bestFit="1" customWidth="1"/>
    <col min="10758" max="10758" width="8.5703125" style="1907" customWidth="1"/>
    <col min="10759" max="10759" width="12.42578125" style="1907" customWidth="1"/>
    <col min="10760" max="10760" width="2.140625" style="1907" customWidth="1"/>
    <col min="10761" max="10761" width="9.42578125" style="1907" customWidth="1"/>
    <col min="10762" max="11006" width="11" style="1907"/>
    <col min="11007" max="11007" width="46.7109375" style="1907" bestFit="1" customWidth="1"/>
    <col min="11008" max="11008" width="11.85546875" style="1907" customWidth="1"/>
    <col min="11009" max="11009" width="12.42578125" style="1907" customWidth="1"/>
    <col min="11010" max="11010" width="12.5703125" style="1907" customWidth="1"/>
    <col min="11011" max="11011" width="11.7109375" style="1907" customWidth="1"/>
    <col min="11012" max="11012" width="10.7109375" style="1907" customWidth="1"/>
    <col min="11013" max="11013" width="2.42578125" style="1907" bestFit="1" customWidth="1"/>
    <col min="11014" max="11014" width="8.5703125" style="1907" customWidth="1"/>
    <col min="11015" max="11015" width="12.42578125" style="1907" customWidth="1"/>
    <col min="11016" max="11016" width="2.140625" style="1907" customWidth="1"/>
    <col min="11017" max="11017" width="9.42578125" style="1907" customWidth="1"/>
    <col min="11018" max="11262" width="11" style="1907"/>
    <col min="11263" max="11263" width="46.7109375" style="1907" bestFit="1" customWidth="1"/>
    <col min="11264" max="11264" width="11.85546875" style="1907" customWidth="1"/>
    <col min="11265" max="11265" width="12.42578125" style="1907" customWidth="1"/>
    <col min="11266" max="11266" width="12.5703125" style="1907" customWidth="1"/>
    <col min="11267" max="11267" width="11.7109375" style="1907" customWidth="1"/>
    <col min="11268" max="11268" width="10.7109375" style="1907" customWidth="1"/>
    <col min="11269" max="11269" width="2.42578125" style="1907" bestFit="1" customWidth="1"/>
    <col min="11270" max="11270" width="8.5703125" style="1907" customWidth="1"/>
    <col min="11271" max="11271" width="12.42578125" style="1907" customWidth="1"/>
    <col min="11272" max="11272" width="2.140625" style="1907" customWidth="1"/>
    <col min="11273" max="11273" width="9.42578125" style="1907" customWidth="1"/>
    <col min="11274" max="11518" width="11" style="1907"/>
    <col min="11519" max="11519" width="46.7109375" style="1907" bestFit="1" customWidth="1"/>
    <col min="11520" max="11520" width="11.85546875" style="1907" customWidth="1"/>
    <col min="11521" max="11521" width="12.42578125" style="1907" customWidth="1"/>
    <col min="11522" max="11522" width="12.5703125" style="1907" customWidth="1"/>
    <col min="11523" max="11523" width="11.7109375" style="1907" customWidth="1"/>
    <col min="11524" max="11524" width="10.7109375" style="1907" customWidth="1"/>
    <col min="11525" max="11525" width="2.42578125" style="1907" bestFit="1" customWidth="1"/>
    <col min="11526" max="11526" width="8.5703125" style="1907" customWidth="1"/>
    <col min="11527" max="11527" width="12.42578125" style="1907" customWidth="1"/>
    <col min="11528" max="11528" width="2.140625" style="1907" customWidth="1"/>
    <col min="11529" max="11529" width="9.42578125" style="1907" customWidth="1"/>
    <col min="11530" max="11774" width="11" style="1907"/>
    <col min="11775" max="11775" width="46.7109375" style="1907" bestFit="1" customWidth="1"/>
    <col min="11776" max="11776" width="11.85546875" style="1907" customWidth="1"/>
    <col min="11777" max="11777" width="12.42578125" style="1907" customWidth="1"/>
    <col min="11778" max="11778" width="12.5703125" style="1907" customWidth="1"/>
    <col min="11779" max="11779" width="11.7109375" style="1907" customWidth="1"/>
    <col min="11780" max="11780" width="10.7109375" style="1907" customWidth="1"/>
    <col min="11781" max="11781" width="2.42578125" style="1907" bestFit="1" customWidth="1"/>
    <col min="11782" max="11782" width="8.5703125" style="1907" customWidth="1"/>
    <col min="11783" max="11783" width="12.42578125" style="1907" customWidth="1"/>
    <col min="11784" max="11784" width="2.140625" style="1907" customWidth="1"/>
    <col min="11785" max="11785" width="9.42578125" style="1907" customWidth="1"/>
    <col min="11786" max="12030" width="11" style="1907"/>
    <col min="12031" max="12031" width="46.7109375" style="1907" bestFit="1" customWidth="1"/>
    <col min="12032" max="12032" width="11.85546875" style="1907" customWidth="1"/>
    <col min="12033" max="12033" width="12.42578125" style="1907" customWidth="1"/>
    <col min="12034" max="12034" width="12.5703125" style="1907" customWidth="1"/>
    <col min="12035" max="12035" width="11.7109375" style="1907" customWidth="1"/>
    <col min="12036" max="12036" width="10.7109375" style="1907" customWidth="1"/>
    <col min="12037" max="12037" width="2.42578125" style="1907" bestFit="1" customWidth="1"/>
    <col min="12038" max="12038" width="8.5703125" style="1907" customWidth="1"/>
    <col min="12039" max="12039" width="12.42578125" style="1907" customWidth="1"/>
    <col min="12040" max="12040" width="2.140625" style="1907" customWidth="1"/>
    <col min="12041" max="12041" width="9.42578125" style="1907" customWidth="1"/>
    <col min="12042" max="12286" width="11" style="1907"/>
    <col min="12287" max="12287" width="46.7109375" style="1907" bestFit="1" customWidth="1"/>
    <col min="12288" max="12288" width="11.85546875" style="1907" customWidth="1"/>
    <col min="12289" max="12289" width="12.42578125" style="1907" customWidth="1"/>
    <col min="12290" max="12290" width="12.5703125" style="1907" customWidth="1"/>
    <col min="12291" max="12291" width="11.7109375" style="1907" customWidth="1"/>
    <col min="12292" max="12292" width="10.7109375" style="1907" customWidth="1"/>
    <col min="12293" max="12293" width="2.42578125" style="1907" bestFit="1" customWidth="1"/>
    <col min="12294" max="12294" width="8.5703125" style="1907" customWidth="1"/>
    <col min="12295" max="12295" width="12.42578125" style="1907" customWidth="1"/>
    <col min="12296" max="12296" width="2.140625" style="1907" customWidth="1"/>
    <col min="12297" max="12297" width="9.42578125" style="1907" customWidth="1"/>
    <col min="12298" max="12542" width="11" style="1907"/>
    <col min="12543" max="12543" width="46.7109375" style="1907" bestFit="1" customWidth="1"/>
    <col min="12544" max="12544" width="11.85546875" style="1907" customWidth="1"/>
    <col min="12545" max="12545" width="12.42578125" style="1907" customWidth="1"/>
    <col min="12546" max="12546" width="12.5703125" style="1907" customWidth="1"/>
    <col min="12547" max="12547" width="11.7109375" style="1907" customWidth="1"/>
    <col min="12548" max="12548" width="10.7109375" style="1907" customWidth="1"/>
    <col min="12549" max="12549" width="2.42578125" style="1907" bestFit="1" customWidth="1"/>
    <col min="12550" max="12550" width="8.5703125" style="1907" customWidth="1"/>
    <col min="12551" max="12551" width="12.42578125" style="1907" customWidth="1"/>
    <col min="12552" max="12552" width="2.140625" style="1907" customWidth="1"/>
    <col min="12553" max="12553" width="9.42578125" style="1907" customWidth="1"/>
    <col min="12554" max="12798" width="11" style="1907"/>
    <col min="12799" max="12799" width="46.7109375" style="1907" bestFit="1" customWidth="1"/>
    <col min="12800" max="12800" width="11.85546875" style="1907" customWidth="1"/>
    <col min="12801" max="12801" width="12.42578125" style="1907" customWidth="1"/>
    <col min="12802" max="12802" width="12.5703125" style="1907" customWidth="1"/>
    <col min="12803" max="12803" width="11.7109375" style="1907" customWidth="1"/>
    <col min="12804" max="12804" width="10.7109375" style="1907" customWidth="1"/>
    <col min="12805" max="12805" width="2.42578125" style="1907" bestFit="1" customWidth="1"/>
    <col min="12806" max="12806" width="8.5703125" style="1907" customWidth="1"/>
    <col min="12807" max="12807" width="12.42578125" style="1907" customWidth="1"/>
    <col min="12808" max="12808" width="2.140625" style="1907" customWidth="1"/>
    <col min="12809" max="12809" width="9.42578125" style="1907" customWidth="1"/>
    <col min="12810" max="13054" width="11" style="1907"/>
    <col min="13055" max="13055" width="46.7109375" style="1907" bestFit="1" customWidth="1"/>
    <col min="13056" max="13056" width="11.85546875" style="1907" customWidth="1"/>
    <col min="13057" max="13057" width="12.42578125" style="1907" customWidth="1"/>
    <col min="13058" max="13058" width="12.5703125" style="1907" customWidth="1"/>
    <col min="13059" max="13059" width="11.7109375" style="1907" customWidth="1"/>
    <col min="13060" max="13060" width="10.7109375" style="1907" customWidth="1"/>
    <col min="13061" max="13061" width="2.42578125" style="1907" bestFit="1" customWidth="1"/>
    <col min="13062" max="13062" width="8.5703125" style="1907" customWidth="1"/>
    <col min="13063" max="13063" width="12.42578125" style="1907" customWidth="1"/>
    <col min="13064" max="13064" width="2.140625" style="1907" customWidth="1"/>
    <col min="13065" max="13065" width="9.42578125" style="1907" customWidth="1"/>
    <col min="13066" max="13310" width="11" style="1907"/>
    <col min="13311" max="13311" width="46.7109375" style="1907" bestFit="1" customWidth="1"/>
    <col min="13312" max="13312" width="11.85546875" style="1907" customWidth="1"/>
    <col min="13313" max="13313" width="12.42578125" style="1907" customWidth="1"/>
    <col min="13314" max="13314" width="12.5703125" style="1907" customWidth="1"/>
    <col min="13315" max="13315" width="11.7109375" style="1907" customWidth="1"/>
    <col min="13316" max="13316" width="10.7109375" style="1907" customWidth="1"/>
    <col min="13317" max="13317" width="2.42578125" style="1907" bestFit="1" customWidth="1"/>
    <col min="13318" max="13318" width="8.5703125" style="1907" customWidth="1"/>
    <col min="13319" max="13319" width="12.42578125" style="1907" customWidth="1"/>
    <col min="13320" max="13320" width="2.140625" style="1907" customWidth="1"/>
    <col min="13321" max="13321" width="9.42578125" style="1907" customWidth="1"/>
    <col min="13322" max="13566" width="11" style="1907"/>
    <col min="13567" max="13567" width="46.7109375" style="1907" bestFit="1" customWidth="1"/>
    <col min="13568" max="13568" width="11.85546875" style="1907" customWidth="1"/>
    <col min="13569" max="13569" width="12.42578125" style="1907" customWidth="1"/>
    <col min="13570" max="13570" width="12.5703125" style="1907" customWidth="1"/>
    <col min="13571" max="13571" width="11.7109375" style="1907" customWidth="1"/>
    <col min="13572" max="13572" width="10.7109375" style="1907" customWidth="1"/>
    <col min="13573" max="13573" width="2.42578125" style="1907" bestFit="1" customWidth="1"/>
    <col min="13574" max="13574" width="8.5703125" style="1907" customWidth="1"/>
    <col min="13575" max="13575" width="12.42578125" style="1907" customWidth="1"/>
    <col min="13576" max="13576" width="2.140625" style="1907" customWidth="1"/>
    <col min="13577" max="13577" width="9.42578125" style="1907" customWidth="1"/>
    <col min="13578" max="13822" width="11" style="1907"/>
    <col min="13823" max="13823" width="46.7109375" style="1907" bestFit="1" customWidth="1"/>
    <col min="13824" max="13824" width="11.85546875" style="1907" customWidth="1"/>
    <col min="13825" max="13825" width="12.42578125" style="1907" customWidth="1"/>
    <col min="13826" max="13826" width="12.5703125" style="1907" customWidth="1"/>
    <col min="13827" max="13827" width="11.7109375" style="1907" customWidth="1"/>
    <col min="13828" max="13828" width="10.7109375" style="1907" customWidth="1"/>
    <col min="13829" max="13829" width="2.42578125" style="1907" bestFit="1" customWidth="1"/>
    <col min="13830" max="13830" width="8.5703125" style="1907" customWidth="1"/>
    <col min="13831" max="13831" width="12.42578125" style="1907" customWidth="1"/>
    <col min="13832" max="13832" width="2.140625" style="1907" customWidth="1"/>
    <col min="13833" max="13833" width="9.42578125" style="1907" customWidth="1"/>
    <col min="13834" max="14078" width="11" style="1907"/>
    <col min="14079" max="14079" width="46.7109375" style="1907" bestFit="1" customWidth="1"/>
    <col min="14080" max="14080" width="11.85546875" style="1907" customWidth="1"/>
    <col min="14081" max="14081" width="12.42578125" style="1907" customWidth="1"/>
    <col min="14082" max="14082" width="12.5703125" style="1907" customWidth="1"/>
    <col min="14083" max="14083" width="11.7109375" style="1907" customWidth="1"/>
    <col min="14084" max="14084" width="10.7109375" style="1907" customWidth="1"/>
    <col min="14085" max="14085" width="2.42578125" style="1907" bestFit="1" customWidth="1"/>
    <col min="14086" max="14086" width="8.5703125" style="1907" customWidth="1"/>
    <col min="14087" max="14087" width="12.42578125" style="1907" customWidth="1"/>
    <col min="14088" max="14088" width="2.140625" style="1907" customWidth="1"/>
    <col min="14089" max="14089" width="9.42578125" style="1907" customWidth="1"/>
    <col min="14090" max="14334" width="11" style="1907"/>
    <col min="14335" max="14335" width="46.7109375" style="1907" bestFit="1" customWidth="1"/>
    <col min="14336" max="14336" width="11.85546875" style="1907" customWidth="1"/>
    <col min="14337" max="14337" width="12.42578125" style="1907" customWidth="1"/>
    <col min="14338" max="14338" width="12.5703125" style="1907" customWidth="1"/>
    <col min="14339" max="14339" width="11.7109375" style="1907" customWidth="1"/>
    <col min="14340" max="14340" width="10.7109375" style="1907" customWidth="1"/>
    <col min="14341" max="14341" width="2.42578125" style="1907" bestFit="1" customWidth="1"/>
    <col min="14342" max="14342" width="8.5703125" style="1907" customWidth="1"/>
    <col min="14343" max="14343" width="12.42578125" style="1907" customWidth="1"/>
    <col min="14344" max="14344" width="2.140625" style="1907" customWidth="1"/>
    <col min="14345" max="14345" width="9.42578125" style="1907" customWidth="1"/>
    <col min="14346" max="14590" width="11" style="1907"/>
    <col min="14591" max="14591" width="46.7109375" style="1907" bestFit="1" customWidth="1"/>
    <col min="14592" max="14592" width="11.85546875" style="1907" customWidth="1"/>
    <col min="14593" max="14593" width="12.42578125" style="1907" customWidth="1"/>
    <col min="14594" max="14594" width="12.5703125" style="1907" customWidth="1"/>
    <col min="14595" max="14595" width="11.7109375" style="1907" customWidth="1"/>
    <col min="14596" max="14596" width="10.7109375" style="1907" customWidth="1"/>
    <col min="14597" max="14597" width="2.42578125" style="1907" bestFit="1" customWidth="1"/>
    <col min="14598" max="14598" width="8.5703125" style="1907" customWidth="1"/>
    <col min="14599" max="14599" width="12.42578125" style="1907" customWidth="1"/>
    <col min="14600" max="14600" width="2.140625" style="1907" customWidth="1"/>
    <col min="14601" max="14601" width="9.42578125" style="1907" customWidth="1"/>
    <col min="14602" max="14846" width="11" style="1907"/>
    <col min="14847" max="14847" width="46.7109375" style="1907" bestFit="1" customWidth="1"/>
    <col min="14848" max="14848" width="11.85546875" style="1907" customWidth="1"/>
    <col min="14849" max="14849" width="12.42578125" style="1907" customWidth="1"/>
    <col min="14850" max="14850" width="12.5703125" style="1907" customWidth="1"/>
    <col min="14851" max="14851" width="11.7109375" style="1907" customWidth="1"/>
    <col min="14852" max="14852" width="10.7109375" style="1907" customWidth="1"/>
    <col min="14853" max="14853" width="2.42578125" style="1907" bestFit="1" customWidth="1"/>
    <col min="14854" max="14854" width="8.5703125" style="1907" customWidth="1"/>
    <col min="14855" max="14855" width="12.42578125" style="1907" customWidth="1"/>
    <col min="14856" max="14856" width="2.140625" style="1907" customWidth="1"/>
    <col min="14857" max="14857" width="9.42578125" style="1907" customWidth="1"/>
    <col min="14858" max="15102" width="11" style="1907"/>
    <col min="15103" max="15103" width="46.7109375" style="1907" bestFit="1" customWidth="1"/>
    <col min="15104" max="15104" width="11.85546875" style="1907" customWidth="1"/>
    <col min="15105" max="15105" width="12.42578125" style="1907" customWidth="1"/>
    <col min="15106" max="15106" width="12.5703125" style="1907" customWidth="1"/>
    <col min="15107" max="15107" width="11.7109375" style="1907" customWidth="1"/>
    <col min="15108" max="15108" width="10.7109375" style="1907" customWidth="1"/>
    <col min="15109" max="15109" width="2.42578125" style="1907" bestFit="1" customWidth="1"/>
    <col min="15110" max="15110" width="8.5703125" style="1907" customWidth="1"/>
    <col min="15111" max="15111" width="12.42578125" style="1907" customWidth="1"/>
    <col min="15112" max="15112" width="2.140625" style="1907" customWidth="1"/>
    <col min="15113" max="15113" width="9.42578125" style="1907" customWidth="1"/>
    <col min="15114" max="15358" width="11" style="1907"/>
    <col min="15359" max="15359" width="46.7109375" style="1907" bestFit="1" customWidth="1"/>
    <col min="15360" max="15360" width="11.85546875" style="1907" customWidth="1"/>
    <col min="15361" max="15361" width="12.42578125" style="1907" customWidth="1"/>
    <col min="15362" max="15362" width="12.5703125" style="1907" customWidth="1"/>
    <col min="15363" max="15363" width="11.7109375" style="1907" customWidth="1"/>
    <col min="15364" max="15364" width="10.7109375" style="1907" customWidth="1"/>
    <col min="15365" max="15365" width="2.42578125" style="1907" bestFit="1" customWidth="1"/>
    <col min="15366" max="15366" width="8.5703125" style="1907" customWidth="1"/>
    <col min="15367" max="15367" width="12.42578125" style="1907" customWidth="1"/>
    <col min="15368" max="15368" width="2.140625" style="1907" customWidth="1"/>
    <col min="15369" max="15369" width="9.42578125" style="1907" customWidth="1"/>
    <col min="15370" max="15614" width="11" style="1907"/>
    <col min="15615" max="15615" width="46.7109375" style="1907" bestFit="1" customWidth="1"/>
    <col min="15616" max="15616" width="11.85546875" style="1907" customWidth="1"/>
    <col min="15617" max="15617" width="12.42578125" style="1907" customWidth="1"/>
    <col min="15618" max="15618" width="12.5703125" style="1907" customWidth="1"/>
    <col min="15619" max="15619" width="11.7109375" style="1907" customWidth="1"/>
    <col min="15620" max="15620" width="10.7109375" style="1907" customWidth="1"/>
    <col min="15621" max="15621" width="2.42578125" style="1907" bestFit="1" customWidth="1"/>
    <col min="15622" max="15622" width="8.5703125" style="1907" customWidth="1"/>
    <col min="15623" max="15623" width="12.42578125" style="1907" customWidth="1"/>
    <col min="15624" max="15624" width="2.140625" style="1907" customWidth="1"/>
    <col min="15625" max="15625" width="9.42578125" style="1907" customWidth="1"/>
    <col min="15626" max="15870" width="11" style="1907"/>
    <col min="15871" max="15871" width="46.7109375" style="1907" bestFit="1" customWidth="1"/>
    <col min="15872" max="15872" width="11.85546875" style="1907" customWidth="1"/>
    <col min="15873" max="15873" width="12.42578125" style="1907" customWidth="1"/>
    <col min="15874" max="15874" width="12.5703125" style="1907" customWidth="1"/>
    <col min="15875" max="15875" width="11.7109375" style="1907" customWidth="1"/>
    <col min="15876" max="15876" width="10.7109375" style="1907" customWidth="1"/>
    <col min="15877" max="15877" width="2.42578125" style="1907" bestFit="1" customWidth="1"/>
    <col min="15878" max="15878" width="8.5703125" style="1907" customWidth="1"/>
    <col min="15879" max="15879" width="12.42578125" style="1907" customWidth="1"/>
    <col min="15880" max="15880" width="2.140625" style="1907" customWidth="1"/>
    <col min="15881" max="15881" width="9.42578125" style="1907" customWidth="1"/>
    <col min="15882" max="16126" width="11" style="1907"/>
    <col min="16127" max="16127" width="46.7109375" style="1907" bestFit="1" customWidth="1"/>
    <col min="16128" max="16128" width="11.85546875" style="1907" customWidth="1"/>
    <col min="16129" max="16129" width="12.42578125" style="1907" customWidth="1"/>
    <col min="16130" max="16130" width="12.5703125" style="1907" customWidth="1"/>
    <col min="16131" max="16131" width="11.7109375" style="1907" customWidth="1"/>
    <col min="16132" max="16132" width="10.7109375" style="1907" customWidth="1"/>
    <col min="16133" max="16133" width="2.42578125" style="1907" bestFit="1" customWidth="1"/>
    <col min="16134" max="16134" width="8.5703125" style="1907" customWidth="1"/>
    <col min="16135" max="16135" width="12.42578125" style="1907" customWidth="1"/>
    <col min="16136" max="16136" width="2.140625" style="1907" customWidth="1"/>
    <col min="16137" max="16137" width="9.42578125" style="1907" customWidth="1"/>
    <col min="16138" max="16384" width="11" style="1907"/>
  </cols>
  <sheetData>
    <row r="1" spans="1:27" ht="17.100000000000001" customHeight="1">
      <c r="A1" s="3289" t="s">
        <v>1773</v>
      </c>
      <c r="B1" s="3289"/>
      <c r="C1" s="3289"/>
      <c r="D1" s="3289"/>
      <c r="E1" s="3289"/>
      <c r="F1" s="3289"/>
      <c r="G1" s="3289"/>
      <c r="H1" s="3289"/>
      <c r="I1" s="3289"/>
      <c r="J1" s="3289"/>
      <c r="K1" s="3289"/>
    </row>
    <row r="2" spans="1:27" ht="17.100000000000001" customHeight="1">
      <c r="A2" s="3310" t="s">
        <v>29</v>
      </c>
      <c r="B2" s="3310"/>
      <c r="C2" s="3310"/>
      <c r="D2" s="3310"/>
      <c r="E2" s="3310"/>
      <c r="F2" s="3310"/>
      <c r="G2" s="3310"/>
      <c r="H2" s="3310"/>
      <c r="I2" s="3310"/>
      <c r="J2" s="3310"/>
      <c r="K2" s="3310"/>
    </row>
    <row r="3" spans="1:27" ht="17.100000000000001" customHeight="1">
      <c r="A3" s="3310" t="s">
        <v>1674</v>
      </c>
      <c r="B3" s="3310"/>
      <c r="C3" s="3310"/>
      <c r="D3" s="3310"/>
      <c r="E3" s="3310"/>
      <c r="F3" s="3310"/>
      <c r="G3" s="3310"/>
      <c r="H3" s="3310"/>
      <c r="I3" s="3310"/>
      <c r="J3" s="3310"/>
      <c r="K3" s="3310"/>
    </row>
    <row r="4" spans="1:27" ht="17.100000000000001" customHeight="1" thickBot="1">
      <c r="E4" s="1912"/>
      <c r="I4" s="3291" t="s">
        <v>1673</v>
      </c>
      <c r="J4" s="3291"/>
      <c r="K4" s="3291"/>
    </row>
    <row r="5" spans="1:27" ht="18" customHeight="1" thickTop="1">
      <c r="A5" s="3311" t="s">
        <v>56</v>
      </c>
      <c r="B5" s="2015">
        <f>'37.MS'!B5</f>
        <v>2024</v>
      </c>
      <c r="C5" s="2015">
        <f>'37.MS'!C5</f>
        <v>2025</v>
      </c>
      <c r="D5" s="2015">
        <f>'37.MS'!D5</f>
        <v>2025</v>
      </c>
      <c r="E5" s="2015">
        <f>'37.MS'!E5</f>
        <v>2026</v>
      </c>
      <c r="F5" s="3294" t="str">
        <f>'37.MS'!F5</f>
        <v>Changes during Nine months</v>
      </c>
      <c r="G5" s="3295"/>
      <c r="H5" s="3295"/>
      <c r="I5" s="3295"/>
      <c r="J5" s="3295"/>
      <c r="K5" s="3296"/>
    </row>
    <row r="6" spans="1:27" ht="15.75">
      <c r="A6" s="3312"/>
      <c r="B6" s="3313" t="str">
        <f>'37.MS'!B6</f>
        <v>Jul</v>
      </c>
      <c r="C6" s="3313" t="str">
        <f>'37.MS'!C6</f>
        <v xml:space="preserve">Apr (R) </v>
      </c>
      <c r="D6" s="3313" t="str">
        <f>'37.MS'!D6</f>
        <v xml:space="preserve">Jul (R) </v>
      </c>
      <c r="E6" s="3313" t="str">
        <f>'37.MS'!E6</f>
        <v>Apr (P)</v>
      </c>
      <c r="F6" s="3297" t="str">
        <f>'37.MS'!F6</f>
        <v>2024/25</v>
      </c>
      <c r="G6" s="3298"/>
      <c r="H6" s="3299"/>
      <c r="I6" s="3297" t="str">
        <f>'37.MS'!I6</f>
        <v>2025/26</v>
      </c>
      <c r="J6" s="3298"/>
      <c r="K6" s="3300"/>
    </row>
    <row r="7" spans="1:27" ht="15.75">
      <c r="A7" s="3312"/>
      <c r="B7" s="3314"/>
      <c r="C7" s="3314"/>
      <c r="D7" s="3314"/>
      <c r="E7" s="3314"/>
      <c r="F7" s="3315" t="str">
        <f>'37.MS'!F7</f>
        <v>Amount</v>
      </c>
      <c r="G7" s="3316"/>
      <c r="H7" s="1964" t="str">
        <f>'37.MS'!H7</f>
        <v>Percent</v>
      </c>
      <c r="I7" s="3315" t="str">
        <f>'37.MS'!I7</f>
        <v>Amount</v>
      </c>
      <c r="J7" s="3316"/>
      <c r="K7" s="2014" t="str">
        <f>'37.MS'!K7</f>
        <v>Percent</v>
      </c>
    </row>
    <row r="8" spans="1:27" ht="18" customHeight="1">
      <c r="A8" s="1977" t="s">
        <v>1728</v>
      </c>
      <c r="B8" s="1950">
        <v>1957696.4617469534</v>
      </c>
      <c r="C8" s="1950">
        <v>2273660.9584206906</v>
      </c>
      <c r="D8" s="1950">
        <v>2558918.9072549092</v>
      </c>
      <c r="E8" s="1950">
        <v>3358921.9917723676</v>
      </c>
      <c r="F8" s="1949">
        <v>315964.49667373719</v>
      </c>
      <c r="G8" s="1962"/>
      <c r="H8" s="1947">
        <v>16.139606054749969</v>
      </c>
      <c r="I8" s="1946">
        <v>800003.08451745845</v>
      </c>
      <c r="J8" s="1961"/>
      <c r="K8" s="1960">
        <v>31.26332304823466</v>
      </c>
      <c r="M8" s="1910"/>
      <c r="N8" s="1910"/>
      <c r="P8" s="1910"/>
      <c r="Q8" s="1910"/>
      <c r="R8" s="1910"/>
      <c r="S8" s="1910"/>
      <c r="T8" s="1910"/>
      <c r="U8" s="1910"/>
      <c r="V8" s="1910"/>
      <c r="W8" s="1910"/>
      <c r="X8" s="1910"/>
      <c r="Y8" s="1910"/>
      <c r="Z8" s="1910"/>
      <c r="AA8" s="1910"/>
    </row>
    <row r="9" spans="1:27" ht="18" customHeight="1">
      <c r="A9" s="1941" t="s">
        <v>1727</v>
      </c>
      <c r="B9" s="1938">
        <v>82431.302171269985</v>
      </c>
      <c r="C9" s="1938">
        <v>110885.4476805</v>
      </c>
      <c r="D9" s="1938">
        <v>117904.93507078</v>
      </c>
      <c r="E9" s="1938">
        <v>252213.19782454</v>
      </c>
      <c r="F9" s="1937">
        <v>28454.145509230017</v>
      </c>
      <c r="G9" s="2000"/>
      <c r="H9" s="1936">
        <v>34.518617029863222</v>
      </c>
      <c r="I9" s="1935">
        <v>134308.26275375998</v>
      </c>
      <c r="J9" s="1934"/>
      <c r="K9" s="1933">
        <v>113.91233341770879</v>
      </c>
      <c r="M9" s="1910"/>
      <c r="N9" s="1910"/>
      <c r="P9" s="1910"/>
      <c r="Q9" s="1910"/>
      <c r="R9" s="1910"/>
      <c r="S9" s="1910"/>
      <c r="T9" s="1910"/>
      <c r="U9" s="1910"/>
      <c r="V9" s="1910"/>
      <c r="W9" s="1910"/>
      <c r="X9" s="1910"/>
      <c r="Y9" s="1910"/>
      <c r="Z9" s="1910"/>
      <c r="AA9" s="1910"/>
    </row>
    <row r="10" spans="1:27" ht="18" customHeight="1">
      <c r="A10" s="1941" t="s">
        <v>1726</v>
      </c>
      <c r="B10" s="1938">
        <v>23872.019420149696</v>
      </c>
      <c r="C10" s="1938">
        <v>23341.670481093239</v>
      </c>
      <c r="D10" s="1938">
        <v>23373.80917794503</v>
      </c>
      <c r="E10" s="1938">
        <v>21050.550956250168</v>
      </c>
      <c r="F10" s="1937">
        <v>-530.34893905645731</v>
      </c>
      <c r="G10" s="2000"/>
      <c r="H10" s="1936">
        <v>-2.2216341639233286</v>
      </c>
      <c r="I10" s="1935">
        <v>-2323.2582216948613</v>
      </c>
      <c r="J10" s="1934"/>
      <c r="K10" s="1933">
        <v>-9.9395789706670161</v>
      </c>
      <c r="M10" s="1910"/>
      <c r="N10" s="1910"/>
      <c r="P10" s="1910"/>
      <c r="Q10" s="1910"/>
      <c r="R10" s="1910"/>
      <c r="S10" s="1910"/>
      <c r="T10" s="1910"/>
      <c r="U10" s="1910"/>
      <c r="V10" s="1910"/>
      <c r="W10" s="1910"/>
      <c r="X10" s="1910"/>
      <c r="Y10" s="1910"/>
      <c r="Z10" s="1910"/>
      <c r="AA10" s="1910"/>
    </row>
    <row r="11" spans="1:27" ht="18" customHeight="1">
      <c r="A11" s="1941" t="s">
        <v>1725</v>
      </c>
      <c r="B11" s="1938">
        <v>2838.1975393836374</v>
      </c>
      <c r="C11" s="1938">
        <v>2978.2630756473777</v>
      </c>
      <c r="D11" s="1938">
        <v>2996.8599046941099</v>
      </c>
      <c r="E11" s="1938">
        <v>3249.8797521578831</v>
      </c>
      <c r="F11" s="1937">
        <v>140.06553626374034</v>
      </c>
      <c r="G11" s="2000"/>
      <c r="H11" s="1936">
        <v>4.9350171832704053</v>
      </c>
      <c r="I11" s="1935">
        <v>253.0198474637732</v>
      </c>
      <c r="J11" s="1934"/>
      <c r="K11" s="1933">
        <v>8.4428320145181761</v>
      </c>
      <c r="M11" s="1910"/>
      <c r="N11" s="1910"/>
      <c r="P11" s="1910"/>
      <c r="Q11" s="1910"/>
      <c r="R11" s="1910"/>
      <c r="S11" s="1910"/>
      <c r="T11" s="1910"/>
      <c r="U11" s="1910"/>
      <c r="V11" s="1910"/>
      <c r="W11" s="1910"/>
      <c r="X11" s="1910"/>
      <c r="Y11" s="1910"/>
      <c r="Z11" s="1910"/>
      <c r="AA11" s="1910"/>
    </row>
    <row r="12" spans="1:27" ht="18" customHeight="1">
      <c r="A12" s="1941" t="s">
        <v>1724</v>
      </c>
      <c r="B12" s="1938">
        <v>1848554.94261615</v>
      </c>
      <c r="C12" s="1938">
        <v>2136455.5771834501</v>
      </c>
      <c r="D12" s="1938">
        <v>2414643.3031014903</v>
      </c>
      <c r="E12" s="1938">
        <v>3082408.3632394196</v>
      </c>
      <c r="F12" s="1937">
        <v>287900.63456730009</v>
      </c>
      <c r="G12" s="2000"/>
      <c r="H12" s="1936">
        <v>15.574361785528074</v>
      </c>
      <c r="I12" s="1935">
        <v>667765.06013792939</v>
      </c>
      <c r="J12" s="1934"/>
      <c r="K12" s="1933">
        <v>27.65481175957617</v>
      </c>
      <c r="M12" s="1910"/>
      <c r="N12" s="1910"/>
      <c r="P12" s="1910"/>
      <c r="Q12" s="1910"/>
      <c r="R12" s="1910"/>
      <c r="S12" s="1910"/>
      <c r="T12" s="1910"/>
      <c r="U12" s="1910"/>
      <c r="V12" s="1910"/>
      <c r="W12" s="1910"/>
      <c r="X12" s="1910"/>
      <c r="Y12" s="1910"/>
      <c r="Z12" s="1910"/>
      <c r="AA12" s="1910"/>
    </row>
    <row r="13" spans="1:27" ht="18" customHeight="1">
      <c r="A13" s="1977" t="s">
        <v>1723</v>
      </c>
      <c r="B13" s="1950">
        <v>20396.899999999998</v>
      </c>
      <c r="C13" s="1950">
        <v>22664.399999999998</v>
      </c>
      <c r="D13" s="1950">
        <v>12044.9</v>
      </c>
      <c r="E13" s="1950">
        <v>10687.6</v>
      </c>
      <c r="F13" s="1949">
        <v>2267.5</v>
      </c>
      <c r="G13" s="1962"/>
      <c r="H13" s="1947">
        <v>11.116885409057261</v>
      </c>
      <c r="I13" s="1946">
        <v>-1357.2999999999993</v>
      </c>
      <c r="J13" s="1945"/>
      <c r="K13" s="1960">
        <v>-11.268669727436503</v>
      </c>
      <c r="M13" s="1910"/>
      <c r="N13" s="1910"/>
      <c r="P13" s="1910"/>
      <c r="Q13" s="1910"/>
      <c r="R13" s="1910"/>
      <c r="S13" s="1910"/>
      <c r="T13" s="1910"/>
      <c r="U13" s="1910"/>
      <c r="V13" s="1910"/>
      <c r="W13" s="1910"/>
      <c r="X13" s="1910"/>
      <c r="Y13" s="1910"/>
      <c r="Z13" s="1910"/>
      <c r="AA13" s="1910"/>
    </row>
    <row r="14" spans="1:27" ht="18" customHeight="1">
      <c r="A14" s="1941" t="s">
        <v>1722</v>
      </c>
      <c r="B14" s="1938">
        <v>0</v>
      </c>
      <c r="C14" s="1938">
        <v>2267.5</v>
      </c>
      <c r="D14" s="1938">
        <v>250</v>
      </c>
      <c r="E14" s="1938">
        <v>0</v>
      </c>
      <c r="F14" s="1937">
        <v>2267.5</v>
      </c>
      <c r="G14" s="2000"/>
      <c r="H14" s="1936" t="s">
        <v>62</v>
      </c>
      <c r="I14" s="1935">
        <v>-250</v>
      </c>
      <c r="J14" s="1934"/>
      <c r="K14" s="1933">
        <v>-100</v>
      </c>
      <c r="M14" s="1910"/>
      <c r="N14" s="1910"/>
      <c r="P14" s="1910"/>
      <c r="Q14" s="1910"/>
      <c r="R14" s="1910"/>
      <c r="S14" s="1910"/>
      <c r="T14" s="1910"/>
      <c r="U14" s="1910"/>
      <c r="V14" s="1910"/>
      <c r="W14" s="1910"/>
      <c r="X14" s="1910"/>
      <c r="Y14" s="1910"/>
      <c r="Z14" s="1910"/>
      <c r="AA14" s="1910"/>
    </row>
    <row r="15" spans="1:27" ht="18" customHeight="1">
      <c r="A15" s="1941" t="s">
        <v>1721</v>
      </c>
      <c r="B15" s="1938">
        <v>16484</v>
      </c>
      <c r="C15" s="1938">
        <v>16484</v>
      </c>
      <c r="D15" s="1938">
        <v>8786.2000000000007</v>
      </c>
      <c r="E15" s="1938">
        <v>8786.2000000000007</v>
      </c>
      <c r="F15" s="1937">
        <v>0</v>
      </c>
      <c r="G15" s="2000"/>
      <c r="H15" s="1936">
        <v>0</v>
      </c>
      <c r="I15" s="1935">
        <v>0</v>
      </c>
      <c r="J15" s="1934"/>
      <c r="K15" s="1933">
        <v>0</v>
      </c>
      <c r="M15" s="1910"/>
      <c r="N15" s="1910"/>
      <c r="P15" s="1910"/>
      <c r="Q15" s="1910"/>
      <c r="R15" s="1910"/>
      <c r="S15" s="1910"/>
      <c r="T15" s="1910"/>
      <c r="U15" s="1910"/>
      <c r="V15" s="1910"/>
      <c r="W15" s="1910"/>
      <c r="X15" s="1910"/>
      <c r="Y15" s="1910"/>
      <c r="Z15" s="1910"/>
      <c r="AA15" s="1910"/>
    </row>
    <row r="16" spans="1:27" ht="18" customHeight="1">
      <c r="A16" s="1941" t="s">
        <v>1720</v>
      </c>
      <c r="B16" s="1938">
        <v>3912.8999999999978</v>
      </c>
      <c r="C16" s="1938">
        <v>3912.8999999999978</v>
      </c>
      <c r="D16" s="1938">
        <v>3008.6999999999989</v>
      </c>
      <c r="E16" s="1938">
        <v>1901.3999999999996</v>
      </c>
      <c r="F16" s="1937">
        <v>0</v>
      </c>
      <c r="G16" s="2000"/>
      <c r="H16" s="1936">
        <v>0</v>
      </c>
      <c r="I16" s="1935">
        <v>-1107.2999999999993</v>
      </c>
      <c r="J16" s="1934"/>
      <c r="K16" s="1933">
        <v>-36.803270515505027</v>
      </c>
      <c r="M16" s="1910"/>
      <c r="N16" s="1910"/>
      <c r="P16" s="1910"/>
      <c r="Q16" s="1910"/>
      <c r="R16" s="1910"/>
      <c r="S16" s="1910"/>
      <c r="T16" s="1910"/>
      <c r="U16" s="1910"/>
      <c r="V16" s="1910"/>
      <c r="W16" s="1910"/>
      <c r="X16" s="1910"/>
      <c r="Y16" s="1910"/>
      <c r="Z16" s="1910"/>
      <c r="AA16" s="1910"/>
    </row>
    <row r="17" spans="1:27" ht="18" customHeight="1">
      <c r="A17" s="1941" t="s">
        <v>1719</v>
      </c>
      <c r="B17" s="1938">
        <v>0</v>
      </c>
      <c r="C17" s="1938">
        <v>0</v>
      </c>
      <c r="D17" s="1938">
        <v>0</v>
      </c>
      <c r="E17" s="1938">
        <v>0</v>
      </c>
      <c r="F17" s="1937">
        <v>0</v>
      </c>
      <c r="G17" s="2000"/>
      <c r="H17" s="2002" t="s">
        <v>62</v>
      </c>
      <c r="I17" s="1935">
        <v>0</v>
      </c>
      <c r="J17" s="1934"/>
      <c r="K17" s="2012" t="s">
        <v>62</v>
      </c>
      <c r="M17" s="1910"/>
      <c r="N17" s="1910"/>
      <c r="P17" s="1910"/>
      <c r="Q17" s="1910"/>
      <c r="R17" s="1910"/>
      <c r="S17" s="1910"/>
      <c r="T17" s="1910"/>
      <c r="U17" s="1910"/>
      <c r="V17" s="1910"/>
      <c r="W17" s="1910"/>
      <c r="X17" s="1910"/>
      <c r="Y17" s="1910"/>
      <c r="Z17" s="1910"/>
      <c r="AA17" s="1910"/>
    </row>
    <row r="18" spans="1:27" ht="18" customHeight="1">
      <c r="A18" s="2013" t="s">
        <v>1718</v>
      </c>
      <c r="B18" s="1950">
        <v>33.645250000000004</v>
      </c>
      <c r="C18" s="1950">
        <v>33.645250000000004</v>
      </c>
      <c r="D18" s="1950">
        <v>30.565245999999998</v>
      </c>
      <c r="E18" s="1950">
        <v>30.565245999999998</v>
      </c>
      <c r="F18" s="1949">
        <v>0</v>
      </c>
      <c r="G18" s="1962"/>
      <c r="H18" s="1947">
        <v>0</v>
      </c>
      <c r="I18" s="1946">
        <v>0</v>
      </c>
      <c r="J18" s="1945"/>
      <c r="K18" s="1960">
        <v>0</v>
      </c>
      <c r="M18" s="1910"/>
      <c r="N18" s="1910"/>
      <c r="P18" s="1910"/>
      <c r="Q18" s="1910"/>
      <c r="R18" s="1910"/>
      <c r="S18" s="1910"/>
      <c r="T18" s="1910"/>
      <c r="U18" s="1910"/>
      <c r="V18" s="1910"/>
      <c r="W18" s="1910"/>
      <c r="X18" s="1910"/>
      <c r="Y18" s="1910"/>
      <c r="Z18" s="1910"/>
      <c r="AA18" s="1910"/>
    </row>
    <row r="19" spans="1:27" ht="18" customHeight="1">
      <c r="A19" s="1977" t="s">
        <v>1717</v>
      </c>
      <c r="B19" s="1950">
        <v>643.68970964080995</v>
      </c>
      <c r="C19" s="1950">
        <v>613.69150964080995</v>
      </c>
      <c r="D19" s="1950">
        <v>611.91500500000006</v>
      </c>
      <c r="E19" s="1950">
        <v>611.91500500000006</v>
      </c>
      <c r="F19" s="1949">
        <v>-29.998199999999997</v>
      </c>
      <c r="G19" s="1962"/>
      <c r="H19" s="1947">
        <v>-4.6603510279416325</v>
      </c>
      <c r="I19" s="1946">
        <v>0</v>
      </c>
      <c r="J19" s="1945"/>
      <c r="K19" s="1960">
        <v>0</v>
      </c>
      <c r="M19" s="1910"/>
      <c r="N19" s="1910"/>
      <c r="P19" s="1910"/>
      <c r="Q19" s="1910"/>
      <c r="R19" s="1910"/>
      <c r="S19" s="1910"/>
      <c r="T19" s="1910"/>
      <c r="U19" s="1910"/>
      <c r="V19" s="1910"/>
      <c r="W19" s="1910"/>
      <c r="X19" s="1910"/>
      <c r="Y19" s="1910"/>
      <c r="Z19" s="1910"/>
      <c r="AA19" s="1910"/>
    </row>
    <row r="20" spans="1:27" ht="18" customHeight="1">
      <c r="A20" s="1941" t="s">
        <v>1716</v>
      </c>
      <c r="B20" s="1938">
        <v>643.68970964080995</v>
      </c>
      <c r="C20" s="1938">
        <v>613.69150964080995</v>
      </c>
      <c r="D20" s="1938">
        <v>611.91500500000006</v>
      </c>
      <c r="E20" s="1938">
        <v>611.91500500000006</v>
      </c>
      <c r="F20" s="1937">
        <v>-29.998199999999997</v>
      </c>
      <c r="G20" s="2000"/>
      <c r="H20" s="1936">
        <v>-4.6603510279416325</v>
      </c>
      <c r="I20" s="1935">
        <v>0</v>
      </c>
      <c r="J20" s="1934"/>
      <c r="K20" s="1933">
        <v>0</v>
      </c>
      <c r="M20" s="1910"/>
      <c r="N20" s="1910"/>
      <c r="P20" s="1910"/>
      <c r="Q20" s="1910"/>
      <c r="R20" s="1910"/>
      <c r="S20" s="1910"/>
      <c r="T20" s="1910"/>
      <c r="U20" s="1910"/>
      <c r="V20" s="1910"/>
      <c r="W20" s="1910"/>
      <c r="X20" s="1910"/>
      <c r="Y20" s="1910"/>
      <c r="Z20" s="1910"/>
      <c r="AA20" s="1910"/>
    </row>
    <row r="21" spans="1:27" ht="18" customHeight="1">
      <c r="A21" s="1941" t="s">
        <v>1715</v>
      </c>
      <c r="B21" s="1938">
        <v>0</v>
      </c>
      <c r="C21" s="1938">
        <v>0</v>
      </c>
      <c r="D21" s="1938">
        <v>0</v>
      </c>
      <c r="E21" s="1938">
        <v>0</v>
      </c>
      <c r="F21" s="1937">
        <v>0</v>
      </c>
      <c r="G21" s="2000"/>
      <c r="H21" s="2002" t="s">
        <v>62</v>
      </c>
      <c r="I21" s="1935">
        <v>0</v>
      </c>
      <c r="J21" s="1934"/>
      <c r="K21" s="2012" t="s">
        <v>62</v>
      </c>
      <c r="M21" s="1910"/>
      <c r="N21" s="1910"/>
      <c r="P21" s="1910"/>
      <c r="Q21" s="1910"/>
      <c r="R21" s="1910"/>
      <c r="S21" s="1910"/>
      <c r="T21" s="1910"/>
      <c r="U21" s="1910"/>
      <c r="V21" s="1910"/>
      <c r="W21" s="1910"/>
      <c r="X21" s="1910"/>
      <c r="Y21" s="1910"/>
      <c r="Z21" s="1910"/>
      <c r="AA21" s="1910"/>
    </row>
    <row r="22" spans="1:27" ht="18" customHeight="1">
      <c r="A22" s="1977" t="s">
        <v>1714</v>
      </c>
      <c r="B22" s="1950">
        <v>0</v>
      </c>
      <c r="C22" s="1950">
        <v>0</v>
      </c>
      <c r="D22" s="1950">
        <v>0</v>
      </c>
      <c r="E22" s="1950">
        <v>0</v>
      </c>
      <c r="F22" s="1949">
        <v>0</v>
      </c>
      <c r="G22" s="1962"/>
      <c r="H22" s="1947" t="s">
        <v>62</v>
      </c>
      <c r="I22" s="1946">
        <v>0</v>
      </c>
      <c r="J22" s="1945"/>
      <c r="K22" s="1960" t="s">
        <v>62</v>
      </c>
      <c r="M22" s="1910"/>
      <c r="N22" s="1910"/>
      <c r="P22" s="1910"/>
      <c r="Q22" s="1910"/>
      <c r="R22" s="1910"/>
      <c r="S22" s="1910"/>
      <c r="T22" s="1910"/>
      <c r="U22" s="1910"/>
      <c r="V22" s="1910"/>
      <c r="W22" s="1910"/>
      <c r="X22" s="1910"/>
      <c r="Y22" s="1910"/>
      <c r="Z22" s="1910"/>
      <c r="AA22" s="1910"/>
    </row>
    <row r="23" spans="1:27" ht="18" customHeight="1">
      <c r="A23" s="1941" t="s">
        <v>1713</v>
      </c>
      <c r="B23" s="1938">
        <v>0</v>
      </c>
      <c r="C23" s="1938">
        <v>0</v>
      </c>
      <c r="D23" s="1938">
        <v>0</v>
      </c>
      <c r="E23" s="1938">
        <v>0</v>
      </c>
      <c r="F23" s="1937">
        <v>0</v>
      </c>
      <c r="G23" s="2000"/>
      <c r="H23" s="1936" t="s">
        <v>62</v>
      </c>
      <c r="I23" s="1935">
        <v>0</v>
      </c>
      <c r="J23" s="1934"/>
      <c r="K23" s="1933" t="s">
        <v>62</v>
      </c>
      <c r="M23" s="1910"/>
      <c r="N23" s="1910"/>
      <c r="P23" s="1910"/>
      <c r="Q23" s="1910"/>
      <c r="R23" s="1910"/>
      <c r="S23" s="1910"/>
      <c r="T23" s="1910"/>
      <c r="U23" s="1910"/>
      <c r="V23" s="1910"/>
      <c r="W23" s="1910"/>
      <c r="X23" s="1910"/>
      <c r="Y23" s="1910"/>
      <c r="Z23" s="1910"/>
      <c r="AA23" s="1910"/>
    </row>
    <row r="24" spans="1:27" ht="18" customHeight="1">
      <c r="A24" s="1941" t="s">
        <v>1712</v>
      </c>
      <c r="B24" s="1938">
        <v>0</v>
      </c>
      <c r="C24" s="1938">
        <v>0</v>
      </c>
      <c r="D24" s="1938">
        <v>0</v>
      </c>
      <c r="E24" s="1938">
        <v>0</v>
      </c>
      <c r="F24" s="1937">
        <v>0</v>
      </c>
      <c r="G24" s="2000"/>
      <c r="H24" s="1936" t="s">
        <v>62</v>
      </c>
      <c r="I24" s="1935">
        <v>0</v>
      </c>
      <c r="J24" s="1934"/>
      <c r="K24" s="2004" t="s">
        <v>62</v>
      </c>
      <c r="L24" s="2003"/>
      <c r="M24" s="1910"/>
      <c r="N24" s="1910"/>
      <c r="P24" s="1910"/>
      <c r="Q24" s="1910"/>
      <c r="R24" s="1910"/>
      <c r="S24" s="1910"/>
      <c r="T24" s="1910"/>
      <c r="U24" s="1910"/>
      <c r="V24" s="1910"/>
      <c r="W24" s="1910"/>
      <c r="X24" s="1910"/>
      <c r="Y24" s="1910"/>
      <c r="Z24" s="1910"/>
      <c r="AA24" s="1910"/>
    </row>
    <row r="25" spans="1:27" ht="18" customHeight="1">
      <c r="A25" s="1977" t="s">
        <v>1711</v>
      </c>
      <c r="B25" s="1950">
        <v>8937.5412781900013</v>
      </c>
      <c r="C25" s="1950">
        <v>7524.3707818999992</v>
      </c>
      <c r="D25" s="1950">
        <v>7562.0109708999998</v>
      </c>
      <c r="E25" s="1950">
        <v>9815.0735060399984</v>
      </c>
      <c r="F25" s="1949">
        <v>-1413.1704962900021</v>
      </c>
      <c r="G25" s="1962"/>
      <c r="H25" s="1947">
        <v>-15.811624833985578</v>
      </c>
      <c r="I25" s="1946">
        <v>2253.0625351399985</v>
      </c>
      <c r="J25" s="1945"/>
      <c r="K25" s="1960">
        <v>29.794489108918182</v>
      </c>
      <c r="M25" s="1910"/>
      <c r="N25" s="1910"/>
      <c r="P25" s="1910"/>
      <c r="Q25" s="1910"/>
      <c r="R25" s="1910"/>
      <c r="S25" s="1910"/>
      <c r="T25" s="1910"/>
      <c r="U25" s="1910"/>
      <c r="V25" s="1910"/>
      <c r="W25" s="1910"/>
      <c r="X25" s="1910"/>
      <c r="Y25" s="1910"/>
      <c r="Z25" s="1910"/>
      <c r="AA25" s="1910"/>
    </row>
    <row r="26" spans="1:27" ht="18" customHeight="1">
      <c r="A26" s="1977" t="s">
        <v>1710</v>
      </c>
      <c r="B26" s="1950">
        <v>71090.29049203558</v>
      </c>
      <c r="C26" s="1950">
        <v>84569.089450868472</v>
      </c>
      <c r="D26" s="1950">
        <v>82279.872440850275</v>
      </c>
      <c r="E26" s="1950">
        <v>94303.875865142443</v>
      </c>
      <c r="F26" s="1949">
        <v>13478.798958832893</v>
      </c>
      <c r="G26" s="1962"/>
      <c r="H26" s="1947">
        <v>18.9601123663195</v>
      </c>
      <c r="I26" s="1946">
        <v>12024.003424292168</v>
      </c>
      <c r="J26" s="1945"/>
      <c r="K26" s="1960">
        <v>14.613541644630088</v>
      </c>
      <c r="M26" s="1910"/>
      <c r="N26" s="1910"/>
      <c r="P26" s="1910"/>
      <c r="Q26" s="1910"/>
      <c r="R26" s="1910"/>
      <c r="S26" s="1910"/>
      <c r="T26" s="1910"/>
      <c r="U26" s="1910"/>
      <c r="V26" s="1910"/>
      <c r="W26" s="1910"/>
      <c r="X26" s="1910"/>
      <c r="Y26" s="1910"/>
      <c r="Z26" s="1910"/>
      <c r="AA26" s="1910"/>
    </row>
    <row r="27" spans="1:27" ht="18" customHeight="1">
      <c r="A27" s="1977" t="s">
        <v>1709</v>
      </c>
      <c r="B27" s="1950">
        <v>2058798.5284768199</v>
      </c>
      <c r="C27" s="1950">
        <v>2389066.1554130996</v>
      </c>
      <c r="D27" s="1950">
        <v>2661448.1709176591</v>
      </c>
      <c r="E27" s="1950">
        <v>3474371.0213945499</v>
      </c>
      <c r="F27" s="1949">
        <v>330267.6269362797</v>
      </c>
      <c r="G27" s="1962"/>
      <c r="H27" s="1947">
        <v>16.041765251339317</v>
      </c>
      <c r="I27" s="1946">
        <v>812922.8504768908</v>
      </c>
      <c r="J27" s="1945"/>
      <c r="K27" s="1960">
        <v>30.544380287390588</v>
      </c>
      <c r="M27" s="1910"/>
      <c r="N27" s="1910"/>
      <c r="P27" s="1910"/>
      <c r="Q27" s="1910"/>
      <c r="R27" s="1910"/>
      <c r="S27" s="1910"/>
      <c r="T27" s="1910"/>
      <c r="U27" s="1910"/>
      <c r="V27" s="1910"/>
      <c r="W27" s="1910"/>
      <c r="X27" s="1910"/>
      <c r="Y27" s="1910"/>
      <c r="Z27" s="1910"/>
      <c r="AA27" s="1910"/>
    </row>
    <row r="28" spans="1:27" ht="18" customHeight="1">
      <c r="A28" s="1977" t="s">
        <v>1708</v>
      </c>
      <c r="B28" s="1950">
        <v>997403.77396684</v>
      </c>
      <c r="C28" s="1950">
        <v>1039963.7373933101</v>
      </c>
      <c r="D28" s="1950">
        <v>1157948.7625035404</v>
      </c>
      <c r="E28" s="1950">
        <v>1163072.00859814</v>
      </c>
      <c r="F28" s="1949">
        <v>42559.963426470058</v>
      </c>
      <c r="G28" s="1962"/>
      <c r="H28" s="1947">
        <v>4.2670746328943627</v>
      </c>
      <c r="I28" s="1946">
        <v>5123.246094599599</v>
      </c>
      <c r="J28" s="1945"/>
      <c r="K28" s="1960">
        <v>0.44244151904639523</v>
      </c>
      <c r="M28" s="1910"/>
      <c r="N28" s="1910"/>
      <c r="P28" s="1910"/>
      <c r="Q28" s="1910"/>
      <c r="R28" s="1910"/>
      <c r="S28" s="1910"/>
      <c r="T28" s="1910"/>
      <c r="U28" s="1910"/>
      <c r="V28" s="1910"/>
      <c r="W28" s="1910"/>
      <c r="X28" s="1910"/>
      <c r="Y28" s="1910"/>
      <c r="Z28" s="1910"/>
      <c r="AA28" s="1910"/>
    </row>
    <row r="29" spans="1:27" ht="18" customHeight="1">
      <c r="A29" s="1941" t="s">
        <v>1707</v>
      </c>
      <c r="B29" s="1938">
        <v>581729.07789725135</v>
      </c>
      <c r="C29" s="1938">
        <v>647296.43393890664</v>
      </c>
      <c r="D29" s="1938">
        <v>655249.84029168682</v>
      </c>
      <c r="E29" s="1938">
        <v>682967.00082064653</v>
      </c>
      <c r="F29" s="1937">
        <v>65567.356041655294</v>
      </c>
      <c r="G29" s="2000"/>
      <c r="H29" s="1936">
        <v>11.271115461282857</v>
      </c>
      <c r="I29" s="1935">
        <v>27717.160528959706</v>
      </c>
      <c r="J29" s="1934"/>
      <c r="K29" s="1933">
        <v>4.2300140838830744</v>
      </c>
      <c r="M29" s="1910"/>
      <c r="N29" s="1910"/>
      <c r="P29" s="1910"/>
      <c r="Q29" s="1910"/>
      <c r="R29" s="1910"/>
      <c r="S29" s="1910"/>
      <c r="T29" s="1910"/>
      <c r="U29" s="1910"/>
      <c r="V29" s="1910"/>
      <c r="W29" s="1910"/>
      <c r="X29" s="1910"/>
      <c r="Y29" s="1910"/>
      <c r="Z29" s="1910"/>
      <c r="AA29" s="1910"/>
    </row>
    <row r="30" spans="1:27" ht="18" customHeight="1">
      <c r="A30" s="1941" t="s">
        <v>1706</v>
      </c>
      <c r="B30" s="1938">
        <v>100578.32480374862</v>
      </c>
      <c r="C30" s="1938">
        <v>91825.314218343308</v>
      </c>
      <c r="D30" s="1938">
        <v>97178.419450563306</v>
      </c>
      <c r="E30" s="1938">
        <v>88571.249904103403</v>
      </c>
      <c r="F30" s="1937">
        <v>-8753.0105854053108</v>
      </c>
      <c r="G30" s="2000"/>
      <c r="H30" s="1936">
        <v>-8.702680823611292</v>
      </c>
      <c r="I30" s="1935">
        <v>-8607.1695464599034</v>
      </c>
      <c r="J30" s="1934"/>
      <c r="K30" s="1933">
        <v>-8.8570791695563127</v>
      </c>
      <c r="M30" s="1910"/>
      <c r="N30" s="1910"/>
      <c r="P30" s="1910"/>
      <c r="Q30" s="1910"/>
      <c r="R30" s="1910"/>
      <c r="S30" s="1910"/>
      <c r="T30" s="1910"/>
      <c r="U30" s="1910"/>
      <c r="V30" s="1910"/>
      <c r="W30" s="1910"/>
      <c r="X30" s="1910"/>
      <c r="Y30" s="1910"/>
      <c r="Z30" s="1910"/>
      <c r="AA30" s="1910"/>
    </row>
    <row r="31" spans="1:27" ht="18" customHeight="1">
      <c r="A31" s="1941" t="s">
        <v>1705</v>
      </c>
      <c r="B31" s="1938">
        <v>272297.70111509005</v>
      </c>
      <c r="C31" s="1938">
        <v>257935.73411307004</v>
      </c>
      <c r="D31" s="1938">
        <v>363847.67119474016</v>
      </c>
      <c r="E31" s="1938">
        <v>341207.88756455004</v>
      </c>
      <c r="F31" s="1937">
        <v>-14361.967002020014</v>
      </c>
      <c r="G31" s="2000"/>
      <c r="H31" s="1936">
        <v>-5.2743621937335954</v>
      </c>
      <c r="I31" s="1935">
        <v>-22639.783630190126</v>
      </c>
      <c r="J31" s="1934"/>
      <c r="K31" s="1933">
        <v>-6.2223247316245045</v>
      </c>
      <c r="M31" s="1910"/>
      <c r="N31" s="1910"/>
      <c r="P31" s="1910"/>
      <c r="Q31" s="1910"/>
      <c r="R31" s="1910"/>
      <c r="S31" s="1910"/>
      <c r="T31" s="1910"/>
      <c r="U31" s="1910"/>
      <c r="V31" s="1910"/>
      <c r="W31" s="1910"/>
      <c r="X31" s="1910"/>
      <c r="Y31" s="1910"/>
      <c r="Z31" s="1910"/>
      <c r="AA31" s="1910"/>
    </row>
    <row r="32" spans="1:27" ht="18" customHeight="1">
      <c r="A32" s="1941" t="s">
        <v>1704</v>
      </c>
      <c r="B32" s="1938">
        <v>23550.814436779998</v>
      </c>
      <c r="C32" s="1938">
        <v>23711.627122690003</v>
      </c>
      <c r="D32" s="1938">
        <v>26119.111034599999</v>
      </c>
      <c r="E32" s="1938">
        <v>27897.280387469997</v>
      </c>
      <c r="F32" s="1937">
        <v>160.8126859100048</v>
      </c>
      <c r="G32" s="2000"/>
      <c r="H32" s="1936">
        <v>0.68283280114023959</v>
      </c>
      <c r="I32" s="1935">
        <v>1778.169352869998</v>
      </c>
      <c r="J32" s="1934"/>
      <c r="K32" s="1933">
        <v>6.8079244753562103</v>
      </c>
      <c r="M32" s="1910"/>
      <c r="N32" s="1910"/>
      <c r="P32" s="1910"/>
      <c r="Q32" s="1910"/>
      <c r="R32" s="1910"/>
      <c r="S32" s="1910"/>
      <c r="T32" s="1910"/>
      <c r="U32" s="1910"/>
      <c r="V32" s="1910"/>
      <c r="W32" s="1910"/>
      <c r="X32" s="1910"/>
      <c r="Y32" s="1910"/>
      <c r="Z32" s="1910"/>
      <c r="AA32" s="1910"/>
    </row>
    <row r="33" spans="1:27" ht="18" customHeight="1">
      <c r="A33" s="1941" t="s">
        <v>1703</v>
      </c>
      <c r="B33" s="1938">
        <v>5548.0590686300002</v>
      </c>
      <c r="C33" s="1938">
        <v>6833.1412691800006</v>
      </c>
      <c r="D33" s="1938">
        <v>6362.02123218</v>
      </c>
      <c r="E33" s="1938">
        <v>12039.087531159999</v>
      </c>
      <c r="F33" s="1937">
        <v>1285.0822005500004</v>
      </c>
      <c r="G33" s="2000"/>
      <c r="H33" s="1936">
        <v>23.162734654649771</v>
      </c>
      <c r="I33" s="1935">
        <v>5677.0662989799994</v>
      </c>
      <c r="J33" s="1934"/>
      <c r="K33" s="1933">
        <v>89.233689920187601</v>
      </c>
      <c r="M33" s="1910"/>
      <c r="N33" s="1910"/>
      <c r="P33" s="1910"/>
      <c r="Q33" s="1910"/>
      <c r="R33" s="1910"/>
      <c r="S33" s="1910"/>
      <c r="T33" s="1910"/>
      <c r="U33" s="1910"/>
      <c r="V33" s="1910"/>
      <c r="W33" s="1910"/>
      <c r="X33" s="1910"/>
      <c r="Y33" s="1910"/>
      <c r="Z33" s="1910"/>
      <c r="AA33" s="1910"/>
    </row>
    <row r="34" spans="1:27" ht="18" customHeight="1">
      <c r="A34" s="1941" t="s">
        <v>1702</v>
      </c>
      <c r="B34" s="1938">
        <v>13699.796645340006</v>
      </c>
      <c r="C34" s="1938">
        <v>12361.486731119994</v>
      </c>
      <c r="D34" s="1938">
        <v>9191.6992997700017</v>
      </c>
      <c r="E34" s="1938">
        <v>10389.502390210004</v>
      </c>
      <c r="F34" s="1937">
        <v>-1338.3099142200117</v>
      </c>
      <c r="G34" s="2000"/>
      <c r="H34" s="1936">
        <v>-9.7688305079713622</v>
      </c>
      <c r="I34" s="1935">
        <v>1197.8030904400021</v>
      </c>
      <c r="J34" s="1934"/>
      <c r="K34" s="1933">
        <v>13.03135635072368</v>
      </c>
      <c r="M34" s="1910"/>
      <c r="N34" s="1910"/>
      <c r="P34" s="1910"/>
      <c r="Q34" s="1910"/>
      <c r="R34" s="1910"/>
      <c r="S34" s="1910"/>
      <c r="T34" s="1910"/>
      <c r="U34" s="1910"/>
      <c r="V34" s="1910"/>
      <c r="W34" s="1910"/>
      <c r="X34" s="1910"/>
      <c r="Y34" s="1910"/>
      <c r="Z34" s="1910"/>
      <c r="AA34" s="1910"/>
    </row>
    <row r="35" spans="1:27" ht="18" customHeight="1">
      <c r="A35" s="1977" t="s">
        <v>1701</v>
      </c>
      <c r="B35" s="1950">
        <v>93955.470541999501</v>
      </c>
      <c r="C35" s="1950">
        <v>371787.50054199976</v>
      </c>
      <c r="D35" s="1950">
        <v>137784.69</v>
      </c>
      <c r="E35" s="1950">
        <v>429166.09999999992</v>
      </c>
      <c r="F35" s="1949">
        <v>277832.03000000026</v>
      </c>
      <c r="G35" s="1962"/>
      <c r="H35" s="1947">
        <v>295.70607054307197</v>
      </c>
      <c r="I35" s="1946">
        <v>291381.40999999992</v>
      </c>
      <c r="J35" s="1945"/>
      <c r="K35" s="1960">
        <v>211.47589764871549</v>
      </c>
      <c r="M35" s="1910"/>
      <c r="N35" s="1910"/>
      <c r="P35" s="1910"/>
      <c r="Q35" s="1910"/>
      <c r="R35" s="1910"/>
      <c r="S35" s="1910"/>
      <c r="T35" s="1910"/>
      <c r="U35" s="1910"/>
      <c r="V35" s="1910"/>
      <c r="W35" s="1910"/>
      <c r="X35" s="1910"/>
      <c r="Y35" s="1910"/>
      <c r="Z35" s="1910"/>
      <c r="AA35" s="1910"/>
    </row>
    <row r="36" spans="1:27" ht="18" customHeight="1">
      <c r="A36" s="1977" t="s">
        <v>1700</v>
      </c>
      <c r="B36" s="2009">
        <v>355450</v>
      </c>
      <c r="C36" s="2009">
        <v>251550</v>
      </c>
      <c r="D36" s="2009">
        <v>654050</v>
      </c>
      <c r="E36" s="2009">
        <v>663100</v>
      </c>
      <c r="F36" s="2008">
        <v>-103900</v>
      </c>
      <c r="G36" s="2007"/>
      <c r="H36" s="2002">
        <v>-29.230552820368551</v>
      </c>
      <c r="I36" s="2006">
        <v>9050</v>
      </c>
      <c r="J36" s="2005"/>
      <c r="K36" s="2010">
        <v>1.3836862625181561</v>
      </c>
      <c r="M36" s="1910"/>
      <c r="N36" s="1910"/>
      <c r="P36" s="1910"/>
      <c r="Q36" s="1910"/>
      <c r="R36" s="1910"/>
      <c r="S36" s="1910"/>
      <c r="T36" s="1910"/>
      <c r="U36" s="1910"/>
      <c r="V36" s="1910"/>
      <c r="W36" s="1910"/>
      <c r="X36" s="1910"/>
      <c r="Y36" s="1910"/>
      <c r="Z36" s="1910"/>
      <c r="AA36" s="1910"/>
    </row>
    <row r="37" spans="1:27" ht="18" customHeight="1">
      <c r="A37" s="1977" t="s">
        <v>1699</v>
      </c>
      <c r="B37" s="2009">
        <v>0</v>
      </c>
      <c r="C37" s="2009">
        <v>0</v>
      </c>
      <c r="D37" s="2009">
        <v>0</v>
      </c>
      <c r="E37" s="2009">
        <v>0</v>
      </c>
      <c r="F37" s="2008">
        <v>0</v>
      </c>
      <c r="G37" s="2007"/>
      <c r="H37" s="2011" t="s">
        <v>62</v>
      </c>
      <c r="I37" s="2006">
        <v>0</v>
      </c>
      <c r="J37" s="2005"/>
      <c r="K37" s="2010" t="s">
        <v>62</v>
      </c>
      <c r="M37" s="1910"/>
      <c r="N37" s="1910"/>
      <c r="P37" s="1910"/>
      <c r="Q37" s="1910"/>
      <c r="R37" s="1910"/>
      <c r="S37" s="1910"/>
      <c r="T37" s="1910"/>
      <c r="U37" s="1910"/>
      <c r="V37" s="1910"/>
      <c r="W37" s="1910"/>
      <c r="X37" s="1910"/>
      <c r="Y37" s="1910"/>
      <c r="Z37" s="1910"/>
      <c r="AA37" s="1910"/>
    </row>
    <row r="38" spans="1:27" ht="18" customHeight="1">
      <c r="A38" s="1977" t="s">
        <v>1698</v>
      </c>
      <c r="B38" s="2009">
        <v>0</v>
      </c>
      <c r="C38" s="2009">
        <v>0</v>
      </c>
      <c r="D38" s="2009">
        <v>0</v>
      </c>
      <c r="E38" s="2009">
        <v>200000</v>
      </c>
      <c r="F38" s="2008">
        <v>0</v>
      </c>
      <c r="G38" s="2007"/>
      <c r="H38" s="2002"/>
      <c r="I38" s="2006">
        <v>200000</v>
      </c>
      <c r="J38" s="2005"/>
      <c r="K38" s="2004"/>
      <c r="L38" s="2003"/>
      <c r="M38" s="1910"/>
      <c r="N38" s="1910"/>
      <c r="P38" s="1910"/>
      <c r="Q38" s="1910"/>
      <c r="R38" s="1910"/>
      <c r="S38" s="1910"/>
      <c r="T38" s="1910"/>
      <c r="U38" s="1910"/>
      <c r="V38" s="1910"/>
      <c r="W38" s="1910"/>
      <c r="X38" s="1910"/>
      <c r="Y38" s="1910"/>
      <c r="Z38" s="1910"/>
      <c r="AA38" s="1910"/>
    </row>
    <row r="39" spans="1:27" ht="18" customHeight="1">
      <c r="A39" s="1977" t="s">
        <v>1697</v>
      </c>
      <c r="B39" s="1950">
        <v>38867.030213051345</v>
      </c>
      <c r="C39" s="1950">
        <v>40762.105081002781</v>
      </c>
      <c r="D39" s="1950">
        <v>41049.688027830882</v>
      </c>
      <c r="E39" s="1950">
        <v>44479.267710013453</v>
      </c>
      <c r="F39" s="1949">
        <v>1895.0748679514363</v>
      </c>
      <c r="G39" s="1962"/>
      <c r="H39" s="1947">
        <v>4.8757902457777185</v>
      </c>
      <c r="I39" s="1946">
        <v>3429.5796821825716</v>
      </c>
      <c r="J39" s="1945"/>
      <c r="K39" s="1960">
        <v>8.3547034020267912</v>
      </c>
      <c r="M39" s="1910"/>
      <c r="N39" s="1910"/>
      <c r="P39" s="1910"/>
      <c r="Q39" s="1910"/>
      <c r="R39" s="1910"/>
      <c r="S39" s="1910"/>
      <c r="T39" s="1910"/>
      <c r="U39" s="1910"/>
      <c r="V39" s="1910"/>
      <c r="W39" s="1910"/>
      <c r="X39" s="1910"/>
      <c r="Y39" s="1910"/>
      <c r="Z39" s="1910"/>
      <c r="AA39" s="1910"/>
    </row>
    <row r="40" spans="1:27" ht="18" customHeight="1">
      <c r="A40" s="1941" t="s">
        <v>1696</v>
      </c>
      <c r="B40" s="1938">
        <v>108.12338720999908</v>
      </c>
      <c r="C40" s="1938">
        <v>90.520892950000757</v>
      </c>
      <c r="D40" s="1938">
        <v>124.1428971100006</v>
      </c>
      <c r="E40" s="1938">
        <v>98.447552879999165</v>
      </c>
      <c r="F40" s="1937">
        <v>-17.602494259998323</v>
      </c>
      <c r="G40" s="2000"/>
      <c r="H40" s="1936">
        <v>-16.280006309652933</v>
      </c>
      <c r="I40" s="1935">
        <v>-25.695344230001439</v>
      </c>
      <c r="J40" s="1934"/>
      <c r="K40" s="1933">
        <v>-20.698199275334535</v>
      </c>
      <c r="M40" s="1910"/>
      <c r="N40" s="1910"/>
      <c r="P40" s="1910"/>
      <c r="Q40" s="1910"/>
      <c r="R40" s="1910"/>
      <c r="S40" s="1910"/>
      <c r="T40" s="1910"/>
      <c r="U40" s="1910"/>
      <c r="V40" s="1910"/>
      <c r="W40" s="1910"/>
      <c r="X40" s="1910"/>
      <c r="Y40" s="1910"/>
      <c r="Z40" s="1910"/>
      <c r="AA40" s="1910"/>
    </row>
    <row r="41" spans="1:27" ht="18" customHeight="1">
      <c r="A41" s="1941" t="s">
        <v>1695</v>
      </c>
      <c r="B41" s="1938">
        <v>0</v>
      </c>
      <c r="C41" s="1938">
        <v>0</v>
      </c>
      <c r="D41" s="1938">
        <v>0</v>
      </c>
      <c r="E41" s="1938">
        <v>0</v>
      </c>
      <c r="F41" s="1937">
        <v>0</v>
      </c>
      <c r="G41" s="2000"/>
      <c r="H41" s="2002" t="s">
        <v>62</v>
      </c>
      <c r="I41" s="1935">
        <v>0</v>
      </c>
      <c r="J41" s="1934"/>
      <c r="K41" s="2001" t="s">
        <v>62</v>
      </c>
      <c r="M41" s="1910"/>
      <c r="N41" s="1910"/>
      <c r="P41" s="1910"/>
      <c r="Q41" s="1910"/>
      <c r="R41" s="1910"/>
      <c r="S41" s="1910"/>
      <c r="T41" s="1910"/>
      <c r="U41" s="1910"/>
      <c r="V41" s="1910"/>
      <c r="W41" s="1910"/>
      <c r="X41" s="1910"/>
      <c r="Y41" s="1910"/>
      <c r="Z41" s="1910"/>
      <c r="AA41" s="1910"/>
    </row>
    <row r="42" spans="1:27" ht="18" customHeight="1">
      <c r="A42" s="1941" t="s">
        <v>1694</v>
      </c>
      <c r="B42" s="1938">
        <v>0</v>
      </c>
      <c r="C42" s="1938">
        <v>0</v>
      </c>
      <c r="D42" s="1938">
        <v>0</v>
      </c>
      <c r="E42" s="1938">
        <v>0</v>
      </c>
      <c r="F42" s="1937">
        <v>0</v>
      </c>
      <c r="G42" s="2000"/>
      <c r="H42" s="2002" t="s">
        <v>62</v>
      </c>
      <c r="I42" s="1935">
        <v>0</v>
      </c>
      <c r="J42" s="1934"/>
      <c r="K42" s="2001" t="s">
        <v>62</v>
      </c>
      <c r="M42" s="1910"/>
      <c r="N42" s="1910"/>
      <c r="P42" s="1910"/>
      <c r="Q42" s="1910"/>
      <c r="R42" s="1910"/>
      <c r="S42" s="1910"/>
      <c r="T42" s="1910"/>
      <c r="U42" s="1910"/>
      <c r="V42" s="1910"/>
      <c r="W42" s="1910"/>
      <c r="X42" s="1910"/>
      <c r="Y42" s="1910"/>
      <c r="Z42" s="1910"/>
      <c r="AA42" s="1910"/>
    </row>
    <row r="43" spans="1:27" ht="18" customHeight="1">
      <c r="A43" s="1941" t="s">
        <v>1693</v>
      </c>
      <c r="B43" s="1938">
        <v>0</v>
      </c>
      <c r="C43" s="1938">
        <v>0</v>
      </c>
      <c r="D43" s="1938">
        <v>0</v>
      </c>
      <c r="E43" s="1938">
        <v>0</v>
      </c>
      <c r="F43" s="1937">
        <v>0</v>
      </c>
      <c r="G43" s="2000"/>
      <c r="H43" s="2002" t="s">
        <v>62</v>
      </c>
      <c r="I43" s="1935">
        <v>0</v>
      </c>
      <c r="J43" s="1934"/>
      <c r="K43" s="2001" t="s">
        <v>62</v>
      </c>
      <c r="M43" s="1910"/>
      <c r="N43" s="1910"/>
      <c r="P43" s="1910"/>
      <c r="Q43" s="1910"/>
      <c r="R43" s="1910"/>
      <c r="S43" s="1910"/>
      <c r="T43" s="1910"/>
      <c r="U43" s="1910"/>
      <c r="V43" s="1910"/>
      <c r="W43" s="1910"/>
      <c r="X43" s="1910"/>
      <c r="Y43" s="1910"/>
      <c r="Z43" s="1910"/>
      <c r="AA43" s="1910"/>
    </row>
    <row r="44" spans="1:27" ht="18" customHeight="1">
      <c r="A44" s="1941" t="s">
        <v>1692</v>
      </c>
      <c r="B44" s="1938">
        <v>0</v>
      </c>
      <c r="C44" s="1938">
        <v>0</v>
      </c>
      <c r="D44" s="1938">
        <v>0</v>
      </c>
      <c r="E44" s="1938">
        <v>0</v>
      </c>
      <c r="F44" s="1937">
        <v>0</v>
      </c>
      <c r="G44" s="2000"/>
      <c r="H44" s="2002" t="s">
        <v>62</v>
      </c>
      <c r="I44" s="1935">
        <v>0</v>
      </c>
      <c r="J44" s="1955"/>
      <c r="K44" s="2001" t="s">
        <v>62</v>
      </c>
      <c r="M44" s="1910"/>
      <c r="N44" s="1910"/>
      <c r="P44" s="1910"/>
      <c r="Q44" s="1910"/>
      <c r="R44" s="1910"/>
      <c r="S44" s="1910"/>
      <c r="T44" s="1910"/>
      <c r="U44" s="1910"/>
      <c r="V44" s="1910"/>
      <c r="W44" s="1910"/>
      <c r="X44" s="1910"/>
      <c r="Y44" s="1910"/>
      <c r="Z44" s="1910"/>
      <c r="AA44" s="1910"/>
    </row>
    <row r="45" spans="1:27" ht="18" customHeight="1">
      <c r="A45" s="1941" t="s">
        <v>1691</v>
      </c>
      <c r="B45" s="1938">
        <v>0</v>
      </c>
      <c r="C45" s="1938">
        <v>0</v>
      </c>
      <c r="D45" s="1938">
        <v>0</v>
      </c>
      <c r="E45" s="1938">
        <v>0</v>
      </c>
      <c r="F45" s="1937">
        <v>0</v>
      </c>
      <c r="G45" s="2000"/>
      <c r="H45" s="2002" t="s">
        <v>62</v>
      </c>
      <c r="I45" s="1935">
        <v>0</v>
      </c>
      <c r="J45" s="1955"/>
      <c r="K45" s="2001" t="s">
        <v>62</v>
      </c>
      <c r="M45" s="1910"/>
      <c r="N45" s="1910"/>
      <c r="P45" s="1910"/>
      <c r="Q45" s="1910"/>
      <c r="R45" s="1910"/>
      <c r="S45" s="1910"/>
      <c r="T45" s="1910"/>
      <c r="U45" s="1910"/>
      <c r="V45" s="1910"/>
      <c r="W45" s="1910"/>
      <c r="X45" s="1910"/>
      <c r="Y45" s="1910"/>
      <c r="Z45" s="1910"/>
      <c r="AA45" s="1910"/>
    </row>
    <row r="46" spans="1:27" ht="18" customHeight="1">
      <c r="A46" s="1941" t="s">
        <v>1690</v>
      </c>
      <c r="B46" s="1938">
        <v>0</v>
      </c>
      <c r="C46" s="1938">
        <v>0</v>
      </c>
      <c r="D46" s="1938">
        <v>0</v>
      </c>
      <c r="E46" s="1938">
        <v>0</v>
      </c>
      <c r="F46" s="1937">
        <v>0</v>
      </c>
      <c r="G46" s="2000"/>
      <c r="H46" s="2002" t="s">
        <v>62</v>
      </c>
      <c r="I46" s="1935">
        <v>0</v>
      </c>
      <c r="J46" s="1955"/>
      <c r="K46" s="2001" t="s">
        <v>62</v>
      </c>
      <c r="M46" s="1910"/>
      <c r="N46" s="1910"/>
      <c r="P46" s="1910"/>
      <c r="Q46" s="1910"/>
      <c r="R46" s="1910"/>
      <c r="S46" s="1910"/>
      <c r="T46" s="1910"/>
      <c r="U46" s="1910"/>
      <c r="V46" s="1910"/>
      <c r="W46" s="1910"/>
      <c r="X46" s="1910"/>
      <c r="Y46" s="1910"/>
      <c r="Z46" s="1910"/>
      <c r="AA46" s="1910"/>
    </row>
    <row r="47" spans="1:27" ht="18" customHeight="1">
      <c r="A47" s="1941" t="s">
        <v>1689</v>
      </c>
      <c r="B47" s="1938">
        <v>38758.906825841346</v>
      </c>
      <c r="C47" s="1938">
        <v>40671.584188052781</v>
      </c>
      <c r="D47" s="1938">
        <v>40925.545130720879</v>
      </c>
      <c r="E47" s="1938">
        <v>44380.820157133458</v>
      </c>
      <c r="F47" s="1937">
        <v>1912.6773622114342</v>
      </c>
      <c r="G47" s="2000"/>
      <c r="H47" s="1936">
        <v>4.9348072968255483</v>
      </c>
      <c r="I47" s="1935">
        <v>3455.2750264125789</v>
      </c>
      <c r="J47" s="1934"/>
      <c r="K47" s="1933">
        <v>8.4428320145181566</v>
      </c>
      <c r="M47" s="1910"/>
      <c r="N47" s="1910"/>
      <c r="P47" s="1910"/>
      <c r="Q47" s="1910"/>
      <c r="R47" s="1910"/>
      <c r="S47" s="1910"/>
      <c r="T47" s="1910"/>
      <c r="U47" s="1910"/>
      <c r="V47" s="1910"/>
      <c r="W47" s="1910"/>
      <c r="X47" s="1910"/>
      <c r="Y47" s="1910"/>
      <c r="Z47" s="1910"/>
      <c r="AA47" s="1910"/>
    </row>
    <row r="48" spans="1:27" ht="18" customHeight="1">
      <c r="A48" s="1977" t="s">
        <v>1688</v>
      </c>
      <c r="B48" s="1950">
        <v>483753.79179651994</v>
      </c>
      <c r="C48" s="1950">
        <v>590286.18953060999</v>
      </c>
      <c r="D48" s="1950">
        <v>593897.29079012002</v>
      </c>
      <c r="E48" s="1950">
        <v>842512.30529162008</v>
      </c>
      <c r="F48" s="1949">
        <v>106532.39773409005</v>
      </c>
      <c r="G48" s="1962"/>
      <c r="H48" s="1947">
        <v>22.02202846585655</v>
      </c>
      <c r="I48" s="1946">
        <v>248615.01450150006</v>
      </c>
      <c r="J48" s="1999"/>
      <c r="K48" s="1960">
        <v>41.861617885264813</v>
      </c>
      <c r="M48" s="1910"/>
      <c r="N48" s="1910"/>
      <c r="P48" s="1910"/>
      <c r="Q48" s="1910"/>
      <c r="R48" s="1910"/>
      <c r="S48" s="1910"/>
      <c r="T48" s="1910"/>
      <c r="U48" s="1910"/>
      <c r="V48" s="1910"/>
      <c r="W48" s="1910"/>
      <c r="X48" s="1910"/>
      <c r="Y48" s="1910"/>
      <c r="Z48" s="1910"/>
      <c r="AA48" s="1910"/>
    </row>
    <row r="49" spans="1:27" ht="18" customHeight="1" thickBot="1">
      <c r="A49" s="1998" t="s">
        <v>1687</v>
      </c>
      <c r="B49" s="1997">
        <v>89368.461958409054</v>
      </c>
      <c r="C49" s="1997">
        <v>94716.622866177291</v>
      </c>
      <c r="D49" s="1997">
        <v>76717.739596168045</v>
      </c>
      <c r="E49" s="1997">
        <v>132041.33979477664</v>
      </c>
      <c r="F49" s="1996">
        <v>5348.1609077682369</v>
      </c>
      <c r="G49" s="1995"/>
      <c r="H49" s="1994">
        <v>5.9843940362957158</v>
      </c>
      <c r="I49" s="1993">
        <v>55323.60019860859</v>
      </c>
      <c r="J49" s="1992"/>
      <c r="K49" s="1991">
        <v>72.11317811216108</v>
      </c>
      <c r="M49" s="1910"/>
      <c r="N49" s="1910"/>
      <c r="P49" s="1910"/>
      <c r="Q49" s="1910"/>
      <c r="R49" s="1910"/>
      <c r="S49" s="1910"/>
      <c r="T49" s="1910"/>
      <c r="U49" s="1910"/>
      <c r="V49" s="1910"/>
      <c r="W49" s="1910"/>
      <c r="X49" s="1910"/>
      <c r="Y49" s="1910"/>
      <c r="Z49" s="1910"/>
      <c r="AA49" s="1910"/>
    </row>
    <row r="50" spans="1:27" ht="18" customHeight="1" thickTop="1">
      <c r="A50" s="1923" t="s">
        <v>1686</v>
      </c>
      <c r="B50" s="1920"/>
      <c r="C50" s="1920"/>
      <c r="D50" s="1917"/>
      <c r="E50" s="1917"/>
      <c r="F50" s="1917"/>
      <c r="G50" s="1917"/>
      <c r="H50" s="1917"/>
      <c r="I50" s="1917"/>
      <c r="J50" s="1917"/>
      <c r="K50" s="1917"/>
      <c r="M50" s="1910"/>
      <c r="T50" s="1910"/>
      <c r="U50" s="1910"/>
      <c r="V50" s="1910"/>
      <c r="W50" s="1910"/>
      <c r="X50" s="1910"/>
      <c r="Y50" s="1910"/>
      <c r="Z50" s="1910"/>
      <c r="AA50" s="1910"/>
    </row>
    <row r="51" spans="1:27" ht="18" customHeight="1">
      <c r="A51" s="1923" t="s">
        <v>1685</v>
      </c>
      <c r="B51" s="1920"/>
      <c r="C51" s="1920"/>
      <c r="D51" s="1917"/>
      <c r="E51" s="1917"/>
      <c r="F51" s="1917"/>
      <c r="G51" s="1917"/>
      <c r="H51" s="1917"/>
      <c r="I51" s="1917"/>
      <c r="J51" s="1917"/>
      <c r="K51" s="1917"/>
      <c r="M51" s="1910"/>
      <c r="T51" s="1910"/>
      <c r="U51" s="1910"/>
      <c r="V51" s="1910"/>
      <c r="W51" s="1910"/>
      <c r="X51" s="1910"/>
      <c r="Y51" s="1910"/>
      <c r="Z51" s="1910"/>
      <c r="AA51" s="1910"/>
    </row>
    <row r="52" spans="1:27" ht="18" customHeight="1">
      <c r="A52" s="1990" t="s">
        <v>1635</v>
      </c>
      <c r="M52" s="1910"/>
      <c r="T52" s="1910"/>
      <c r="U52" s="1910"/>
      <c r="V52" s="1910"/>
      <c r="W52" s="1910"/>
      <c r="X52" s="1910"/>
      <c r="Y52" s="1910"/>
      <c r="Z52" s="1910"/>
      <c r="AA52" s="1910"/>
    </row>
    <row r="53" spans="1:27" ht="18" customHeight="1">
      <c r="A53" s="1909" t="s">
        <v>1684</v>
      </c>
      <c r="B53" s="1907">
        <v>1918829.4315339022</v>
      </c>
      <c r="C53" s="1907">
        <v>2232898.8533396879</v>
      </c>
      <c r="D53" s="1907">
        <v>2517869.2192270784</v>
      </c>
      <c r="E53" s="1907">
        <v>3314442.7240623543</v>
      </c>
      <c r="F53" s="1907">
        <v>244220.07566690308</v>
      </c>
      <c r="G53" s="1907" t="s">
        <v>1649</v>
      </c>
      <c r="H53" s="1907">
        <v>12.72755522994427</v>
      </c>
      <c r="I53" s="1907">
        <v>576047.43870059378</v>
      </c>
      <c r="J53" s="1907" t="s">
        <v>1648</v>
      </c>
      <c r="K53" s="1907">
        <v>22.878370103647626</v>
      </c>
      <c r="L53" s="1910"/>
      <c r="M53" s="1910"/>
      <c r="T53" s="1910"/>
      <c r="U53" s="1910"/>
      <c r="V53" s="1910"/>
      <c r="W53" s="1910"/>
      <c r="X53" s="1910"/>
      <c r="Y53" s="1910"/>
      <c r="Z53" s="1910"/>
      <c r="AA53" s="1910"/>
    </row>
    <row r="54" spans="1:27" ht="18" customHeight="1">
      <c r="A54" s="1909" t="s">
        <v>1683</v>
      </c>
      <c r="B54" s="1912">
        <v>-921425.65756706218</v>
      </c>
      <c r="C54" s="1912">
        <v>-1192935.1159463779</v>
      </c>
      <c r="D54" s="1912">
        <v>-1359920.4567235378</v>
      </c>
      <c r="E54" s="1912">
        <v>-2151370.7154642139</v>
      </c>
      <c r="F54" s="1912">
        <v>-201660.11224043302</v>
      </c>
      <c r="G54" s="1988" t="s">
        <v>1649</v>
      </c>
      <c r="H54" s="1912">
        <v>21.885662786176109</v>
      </c>
      <c r="I54" s="1912">
        <v>-570924.19260599394</v>
      </c>
      <c r="J54" s="1988" t="s">
        <v>1648</v>
      </c>
      <c r="K54" s="1912">
        <v>41.982175485581273</v>
      </c>
      <c r="M54" s="1910"/>
      <c r="T54" s="1910"/>
      <c r="U54" s="1910"/>
      <c r="V54" s="1910"/>
      <c r="W54" s="1910"/>
      <c r="X54" s="1910"/>
      <c r="Y54" s="1910"/>
      <c r="Z54" s="1910"/>
      <c r="AA54" s="1910"/>
    </row>
    <row r="55" spans="1:27" ht="18" customHeight="1">
      <c r="A55" s="1909" t="s">
        <v>1682</v>
      </c>
      <c r="B55" s="1912">
        <v>857481.96326289338</v>
      </c>
      <c r="C55" s="1912">
        <v>851983.72294591891</v>
      </c>
      <c r="D55" s="1989">
        <v>1242385.1579454378</v>
      </c>
      <c r="E55" s="1989">
        <v>1743349.7692212542</v>
      </c>
      <c r="F55" s="1989">
        <v>-75347.586455857119</v>
      </c>
      <c r="G55" s="1988" t="s">
        <v>1649</v>
      </c>
      <c r="H55" s="1989">
        <v>-8.7870753769728545</v>
      </c>
      <c r="I55" s="1989">
        <v>280438.54514113418</v>
      </c>
      <c r="J55" s="1988" t="s">
        <v>1648</v>
      </c>
      <c r="K55" s="1989">
        <v>22.572592995629641</v>
      </c>
      <c r="M55" s="1910"/>
      <c r="T55" s="1910"/>
      <c r="U55" s="1910"/>
      <c r="V55" s="1910"/>
      <c r="W55" s="1910"/>
      <c r="X55" s="1910"/>
      <c r="Y55" s="1910"/>
      <c r="Z55" s="1910"/>
      <c r="AA55" s="1910"/>
    </row>
    <row r="56" spans="1:27" ht="18" customHeight="1">
      <c r="A56" s="1925" t="s">
        <v>1681</v>
      </c>
      <c r="B56" s="1987">
        <v>69849.346138882654</v>
      </c>
      <c r="C56" s="1987" t="s">
        <v>1637</v>
      </c>
      <c r="D56" s="1987"/>
      <c r="E56" s="1987"/>
      <c r="F56" s="1987"/>
      <c r="G56" s="1988"/>
      <c r="H56" s="1987"/>
      <c r="I56" s="1987"/>
      <c r="J56" s="1988"/>
      <c r="K56" s="1987"/>
      <c r="T56" s="1910"/>
    </row>
    <row r="57" spans="1:27" ht="18" customHeight="1">
      <c r="A57" s="1925" t="s">
        <v>1680</v>
      </c>
      <c r="B57" s="1987">
        <v>220526.06613468216</v>
      </c>
      <c r="C57" s="1987" t="s">
        <v>1637</v>
      </c>
      <c r="D57" s="1987"/>
      <c r="E57" s="1987"/>
      <c r="F57" s="1987"/>
      <c r="G57" s="1988"/>
      <c r="H57" s="1987"/>
      <c r="I57" s="1987"/>
      <c r="J57" s="1988"/>
      <c r="K57" s="1987"/>
      <c r="O57" s="1912"/>
      <c r="T57" s="1910"/>
    </row>
    <row r="58" spans="1:27" ht="17.100000000000001" customHeight="1">
      <c r="A58" s="1986"/>
    </row>
    <row r="59" spans="1:27" ht="17.100000000000001" customHeight="1">
      <c r="A59" s="1909"/>
      <c r="E59" s="1910"/>
    </row>
    <row r="60" spans="1:27" ht="17.100000000000001" customHeight="1">
      <c r="E60" s="1910"/>
    </row>
    <row r="63" spans="1:27" ht="17.100000000000001" customHeight="1">
      <c r="B63" s="1912"/>
      <c r="C63" s="1912"/>
      <c r="D63" s="1912"/>
      <c r="E63" s="1912"/>
      <c r="F63" s="1912"/>
      <c r="G63" s="1912"/>
      <c r="H63" s="1912"/>
      <c r="I63" s="1912"/>
      <c r="J63" s="1912"/>
      <c r="K63" s="1912"/>
    </row>
    <row r="64" spans="1:27" ht="17.100000000000001" customHeight="1">
      <c r="B64" s="1912"/>
      <c r="C64" s="1912"/>
      <c r="D64" s="1912"/>
      <c r="E64" s="1912"/>
      <c r="F64" s="1912"/>
      <c r="G64" s="1912"/>
      <c r="H64" s="1912"/>
      <c r="I64" s="1912"/>
      <c r="J64" s="1912"/>
      <c r="K64" s="1912"/>
    </row>
    <row r="65" spans="2:11" ht="17.100000000000001" customHeight="1">
      <c r="B65" s="1912"/>
      <c r="C65" s="1912"/>
      <c r="D65" s="1912"/>
      <c r="E65" s="1912"/>
      <c r="F65" s="1912"/>
      <c r="G65" s="1912"/>
      <c r="H65" s="1912"/>
      <c r="I65" s="1912"/>
      <c r="J65" s="1912"/>
      <c r="K65" s="1912"/>
    </row>
    <row r="66" spans="2:11" ht="17.100000000000001" customHeight="1">
      <c r="B66" s="1912"/>
      <c r="C66" s="1912"/>
      <c r="D66" s="1912"/>
      <c r="E66" s="1912"/>
      <c r="F66" s="1912"/>
      <c r="G66" s="1912"/>
      <c r="H66" s="1912"/>
      <c r="I66" s="1912"/>
      <c r="J66" s="1912"/>
      <c r="K66" s="1912"/>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zoomScale="90" zoomScaleNormal="90" workbookViewId="0">
      <selection activeCell="A2" sqref="A2:H2"/>
    </sheetView>
  </sheetViews>
  <sheetFormatPr defaultRowHeight="15.75"/>
  <cols>
    <col min="1" max="1" width="52.140625" style="1907" customWidth="1"/>
    <col min="2" max="2" width="14.28515625" style="1907" customWidth="1"/>
    <col min="3" max="3" width="13.28515625" style="1907" customWidth="1"/>
    <col min="4" max="4" width="12.85546875" style="1907" customWidth="1"/>
    <col min="5" max="5" width="11.140625" style="1907" bestFit="1" customWidth="1"/>
    <col min="6" max="6" width="9.140625" style="1907" bestFit="1" customWidth="1"/>
    <col min="7" max="7" width="11.140625" style="1907" bestFit="1" customWidth="1"/>
    <col min="8" max="8" width="9.140625" style="1907" bestFit="1" customWidth="1"/>
    <col min="9" max="256" width="9.140625" style="1907"/>
    <col min="257" max="257" width="41" style="1907" bestFit="1" customWidth="1"/>
    <col min="258" max="259" width="11.28515625" style="1907" bestFit="1" customWidth="1"/>
    <col min="260" max="260" width="11.7109375" style="1907" bestFit="1" customWidth="1"/>
    <col min="261" max="261" width="9.140625" style="1907"/>
    <col min="262" max="262" width="7.7109375" style="1907" customWidth="1"/>
    <col min="263" max="512" width="9.140625" style="1907"/>
    <col min="513" max="513" width="41" style="1907" bestFit="1" customWidth="1"/>
    <col min="514" max="515" width="11.28515625" style="1907" bestFit="1" customWidth="1"/>
    <col min="516" max="516" width="11.7109375" style="1907" bestFit="1" customWidth="1"/>
    <col min="517" max="517" width="9.140625" style="1907"/>
    <col min="518" max="518" width="7.7109375" style="1907" customWidth="1"/>
    <col min="519" max="768" width="9.140625" style="1907"/>
    <col min="769" max="769" width="41" style="1907" bestFit="1" customWidth="1"/>
    <col min="770" max="771" width="11.28515625" style="1907" bestFit="1" customWidth="1"/>
    <col min="772" max="772" width="11.7109375" style="1907" bestFit="1" customWidth="1"/>
    <col min="773" max="773" width="9.140625" style="1907"/>
    <col min="774" max="774" width="7.7109375" style="1907" customWidth="1"/>
    <col min="775" max="1024" width="9.140625" style="1907"/>
    <col min="1025" max="1025" width="41" style="1907" bestFit="1" customWidth="1"/>
    <col min="1026" max="1027" width="11.28515625" style="1907" bestFit="1" customWidth="1"/>
    <col min="1028" max="1028" width="11.7109375" style="1907" bestFit="1" customWidth="1"/>
    <col min="1029" max="1029" width="9.140625" style="1907"/>
    <col min="1030" max="1030" width="7.7109375" style="1907" customWidth="1"/>
    <col min="1031" max="1280" width="9.140625" style="1907"/>
    <col min="1281" max="1281" width="41" style="1907" bestFit="1" customWidth="1"/>
    <col min="1282" max="1283" width="11.28515625" style="1907" bestFit="1" customWidth="1"/>
    <col min="1284" max="1284" width="11.7109375" style="1907" bestFit="1" customWidth="1"/>
    <col min="1285" max="1285" width="9.140625" style="1907"/>
    <col min="1286" max="1286" width="7.7109375" style="1907" customWidth="1"/>
    <col min="1287" max="1536" width="9.140625" style="1907"/>
    <col min="1537" max="1537" width="41" style="1907" bestFit="1" customWidth="1"/>
    <col min="1538" max="1539" width="11.28515625" style="1907" bestFit="1" customWidth="1"/>
    <col min="1540" max="1540" width="11.7109375" style="1907" bestFit="1" customWidth="1"/>
    <col min="1541" max="1541" width="9.140625" style="1907"/>
    <col min="1542" max="1542" width="7.7109375" style="1907" customWidth="1"/>
    <col min="1543" max="1792" width="9.140625" style="1907"/>
    <col min="1793" max="1793" width="41" style="1907" bestFit="1" customWidth="1"/>
    <col min="1794" max="1795" width="11.28515625" style="1907" bestFit="1" customWidth="1"/>
    <col min="1796" max="1796" width="11.7109375" style="1907" bestFit="1" customWidth="1"/>
    <col min="1797" max="1797" width="9.140625" style="1907"/>
    <col min="1798" max="1798" width="7.7109375" style="1907" customWidth="1"/>
    <col min="1799" max="2048" width="9.140625" style="1907"/>
    <col min="2049" max="2049" width="41" style="1907" bestFit="1" customWidth="1"/>
    <col min="2050" max="2051" width="11.28515625" style="1907" bestFit="1" customWidth="1"/>
    <col min="2052" max="2052" width="11.7109375" style="1907" bestFit="1" customWidth="1"/>
    <col min="2053" max="2053" width="9.140625" style="1907"/>
    <col min="2054" max="2054" width="7.7109375" style="1907" customWidth="1"/>
    <col min="2055" max="2304" width="9.140625" style="1907"/>
    <col min="2305" max="2305" width="41" style="1907" bestFit="1" customWidth="1"/>
    <col min="2306" max="2307" width="11.28515625" style="1907" bestFit="1" customWidth="1"/>
    <col min="2308" max="2308" width="11.7109375" style="1907" bestFit="1" customWidth="1"/>
    <col min="2309" max="2309" width="9.140625" style="1907"/>
    <col min="2310" max="2310" width="7.7109375" style="1907" customWidth="1"/>
    <col min="2311" max="2560" width="9.140625" style="1907"/>
    <col min="2561" max="2561" width="41" style="1907" bestFit="1" customWidth="1"/>
    <col min="2562" max="2563" width="11.28515625" style="1907" bestFit="1" customWidth="1"/>
    <col min="2564" max="2564" width="11.7109375" style="1907" bestFit="1" customWidth="1"/>
    <col min="2565" max="2565" width="9.140625" style="1907"/>
    <col min="2566" max="2566" width="7.7109375" style="1907" customWidth="1"/>
    <col min="2567" max="2816" width="9.140625" style="1907"/>
    <col min="2817" max="2817" width="41" style="1907" bestFit="1" customWidth="1"/>
    <col min="2818" max="2819" width="11.28515625" style="1907" bestFit="1" customWidth="1"/>
    <col min="2820" max="2820" width="11.7109375" style="1907" bestFit="1" customWidth="1"/>
    <col min="2821" max="2821" width="9.140625" style="1907"/>
    <col min="2822" max="2822" width="7.7109375" style="1907" customWidth="1"/>
    <col min="2823" max="3072" width="9.140625" style="1907"/>
    <col min="3073" max="3073" width="41" style="1907" bestFit="1" customWidth="1"/>
    <col min="3074" max="3075" width="11.28515625" style="1907" bestFit="1" customWidth="1"/>
    <col min="3076" max="3076" width="11.7109375" style="1907" bestFit="1" customWidth="1"/>
    <col min="3077" max="3077" width="9.140625" style="1907"/>
    <col min="3078" max="3078" width="7.7109375" style="1907" customWidth="1"/>
    <col min="3079" max="3328" width="9.140625" style="1907"/>
    <col min="3329" max="3329" width="41" style="1907" bestFit="1" customWidth="1"/>
    <col min="3330" max="3331" width="11.28515625" style="1907" bestFit="1" customWidth="1"/>
    <col min="3332" max="3332" width="11.7109375" style="1907" bestFit="1" customWidth="1"/>
    <col min="3333" max="3333" width="9.140625" style="1907"/>
    <col min="3334" max="3334" width="7.7109375" style="1907" customWidth="1"/>
    <col min="3335" max="3584" width="9.140625" style="1907"/>
    <col min="3585" max="3585" width="41" style="1907" bestFit="1" customWidth="1"/>
    <col min="3586" max="3587" width="11.28515625" style="1907" bestFit="1" customWidth="1"/>
    <col min="3588" max="3588" width="11.7109375" style="1907" bestFit="1" customWidth="1"/>
    <col min="3589" max="3589" width="9.140625" style="1907"/>
    <col min="3590" max="3590" width="7.7109375" style="1907" customWidth="1"/>
    <col min="3591" max="3840" width="9.140625" style="1907"/>
    <col min="3841" max="3841" width="41" style="1907" bestFit="1" customWidth="1"/>
    <col min="3842" max="3843" width="11.28515625" style="1907" bestFit="1" customWidth="1"/>
    <col min="3844" max="3844" width="11.7109375" style="1907" bestFit="1" customWidth="1"/>
    <col min="3845" max="3845" width="9.140625" style="1907"/>
    <col min="3846" max="3846" width="7.7109375" style="1907" customWidth="1"/>
    <col min="3847" max="4096" width="9.140625" style="1907"/>
    <col min="4097" max="4097" width="41" style="1907" bestFit="1" customWidth="1"/>
    <col min="4098" max="4099" width="11.28515625" style="1907" bestFit="1" customWidth="1"/>
    <col min="4100" max="4100" width="11.7109375" style="1907" bestFit="1" customWidth="1"/>
    <col min="4101" max="4101" width="9.140625" style="1907"/>
    <col min="4102" max="4102" width="7.7109375" style="1907" customWidth="1"/>
    <col min="4103" max="4352" width="9.140625" style="1907"/>
    <col min="4353" max="4353" width="41" style="1907" bestFit="1" customWidth="1"/>
    <col min="4354" max="4355" width="11.28515625" style="1907" bestFit="1" customWidth="1"/>
    <col min="4356" max="4356" width="11.7109375" style="1907" bestFit="1" customWidth="1"/>
    <col min="4357" max="4357" width="9.140625" style="1907"/>
    <col min="4358" max="4358" width="7.7109375" style="1907" customWidth="1"/>
    <col min="4359" max="4608" width="9.140625" style="1907"/>
    <col min="4609" max="4609" width="41" style="1907" bestFit="1" customWidth="1"/>
    <col min="4610" max="4611" width="11.28515625" style="1907" bestFit="1" customWidth="1"/>
    <col min="4612" max="4612" width="11.7109375" style="1907" bestFit="1" customWidth="1"/>
    <col min="4613" max="4613" width="9.140625" style="1907"/>
    <col min="4614" max="4614" width="7.7109375" style="1907" customWidth="1"/>
    <col min="4615" max="4864" width="9.140625" style="1907"/>
    <col min="4865" max="4865" width="41" style="1907" bestFit="1" customWidth="1"/>
    <col min="4866" max="4867" width="11.28515625" style="1907" bestFit="1" customWidth="1"/>
    <col min="4868" max="4868" width="11.7109375" style="1907" bestFit="1" customWidth="1"/>
    <col min="4869" max="4869" width="9.140625" style="1907"/>
    <col min="4870" max="4870" width="7.7109375" style="1907" customWidth="1"/>
    <col min="4871" max="5120" width="9.140625" style="1907"/>
    <col min="5121" max="5121" width="41" style="1907" bestFit="1" customWidth="1"/>
    <col min="5122" max="5123" width="11.28515625" style="1907" bestFit="1" customWidth="1"/>
    <col min="5124" max="5124" width="11.7109375" style="1907" bestFit="1" customWidth="1"/>
    <col min="5125" max="5125" width="9.140625" style="1907"/>
    <col min="5126" max="5126" width="7.7109375" style="1907" customWidth="1"/>
    <col min="5127" max="5376" width="9.140625" style="1907"/>
    <col min="5377" max="5377" width="41" style="1907" bestFit="1" customWidth="1"/>
    <col min="5378" max="5379" width="11.28515625" style="1907" bestFit="1" customWidth="1"/>
    <col min="5380" max="5380" width="11.7109375" style="1907" bestFit="1" customWidth="1"/>
    <col min="5381" max="5381" width="9.140625" style="1907"/>
    <col min="5382" max="5382" width="7.7109375" style="1907" customWidth="1"/>
    <col min="5383" max="5632" width="9.140625" style="1907"/>
    <col min="5633" max="5633" width="41" style="1907" bestFit="1" customWidth="1"/>
    <col min="5634" max="5635" width="11.28515625" style="1907" bestFit="1" customWidth="1"/>
    <col min="5636" max="5636" width="11.7109375" style="1907" bestFit="1" customWidth="1"/>
    <col min="5637" max="5637" width="9.140625" style="1907"/>
    <col min="5638" max="5638" width="7.7109375" style="1907" customWidth="1"/>
    <col min="5639" max="5888" width="9.140625" style="1907"/>
    <col min="5889" max="5889" width="41" style="1907" bestFit="1" customWidth="1"/>
    <col min="5890" max="5891" width="11.28515625" style="1907" bestFit="1" customWidth="1"/>
    <col min="5892" max="5892" width="11.7109375" style="1907" bestFit="1" customWidth="1"/>
    <col min="5893" max="5893" width="9.140625" style="1907"/>
    <col min="5894" max="5894" width="7.7109375" style="1907" customWidth="1"/>
    <col min="5895" max="6144" width="9.140625" style="1907"/>
    <col min="6145" max="6145" width="41" style="1907" bestFit="1" customWidth="1"/>
    <col min="6146" max="6147" width="11.28515625" style="1907" bestFit="1" customWidth="1"/>
    <col min="6148" max="6148" width="11.7109375" style="1907" bestFit="1" customWidth="1"/>
    <col min="6149" max="6149" width="9.140625" style="1907"/>
    <col min="6150" max="6150" width="7.7109375" style="1907" customWidth="1"/>
    <col min="6151" max="6400" width="9.140625" style="1907"/>
    <col min="6401" max="6401" width="41" style="1907" bestFit="1" customWidth="1"/>
    <col min="6402" max="6403" width="11.28515625" style="1907" bestFit="1" customWidth="1"/>
    <col min="6404" max="6404" width="11.7109375" style="1907" bestFit="1" customWidth="1"/>
    <col min="6405" max="6405" width="9.140625" style="1907"/>
    <col min="6406" max="6406" width="7.7109375" style="1907" customWidth="1"/>
    <col min="6407" max="6656" width="9.140625" style="1907"/>
    <col min="6657" max="6657" width="41" style="1907" bestFit="1" customWidth="1"/>
    <col min="6658" max="6659" width="11.28515625" style="1907" bestFit="1" customWidth="1"/>
    <col min="6660" max="6660" width="11.7109375" style="1907" bestFit="1" customWidth="1"/>
    <col min="6661" max="6661" width="9.140625" style="1907"/>
    <col min="6662" max="6662" width="7.7109375" style="1907" customWidth="1"/>
    <col min="6663" max="6912" width="9.140625" style="1907"/>
    <col min="6913" max="6913" width="41" style="1907" bestFit="1" customWidth="1"/>
    <col min="6914" max="6915" width="11.28515625" style="1907" bestFit="1" customWidth="1"/>
    <col min="6916" max="6916" width="11.7109375" style="1907" bestFit="1" customWidth="1"/>
    <col min="6917" max="6917" width="9.140625" style="1907"/>
    <col min="6918" max="6918" width="7.7109375" style="1907" customWidth="1"/>
    <col min="6919" max="7168" width="9.140625" style="1907"/>
    <col min="7169" max="7169" width="41" style="1907" bestFit="1" customWidth="1"/>
    <col min="7170" max="7171" width="11.28515625" style="1907" bestFit="1" customWidth="1"/>
    <col min="7172" max="7172" width="11.7109375" style="1907" bestFit="1" customWidth="1"/>
    <col min="7173" max="7173" width="9.140625" style="1907"/>
    <col min="7174" max="7174" width="7.7109375" style="1907" customWidth="1"/>
    <col min="7175" max="7424" width="9.140625" style="1907"/>
    <col min="7425" max="7425" width="41" style="1907" bestFit="1" customWidth="1"/>
    <col min="7426" max="7427" width="11.28515625" style="1907" bestFit="1" customWidth="1"/>
    <col min="7428" max="7428" width="11.7109375" style="1907" bestFit="1" customWidth="1"/>
    <col min="7429" max="7429" width="9.140625" style="1907"/>
    <col min="7430" max="7430" width="7.7109375" style="1907" customWidth="1"/>
    <col min="7431" max="7680" width="9.140625" style="1907"/>
    <col min="7681" max="7681" width="41" style="1907" bestFit="1" customWidth="1"/>
    <col min="7682" max="7683" width="11.28515625" style="1907" bestFit="1" customWidth="1"/>
    <col min="7684" max="7684" width="11.7109375" style="1907" bestFit="1" customWidth="1"/>
    <col min="7685" max="7685" width="9.140625" style="1907"/>
    <col min="7686" max="7686" width="7.7109375" style="1907" customWidth="1"/>
    <col min="7687" max="7936" width="9.140625" style="1907"/>
    <col min="7937" max="7937" width="41" style="1907" bestFit="1" customWidth="1"/>
    <col min="7938" max="7939" width="11.28515625" style="1907" bestFit="1" customWidth="1"/>
    <col min="7940" max="7940" width="11.7109375" style="1907" bestFit="1" customWidth="1"/>
    <col min="7941" max="7941" width="9.140625" style="1907"/>
    <col min="7942" max="7942" width="7.7109375" style="1907" customWidth="1"/>
    <col min="7943" max="8192" width="9.140625" style="1907"/>
    <col min="8193" max="8193" width="41" style="1907" bestFit="1" customWidth="1"/>
    <col min="8194" max="8195" width="11.28515625" style="1907" bestFit="1" customWidth="1"/>
    <col min="8196" max="8196" width="11.7109375" style="1907" bestFit="1" customWidth="1"/>
    <col min="8197" max="8197" width="9.140625" style="1907"/>
    <col min="8198" max="8198" width="7.7109375" style="1907" customWidth="1"/>
    <col min="8199" max="8448" width="9.140625" style="1907"/>
    <col min="8449" max="8449" width="41" style="1907" bestFit="1" customWidth="1"/>
    <col min="8450" max="8451" width="11.28515625" style="1907" bestFit="1" customWidth="1"/>
    <col min="8452" max="8452" width="11.7109375" style="1907" bestFit="1" customWidth="1"/>
    <col min="8453" max="8453" width="9.140625" style="1907"/>
    <col min="8454" max="8454" width="7.7109375" style="1907" customWidth="1"/>
    <col min="8455" max="8704" width="9.140625" style="1907"/>
    <col min="8705" max="8705" width="41" style="1907" bestFit="1" customWidth="1"/>
    <col min="8706" max="8707" width="11.28515625" style="1907" bestFit="1" customWidth="1"/>
    <col min="8708" max="8708" width="11.7109375" style="1907" bestFit="1" customWidth="1"/>
    <col min="8709" max="8709" width="9.140625" style="1907"/>
    <col min="8710" max="8710" width="7.7109375" style="1907" customWidth="1"/>
    <col min="8711" max="8960" width="9.140625" style="1907"/>
    <col min="8961" max="8961" width="41" style="1907" bestFit="1" customWidth="1"/>
    <col min="8962" max="8963" width="11.28515625" style="1907" bestFit="1" customWidth="1"/>
    <col min="8964" max="8964" width="11.7109375" style="1907" bestFit="1" customWidth="1"/>
    <col min="8965" max="8965" width="9.140625" style="1907"/>
    <col min="8966" max="8966" width="7.7109375" style="1907" customWidth="1"/>
    <col min="8967" max="9216" width="9.140625" style="1907"/>
    <col min="9217" max="9217" width="41" style="1907" bestFit="1" customWidth="1"/>
    <col min="9218" max="9219" width="11.28515625" style="1907" bestFit="1" customWidth="1"/>
    <col min="9220" max="9220" width="11.7109375" style="1907" bestFit="1" customWidth="1"/>
    <col min="9221" max="9221" width="9.140625" style="1907"/>
    <col min="9222" max="9222" width="7.7109375" style="1907" customWidth="1"/>
    <col min="9223" max="9472" width="9.140625" style="1907"/>
    <col min="9473" max="9473" width="41" style="1907" bestFit="1" customWidth="1"/>
    <col min="9474" max="9475" width="11.28515625" style="1907" bestFit="1" customWidth="1"/>
    <col min="9476" max="9476" width="11.7109375" style="1907" bestFit="1" customWidth="1"/>
    <col min="9477" max="9477" width="9.140625" style="1907"/>
    <col min="9478" max="9478" width="7.7109375" style="1907" customWidth="1"/>
    <col min="9479" max="9728" width="9.140625" style="1907"/>
    <col min="9729" max="9729" width="41" style="1907" bestFit="1" customWidth="1"/>
    <col min="9730" max="9731" width="11.28515625" style="1907" bestFit="1" customWidth="1"/>
    <col min="9732" max="9732" width="11.7109375" style="1907" bestFit="1" customWidth="1"/>
    <col min="9733" max="9733" width="9.140625" style="1907"/>
    <col min="9734" max="9734" width="7.7109375" style="1907" customWidth="1"/>
    <col min="9735" max="9984" width="9.140625" style="1907"/>
    <col min="9985" max="9985" width="41" style="1907" bestFit="1" customWidth="1"/>
    <col min="9986" max="9987" width="11.28515625" style="1907" bestFit="1" customWidth="1"/>
    <col min="9988" max="9988" width="11.7109375" style="1907" bestFit="1" customWidth="1"/>
    <col min="9989" max="9989" width="9.140625" style="1907"/>
    <col min="9990" max="9990" width="7.7109375" style="1907" customWidth="1"/>
    <col min="9991" max="10240" width="9.140625" style="1907"/>
    <col min="10241" max="10241" width="41" style="1907" bestFit="1" customWidth="1"/>
    <col min="10242" max="10243" width="11.28515625" style="1907" bestFit="1" customWidth="1"/>
    <col min="10244" max="10244" width="11.7109375" style="1907" bestFit="1" customWidth="1"/>
    <col min="10245" max="10245" width="9.140625" style="1907"/>
    <col min="10246" max="10246" width="7.7109375" style="1907" customWidth="1"/>
    <col min="10247" max="10496" width="9.140625" style="1907"/>
    <col min="10497" max="10497" width="41" style="1907" bestFit="1" customWidth="1"/>
    <col min="10498" max="10499" width="11.28515625" style="1907" bestFit="1" customWidth="1"/>
    <col min="10500" max="10500" width="11.7109375" style="1907" bestFit="1" customWidth="1"/>
    <col min="10501" max="10501" width="9.140625" style="1907"/>
    <col min="10502" max="10502" width="7.7109375" style="1907" customWidth="1"/>
    <col min="10503" max="10752" width="9.140625" style="1907"/>
    <col min="10753" max="10753" width="41" style="1907" bestFit="1" customWidth="1"/>
    <col min="10754" max="10755" width="11.28515625" style="1907" bestFit="1" customWidth="1"/>
    <col min="10756" max="10756" width="11.7109375" style="1907" bestFit="1" customWidth="1"/>
    <col min="10757" max="10757" width="9.140625" style="1907"/>
    <col min="10758" max="10758" width="7.7109375" style="1907" customWidth="1"/>
    <col min="10759" max="11008" width="9.140625" style="1907"/>
    <col min="11009" max="11009" width="41" style="1907" bestFit="1" customWidth="1"/>
    <col min="11010" max="11011" width="11.28515625" style="1907" bestFit="1" customWidth="1"/>
    <col min="11012" max="11012" width="11.7109375" style="1907" bestFit="1" customWidth="1"/>
    <col min="11013" max="11013" width="9.140625" style="1907"/>
    <col min="11014" max="11014" width="7.7109375" style="1907" customWidth="1"/>
    <col min="11015" max="11264" width="9.140625" style="1907"/>
    <col min="11265" max="11265" width="41" style="1907" bestFit="1" customWidth="1"/>
    <col min="11266" max="11267" width="11.28515625" style="1907" bestFit="1" customWidth="1"/>
    <col min="11268" max="11268" width="11.7109375" style="1907" bestFit="1" customWidth="1"/>
    <col min="11269" max="11269" width="9.140625" style="1907"/>
    <col min="11270" max="11270" width="7.7109375" style="1907" customWidth="1"/>
    <col min="11271" max="11520" width="9.140625" style="1907"/>
    <col min="11521" max="11521" width="41" style="1907" bestFit="1" customWidth="1"/>
    <col min="11522" max="11523" width="11.28515625" style="1907" bestFit="1" customWidth="1"/>
    <col min="11524" max="11524" width="11.7109375" style="1907" bestFit="1" customWidth="1"/>
    <col min="11525" max="11525" width="9.140625" style="1907"/>
    <col min="11526" max="11526" width="7.7109375" style="1907" customWidth="1"/>
    <col min="11527" max="11776" width="9.140625" style="1907"/>
    <col min="11777" max="11777" width="41" style="1907" bestFit="1" customWidth="1"/>
    <col min="11778" max="11779" width="11.28515625" style="1907" bestFit="1" customWidth="1"/>
    <col min="11780" max="11780" width="11.7109375" style="1907" bestFit="1" customWidth="1"/>
    <col min="11781" max="11781" width="9.140625" style="1907"/>
    <col min="11782" max="11782" width="7.7109375" style="1907" customWidth="1"/>
    <col min="11783" max="12032" width="9.140625" style="1907"/>
    <col min="12033" max="12033" width="41" style="1907" bestFit="1" customWidth="1"/>
    <col min="12034" max="12035" width="11.28515625" style="1907" bestFit="1" customWidth="1"/>
    <col min="12036" max="12036" width="11.7109375" style="1907" bestFit="1" customWidth="1"/>
    <col min="12037" max="12037" width="9.140625" style="1907"/>
    <col min="12038" max="12038" width="7.7109375" style="1907" customWidth="1"/>
    <col min="12039" max="12288" width="9.140625" style="1907"/>
    <col min="12289" max="12289" width="41" style="1907" bestFit="1" customWidth="1"/>
    <col min="12290" max="12291" width="11.28515625" style="1907" bestFit="1" customWidth="1"/>
    <col min="12292" max="12292" width="11.7109375" style="1907" bestFit="1" customWidth="1"/>
    <col min="12293" max="12293" width="9.140625" style="1907"/>
    <col min="12294" max="12294" width="7.7109375" style="1907" customWidth="1"/>
    <col min="12295" max="12544" width="9.140625" style="1907"/>
    <col min="12545" max="12545" width="41" style="1907" bestFit="1" customWidth="1"/>
    <col min="12546" max="12547" width="11.28515625" style="1907" bestFit="1" customWidth="1"/>
    <col min="12548" max="12548" width="11.7109375" style="1907" bestFit="1" customWidth="1"/>
    <col min="12549" max="12549" width="9.140625" style="1907"/>
    <col min="12550" max="12550" width="7.7109375" style="1907" customWidth="1"/>
    <col min="12551" max="12800" width="9.140625" style="1907"/>
    <col min="12801" max="12801" width="41" style="1907" bestFit="1" customWidth="1"/>
    <col min="12802" max="12803" width="11.28515625" style="1907" bestFit="1" customWidth="1"/>
    <col min="12804" max="12804" width="11.7109375" style="1907" bestFit="1" customWidth="1"/>
    <col min="12805" max="12805" width="9.140625" style="1907"/>
    <col min="12806" max="12806" width="7.7109375" style="1907" customWidth="1"/>
    <col min="12807" max="13056" width="9.140625" style="1907"/>
    <col min="13057" max="13057" width="41" style="1907" bestFit="1" customWidth="1"/>
    <col min="13058" max="13059" width="11.28515625" style="1907" bestFit="1" customWidth="1"/>
    <col min="13060" max="13060" width="11.7109375" style="1907" bestFit="1" customWidth="1"/>
    <col min="13061" max="13061" width="9.140625" style="1907"/>
    <col min="13062" max="13062" width="7.7109375" style="1907" customWidth="1"/>
    <col min="13063" max="13312" width="9.140625" style="1907"/>
    <col min="13313" max="13313" width="41" style="1907" bestFit="1" customWidth="1"/>
    <col min="13314" max="13315" width="11.28515625" style="1907" bestFit="1" customWidth="1"/>
    <col min="13316" max="13316" width="11.7109375" style="1907" bestFit="1" customWidth="1"/>
    <col min="13317" max="13317" width="9.140625" style="1907"/>
    <col min="13318" max="13318" width="7.7109375" style="1907" customWidth="1"/>
    <col min="13319" max="13568" width="9.140625" style="1907"/>
    <col min="13569" max="13569" width="41" style="1907" bestFit="1" customWidth="1"/>
    <col min="13570" max="13571" width="11.28515625" style="1907" bestFit="1" customWidth="1"/>
    <col min="13572" max="13572" width="11.7109375" style="1907" bestFit="1" customWidth="1"/>
    <col min="13573" max="13573" width="9.140625" style="1907"/>
    <col min="13574" max="13574" width="7.7109375" style="1907" customWidth="1"/>
    <col min="13575" max="13824" width="9.140625" style="1907"/>
    <col min="13825" max="13825" width="41" style="1907" bestFit="1" customWidth="1"/>
    <col min="13826" max="13827" width="11.28515625" style="1907" bestFit="1" customWidth="1"/>
    <col min="13828" max="13828" width="11.7109375" style="1907" bestFit="1" customWidth="1"/>
    <col min="13829" max="13829" width="9.140625" style="1907"/>
    <col min="13830" max="13830" width="7.7109375" style="1907" customWidth="1"/>
    <col min="13831" max="14080" width="9.140625" style="1907"/>
    <col min="14081" max="14081" width="41" style="1907" bestFit="1" customWidth="1"/>
    <col min="14082" max="14083" width="11.28515625" style="1907" bestFit="1" customWidth="1"/>
    <col min="14084" max="14084" width="11.7109375" style="1907" bestFit="1" customWidth="1"/>
    <col min="14085" max="14085" width="9.140625" style="1907"/>
    <col min="14086" max="14086" width="7.7109375" style="1907" customWidth="1"/>
    <col min="14087" max="14336" width="9.140625" style="1907"/>
    <col min="14337" max="14337" width="41" style="1907" bestFit="1" customWidth="1"/>
    <col min="14338" max="14339" width="11.28515625" style="1907" bestFit="1" customWidth="1"/>
    <col min="14340" max="14340" width="11.7109375" style="1907" bestFit="1" customWidth="1"/>
    <col min="14341" max="14341" width="9.140625" style="1907"/>
    <col min="14342" max="14342" width="7.7109375" style="1907" customWidth="1"/>
    <col min="14343" max="14592" width="9.140625" style="1907"/>
    <col min="14593" max="14593" width="41" style="1907" bestFit="1" customWidth="1"/>
    <col min="14594" max="14595" width="11.28515625" style="1907" bestFit="1" customWidth="1"/>
    <col min="14596" max="14596" width="11.7109375" style="1907" bestFit="1" customWidth="1"/>
    <col min="14597" max="14597" width="9.140625" style="1907"/>
    <col min="14598" max="14598" width="7.7109375" style="1907" customWidth="1"/>
    <col min="14599" max="14848" width="9.140625" style="1907"/>
    <col min="14849" max="14849" width="41" style="1907" bestFit="1" customWidth="1"/>
    <col min="14850" max="14851" width="11.28515625" style="1907" bestFit="1" customWidth="1"/>
    <col min="14852" max="14852" width="11.7109375" style="1907" bestFit="1" customWidth="1"/>
    <col min="14853" max="14853" width="9.140625" style="1907"/>
    <col min="14854" max="14854" width="7.7109375" style="1907" customWidth="1"/>
    <col min="14855" max="15104" width="9.140625" style="1907"/>
    <col min="15105" max="15105" width="41" style="1907" bestFit="1" customWidth="1"/>
    <col min="15106" max="15107" width="11.28515625" style="1907" bestFit="1" customWidth="1"/>
    <col min="15108" max="15108" width="11.7109375" style="1907" bestFit="1" customWidth="1"/>
    <col min="15109" max="15109" width="9.140625" style="1907"/>
    <col min="15110" max="15110" width="7.7109375" style="1907" customWidth="1"/>
    <col min="15111" max="15360" width="9.140625" style="1907"/>
    <col min="15361" max="15361" width="41" style="1907" bestFit="1" customWidth="1"/>
    <col min="15362" max="15363" width="11.28515625" style="1907" bestFit="1" customWidth="1"/>
    <col min="15364" max="15364" width="11.7109375" style="1907" bestFit="1" customWidth="1"/>
    <col min="15365" max="15365" width="9.140625" style="1907"/>
    <col min="15366" max="15366" width="7.7109375" style="1907" customWidth="1"/>
    <col min="15367" max="15616" width="9.140625" style="1907"/>
    <col min="15617" max="15617" width="41" style="1907" bestFit="1" customWidth="1"/>
    <col min="15618" max="15619" width="11.28515625" style="1907" bestFit="1" customWidth="1"/>
    <col min="15620" max="15620" width="11.7109375" style="1907" bestFit="1" customWidth="1"/>
    <col min="15621" max="15621" width="9.140625" style="1907"/>
    <col min="15622" max="15622" width="7.7109375" style="1907" customWidth="1"/>
    <col min="15623" max="15872" width="9.140625" style="1907"/>
    <col min="15873" max="15873" width="41" style="1907" bestFit="1" customWidth="1"/>
    <col min="15874" max="15875" width="11.28515625" style="1907" bestFit="1" customWidth="1"/>
    <col min="15876" max="15876" width="11.7109375" style="1907" bestFit="1" customWidth="1"/>
    <col min="15877" max="15877" width="9.140625" style="1907"/>
    <col min="15878" max="15878" width="7.7109375" style="1907" customWidth="1"/>
    <col min="15879" max="16128" width="9.140625" style="1907"/>
    <col min="16129" max="16129" width="41" style="1907" bestFit="1" customWidth="1"/>
    <col min="16130" max="16131" width="11.28515625" style="1907" bestFit="1" customWidth="1"/>
    <col min="16132" max="16132" width="11.7109375" style="1907" bestFit="1" customWidth="1"/>
    <col min="16133" max="16133" width="9.140625" style="1907"/>
    <col min="16134" max="16134" width="7.7109375" style="1907" customWidth="1"/>
    <col min="16135" max="16384" width="9.140625" style="1907"/>
  </cols>
  <sheetData>
    <row r="1" spans="1:22">
      <c r="A1" s="3289" t="s">
        <v>1774</v>
      </c>
      <c r="B1" s="3289"/>
      <c r="C1" s="3289"/>
      <c r="D1" s="3289"/>
      <c r="E1" s="3289"/>
      <c r="F1" s="3289"/>
      <c r="G1" s="3289"/>
      <c r="H1" s="3289"/>
      <c r="I1" s="1985"/>
      <c r="J1" s="1985"/>
      <c r="K1" s="1985"/>
    </row>
    <row r="2" spans="1:22">
      <c r="A2" s="3310" t="s">
        <v>30</v>
      </c>
      <c r="B2" s="3310"/>
      <c r="C2" s="3310"/>
      <c r="D2" s="3310"/>
      <c r="E2" s="3310"/>
      <c r="F2" s="3310"/>
      <c r="G2" s="3310"/>
      <c r="H2" s="3310"/>
      <c r="I2" s="2027"/>
      <c r="J2" s="2027"/>
      <c r="K2" s="2027"/>
    </row>
    <row r="3" spans="1:22">
      <c r="A3" s="3310" t="s">
        <v>1674</v>
      </c>
      <c r="B3" s="3310"/>
      <c r="C3" s="3310"/>
      <c r="D3" s="3310"/>
      <c r="E3" s="3310"/>
      <c r="F3" s="3310"/>
      <c r="G3" s="3310"/>
      <c r="H3" s="3310"/>
      <c r="I3" s="2027"/>
      <c r="J3" s="2027"/>
      <c r="K3" s="2027"/>
    </row>
    <row r="4" spans="1:22" ht="16.5" thickBot="1">
      <c r="G4" s="3291" t="s">
        <v>1673</v>
      </c>
      <c r="H4" s="3291"/>
    </row>
    <row r="5" spans="1:22" ht="19.5" customHeight="1" thickTop="1">
      <c r="A5" s="3311" t="s">
        <v>56</v>
      </c>
      <c r="B5" s="1982">
        <f>'38.MS y-o-y'!B5</f>
        <v>2024</v>
      </c>
      <c r="C5" s="1982">
        <f>'38.MS y-o-y'!C5</f>
        <v>2025</v>
      </c>
      <c r="D5" s="1982">
        <f>'38.MS y-o-y'!D5</f>
        <v>2026</v>
      </c>
      <c r="E5" s="3294" t="str">
        <f>'38.MS y-o-y'!E5:H5</f>
        <v xml:space="preserve">Changes </v>
      </c>
      <c r="F5" s="3295"/>
      <c r="G5" s="3295"/>
      <c r="H5" s="3296"/>
    </row>
    <row r="6" spans="1:22">
      <c r="A6" s="3312"/>
      <c r="B6" s="3287" t="str">
        <f>'38.MS y-o-y'!B6:B7</f>
        <v>Apr</v>
      </c>
      <c r="C6" s="3287" t="str">
        <f>'38.MS y-o-y'!C6:C7</f>
        <v xml:space="preserve">Apr (R) </v>
      </c>
      <c r="D6" s="3287" t="str">
        <f>'38.MS y-o-y'!D6:D7</f>
        <v>Apr (P)</v>
      </c>
      <c r="E6" s="3297" t="str">
        <f>'38.MS y-o-y'!E6:F6</f>
        <v>2024/25</v>
      </c>
      <c r="F6" s="3299"/>
      <c r="G6" s="3297" t="str">
        <f>'38.MS y-o-y'!G6:H6</f>
        <v>2025/26</v>
      </c>
      <c r="H6" s="3298"/>
      <c r="I6" s="2003"/>
    </row>
    <row r="7" spans="1:22">
      <c r="A7" s="3312"/>
      <c r="B7" s="3288"/>
      <c r="C7" s="3288"/>
      <c r="D7" s="3288"/>
      <c r="E7" s="2026" t="str">
        <f>'38.MS y-o-y'!E7</f>
        <v>Amount</v>
      </c>
      <c r="F7" s="2026" t="str">
        <f>'38.MS y-o-y'!F7</f>
        <v>Percent</v>
      </c>
      <c r="G7" s="2026" t="str">
        <f>'38.MS y-o-y'!G7</f>
        <v>Amount</v>
      </c>
      <c r="H7" s="2025" t="str">
        <f>'38.MS y-o-y'!H7</f>
        <v>Percent</v>
      </c>
      <c r="I7" s="2003"/>
    </row>
    <row r="8" spans="1:22" ht="19.5" customHeight="1">
      <c r="A8" s="1977" t="s">
        <v>1728</v>
      </c>
      <c r="B8" s="1950">
        <v>1794268.7249032117</v>
      </c>
      <c r="C8" s="1950">
        <v>2273660.9584206906</v>
      </c>
      <c r="D8" s="1950">
        <v>3358921.9917723676</v>
      </c>
      <c r="E8" s="1950">
        <v>479392.23351747892</v>
      </c>
      <c r="F8" s="2020">
        <v>26.717973002808638</v>
      </c>
      <c r="G8" s="1950">
        <v>1085261.033351677</v>
      </c>
      <c r="H8" s="1960">
        <v>47.731876176715069</v>
      </c>
      <c r="M8" s="1912"/>
      <c r="N8" s="1912"/>
      <c r="O8" s="1912"/>
      <c r="P8" s="1910"/>
      <c r="Q8" s="1910"/>
      <c r="R8" s="1910"/>
      <c r="S8" s="1910"/>
      <c r="T8" s="1910"/>
      <c r="U8" s="1910"/>
      <c r="V8" s="1910"/>
    </row>
    <row r="9" spans="1:22" ht="19.5" customHeight="1">
      <c r="A9" s="1941" t="s">
        <v>1727</v>
      </c>
      <c r="B9" s="1938">
        <v>79566.519774010012</v>
      </c>
      <c r="C9" s="1938">
        <v>110885.4476805</v>
      </c>
      <c r="D9" s="1938">
        <v>252213.19782454</v>
      </c>
      <c r="E9" s="1938">
        <v>31318.927906489989</v>
      </c>
      <c r="F9" s="2021">
        <v>39.361942680720539</v>
      </c>
      <c r="G9" s="1938">
        <v>141327.75014403998</v>
      </c>
      <c r="H9" s="1933">
        <v>127.45383014663471</v>
      </c>
      <c r="M9" s="1912"/>
      <c r="N9" s="1912"/>
      <c r="O9" s="1912"/>
      <c r="P9" s="1910"/>
      <c r="Q9" s="1910"/>
      <c r="R9" s="1910"/>
      <c r="S9" s="1910"/>
      <c r="T9" s="1910"/>
      <c r="U9" s="1910"/>
      <c r="V9" s="1910"/>
    </row>
    <row r="10" spans="1:22" ht="19.5" customHeight="1">
      <c r="A10" s="1941" t="s">
        <v>1726</v>
      </c>
      <c r="B10" s="1938">
        <v>23694.902088435105</v>
      </c>
      <c r="C10" s="1938">
        <v>23341.670481093239</v>
      </c>
      <c r="D10" s="1938">
        <v>21050.550956250168</v>
      </c>
      <c r="E10" s="1938">
        <v>-353.23160734186604</v>
      </c>
      <c r="F10" s="2021">
        <v>-1.4907493857688048</v>
      </c>
      <c r="G10" s="1938">
        <v>-2291.1195248430704</v>
      </c>
      <c r="H10" s="1933">
        <v>-9.8155765102539601</v>
      </c>
      <c r="M10" s="1912"/>
      <c r="N10" s="1912"/>
      <c r="O10" s="1912"/>
      <c r="P10" s="1910"/>
      <c r="Q10" s="1910"/>
      <c r="R10" s="1910"/>
      <c r="S10" s="1910"/>
      <c r="T10" s="1910"/>
      <c r="U10" s="1910"/>
      <c r="V10" s="1910"/>
    </row>
    <row r="11" spans="1:22" ht="19.5" customHeight="1">
      <c r="A11" s="1941" t="s">
        <v>1725</v>
      </c>
      <c r="B11" s="1938">
        <v>2799.4806583765558</v>
      </c>
      <c r="C11" s="1938">
        <v>2978.2630756473777</v>
      </c>
      <c r="D11" s="1938">
        <v>3249.8797521578831</v>
      </c>
      <c r="E11" s="1938">
        <v>178.78241727082195</v>
      </c>
      <c r="F11" s="2021">
        <v>6.3862708511977893</v>
      </c>
      <c r="G11" s="1938">
        <v>271.61667651050539</v>
      </c>
      <c r="H11" s="1933">
        <v>9.1199692442033431</v>
      </c>
      <c r="M11" s="1912"/>
      <c r="N11" s="1912"/>
      <c r="O11" s="1912"/>
      <c r="P11" s="1910"/>
      <c r="Q11" s="1910"/>
      <c r="R11" s="1910"/>
      <c r="S11" s="1910"/>
      <c r="T11" s="1910"/>
      <c r="U11" s="1910"/>
      <c r="V11" s="1910"/>
    </row>
    <row r="12" spans="1:22" ht="19.5" customHeight="1">
      <c r="A12" s="1941" t="s">
        <v>1724</v>
      </c>
      <c r="B12" s="1938">
        <v>1688207.82238239</v>
      </c>
      <c r="C12" s="1938">
        <v>2136455.5771834501</v>
      </c>
      <c r="D12" s="1938">
        <v>3082408.3632394196</v>
      </c>
      <c r="E12" s="1938">
        <v>448247.75480106007</v>
      </c>
      <c r="F12" s="2021">
        <v>26.551692798609071</v>
      </c>
      <c r="G12" s="1938">
        <v>945952.78605596954</v>
      </c>
      <c r="H12" s="1933">
        <v>44.276735550151052</v>
      </c>
      <c r="M12" s="1912"/>
      <c r="N12" s="1912"/>
      <c r="O12" s="1912"/>
      <c r="P12" s="1910"/>
      <c r="Q12" s="1910"/>
      <c r="R12" s="1910"/>
      <c r="S12" s="1910"/>
      <c r="T12" s="1910"/>
      <c r="U12" s="1910"/>
      <c r="V12" s="1910"/>
    </row>
    <row r="13" spans="1:22" ht="19.5" customHeight="1">
      <c r="A13" s="1977" t="s">
        <v>1723</v>
      </c>
      <c r="B13" s="1950">
        <v>23246.674999999999</v>
      </c>
      <c r="C13" s="1950">
        <v>22664.399999999998</v>
      </c>
      <c r="D13" s="1950">
        <v>10687.6</v>
      </c>
      <c r="E13" s="1950">
        <v>-582.27500000000146</v>
      </c>
      <c r="F13" s="2020">
        <v>-2.5047668107374559</v>
      </c>
      <c r="G13" s="1950">
        <v>-11976.799999999997</v>
      </c>
      <c r="H13" s="1960">
        <v>-52.844107940205774</v>
      </c>
      <c r="M13" s="1912"/>
      <c r="N13" s="1912"/>
      <c r="O13" s="1912"/>
      <c r="P13" s="1910"/>
      <c r="Q13" s="1910"/>
      <c r="R13" s="1910"/>
      <c r="S13" s="1910"/>
      <c r="T13" s="1910"/>
      <c r="U13" s="1910"/>
      <c r="V13" s="1910"/>
    </row>
    <row r="14" spans="1:22" ht="19.5" customHeight="1">
      <c r="A14" s="1941" t="s">
        <v>1722</v>
      </c>
      <c r="B14" s="1938">
        <v>0</v>
      </c>
      <c r="C14" s="1938">
        <v>2267.5</v>
      </c>
      <c r="D14" s="1938">
        <v>0</v>
      </c>
      <c r="E14" s="1938">
        <v>2267.5</v>
      </c>
      <c r="F14" s="2021" t="s">
        <v>62</v>
      </c>
      <c r="G14" s="1938">
        <v>-2267.5</v>
      </c>
      <c r="H14" s="1933">
        <v>-100</v>
      </c>
      <c r="M14" s="1912"/>
      <c r="N14" s="1912"/>
      <c r="O14" s="1912"/>
      <c r="P14" s="1910"/>
      <c r="Q14" s="1910"/>
      <c r="R14" s="1910"/>
      <c r="S14" s="1910"/>
      <c r="T14" s="1910"/>
      <c r="U14" s="1910"/>
      <c r="V14" s="1910"/>
    </row>
    <row r="15" spans="1:22" ht="19.5" customHeight="1">
      <c r="A15" s="1941" t="s">
        <v>1721</v>
      </c>
      <c r="B15" s="1938">
        <v>19333.974999999999</v>
      </c>
      <c r="C15" s="1938">
        <v>16484</v>
      </c>
      <c r="D15" s="1938">
        <v>8786.2000000000007</v>
      </c>
      <c r="E15" s="1938">
        <v>-2849.9749999999985</v>
      </c>
      <c r="F15" s="2021">
        <v>-14.740760759233416</v>
      </c>
      <c r="G15" s="1938">
        <v>-7697.7999999999993</v>
      </c>
      <c r="H15" s="1933">
        <v>-46.698616840572669</v>
      </c>
      <c r="M15" s="1912"/>
      <c r="N15" s="1912"/>
      <c r="O15" s="1912"/>
      <c r="P15" s="1910"/>
      <c r="Q15" s="1910"/>
      <c r="R15" s="1910"/>
      <c r="S15" s="1910"/>
      <c r="T15" s="1910"/>
      <c r="U15" s="1910"/>
      <c r="V15" s="1910"/>
    </row>
    <row r="16" spans="1:22" ht="19.5" customHeight="1">
      <c r="A16" s="1941" t="s">
        <v>1720</v>
      </c>
      <c r="B16" s="1938">
        <v>3912.7000000000007</v>
      </c>
      <c r="C16" s="1938">
        <v>3912.8999999999978</v>
      </c>
      <c r="D16" s="1938">
        <v>1901.3999999999996</v>
      </c>
      <c r="E16" s="1938">
        <v>0.19999999999708962</v>
      </c>
      <c r="F16" s="2021">
        <v>5.1115597923962882E-3</v>
      </c>
      <c r="G16" s="1938">
        <v>-2011.4999999999982</v>
      </c>
      <c r="H16" s="1933">
        <v>-51.406884919113679</v>
      </c>
      <c r="M16" s="1912"/>
      <c r="N16" s="1912"/>
      <c r="O16" s="1912"/>
      <c r="P16" s="1910"/>
      <c r="Q16" s="1910"/>
      <c r="R16" s="1910"/>
      <c r="S16" s="1910"/>
      <c r="T16" s="1910"/>
      <c r="U16" s="1910"/>
      <c r="V16" s="1910"/>
    </row>
    <row r="17" spans="1:22" ht="19.5" customHeight="1">
      <c r="A17" s="1941" t="s">
        <v>1719</v>
      </c>
      <c r="B17" s="1938">
        <v>0</v>
      </c>
      <c r="C17" s="1938">
        <v>0</v>
      </c>
      <c r="D17" s="1938">
        <v>0</v>
      </c>
      <c r="E17" s="1938">
        <v>0</v>
      </c>
      <c r="F17" s="2022" t="s">
        <v>62</v>
      </c>
      <c r="G17" s="1938">
        <v>0</v>
      </c>
      <c r="H17" s="2001" t="s">
        <v>62</v>
      </c>
      <c r="M17" s="1912"/>
      <c r="N17" s="1912"/>
      <c r="O17" s="1912"/>
      <c r="P17" s="1910"/>
      <c r="Q17" s="1910"/>
      <c r="R17" s="1910"/>
      <c r="S17" s="1910"/>
      <c r="T17" s="1910"/>
      <c r="U17" s="1910"/>
      <c r="V17" s="1910"/>
    </row>
    <row r="18" spans="1:22" ht="19.5" customHeight="1">
      <c r="A18" s="2013" t="s">
        <v>1718</v>
      </c>
      <c r="B18" s="1950">
        <v>33.645250000000004</v>
      </c>
      <c r="C18" s="1950">
        <v>33.645250000000004</v>
      </c>
      <c r="D18" s="1950">
        <v>30.565245999999998</v>
      </c>
      <c r="E18" s="1950">
        <v>0</v>
      </c>
      <c r="F18" s="2020">
        <v>0</v>
      </c>
      <c r="G18" s="1950">
        <v>-3.080004000000006</v>
      </c>
      <c r="H18" s="1960">
        <v>-9.154350168300148</v>
      </c>
      <c r="M18" s="1912"/>
      <c r="N18" s="1912"/>
      <c r="O18" s="1912"/>
      <c r="P18" s="1910"/>
      <c r="Q18" s="1910"/>
      <c r="R18" s="1910"/>
      <c r="S18" s="1910"/>
      <c r="T18" s="1910"/>
      <c r="U18" s="1910"/>
      <c r="V18" s="1910"/>
    </row>
    <row r="19" spans="1:22" ht="19.5" customHeight="1">
      <c r="A19" s="1977" t="s">
        <v>1717</v>
      </c>
      <c r="B19" s="1950">
        <v>643.68970964080995</v>
      </c>
      <c r="C19" s="1950">
        <v>613.69150964080995</v>
      </c>
      <c r="D19" s="1950">
        <v>611.91500500000006</v>
      </c>
      <c r="E19" s="1950">
        <v>-29.998199999999997</v>
      </c>
      <c r="F19" s="2020">
        <v>-4.6603510279416325</v>
      </c>
      <c r="G19" s="1950">
        <v>-1.7765046408098897</v>
      </c>
      <c r="H19" s="1960">
        <v>-0.2894784452614747</v>
      </c>
      <c r="M19" s="1912"/>
      <c r="N19" s="1912"/>
      <c r="O19" s="1912"/>
      <c r="P19" s="1910"/>
      <c r="Q19" s="1910"/>
      <c r="R19" s="1910"/>
      <c r="S19" s="1910"/>
      <c r="T19" s="1910"/>
      <c r="U19" s="1910"/>
      <c r="V19" s="1910"/>
    </row>
    <row r="20" spans="1:22" ht="19.5" customHeight="1">
      <c r="A20" s="1941" t="s">
        <v>1716</v>
      </c>
      <c r="B20" s="1938">
        <v>643.68970964080995</v>
      </c>
      <c r="C20" s="1938">
        <v>613.69150964080995</v>
      </c>
      <c r="D20" s="1938">
        <v>611.91500500000006</v>
      </c>
      <c r="E20" s="1938">
        <v>-29.998199999999997</v>
      </c>
      <c r="F20" s="2021">
        <v>-4.6603510279416325</v>
      </c>
      <c r="G20" s="1938">
        <v>-1.7765046408098897</v>
      </c>
      <c r="H20" s="1933">
        <v>-0.2894784452614747</v>
      </c>
      <c r="M20" s="1912"/>
      <c r="N20" s="1912"/>
      <c r="O20" s="1912"/>
      <c r="P20" s="1910"/>
      <c r="Q20" s="1910"/>
      <c r="R20" s="1910"/>
      <c r="S20" s="1910"/>
      <c r="T20" s="1910"/>
      <c r="U20" s="1910"/>
      <c r="V20" s="1910"/>
    </row>
    <row r="21" spans="1:22" ht="19.5" customHeight="1">
      <c r="A21" s="1941" t="s">
        <v>1715</v>
      </c>
      <c r="B21" s="1938">
        <v>0</v>
      </c>
      <c r="C21" s="1938">
        <v>0</v>
      </c>
      <c r="D21" s="1938">
        <v>0</v>
      </c>
      <c r="E21" s="1938">
        <v>0</v>
      </c>
      <c r="F21" s="2022" t="s">
        <v>62</v>
      </c>
      <c r="G21" s="1938">
        <v>0</v>
      </c>
      <c r="H21" s="2001" t="s">
        <v>62</v>
      </c>
      <c r="M21" s="1912"/>
      <c r="N21" s="1912"/>
      <c r="O21" s="1912"/>
      <c r="P21" s="1910"/>
      <c r="Q21" s="1910"/>
      <c r="R21" s="1910"/>
      <c r="S21" s="1910"/>
      <c r="T21" s="1910"/>
      <c r="U21" s="1910"/>
      <c r="V21" s="1910"/>
    </row>
    <row r="22" spans="1:22" ht="19.5" customHeight="1">
      <c r="A22" s="1977" t="s">
        <v>1714</v>
      </c>
      <c r="B22" s="1950">
        <v>0</v>
      </c>
      <c r="C22" s="1950">
        <v>0</v>
      </c>
      <c r="D22" s="1950">
        <v>0</v>
      </c>
      <c r="E22" s="1950">
        <v>0</v>
      </c>
      <c r="F22" s="2020" t="s">
        <v>62</v>
      </c>
      <c r="G22" s="1950">
        <v>0</v>
      </c>
      <c r="H22" s="1960" t="s">
        <v>62</v>
      </c>
      <c r="M22" s="1912"/>
      <c r="N22" s="1912"/>
      <c r="O22" s="1912"/>
      <c r="P22" s="1910"/>
      <c r="Q22" s="1910"/>
      <c r="R22" s="1910"/>
      <c r="S22" s="1910"/>
      <c r="T22" s="1910"/>
      <c r="U22" s="1910"/>
      <c r="V22" s="1910"/>
    </row>
    <row r="23" spans="1:22" ht="19.5" customHeight="1">
      <c r="A23" s="1941" t="s">
        <v>1713</v>
      </c>
      <c r="B23" s="1938">
        <v>0</v>
      </c>
      <c r="C23" s="1938">
        <v>0</v>
      </c>
      <c r="D23" s="1938">
        <v>0</v>
      </c>
      <c r="E23" s="1938">
        <v>0</v>
      </c>
      <c r="F23" s="2021" t="s">
        <v>62</v>
      </c>
      <c r="G23" s="1938">
        <v>0</v>
      </c>
      <c r="H23" s="1933" t="s">
        <v>62</v>
      </c>
      <c r="M23" s="1912"/>
      <c r="N23" s="1912"/>
      <c r="O23" s="1912"/>
      <c r="P23" s="1910"/>
      <c r="Q23" s="1910"/>
      <c r="R23" s="1910"/>
      <c r="S23" s="1910"/>
      <c r="T23" s="1910"/>
      <c r="U23" s="1910"/>
      <c r="V23" s="1910"/>
    </row>
    <row r="24" spans="1:22" ht="19.5" customHeight="1">
      <c r="A24" s="1941" t="s">
        <v>1712</v>
      </c>
      <c r="B24" s="1938">
        <v>0</v>
      </c>
      <c r="C24" s="1938">
        <v>0</v>
      </c>
      <c r="D24" s="1938">
        <v>0</v>
      </c>
      <c r="E24" s="1938">
        <v>0</v>
      </c>
      <c r="F24" s="2021" t="s">
        <v>62</v>
      </c>
      <c r="G24" s="1938">
        <v>0</v>
      </c>
      <c r="H24" s="1933" t="s">
        <v>62</v>
      </c>
      <c r="M24" s="1912"/>
      <c r="N24" s="1912"/>
      <c r="O24" s="1912"/>
      <c r="P24" s="1910"/>
      <c r="Q24" s="1910"/>
      <c r="R24" s="1910"/>
      <c r="S24" s="1910"/>
      <c r="T24" s="1910"/>
      <c r="U24" s="1910"/>
      <c r="V24" s="1910"/>
    </row>
    <row r="25" spans="1:22" ht="19.5" customHeight="1">
      <c r="A25" s="1977" t="s">
        <v>1711</v>
      </c>
      <c r="B25" s="1950">
        <v>8667.3006333600006</v>
      </c>
      <c r="C25" s="1950">
        <v>7524.3707818999992</v>
      </c>
      <c r="D25" s="1950">
        <v>9815.0735060399984</v>
      </c>
      <c r="E25" s="1950">
        <v>-1142.9298514600014</v>
      </c>
      <c r="F25" s="2020">
        <v>-13.186687525997684</v>
      </c>
      <c r="G25" s="1950">
        <v>2290.7027241399992</v>
      </c>
      <c r="H25" s="1960">
        <v>30.443777832564063</v>
      </c>
      <c r="M25" s="1912"/>
      <c r="N25" s="1912"/>
      <c r="O25" s="1912"/>
      <c r="P25" s="1910"/>
      <c r="Q25" s="1910"/>
      <c r="R25" s="1910"/>
      <c r="S25" s="1910"/>
      <c r="T25" s="1910"/>
      <c r="U25" s="1910"/>
      <c r="V25" s="1910"/>
    </row>
    <row r="26" spans="1:22" ht="19.5" customHeight="1">
      <c r="A26" s="1977" t="s">
        <v>1710</v>
      </c>
      <c r="B26" s="1950">
        <v>72960.398201367614</v>
      </c>
      <c r="C26" s="1950">
        <v>84569.089450868472</v>
      </c>
      <c r="D26" s="1950">
        <v>94303.875865142443</v>
      </c>
      <c r="E26" s="1950">
        <v>11608.691249500858</v>
      </c>
      <c r="F26" s="2020">
        <v>15.910948316731169</v>
      </c>
      <c r="G26" s="1950">
        <v>9734.7864142739709</v>
      </c>
      <c r="H26" s="1960">
        <v>11.511045557525511</v>
      </c>
      <c r="M26" s="1912"/>
      <c r="N26" s="1912"/>
      <c r="O26" s="1912"/>
      <c r="P26" s="1910"/>
      <c r="Q26" s="1910"/>
      <c r="R26" s="1910"/>
      <c r="S26" s="1910"/>
      <c r="T26" s="1910"/>
      <c r="U26" s="1910"/>
      <c r="V26" s="1910"/>
    </row>
    <row r="27" spans="1:22" ht="19.5" customHeight="1">
      <c r="A27" s="1977" t="s">
        <v>1709</v>
      </c>
      <c r="B27" s="1950">
        <v>1899820.4336975801</v>
      </c>
      <c r="C27" s="1950">
        <v>2389066.1554130996</v>
      </c>
      <c r="D27" s="1950">
        <v>3474371.0213945499</v>
      </c>
      <c r="E27" s="1950">
        <v>489245.72171551944</v>
      </c>
      <c r="F27" s="2020">
        <v>25.75220863180795</v>
      </c>
      <c r="G27" s="1950">
        <v>1085304.8659814503</v>
      </c>
      <c r="H27" s="1960">
        <v>45.427995517093059</v>
      </c>
      <c r="M27" s="1912"/>
      <c r="N27" s="1912"/>
      <c r="O27" s="1912"/>
      <c r="P27" s="1910"/>
      <c r="Q27" s="1910"/>
      <c r="R27" s="1910"/>
      <c r="S27" s="1910"/>
      <c r="T27" s="1910"/>
      <c r="U27" s="1910"/>
      <c r="V27" s="1910"/>
    </row>
    <row r="28" spans="1:22" ht="19.5" customHeight="1">
      <c r="A28" s="1977" t="s">
        <v>1708</v>
      </c>
      <c r="B28" s="1950">
        <v>981545.24457094003</v>
      </c>
      <c r="C28" s="1950">
        <v>1039963.7373933101</v>
      </c>
      <c r="D28" s="1950">
        <v>1163072.00859814</v>
      </c>
      <c r="E28" s="1950">
        <v>58418.492822370026</v>
      </c>
      <c r="F28" s="2020">
        <v>5.9516861953629379</v>
      </c>
      <c r="G28" s="1950">
        <v>123108.27120482991</v>
      </c>
      <c r="H28" s="1960">
        <v>11.83774652695134</v>
      </c>
      <c r="M28" s="1912"/>
      <c r="N28" s="1912"/>
      <c r="O28" s="1912"/>
      <c r="P28" s="1910"/>
      <c r="Q28" s="1910"/>
      <c r="R28" s="1910"/>
      <c r="S28" s="1910"/>
      <c r="T28" s="1910"/>
      <c r="U28" s="1910"/>
      <c r="V28" s="1910"/>
    </row>
    <row r="29" spans="1:22" ht="19.5" customHeight="1">
      <c r="A29" s="1941" t="s">
        <v>1707</v>
      </c>
      <c r="B29" s="1938">
        <v>582136.42613860173</v>
      </c>
      <c r="C29" s="1938">
        <v>647296.43393890664</v>
      </c>
      <c r="D29" s="1938">
        <v>682967.00082064653</v>
      </c>
      <c r="E29" s="1938">
        <v>65160.007800304913</v>
      </c>
      <c r="F29" s="2021">
        <v>11.193253827547096</v>
      </c>
      <c r="G29" s="1938">
        <v>35670.566881739884</v>
      </c>
      <c r="H29" s="1933">
        <v>5.5107003548093942</v>
      </c>
      <c r="M29" s="1912"/>
      <c r="N29" s="1912"/>
      <c r="O29" s="1912"/>
      <c r="P29" s="1910"/>
      <c r="Q29" s="1910"/>
      <c r="R29" s="1910"/>
      <c r="S29" s="1910"/>
      <c r="T29" s="1910"/>
      <c r="U29" s="1910"/>
      <c r="V29" s="1910"/>
    </row>
    <row r="30" spans="1:22" ht="19.5" customHeight="1">
      <c r="A30" s="1941" t="s">
        <v>1706</v>
      </c>
      <c r="B30" s="1938">
        <v>90057.678905148321</v>
      </c>
      <c r="C30" s="1938">
        <v>91825.314218343308</v>
      </c>
      <c r="D30" s="1938">
        <v>88571.249904103403</v>
      </c>
      <c r="E30" s="1938">
        <v>1767.6353131949872</v>
      </c>
      <c r="F30" s="2021">
        <v>1.9627813360110227</v>
      </c>
      <c r="G30" s="1938">
        <v>-3254.0643142399058</v>
      </c>
      <c r="H30" s="1933">
        <v>-3.5437551637474973</v>
      </c>
      <c r="M30" s="1912"/>
      <c r="N30" s="1912"/>
      <c r="O30" s="1912"/>
      <c r="P30" s="1910"/>
      <c r="Q30" s="1910"/>
      <c r="R30" s="1910"/>
      <c r="S30" s="1910"/>
      <c r="T30" s="1910"/>
      <c r="U30" s="1910"/>
      <c r="V30" s="1910"/>
    </row>
    <row r="31" spans="1:22" ht="19.5" customHeight="1">
      <c r="A31" s="1941" t="s">
        <v>1705</v>
      </c>
      <c r="B31" s="1938">
        <v>262819.75716180005</v>
      </c>
      <c r="C31" s="1938">
        <v>257935.73411307004</v>
      </c>
      <c r="D31" s="1938">
        <v>341207.88756455004</v>
      </c>
      <c r="E31" s="1938">
        <v>-4884.0230487300141</v>
      </c>
      <c r="F31" s="2021">
        <v>-1.8583165517968485</v>
      </c>
      <c r="G31" s="1938">
        <v>83272.153451480001</v>
      </c>
      <c r="H31" s="1933">
        <v>32.284070192064348</v>
      </c>
      <c r="M31" s="1912"/>
      <c r="N31" s="1912"/>
      <c r="O31" s="1912"/>
      <c r="P31" s="1910"/>
      <c r="Q31" s="1910"/>
      <c r="R31" s="1910"/>
      <c r="S31" s="1910"/>
      <c r="T31" s="1910"/>
      <c r="U31" s="1910"/>
      <c r="V31" s="1910"/>
    </row>
    <row r="32" spans="1:22" ht="19.5" customHeight="1">
      <c r="A32" s="1941" t="s">
        <v>1704</v>
      </c>
      <c r="B32" s="1938">
        <v>28197.948708159998</v>
      </c>
      <c r="C32" s="1938">
        <v>23711.627122690003</v>
      </c>
      <c r="D32" s="1938">
        <v>27897.280387469997</v>
      </c>
      <c r="E32" s="1938">
        <v>-4486.3215854699956</v>
      </c>
      <c r="F32" s="2021">
        <v>-15.91009910650604</v>
      </c>
      <c r="G32" s="1938">
        <v>4185.6532647799941</v>
      </c>
      <c r="H32" s="1933">
        <v>17.652324081862275</v>
      </c>
      <c r="M32" s="1912"/>
      <c r="N32" s="1912"/>
      <c r="O32" s="1912"/>
      <c r="P32" s="1910"/>
      <c r="Q32" s="1910"/>
      <c r="R32" s="1910"/>
      <c r="S32" s="1910"/>
      <c r="T32" s="1910"/>
      <c r="U32" s="1910"/>
      <c r="V32" s="1910"/>
    </row>
    <row r="33" spans="1:22" ht="19.5" customHeight="1">
      <c r="A33" s="1941" t="s">
        <v>1703</v>
      </c>
      <c r="B33" s="1938">
        <v>5182.7242000299993</v>
      </c>
      <c r="C33" s="1938">
        <v>6833.1412691800006</v>
      </c>
      <c r="D33" s="1938">
        <v>12039.087531159999</v>
      </c>
      <c r="E33" s="1938">
        <v>1650.4170691500012</v>
      </c>
      <c r="F33" s="2021">
        <v>31.844586079661504</v>
      </c>
      <c r="G33" s="1938">
        <v>5205.9462619799988</v>
      </c>
      <c r="H33" s="1933">
        <v>76.186720819906739</v>
      </c>
      <c r="M33" s="1912"/>
      <c r="N33" s="1912"/>
      <c r="O33" s="1912"/>
      <c r="P33" s="1910"/>
      <c r="Q33" s="1910"/>
      <c r="R33" s="1910"/>
      <c r="S33" s="1910"/>
      <c r="T33" s="1910"/>
      <c r="U33" s="1910"/>
      <c r="V33" s="1910"/>
    </row>
    <row r="34" spans="1:22" ht="19.5" customHeight="1">
      <c r="A34" s="1941" t="s">
        <v>1702</v>
      </c>
      <c r="B34" s="1938">
        <v>13150.709457199995</v>
      </c>
      <c r="C34" s="1938">
        <v>12361.486731119994</v>
      </c>
      <c r="D34" s="1938">
        <v>10389.502390210004</v>
      </c>
      <c r="E34" s="1938">
        <v>-789.22272608000094</v>
      </c>
      <c r="F34" s="2021">
        <v>-6.0013699538309133</v>
      </c>
      <c r="G34" s="1938">
        <v>-1971.9843409099904</v>
      </c>
      <c r="H34" s="1933">
        <v>-15.95264698982791</v>
      </c>
      <c r="M34" s="1912"/>
      <c r="N34" s="1912"/>
      <c r="O34" s="1912"/>
      <c r="P34" s="1910"/>
      <c r="Q34" s="1910"/>
      <c r="R34" s="1910"/>
      <c r="S34" s="1910"/>
      <c r="T34" s="1910"/>
      <c r="U34" s="1910"/>
      <c r="V34" s="1910"/>
    </row>
    <row r="35" spans="1:22" ht="19.5" customHeight="1">
      <c r="A35" s="1977" t="s">
        <v>1701</v>
      </c>
      <c r="B35" s="1950">
        <v>306590.91999999993</v>
      </c>
      <c r="C35" s="1950">
        <v>371787.50054199976</v>
      </c>
      <c r="D35" s="1950">
        <v>429166.09999999992</v>
      </c>
      <c r="E35" s="1950">
        <v>65196.580541999836</v>
      </c>
      <c r="F35" s="2020">
        <v>21.265006981289545</v>
      </c>
      <c r="G35" s="1950">
        <v>57378.599458000157</v>
      </c>
      <c r="H35" s="1960">
        <v>15.433170661830323</v>
      </c>
      <c r="M35" s="1912"/>
      <c r="N35" s="1912"/>
      <c r="O35" s="1912"/>
      <c r="P35" s="1910"/>
      <c r="Q35" s="1910"/>
      <c r="R35" s="1910"/>
      <c r="S35" s="1910"/>
      <c r="T35" s="1910"/>
      <c r="U35" s="1910"/>
      <c r="V35" s="1910"/>
    </row>
    <row r="36" spans="1:22" ht="19.5" customHeight="1">
      <c r="A36" s="1977" t="s">
        <v>1734</v>
      </c>
      <c r="B36" s="2009">
        <v>9750</v>
      </c>
      <c r="C36" s="2009">
        <v>251550</v>
      </c>
      <c r="D36" s="2009">
        <v>663100</v>
      </c>
      <c r="E36" s="2009">
        <v>241800</v>
      </c>
      <c r="F36" s="2024">
        <v>2480</v>
      </c>
      <c r="G36" s="2009">
        <v>411550</v>
      </c>
      <c r="H36" s="2023">
        <v>163.60564500099383</v>
      </c>
      <c r="M36" s="1912"/>
      <c r="N36" s="1912"/>
      <c r="O36" s="1912"/>
      <c r="P36" s="1910"/>
      <c r="Q36" s="1910"/>
      <c r="R36" s="1910"/>
      <c r="S36" s="1910"/>
      <c r="T36" s="1910"/>
      <c r="U36" s="1910"/>
      <c r="V36" s="1910"/>
    </row>
    <row r="37" spans="1:22" ht="19.5" customHeight="1">
      <c r="A37" s="1977" t="s">
        <v>1699</v>
      </c>
      <c r="B37" s="2009">
        <v>0</v>
      </c>
      <c r="C37" s="2009">
        <v>0</v>
      </c>
      <c r="D37" s="2009">
        <v>0</v>
      </c>
      <c r="E37" s="2009">
        <v>0</v>
      </c>
      <c r="F37" s="2024" t="s">
        <v>62</v>
      </c>
      <c r="G37" s="2009">
        <v>0</v>
      </c>
      <c r="H37" s="2023" t="s">
        <v>62</v>
      </c>
      <c r="M37" s="1912"/>
      <c r="N37" s="1912"/>
      <c r="O37" s="1912"/>
      <c r="P37" s="1910"/>
      <c r="Q37" s="1910"/>
      <c r="R37" s="1910"/>
      <c r="S37" s="1910"/>
      <c r="T37" s="1910"/>
      <c r="U37" s="1910"/>
      <c r="V37" s="1910"/>
    </row>
    <row r="38" spans="1:22" ht="19.5" customHeight="1">
      <c r="A38" s="1977" t="s">
        <v>1698</v>
      </c>
      <c r="B38" s="2009">
        <v>0</v>
      </c>
      <c r="C38" s="2009">
        <v>0</v>
      </c>
      <c r="D38" s="2009">
        <v>200000</v>
      </c>
      <c r="E38" s="2009">
        <v>0</v>
      </c>
      <c r="F38" s="2024"/>
      <c r="G38" s="2009">
        <v>200000</v>
      </c>
      <c r="H38" s="2023"/>
      <c r="M38" s="1912"/>
      <c r="N38" s="1912"/>
      <c r="O38" s="1912"/>
      <c r="P38" s="1910"/>
      <c r="Q38" s="1910"/>
      <c r="R38" s="1910"/>
      <c r="S38" s="1910"/>
      <c r="T38" s="1910"/>
      <c r="U38" s="1910"/>
      <c r="V38" s="1910"/>
    </row>
    <row r="39" spans="1:22" ht="19.5" customHeight="1">
      <c r="A39" s="1977" t="s">
        <v>1697</v>
      </c>
      <c r="B39" s="1950">
        <v>38413.575650122853</v>
      </c>
      <c r="C39" s="1950">
        <v>40762.105081002781</v>
      </c>
      <c r="D39" s="1950">
        <v>44479.267710013453</v>
      </c>
      <c r="E39" s="1950">
        <v>2348.5294308799275</v>
      </c>
      <c r="F39" s="2020">
        <v>6.1138006320232172</v>
      </c>
      <c r="G39" s="1950">
        <v>3717.1626290106724</v>
      </c>
      <c r="H39" s="1960">
        <v>9.1191625693125928</v>
      </c>
      <c r="M39" s="1912"/>
      <c r="N39" s="1912"/>
      <c r="O39" s="1912"/>
      <c r="P39" s="1910"/>
      <c r="Q39" s="1910"/>
      <c r="R39" s="1910"/>
      <c r="S39" s="1910"/>
      <c r="T39" s="1910"/>
      <c r="U39" s="1910"/>
      <c r="V39" s="1910"/>
    </row>
    <row r="40" spans="1:22" ht="19.5" customHeight="1">
      <c r="A40" s="1941" t="s">
        <v>1696</v>
      </c>
      <c r="B40" s="1938">
        <v>143.62505647999953</v>
      </c>
      <c r="C40" s="1938">
        <v>90.520892950000757</v>
      </c>
      <c r="D40" s="1938">
        <v>98.447552879999165</v>
      </c>
      <c r="E40" s="1938">
        <v>-53.104163529998772</v>
      </c>
      <c r="F40" s="2021">
        <v>-36.974163722883397</v>
      </c>
      <c r="G40" s="1938">
        <v>7.926659929998408</v>
      </c>
      <c r="H40" s="1933">
        <v>8.7567186664593564</v>
      </c>
      <c r="M40" s="1912"/>
      <c r="N40" s="1912"/>
      <c r="O40" s="1912"/>
      <c r="P40" s="1910"/>
      <c r="Q40" s="1910"/>
      <c r="R40" s="1910"/>
      <c r="S40" s="1910"/>
      <c r="T40" s="1910"/>
      <c r="U40" s="1910"/>
      <c r="V40" s="1910"/>
    </row>
    <row r="41" spans="1:22" ht="19.5" customHeight="1">
      <c r="A41" s="1941" t="s">
        <v>1695</v>
      </c>
      <c r="B41" s="1938">
        <v>0</v>
      </c>
      <c r="C41" s="1938">
        <v>0</v>
      </c>
      <c r="D41" s="1938">
        <v>0</v>
      </c>
      <c r="E41" s="1938">
        <v>0</v>
      </c>
      <c r="F41" s="2022" t="s">
        <v>62</v>
      </c>
      <c r="G41" s="1938">
        <v>0</v>
      </c>
      <c r="H41" s="2001" t="s">
        <v>62</v>
      </c>
      <c r="M41" s="1912"/>
      <c r="N41" s="1912"/>
      <c r="O41" s="1912"/>
      <c r="P41" s="1910"/>
      <c r="Q41" s="1910"/>
      <c r="R41" s="1910"/>
      <c r="S41" s="1910"/>
      <c r="T41" s="1910"/>
      <c r="U41" s="1910"/>
      <c r="V41" s="1910"/>
    </row>
    <row r="42" spans="1:22" ht="19.5" customHeight="1">
      <c r="A42" s="1941" t="s">
        <v>1694</v>
      </c>
      <c r="B42" s="1938">
        <v>0</v>
      </c>
      <c r="C42" s="1938">
        <v>0</v>
      </c>
      <c r="D42" s="1938">
        <v>0</v>
      </c>
      <c r="E42" s="1938">
        <v>0</v>
      </c>
      <c r="F42" s="2022" t="s">
        <v>62</v>
      </c>
      <c r="G42" s="1938">
        <v>0</v>
      </c>
      <c r="H42" s="2001" t="s">
        <v>62</v>
      </c>
      <c r="M42" s="1912"/>
      <c r="N42" s="1912"/>
      <c r="O42" s="1912"/>
      <c r="P42" s="1910"/>
      <c r="Q42" s="1910"/>
      <c r="R42" s="1910"/>
      <c r="S42" s="1910"/>
      <c r="T42" s="1910"/>
      <c r="U42" s="1910"/>
      <c r="V42" s="1910"/>
    </row>
    <row r="43" spans="1:22" ht="19.5" customHeight="1">
      <c r="A43" s="1941" t="s">
        <v>1693</v>
      </c>
      <c r="B43" s="1938">
        <v>0</v>
      </c>
      <c r="C43" s="1938">
        <v>0</v>
      </c>
      <c r="D43" s="1938">
        <v>0</v>
      </c>
      <c r="E43" s="1938">
        <v>0</v>
      </c>
      <c r="F43" s="2022" t="s">
        <v>62</v>
      </c>
      <c r="G43" s="1938">
        <v>0</v>
      </c>
      <c r="H43" s="2001" t="s">
        <v>62</v>
      </c>
      <c r="M43" s="1912"/>
      <c r="N43" s="1912"/>
      <c r="O43" s="1912"/>
      <c r="P43" s="1910"/>
      <c r="Q43" s="1910"/>
      <c r="R43" s="1910"/>
      <c r="S43" s="1910"/>
      <c r="T43" s="1910"/>
      <c r="U43" s="1910"/>
      <c r="V43" s="1910"/>
    </row>
    <row r="44" spans="1:22" ht="19.5" customHeight="1">
      <c r="A44" s="1941" t="s">
        <v>1692</v>
      </c>
      <c r="B44" s="1938">
        <v>0</v>
      </c>
      <c r="C44" s="1938">
        <v>0</v>
      </c>
      <c r="D44" s="1938">
        <v>0</v>
      </c>
      <c r="E44" s="1938">
        <v>0</v>
      </c>
      <c r="F44" s="2022" t="s">
        <v>62</v>
      </c>
      <c r="G44" s="1938">
        <v>0</v>
      </c>
      <c r="H44" s="2001" t="s">
        <v>62</v>
      </c>
      <c r="M44" s="1912"/>
      <c r="N44" s="1912"/>
      <c r="O44" s="1912"/>
      <c r="P44" s="1910"/>
      <c r="Q44" s="1910"/>
      <c r="R44" s="1910"/>
      <c r="S44" s="1910"/>
      <c r="T44" s="1910"/>
      <c r="U44" s="1910"/>
      <c r="V44" s="1910"/>
    </row>
    <row r="45" spans="1:22" ht="19.5" customHeight="1">
      <c r="A45" s="1941" t="s">
        <v>1733</v>
      </c>
      <c r="B45" s="1938">
        <v>0</v>
      </c>
      <c r="C45" s="1938">
        <v>0</v>
      </c>
      <c r="D45" s="1938">
        <v>0</v>
      </c>
      <c r="E45" s="1938">
        <v>0</v>
      </c>
      <c r="F45" s="2022" t="s">
        <v>62</v>
      </c>
      <c r="G45" s="1938">
        <v>0</v>
      </c>
      <c r="H45" s="2001" t="s">
        <v>62</v>
      </c>
      <c r="M45" s="1912"/>
      <c r="N45" s="1912"/>
      <c r="O45" s="1912"/>
      <c r="P45" s="1910"/>
      <c r="Q45" s="1910"/>
      <c r="R45" s="1910"/>
      <c r="S45" s="1910"/>
      <c r="T45" s="1910"/>
      <c r="U45" s="1910"/>
      <c r="V45" s="1910"/>
    </row>
    <row r="46" spans="1:22" ht="19.5" customHeight="1">
      <c r="A46" s="1941" t="s">
        <v>1732</v>
      </c>
      <c r="B46" s="1938">
        <v>38269.950593642854</v>
      </c>
      <c r="C46" s="1938">
        <v>40671.584188052781</v>
      </c>
      <c r="D46" s="1938">
        <v>44380.820157133458</v>
      </c>
      <c r="E46" s="1938">
        <v>2401.6335944099264</v>
      </c>
      <c r="F46" s="2021">
        <v>6.2755074337850587</v>
      </c>
      <c r="G46" s="1938">
        <v>3709.235969080677</v>
      </c>
      <c r="H46" s="1933">
        <v>9.1199692442033271</v>
      </c>
      <c r="M46" s="1912"/>
      <c r="N46" s="1912"/>
      <c r="O46" s="1912"/>
      <c r="P46" s="1910"/>
      <c r="Q46" s="1910"/>
      <c r="R46" s="1910"/>
      <c r="S46" s="1910"/>
      <c r="T46" s="1910"/>
      <c r="U46" s="1910"/>
      <c r="V46" s="1910"/>
    </row>
    <row r="47" spans="1:22" ht="19.5" customHeight="1">
      <c r="A47" s="1977" t="s">
        <v>1688</v>
      </c>
      <c r="B47" s="1950">
        <v>476436.09492185997</v>
      </c>
      <c r="C47" s="1950">
        <v>590286.18953060999</v>
      </c>
      <c r="D47" s="1950">
        <v>842512.30529162008</v>
      </c>
      <c r="E47" s="1950">
        <v>113850.09460875002</v>
      </c>
      <c r="F47" s="2020">
        <v>23.896194226724678</v>
      </c>
      <c r="G47" s="1950">
        <v>252226.11576101009</v>
      </c>
      <c r="H47" s="1960">
        <v>42.729462459824433</v>
      </c>
      <c r="M47" s="1912"/>
      <c r="N47" s="1912"/>
      <c r="O47" s="1912"/>
      <c r="P47" s="1910"/>
      <c r="Q47" s="1910"/>
      <c r="R47" s="1910"/>
      <c r="S47" s="1910"/>
      <c r="T47" s="1910"/>
      <c r="U47" s="1910"/>
      <c r="V47" s="1910"/>
    </row>
    <row r="48" spans="1:22" ht="19.5" customHeight="1" thickBot="1">
      <c r="A48" s="1998" t="s">
        <v>1687</v>
      </c>
      <c r="B48" s="1997">
        <v>87084.598554657394</v>
      </c>
      <c r="C48" s="1997">
        <v>94716.622866177291</v>
      </c>
      <c r="D48" s="1997">
        <v>132041.33979477664</v>
      </c>
      <c r="E48" s="1997">
        <v>7632.0243115198973</v>
      </c>
      <c r="F48" s="2019">
        <v>8.7639197265516096</v>
      </c>
      <c r="G48" s="1997">
        <v>37324.716928599344</v>
      </c>
      <c r="H48" s="1991">
        <v>39.406722705194511</v>
      </c>
      <c r="O48" s="1912"/>
      <c r="P48" s="1910"/>
      <c r="Q48" s="1910"/>
      <c r="R48" s="1910"/>
      <c r="S48" s="1910"/>
      <c r="T48" s="1910"/>
      <c r="U48" s="1910"/>
      <c r="V48" s="1910"/>
    </row>
    <row r="49" spans="1:22" ht="19.5" customHeight="1" thickTop="1">
      <c r="A49" s="1974" t="s">
        <v>1676</v>
      </c>
      <c r="B49" s="1935"/>
      <c r="C49" s="1935"/>
      <c r="D49" s="1935"/>
      <c r="E49" s="1935"/>
      <c r="F49" s="2018"/>
      <c r="G49" s="1935"/>
      <c r="H49" s="2017"/>
      <c r="P49" s="1910"/>
      <c r="Q49" s="1910"/>
      <c r="R49" s="1910"/>
      <c r="S49" s="1910"/>
      <c r="T49" s="1910"/>
      <c r="U49" s="1910"/>
      <c r="V49" s="1910"/>
    </row>
    <row r="50" spans="1:22" ht="19.5" customHeight="1">
      <c r="A50" s="1923" t="s">
        <v>1731</v>
      </c>
      <c r="B50" s="1935"/>
      <c r="C50" s="1935"/>
      <c r="D50" s="1935"/>
      <c r="E50" s="1935"/>
      <c r="F50" s="2018"/>
      <c r="G50" s="1935"/>
      <c r="H50" s="2017"/>
      <c r="P50" s="1910"/>
      <c r="Q50" s="1910"/>
      <c r="R50" s="1910"/>
      <c r="S50" s="1910"/>
      <c r="T50" s="1910"/>
      <c r="U50" s="1910"/>
      <c r="V50" s="1910"/>
    </row>
    <row r="51" spans="1:22" ht="19.5" customHeight="1">
      <c r="A51" s="1990" t="s">
        <v>1635</v>
      </c>
      <c r="P51" s="1910"/>
      <c r="Q51" s="1910"/>
      <c r="R51" s="1910"/>
      <c r="S51" s="1910"/>
      <c r="T51" s="1910"/>
      <c r="U51" s="1910"/>
      <c r="V51" s="1910"/>
    </row>
    <row r="52" spans="1:22" ht="19.5" customHeight="1">
      <c r="A52" s="1909" t="s">
        <v>1730</v>
      </c>
      <c r="B52" s="1907">
        <v>1755855.1492530887</v>
      </c>
      <c r="C52" s="1907">
        <v>2232898.8533396879</v>
      </c>
      <c r="D52" s="1907">
        <v>3314442.7240623543</v>
      </c>
      <c r="E52" s="1907">
        <v>477043.70408659917</v>
      </c>
      <c r="F52" s="1907">
        <v>27.168739077908878</v>
      </c>
      <c r="G52" s="1907">
        <v>1081543.8707226664</v>
      </c>
      <c r="H52" s="1907">
        <v>48.43676054134874</v>
      </c>
      <c r="P52" s="1910"/>
      <c r="Q52" s="1910"/>
      <c r="R52" s="1910"/>
      <c r="S52" s="1910"/>
      <c r="T52" s="1910"/>
      <c r="U52" s="1910"/>
      <c r="V52" s="1910"/>
    </row>
    <row r="53" spans="1:22" ht="19.5" customHeight="1">
      <c r="A53" s="1909" t="s">
        <v>1729</v>
      </c>
      <c r="B53" s="1912">
        <v>-774309.90468214883</v>
      </c>
      <c r="C53" s="1912">
        <v>-1192935.1159463779</v>
      </c>
      <c r="D53" s="1912">
        <v>-2151370.7154642139</v>
      </c>
      <c r="E53" s="1907">
        <v>-418625.21126422903</v>
      </c>
      <c r="F53" s="1912">
        <v>54.064297606534303</v>
      </c>
      <c r="G53" s="1907">
        <v>-958435.599517836</v>
      </c>
      <c r="H53" s="1912">
        <v>80.342642840008196</v>
      </c>
      <c r="P53" s="1910"/>
      <c r="Q53" s="1910"/>
      <c r="R53" s="1910"/>
      <c r="S53" s="1910"/>
      <c r="T53" s="1910"/>
      <c r="U53" s="1910"/>
      <c r="V53" s="1910"/>
    </row>
    <row r="54" spans="1:22" ht="19.5" customHeight="1">
      <c r="A54" s="1909" t="s">
        <v>1682</v>
      </c>
      <c r="B54" s="2016">
        <v>500310.29527514975</v>
      </c>
      <c r="C54" s="2016">
        <v>851983.72294591891</v>
      </c>
      <c r="D54" s="2016">
        <v>1743349.7692212542</v>
      </c>
      <c r="E54" s="2016">
        <v>351673.42767076916</v>
      </c>
      <c r="F54" s="2016">
        <v>70.291063564335303</v>
      </c>
      <c r="G54" s="2016">
        <v>891366.04627533525</v>
      </c>
      <c r="H54" s="2016">
        <v>104.62242672820597</v>
      </c>
      <c r="P54" s="1910"/>
      <c r="Q54" s="1910"/>
      <c r="R54" s="1910"/>
      <c r="S54" s="1910"/>
      <c r="T54" s="1910"/>
      <c r="U54" s="1910"/>
      <c r="V54" s="1910"/>
    </row>
    <row r="56" spans="1:22">
      <c r="A56" s="1909"/>
    </row>
    <row r="60" spans="1:22">
      <c r="B60" s="1912"/>
      <c r="C60" s="1912"/>
      <c r="D60" s="1912"/>
      <c r="E60" s="1912"/>
      <c r="F60" s="1912"/>
      <c r="G60" s="1912"/>
      <c r="H60" s="1912"/>
    </row>
    <row r="61" spans="1:22">
      <c r="B61" s="1912"/>
      <c r="C61" s="1912"/>
      <c r="D61" s="1912"/>
      <c r="E61" s="1912"/>
      <c r="F61" s="1912"/>
      <c r="G61" s="1912"/>
      <c r="H61" s="1912"/>
    </row>
    <row r="62" spans="1:22">
      <c r="B62" s="1912"/>
      <c r="C62" s="1912"/>
      <c r="D62" s="1912"/>
      <c r="E62" s="1912"/>
      <c r="F62" s="1912"/>
      <c r="G62" s="1912"/>
      <c r="H62" s="1912"/>
    </row>
    <row r="63" spans="1:22">
      <c r="B63" s="1912"/>
      <c r="C63" s="1912"/>
      <c r="D63" s="1912"/>
      <c r="E63" s="1912"/>
      <c r="F63" s="1912"/>
      <c r="G63" s="1912"/>
      <c r="H63" s="1912"/>
    </row>
    <row r="64" spans="1:22">
      <c r="B64" s="1912"/>
      <c r="C64" s="1912"/>
      <c r="D64" s="1912"/>
      <c r="E64" s="1912"/>
      <c r="F64" s="1912"/>
      <c r="G64" s="1912"/>
      <c r="H64" s="191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A2" sqref="A2:I2"/>
    </sheetView>
  </sheetViews>
  <sheetFormatPr defaultColWidth="11" defaultRowHeight="17.100000000000001" customHeight="1"/>
  <cols>
    <col min="1" max="1" width="56.5703125" style="1907" bestFit="1" customWidth="1"/>
    <col min="2" max="2" width="14.140625" style="1907" customWidth="1"/>
    <col min="3" max="3" width="15.140625" style="1907" customWidth="1"/>
    <col min="4" max="4" width="14.7109375" style="1907" customWidth="1"/>
    <col min="5" max="5" width="14.42578125" style="1907" customWidth="1"/>
    <col min="6" max="6" width="12.140625" style="1907" bestFit="1" customWidth="1"/>
    <col min="7" max="7" width="9.140625" style="1907" bestFit="1" customWidth="1"/>
    <col min="8" max="8" width="12.42578125" style="1907" customWidth="1"/>
    <col min="9" max="9" width="9.42578125" style="1907" customWidth="1"/>
    <col min="10" max="10" width="11" style="1907"/>
    <col min="11" max="11" width="13.7109375" style="1907" bestFit="1" customWidth="1"/>
    <col min="12" max="250" width="11" style="1907"/>
    <col min="251" max="251" width="46.7109375" style="1907" bestFit="1" customWidth="1"/>
    <col min="252" max="252" width="11.85546875" style="1907" customWidth="1"/>
    <col min="253" max="253" width="12.42578125" style="1907" customWidth="1"/>
    <col min="254" max="254" width="12.5703125" style="1907" customWidth="1"/>
    <col min="255" max="255" width="11.7109375" style="1907" customWidth="1"/>
    <col min="256" max="256" width="10.7109375" style="1907" customWidth="1"/>
    <col min="257" max="257" width="2.42578125" style="1907" bestFit="1" customWidth="1"/>
    <col min="258" max="258" width="8.5703125" style="1907" customWidth="1"/>
    <col min="259" max="259" width="12.42578125" style="1907" customWidth="1"/>
    <col min="260" max="260" width="2.140625" style="1907" customWidth="1"/>
    <col min="261" max="261" width="9.42578125" style="1907" customWidth="1"/>
    <col min="262" max="506" width="11" style="1907"/>
    <col min="507" max="507" width="46.7109375" style="1907" bestFit="1" customWidth="1"/>
    <col min="508" max="508" width="11.85546875" style="1907" customWidth="1"/>
    <col min="509" max="509" width="12.42578125" style="1907" customWidth="1"/>
    <col min="510" max="510" width="12.5703125" style="1907" customWidth="1"/>
    <col min="511" max="511" width="11.7109375" style="1907" customWidth="1"/>
    <col min="512" max="512" width="10.7109375" style="1907" customWidth="1"/>
    <col min="513" max="513" width="2.42578125" style="1907" bestFit="1" customWidth="1"/>
    <col min="514" max="514" width="8.5703125" style="1907" customWidth="1"/>
    <col min="515" max="515" width="12.42578125" style="1907" customWidth="1"/>
    <col min="516" max="516" width="2.140625" style="1907" customWidth="1"/>
    <col min="517" max="517" width="9.42578125" style="1907" customWidth="1"/>
    <col min="518" max="762" width="11" style="1907"/>
    <col min="763" max="763" width="46.7109375" style="1907" bestFit="1" customWidth="1"/>
    <col min="764" max="764" width="11.85546875" style="1907" customWidth="1"/>
    <col min="765" max="765" width="12.42578125" style="1907" customWidth="1"/>
    <col min="766" max="766" width="12.5703125" style="1907" customWidth="1"/>
    <col min="767" max="767" width="11.7109375" style="1907" customWidth="1"/>
    <col min="768" max="768" width="10.7109375" style="1907" customWidth="1"/>
    <col min="769" max="769" width="2.42578125" style="1907" bestFit="1" customWidth="1"/>
    <col min="770" max="770" width="8.5703125" style="1907" customWidth="1"/>
    <col min="771" max="771" width="12.42578125" style="1907" customWidth="1"/>
    <col min="772" max="772" width="2.140625" style="1907" customWidth="1"/>
    <col min="773" max="773" width="9.42578125" style="1907" customWidth="1"/>
    <col min="774" max="1018" width="11" style="1907"/>
    <col min="1019" max="1019" width="46.7109375" style="1907" bestFit="1" customWidth="1"/>
    <col min="1020" max="1020" width="11.85546875" style="1907" customWidth="1"/>
    <col min="1021" max="1021" width="12.42578125" style="1907" customWidth="1"/>
    <col min="1022" max="1022" width="12.5703125" style="1907" customWidth="1"/>
    <col min="1023" max="1023" width="11.7109375" style="1907" customWidth="1"/>
    <col min="1024" max="1024" width="10.7109375" style="1907" customWidth="1"/>
    <col min="1025" max="1025" width="2.42578125" style="1907" bestFit="1" customWidth="1"/>
    <col min="1026" max="1026" width="8.5703125" style="1907" customWidth="1"/>
    <col min="1027" max="1027" width="12.42578125" style="1907" customWidth="1"/>
    <col min="1028" max="1028" width="2.140625" style="1907" customWidth="1"/>
    <col min="1029" max="1029" width="9.42578125" style="1907" customWidth="1"/>
    <col min="1030" max="1274" width="11" style="1907"/>
    <col min="1275" max="1275" width="46.7109375" style="1907" bestFit="1" customWidth="1"/>
    <col min="1276" max="1276" width="11.85546875" style="1907" customWidth="1"/>
    <col min="1277" max="1277" width="12.42578125" style="1907" customWidth="1"/>
    <col min="1278" max="1278" width="12.5703125" style="1907" customWidth="1"/>
    <col min="1279" max="1279" width="11.7109375" style="1907" customWidth="1"/>
    <col min="1280" max="1280" width="10.7109375" style="1907" customWidth="1"/>
    <col min="1281" max="1281" width="2.42578125" style="1907" bestFit="1" customWidth="1"/>
    <col min="1282" max="1282" width="8.5703125" style="1907" customWidth="1"/>
    <col min="1283" max="1283" width="12.42578125" style="1907" customWidth="1"/>
    <col min="1284" max="1284" width="2.140625" style="1907" customWidth="1"/>
    <col min="1285" max="1285" width="9.42578125" style="1907" customWidth="1"/>
    <col min="1286" max="1530" width="11" style="1907"/>
    <col min="1531" max="1531" width="46.7109375" style="1907" bestFit="1" customWidth="1"/>
    <col min="1532" max="1532" width="11.85546875" style="1907" customWidth="1"/>
    <col min="1533" max="1533" width="12.42578125" style="1907" customWidth="1"/>
    <col min="1534" max="1534" width="12.5703125" style="1907" customWidth="1"/>
    <col min="1535" max="1535" width="11.7109375" style="1907" customWidth="1"/>
    <col min="1536" max="1536" width="10.7109375" style="1907" customWidth="1"/>
    <col min="1537" max="1537" width="2.42578125" style="1907" bestFit="1" customWidth="1"/>
    <col min="1538" max="1538" width="8.5703125" style="1907" customWidth="1"/>
    <col min="1539" max="1539" width="12.42578125" style="1907" customWidth="1"/>
    <col min="1540" max="1540" width="2.140625" style="1907" customWidth="1"/>
    <col min="1541" max="1541" width="9.42578125" style="1907" customWidth="1"/>
    <col min="1542" max="1786" width="11" style="1907"/>
    <col min="1787" max="1787" width="46.7109375" style="1907" bestFit="1" customWidth="1"/>
    <col min="1788" max="1788" width="11.85546875" style="1907" customWidth="1"/>
    <col min="1789" max="1789" width="12.42578125" style="1907" customWidth="1"/>
    <col min="1790" max="1790" width="12.5703125" style="1907" customWidth="1"/>
    <col min="1791" max="1791" width="11.7109375" style="1907" customWidth="1"/>
    <col min="1792" max="1792" width="10.7109375" style="1907" customWidth="1"/>
    <col min="1793" max="1793" width="2.42578125" style="1907" bestFit="1" customWidth="1"/>
    <col min="1794" max="1794" width="8.5703125" style="1907" customWidth="1"/>
    <col min="1795" max="1795" width="12.42578125" style="1907" customWidth="1"/>
    <col min="1796" max="1796" width="2.140625" style="1907" customWidth="1"/>
    <col min="1797" max="1797" width="9.42578125" style="1907" customWidth="1"/>
    <col min="1798" max="2042" width="11" style="1907"/>
    <col min="2043" max="2043" width="46.7109375" style="1907" bestFit="1" customWidth="1"/>
    <col min="2044" max="2044" width="11.85546875" style="1907" customWidth="1"/>
    <col min="2045" max="2045" width="12.42578125" style="1907" customWidth="1"/>
    <col min="2046" max="2046" width="12.5703125" style="1907" customWidth="1"/>
    <col min="2047" max="2047" width="11.7109375" style="1907" customWidth="1"/>
    <col min="2048" max="2048" width="10.7109375" style="1907" customWidth="1"/>
    <col min="2049" max="2049" width="2.42578125" style="1907" bestFit="1" customWidth="1"/>
    <col min="2050" max="2050" width="8.5703125" style="1907" customWidth="1"/>
    <col min="2051" max="2051" width="12.42578125" style="1907" customWidth="1"/>
    <col min="2052" max="2052" width="2.140625" style="1907" customWidth="1"/>
    <col min="2053" max="2053" width="9.42578125" style="1907" customWidth="1"/>
    <col min="2054" max="2298" width="11" style="1907"/>
    <col min="2299" max="2299" width="46.7109375" style="1907" bestFit="1" customWidth="1"/>
    <col min="2300" max="2300" width="11.85546875" style="1907" customWidth="1"/>
    <col min="2301" max="2301" width="12.42578125" style="1907" customWidth="1"/>
    <col min="2302" max="2302" width="12.5703125" style="1907" customWidth="1"/>
    <col min="2303" max="2303" width="11.7109375" style="1907" customWidth="1"/>
    <col min="2304" max="2304" width="10.7109375" style="1907" customWidth="1"/>
    <col min="2305" max="2305" width="2.42578125" style="1907" bestFit="1" customWidth="1"/>
    <col min="2306" max="2306" width="8.5703125" style="1907" customWidth="1"/>
    <col min="2307" max="2307" width="12.42578125" style="1907" customWidth="1"/>
    <col min="2308" max="2308" width="2.140625" style="1907" customWidth="1"/>
    <col min="2309" max="2309" width="9.42578125" style="1907" customWidth="1"/>
    <col min="2310" max="2554" width="11" style="1907"/>
    <col min="2555" max="2555" width="46.7109375" style="1907" bestFit="1" customWidth="1"/>
    <col min="2556" max="2556" width="11.85546875" style="1907" customWidth="1"/>
    <col min="2557" max="2557" width="12.42578125" style="1907" customWidth="1"/>
    <col min="2558" max="2558" width="12.5703125" style="1907" customWidth="1"/>
    <col min="2559" max="2559" width="11.7109375" style="1907" customWidth="1"/>
    <col min="2560" max="2560" width="10.7109375" style="1907" customWidth="1"/>
    <col min="2561" max="2561" width="2.42578125" style="1907" bestFit="1" customWidth="1"/>
    <col min="2562" max="2562" width="8.5703125" style="1907" customWidth="1"/>
    <col min="2563" max="2563" width="12.42578125" style="1907" customWidth="1"/>
    <col min="2564" max="2564" width="2.140625" style="1907" customWidth="1"/>
    <col min="2565" max="2565" width="9.42578125" style="1907" customWidth="1"/>
    <col min="2566" max="2810" width="11" style="1907"/>
    <col min="2811" max="2811" width="46.7109375" style="1907" bestFit="1" customWidth="1"/>
    <col min="2812" max="2812" width="11.85546875" style="1907" customWidth="1"/>
    <col min="2813" max="2813" width="12.42578125" style="1907" customWidth="1"/>
    <col min="2814" max="2814" width="12.5703125" style="1907" customWidth="1"/>
    <col min="2815" max="2815" width="11.7109375" style="1907" customWidth="1"/>
    <col min="2816" max="2816" width="10.7109375" style="1907" customWidth="1"/>
    <col min="2817" max="2817" width="2.42578125" style="1907" bestFit="1" customWidth="1"/>
    <col min="2818" max="2818" width="8.5703125" style="1907" customWidth="1"/>
    <col min="2819" max="2819" width="12.42578125" style="1907" customWidth="1"/>
    <col min="2820" max="2820" width="2.140625" style="1907" customWidth="1"/>
    <col min="2821" max="2821" width="9.42578125" style="1907" customWidth="1"/>
    <col min="2822" max="3066" width="11" style="1907"/>
    <col min="3067" max="3067" width="46.7109375" style="1907" bestFit="1" customWidth="1"/>
    <col min="3068" max="3068" width="11.85546875" style="1907" customWidth="1"/>
    <col min="3069" max="3069" width="12.42578125" style="1907" customWidth="1"/>
    <col min="3070" max="3070" width="12.5703125" style="1907" customWidth="1"/>
    <col min="3071" max="3071" width="11.7109375" style="1907" customWidth="1"/>
    <col min="3072" max="3072" width="10.7109375" style="1907" customWidth="1"/>
    <col min="3073" max="3073" width="2.42578125" style="1907" bestFit="1" customWidth="1"/>
    <col min="3074" max="3074" width="8.5703125" style="1907" customWidth="1"/>
    <col min="3075" max="3075" width="12.42578125" style="1907" customWidth="1"/>
    <col min="3076" max="3076" width="2.140625" style="1907" customWidth="1"/>
    <col min="3077" max="3077" width="9.42578125" style="1907" customWidth="1"/>
    <col min="3078" max="3322" width="11" style="1907"/>
    <col min="3323" max="3323" width="46.7109375" style="1907" bestFit="1" customWidth="1"/>
    <col min="3324" max="3324" width="11.85546875" style="1907" customWidth="1"/>
    <col min="3325" max="3325" width="12.42578125" style="1907" customWidth="1"/>
    <col min="3326" max="3326" width="12.5703125" style="1907" customWidth="1"/>
    <col min="3327" max="3327" width="11.7109375" style="1907" customWidth="1"/>
    <col min="3328" max="3328" width="10.7109375" style="1907" customWidth="1"/>
    <col min="3329" max="3329" width="2.42578125" style="1907" bestFit="1" customWidth="1"/>
    <col min="3330" max="3330" width="8.5703125" style="1907" customWidth="1"/>
    <col min="3331" max="3331" width="12.42578125" style="1907" customWidth="1"/>
    <col min="3332" max="3332" width="2.140625" style="1907" customWidth="1"/>
    <col min="3333" max="3333" width="9.42578125" style="1907" customWidth="1"/>
    <col min="3334" max="3578" width="11" style="1907"/>
    <col min="3579" max="3579" width="46.7109375" style="1907" bestFit="1" customWidth="1"/>
    <col min="3580" max="3580" width="11.85546875" style="1907" customWidth="1"/>
    <col min="3581" max="3581" width="12.42578125" style="1907" customWidth="1"/>
    <col min="3582" max="3582" width="12.5703125" style="1907" customWidth="1"/>
    <col min="3583" max="3583" width="11.7109375" style="1907" customWidth="1"/>
    <col min="3584" max="3584" width="10.7109375" style="1907" customWidth="1"/>
    <col min="3585" max="3585" width="2.42578125" style="1907" bestFit="1" customWidth="1"/>
    <col min="3586" max="3586" width="8.5703125" style="1907" customWidth="1"/>
    <col min="3587" max="3587" width="12.42578125" style="1907" customWidth="1"/>
    <col min="3588" max="3588" width="2.140625" style="1907" customWidth="1"/>
    <col min="3589" max="3589" width="9.42578125" style="1907" customWidth="1"/>
    <col min="3590" max="3834" width="11" style="1907"/>
    <col min="3835" max="3835" width="46.7109375" style="1907" bestFit="1" customWidth="1"/>
    <col min="3836" max="3836" width="11.85546875" style="1907" customWidth="1"/>
    <col min="3837" max="3837" width="12.42578125" style="1907" customWidth="1"/>
    <col min="3838" max="3838" width="12.5703125" style="1907" customWidth="1"/>
    <col min="3839" max="3839" width="11.7109375" style="1907" customWidth="1"/>
    <col min="3840" max="3840" width="10.7109375" style="1907" customWidth="1"/>
    <col min="3841" max="3841" width="2.42578125" style="1907" bestFit="1" customWidth="1"/>
    <col min="3842" max="3842" width="8.5703125" style="1907" customWidth="1"/>
    <col min="3843" max="3843" width="12.42578125" style="1907" customWidth="1"/>
    <col min="3844" max="3844" width="2.140625" style="1907" customWidth="1"/>
    <col min="3845" max="3845" width="9.42578125" style="1907" customWidth="1"/>
    <col min="3846" max="4090" width="11" style="1907"/>
    <col min="4091" max="4091" width="46.7109375" style="1907" bestFit="1" customWidth="1"/>
    <col min="4092" max="4092" width="11.85546875" style="1907" customWidth="1"/>
    <col min="4093" max="4093" width="12.42578125" style="1907" customWidth="1"/>
    <col min="4094" max="4094" width="12.5703125" style="1907" customWidth="1"/>
    <col min="4095" max="4095" width="11.7109375" style="1907" customWidth="1"/>
    <col min="4096" max="4096" width="10.7109375" style="1907" customWidth="1"/>
    <col min="4097" max="4097" width="2.42578125" style="1907" bestFit="1" customWidth="1"/>
    <col min="4098" max="4098" width="8.5703125" style="1907" customWidth="1"/>
    <col min="4099" max="4099" width="12.42578125" style="1907" customWidth="1"/>
    <col min="4100" max="4100" width="2.140625" style="1907" customWidth="1"/>
    <col min="4101" max="4101" width="9.42578125" style="1907" customWidth="1"/>
    <col min="4102" max="4346" width="11" style="1907"/>
    <col min="4347" max="4347" width="46.7109375" style="1907" bestFit="1" customWidth="1"/>
    <col min="4348" max="4348" width="11.85546875" style="1907" customWidth="1"/>
    <col min="4349" max="4349" width="12.42578125" style="1907" customWidth="1"/>
    <col min="4350" max="4350" width="12.5703125" style="1907" customWidth="1"/>
    <col min="4351" max="4351" width="11.7109375" style="1907" customWidth="1"/>
    <col min="4352" max="4352" width="10.7109375" style="1907" customWidth="1"/>
    <col min="4353" max="4353" width="2.42578125" style="1907" bestFit="1" customWidth="1"/>
    <col min="4354" max="4354" width="8.5703125" style="1907" customWidth="1"/>
    <col min="4355" max="4355" width="12.42578125" style="1907" customWidth="1"/>
    <col min="4356" max="4356" width="2.140625" style="1907" customWidth="1"/>
    <col min="4357" max="4357" width="9.42578125" style="1907" customWidth="1"/>
    <col min="4358" max="4602" width="11" style="1907"/>
    <col min="4603" max="4603" width="46.7109375" style="1907" bestFit="1" customWidth="1"/>
    <col min="4604" max="4604" width="11.85546875" style="1907" customWidth="1"/>
    <col min="4605" max="4605" width="12.42578125" style="1907" customWidth="1"/>
    <col min="4606" max="4606" width="12.5703125" style="1907" customWidth="1"/>
    <col min="4607" max="4607" width="11.7109375" style="1907" customWidth="1"/>
    <col min="4608" max="4608" width="10.7109375" style="1907" customWidth="1"/>
    <col min="4609" max="4609" width="2.42578125" style="1907" bestFit="1" customWidth="1"/>
    <col min="4610" max="4610" width="8.5703125" style="1907" customWidth="1"/>
    <col min="4611" max="4611" width="12.42578125" style="1907" customWidth="1"/>
    <col min="4612" max="4612" width="2.140625" style="1907" customWidth="1"/>
    <col min="4613" max="4613" width="9.42578125" style="1907" customWidth="1"/>
    <col min="4614" max="4858" width="11" style="1907"/>
    <col min="4859" max="4859" width="46.7109375" style="1907" bestFit="1" customWidth="1"/>
    <col min="4860" max="4860" width="11.85546875" style="1907" customWidth="1"/>
    <col min="4861" max="4861" width="12.42578125" style="1907" customWidth="1"/>
    <col min="4862" max="4862" width="12.5703125" style="1907" customWidth="1"/>
    <col min="4863" max="4863" width="11.7109375" style="1907" customWidth="1"/>
    <col min="4864" max="4864" width="10.7109375" style="1907" customWidth="1"/>
    <col min="4865" max="4865" width="2.42578125" style="1907" bestFit="1" customWidth="1"/>
    <col min="4866" max="4866" width="8.5703125" style="1907" customWidth="1"/>
    <col min="4867" max="4867" width="12.42578125" style="1907" customWidth="1"/>
    <col min="4868" max="4868" width="2.140625" style="1907" customWidth="1"/>
    <col min="4869" max="4869" width="9.42578125" style="1907" customWidth="1"/>
    <col min="4870" max="5114" width="11" style="1907"/>
    <col min="5115" max="5115" width="46.7109375" style="1907" bestFit="1" customWidth="1"/>
    <col min="5116" max="5116" width="11.85546875" style="1907" customWidth="1"/>
    <col min="5117" max="5117" width="12.42578125" style="1907" customWidth="1"/>
    <col min="5118" max="5118" width="12.5703125" style="1907" customWidth="1"/>
    <col min="5119" max="5119" width="11.7109375" style="1907" customWidth="1"/>
    <col min="5120" max="5120" width="10.7109375" style="1907" customWidth="1"/>
    <col min="5121" max="5121" width="2.42578125" style="1907" bestFit="1" customWidth="1"/>
    <col min="5122" max="5122" width="8.5703125" style="1907" customWidth="1"/>
    <col min="5123" max="5123" width="12.42578125" style="1907" customWidth="1"/>
    <col min="5124" max="5124" width="2.140625" style="1907" customWidth="1"/>
    <col min="5125" max="5125" width="9.42578125" style="1907" customWidth="1"/>
    <col min="5126" max="5370" width="11" style="1907"/>
    <col min="5371" max="5371" width="46.7109375" style="1907" bestFit="1" customWidth="1"/>
    <col min="5372" max="5372" width="11.85546875" style="1907" customWidth="1"/>
    <col min="5373" max="5373" width="12.42578125" style="1907" customWidth="1"/>
    <col min="5374" max="5374" width="12.5703125" style="1907" customWidth="1"/>
    <col min="5375" max="5375" width="11.7109375" style="1907" customWidth="1"/>
    <col min="5376" max="5376" width="10.7109375" style="1907" customWidth="1"/>
    <col min="5377" max="5377" width="2.42578125" style="1907" bestFit="1" customWidth="1"/>
    <col min="5378" max="5378" width="8.5703125" style="1907" customWidth="1"/>
    <col min="5379" max="5379" width="12.42578125" style="1907" customWidth="1"/>
    <col min="5380" max="5380" width="2.140625" style="1907" customWidth="1"/>
    <col min="5381" max="5381" width="9.42578125" style="1907" customWidth="1"/>
    <col min="5382" max="5626" width="11" style="1907"/>
    <col min="5627" max="5627" width="46.7109375" style="1907" bestFit="1" customWidth="1"/>
    <col min="5628" max="5628" width="11.85546875" style="1907" customWidth="1"/>
    <col min="5629" max="5629" width="12.42578125" style="1907" customWidth="1"/>
    <col min="5630" max="5630" width="12.5703125" style="1907" customWidth="1"/>
    <col min="5631" max="5631" width="11.7109375" style="1907" customWidth="1"/>
    <col min="5632" max="5632" width="10.7109375" style="1907" customWidth="1"/>
    <col min="5633" max="5633" width="2.42578125" style="1907" bestFit="1" customWidth="1"/>
    <col min="5634" max="5634" width="8.5703125" style="1907" customWidth="1"/>
    <col min="5635" max="5635" width="12.42578125" style="1907" customWidth="1"/>
    <col min="5636" max="5636" width="2.140625" style="1907" customWidth="1"/>
    <col min="5637" max="5637" width="9.42578125" style="1907" customWidth="1"/>
    <col min="5638" max="5882" width="11" style="1907"/>
    <col min="5883" max="5883" width="46.7109375" style="1907" bestFit="1" customWidth="1"/>
    <col min="5884" max="5884" width="11.85546875" style="1907" customWidth="1"/>
    <col min="5885" max="5885" width="12.42578125" style="1907" customWidth="1"/>
    <col min="5886" max="5886" width="12.5703125" style="1907" customWidth="1"/>
    <col min="5887" max="5887" width="11.7109375" style="1907" customWidth="1"/>
    <col min="5888" max="5888" width="10.7109375" style="1907" customWidth="1"/>
    <col min="5889" max="5889" width="2.42578125" style="1907" bestFit="1" customWidth="1"/>
    <col min="5890" max="5890" width="8.5703125" style="1907" customWidth="1"/>
    <col min="5891" max="5891" width="12.42578125" style="1907" customWidth="1"/>
    <col min="5892" max="5892" width="2.140625" style="1907" customWidth="1"/>
    <col min="5893" max="5893" width="9.42578125" style="1907" customWidth="1"/>
    <col min="5894" max="6138" width="11" style="1907"/>
    <col min="6139" max="6139" width="46.7109375" style="1907" bestFit="1" customWidth="1"/>
    <col min="6140" max="6140" width="11.85546875" style="1907" customWidth="1"/>
    <col min="6141" max="6141" width="12.42578125" style="1907" customWidth="1"/>
    <col min="6142" max="6142" width="12.5703125" style="1907" customWidth="1"/>
    <col min="6143" max="6143" width="11.7109375" style="1907" customWidth="1"/>
    <col min="6144" max="6144" width="10.7109375" style="1907" customWidth="1"/>
    <col min="6145" max="6145" width="2.42578125" style="1907" bestFit="1" customWidth="1"/>
    <col min="6146" max="6146" width="8.5703125" style="1907" customWidth="1"/>
    <col min="6147" max="6147" width="12.42578125" style="1907" customWidth="1"/>
    <col min="6148" max="6148" width="2.140625" style="1907" customWidth="1"/>
    <col min="6149" max="6149" width="9.42578125" style="1907" customWidth="1"/>
    <col min="6150" max="6394" width="11" style="1907"/>
    <col min="6395" max="6395" width="46.7109375" style="1907" bestFit="1" customWidth="1"/>
    <col min="6396" max="6396" width="11.85546875" style="1907" customWidth="1"/>
    <col min="6397" max="6397" width="12.42578125" style="1907" customWidth="1"/>
    <col min="6398" max="6398" width="12.5703125" style="1907" customWidth="1"/>
    <col min="6399" max="6399" width="11.7109375" style="1907" customWidth="1"/>
    <col min="6400" max="6400" width="10.7109375" style="1907" customWidth="1"/>
    <col min="6401" max="6401" width="2.42578125" style="1907" bestFit="1" customWidth="1"/>
    <col min="6402" max="6402" width="8.5703125" style="1907" customWidth="1"/>
    <col min="6403" max="6403" width="12.42578125" style="1907" customWidth="1"/>
    <col min="6404" max="6404" width="2.140625" style="1907" customWidth="1"/>
    <col min="6405" max="6405" width="9.42578125" style="1907" customWidth="1"/>
    <col min="6406" max="6650" width="11" style="1907"/>
    <col min="6651" max="6651" width="46.7109375" style="1907" bestFit="1" customWidth="1"/>
    <col min="6652" max="6652" width="11.85546875" style="1907" customWidth="1"/>
    <col min="6653" max="6653" width="12.42578125" style="1907" customWidth="1"/>
    <col min="6654" max="6654" width="12.5703125" style="1907" customWidth="1"/>
    <col min="6655" max="6655" width="11.7109375" style="1907" customWidth="1"/>
    <col min="6656" max="6656" width="10.7109375" style="1907" customWidth="1"/>
    <col min="6657" max="6657" width="2.42578125" style="1907" bestFit="1" customWidth="1"/>
    <col min="6658" max="6658" width="8.5703125" style="1907" customWidth="1"/>
    <col min="6659" max="6659" width="12.42578125" style="1907" customWidth="1"/>
    <col min="6660" max="6660" width="2.140625" style="1907" customWidth="1"/>
    <col min="6661" max="6661" width="9.42578125" style="1907" customWidth="1"/>
    <col min="6662" max="6906" width="11" style="1907"/>
    <col min="6907" max="6907" width="46.7109375" style="1907" bestFit="1" customWidth="1"/>
    <col min="6908" max="6908" width="11.85546875" style="1907" customWidth="1"/>
    <col min="6909" max="6909" width="12.42578125" style="1907" customWidth="1"/>
    <col min="6910" max="6910" width="12.5703125" style="1907" customWidth="1"/>
    <col min="6911" max="6911" width="11.7109375" style="1907" customWidth="1"/>
    <col min="6912" max="6912" width="10.7109375" style="1907" customWidth="1"/>
    <col min="6913" max="6913" width="2.42578125" style="1907" bestFit="1" customWidth="1"/>
    <col min="6914" max="6914" width="8.5703125" style="1907" customWidth="1"/>
    <col min="6915" max="6915" width="12.42578125" style="1907" customWidth="1"/>
    <col min="6916" max="6916" width="2.140625" style="1907" customWidth="1"/>
    <col min="6917" max="6917" width="9.42578125" style="1907" customWidth="1"/>
    <col min="6918" max="7162" width="11" style="1907"/>
    <col min="7163" max="7163" width="46.7109375" style="1907" bestFit="1" customWidth="1"/>
    <col min="7164" max="7164" width="11.85546875" style="1907" customWidth="1"/>
    <col min="7165" max="7165" width="12.42578125" style="1907" customWidth="1"/>
    <col min="7166" max="7166" width="12.5703125" style="1907" customWidth="1"/>
    <col min="7167" max="7167" width="11.7109375" style="1907" customWidth="1"/>
    <col min="7168" max="7168" width="10.7109375" style="1907" customWidth="1"/>
    <col min="7169" max="7169" width="2.42578125" style="1907" bestFit="1" customWidth="1"/>
    <col min="7170" max="7170" width="8.5703125" style="1907" customWidth="1"/>
    <col min="7171" max="7171" width="12.42578125" style="1907" customWidth="1"/>
    <col min="7172" max="7172" width="2.140625" style="1907" customWidth="1"/>
    <col min="7173" max="7173" width="9.42578125" style="1907" customWidth="1"/>
    <col min="7174" max="7418" width="11" style="1907"/>
    <col min="7419" max="7419" width="46.7109375" style="1907" bestFit="1" customWidth="1"/>
    <col min="7420" max="7420" width="11.85546875" style="1907" customWidth="1"/>
    <col min="7421" max="7421" width="12.42578125" style="1907" customWidth="1"/>
    <col min="7422" max="7422" width="12.5703125" style="1907" customWidth="1"/>
    <col min="7423" max="7423" width="11.7109375" style="1907" customWidth="1"/>
    <col min="7424" max="7424" width="10.7109375" style="1907" customWidth="1"/>
    <col min="7425" max="7425" width="2.42578125" style="1907" bestFit="1" customWidth="1"/>
    <col min="7426" max="7426" width="8.5703125" style="1907" customWidth="1"/>
    <col min="7427" max="7427" width="12.42578125" style="1907" customWidth="1"/>
    <col min="7428" max="7428" width="2.140625" style="1907" customWidth="1"/>
    <col min="7429" max="7429" width="9.42578125" style="1907" customWidth="1"/>
    <col min="7430" max="7674" width="11" style="1907"/>
    <col min="7675" max="7675" width="46.7109375" style="1907" bestFit="1" customWidth="1"/>
    <col min="7676" max="7676" width="11.85546875" style="1907" customWidth="1"/>
    <col min="7677" max="7677" width="12.42578125" style="1907" customWidth="1"/>
    <col min="7678" max="7678" width="12.5703125" style="1907" customWidth="1"/>
    <col min="7679" max="7679" width="11.7109375" style="1907" customWidth="1"/>
    <col min="7680" max="7680" width="10.7109375" style="1907" customWidth="1"/>
    <col min="7681" max="7681" width="2.42578125" style="1907" bestFit="1" customWidth="1"/>
    <col min="7682" max="7682" width="8.5703125" style="1907" customWidth="1"/>
    <col min="7683" max="7683" width="12.42578125" style="1907" customWidth="1"/>
    <col min="7684" max="7684" width="2.140625" style="1907" customWidth="1"/>
    <col min="7685" max="7685" width="9.42578125" style="1907" customWidth="1"/>
    <col min="7686" max="7930" width="11" style="1907"/>
    <col min="7931" max="7931" width="46.7109375" style="1907" bestFit="1" customWidth="1"/>
    <col min="7932" max="7932" width="11.85546875" style="1907" customWidth="1"/>
    <col min="7933" max="7933" width="12.42578125" style="1907" customWidth="1"/>
    <col min="7934" max="7934" width="12.5703125" style="1907" customWidth="1"/>
    <col min="7935" max="7935" width="11.7109375" style="1907" customWidth="1"/>
    <col min="7936" max="7936" width="10.7109375" style="1907" customWidth="1"/>
    <col min="7937" max="7937" width="2.42578125" style="1907" bestFit="1" customWidth="1"/>
    <col min="7938" max="7938" width="8.5703125" style="1907" customWidth="1"/>
    <col min="7939" max="7939" width="12.42578125" style="1907" customWidth="1"/>
    <col min="7940" max="7940" width="2.140625" style="1907" customWidth="1"/>
    <col min="7941" max="7941" width="9.42578125" style="1907" customWidth="1"/>
    <col min="7942" max="8186" width="11" style="1907"/>
    <col min="8187" max="8187" width="46.7109375" style="1907" bestFit="1" customWidth="1"/>
    <col min="8188" max="8188" width="11.85546875" style="1907" customWidth="1"/>
    <col min="8189" max="8189" width="12.42578125" style="1907" customWidth="1"/>
    <col min="8190" max="8190" width="12.5703125" style="1907" customWidth="1"/>
    <col min="8191" max="8191" width="11.7109375" style="1907" customWidth="1"/>
    <col min="8192" max="8192" width="10.7109375" style="1907" customWidth="1"/>
    <col min="8193" max="8193" width="2.42578125" style="1907" bestFit="1" customWidth="1"/>
    <col min="8194" max="8194" width="8.5703125" style="1907" customWidth="1"/>
    <col min="8195" max="8195" width="12.42578125" style="1907" customWidth="1"/>
    <col min="8196" max="8196" width="2.140625" style="1907" customWidth="1"/>
    <col min="8197" max="8197" width="9.42578125" style="1907" customWidth="1"/>
    <col min="8198" max="8442" width="11" style="1907"/>
    <col min="8443" max="8443" width="46.7109375" style="1907" bestFit="1" customWidth="1"/>
    <col min="8444" max="8444" width="11.85546875" style="1907" customWidth="1"/>
    <col min="8445" max="8445" width="12.42578125" style="1907" customWidth="1"/>
    <col min="8446" max="8446" width="12.5703125" style="1907" customWidth="1"/>
    <col min="8447" max="8447" width="11.7109375" style="1907" customWidth="1"/>
    <col min="8448" max="8448" width="10.7109375" style="1907" customWidth="1"/>
    <col min="8449" max="8449" width="2.42578125" style="1907" bestFit="1" customWidth="1"/>
    <col min="8450" max="8450" width="8.5703125" style="1907" customWidth="1"/>
    <col min="8451" max="8451" width="12.42578125" style="1907" customWidth="1"/>
    <col min="8452" max="8452" width="2.140625" style="1907" customWidth="1"/>
    <col min="8453" max="8453" width="9.42578125" style="1907" customWidth="1"/>
    <col min="8454" max="8698" width="11" style="1907"/>
    <col min="8699" max="8699" width="46.7109375" style="1907" bestFit="1" customWidth="1"/>
    <col min="8700" max="8700" width="11.85546875" style="1907" customWidth="1"/>
    <col min="8701" max="8701" width="12.42578125" style="1907" customWidth="1"/>
    <col min="8702" max="8702" width="12.5703125" style="1907" customWidth="1"/>
    <col min="8703" max="8703" width="11.7109375" style="1907" customWidth="1"/>
    <col min="8704" max="8704" width="10.7109375" style="1907" customWidth="1"/>
    <col min="8705" max="8705" width="2.42578125" style="1907" bestFit="1" customWidth="1"/>
    <col min="8706" max="8706" width="8.5703125" style="1907" customWidth="1"/>
    <col min="8707" max="8707" width="12.42578125" style="1907" customWidth="1"/>
    <col min="8708" max="8708" width="2.140625" style="1907" customWidth="1"/>
    <col min="8709" max="8709" width="9.42578125" style="1907" customWidth="1"/>
    <col min="8710" max="8954" width="11" style="1907"/>
    <col min="8955" max="8955" width="46.7109375" style="1907" bestFit="1" customWidth="1"/>
    <col min="8956" max="8956" width="11.85546875" style="1907" customWidth="1"/>
    <col min="8957" max="8957" width="12.42578125" style="1907" customWidth="1"/>
    <col min="8958" max="8958" width="12.5703125" style="1907" customWidth="1"/>
    <col min="8959" max="8959" width="11.7109375" style="1907" customWidth="1"/>
    <col min="8960" max="8960" width="10.7109375" style="1907" customWidth="1"/>
    <col min="8961" max="8961" width="2.42578125" style="1907" bestFit="1" customWidth="1"/>
    <col min="8962" max="8962" width="8.5703125" style="1907" customWidth="1"/>
    <col min="8963" max="8963" width="12.42578125" style="1907" customWidth="1"/>
    <col min="8964" max="8964" width="2.140625" style="1907" customWidth="1"/>
    <col min="8965" max="8965" width="9.42578125" style="1907" customWidth="1"/>
    <col min="8966" max="9210" width="11" style="1907"/>
    <col min="9211" max="9211" width="46.7109375" style="1907" bestFit="1" customWidth="1"/>
    <col min="9212" max="9212" width="11.85546875" style="1907" customWidth="1"/>
    <col min="9213" max="9213" width="12.42578125" style="1907" customWidth="1"/>
    <col min="9214" max="9214" width="12.5703125" style="1907" customWidth="1"/>
    <col min="9215" max="9215" width="11.7109375" style="1907" customWidth="1"/>
    <col min="9216" max="9216" width="10.7109375" style="1907" customWidth="1"/>
    <col min="9217" max="9217" width="2.42578125" style="1907" bestFit="1" customWidth="1"/>
    <col min="9218" max="9218" width="8.5703125" style="1907" customWidth="1"/>
    <col min="9219" max="9219" width="12.42578125" style="1907" customWidth="1"/>
    <col min="9220" max="9220" width="2.140625" style="1907" customWidth="1"/>
    <col min="9221" max="9221" width="9.42578125" style="1907" customWidth="1"/>
    <col min="9222" max="9466" width="11" style="1907"/>
    <col min="9467" max="9467" width="46.7109375" style="1907" bestFit="1" customWidth="1"/>
    <col min="9468" max="9468" width="11.85546875" style="1907" customWidth="1"/>
    <col min="9469" max="9469" width="12.42578125" style="1907" customWidth="1"/>
    <col min="9470" max="9470" width="12.5703125" style="1907" customWidth="1"/>
    <col min="9471" max="9471" width="11.7109375" style="1907" customWidth="1"/>
    <col min="9472" max="9472" width="10.7109375" style="1907" customWidth="1"/>
    <col min="9473" max="9473" width="2.42578125" style="1907" bestFit="1" customWidth="1"/>
    <col min="9474" max="9474" width="8.5703125" style="1907" customWidth="1"/>
    <col min="9475" max="9475" width="12.42578125" style="1907" customWidth="1"/>
    <col min="9476" max="9476" width="2.140625" style="1907" customWidth="1"/>
    <col min="9477" max="9477" width="9.42578125" style="1907" customWidth="1"/>
    <col min="9478" max="9722" width="11" style="1907"/>
    <col min="9723" max="9723" width="46.7109375" style="1907" bestFit="1" customWidth="1"/>
    <col min="9724" max="9724" width="11.85546875" style="1907" customWidth="1"/>
    <col min="9725" max="9725" width="12.42578125" style="1907" customWidth="1"/>
    <col min="9726" max="9726" width="12.5703125" style="1907" customWidth="1"/>
    <col min="9727" max="9727" width="11.7109375" style="1907" customWidth="1"/>
    <col min="9728" max="9728" width="10.7109375" style="1907" customWidth="1"/>
    <col min="9729" max="9729" width="2.42578125" style="1907" bestFit="1" customWidth="1"/>
    <col min="9730" max="9730" width="8.5703125" style="1907" customWidth="1"/>
    <col min="9731" max="9731" width="12.42578125" style="1907" customWidth="1"/>
    <col min="9732" max="9732" width="2.140625" style="1907" customWidth="1"/>
    <col min="9733" max="9733" width="9.42578125" style="1907" customWidth="1"/>
    <col min="9734" max="9978" width="11" style="1907"/>
    <col min="9979" max="9979" width="46.7109375" style="1907" bestFit="1" customWidth="1"/>
    <col min="9980" max="9980" width="11.85546875" style="1907" customWidth="1"/>
    <col min="9981" max="9981" width="12.42578125" style="1907" customWidth="1"/>
    <col min="9982" max="9982" width="12.5703125" style="1907" customWidth="1"/>
    <col min="9983" max="9983" width="11.7109375" style="1907" customWidth="1"/>
    <col min="9984" max="9984" width="10.7109375" style="1907" customWidth="1"/>
    <col min="9985" max="9985" width="2.42578125" style="1907" bestFit="1" customWidth="1"/>
    <col min="9986" max="9986" width="8.5703125" style="1907" customWidth="1"/>
    <col min="9987" max="9987" width="12.42578125" style="1907" customWidth="1"/>
    <col min="9988" max="9988" width="2.140625" style="1907" customWidth="1"/>
    <col min="9989" max="9989" width="9.42578125" style="1907" customWidth="1"/>
    <col min="9990" max="10234" width="11" style="1907"/>
    <col min="10235" max="10235" width="46.7109375" style="1907" bestFit="1" customWidth="1"/>
    <col min="10236" max="10236" width="11.85546875" style="1907" customWidth="1"/>
    <col min="10237" max="10237" width="12.42578125" style="1907" customWidth="1"/>
    <col min="10238" max="10238" width="12.5703125" style="1907" customWidth="1"/>
    <col min="10239" max="10239" width="11.7109375" style="1907" customWidth="1"/>
    <col min="10240" max="10240" width="10.7109375" style="1907" customWidth="1"/>
    <col min="10241" max="10241" width="2.42578125" style="1907" bestFit="1" customWidth="1"/>
    <col min="10242" max="10242" width="8.5703125" style="1907" customWidth="1"/>
    <col min="10243" max="10243" width="12.42578125" style="1907" customWidth="1"/>
    <col min="10244" max="10244" width="2.140625" style="1907" customWidth="1"/>
    <col min="10245" max="10245" width="9.42578125" style="1907" customWidth="1"/>
    <col min="10246" max="10490" width="11" style="1907"/>
    <col min="10491" max="10491" width="46.7109375" style="1907" bestFit="1" customWidth="1"/>
    <col min="10492" max="10492" width="11.85546875" style="1907" customWidth="1"/>
    <col min="10493" max="10493" width="12.42578125" style="1907" customWidth="1"/>
    <col min="10494" max="10494" width="12.5703125" style="1907" customWidth="1"/>
    <col min="10495" max="10495" width="11.7109375" style="1907" customWidth="1"/>
    <col min="10496" max="10496" width="10.7109375" style="1907" customWidth="1"/>
    <col min="10497" max="10497" width="2.42578125" style="1907" bestFit="1" customWidth="1"/>
    <col min="10498" max="10498" width="8.5703125" style="1907" customWidth="1"/>
    <col min="10499" max="10499" width="12.42578125" style="1907" customWidth="1"/>
    <col min="10500" max="10500" width="2.140625" style="1907" customWidth="1"/>
    <col min="10501" max="10501" width="9.42578125" style="1907" customWidth="1"/>
    <col min="10502" max="10746" width="11" style="1907"/>
    <col min="10747" max="10747" width="46.7109375" style="1907" bestFit="1" customWidth="1"/>
    <col min="10748" max="10748" width="11.85546875" style="1907" customWidth="1"/>
    <col min="10749" max="10749" width="12.42578125" style="1907" customWidth="1"/>
    <col min="10750" max="10750" width="12.5703125" style="1907" customWidth="1"/>
    <col min="10751" max="10751" width="11.7109375" style="1907" customWidth="1"/>
    <col min="10752" max="10752" width="10.7109375" style="1907" customWidth="1"/>
    <col min="10753" max="10753" width="2.42578125" style="1907" bestFit="1" customWidth="1"/>
    <col min="10754" max="10754" width="8.5703125" style="1907" customWidth="1"/>
    <col min="10755" max="10755" width="12.42578125" style="1907" customWidth="1"/>
    <col min="10756" max="10756" width="2.140625" style="1907" customWidth="1"/>
    <col min="10757" max="10757" width="9.42578125" style="1907" customWidth="1"/>
    <col min="10758" max="11002" width="11" style="1907"/>
    <col min="11003" max="11003" width="46.7109375" style="1907" bestFit="1" customWidth="1"/>
    <col min="11004" max="11004" width="11.85546875" style="1907" customWidth="1"/>
    <col min="11005" max="11005" width="12.42578125" style="1907" customWidth="1"/>
    <col min="11006" max="11006" width="12.5703125" style="1907" customWidth="1"/>
    <col min="11007" max="11007" width="11.7109375" style="1907" customWidth="1"/>
    <col min="11008" max="11008" width="10.7109375" style="1907" customWidth="1"/>
    <col min="11009" max="11009" width="2.42578125" style="1907" bestFit="1" customWidth="1"/>
    <col min="11010" max="11010" width="8.5703125" style="1907" customWidth="1"/>
    <col min="11011" max="11011" width="12.42578125" style="1907" customWidth="1"/>
    <col min="11012" max="11012" width="2.140625" style="1907" customWidth="1"/>
    <col min="11013" max="11013" width="9.42578125" style="1907" customWidth="1"/>
    <col min="11014" max="11258" width="11" style="1907"/>
    <col min="11259" max="11259" width="46.7109375" style="1907" bestFit="1" customWidth="1"/>
    <col min="11260" max="11260" width="11.85546875" style="1907" customWidth="1"/>
    <col min="11261" max="11261" width="12.42578125" style="1907" customWidth="1"/>
    <col min="11262" max="11262" width="12.5703125" style="1907" customWidth="1"/>
    <col min="11263" max="11263" width="11.7109375" style="1907" customWidth="1"/>
    <col min="11264" max="11264" width="10.7109375" style="1907" customWidth="1"/>
    <col min="11265" max="11265" width="2.42578125" style="1907" bestFit="1" customWidth="1"/>
    <col min="11266" max="11266" width="8.5703125" style="1907" customWidth="1"/>
    <col min="11267" max="11267" width="12.42578125" style="1907" customWidth="1"/>
    <col min="11268" max="11268" width="2.140625" style="1907" customWidth="1"/>
    <col min="11269" max="11269" width="9.42578125" style="1907" customWidth="1"/>
    <col min="11270" max="11514" width="11" style="1907"/>
    <col min="11515" max="11515" width="46.7109375" style="1907" bestFit="1" customWidth="1"/>
    <col min="11516" max="11516" width="11.85546875" style="1907" customWidth="1"/>
    <col min="11517" max="11517" width="12.42578125" style="1907" customWidth="1"/>
    <col min="11518" max="11518" width="12.5703125" style="1907" customWidth="1"/>
    <col min="11519" max="11519" width="11.7109375" style="1907" customWidth="1"/>
    <col min="11520" max="11520" width="10.7109375" style="1907" customWidth="1"/>
    <col min="11521" max="11521" width="2.42578125" style="1907" bestFit="1" customWidth="1"/>
    <col min="11522" max="11522" width="8.5703125" style="1907" customWidth="1"/>
    <col min="11523" max="11523" width="12.42578125" style="1907" customWidth="1"/>
    <col min="11524" max="11524" width="2.140625" style="1907" customWidth="1"/>
    <col min="11525" max="11525" width="9.42578125" style="1907" customWidth="1"/>
    <col min="11526" max="11770" width="11" style="1907"/>
    <col min="11771" max="11771" width="46.7109375" style="1907" bestFit="1" customWidth="1"/>
    <col min="11772" max="11772" width="11.85546875" style="1907" customWidth="1"/>
    <col min="11773" max="11773" width="12.42578125" style="1907" customWidth="1"/>
    <col min="11774" max="11774" width="12.5703125" style="1907" customWidth="1"/>
    <col min="11775" max="11775" width="11.7109375" style="1907" customWidth="1"/>
    <col min="11776" max="11776" width="10.7109375" style="1907" customWidth="1"/>
    <col min="11777" max="11777" width="2.42578125" style="1907" bestFit="1" customWidth="1"/>
    <col min="11778" max="11778" width="8.5703125" style="1907" customWidth="1"/>
    <col min="11779" max="11779" width="12.42578125" style="1907" customWidth="1"/>
    <col min="11780" max="11780" width="2.140625" style="1907" customWidth="1"/>
    <col min="11781" max="11781" width="9.42578125" style="1907" customWidth="1"/>
    <col min="11782" max="12026" width="11" style="1907"/>
    <col min="12027" max="12027" width="46.7109375" style="1907" bestFit="1" customWidth="1"/>
    <col min="12028" max="12028" width="11.85546875" style="1907" customWidth="1"/>
    <col min="12029" max="12029" width="12.42578125" style="1907" customWidth="1"/>
    <col min="12030" max="12030" width="12.5703125" style="1907" customWidth="1"/>
    <col min="12031" max="12031" width="11.7109375" style="1907" customWidth="1"/>
    <col min="12032" max="12032" width="10.7109375" style="1907" customWidth="1"/>
    <col min="12033" max="12033" width="2.42578125" style="1907" bestFit="1" customWidth="1"/>
    <col min="12034" max="12034" width="8.5703125" style="1907" customWidth="1"/>
    <col min="12035" max="12035" width="12.42578125" style="1907" customWidth="1"/>
    <col min="12036" max="12036" width="2.140625" style="1907" customWidth="1"/>
    <col min="12037" max="12037" width="9.42578125" style="1907" customWidth="1"/>
    <col min="12038" max="12282" width="11" style="1907"/>
    <col min="12283" max="12283" width="46.7109375" style="1907" bestFit="1" customWidth="1"/>
    <col min="12284" max="12284" width="11.85546875" style="1907" customWidth="1"/>
    <col min="12285" max="12285" width="12.42578125" style="1907" customWidth="1"/>
    <col min="12286" max="12286" width="12.5703125" style="1907" customWidth="1"/>
    <col min="12287" max="12287" width="11.7109375" style="1907" customWidth="1"/>
    <col min="12288" max="12288" width="10.7109375" style="1907" customWidth="1"/>
    <col min="12289" max="12289" width="2.42578125" style="1907" bestFit="1" customWidth="1"/>
    <col min="12290" max="12290" width="8.5703125" style="1907" customWidth="1"/>
    <col min="12291" max="12291" width="12.42578125" style="1907" customWidth="1"/>
    <col min="12292" max="12292" width="2.140625" style="1907" customWidth="1"/>
    <col min="12293" max="12293" width="9.42578125" style="1907" customWidth="1"/>
    <col min="12294" max="12538" width="11" style="1907"/>
    <col min="12539" max="12539" width="46.7109375" style="1907" bestFit="1" customWidth="1"/>
    <col min="12540" max="12540" width="11.85546875" style="1907" customWidth="1"/>
    <col min="12541" max="12541" width="12.42578125" style="1907" customWidth="1"/>
    <col min="12542" max="12542" width="12.5703125" style="1907" customWidth="1"/>
    <col min="12543" max="12543" width="11.7109375" style="1907" customWidth="1"/>
    <col min="12544" max="12544" width="10.7109375" style="1907" customWidth="1"/>
    <col min="12545" max="12545" width="2.42578125" style="1907" bestFit="1" customWidth="1"/>
    <col min="12546" max="12546" width="8.5703125" style="1907" customWidth="1"/>
    <col min="12547" max="12547" width="12.42578125" style="1907" customWidth="1"/>
    <col min="12548" max="12548" width="2.140625" style="1907" customWidth="1"/>
    <col min="12549" max="12549" width="9.42578125" style="1907" customWidth="1"/>
    <col min="12550" max="12794" width="11" style="1907"/>
    <col min="12795" max="12795" width="46.7109375" style="1907" bestFit="1" customWidth="1"/>
    <col min="12796" max="12796" width="11.85546875" style="1907" customWidth="1"/>
    <col min="12797" max="12797" width="12.42578125" style="1907" customWidth="1"/>
    <col min="12798" max="12798" width="12.5703125" style="1907" customWidth="1"/>
    <col min="12799" max="12799" width="11.7109375" style="1907" customWidth="1"/>
    <col min="12800" max="12800" width="10.7109375" style="1907" customWidth="1"/>
    <col min="12801" max="12801" width="2.42578125" style="1907" bestFit="1" customWidth="1"/>
    <col min="12802" max="12802" width="8.5703125" style="1907" customWidth="1"/>
    <col min="12803" max="12803" width="12.42578125" style="1907" customWidth="1"/>
    <col min="12804" max="12804" width="2.140625" style="1907" customWidth="1"/>
    <col min="12805" max="12805" width="9.42578125" style="1907" customWidth="1"/>
    <col min="12806" max="13050" width="11" style="1907"/>
    <col min="13051" max="13051" width="46.7109375" style="1907" bestFit="1" customWidth="1"/>
    <col min="13052" max="13052" width="11.85546875" style="1907" customWidth="1"/>
    <col min="13053" max="13053" width="12.42578125" style="1907" customWidth="1"/>
    <col min="13054" max="13054" width="12.5703125" style="1907" customWidth="1"/>
    <col min="13055" max="13055" width="11.7109375" style="1907" customWidth="1"/>
    <col min="13056" max="13056" width="10.7109375" style="1907" customWidth="1"/>
    <col min="13057" max="13057" width="2.42578125" style="1907" bestFit="1" customWidth="1"/>
    <col min="13058" max="13058" width="8.5703125" style="1907" customWidth="1"/>
    <col min="13059" max="13059" width="12.42578125" style="1907" customWidth="1"/>
    <col min="13060" max="13060" width="2.140625" style="1907" customWidth="1"/>
    <col min="13061" max="13061" width="9.42578125" style="1907" customWidth="1"/>
    <col min="13062" max="13306" width="11" style="1907"/>
    <col min="13307" max="13307" width="46.7109375" style="1907" bestFit="1" customWidth="1"/>
    <col min="13308" max="13308" width="11.85546875" style="1907" customWidth="1"/>
    <col min="13309" max="13309" width="12.42578125" style="1907" customWidth="1"/>
    <col min="13310" max="13310" width="12.5703125" style="1907" customWidth="1"/>
    <col min="13311" max="13311" width="11.7109375" style="1907" customWidth="1"/>
    <col min="13312" max="13312" width="10.7109375" style="1907" customWidth="1"/>
    <col min="13313" max="13313" width="2.42578125" style="1907" bestFit="1" customWidth="1"/>
    <col min="13314" max="13314" width="8.5703125" style="1907" customWidth="1"/>
    <col min="13315" max="13315" width="12.42578125" style="1907" customWidth="1"/>
    <col min="13316" max="13316" width="2.140625" style="1907" customWidth="1"/>
    <col min="13317" max="13317" width="9.42578125" style="1907" customWidth="1"/>
    <col min="13318" max="13562" width="11" style="1907"/>
    <col min="13563" max="13563" width="46.7109375" style="1907" bestFit="1" customWidth="1"/>
    <col min="13564" max="13564" width="11.85546875" style="1907" customWidth="1"/>
    <col min="13565" max="13565" width="12.42578125" style="1907" customWidth="1"/>
    <col min="13566" max="13566" width="12.5703125" style="1907" customWidth="1"/>
    <col min="13567" max="13567" width="11.7109375" style="1907" customWidth="1"/>
    <col min="13568" max="13568" width="10.7109375" style="1907" customWidth="1"/>
    <col min="13569" max="13569" width="2.42578125" style="1907" bestFit="1" customWidth="1"/>
    <col min="13570" max="13570" width="8.5703125" style="1907" customWidth="1"/>
    <col min="13571" max="13571" width="12.42578125" style="1907" customWidth="1"/>
    <col min="13572" max="13572" width="2.140625" style="1907" customWidth="1"/>
    <col min="13573" max="13573" width="9.42578125" style="1907" customWidth="1"/>
    <col min="13574" max="13818" width="11" style="1907"/>
    <col min="13819" max="13819" width="46.7109375" style="1907" bestFit="1" customWidth="1"/>
    <col min="13820" max="13820" width="11.85546875" style="1907" customWidth="1"/>
    <col min="13821" max="13821" width="12.42578125" style="1907" customWidth="1"/>
    <col min="13822" max="13822" width="12.5703125" style="1907" customWidth="1"/>
    <col min="13823" max="13823" width="11.7109375" style="1907" customWidth="1"/>
    <col min="13824" max="13824" width="10.7109375" style="1907" customWidth="1"/>
    <col min="13825" max="13825" width="2.42578125" style="1907" bestFit="1" customWidth="1"/>
    <col min="13826" max="13826" width="8.5703125" style="1907" customWidth="1"/>
    <col min="13827" max="13827" width="12.42578125" style="1907" customWidth="1"/>
    <col min="13828" max="13828" width="2.140625" style="1907" customWidth="1"/>
    <col min="13829" max="13829" width="9.42578125" style="1907" customWidth="1"/>
    <col min="13830" max="14074" width="11" style="1907"/>
    <col min="14075" max="14075" width="46.7109375" style="1907" bestFit="1" customWidth="1"/>
    <col min="14076" max="14076" width="11.85546875" style="1907" customWidth="1"/>
    <col min="14077" max="14077" width="12.42578125" style="1907" customWidth="1"/>
    <col min="14078" max="14078" width="12.5703125" style="1907" customWidth="1"/>
    <col min="14079" max="14079" width="11.7109375" style="1907" customWidth="1"/>
    <col min="14080" max="14080" width="10.7109375" style="1907" customWidth="1"/>
    <col min="14081" max="14081" width="2.42578125" style="1907" bestFit="1" customWidth="1"/>
    <col min="14082" max="14082" width="8.5703125" style="1907" customWidth="1"/>
    <col min="14083" max="14083" width="12.42578125" style="1907" customWidth="1"/>
    <col min="14084" max="14084" width="2.140625" style="1907" customWidth="1"/>
    <col min="14085" max="14085" width="9.42578125" style="1907" customWidth="1"/>
    <col min="14086" max="14330" width="11" style="1907"/>
    <col min="14331" max="14331" width="46.7109375" style="1907" bestFit="1" customWidth="1"/>
    <col min="14332" max="14332" width="11.85546875" style="1907" customWidth="1"/>
    <col min="14333" max="14333" width="12.42578125" style="1907" customWidth="1"/>
    <col min="14334" max="14334" width="12.5703125" style="1907" customWidth="1"/>
    <col min="14335" max="14335" width="11.7109375" style="1907" customWidth="1"/>
    <col min="14336" max="14336" width="10.7109375" style="1907" customWidth="1"/>
    <col min="14337" max="14337" width="2.42578125" style="1907" bestFit="1" customWidth="1"/>
    <col min="14338" max="14338" width="8.5703125" style="1907" customWidth="1"/>
    <col min="14339" max="14339" width="12.42578125" style="1907" customWidth="1"/>
    <col min="14340" max="14340" width="2.140625" style="1907" customWidth="1"/>
    <col min="14341" max="14341" width="9.42578125" style="1907" customWidth="1"/>
    <col min="14342" max="14586" width="11" style="1907"/>
    <col min="14587" max="14587" width="46.7109375" style="1907" bestFit="1" customWidth="1"/>
    <col min="14588" max="14588" width="11.85546875" style="1907" customWidth="1"/>
    <col min="14589" max="14589" width="12.42578125" style="1907" customWidth="1"/>
    <col min="14590" max="14590" width="12.5703125" style="1907" customWidth="1"/>
    <col min="14591" max="14591" width="11.7109375" style="1907" customWidth="1"/>
    <col min="14592" max="14592" width="10.7109375" style="1907" customWidth="1"/>
    <col min="14593" max="14593" width="2.42578125" style="1907" bestFit="1" customWidth="1"/>
    <col min="14594" max="14594" width="8.5703125" style="1907" customWidth="1"/>
    <col min="14595" max="14595" width="12.42578125" style="1907" customWidth="1"/>
    <col min="14596" max="14596" width="2.140625" style="1907" customWidth="1"/>
    <col min="14597" max="14597" width="9.42578125" style="1907" customWidth="1"/>
    <col min="14598" max="14842" width="11" style="1907"/>
    <col min="14843" max="14843" width="46.7109375" style="1907" bestFit="1" customWidth="1"/>
    <col min="14844" max="14844" width="11.85546875" style="1907" customWidth="1"/>
    <col min="14845" max="14845" width="12.42578125" style="1907" customWidth="1"/>
    <col min="14846" max="14846" width="12.5703125" style="1907" customWidth="1"/>
    <col min="14847" max="14847" width="11.7109375" style="1907" customWidth="1"/>
    <col min="14848" max="14848" width="10.7109375" style="1907" customWidth="1"/>
    <col min="14849" max="14849" width="2.42578125" style="1907" bestFit="1" customWidth="1"/>
    <col min="14850" max="14850" width="8.5703125" style="1907" customWidth="1"/>
    <col min="14851" max="14851" width="12.42578125" style="1907" customWidth="1"/>
    <col min="14852" max="14852" width="2.140625" style="1907" customWidth="1"/>
    <col min="14853" max="14853" width="9.42578125" style="1907" customWidth="1"/>
    <col min="14854" max="15098" width="11" style="1907"/>
    <col min="15099" max="15099" width="46.7109375" style="1907" bestFit="1" customWidth="1"/>
    <col min="15100" max="15100" width="11.85546875" style="1907" customWidth="1"/>
    <col min="15101" max="15101" width="12.42578125" style="1907" customWidth="1"/>
    <col min="15102" max="15102" width="12.5703125" style="1907" customWidth="1"/>
    <col min="15103" max="15103" width="11.7109375" style="1907" customWidth="1"/>
    <col min="15104" max="15104" width="10.7109375" style="1907" customWidth="1"/>
    <col min="15105" max="15105" width="2.42578125" style="1907" bestFit="1" customWidth="1"/>
    <col min="15106" max="15106" width="8.5703125" style="1907" customWidth="1"/>
    <col min="15107" max="15107" width="12.42578125" style="1907" customWidth="1"/>
    <col min="15108" max="15108" width="2.140625" style="1907" customWidth="1"/>
    <col min="15109" max="15109" width="9.42578125" style="1907" customWidth="1"/>
    <col min="15110" max="15354" width="11" style="1907"/>
    <col min="15355" max="15355" width="46.7109375" style="1907" bestFit="1" customWidth="1"/>
    <col min="15356" max="15356" width="11.85546875" style="1907" customWidth="1"/>
    <col min="15357" max="15357" width="12.42578125" style="1907" customWidth="1"/>
    <col min="15358" max="15358" width="12.5703125" style="1907" customWidth="1"/>
    <col min="15359" max="15359" width="11.7109375" style="1907" customWidth="1"/>
    <col min="15360" max="15360" width="10.7109375" style="1907" customWidth="1"/>
    <col min="15361" max="15361" width="2.42578125" style="1907" bestFit="1" customWidth="1"/>
    <col min="15362" max="15362" width="8.5703125" style="1907" customWidth="1"/>
    <col min="15363" max="15363" width="12.42578125" style="1907" customWidth="1"/>
    <col min="15364" max="15364" width="2.140625" style="1907" customWidth="1"/>
    <col min="15365" max="15365" width="9.42578125" style="1907" customWidth="1"/>
    <col min="15366" max="15610" width="11" style="1907"/>
    <col min="15611" max="15611" width="46.7109375" style="1907" bestFit="1" customWidth="1"/>
    <col min="15612" max="15612" width="11.85546875" style="1907" customWidth="1"/>
    <col min="15613" max="15613" width="12.42578125" style="1907" customWidth="1"/>
    <col min="15614" max="15614" width="12.5703125" style="1907" customWidth="1"/>
    <col min="15615" max="15615" width="11.7109375" style="1907" customWidth="1"/>
    <col min="15616" max="15616" width="10.7109375" style="1907" customWidth="1"/>
    <col min="15617" max="15617" width="2.42578125" style="1907" bestFit="1" customWidth="1"/>
    <col min="15618" max="15618" width="8.5703125" style="1907" customWidth="1"/>
    <col min="15619" max="15619" width="12.42578125" style="1907" customWidth="1"/>
    <col min="15620" max="15620" width="2.140625" style="1907" customWidth="1"/>
    <col min="15621" max="15621" width="9.42578125" style="1907" customWidth="1"/>
    <col min="15622" max="15866" width="11" style="1907"/>
    <col min="15867" max="15867" width="46.7109375" style="1907" bestFit="1" customWidth="1"/>
    <col min="15868" max="15868" width="11.85546875" style="1907" customWidth="1"/>
    <col min="15869" max="15869" width="12.42578125" style="1907" customWidth="1"/>
    <col min="15870" max="15870" width="12.5703125" style="1907" customWidth="1"/>
    <col min="15871" max="15871" width="11.7109375" style="1907" customWidth="1"/>
    <col min="15872" max="15872" width="10.7109375" style="1907" customWidth="1"/>
    <col min="15873" max="15873" width="2.42578125" style="1907" bestFit="1" customWidth="1"/>
    <col min="15874" max="15874" width="8.5703125" style="1907" customWidth="1"/>
    <col min="15875" max="15875" width="12.42578125" style="1907" customWidth="1"/>
    <col min="15876" max="15876" width="2.140625" style="1907" customWidth="1"/>
    <col min="15877" max="15877" width="9.42578125" style="1907" customWidth="1"/>
    <col min="15878" max="16122" width="11" style="1907"/>
    <col min="16123" max="16123" width="46.7109375" style="1907" bestFit="1" customWidth="1"/>
    <col min="16124" max="16124" width="11.85546875" style="1907" customWidth="1"/>
    <col min="16125" max="16125" width="12.42578125" style="1907" customWidth="1"/>
    <col min="16126" max="16126" width="12.5703125" style="1907" customWidth="1"/>
    <col min="16127" max="16127" width="11.7109375" style="1907" customWidth="1"/>
    <col min="16128" max="16128" width="10.7109375" style="1907" customWidth="1"/>
    <col min="16129" max="16129" width="2.42578125" style="1907" bestFit="1" customWidth="1"/>
    <col min="16130" max="16130" width="8.5703125" style="1907" customWidth="1"/>
    <col min="16131" max="16131" width="12.42578125" style="1907" customWidth="1"/>
    <col min="16132" max="16132" width="2.140625" style="1907" customWidth="1"/>
    <col min="16133" max="16133" width="9.42578125" style="1907" customWidth="1"/>
    <col min="16134" max="16384" width="11" style="1907"/>
  </cols>
  <sheetData>
    <row r="1" spans="1:24" ht="17.100000000000001" customHeight="1">
      <c r="A1" s="3289" t="s">
        <v>1790</v>
      </c>
      <c r="B1" s="3289"/>
      <c r="C1" s="3289"/>
      <c r="D1" s="3289"/>
      <c r="E1" s="3289"/>
      <c r="F1" s="3289"/>
      <c r="G1" s="3289"/>
      <c r="H1" s="3289"/>
      <c r="I1" s="3289"/>
    </row>
    <row r="2" spans="1:24" ht="17.100000000000001" customHeight="1">
      <c r="A2" s="3310" t="s">
        <v>31</v>
      </c>
      <c r="B2" s="3310"/>
      <c r="C2" s="3310"/>
      <c r="D2" s="3310"/>
      <c r="E2" s="3310"/>
      <c r="F2" s="3310"/>
      <c r="G2" s="3310"/>
      <c r="H2" s="3310"/>
      <c r="I2" s="3310"/>
    </row>
    <row r="3" spans="1:24" ht="17.100000000000001" customHeight="1">
      <c r="A3" s="3310" t="s">
        <v>1674</v>
      </c>
      <c r="B3" s="3310"/>
      <c r="C3" s="3310"/>
      <c r="D3" s="3310"/>
      <c r="E3" s="3310"/>
      <c r="F3" s="3310"/>
      <c r="G3" s="3310"/>
      <c r="H3" s="3310"/>
      <c r="I3" s="3310"/>
    </row>
    <row r="4" spans="1:24" ht="17.100000000000001" customHeight="1" thickBot="1">
      <c r="H4" s="3291" t="s">
        <v>1673</v>
      </c>
      <c r="I4" s="3291"/>
    </row>
    <row r="5" spans="1:24" ht="19.5" customHeight="1" thickTop="1">
      <c r="A5" s="3311" t="s">
        <v>56</v>
      </c>
      <c r="B5" s="2015">
        <f>'39.CBS'!B5</f>
        <v>2024</v>
      </c>
      <c r="C5" s="2015">
        <f>'39.CBS'!C5</f>
        <v>2025</v>
      </c>
      <c r="D5" s="2015">
        <f>'39.CBS'!D5</f>
        <v>2025</v>
      </c>
      <c r="E5" s="2015">
        <f>'39.CBS'!E5</f>
        <v>2026</v>
      </c>
      <c r="F5" s="3294" t="str">
        <f>'39.CBS'!F5</f>
        <v>Changes during Nine months</v>
      </c>
      <c r="G5" s="3295"/>
      <c r="H5" s="3295"/>
      <c r="I5" s="3296"/>
    </row>
    <row r="6" spans="1:24" ht="15.75">
      <c r="A6" s="3312"/>
      <c r="B6" s="3313" t="str">
        <f>'39.CBS'!B6</f>
        <v>Jul</v>
      </c>
      <c r="C6" s="3313" t="str">
        <f>'39.CBS'!C6</f>
        <v xml:space="preserve">Apr (R) </v>
      </c>
      <c r="D6" s="3313" t="str">
        <f>'39.CBS'!D6</f>
        <v xml:space="preserve">Jul (R) </v>
      </c>
      <c r="E6" s="3313" t="str">
        <f>'39.CBS'!E6</f>
        <v>Apr (P)</v>
      </c>
      <c r="F6" s="3297" t="str">
        <f>'39.CBS'!F6</f>
        <v>2024/25</v>
      </c>
      <c r="G6" s="3299"/>
      <c r="H6" s="3298" t="str">
        <f>'39.CBS'!I6</f>
        <v>2025/26</v>
      </c>
      <c r="I6" s="3300"/>
    </row>
    <row r="7" spans="1:24" ht="15.75">
      <c r="A7" s="3312"/>
      <c r="B7" s="3314"/>
      <c r="C7" s="3314"/>
      <c r="D7" s="3314"/>
      <c r="E7" s="3314"/>
      <c r="F7" s="2045" t="str">
        <f>'39.CBS'!F7</f>
        <v>Amount</v>
      </c>
      <c r="G7" s="2044" t="str">
        <f>'39.CBS'!H7</f>
        <v>Percent</v>
      </c>
      <c r="H7" s="1964" t="str">
        <f>'39.CBS'!I7</f>
        <v>Amount</v>
      </c>
      <c r="I7" s="2043" t="str">
        <f>'39.CBS'!K7</f>
        <v>Percent</v>
      </c>
    </row>
    <row r="8" spans="1:24" ht="20.25" customHeight="1">
      <c r="A8" s="1977" t="s">
        <v>1770</v>
      </c>
      <c r="B8" s="1950">
        <v>6452386.4350518184</v>
      </c>
      <c r="C8" s="1950">
        <v>6820859.3958856547</v>
      </c>
      <c r="D8" s="1950">
        <v>7263874.9042809131</v>
      </c>
      <c r="E8" s="1950">
        <v>7879544.446889434</v>
      </c>
      <c r="F8" s="1950">
        <v>368472.96083383635</v>
      </c>
      <c r="G8" s="2040">
        <v>5.710646201103998</v>
      </c>
      <c r="H8" s="1950">
        <v>615669.54260852095</v>
      </c>
      <c r="I8" s="1944">
        <v>8.4757729272799072</v>
      </c>
      <c r="N8" s="1910"/>
      <c r="O8" s="1910"/>
      <c r="P8" s="1910"/>
      <c r="Q8" s="1910"/>
      <c r="R8" s="1910"/>
      <c r="S8" s="1910"/>
      <c r="T8" s="1910"/>
      <c r="U8" s="1910"/>
      <c r="V8" s="1910"/>
      <c r="W8" s="1910"/>
      <c r="X8" s="1910"/>
    </row>
    <row r="9" spans="1:24" ht="25.5" customHeight="1">
      <c r="A9" s="1939" t="s">
        <v>1769</v>
      </c>
      <c r="B9" s="1938">
        <v>374672.19378599687</v>
      </c>
      <c r="C9" s="1938">
        <v>388981.84081459494</v>
      </c>
      <c r="D9" s="1938">
        <v>517349.03199204453</v>
      </c>
      <c r="E9" s="1938">
        <v>551012.09755215095</v>
      </c>
      <c r="F9" s="1938">
        <v>14309.647028598061</v>
      </c>
      <c r="G9" s="2035">
        <v>3.8192444664765715</v>
      </c>
      <c r="H9" s="1938">
        <v>33663.065560106421</v>
      </c>
      <c r="I9" s="2034">
        <v>6.5068384163177617</v>
      </c>
      <c r="J9" s="1912"/>
      <c r="K9" s="1912"/>
      <c r="L9" s="1912"/>
      <c r="N9" s="1910"/>
      <c r="O9" s="1910"/>
      <c r="P9" s="1910"/>
      <c r="Q9" s="1910"/>
      <c r="R9" s="1910"/>
      <c r="S9" s="1910"/>
      <c r="T9" s="1910"/>
      <c r="U9" s="1910"/>
      <c r="V9" s="1910"/>
      <c r="W9" s="1910"/>
      <c r="X9" s="1910"/>
    </row>
    <row r="10" spans="1:24" ht="25.5" customHeight="1">
      <c r="A10" s="1939" t="s">
        <v>1764</v>
      </c>
      <c r="B10" s="1938">
        <v>353378.39788994496</v>
      </c>
      <c r="C10" s="1938">
        <v>365314.29206451064</v>
      </c>
      <c r="D10" s="1938">
        <v>492744.5198183363</v>
      </c>
      <c r="E10" s="1938">
        <v>522957.38942342141</v>
      </c>
      <c r="F10" s="1938">
        <v>11935.894174565678</v>
      </c>
      <c r="G10" s="2035">
        <v>3.377652467110611</v>
      </c>
      <c r="H10" s="1938">
        <v>30212.869605085114</v>
      </c>
      <c r="I10" s="2034">
        <v>6.1315485794187854</v>
      </c>
      <c r="J10" s="1912"/>
      <c r="K10" s="1912"/>
      <c r="L10" s="1912"/>
      <c r="N10" s="1910"/>
      <c r="O10" s="1910"/>
      <c r="P10" s="1910"/>
      <c r="Q10" s="1910"/>
      <c r="R10" s="1910"/>
      <c r="S10" s="1910"/>
      <c r="T10" s="1910"/>
      <c r="U10" s="1910"/>
      <c r="V10" s="1910"/>
      <c r="W10" s="1910"/>
      <c r="X10" s="1910"/>
    </row>
    <row r="11" spans="1:24" ht="25.5" customHeight="1">
      <c r="A11" s="1939" t="s">
        <v>1763</v>
      </c>
      <c r="B11" s="1938">
        <v>21293.795896051903</v>
      </c>
      <c r="C11" s="1938">
        <v>23667.548750084323</v>
      </c>
      <c r="D11" s="1938">
        <v>24604.512173708237</v>
      </c>
      <c r="E11" s="1938">
        <v>28054.708128729493</v>
      </c>
      <c r="F11" s="1938">
        <v>2373.7528540324201</v>
      </c>
      <c r="G11" s="2035">
        <v>11.147626593305231</v>
      </c>
      <c r="H11" s="1938">
        <v>3450.1959550212559</v>
      </c>
      <c r="I11" s="2034">
        <v>14.022614757255983</v>
      </c>
      <c r="J11" s="1912"/>
      <c r="K11" s="1912"/>
      <c r="L11" s="1912"/>
      <c r="N11" s="1910"/>
      <c r="O11" s="1910"/>
      <c r="P11" s="1910"/>
      <c r="Q11" s="1910"/>
      <c r="R11" s="1910"/>
      <c r="S11" s="1910"/>
      <c r="T11" s="1910"/>
      <c r="U11" s="1910"/>
      <c r="V11" s="1910"/>
      <c r="W11" s="1910"/>
      <c r="X11" s="1910"/>
    </row>
    <row r="12" spans="1:24" ht="25.5" customHeight="1">
      <c r="A12" s="1939" t="s">
        <v>1768</v>
      </c>
      <c r="B12" s="1938">
        <v>1954389.0016313286</v>
      </c>
      <c r="C12" s="1938">
        <v>2441617.7498145835</v>
      </c>
      <c r="D12" s="1938">
        <v>2672596.2525514704</v>
      </c>
      <c r="E12" s="1938">
        <v>3569342.4846550492</v>
      </c>
      <c r="F12" s="1938">
        <v>487228.74818325485</v>
      </c>
      <c r="G12" s="2035">
        <v>24.929978002156428</v>
      </c>
      <c r="H12" s="1938">
        <v>896746.23210357875</v>
      </c>
      <c r="I12" s="2034">
        <v>33.55337459773336</v>
      </c>
      <c r="J12" s="1912"/>
      <c r="K12" s="1912"/>
      <c r="L12" s="1912"/>
      <c r="N12" s="1910"/>
      <c r="O12" s="1910"/>
      <c r="P12" s="1910"/>
      <c r="Q12" s="1910"/>
      <c r="R12" s="1910"/>
      <c r="S12" s="1910"/>
      <c r="T12" s="1910"/>
      <c r="U12" s="1910"/>
      <c r="V12" s="1910"/>
      <c r="W12" s="1910"/>
      <c r="X12" s="1910"/>
    </row>
    <row r="13" spans="1:24" ht="25.5" customHeight="1">
      <c r="A13" s="1939" t="s">
        <v>1764</v>
      </c>
      <c r="B13" s="1938">
        <v>1934153.6766563358</v>
      </c>
      <c r="C13" s="1938">
        <v>2416999.8674025829</v>
      </c>
      <c r="D13" s="1938">
        <v>2644888.3824033639</v>
      </c>
      <c r="E13" s="1938">
        <v>3534438.7154775457</v>
      </c>
      <c r="F13" s="1938">
        <v>482846.19074624707</v>
      </c>
      <c r="G13" s="2035">
        <v>24.964210267974487</v>
      </c>
      <c r="H13" s="1938">
        <v>889550.33307418181</v>
      </c>
      <c r="I13" s="2034">
        <v>33.632811841604557</v>
      </c>
      <c r="J13" s="1912"/>
      <c r="K13" s="1912"/>
      <c r="L13" s="1912"/>
      <c r="N13" s="1910"/>
      <c r="O13" s="1910"/>
      <c r="P13" s="1910"/>
      <c r="Q13" s="1910"/>
      <c r="R13" s="1910"/>
      <c r="S13" s="1910"/>
      <c r="T13" s="1910"/>
      <c r="U13" s="1910"/>
      <c r="V13" s="1910"/>
      <c r="W13" s="1910"/>
      <c r="X13" s="1910"/>
    </row>
    <row r="14" spans="1:24" ht="25.5" customHeight="1">
      <c r="A14" s="1939" t="s">
        <v>1763</v>
      </c>
      <c r="B14" s="1938">
        <v>20235.324974992785</v>
      </c>
      <c r="C14" s="1938">
        <v>24617.882412000745</v>
      </c>
      <c r="D14" s="1938">
        <v>27707.870148106325</v>
      </c>
      <c r="E14" s="1938">
        <v>34903.769177503331</v>
      </c>
      <c r="F14" s="1938">
        <v>4382.5574370079594</v>
      </c>
      <c r="G14" s="2035">
        <v>21.657954307252343</v>
      </c>
      <c r="H14" s="1938">
        <v>7195.8990293970055</v>
      </c>
      <c r="I14" s="2034">
        <v>25.970596047018084</v>
      </c>
      <c r="J14" s="1912"/>
      <c r="K14" s="1912"/>
      <c r="L14" s="1912"/>
      <c r="N14" s="1910"/>
      <c r="O14" s="1910"/>
      <c r="P14" s="1910"/>
      <c r="Q14" s="1910"/>
      <c r="R14" s="1910"/>
      <c r="S14" s="1910"/>
      <c r="T14" s="1910"/>
      <c r="U14" s="1910"/>
      <c r="V14" s="1910"/>
      <c r="W14" s="1910"/>
      <c r="X14" s="1910"/>
    </row>
    <row r="15" spans="1:24" ht="25.5" customHeight="1">
      <c r="A15" s="1939" t="s">
        <v>1767</v>
      </c>
      <c r="B15" s="1938">
        <v>3642260.6540142531</v>
      </c>
      <c r="C15" s="1938">
        <v>3478352.0647087716</v>
      </c>
      <c r="D15" s="1938">
        <v>3508695.5000891262</v>
      </c>
      <c r="E15" s="1938">
        <v>3065344.0271205688</v>
      </c>
      <c r="F15" s="1938">
        <v>-163908.58930548141</v>
      </c>
      <c r="G15" s="2035">
        <v>-4.5001883411290864</v>
      </c>
      <c r="H15" s="1938">
        <v>-443351.47296855738</v>
      </c>
      <c r="I15" s="2034">
        <v>-12.635792218426921</v>
      </c>
      <c r="J15" s="1912"/>
      <c r="K15" s="1912"/>
      <c r="L15" s="1912"/>
      <c r="N15" s="1910"/>
      <c r="O15" s="1910"/>
      <c r="P15" s="1910"/>
      <c r="Q15" s="1910"/>
      <c r="R15" s="1910"/>
      <c r="S15" s="1910"/>
      <c r="T15" s="1910"/>
      <c r="U15" s="1910"/>
      <c r="V15" s="1910"/>
      <c r="W15" s="1910"/>
      <c r="X15" s="1910"/>
    </row>
    <row r="16" spans="1:24" ht="25.5" customHeight="1">
      <c r="A16" s="1939" t="s">
        <v>1764</v>
      </c>
      <c r="B16" s="1938">
        <v>3622636.1007036283</v>
      </c>
      <c r="C16" s="1938">
        <v>3459196.6210507564</v>
      </c>
      <c r="D16" s="1938">
        <v>3487824.217313461</v>
      </c>
      <c r="E16" s="1938">
        <v>3042877.6531611187</v>
      </c>
      <c r="F16" s="1938">
        <v>-163439.47965287184</v>
      </c>
      <c r="G16" s="2035">
        <v>-4.5116173722535038</v>
      </c>
      <c r="H16" s="1938">
        <v>-444946.56415234227</v>
      </c>
      <c r="I16" s="2034">
        <v>-12.757138445901031</v>
      </c>
      <c r="J16" s="1912"/>
      <c r="K16" s="1912"/>
      <c r="L16" s="1912"/>
      <c r="N16" s="1910"/>
      <c r="O16" s="1910"/>
      <c r="P16" s="1910"/>
      <c r="Q16" s="1910"/>
      <c r="R16" s="1910"/>
      <c r="S16" s="1910"/>
      <c r="T16" s="1910"/>
      <c r="U16" s="1910"/>
      <c r="V16" s="1910"/>
      <c r="W16" s="1910"/>
      <c r="X16" s="1910"/>
    </row>
    <row r="17" spans="1:24" ht="25.5" customHeight="1">
      <c r="A17" s="1939" t="s">
        <v>1763</v>
      </c>
      <c r="B17" s="1938">
        <v>19624.553310624997</v>
      </c>
      <c r="C17" s="1938">
        <v>19155.443658015003</v>
      </c>
      <c r="D17" s="1938">
        <v>20871.282775665</v>
      </c>
      <c r="E17" s="1938">
        <v>22466.373959449993</v>
      </c>
      <c r="F17" s="1938">
        <v>-469.10965260999365</v>
      </c>
      <c r="G17" s="2035">
        <v>-2.3904220655866415</v>
      </c>
      <c r="H17" s="1938">
        <v>1595.0911837849926</v>
      </c>
      <c r="I17" s="2034">
        <v>7.6425162790894614</v>
      </c>
      <c r="J17" s="1912"/>
      <c r="K17" s="1912"/>
      <c r="L17" s="1912"/>
      <c r="N17" s="1910"/>
      <c r="O17" s="1910"/>
      <c r="P17" s="1910"/>
      <c r="Q17" s="1910"/>
      <c r="R17" s="1910"/>
      <c r="S17" s="1910"/>
      <c r="T17" s="1910"/>
      <c r="U17" s="1910"/>
      <c r="V17" s="1910"/>
      <c r="W17" s="1910"/>
      <c r="X17" s="1910"/>
    </row>
    <row r="18" spans="1:24" ht="25.5" customHeight="1">
      <c r="A18" s="1939" t="s">
        <v>1766</v>
      </c>
      <c r="B18" s="1938">
        <v>441115.94650504523</v>
      </c>
      <c r="C18" s="1938">
        <v>465846.85716251808</v>
      </c>
      <c r="D18" s="1938">
        <v>520773.15056161297</v>
      </c>
      <c r="E18" s="1938">
        <v>644040.13867522287</v>
      </c>
      <c r="F18" s="1938">
        <v>24730.91065747285</v>
      </c>
      <c r="G18" s="2035">
        <v>5.6064422185177092</v>
      </c>
      <c r="H18" s="1938">
        <v>123266.9881136099</v>
      </c>
      <c r="I18" s="2034">
        <v>23.669996807760946</v>
      </c>
      <c r="J18" s="1912"/>
      <c r="K18" s="1912"/>
      <c r="L18" s="1912"/>
      <c r="N18" s="1910"/>
      <c r="O18" s="1910"/>
      <c r="P18" s="1910"/>
      <c r="Q18" s="1910"/>
      <c r="R18" s="1910"/>
      <c r="S18" s="1910"/>
      <c r="T18" s="1910"/>
      <c r="U18" s="1910"/>
      <c r="V18" s="1910"/>
      <c r="W18" s="1910"/>
      <c r="X18" s="1910"/>
    </row>
    <row r="19" spans="1:24" ht="25.5" customHeight="1">
      <c r="A19" s="1939" t="s">
        <v>1764</v>
      </c>
      <c r="B19" s="1938">
        <v>428522.51248199545</v>
      </c>
      <c r="C19" s="1938">
        <v>457066.53365967347</v>
      </c>
      <c r="D19" s="1938">
        <v>511246.73995263618</v>
      </c>
      <c r="E19" s="1938">
        <v>635210.71823003935</v>
      </c>
      <c r="F19" s="1938">
        <v>28544.02117767802</v>
      </c>
      <c r="G19" s="2035">
        <v>6.6610318819311285</v>
      </c>
      <c r="H19" s="1938">
        <v>123963.97827740316</v>
      </c>
      <c r="I19" s="2034">
        <v>24.247387531290205</v>
      </c>
      <c r="J19" s="1912"/>
      <c r="K19" s="1912"/>
      <c r="L19" s="1912"/>
      <c r="N19" s="1910"/>
      <c r="O19" s="1910"/>
      <c r="P19" s="1910"/>
      <c r="Q19" s="1910"/>
      <c r="R19" s="1910"/>
      <c r="S19" s="1910"/>
      <c r="T19" s="1910"/>
      <c r="U19" s="1910"/>
      <c r="V19" s="1910"/>
      <c r="W19" s="1910"/>
      <c r="X19" s="1910"/>
    </row>
    <row r="20" spans="1:24" ht="25.5" customHeight="1">
      <c r="A20" s="1939" t="s">
        <v>1763</v>
      </c>
      <c r="B20" s="1938">
        <v>12593.434023049798</v>
      </c>
      <c r="C20" s="1938">
        <v>8780.3235028445997</v>
      </c>
      <c r="D20" s="1938">
        <v>9526.4106089767974</v>
      </c>
      <c r="E20" s="1938">
        <v>8829.4204451835594</v>
      </c>
      <c r="F20" s="1938">
        <v>-3813.1105202051986</v>
      </c>
      <c r="G20" s="2035">
        <v>-30.278560345224754</v>
      </c>
      <c r="H20" s="1938">
        <v>-696.99016379323803</v>
      </c>
      <c r="I20" s="2034">
        <v>-7.3163985093867332</v>
      </c>
      <c r="J20" s="1912"/>
      <c r="K20" s="1912"/>
      <c r="L20" s="1912"/>
      <c r="N20" s="1910"/>
      <c r="O20" s="1910"/>
      <c r="P20" s="1910"/>
      <c r="Q20" s="1910"/>
      <c r="R20" s="1910"/>
      <c r="S20" s="1910"/>
      <c r="T20" s="1910"/>
      <c r="U20" s="1910"/>
      <c r="V20" s="1910"/>
      <c r="W20" s="1910"/>
      <c r="X20" s="1910"/>
    </row>
    <row r="21" spans="1:24" ht="25.5" customHeight="1">
      <c r="A21" s="1939" t="s">
        <v>1765</v>
      </c>
      <c r="B21" s="1938">
        <v>39948.639115195212</v>
      </c>
      <c r="C21" s="1938">
        <v>46060.883385185807</v>
      </c>
      <c r="D21" s="1938">
        <v>44460.969086658304</v>
      </c>
      <c r="E21" s="1938">
        <v>49805.698886442166</v>
      </c>
      <c r="F21" s="1938">
        <v>6112.2442699905951</v>
      </c>
      <c r="G21" s="2035">
        <v>15.300256542820975</v>
      </c>
      <c r="H21" s="1938">
        <v>5344.7297997838614</v>
      </c>
      <c r="I21" s="2034">
        <v>12.021172524077281</v>
      </c>
      <c r="J21" s="1912"/>
      <c r="K21" s="1912"/>
      <c r="L21" s="1912"/>
      <c r="N21" s="1910"/>
      <c r="O21" s="1910"/>
      <c r="P21" s="1910"/>
      <c r="Q21" s="1910"/>
      <c r="R21" s="1910"/>
      <c r="S21" s="1910"/>
      <c r="T21" s="1910"/>
      <c r="U21" s="1910"/>
      <c r="V21" s="1910"/>
      <c r="W21" s="1910"/>
      <c r="X21" s="1910"/>
    </row>
    <row r="22" spans="1:24" ht="25.5" customHeight="1">
      <c r="A22" s="1939" t="s">
        <v>1764</v>
      </c>
      <c r="B22" s="1938">
        <v>39944.284531645215</v>
      </c>
      <c r="C22" s="1938">
        <v>46060.181434825805</v>
      </c>
      <c r="D22" s="1938">
        <v>44460.127952026705</v>
      </c>
      <c r="E22" s="1938">
        <v>49803.994201502566</v>
      </c>
      <c r="F22" s="1938">
        <v>6115.89690318059</v>
      </c>
      <c r="G22" s="2035">
        <v>15.311068842240418</v>
      </c>
      <c r="H22" s="1938">
        <v>5343.866249475861</v>
      </c>
      <c r="I22" s="2034">
        <v>12.019457648079625</v>
      </c>
      <c r="J22" s="1912"/>
      <c r="K22" s="1912"/>
      <c r="L22" s="1912"/>
      <c r="N22" s="1910"/>
      <c r="O22" s="1910"/>
      <c r="P22" s="1910"/>
      <c r="Q22" s="1910"/>
      <c r="R22" s="1910"/>
      <c r="S22" s="1910"/>
      <c r="T22" s="1910"/>
      <c r="U22" s="1910"/>
      <c r="V22" s="1910"/>
      <c r="W22" s="1910"/>
      <c r="X22" s="1910"/>
    </row>
    <row r="23" spans="1:24" ht="25.5" customHeight="1">
      <c r="A23" s="1939" t="s">
        <v>1763</v>
      </c>
      <c r="B23" s="1938">
        <v>4.3545835500000001</v>
      </c>
      <c r="C23" s="1938">
        <v>0.70195036000000011</v>
      </c>
      <c r="D23" s="1938">
        <v>0.84113463160000013</v>
      </c>
      <c r="E23" s="1938">
        <v>1.7046849395999999</v>
      </c>
      <c r="F23" s="1938">
        <v>-3.65263319</v>
      </c>
      <c r="G23" s="2035">
        <v>-83.880195386307378</v>
      </c>
      <c r="H23" s="1938">
        <v>0.86355030799999977</v>
      </c>
      <c r="I23" s="2034">
        <v>102.66493324111036</v>
      </c>
      <c r="J23" s="1912"/>
      <c r="K23" s="1912"/>
      <c r="L23" s="1912"/>
      <c r="N23" s="1910"/>
      <c r="O23" s="1910"/>
      <c r="P23" s="1910"/>
      <c r="Q23" s="1910"/>
      <c r="R23" s="1910"/>
      <c r="S23" s="1910"/>
      <c r="T23" s="1910"/>
      <c r="U23" s="1910"/>
      <c r="V23" s="1910"/>
      <c r="W23" s="1910"/>
      <c r="X23" s="1910"/>
    </row>
    <row r="24" spans="1:24" ht="25.5" customHeight="1">
      <c r="A24" s="1977" t="s">
        <v>1762</v>
      </c>
      <c r="B24" s="1950">
        <v>0</v>
      </c>
      <c r="C24" s="1950">
        <v>0</v>
      </c>
      <c r="D24" s="1950">
        <v>0</v>
      </c>
      <c r="E24" s="1950">
        <v>0</v>
      </c>
      <c r="F24" s="1950">
        <v>0</v>
      </c>
      <c r="G24" s="2040" t="s">
        <v>62</v>
      </c>
      <c r="H24" s="1950">
        <v>0</v>
      </c>
      <c r="I24" s="1944" t="s">
        <v>62</v>
      </c>
      <c r="K24" s="1910"/>
      <c r="N24" s="1910"/>
      <c r="O24" s="1910"/>
      <c r="P24" s="1910"/>
      <c r="Q24" s="1910"/>
      <c r="R24" s="1910"/>
      <c r="S24" s="1910"/>
      <c r="T24" s="1910"/>
      <c r="U24" s="1910"/>
      <c r="V24" s="1910"/>
      <c r="W24" s="1910"/>
      <c r="X24" s="1910"/>
    </row>
    <row r="25" spans="1:24" ht="25.5" customHeight="1">
      <c r="A25" s="1977" t="s">
        <v>1761</v>
      </c>
      <c r="B25" s="1950">
        <v>48347.233987788837</v>
      </c>
      <c r="C25" s="1950">
        <v>41467.296002673836</v>
      </c>
      <c r="D25" s="1950">
        <v>33255.798558437265</v>
      </c>
      <c r="E25" s="1950">
        <v>15649.316240577264</v>
      </c>
      <c r="F25" s="1950">
        <v>-6879.9379851150006</v>
      </c>
      <c r="G25" s="2040">
        <v>-14.230261832254316</v>
      </c>
      <c r="H25" s="1950">
        <v>-17606.482317860002</v>
      </c>
      <c r="I25" s="1944">
        <v>-52.942593716165909</v>
      </c>
      <c r="K25" s="1910"/>
      <c r="N25" s="1910"/>
      <c r="O25" s="1910"/>
      <c r="P25" s="1910"/>
      <c r="Q25" s="1910"/>
      <c r="R25" s="1910"/>
      <c r="S25" s="1910"/>
      <c r="T25" s="1910"/>
      <c r="U25" s="1910"/>
      <c r="V25" s="1910"/>
      <c r="W25" s="1910"/>
      <c r="X25" s="1910"/>
    </row>
    <row r="26" spans="1:24" ht="25.5" customHeight="1">
      <c r="A26" s="2042" t="s">
        <v>1760</v>
      </c>
      <c r="B26" s="1950">
        <v>1579094.388461645</v>
      </c>
      <c r="C26" s="1950">
        <v>1711994.9406434586</v>
      </c>
      <c r="D26" s="1950">
        <v>1692043.3547942583</v>
      </c>
      <c r="E26" s="1950">
        <v>1879442.1401797603</v>
      </c>
      <c r="F26" s="1950">
        <v>132900.55218181363</v>
      </c>
      <c r="G26" s="2040">
        <v>8.4162513116955253</v>
      </c>
      <c r="H26" s="1950">
        <v>187398.78538550204</v>
      </c>
      <c r="I26" s="1944">
        <v>11.07529454576467</v>
      </c>
      <c r="K26" s="1910"/>
      <c r="N26" s="1910"/>
      <c r="O26" s="1910"/>
      <c r="P26" s="1910"/>
      <c r="Q26" s="1910"/>
      <c r="R26" s="1910"/>
      <c r="S26" s="1910"/>
      <c r="T26" s="1910"/>
      <c r="U26" s="1910"/>
      <c r="V26" s="1910"/>
      <c r="W26" s="1910"/>
      <c r="X26" s="1910"/>
    </row>
    <row r="27" spans="1:24" ht="25.5" customHeight="1">
      <c r="A27" s="2036" t="s">
        <v>1759</v>
      </c>
      <c r="B27" s="1938">
        <v>436456.25499991997</v>
      </c>
      <c r="C27" s="1938">
        <v>443911.10541191994</v>
      </c>
      <c r="D27" s="1938">
        <v>443699.51440791995</v>
      </c>
      <c r="E27" s="1938">
        <v>472545.23668329581</v>
      </c>
      <c r="F27" s="1938">
        <v>7454.8504119999707</v>
      </c>
      <c r="G27" s="2035">
        <v>1.7080406860021602</v>
      </c>
      <c r="H27" s="1938">
        <v>28845.722275375854</v>
      </c>
      <c r="I27" s="2034">
        <v>6.5011840984022866</v>
      </c>
      <c r="K27" s="1910"/>
      <c r="N27" s="1910"/>
      <c r="O27" s="1910"/>
      <c r="P27" s="1910"/>
      <c r="Q27" s="1910"/>
      <c r="R27" s="1910"/>
      <c r="S27" s="1910"/>
      <c r="T27" s="1910"/>
      <c r="U27" s="1910"/>
      <c r="V27" s="1910"/>
      <c r="W27" s="1910"/>
      <c r="X27" s="1910"/>
    </row>
    <row r="28" spans="1:24" ht="25.5" customHeight="1">
      <c r="A28" s="2036" t="s">
        <v>1758</v>
      </c>
      <c r="B28" s="1938">
        <v>518332.87614405685</v>
      </c>
      <c r="C28" s="1938">
        <v>621597.56774699199</v>
      </c>
      <c r="D28" s="1938">
        <v>616877.30781457317</v>
      </c>
      <c r="E28" s="1938">
        <v>710484.15989837749</v>
      </c>
      <c r="F28" s="1938">
        <v>103264.69160293514</v>
      </c>
      <c r="G28" s="2035">
        <v>19.922466113115206</v>
      </c>
      <c r="H28" s="1938">
        <v>93606.852083804319</v>
      </c>
      <c r="I28" s="2034">
        <v>15.174306283923409</v>
      </c>
      <c r="K28" s="1910"/>
      <c r="N28" s="1910"/>
      <c r="O28" s="1910"/>
      <c r="P28" s="1910"/>
      <c r="Q28" s="1910"/>
      <c r="R28" s="1910"/>
      <c r="S28" s="1910"/>
      <c r="T28" s="1910"/>
      <c r="U28" s="1910"/>
      <c r="V28" s="1910"/>
      <c r="W28" s="1910"/>
      <c r="X28" s="1910"/>
    </row>
    <row r="29" spans="1:24" ht="23.25" customHeight="1">
      <c r="A29" s="2036" t="s">
        <v>1757</v>
      </c>
      <c r="B29" s="1938">
        <v>177154.00565631379</v>
      </c>
      <c r="C29" s="1938">
        <v>182523.69943735882</v>
      </c>
      <c r="D29" s="1938">
        <v>185008.07147239434</v>
      </c>
      <c r="E29" s="1938">
        <v>191026.41998245809</v>
      </c>
      <c r="F29" s="1938">
        <v>5369.6937810450327</v>
      </c>
      <c r="G29" s="2035">
        <v>3.0310879853670736</v>
      </c>
      <c r="H29" s="1938">
        <v>6018.3485100637481</v>
      </c>
      <c r="I29" s="2034">
        <v>3.2530194289181407</v>
      </c>
      <c r="K29" s="1910"/>
      <c r="N29" s="1910"/>
      <c r="O29" s="1910"/>
      <c r="P29" s="1910"/>
      <c r="Q29" s="1910"/>
      <c r="R29" s="1910"/>
      <c r="S29" s="1910"/>
      <c r="T29" s="1910"/>
      <c r="U29" s="1910"/>
      <c r="V29" s="1910"/>
      <c r="W29" s="1910"/>
      <c r="X29" s="1910"/>
    </row>
    <row r="30" spans="1:24" ht="19.5" customHeight="1">
      <c r="A30" s="2041" t="s">
        <v>1756</v>
      </c>
      <c r="B30" s="1938">
        <v>447151.2516613545</v>
      </c>
      <c r="C30" s="1938">
        <v>463962.5680471877</v>
      </c>
      <c r="D30" s="1938">
        <v>446458.46109937079</v>
      </c>
      <c r="E30" s="1938">
        <v>505386.32361562899</v>
      </c>
      <c r="F30" s="1938">
        <v>16811.316385833197</v>
      </c>
      <c r="G30" s="2035">
        <v>3.7596487370597989</v>
      </c>
      <c r="H30" s="1938">
        <v>58927.862516258203</v>
      </c>
      <c r="I30" s="2034">
        <v>13.198957495654293</v>
      </c>
      <c r="K30" s="1910"/>
      <c r="N30" s="1910"/>
      <c r="O30" s="1910"/>
      <c r="P30" s="1910"/>
      <c r="Q30" s="1910"/>
      <c r="R30" s="1910"/>
      <c r="S30" s="1910"/>
      <c r="T30" s="1910"/>
      <c r="U30" s="1910"/>
      <c r="V30" s="1910"/>
      <c r="W30" s="1910"/>
      <c r="X30" s="1910"/>
    </row>
    <row r="31" spans="1:24" ht="25.5" customHeight="1">
      <c r="A31" s="1977" t="s">
        <v>1755</v>
      </c>
      <c r="B31" s="1950">
        <v>8079828.0575012518</v>
      </c>
      <c r="C31" s="1950">
        <v>8574321.6325317882</v>
      </c>
      <c r="D31" s="1950">
        <v>8989174.0576336086</v>
      </c>
      <c r="E31" s="1950">
        <v>9774635.9033097718</v>
      </c>
      <c r="F31" s="1950">
        <v>494493.57503053639</v>
      </c>
      <c r="G31" s="2040">
        <v>6.1201002238092457</v>
      </c>
      <c r="H31" s="1950">
        <v>785461.84567616321</v>
      </c>
      <c r="I31" s="1944">
        <v>8.7378644649688244</v>
      </c>
      <c r="K31" s="1910"/>
      <c r="N31" s="1910"/>
      <c r="O31" s="1910"/>
      <c r="P31" s="1910"/>
      <c r="Q31" s="1910"/>
      <c r="R31" s="1910"/>
      <c r="S31" s="1910"/>
      <c r="T31" s="1910"/>
      <c r="U31" s="1910"/>
      <c r="V31" s="1910"/>
      <c r="W31" s="1910"/>
      <c r="X31" s="1910"/>
    </row>
    <row r="32" spans="1:24" ht="25.5" customHeight="1">
      <c r="A32" s="2013" t="s">
        <v>1754</v>
      </c>
      <c r="B32" s="1950">
        <v>594509.42897717445</v>
      </c>
      <c r="C32" s="1950">
        <v>670734.39500806597</v>
      </c>
      <c r="D32" s="1950">
        <v>756516.08133682504</v>
      </c>
      <c r="E32" s="1950">
        <v>882034.8720586166</v>
      </c>
      <c r="F32" s="1950">
        <v>76224.966030891519</v>
      </c>
      <c r="G32" s="2040">
        <v>12.82148983945183</v>
      </c>
      <c r="H32" s="1950">
        <v>125518.79072179156</v>
      </c>
      <c r="I32" s="1944">
        <v>16.591688374950301</v>
      </c>
      <c r="K32" s="1910"/>
      <c r="N32" s="1910"/>
      <c r="O32" s="1910"/>
      <c r="P32" s="1910"/>
      <c r="Q32" s="1910"/>
      <c r="R32" s="1910"/>
      <c r="S32" s="1910"/>
      <c r="T32" s="1910"/>
      <c r="U32" s="1910"/>
      <c r="V32" s="1910"/>
      <c r="W32" s="1910"/>
      <c r="X32" s="1910"/>
    </row>
    <row r="33" spans="1:24" ht="25.5" customHeight="1">
      <c r="A33" s="1939" t="s">
        <v>1753</v>
      </c>
      <c r="B33" s="1938">
        <v>100578.32480374862</v>
      </c>
      <c r="C33" s="1938">
        <v>91825.314218343308</v>
      </c>
      <c r="D33" s="1938">
        <v>97178.419450563306</v>
      </c>
      <c r="E33" s="1938">
        <v>88571.249904103403</v>
      </c>
      <c r="F33" s="1938">
        <v>-8753.0105854053108</v>
      </c>
      <c r="G33" s="2035">
        <v>-8.702680823611292</v>
      </c>
      <c r="H33" s="1938">
        <v>-8607.1695464599034</v>
      </c>
      <c r="I33" s="2034">
        <v>-8.8570791695563127</v>
      </c>
      <c r="K33" s="1910"/>
      <c r="N33" s="1910"/>
      <c r="O33" s="1910"/>
      <c r="P33" s="1910"/>
      <c r="Q33" s="1910"/>
      <c r="R33" s="1910"/>
      <c r="S33" s="1910"/>
      <c r="T33" s="1910"/>
      <c r="U33" s="1910"/>
      <c r="V33" s="1910"/>
      <c r="W33" s="1910"/>
      <c r="X33" s="1910"/>
    </row>
    <row r="34" spans="1:24" ht="25.5" customHeight="1">
      <c r="A34" s="1939" t="s">
        <v>1752</v>
      </c>
      <c r="B34" s="1938">
        <v>301396.57462050003</v>
      </c>
      <c r="C34" s="1938">
        <v>288480.50250494003</v>
      </c>
      <c r="D34" s="1938">
        <v>396328.80346152018</v>
      </c>
      <c r="E34" s="1938">
        <v>381144.25548318005</v>
      </c>
      <c r="F34" s="1938">
        <v>-12916.072115560004</v>
      </c>
      <c r="G34" s="2035">
        <v>-4.2854077329256732</v>
      </c>
      <c r="H34" s="1938">
        <v>-15184.547978340124</v>
      </c>
      <c r="I34" s="2034">
        <v>-3.8313006386916317</v>
      </c>
      <c r="K34" s="1910"/>
      <c r="N34" s="1910"/>
      <c r="O34" s="1910"/>
      <c r="P34" s="1910"/>
      <c r="Q34" s="1910"/>
      <c r="R34" s="1910"/>
      <c r="S34" s="1910"/>
      <c r="T34" s="1910"/>
      <c r="U34" s="1910"/>
      <c r="V34" s="1910"/>
      <c r="W34" s="1910"/>
      <c r="X34" s="1910"/>
    </row>
    <row r="35" spans="1:24" ht="25.5" customHeight="1">
      <c r="A35" s="1939" t="s">
        <v>1751</v>
      </c>
      <c r="B35" s="1938">
        <v>3276.8026090723915</v>
      </c>
      <c r="C35" s="1938">
        <v>4081.7650687561709</v>
      </c>
      <c r="D35" s="1938">
        <v>4127.8334826210903</v>
      </c>
      <c r="E35" s="1938">
        <v>5671.4533363276205</v>
      </c>
      <c r="F35" s="1938">
        <v>804.96245968377934</v>
      </c>
      <c r="G35" s="2035">
        <v>24.565485191421125</v>
      </c>
      <c r="H35" s="1938">
        <v>1543.6198537065302</v>
      </c>
      <c r="I35" s="2034">
        <v>37.395400279721628</v>
      </c>
      <c r="K35" s="1910"/>
      <c r="N35" s="1910"/>
      <c r="O35" s="1910"/>
      <c r="P35" s="1910"/>
      <c r="Q35" s="1910"/>
      <c r="R35" s="1910"/>
      <c r="S35" s="1910"/>
      <c r="T35" s="1910"/>
      <c r="U35" s="1910"/>
      <c r="V35" s="1910"/>
      <c r="W35" s="1910"/>
      <c r="X35" s="1910"/>
    </row>
    <row r="36" spans="1:24" ht="25.5" customHeight="1">
      <c r="A36" s="1939" t="s">
        <v>1750</v>
      </c>
      <c r="B36" s="1938">
        <v>189243.45292735333</v>
      </c>
      <c r="C36" s="1938">
        <v>286273.66809952649</v>
      </c>
      <c r="D36" s="1938">
        <v>258878.92462562048</v>
      </c>
      <c r="E36" s="1938">
        <v>406625.8002271055</v>
      </c>
      <c r="F36" s="1938">
        <v>97030.215172173164</v>
      </c>
      <c r="G36" s="2035">
        <v>51.272693280132167</v>
      </c>
      <c r="H36" s="1938">
        <v>147746.87560148502</v>
      </c>
      <c r="I36" s="2034">
        <v>57.0718052136342</v>
      </c>
      <c r="K36" s="1910"/>
      <c r="N36" s="1910"/>
      <c r="O36" s="1910"/>
      <c r="P36" s="1910"/>
      <c r="Q36" s="1910"/>
      <c r="R36" s="1910"/>
      <c r="S36" s="1910"/>
      <c r="T36" s="1910"/>
      <c r="U36" s="1910"/>
      <c r="V36" s="1910"/>
      <c r="W36" s="1910"/>
      <c r="X36" s="1910"/>
    </row>
    <row r="37" spans="1:24" ht="25.5" customHeight="1">
      <c r="A37" s="1939" t="s">
        <v>1749</v>
      </c>
      <c r="B37" s="1938">
        <v>14.2740165</v>
      </c>
      <c r="C37" s="1938">
        <v>73.1451165</v>
      </c>
      <c r="D37" s="1938">
        <v>2.1003164999999999</v>
      </c>
      <c r="E37" s="1938">
        <v>22.113107899999999</v>
      </c>
      <c r="F37" s="1938">
        <v>58.871099999999998</v>
      </c>
      <c r="G37" s="2035">
        <v>412.43542068204835</v>
      </c>
      <c r="H37" s="1938">
        <v>20.012791399999998</v>
      </c>
      <c r="I37" s="2034">
        <v>952.84645909318897</v>
      </c>
      <c r="K37" s="1910"/>
      <c r="N37" s="1910"/>
      <c r="O37" s="1910"/>
      <c r="P37" s="1910"/>
      <c r="Q37" s="1910"/>
      <c r="R37" s="1910"/>
      <c r="S37" s="1910"/>
      <c r="T37" s="1910"/>
      <c r="U37" s="1910"/>
      <c r="V37" s="1910"/>
      <c r="W37" s="1910"/>
      <c r="X37" s="1910"/>
    </row>
    <row r="38" spans="1:24" ht="25.5" customHeight="1">
      <c r="A38" s="2013" t="s">
        <v>1748</v>
      </c>
      <c r="B38" s="1950">
        <v>6622009.4475973714</v>
      </c>
      <c r="C38" s="1950">
        <v>7063670.6563135553</v>
      </c>
      <c r="D38" s="1950">
        <v>7073624.1048339531</v>
      </c>
      <c r="E38" s="1950">
        <v>7356863.2504541455</v>
      </c>
      <c r="F38" s="1950">
        <v>441661.2087161839</v>
      </c>
      <c r="G38" s="2040">
        <v>6.6695949652628403</v>
      </c>
      <c r="H38" s="1950">
        <v>283239.1456201924</v>
      </c>
      <c r="I38" s="1944">
        <v>4.0041588501519785</v>
      </c>
      <c r="K38" s="1910"/>
      <c r="N38" s="1910"/>
      <c r="O38" s="1910"/>
      <c r="P38" s="1910"/>
      <c r="Q38" s="1910"/>
      <c r="R38" s="1910"/>
      <c r="S38" s="1910"/>
      <c r="T38" s="1910"/>
      <c r="U38" s="1910"/>
      <c r="V38" s="1910"/>
      <c r="W38" s="1910"/>
      <c r="X38" s="1910"/>
    </row>
    <row r="39" spans="1:24" ht="25.5" customHeight="1">
      <c r="A39" s="1939" t="s">
        <v>1747</v>
      </c>
      <c r="B39" s="1938">
        <v>1131005.5</v>
      </c>
      <c r="C39" s="1938">
        <v>1182458.4000000001</v>
      </c>
      <c r="D39" s="1938">
        <v>1140093.9999999998</v>
      </c>
      <c r="E39" s="1938">
        <v>1095976.2999999998</v>
      </c>
      <c r="F39" s="1938">
        <v>51452.90000000014</v>
      </c>
      <c r="G39" s="2035">
        <v>4.549305905232127</v>
      </c>
      <c r="H39" s="1938">
        <v>-44117.699999999953</v>
      </c>
      <c r="I39" s="2034">
        <v>-3.8696546074271039</v>
      </c>
      <c r="K39" s="1910"/>
      <c r="N39" s="1910"/>
      <c r="O39" s="1910"/>
      <c r="P39" s="1910"/>
      <c r="Q39" s="1910"/>
      <c r="R39" s="1910"/>
      <c r="S39" s="1910"/>
      <c r="T39" s="1910"/>
      <c r="U39" s="1910"/>
      <c r="V39" s="1910"/>
      <c r="W39" s="1910"/>
      <c r="X39" s="1910"/>
    </row>
    <row r="40" spans="1:24" ht="25.5" customHeight="1">
      <c r="A40" s="1941" t="s">
        <v>1746</v>
      </c>
      <c r="B40" s="1938">
        <v>5886.9784513000004</v>
      </c>
      <c r="C40" s="1938">
        <v>5791.373986999999</v>
      </c>
      <c r="D40" s="1938">
        <v>5024.8821134099981</v>
      </c>
      <c r="E40" s="1938">
        <v>1205.6540295800005</v>
      </c>
      <c r="F40" s="1938">
        <v>-95.604464300001382</v>
      </c>
      <c r="G40" s="2035">
        <v>-1.6239988831433447</v>
      </c>
      <c r="H40" s="1938">
        <v>-3819.2280838299976</v>
      </c>
      <c r="I40" s="2034">
        <v>-76.0063220913691</v>
      </c>
      <c r="K40" s="1910"/>
      <c r="N40" s="1910"/>
      <c r="O40" s="1910"/>
      <c r="P40" s="1910"/>
      <c r="Q40" s="1910"/>
      <c r="R40" s="1910"/>
      <c r="S40" s="1910"/>
      <c r="T40" s="1910"/>
      <c r="U40" s="1910"/>
      <c r="V40" s="1910"/>
      <c r="W40" s="1910"/>
      <c r="X40" s="1910"/>
    </row>
    <row r="41" spans="1:24" ht="25.5" customHeight="1">
      <c r="A41" s="2039" t="s">
        <v>1745</v>
      </c>
      <c r="B41" s="1938">
        <v>291532.25450451608</v>
      </c>
      <c r="C41" s="1938">
        <v>307634.08687679144</v>
      </c>
      <c r="D41" s="1938">
        <v>311343.72620319284</v>
      </c>
      <c r="E41" s="1938">
        <v>324910.94725808757</v>
      </c>
      <c r="F41" s="1938">
        <v>16101.832372275356</v>
      </c>
      <c r="G41" s="2035">
        <v>5.5231735506048176</v>
      </c>
      <c r="H41" s="1938">
        <v>13567.221054894733</v>
      </c>
      <c r="I41" s="2034">
        <v>4.3576343163697899</v>
      </c>
      <c r="K41" s="1910"/>
      <c r="N41" s="1910"/>
      <c r="O41" s="1910"/>
      <c r="P41" s="1910"/>
      <c r="Q41" s="1910"/>
      <c r="R41" s="1910"/>
      <c r="S41" s="1910"/>
      <c r="T41" s="1910"/>
      <c r="U41" s="1910"/>
      <c r="V41" s="1910"/>
      <c r="W41" s="1910"/>
      <c r="X41" s="1910"/>
    </row>
    <row r="42" spans="1:24" ht="25.5" customHeight="1">
      <c r="A42" s="1942" t="s">
        <v>1744</v>
      </c>
      <c r="B42" s="1938">
        <v>618.44459357000005</v>
      </c>
      <c r="C42" s="1938">
        <v>706.10260217999996</v>
      </c>
      <c r="D42" s="1938">
        <v>700.05458051999994</v>
      </c>
      <c r="E42" s="1938">
        <v>0</v>
      </c>
      <c r="F42" s="1938">
        <v>87.658008609999911</v>
      </c>
      <c r="G42" s="2035">
        <v>14.173946950363007</v>
      </c>
      <c r="H42" s="1938">
        <v>-700.05458051999994</v>
      </c>
      <c r="I42" s="2034">
        <v>-100</v>
      </c>
      <c r="K42" s="1910"/>
      <c r="N42" s="1910"/>
      <c r="O42" s="1910"/>
      <c r="P42" s="1910"/>
      <c r="Q42" s="1910"/>
      <c r="R42" s="1910"/>
      <c r="S42" s="1910"/>
      <c r="T42" s="1910"/>
      <c r="U42" s="1910"/>
      <c r="V42" s="1910"/>
      <c r="W42" s="1910"/>
      <c r="X42" s="1910"/>
    </row>
    <row r="43" spans="1:24" ht="25.5" customHeight="1">
      <c r="A43" s="2037" t="s">
        <v>1743</v>
      </c>
      <c r="B43" s="1938">
        <v>290913.80991094606</v>
      </c>
      <c r="C43" s="1938">
        <v>306927.98427461146</v>
      </c>
      <c r="D43" s="1938">
        <v>310643.67162267282</v>
      </c>
      <c r="E43" s="1938">
        <v>324910.94725808757</v>
      </c>
      <c r="F43" s="1938">
        <v>16014.174363665399</v>
      </c>
      <c r="G43" s="2035">
        <v>5.5047831412911012</v>
      </c>
      <c r="H43" s="1938">
        <v>14267.275635414757</v>
      </c>
      <c r="I43" s="2034">
        <v>4.5928106505078521</v>
      </c>
      <c r="K43" s="1910"/>
      <c r="N43" s="1910"/>
      <c r="O43" s="1910"/>
      <c r="P43" s="1910"/>
      <c r="Q43" s="1910"/>
      <c r="R43" s="1910"/>
      <c r="S43" s="1910"/>
      <c r="T43" s="1910"/>
      <c r="U43" s="1910"/>
      <c r="V43" s="1910"/>
      <c r="W43" s="1910"/>
      <c r="X43" s="1910"/>
    </row>
    <row r="44" spans="1:24" ht="25.5" customHeight="1">
      <c r="A44" s="1941" t="s">
        <v>1742</v>
      </c>
      <c r="B44" s="1938">
        <v>5193557.1771669853</v>
      </c>
      <c r="C44" s="1938">
        <v>5567761.3725432539</v>
      </c>
      <c r="D44" s="1938">
        <v>5617127.8535441607</v>
      </c>
      <c r="E44" s="1938">
        <v>5934747.4924461581</v>
      </c>
      <c r="F44" s="1938">
        <v>374204.19537626859</v>
      </c>
      <c r="G44" s="2035">
        <v>7.2051617535169203</v>
      </c>
      <c r="H44" s="1938">
        <v>317619.63890199736</v>
      </c>
      <c r="I44" s="2034">
        <v>5.654484768431848</v>
      </c>
      <c r="K44" s="1910"/>
      <c r="N44" s="1910"/>
      <c r="O44" s="1910"/>
      <c r="P44" s="1910"/>
      <c r="Q44" s="1910"/>
      <c r="R44" s="1910"/>
      <c r="S44" s="1910"/>
      <c r="T44" s="1910"/>
      <c r="U44" s="1910"/>
      <c r="V44" s="1910"/>
      <c r="W44" s="1910"/>
      <c r="X44" s="1910"/>
    </row>
    <row r="45" spans="1:24" ht="25.5" customHeight="1">
      <c r="A45" s="1942" t="s">
        <v>1741</v>
      </c>
      <c r="B45" s="1938">
        <v>5073968.6074380623</v>
      </c>
      <c r="C45" s="1938">
        <v>5435002.2773063006</v>
      </c>
      <c r="D45" s="1938">
        <v>5497702.6341269128</v>
      </c>
      <c r="E45" s="1938">
        <v>5809657.2777391002</v>
      </c>
      <c r="F45" s="1938">
        <v>361033.66986823827</v>
      </c>
      <c r="G45" s="2035">
        <v>7.1154100035027739</v>
      </c>
      <c r="H45" s="1938">
        <v>311954.64361218736</v>
      </c>
      <c r="I45" s="2034">
        <v>5.6742727712432686</v>
      </c>
      <c r="N45" s="1910"/>
      <c r="O45" s="1910"/>
      <c r="P45" s="1910"/>
      <c r="Q45" s="1910"/>
      <c r="R45" s="1910"/>
      <c r="S45" s="1910"/>
      <c r="T45" s="1910"/>
      <c r="U45" s="1910"/>
      <c r="V45" s="1910"/>
      <c r="W45" s="1910"/>
      <c r="X45" s="1910"/>
    </row>
    <row r="46" spans="1:24" ht="25.5" customHeight="1">
      <c r="A46" s="2038" t="s">
        <v>1740</v>
      </c>
      <c r="B46" s="1938">
        <v>3210598.5717931301</v>
      </c>
      <c r="C46" s="1938">
        <v>3447700.2658632137</v>
      </c>
      <c r="D46" s="1938">
        <v>3450370.4055448654</v>
      </c>
      <c r="E46" s="1938">
        <v>3677132.1427548551</v>
      </c>
      <c r="F46" s="1938">
        <v>237101.69407008355</v>
      </c>
      <c r="G46" s="2035">
        <v>7.3849685274625116</v>
      </c>
      <c r="H46" s="1938">
        <v>226761.73720998969</v>
      </c>
      <c r="I46" s="2034">
        <v>6.5720983708176863</v>
      </c>
      <c r="J46" s="1912">
        <f>C46/$C$45*100</f>
        <v>63.435120906185993</v>
      </c>
      <c r="K46" s="1912">
        <f>E46/$E$45*100</f>
        <v>63.293443433307942</v>
      </c>
      <c r="N46" s="1910"/>
      <c r="O46" s="1910"/>
      <c r="P46" s="1910"/>
      <c r="Q46" s="1910"/>
      <c r="R46" s="1910"/>
      <c r="S46" s="1910"/>
      <c r="T46" s="1910"/>
      <c r="U46" s="1910"/>
      <c r="V46" s="1910"/>
      <c r="W46" s="1910"/>
      <c r="X46" s="1910"/>
    </row>
    <row r="47" spans="1:24" ht="25.5" customHeight="1">
      <c r="A47" s="2038" t="s">
        <v>1739</v>
      </c>
      <c r="B47" s="1938">
        <v>1863370.0356449329</v>
      </c>
      <c r="C47" s="1938">
        <v>1987302.0114430857</v>
      </c>
      <c r="D47" s="1938">
        <v>2047332.2285820483</v>
      </c>
      <c r="E47" s="1938">
        <v>2132525.1349842455</v>
      </c>
      <c r="F47" s="1938">
        <v>123931.97579815285</v>
      </c>
      <c r="G47" s="2035">
        <v>6.6509589307235286</v>
      </c>
      <c r="H47" s="1938">
        <v>85192.906402197201</v>
      </c>
      <c r="I47" s="2034">
        <v>4.1611666740185367</v>
      </c>
      <c r="J47" s="1912">
        <f>C47/$C$45*100</f>
        <v>36.564879093813992</v>
      </c>
      <c r="K47" s="1912">
        <f>E47/$E$45*100</f>
        <v>36.706556566692072</v>
      </c>
      <c r="N47" s="1910"/>
      <c r="O47" s="1910"/>
      <c r="P47" s="1910"/>
      <c r="Q47" s="1910"/>
      <c r="R47" s="1910"/>
      <c r="S47" s="1910"/>
      <c r="T47" s="1910"/>
      <c r="U47" s="1910"/>
      <c r="V47" s="1910"/>
      <c r="W47" s="1910"/>
      <c r="X47" s="1910"/>
    </row>
    <row r="48" spans="1:24" ht="25.5" customHeight="1">
      <c r="A48" s="2037" t="s">
        <v>1738</v>
      </c>
      <c r="B48" s="1938">
        <v>119588.56972892339</v>
      </c>
      <c r="C48" s="1938">
        <v>132759.09523695341</v>
      </c>
      <c r="D48" s="1938">
        <v>119425.21941724786</v>
      </c>
      <c r="E48" s="1938">
        <v>125090.21470705772</v>
      </c>
      <c r="F48" s="1938">
        <v>13170.525508030012</v>
      </c>
      <c r="G48" s="2035">
        <v>11.013197614022991</v>
      </c>
      <c r="H48" s="1938">
        <v>5664.9952898098563</v>
      </c>
      <c r="I48" s="2034">
        <v>4.7435502462988941</v>
      </c>
      <c r="K48" s="1910"/>
      <c r="N48" s="1910"/>
      <c r="O48" s="1910"/>
      <c r="P48" s="1910"/>
      <c r="Q48" s="1910"/>
      <c r="R48" s="1910"/>
      <c r="S48" s="1910"/>
      <c r="T48" s="1910"/>
      <c r="U48" s="1910"/>
      <c r="V48" s="1910"/>
      <c r="W48" s="1910"/>
      <c r="X48" s="1910"/>
    </row>
    <row r="49" spans="1:24" ht="25.5" customHeight="1">
      <c r="A49" s="2036" t="s">
        <v>1737</v>
      </c>
      <c r="B49" s="1938">
        <v>27.537474570000256</v>
      </c>
      <c r="C49" s="1938">
        <v>25.422906510000217</v>
      </c>
      <c r="D49" s="1938">
        <v>33.642973190000845</v>
      </c>
      <c r="E49" s="1938">
        <v>22.856720319999955</v>
      </c>
      <c r="F49" s="1938">
        <v>-2.1145680600000389</v>
      </c>
      <c r="G49" s="2035">
        <v>-7.6788743086255327</v>
      </c>
      <c r="H49" s="1938">
        <v>-10.78625287000089</v>
      </c>
      <c r="I49" s="2034">
        <v>-32.06093827999338</v>
      </c>
      <c r="K49" s="1910"/>
      <c r="N49" s="1910"/>
      <c r="O49" s="1910"/>
      <c r="P49" s="1910"/>
      <c r="Q49" s="1910"/>
      <c r="R49" s="1910"/>
      <c r="S49" s="1910"/>
      <c r="T49" s="1910"/>
      <c r="U49" s="1910"/>
      <c r="V49" s="1910"/>
      <c r="W49" s="1910"/>
      <c r="X49" s="1910"/>
    </row>
    <row r="50" spans="1:24" s="1910" customFormat="1" ht="19.5" customHeight="1">
      <c r="A50" s="2033" t="s">
        <v>1736</v>
      </c>
      <c r="B50" s="2009">
        <v>0</v>
      </c>
      <c r="C50" s="2009">
        <v>0</v>
      </c>
      <c r="D50" s="2009">
        <v>0</v>
      </c>
      <c r="E50" s="2009">
        <v>200000.00000000006</v>
      </c>
      <c r="F50" s="2009">
        <v>0</v>
      </c>
      <c r="G50" s="2011" t="s">
        <v>62</v>
      </c>
      <c r="H50" s="2009">
        <v>200000.00000000006</v>
      </c>
      <c r="I50" s="2032" t="s">
        <v>62</v>
      </c>
      <c r="J50" s="1907"/>
      <c r="L50" s="1907"/>
      <c r="M50" s="1907"/>
    </row>
    <row r="51" spans="1:24" ht="19.5" customHeight="1" thickBot="1">
      <c r="A51" s="1998" t="s">
        <v>1735</v>
      </c>
      <c r="B51" s="1997">
        <v>863309.18881950446</v>
      </c>
      <c r="C51" s="2031">
        <v>839916.58317544963</v>
      </c>
      <c r="D51" s="1997">
        <v>1159033.870764609</v>
      </c>
      <c r="E51" s="1997">
        <v>1335737.7832302586</v>
      </c>
      <c r="F51" s="1997">
        <v>-23392.605644054827</v>
      </c>
      <c r="G51" s="2030">
        <v>-2.7096440008986877</v>
      </c>
      <c r="H51" s="1997">
        <v>176703.91246564966</v>
      </c>
      <c r="I51" s="2029">
        <v>15.245793666847627</v>
      </c>
      <c r="J51" s="1910"/>
      <c r="K51" s="1910"/>
      <c r="L51" s="1910"/>
      <c r="M51" s="1910"/>
      <c r="N51" s="1910"/>
      <c r="O51" s="1910"/>
      <c r="P51" s="1910"/>
      <c r="Q51" s="1910"/>
      <c r="R51" s="1910"/>
      <c r="S51" s="1910"/>
      <c r="T51" s="1910"/>
      <c r="U51" s="1910"/>
      <c r="V51" s="1910"/>
      <c r="W51" s="1910"/>
      <c r="X51" s="1910"/>
    </row>
    <row r="52" spans="1:24" ht="17.100000000000001" customHeight="1" thickTop="1"/>
    <row r="53" spans="1:24" ht="17.100000000000001" customHeight="1">
      <c r="A53" s="1909"/>
    </row>
    <row r="56" spans="1:24" ht="17.100000000000001" customHeight="1">
      <c r="E56" s="1912"/>
    </row>
    <row r="58" spans="1:24" ht="17.100000000000001" customHeight="1">
      <c r="B58" s="2028"/>
      <c r="C58" s="2028"/>
      <c r="D58" s="2028"/>
      <c r="E58" s="2028"/>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A2" sqref="A2:H2"/>
    </sheetView>
  </sheetViews>
  <sheetFormatPr defaultRowHeight="15.75"/>
  <cols>
    <col min="1" max="1" width="53.5703125" style="1907" bestFit="1" customWidth="1"/>
    <col min="2" max="2" width="13.28515625" style="1907" customWidth="1"/>
    <col min="3" max="3" width="14.140625" style="1907" customWidth="1"/>
    <col min="4" max="4" width="14.7109375" style="1907" customWidth="1"/>
    <col min="5" max="5" width="11.85546875" style="1907" bestFit="1" customWidth="1"/>
    <col min="6" max="6" width="9.140625" style="1907" bestFit="1" customWidth="1"/>
    <col min="7" max="7" width="11.140625" style="1907" bestFit="1" customWidth="1"/>
    <col min="8" max="8" width="8.5703125" style="1907" bestFit="1" customWidth="1"/>
    <col min="9" max="9" width="9.140625" style="1907"/>
    <col min="10" max="10" width="19" style="1907" bestFit="1" customWidth="1"/>
    <col min="11" max="11" width="13.140625" style="1907" bestFit="1" customWidth="1"/>
    <col min="12" max="256" width="9.140625" style="1907"/>
    <col min="257" max="257" width="44.140625" style="1907" bestFit="1" customWidth="1"/>
    <col min="258" max="258" width="11.140625" style="1907" customWidth="1"/>
    <col min="259" max="259" width="10.28515625" style="1907" customWidth="1"/>
    <col min="260" max="260" width="10.85546875" style="1907" customWidth="1"/>
    <col min="261" max="261" width="9.28515625" style="1907" customWidth="1"/>
    <col min="262" max="263" width="9.140625" style="1907"/>
    <col min="264" max="264" width="9.5703125" style="1907" customWidth="1"/>
    <col min="265" max="512" width="9.140625" style="1907"/>
    <col min="513" max="513" width="44.140625" style="1907" bestFit="1" customWidth="1"/>
    <col min="514" max="514" width="11.140625" style="1907" customWidth="1"/>
    <col min="515" max="515" width="10.28515625" style="1907" customWidth="1"/>
    <col min="516" max="516" width="10.85546875" style="1907" customWidth="1"/>
    <col min="517" max="517" width="9.28515625" style="1907" customWidth="1"/>
    <col min="518" max="519" width="9.140625" style="1907"/>
    <col min="520" max="520" width="9.5703125" style="1907" customWidth="1"/>
    <col min="521" max="768" width="9.140625" style="1907"/>
    <col min="769" max="769" width="44.140625" style="1907" bestFit="1" customWidth="1"/>
    <col min="770" max="770" width="11.140625" style="1907" customWidth="1"/>
    <col min="771" max="771" width="10.28515625" style="1907" customWidth="1"/>
    <col min="772" max="772" width="10.85546875" style="1907" customWidth="1"/>
    <col min="773" max="773" width="9.28515625" style="1907" customWidth="1"/>
    <col min="774" max="775" width="9.140625" style="1907"/>
    <col min="776" max="776" width="9.5703125" style="1907" customWidth="1"/>
    <col min="777" max="1024" width="9.140625" style="1907"/>
    <col min="1025" max="1025" width="44.140625" style="1907" bestFit="1" customWidth="1"/>
    <col min="1026" max="1026" width="11.140625" style="1907" customWidth="1"/>
    <col min="1027" max="1027" width="10.28515625" style="1907" customWidth="1"/>
    <col min="1028" max="1028" width="10.85546875" style="1907" customWidth="1"/>
    <col min="1029" max="1029" width="9.28515625" style="1907" customWidth="1"/>
    <col min="1030" max="1031" width="9.140625" style="1907"/>
    <col min="1032" max="1032" width="9.5703125" style="1907" customWidth="1"/>
    <col min="1033" max="1280" width="9.140625" style="1907"/>
    <col min="1281" max="1281" width="44.140625" style="1907" bestFit="1" customWidth="1"/>
    <col min="1282" max="1282" width="11.140625" style="1907" customWidth="1"/>
    <col min="1283" max="1283" width="10.28515625" style="1907" customWidth="1"/>
    <col min="1284" max="1284" width="10.85546875" style="1907" customWidth="1"/>
    <col min="1285" max="1285" width="9.28515625" style="1907" customWidth="1"/>
    <col min="1286" max="1287" width="9.140625" style="1907"/>
    <col min="1288" max="1288" width="9.5703125" style="1907" customWidth="1"/>
    <col min="1289" max="1536" width="9.140625" style="1907"/>
    <col min="1537" max="1537" width="44.140625" style="1907" bestFit="1" customWidth="1"/>
    <col min="1538" max="1538" width="11.140625" style="1907" customWidth="1"/>
    <col min="1539" max="1539" width="10.28515625" style="1907" customWidth="1"/>
    <col min="1540" max="1540" width="10.85546875" style="1907" customWidth="1"/>
    <col min="1541" max="1541" width="9.28515625" style="1907" customWidth="1"/>
    <col min="1542" max="1543" width="9.140625" style="1907"/>
    <col min="1544" max="1544" width="9.5703125" style="1907" customWidth="1"/>
    <col min="1545" max="1792" width="9.140625" style="1907"/>
    <col min="1793" max="1793" width="44.140625" style="1907" bestFit="1" customWidth="1"/>
    <col min="1794" max="1794" width="11.140625" style="1907" customWidth="1"/>
    <col min="1795" max="1795" width="10.28515625" style="1907" customWidth="1"/>
    <col min="1796" max="1796" width="10.85546875" style="1907" customWidth="1"/>
    <col min="1797" max="1797" width="9.28515625" style="1907" customWidth="1"/>
    <col min="1798" max="1799" width="9.140625" style="1907"/>
    <col min="1800" max="1800" width="9.5703125" style="1907" customWidth="1"/>
    <col min="1801" max="2048" width="9.140625" style="1907"/>
    <col min="2049" max="2049" width="44.140625" style="1907" bestFit="1" customWidth="1"/>
    <col min="2050" max="2050" width="11.140625" style="1907" customWidth="1"/>
    <col min="2051" max="2051" width="10.28515625" style="1907" customWidth="1"/>
    <col min="2052" max="2052" width="10.85546875" style="1907" customWidth="1"/>
    <col min="2053" max="2053" width="9.28515625" style="1907" customWidth="1"/>
    <col min="2054" max="2055" width="9.140625" style="1907"/>
    <col min="2056" max="2056" width="9.5703125" style="1907" customWidth="1"/>
    <col min="2057" max="2304" width="9.140625" style="1907"/>
    <col min="2305" max="2305" width="44.140625" style="1907" bestFit="1" customWidth="1"/>
    <col min="2306" max="2306" width="11.140625" style="1907" customWidth="1"/>
    <col min="2307" max="2307" width="10.28515625" style="1907" customWidth="1"/>
    <col min="2308" max="2308" width="10.85546875" style="1907" customWidth="1"/>
    <col min="2309" max="2309" width="9.28515625" style="1907" customWidth="1"/>
    <col min="2310" max="2311" width="9.140625" style="1907"/>
    <col min="2312" max="2312" width="9.5703125" style="1907" customWidth="1"/>
    <col min="2313" max="2560" width="9.140625" style="1907"/>
    <col min="2561" max="2561" width="44.140625" style="1907" bestFit="1" customWidth="1"/>
    <col min="2562" max="2562" width="11.140625" style="1907" customWidth="1"/>
    <col min="2563" max="2563" width="10.28515625" style="1907" customWidth="1"/>
    <col min="2564" max="2564" width="10.85546875" style="1907" customWidth="1"/>
    <col min="2565" max="2565" width="9.28515625" style="1907" customWidth="1"/>
    <col min="2566" max="2567" width="9.140625" style="1907"/>
    <col min="2568" max="2568" width="9.5703125" style="1907" customWidth="1"/>
    <col min="2569" max="2816" width="9.140625" style="1907"/>
    <col min="2817" max="2817" width="44.140625" style="1907" bestFit="1" customWidth="1"/>
    <col min="2818" max="2818" width="11.140625" style="1907" customWidth="1"/>
    <col min="2819" max="2819" width="10.28515625" style="1907" customWidth="1"/>
    <col min="2820" max="2820" width="10.85546875" style="1907" customWidth="1"/>
    <col min="2821" max="2821" width="9.28515625" style="1907" customWidth="1"/>
    <col min="2822" max="2823" width="9.140625" style="1907"/>
    <col min="2824" max="2824" width="9.5703125" style="1907" customWidth="1"/>
    <col min="2825" max="3072" width="9.140625" style="1907"/>
    <col min="3073" max="3073" width="44.140625" style="1907" bestFit="1" customWidth="1"/>
    <col min="3074" max="3074" width="11.140625" style="1907" customWidth="1"/>
    <col min="3075" max="3075" width="10.28515625" style="1907" customWidth="1"/>
    <col min="3076" max="3076" width="10.85546875" style="1907" customWidth="1"/>
    <col min="3077" max="3077" width="9.28515625" style="1907" customWidth="1"/>
    <col min="3078" max="3079" width="9.140625" style="1907"/>
    <col min="3080" max="3080" width="9.5703125" style="1907" customWidth="1"/>
    <col min="3081" max="3328" width="9.140625" style="1907"/>
    <col min="3329" max="3329" width="44.140625" style="1907" bestFit="1" customWidth="1"/>
    <col min="3330" max="3330" width="11.140625" style="1907" customWidth="1"/>
    <col min="3331" max="3331" width="10.28515625" style="1907" customWidth="1"/>
    <col min="3332" max="3332" width="10.85546875" style="1907" customWidth="1"/>
    <col min="3333" max="3333" width="9.28515625" style="1907" customWidth="1"/>
    <col min="3334" max="3335" width="9.140625" style="1907"/>
    <col min="3336" max="3336" width="9.5703125" style="1907" customWidth="1"/>
    <col min="3337" max="3584" width="9.140625" style="1907"/>
    <col min="3585" max="3585" width="44.140625" style="1907" bestFit="1" customWidth="1"/>
    <col min="3586" max="3586" width="11.140625" style="1907" customWidth="1"/>
    <col min="3587" max="3587" width="10.28515625" style="1907" customWidth="1"/>
    <col min="3588" max="3588" width="10.85546875" style="1907" customWidth="1"/>
    <col min="3589" max="3589" width="9.28515625" style="1907" customWidth="1"/>
    <col min="3590" max="3591" width="9.140625" style="1907"/>
    <col min="3592" max="3592" width="9.5703125" style="1907" customWidth="1"/>
    <col min="3593" max="3840" width="9.140625" style="1907"/>
    <col min="3841" max="3841" width="44.140625" style="1907" bestFit="1" customWidth="1"/>
    <col min="3842" max="3842" width="11.140625" style="1907" customWidth="1"/>
    <col min="3843" max="3843" width="10.28515625" style="1907" customWidth="1"/>
    <col min="3844" max="3844" width="10.85546875" style="1907" customWidth="1"/>
    <col min="3845" max="3845" width="9.28515625" style="1907" customWidth="1"/>
    <col min="3846" max="3847" width="9.140625" style="1907"/>
    <col min="3848" max="3848" width="9.5703125" style="1907" customWidth="1"/>
    <col min="3849" max="4096" width="9.140625" style="1907"/>
    <col min="4097" max="4097" width="44.140625" style="1907" bestFit="1" customWidth="1"/>
    <col min="4098" max="4098" width="11.140625" style="1907" customWidth="1"/>
    <col min="4099" max="4099" width="10.28515625" style="1907" customWidth="1"/>
    <col min="4100" max="4100" width="10.85546875" style="1907" customWidth="1"/>
    <col min="4101" max="4101" width="9.28515625" style="1907" customWidth="1"/>
    <col min="4102" max="4103" width="9.140625" style="1907"/>
    <col min="4104" max="4104" width="9.5703125" style="1907" customWidth="1"/>
    <col min="4105" max="4352" width="9.140625" style="1907"/>
    <col min="4353" max="4353" width="44.140625" style="1907" bestFit="1" customWidth="1"/>
    <col min="4354" max="4354" width="11.140625" style="1907" customWidth="1"/>
    <col min="4355" max="4355" width="10.28515625" style="1907" customWidth="1"/>
    <col min="4356" max="4356" width="10.85546875" style="1907" customWidth="1"/>
    <col min="4357" max="4357" width="9.28515625" style="1907" customWidth="1"/>
    <col min="4358" max="4359" width="9.140625" style="1907"/>
    <col min="4360" max="4360" width="9.5703125" style="1907" customWidth="1"/>
    <col min="4361" max="4608" width="9.140625" style="1907"/>
    <col min="4609" max="4609" width="44.140625" style="1907" bestFit="1" customWidth="1"/>
    <col min="4610" max="4610" width="11.140625" style="1907" customWidth="1"/>
    <col min="4611" max="4611" width="10.28515625" style="1907" customWidth="1"/>
    <col min="4612" max="4612" width="10.85546875" style="1907" customWidth="1"/>
    <col min="4613" max="4613" width="9.28515625" style="1907" customWidth="1"/>
    <col min="4614" max="4615" width="9.140625" style="1907"/>
    <col min="4616" max="4616" width="9.5703125" style="1907" customWidth="1"/>
    <col min="4617" max="4864" width="9.140625" style="1907"/>
    <col min="4865" max="4865" width="44.140625" style="1907" bestFit="1" customWidth="1"/>
    <col min="4866" max="4866" width="11.140625" style="1907" customWidth="1"/>
    <col min="4867" max="4867" width="10.28515625" style="1907" customWidth="1"/>
    <col min="4868" max="4868" width="10.85546875" style="1907" customWidth="1"/>
    <col min="4869" max="4869" width="9.28515625" style="1907" customWidth="1"/>
    <col min="4870" max="4871" width="9.140625" style="1907"/>
    <col min="4872" max="4872" width="9.5703125" style="1907" customWidth="1"/>
    <col min="4873" max="5120" width="9.140625" style="1907"/>
    <col min="5121" max="5121" width="44.140625" style="1907" bestFit="1" customWidth="1"/>
    <col min="5122" max="5122" width="11.140625" style="1907" customWidth="1"/>
    <col min="5123" max="5123" width="10.28515625" style="1907" customWidth="1"/>
    <col min="5124" max="5124" width="10.85546875" style="1907" customWidth="1"/>
    <col min="5125" max="5125" width="9.28515625" style="1907" customWidth="1"/>
    <col min="5126" max="5127" width="9.140625" style="1907"/>
    <col min="5128" max="5128" width="9.5703125" style="1907" customWidth="1"/>
    <col min="5129" max="5376" width="9.140625" style="1907"/>
    <col min="5377" max="5377" width="44.140625" style="1907" bestFit="1" customWidth="1"/>
    <col min="5378" max="5378" width="11.140625" style="1907" customWidth="1"/>
    <col min="5379" max="5379" width="10.28515625" style="1907" customWidth="1"/>
    <col min="5380" max="5380" width="10.85546875" style="1907" customWidth="1"/>
    <col min="5381" max="5381" width="9.28515625" style="1907" customWidth="1"/>
    <col min="5382" max="5383" width="9.140625" style="1907"/>
    <col min="5384" max="5384" width="9.5703125" style="1907" customWidth="1"/>
    <col min="5385" max="5632" width="9.140625" style="1907"/>
    <col min="5633" max="5633" width="44.140625" style="1907" bestFit="1" customWidth="1"/>
    <col min="5634" max="5634" width="11.140625" style="1907" customWidth="1"/>
    <col min="5635" max="5635" width="10.28515625" style="1907" customWidth="1"/>
    <col min="5636" max="5636" width="10.85546875" style="1907" customWidth="1"/>
    <col min="5637" max="5637" width="9.28515625" style="1907" customWidth="1"/>
    <col min="5638" max="5639" width="9.140625" style="1907"/>
    <col min="5640" max="5640" width="9.5703125" style="1907" customWidth="1"/>
    <col min="5641" max="5888" width="9.140625" style="1907"/>
    <col min="5889" max="5889" width="44.140625" style="1907" bestFit="1" customWidth="1"/>
    <col min="5890" max="5890" width="11.140625" style="1907" customWidth="1"/>
    <col min="5891" max="5891" width="10.28515625" style="1907" customWidth="1"/>
    <col min="5892" max="5892" width="10.85546875" style="1907" customWidth="1"/>
    <col min="5893" max="5893" width="9.28515625" style="1907" customWidth="1"/>
    <col min="5894" max="5895" width="9.140625" style="1907"/>
    <col min="5896" max="5896" width="9.5703125" style="1907" customWidth="1"/>
    <col min="5897" max="6144" width="9.140625" style="1907"/>
    <col min="6145" max="6145" width="44.140625" style="1907" bestFit="1" customWidth="1"/>
    <col min="6146" max="6146" width="11.140625" style="1907" customWidth="1"/>
    <col min="6147" max="6147" width="10.28515625" style="1907" customWidth="1"/>
    <col min="6148" max="6148" width="10.85546875" style="1907" customWidth="1"/>
    <col min="6149" max="6149" width="9.28515625" style="1907" customWidth="1"/>
    <col min="6150" max="6151" width="9.140625" style="1907"/>
    <col min="6152" max="6152" width="9.5703125" style="1907" customWidth="1"/>
    <col min="6153" max="6400" width="9.140625" style="1907"/>
    <col min="6401" max="6401" width="44.140625" style="1907" bestFit="1" customWidth="1"/>
    <col min="6402" max="6402" width="11.140625" style="1907" customWidth="1"/>
    <col min="6403" max="6403" width="10.28515625" style="1907" customWidth="1"/>
    <col min="6404" max="6404" width="10.85546875" style="1907" customWidth="1"/>
    <col min="6405" max="6405" width="9.28515625" style="1907" customWidth="1"/>
    <col min="6406" max="6407" width="9.140625" style="1907"/>
    <col min="6408" max="6408" width="9.5703125" style="1907" customWidth="1"/>
    <col min="6409" max="6656" width="9.140625" style="1907"/>
    <col min="6657" max="6657" width="44.140625" style="1907" bestFit="1" customWidth="1"/>
    <col min="6658" max="6658" width="11.140625" style="1907" customWidth="1"/>
    <col min="6659" max="6659" width="10.28515625" style="1907" customWidth="1"/>
    <col min="6660" max="6660" width="10.85546875" style="1907" customWidth="1"/>
    <col min="6661" max="6661" width="9.28515625" style="1907" customWidth="1"/>
    <col min="6662" max="6663" width="9.140625" style="1907"/>
    <col min="6664" max="6664" width="9.5703125" style="1907" customWidth="1"/>
    <col min="6665" max="6912" width="9.140625" style="1907"/>
    <col min="6913" max="6913" width="44.140625" style="1907" bestFit="1" customWidth="1"/>
    <col min="6914" max="6914" width="11.140625" style="1907" customWidth="1"/>
    <col min="6915" max="6915" width="10.28515625" style="1907" customWidth="1"/>
    <col min="6916" max="6916" width="10.85546875" style="1907" customWidth="1"/>
    <col min="6917" max="6917" width="9.28515625" style="1907" customWidth="1"/>
    <col min="6918" max="6919" width="9.140625" style="1907"/>
    <col min="6920" max="6920" width="9.5703125" style="1907" customWidth="1"/>
    <col min="6921" max="7168" width="9.140625" style="1907"/>
    <col min="7169" max="7169" width="44.140625" style="1907" bestFit="1" customWidth="1"/>
    <col min="7170" max="7170" width="11.140625" style="1907" customWidth="1"/>
    <col min="7171" max="7171" width="10.28515625" style="1907" customWidth="1"/>
    <col min="7172" max="7172" width="10.85546875" style="1907" customWidth="1"/>
    <col min="7173" max="7173" width="9.28515625" style="1907" customWidth="1"/>
    <col min="7174" max="7175" width="9.140625" style="1907"/>
    <col min="7176" max="7176" width="9.5703125" style="1907" customWidth="1"/>
    <col min="7177" max="7424" width="9.140625" style="1907"/>
    <col min="7425" max="7425" width="44.140625" style="1907" bestFit="1" customWidth="1"/>
    <col min="7426" max="7426" width="11.140625" style="1907" customWidth="1"/>
    <col min="7427" max="7427" width="10.28515625" style="1907" customWidth="1"/>
    <col min="7428" max="7428" width="10.85546875" style="1907" customWidth="1"/>
    <col min="7429" max="7429" width="9.28515625" style="1907" customWidth="1"/>
    <col min="7430" max="7431" width="9.140625" style="1907"/>
    <col min="7432" max="7432" width="9.5703125" style="1907" customWidth="1"/>
    <col min="7433" max="7680" width="9.140625" style="1907"/>
    <col min="7681" max="7681" width="44.140625" style="1907" bestFit="1" customWidth="1"/>
    <col min="7682" max="7682" width="11.140625" style="1907" customWidth="1"/>
    <col min="7683" max="7683" width="10.28515625" style="1907" customWidth="1"/>
    <col min="7684" max="7684" width="10.85546875" style="1907" customWidth="1"/>
    <col min="7685" max="7685" width="9.28515625" style="1907" customWidth="1"/>
    <col min="7686" max="7687" width="9.140625" style="1907"/>
    <col min="7688" max="7688" width="9.5703125" style="1907" customWidth="1"/>
    <col min="7689" max="7936" width="9.140625" style="1907"/>
    <col min="7937" max="7937" width="44.140625" style="1907" bestFit="1" customWidth="1"/>
    <col min="7938" max="7938" width="11.140625" style="1907" customWidth="1"/>
    <col min="7939" max="7939" width="10.28515625" style="1907" customWidth="1"/>
    <col min="7940" max="7940" width="10.85546875" style="1907" customWidth="1"/>
    <col min="7941" max="7941" width="9.28515625" style="1907" customWidth="1"/>
    <col min="7942" max="7943" width="9.140625" style="1907"/>
    <col min="7944" max="7944" width="9.5703125" style="1907" customWidth="1"/>
    <col min="7945" max="8192" width="9.140625" style="1907"/>
    <col min="8193" max="8193" width="44.140625" style="1907" bestFit="1" customWidth="1"/>
    <col min="8194" max="8194" width="11.140625" style="1907" customWidth="1"/>
    <col min="8195" max="8195" width="10.28515625" style="1907" customWidth="1"/>
    <col min="8196" max="8196" width="10.85546875" style="1907" customWidth="1"/>
    <col min="8197" max="8197" width="9.28515625" style="1907" customWidth="1"/>
    <col min="8198" max="8199" width="9.140625" style="1907"/>
    <col min="8200" max="8200" width="9.5703125" style="1907" customWidth="1"/>
    <col min="8201" max="8448" width="9.140625" style="1907"/>
    <col min="8449" max="8449" width="44.140625" style="1907" bestFit="1" customWidth="1"/>
    <col min="8450" max="8450" width="11.140625" style="1907" customWidth="1"/>
    <col min="8451" max="8451" width="10.28515625" style="1907" customWidth="1"/>
    <col min="8452" max="8452" width="10.85546875" style="1907" customWidth="1"/>
    <col min="8453" max="8453" width="9.28515625" style="1907" customWidth="1"/>
    <col min="8454" max="8455" width="9.140625" style="1907"/>
    <col min="8456" max="8456" width="9.5703125" style="1907" customWidth="1"/>
    <col min="8457" max="8704" width="9.140625" style="1907"/>
    <col min="8705" max="8705" width="44.140625" style="1907" bestFit="1" customWidth="1"/>
    <col min="8706" max="8706" width="11.140625" style="1907" customWidth="1"/>
    <col min="8707" max="8707" width="10.28515625" style="1907" customWidth="1"/>
    <col min="8708" max="8708" width="10.85546875" style="1907" customWidth="1"/>
    <col min="8709" max="8709" width="9.28515625" style="1907" customWidth="1"/>
    <col min="8710" max="8711" width="9.140625" style="1907"/>
    <col min="8712" max="8712" width="9.5703125" style="1907" customWidth="1"/>
    <col min="8713" max="8960" width="9.140625" style="1907"/>
    <col min="8961" max="8961" width="44.140625" style="1907" bestFit="1" customWidth="1"/>
    <col min="8962" max="8962" width="11.140625" style="1907" customWidth="1"/>
    <col min="8963" max="8963" width="10.28515625" style="1907" customWidth="1"/>
    <col min="8964" max="8964" width="10.85546875" style="1907" customWidth="1"/>
    <col min="8965" max="8965" width="9.28515625" style="1907" customWidth="1"/>
    <col min="8966" max="8967" width="9.140625" style="1907"/>
    <col min="8968" max="8968" width="9.5703125" style="1907" customWidth="1"/>
    <col min="8969" max="9216" width="9.140625" style="1907"/>
    <col min="9217" max="9217" width="44.140625" style="1907" bestFit="1" customWidth="1"/>
    <col min="9218" max="9218" width="11.140625" style="1907" customWidth="1"/>
    <col min="9219" max="9219" width="10.28515625" style="1907" customWidth="1"/>
    <col min="9220" max="9220" width="10.85546875" style="1907" customWidth="1"/>
    <col min="9221" max="9221" width="9.28515625" style="1907" customWidth="1"/>
    <col min="9222" max="9223" width="9.140625" style="1907"/>
    <col min="9224" max="9224" width="9.5703125" style="1907" customWidth="1"/>
    <col min="9225" max="9472" width="9.140625" style="1907"/>
    <col min="9473" max="9473" width="44.140625" style="1907" bestFit="1" customWidth="1"/>
    <col min="9474" max="9474" width="11.140625" style="1907" customWidth="1"/>
    <col min="9475" max="9475" width="10.28515625" style="1907" customWidth="1"/>
    <col min="9476" max="9476" width="10.85546875" style="1907" customWidth="1"/>
    <col min="9477" max="9477" width="9.28515625" style="1907" customWidth="1"/>
    <col min="9478" max="9479" width="9.140625" style="1907"/>
    <col min="9480" max="9480" width="9.5703125" style="1907" customWidth="1"/>
    <col min="9481" max="9728" width="9.140625" style="1907"/>
    <col min="9729" max="9729" width="44.140625" style="1907" bestFit="1" customWidth="1"/>
    <col min="9730" max="9730" width="11.140625" style="1907" customWidth="1"/>
    <col min="9731" max="9731" width="10.28515625" style="1907" customWidth="1"/>
    <col min="9732" max="9732" width="10.85546875" style="1907" customWidth="1"/>
    <col min="9733" max="9733" width="9.28515625" style="1907" customWidth="1"/>
    <col min="9734" max="9735" width="9.140625" style="1907"/>
    <col min="9736" max="9736" width="9.5703125" style="1907" customWidth="1"/>
    <col min="9737" max="9984" width="9.140625" style="1907"/>
    <col min="9985" max="9985" width="44.140625" style="1907" bestFit="1" customWidth="1"/>
    <col min="9986" max="9986" width="11.140625" style="1907" customWidth="1"/>
    <col min="9987" max="9987" width="10.28515625" style="1907" customWidth="1"/>
    <col min="9988" max="9988" width="10.85546875" style="1907" customWidth="1"/>
    <col min="9989" max="9989" width="9.28515625" style="1907" customWidth="1"/>
    <col min="9990" max="9991" width="9.140625" style="1907"/>
    <col min="9992" max="9992" width="9.5703125" style="1907" customWidth="1"/>
    <col min="9993" max="10240" width="9.140625" style="1907"/>
    <col min="10241" max="10241" width="44.140625" style="1907" bestFit="1" customWidth="1"/>
    <col min="10242" max="10242" width="11.140625" style="1907" customWidth="1"/>
    <col min="10243" max="10243" width="10.28515625" style="1907" customWidth="1"/>
    <col min="10244" max="10244" width="10.85546875" style="1907" customWidth="1"/>
    <col min="10245" max="10245" width="9.28515625" style="1907" customWidth="1"/>
    <col min="10246" max="10247" width="9.140625" style="1907"/>
    <col min="10248" max="10248" width="9.5703125" style="1907" customWidth="1"/>
    <col min="10249" max="10496" width="9.140625" style="1907"/>
    <col min="10497" max="10497" width="44.140625" style="1907" bestFit="1" customWidth="1"/>
    <col min="10498" max="10498" width="11.140625" style="1907" customWidth="1"/>
    <col min="10499" max="10499" width="10.28515625" style="1907" customWidth="1"/>
    <col min="10500" max="10500" width="10.85546875" style="1907" customWidth="1"/>
    <col min="10501" max="10501" width="9.28515625" style="1907" customWidth="1"/>
    <col min="10502" max="10503" width="9.140625" style="1907"/>
    <col min="10504" max="10504" width="9.5703125" style="1907" customWidth="1"/>
    <col min="10505" max="10752" width="9.140625" style="1907"/>
    <col min="10753" max="10753" width="44.140625" style="1907" bestFit="1" customWidth="1"/>
    <col min="10754" max="10754" width="11.140625" style="1907" customWidth="1"/>
    <col min="10755" max="10755" width="10.28515625" style="1907" customWidth="1"/>
    <col min="10756" max="10756" width="10.85546875" style="1907" customWidth="1"/>
    <col min="10757" max="10757" width="9.28515625" style="1907" customWidth="1"/>
    <col min="10758" max="10759" width="9.140625" style="1907"/>
    <col min="10760" max="10760" width="9.5703125" style="1907" customWidth="1"/>
    <col min="10761" max="11008" width="9.140625" style="1907"/>
    <col min="11009" max="11009" width="44.140625" style="1907" bestFit="1" customWidth="1"/>
    <col min="11010" max="11010" width="11.140625" style="1907" customWidth="1"/>
    <col min="11011" max="11011" width="10.28515625" style="1907" customWidth="1"/>
    <col min="11012" max="11012" width="10.85546875" style="1907" customWidth="1"/>
    <col min="11013" max="11013" width="9.28515625" style="1907" customWidth="1"/>
    <col min="11014" max="11015" width="9.140625" style="1907"/>
    <col min="11016" max="11016" width="9.5703125" style="1907" customWidth="1"/>
    <col min="11017" max="11264" width="9.140625" style="1907"/>
    <col min="11265" max="11265" width="44.140625" style="1907" bestFit="1" customWidth="1"/>
    <col min="11266" max="11266" width="11.140625" style="1907" customWidth="1"/>
    <col min="11267" max="11267" width="10.28515625" style="1907" customWidth="1"/>
    <col min="11268" max="11268" width="10.85546875" style="1907" customWidth="1"/>
    <col min="11269" max="11269" width="9.28515625" style="1907" customWidth="1"/>
    <col min="11270" max="11271" width="9.140625" style="1907"/>
    <col min="11272" max="11272" width="9.5703125" style="1907" customWidth="1"/>
    <col min="11273" max="11520" width="9.140625" style="1907"/>
    <col min="11521" max="11521" width="44.140625" style="1907" bestFit="1" customWidth="1"/>
    <col min="11522" max="11522" width="11.140625" style="1907" customWidth="1"/>
    <col min="11523" max="11523" width="10.28515625" style="1907" customWidth="1"/>
    <col min="11524" max="11524" width="10.85546875" style="1907" customWidth="1"/>
    <col min="11525" max="11525" width="9.28515625" style="1907" customWidth="1"/>
    <col min="11526" max="11527" width="9.140625" style="1907"/>
    <col min="11528" max="11528" width="9.5703125" style="1907" customWidth="1"/>
    <col min="11529" max="11776" width="9.140625" style="1907"/>
    <col min="11777" max="11777" width="44.140625" style="1907" bestFit="1" customWidth="1"/>
    <col min="11778" max="11778" width="11.140625" style="1907" customWidth="1"/>
    <col min="11779" max="11779" width="10.28515625" style="1907" customWidth="1"/>
    <col min="11780" max="11780" width="10.85546875" style="1907" customWidth="1"/>
    <col min="11781" max="11781" width="9.28515625" style="1907" customWidth="1"/>
    <col min="11782" max="11783" width="9.140625" style="1907"/>
    <col min="11784" max="11784" width="9.5703125" style="1907" customWidth="1"/>
    <col min="11785" max="12032" width="9.140625" style="1907"/>
    <col min="12033" max="12033" width="44.140625" style="1907" bestFit="1" customWidth="1"/>
    <col min="12034" max="12034" width="11.140625" style="1907" customWidth="1"/>
    <col min="12035" max="12035" width="10.28515625" style="1907" customWidth="1"/>
    <col min="12036" max="12036" width="10.85546875" style="1907" customWidth="1"/>
    <col min="12037" max="12037" width="9.28515625" style="1907" customWidth="1"/>
    <col min="12038" max="12039" width="9.140625" style="1907"/>
    <col min="12040" max="12040" width="9.5703125" style="1907" customWidth="1"/>
    <col min="12041" max="12288" width="9.140625" style="1907"/>
    <col min="12289" max="12289" width="44.140625" style="1907" bestFit="1" customWidth="1"/>
    <col min="12290" max="12290" width="11.140625" style="1907" customWidth="1"/>
    <col min="12291" max="12291" width="10.28515625" style="1907" customWidth="1"/>
    <col min="12292" max="12292" width="10.85546875" style="1907" customWidth="1"/>
    <col min="12293" max="12293" width="9.28515625" style="1907" customWidth="1"/>
    <col min="12294" max="12295" width="9.140625" style="1907"/>
    <col min="12296" max="12296" width="9.5703125" style="1907" customWidth="1"/>
    <col min="12297" max="12544" width="9.140625" style="1907"/>
    <col min="12545" max="12545" width="44.140625" style="1907" bestFit="1" customWidth="1"/>
    <col min="12546" max="12546" width="11.140625" style="1907" customWidth="1"/>
    <col min="12547" max="12547" width="10.28515625" style="1907" customWidth="1"/>
    <col min="12548" max="12548" width="10.85546875" style="1907" customWidth="1"/>
    <col min="12549" max="12549" width="9.28515625" style="1907" customWidth="1"/>
    <col min="12550" max="12551" width="9.140625" style="1907"/>
    <col min="12552" max="12552" width="9.5703125" style="1907" customWidth="1"/>
    <col min="12553" max="12800" width="9.140625" style="1907"/>
    <col min="12801" max="12801" width="44.140625" style="1907" bestFit="1" customWidth="1"/>
    <col min="12802" max="12802" width="11.140625" style="1907" customWidth="1"/>
    <col min="12803" max="12803" width="10.28515625" style="1907" customWidth="1"/>
    <col min="12804" max="12804" width="10.85546875" style="1907" customWidth="1"/>
    <col min="12805" max="12805" width="9.28515625" style="1907" customWidth="1"/>
    <col min="12806" max="12807" width="9.140625" style="1907"/>
    <col min="12808" max="12808" width="9.5703125" style="1907" customWidth="1"/>
    <col min="12809" max="13056" width="9.140625" style="1907"/>
    <col min="13057" max="13057" width="44.140625" style="1907" bestFit="1" customWidth="1"/>
    <col min="13058" max="13058" width="11.140625" style="1907" customWidth="1"/>
    <col min="13059" max="13059" width="10.28515625" style="1907" customWidth="1"/>
    <col min="13060" max="13060" width="10.85546875" style="1907" customWidth="1"/>
    <col min="13061" max="13061" width="9.28515625" style="1907" customWidth="1"/>
    <col min="13062" max="13063" width="9.140625" style="1907"/>
    <col min="13064" max="13064" width="9.5703125" style="1907" customWidth="1"/>
    <col min="13065" max="13312" width="9.140625" style="1907"/>
    <col min="13313" max="13313" width="44.140625" style="1907" bestFit="1" customWidth="1"/>
    <col min="13314" max="13314" width="11.140625" style="1907" customWidth="1"/>
    <col min="13315" max="13315" width="10.28515625" style="1907" customWidth="1"/>
    <col min="13316" max="13316" width="10.85546875" style="1907" customWidth="1"/>
    <col min="13317" max="13317" width="9.28515625" style="1907" customWidth="1"/>
    <col min="13318" max="13319" width="9.140625" style="1907"/>
    <col min="13320" max="13320" width="9.5703125" style="1907" customWidth="1"/>
    <col min="13321" max="13568" width="9.140625" style="1907"/>
    <col min="13569" max="13569" width="44.140625" style="1907" bestFit="1" customWidth="1"/>
    <col min="13570" max="13570" width="11.140625" style="1907" customWidth="1"/>
    <col min="13571" max="13571" width="10.28515625" style="1907" customWidth="1"/>
    <col min="13572" max="13572" width="10.85546875" style="1907" customWidth="1"/>
    <col min="13573" max="13573" width="9.28515625" style="1907" customWidth="1"/>
    <col min="13574" max="13575" width="9.140625" style="1907"/>
    <col min="13576" max="13576" width="9.5703125" style="1907" customWidth="1"/>
    <col min="13577" max="13824" width="9.140625" style="1907"/>
    <col min="13825" max="13825" width="44.140625" style="1907" bestFit="1" customWidth="1"/>
    <col min="13826" max="13826" width="11.140625" style="1907" customWidth="1"/>
    <col min="13827" max="13827" width="10.28515625" style="1907" customWidth="1"/>
    <col min="13828" max="13828" width="10.85546875" style="1907" customWidth="1"/>
    <col min="13829" max="13829" width="9.28515625" style="1907" customWidth="1"/>
    <col min="13830" max="13831" width="9.140625" style="1907"/>
    <col min="13832" max="13832" width="9.5703125" style="1907" customWidth="1"/>
    <col min="13833" max="14080" width="9.140625" style="1907"/>
    <col min="14081" max="14081" width="44.140625" style="1907" bestFit="1" customWidth="1"/>
    <col min="14082" max="14082" width="11.140625" style="1907" customWidth="1"/>
    <col min="14083" max="14083" width="10.28515625" style="1907" customWidth="1"/>
    <col min="14084" max="14084" width="10.85546875" style="1907" customWidth="1"/>
    <col min="14085" max="14085" width="9.28515625" style="1907" customWidth="1"/>
    <col min="14086" max="14087" width="9.140625" style="1907"/>
    <col min="14088" max="14088" width="9.5703125" style="1907" customWidth="1"/>
    <col min="14089" max="14336" width="9.140625" style="1907"/>
    <col min="14337" max="14337" width="44.140625" style="1907" bestFit="1" customWidth="1"/>
    <col min="14338" max="14338" width="11.140625" style="1907" customWidth="1"/>
    <col min="14339" max="14339" width="10.28515625" style="1907" customWidth="1"/>
    <col min="14340" max="14340" width="10.85546875" style="1907" customWidth="1"/>
    <col min="14341" max="14341" width="9.28515625" style="1907" customWidth="1"/>
    <col min="14342" max="14343" width="9.140625" style="1907"/>
    <col min="14344" max="14344" width="9.5703125" style="1907" customWidth="1"/>
    <col min="14345" max="14592" width="9.140625" style="1907"/>
    <col min="14593" max="14593" width="44.140625" style="1907" bestFit="1" customWidth="1"/>
    <col min="14594" max="14594" width="11.140625" style="1907" customWidth="1"/>
    <col min="14595" max="14595" width="10.28515625" style="1907" customWidth="1"/>
    <col min="14596" max="14596" width="10.85546875" style="1907" customWidth="1"/>
    <col min="14597" max="14597" width="9.28515625" style="1907" customWidth="1"/>
    <col min="14598" max="14599" width="9.140625" style="1907"/>
    <col min="14600" max="14600" width="9.5703125" style="1907" customWidth="1"/>
    <col min="14601" max="14848" width="9.140625" style="1907"/>
    <col min="14849" max="14849" width="44.140625" style="1907" bestFit="1" customWidth="1"/>
    <col min="14850" max="14850" width="11.140625" style="1907" customWidth="1"/>
    <col min="14851" max="14851" width="10.28515625" style="1907" customWidth="1"/>
    <col min="14852" max="14852" width="10.85546875" style="1907" customWidth="1"/>
    <col min="14853" max="14853" width="9.28515625" style="1907" customWidth="1"/>
    <col min="14854" max="14855" width="9.140625" style="1907"/>
    <col min="14856" max="14856" width="9.5703125" style="1907" customWidth="1"/>
    <col min="14857" max="15104" width="9.140625" style="1907"/>
    <col min="15105" max="15105" width="44.140625" style="1907" bestFit="1" customWidth="1"/>
    <col min="15106" max="15106" width="11.140625" style="1907" customWidth="1"/>
    <col min="15107" max="15107" width="10.28515625" style="1907" customWidth="1"/>
    <col min="15108" max="15108" width="10.85546875" style="1907" customWidth="1"/>
    <col min="15109" max="15109" width="9.28515625" style="1907" customWidth="1"/>
    <col min="15110" max="15111" width="9.140625" style="1907"/>
    <col min="15112" max="15112" width="9.5703125" style="1907" customWidth="1"/>
    <col min="15113" max="15360" width="9.140625" style="1907"/>
    <col min="15361" max="15361" width="44.140625" style="1907" bestFit="1" customWidth="1"/>
    <col min="15362" max="15362" width="11.140625" style="1907" customWidth="1"/>
    <col min="15363" max="15363" width="10.28515625" style="1907" customWidth="1"/>
    <col min="15364" max="15364" width="10.85546875" style="1907" customWidth="1"/>
    <col min="15365" max="15365" width="9.28515625" style="1907" customWidth="1"/>
    <col min="15366" max="15367" width="9.140625" style="1907"/>
    <col min="15368" max="15368" width="9.5703125" style="1907" customWidth="1"/>
    <col min="15369" max="15616" width="9.140625" style="1907"/>
    <col min="15617" max="15617" width="44.140625" style="1907" bestFit="1" customWidth="1"/>
    <col min="15618" max="15618" width="11.140625" style="1907" customWidth="1"/>
    <col min="15619" max="15619" width="10.28515625" style="1907" customWidth="1"/>
    <col min="15620" max="15620" width="10.85546875" style="1907" customWidth="1"/>
    <col min="15621" max="15621" width="9.28515625" style="1907" customWidth="1"/>
    <col min="15622" max="15623" width="9.140625" style="1907"/>
    <col min="15624" max="15624" width="9.5703125" style="1907" customWidth="1"/>
    <col min="15625" max="15872" width="9.140625" style="1907"/>
    <col min="15873" max="15873" width="44.140625" style="1907" bestFit="1" customWidth="1"/>
    <col min="15874" max="15874" width="11.140625" style="1907" customWidth="1"/>
    <col min="15875" max="15875" width="10.28515625" style="1907" customWidth="1"/>
    <col min="15876" max="15876" width="10.85546875" style="1907" customWidth="1"/>
    <col min="15877" max="15877" width="9.28515625" style="1907" customWidth="1"/>
    <col min="15878" max="15879" width="9.140625" style="1907"/>
    <col min="15880" max="15880" width="9.5703125" style="1907" customWidth="1"/>
    <col min="15881" max="16128" width="9.140625" style="1907"/>
    <col min="16129" max="16129" width="44.140625" style="1907" bestFit="1" customWidth="1"/>
    <col min="16130" max="16130" width="11.140625" style="1907" customWidth="1"/>
    <col min="16131" max="16131" width="10.28515625" style="1907" customWidth="1"/>
    <col min="16132" max="16132" width="10.85546875" style="1907" customWidth="1"/>
    <col min="16133" max="16133" width="9.28515625" style="1907" customWidth="1"/>
    <col min="16134" max="16135" width="9.140625" style="1907"/>
    <col min="16136" max="16136" width="9.5703125" style="1907" customWidth="1"/>
    <col min="16137" max="16384" width="9.140625" style="1907"/>
  </cols>
  <sheetData>
    <row r="1" spans="1:22">
      <c r="A1" s="3289" t="s">
        <v>1902</v>
      </c>
      <c r="B1" s="3289"/>
      <c r="C1" s="3289"/>
      <c r="D1" s="3289"/>
      <c r="E1" s="3289"/>
      <c r="F1" s="3289"/>
      <c r="G1" s="3289"/>
      <c r="H1" s="3289"/>
      <c r="I1" s="1985"/>
      <c r="J1" s="1985"/>
      <c r="K1" s="1985"/>
    </row>
    <row r="2" spans="1:22">
      <c r="A2" s="3310" t="s">
        <v>32</v>
      </c>
      <c r="B2" s="3310"/>
      <c r="C2" s="3310"/>
      <c r="D2" s="3310"/>
      <c r="E2" s="3310"/>
      <c r="F2" s="3310"/>
      <c r="G2" s="3310"/>
      <c r="H2" s="3310"/>
      <c r="I2" s="2027"/>
      <c r="J2" s="2027"/>
      <c r="K2" s="2027"/>
    </row>
    <row r="3" spans="1:22">
      <c r="A3" s="3310" t="s">
        <v>1674</v>
      </c>
      <c r="B3" s="3310"/>
      <c r="C3" s="3310"/>
      <c r="D3" s="3310"/>
      <c r="E3" s="3310"/>
      <c r="F3" s="3310"/>
      <c r="G3" s="3310"/>
      <c r="H3" s="3310"/>
      <c r="I3" s="2027"/>
      <c r="J3" s="2027"/>
      <c r="K3" s="2027"/>
    </row>
    <row r="4" spans="1:22" ht="16.5" thickBot="1">
      <c r="G4" s="3291" t="s">
        <v>1673</v>
      </c>
      <c r="H4" s="3291"/>
    </row>
    <row r="5" spans="1:22" ht="19.5" customHeight="1" thickTop="1">
      <c r="A5" s="3311" t="s">
        <v>56</v>
      </c>
      <c r="B5" s="1982">
        <f>'40.CBS y-o-y'!B5</f>
        <v>2024</v>
      </c>
      <c r="C5" s="1982">
        <f>'40.CBS y-o-y'!C5</f>
        <v>2025</v>
      </c>
      <c r="D5" s="1982">
        <f>'40.CBS y-o-y'!D5</f>
        <v>2026</v>
      </c>
      <c r="E5" s="3294" t="str">
        <f>'40.CBS y-o-y'!E5:H5</f>
        <v xml:space="preserve">Changes </v>
      </c>
      <c r="F5" s="3295"/>
      <c r="G5" s="3295"/>
      <c r="H5" s="3296"/>
    </row>
    <row r="6" spans="1:22" ht="19.5" customHeight="1">
      <c r="A6" s="3312"/>
      <c r="B6" s="3287" t="str">
        <f>'40.CBS y-o-y'!B6:B7</f>
        <v>Apr</v>
      </c>
      <c r="C6" s="3287" t="str">
        <f>'40.CBS y-o-y'!C6:C7</f>
        <v xml:space="preserve">Apr (R) </v>
      </c>
      <c r="D6" s="3287" t="str">
        <f>'40.CBS y-o-y'!D6:D7</f>
        <v>Apr (P)</v>
      </c>
      <c r="E6" s="3297" t="str">
        <f>'40.CBS y-o-y'!E6:F6</f>
        <v>2024/25</v>
      </c>
      <c r="F6" s="3299"/>
      <c r="G6" s="3297" t="str">
        <f>'40.CBS y-o-y'!G6:H6</f>
        <v>2025/26</v>
      </c>
      <c r="H6" s="3300"/>
    </row>
    <row r="7" spans="1:22" ht="19.5" customHeight="1">
      <c r="A7" s="3312"/>
      <c r="B7" s="3288"/>
      <c r="C7" s="3288"/>
      <c r="D7" s="3288"/>
      <c r="E7" s="2026" t="str">
        <f>'40.CBS y-o-y'!E7</f>
        <v>Amount</v>
      </c>
      <c r="F7" s="2026" t="str">
        <f>'40.CBS y-o-y'!F7</f>
        <v>Percent</v>
      </c>
      <c r="G7" s="2026" t="str">
        <f>'40.CBS y-o-y'!G7</f>
        <v>Amount</v>
      </c>
      <c r="H7" s="2043" t="str">
        <f>'40.CBS y-o-y'!H7</f>
        <v>Percent</v>
      </c>
    </row>
    <row r="8" spans="1:22" ht="24.75" customHeight="1">
      <c r="A8" s="1977" t="s">
        <v>1770</v>
      </c>
      <c r="B8" s="2052">
        <v>6119059.6213910701</v>
      </c>
      <c r="C8" s="2052">
        <v>6820859.3958856547</v>
      </c>
      <c r="D8" s="2052">
        <v>7879544.446889434</v>
      </c>
      <c r="E8" s="2052">
        <v>701799.77449458465</v>
      </c>
      <c r="F8" s="2040">
        <v>11.46907887678077</v>
      </c>
      <c r="G8" s="2052">
        <v>1058685.0510037793</v>
      </c>
      <c r="H8" s="1944">
        <v>15.52128536240431</v>
      </c>
      <c r="K8" s="1910"/>
      <c r="M8" s="1912"/>
      <c r="N8" s="1912"/>
      <c r="O8" s="1912"/>
      <c r="P8" s="1910"/>
      <c r="Q8" s="1910"/>
      <c r="R8" s="1910"/>
      <c r="S8" s="1910"/>
      <c r="T8" s="1910"/>
      <c r="U8" s="1910"/>
      <c r="V8" s="1910"/>
    </row>
    <row r="9" spans="1:22" ht="24.75" customHeight="1">
      <c r="A9" s="1939" t="s">
        <v>1769</v>
      </c>
      <c r="B9" s="2051">
        <v>319108.03170491214</v>
      </c>
      <c r="C9" s="2051">
        <v>388981.84081459494</v>
      </c>
      <c r="D9" s="2051">
        <v>551012.09755215095</v>
      </c>
      <c r="E9" s="2051">
        <v>69873.809109682799</v>
      </c>
      <c r="F9" s="2035">
        <v>21.896599949667518</v>
      </c>
      <c r="G9" s="2051">
        <v>162030.25673755602</v>
      </c>
      <c r="H9" s="2034">
        <v>41.654966822676549</v>
      </c>
      <c r="J9" s="1912"/>
      <c r="K9" s="1912"/>
      <c r="M9" s="1912"/>
      <c r="N9" s="1912"/>
      <c r="O9" s="1912"/>
      <c r="P9" s="1910"/>
      <c r="Q9" s="1910"/>
      <c r="R9" s="1910"/>
      <c r="S9" s="1910"/>
      <c r="T9" s="1910"/>
      <c r="U9" s="1910"/>
      <c r="V9" s="1910"/>
    </row>
    <row r="10" spans="1:22" ht="24.75" customHeight="1">
      <c r="A10" s="1939" t="s">
        <v>1764</v>
      </c>
      <c r="B10" s="2051">
        <v>298239.8650887892</v>
      </c>
      <c r="C10" s="2051">
        <v>365314.29206451064</v>
      </c>
      <c r="D10" s="2051">
        <v>522957.38942342141</v>
      </c>
      <c r="E10" s="2051">
        <v>67074.426975721435</v>
      </c>
      <c r="F10" s="2035">
        <v>22.49009432583825</v>
      </c>
      <c r="G10" s="2051">
        <v>157643.09735891077</v>
      </c>
      <c r="H10" s="2034">
        <v>43.152731985386623</v>
      </c>
      <c r="J10" s="2054"/>
      <c r="K10" s="1912"/>
      <c r="M10" s="1912"/>
      <c r="N10" s="1912"/>
      <c r="O10" s="1912"/>
      <c r="P10" s="1910"/>
      <c r="Q10" s="1910"/>
      <c r="R10" s="1910"/>
      <c r="S10" s="1910"/>
      <c r="T10" s="1910"/>
      <c r="U10" s="1910"/>
      <c r="V10" s="1910"/>
    </row>
    <row r="11" spans="1:22" ht="24.75" customHeight="1">
      <c r="A11" s="1939" t="s">
        <v>1763</v>
      </c>
      <c r="B11" s="2051">
        <v>20868.166616122944</v>
      </c>
      <c r="C11" s="2051">
        <v>23667.548750084323</v>
      </c>
      <c r="D11" s="2051">
        <v>28054.708128729493</v>
      </c>
      <c r="E11" s="2051">
        <v>2799.3821339613787</v>
      </c>
      <c r="F11" s="2035">
        <v>13.414605055906298</v>
      </c>
      <c r="G11" s="2051">
        <v>4387.1593786451704</v>
      </c>
      <c r="H11" s="2034">
        <v>18.536602269086018</v>
      </c>
      <c r="J11" s="1912"/>
      <c r="K11" s="1912"/>
      <c r="M11" s="1912"/>
      <c r="N11" s="1912"/>
      <c r="O11" s="1912"/>
      <c r="P11" s="1910"/>
      <c r="Q11" s="1910"/>
      <c r="R11" s="1910"/>
      <c r="S11" s="1910"/>
      <c r="T11" s="1910"/>
      <c r="U11" s="1910"/>
      <c r="V11" s="1910"/>
    </row>
    <row r="12" spans="1:22" ht="24.75" customHeight="1">
      <c r="A12" s="1939" t="s">
        <v>1768</v>
      </c>
      <c r="B12" s="2051">
        <v>1782883.2466706822</v>
      </c>
      <c r="C12" s="2051">
        <v>2441617.7498145835</v>
      </c>
      <c r="D12" s="2051">
        <v>3569342.4846550492</v>
      </c>
      <c r="E12" s="2051">
        <v>658734.50314390124</v>
      </c>
      <c r="F12" s="2035">
        <v>36.947708402892218</v>
      </c>
      <c r="G12" s="2051">
        <v>1127724.7348404657</v>
      </c>
      <c r="H12" s="2034">
        <v>46.187603891973069</v>
      </c>
      <c r="J12" s="1912"/>
      <c r="K12" s="1912"/>
      <c r="M12" s="1912"/>
      <c r="N12" s="1912"/>
      <c r="O12" s="1912"/>
      <c r="P12" s="1910"/>
      <c r="Q12" s="1910"/>
      <c r="R12" s="1910"/>
      <c r="S12" s="1910"/>
      <c r="T12" s="1910"/>
      <c r="U12" s="1910"/>
      <c r="V12" s="1910"/>
    </row>
    <row r="13" spans="1:22" ht="24.75" customHeight="1">
      <c r="A13" s="1939" t="s">
        <v>1764</v>
      </c>
      <c r="B13" s="2051">
        <v>1763027.0429248286</v>
      </c>
      <c r="C13" s="2051">
        <v>2416999.8674025829</v>
      </c>
      <c r="D13" s="2051">
        <v>3534438.7154775457</v>
      </c>
      <c r="E13" s="2051">
        <v>653972.8244777543</v>
      </c>
      <c r="F13" s="2035">
        <v>37.093748907720993</v>
      </c>
      <c r="G13" s="2051">
        <v>1117438.8480749629</v>
      </c>
      <c r="H13" s="2034">
        <v>46.232474529500614</v>
      </c>
      <c r="J13" s="1912"/>
      <c r="K13" s="1912"/>
      <c r="M13" s="1912"/>
      <c r="N13" s="1912"/>
      <c r="O13" s="1912"/>
      <c r="P13" s="1910"/>
      <c r="Q13" s="1910"/>
      <c r="R13" s="1910"/>
      <c r="S13" s="1910"/>
      <c r="T13" s="1910"/>
      <c r="U13" s="1910"/>
      <c r="V13" s="1910"/>
    </row>
    <row r="14" spans="1:22" ht="24.75" customHeight="1">
      <c r="A14" s="1939" t="s">
        <v>1763</v>
      </c>
      <c r="B14" s="2051">
        <v>19856.203745853712</v>
      </c>
      <c r="C14" s="2051">
        <v>24617.882412000745</v>
      </c>
      <c r="D14" s="2051">
        <v>34903.769177503331</v>
      </c>
      <c r="E14" s="2051">
        <v>4761.6786661470323</v>
      </c>
      <c r="F14" s="2035">
        <v>23.980810869456079</v>
      </c>
      <c r="G14" s="2051">
        <v>10285.886765502586</v>
      </c>
      <c r="H14" s="2034">
        <v>41.782175222708894</v>
      </c>
      <c r="J14" s="1912"/>
      <c r="K14" s="1912"/>
      <c r="M14" s="1912"/>
      <c r="N14" s="1912"/>
      <c r="O14" s="1912"/>
      <c r="P14" s="1910"/>
      <c r="Q14" s="1910"/>
      <c r="R14" s="1910"/>
      <c r="S14" s="1910"/>
      <c r="T14" s="1910"/>
      <c r="U14" s="1910"/>
      <c r="V14" s="1910"/>
    </row>
    <row r="15" spans="1:22" ht="24.75" customHeight="1">
      <c r="A15" s="1939" t="s">
        <v>1767</v>
      </c>
      <c r="B15" s="2051">
        <v>3603464.0901258346</v>
      </c>
      <c r="C15" s="2051">
        <v>3478352.0647087716</v>
      </c>
      <c r="D15" s="2051">
        <v>3065344.0271205688</v>
      </c>
      <c r="E15" s="2051">
        <v>-125112.02541706292</v>
      </c>
      <c r="F15" s="2035">
        <v>-3.4719931235028332</v>
      </c>
      <c r="G15" s="2051">
        <v>-413008.03758820286</v>
      </c>
      <c r="H15" s="2034">
        <v>-11.873669769617825</v>
      </c>
      <c r="J15" s="1912"/>
      <c r="K15" s="1912"/>
      <c r="M15" s="1912"/>
      <c r="N15" s="1912"/>
      <c r="O15" s="1912"/>
      <c r="P15" s="1910"/>
      <c r="Q15" s="1910"/>
      <c r="R15" s="1910"/>
      <c r="S15" s="1910"/>
      <c r="T15" s="1910"/>
      <c r="U15" s="1910"/>
      <c r="V15" s="1910"/>
    </row>
    <row r="16" spans="1:22" ht="24.75" customHeight="1">
      <c r="A16" s="1939" t="s">
        <v>1764</v>
      </c>
      <c r="B16" s="2051">
        <v>3580067.2036044844</v>
      </c>
      <c r="C16" s="2051">
        <v>3459196.6210507564</v>
      </c>
      <c r="D16" s="2051">
        <v>3042877.6531611187</v>
      </c>
      <c r="E16" s="2051">
        <v>-120870.58255372802</v>
      </c>
      <c r="F16" s="2035">
        <v>-3.3762098776255667</v>
      </c>
      <c r="G16" s="2051">
        <v>-416318.96788963769</v>
      </c>
      <c r="H16" s="2034">
        <v>-12.035134555698592</v>
      </c>
      <c r="J16" s="1912"/>
      <c r="K16" s="1912"/>
      <c r="M16" s="1912"/>
      <c r="N16" s="1912"/>
      <c r="O16" s="1912"/>
      <c r="P16" s="1910"/>
      <c r="Q16" s="1910"/>
      <c r="R16" s="1910"/>
      <c r="S16" s="1910"/>
      <c r="T16" s="1910"/>
      <c r="U16" s="1910"/>
      <c r="V16" s="1910"/>
    </row>
    <row r="17" spans="1:22" ht="24.75" customHeight="1">
      <c r="A17" s="1939" t="s">
        <v>1763</v>
      </c>
      <c r="B17" s="2051">
        <v>23396.886521350003</v>
      </c>
      <c r="C17" s="2051">
        <v>19155.443658015003</v>
      </c>
      <c r="D17" s="2051">
        <v>22466.373959449993</v>
      </c>
      <c r="E17" s="2051">
        <v>-4241.4428633349999</v>
      </c>
      <c r="F17" s="2035">
        <v>-18.1282362482915</v>
      </c>
      <c r="G17" s="2051">
        <v>3310.9303014349898</v>
      </c>
      <c r="H17" s="2034">
        <v>17.284539896572081</v>
      </c>
      <c r="J17" s="1912"/>
      <c r="K17" s="1912"/>
      <c r="M17" s="1912"/>
      <c r="N17" s="1912"/>
      <c r="O17" s="1912"/>
      <c r="P17" s="1910"/>
      <c r="Q17" s="1910"/>
      <c r="R17" s="1910"/>
      <c r="S17" s="1910"/>
      <c r="T17" s="1910"/>
      <c r="U17" s="1910"/>
      <c r="V17" s="1910"/>
    </row>
    <row r="18" spans="1:22" ht="24.75" customHeight="1">
      <c r="A18" s="1939" t="s">
        <v>1766</v>
      </c>
      <c r="B18" s="2051">
        <v>373951.25801359053</v>
      </c>
      <c r="C18" s="2051">
        <v>465846.85716251808</v>
      </c>
      <c r="D18" s="2051">
        <v>644040.13867522287</v>
      </c>
      <c r="E18" s="2051">
        <v>91895.599148927548</v>
      </c>
      <c r="F18" s="2035">
        <v>24.574218478919459</v>
      </c>
      <c r="G18" s="2051">
        <v>178193.28151270479</v>
      </c>
      <c r="H18" s="2034">
        <v>38.251472296729318</v>
      </c>
      <c r="J18" s="1912"/>
      <c r="K18" s="1912"/>
      <c r="M18" s="1912"/>
      <c r="N18" s="1912"/>
      <c r="O18" s="1912"/>
      <c r="P18" s="1910"/>
      <c r="Q18" s="1910"/>
      <c r="R18" s="1910"/>
      <c r="S18" s="1910"/>
      <c r="T18" s="1910"/>
      <c r="U18" s="1910"/>
      <c r="V18" s="1910"/>
    </row>
    <row r="19" spans="1:22" ht="24.75" customHeight="1">
      <c r="A19" s="1939" t="s">
        <v>1764</v>
      </c>
      <c r="B19" s="2051">
        <v>359973.53652673034</v>
      </c>
      <c r="C19" s="2051">
        <v>457066.53365967347</v>
      </c>
      <c r="D19" s="2051">
        <v>635210.71823003935</v>
      </c>
      <c r="E19" s="2051">
        <v>97092.997132943128</v>
      </c>
      <c r="F19" s="2035">
        <v>26.972259702688827</v>
      </c>
      <c r="G19" s="2051">
        <v>178144.18457036588</v>
      </c>
      <c r="H19" s="2034">
        <v>38.975547639418728</v>
      </c>
      <c r="J19" s="1912"/>
      <c r="K19" s="1912"/>
      <c r="M19" s="1912"/>
      <c r="N19" s="1912"/>
      <c r="O19" s="1912"/>
      <c r="P19" s="1910"/>
      <c r="Q19" s="1910"/>
      <c r="R19" s="1910"/>
      <c r="S19" s="1910"/>
      <c r="T19" s="1910"/>
      <c r="U19" s="1910"/>
      <c r="V19" s="1910"/>
    </row>
    <row r="20" spans="1:22" ht="24.75" customHeight="1">
      <c r="A20" s="1939" t="s">
        <v>1763</v>
      </c>
      <c r="B20" s="2051">
        <v>13977.721486860202</v>
      </c>
      <c r="C20" s="2051">
        <v>8780.3235028445997</v>
      </c>
      <c r="D20" s="2051">
        <v>8829.4204451835594</v>
      </c>
      <c r="E20" s="2051">
        <v>-5197.3979840156026</v>
      </c>
      <c r="F20" s="2035">
        <v>-37.183442157589361</v>
      </c>
      <c r="G20" s="2051">
        <v>49.096942338959707</v>
      </c>
      <c r="H20" s="2034">
        <v>0.55917008437164706</v>
      </c>
      <c r="J20" s="1912"/>
      <c r="K20" s="1912"/>
      <c r="M20" s="1912"/>
      <c r="N20" s="1912"/>
      <c r="O20" s="1912"/>
      <c r="P20" s="1910"/>
      <c r="Q20" s="1910"/>
      <c r="R20" s="1910"/>
      <c r="S20" s="1910"/>
      <c r="T20" s="1910"/>
      <c r="U20" s="1910"/>
      <c r="V20" s="1910"/>
    </row>
    <row r="21" spans="1:22" ht="24.75" customHeight="1">
      <c r="A21" s="1939" t="s">
        <v>1765</v>
      </c>
      <c r="B21" s="2051">
        <v>39652.994876051023</v>
      </c>
      <c r="C21" s="2051">
        <v>46060.883385185807</v>
      </c>
      <c r="D21" s="2051">
        <v>49805.698886442166</v>
      </c>
      <c r="E21" s="2051">
        <v>6407.8885091347838</v>
      </c>
      <c r="F21" s="2035">
        <v>16.159910567070224</v>
      </c>
      <c r="G21" s="2051">
        <v>3744.8155012563584</v>
      </c>
      <c r="H21" s="2034">
        <v>8.1301425983088578</v>
      </c>
      <c r="J21" s="1912"/>
      <c r="K21" s="1912"/>
      <c r="M21" s="1912"/>
      <c r="N21" s="1912"/>
      <c r="O21" s="1912"/>
      <c r="P21" s="1910"/>
      <c r="Q21" s="1910"/>
      <c r="R21" s="1910"/>
      <c r="S21" s="1910"/>
      <c r="T21" s="1910"/>
      <c r="U21" s="1910"/>
      <c r="V21" s="1910"/>
    </row>
    <row r="22" spans="1:22" ht="24.75" customHeight="1">
      <c r="A22" s="1939" t="s">
        <v>1764</v>
      </c>
      <c r="B22" s="2051">
        <v>39649.71320058102</v>
      </c>
      <c r="C22" s="2051">
        <v>46060.181434825805</v>
      </c>
      <c r="D22" s="2051">
        <v>49803.994201502566</v>
      </c>
      <c r="E22" s="2051">
        <v>6410.468234244785</v>
      </c>
      <c r="F22" s="2035">
        <v>16.167754358815507</v>
      </c>
      <c r="G22" s="2051">
        <v>3743.8127666767614</v>
      </c>
      <c r="H22" s="2034">
        <v>8.1280894908635517</v>
      </c>
      <c r="J22" s="1912"/>
      <c r="K22" s="1912"/>
      <c r="M22" s="1912"/>
      <c r="N22" s="1912"/>
      <c r="O22" s="1912"/>
      <c r="P22" s="1910"/>
      <c r="Q22" s="1910"/>
      <c r="R22" s="1910"/>
      <c r="S22" s="1910"/>
      <c r="T22" s="1910"/>
      <c r="U22" s="1910"/>
      <c r="V22" s="1910"/>
    </row>
    <row r="23" spans="1:22" ht="24.75" customHeight="1">
      <c r="A23" s="1939" t="s">
        <v>1763</v>
      </c>
      <c r="B23" s="2051">
        <v>3.2816754700000001</v>
      </c>
      <c r="C23" s="2051">
        <v>0.70195036000000011</v>
      </c>
      <c r="D23" s="2051">
        <v>1.7046849395999999</v>
      </c>
      <c r="E23" s="2051">
        <v>-2.57972511</v>
      </c>
      <c r="F23" s="2035">
        <v>-78.610000701867094</v>
      </c>
      <c r="G23" s="2051">
        <v>1.0027345795999998</v>
      </c>
      <c r="H23" s="2034">
        <v>142.84978493351005</v>
      </c>
      <c r="J23" s="1912"/>
      <c r="K23" s="1912"/>
      <c r="M23" s="1912"/>
      <c r="N23" s="1912"/>
      <c r="O23" s="1912"/>
      <c r="P23" s="1910"/>
      <c r="Q23" s="1910"/>
      <c r="R23" s="1910"/>
      <c r="S23" s="1910"/>
      <c r="T23" s="1910"/>
      <c r="U23" s="1910"/>
      <c r="V23" s="1910"/>
    </row>
    <row r="24" spans="1:22" ht="24.75" customHeight="1">
      <c r="A24" s="1977" t="s">
        <v>1762</v>
      </c>
      <c r="B24" s="2052">
        <v>0</v>
      </c>
      <c r="C24" s="2052">
        <v>0</v>
      </c>
      <c r="D24" s="2052">
        <v>0</v>
      </c>
      <c r="E24" s="2052">
        <v>0</v>
      </c>
      <c r="F24" s="2040" t="s">
        <v>62</v>
      </c>
      <c r="G24" s="2052">
        <v>0</v>
      </c>
      <c r="H24" s="1944" t="s">
        <v>62</v>
      </c>
      <c r="K24" s="1910"/>
      <c r="M24" s="1912"/>
      <c r="N24" s="1912"/>
      <c r="O24" s="1912"/>
      <c r="P24" s="1910"/>
      <c r="Q24" s="1910"/>
      <c r="R24" s="1910"/>
      <c r="S24" s="1910"/>
      <c r="T24" s="1910"/>
      <c r="U24" s="1910"/>
      <c r="V24" s="1910"/>
    </row>
    <row r="25" spans="1:22" ht="24.75" customHeight="1">
      <c r="A25" s="1977" t="s">
        <v>1761</v>
      </c>
      <c r="B25" s="2052">
        <v>59614.259856756398</v>
      </c>
      <c r="C25" s="2052">
        <v>41467.296002673836</v>
      </c>
      <c r="D25" s="2052">
        <v>15649.316240577264</v>
      </c>
      <c r="E25" s="2052">
        <v>-18146.963854082562</v>
      </c>
      <c r="F25" s="2040">
        <v>-30.440642721534804</v>
      </c>
      <c r="G25" s="2052">
        <v>-25817.979762096573</v>
      </c>
      <c r="H25" s="1944">
        <v>-62.261064141804212</v>
      </c>
      <c r="K25" s="1910"/>
      <c r="M25" s="1912"/>
      <c r="N25" s="1912"/>
      <c r="O25" s="1912"/>
      <c r="P25" s="1910"/>
      <c r="Q25" s="1910"/>
      <c r="R25" s="1910"/>
      <c r="S25" s="1910"/>
      <c r="T25" s="1910"/>
      <c r="U25" s="1910"/>
      <c r="V25" s="1910"/>
    </row>
    <row r="26" spans="1:22" ht="24.75" customHeight="1">
      <c r="A26" s="2042" t="s">
        <v>1760</v>
      </c>
      <c r="B26" s="2052">
        <v>1559708.3853390291</v>
      </c>
      <c r="C26" s="2052">
        <v>1711994.9406434586</v>
      </c>
      <c r="D26" s="2052">
        <v>1879442.1401797603</v>
      </c>
      <c r="E26" s="2052">
        <v>152286.55530442949</v>
      </c>
      <c r="F26" s="2040">
        <v>9.7637838416395653</v>
      </c>
      <c r="G26" s="2052">
        <v>167447.19953630166</v>
      </c>
      <c r="H26" s="1944">
        <v>9.7808232700364233</v>
      </c>
      <c r="K26" s="1910"/>
      <c r="M26" s="1912"/>
      <c r="N26" s="1912"/>
      <c r="O26" s="1912"/>
      <c r="P26" s="1910"/>
      <c r="Q26" s="1910"/>
      <c r="R26" s="1910"/>
      <c r="S26" s="1910"/>
      <c r="T26" s="1910"/>
      <c r="U26" s="1910"/>
      <c r="V26" s="1910"/>
    </row>
    <row r="27" spans="1:22" ht="24.75" customHeight="1">
      <c r="A27" s="2036" t="s">
        <v>1759</v>
      </c>
      <c r="B27" s="2051">
        <v>436455.84498331003</v>
      </c>
      <c r="C27" s="2051">
        <v>443911.10541191994</v>
      </c>
      <c r="D27" s="2051">
        <v>472545.23668329581</v>
      </c>
      <c r="E27" s="2051">
        <v>7455.2604286099086</v>
      </c>
      <c r="F27" s="2035">
        <v>1.7081362328633716</v>
      </c>
      <c r="G27" s="2051">
        <v>28634.131271375867</v>
      </c>
      <c r="H27" s="2034">
        <v>6.4504201229219751</v>
      </c>
      <c r="K27" s="1910"/>
      <c r="M27" s="1912"/>
      <c r="N27" s="1912"/>
      <c r="O27" s="1912"/>
      <c r="P27" s="1910"/>
      <c r="Q27" s="1910"/>
      <c r="R27" s="1910"/>
      <c r="S27" s="1910"/>
      <c r="T27" s="1910"/>
      <c r="U27" s="1910"/>
      <c r="V27" s="1910"/>
    </row>
    <row r="28" spans="1:22" ht="24.75" customHeight="1">
      <c r="A28" s="2036" t="s">
        <v>1758</v>
      </c>
      <c r="B28" s="2051">
        <v>515637.43019137462</v>
      </c>
      <c r="C28" s="2051">
        <v>621597.56774699199</v>
      </c>
      <c r="D28" s="2051">
        <v>710484.15989837749</v>
      </c>
      <c r="E28" s="2051">
        <v>105960.13755561737</v>
      </c>
      <c r="F28" s="2035">
        <v>20.549349475326323</v>
      </c>
      <c r="G28" s="2051">
        <v>88886.592151385499</v>
      </c>
      <c r="H28" s="2034">
        <v>14.299700765168517</v>
      </c>
      <c r="K28" s="1910"/>
      <c r="M28" s="1912"/>
      <c r="N28" s="1912"/>
      <c r="O28" s="1912"/>
      <c r="P28" s="1910"/>
      <c r="Q28" s="1910"/>
      <c r="R28" s="1910"/>
      <c r="S28" s="1910"/>
      <c r="T28" s="1910"/>
      <c r="U28" s="1910"/>
      <c r="V28" s="1910"/>
    </row>
    <row r="29" spans="1:22" ht="24.75" customHeight="1">
      <c r="A29" s="2036" t="s">
        <v>1757</v>
      </c>
      <c r="B29" s="2051">
        <v>178370.46158179524</v>
      </c>
      <c r="C29" s="2051">
        <v>182523.69943735882</v>
      </c>
      <c r="D29" s="2051">
        <v>191026.41998245809</v>
      </c>
      <c r="E29" s="2051">
        <v>4153.2378555635805</v>
      </c>
      <c r="F29" s="2035">
        <v>2.3284336536063917</v>
      </c>
      <c r="G29" s="2051">
        <v>8502.7205450992624</v>
      </c>
      <c r="H29" s="2034">
        <v>4.6584200141184144</v>
      </c>
      <c r="K29" s="1910"/>
      <c r="M29" s="1912"/>
      <c r="N29" s="1912"/>
      <c r="O29" s="1912"/>
      <c r="P29" s="1910"/>
      <c r="Q29" s="1910"/>
      <c r="R29" s="1910"/>
      <c r="S29" s="1910"/>
      <c r="T29" s="1910"/>
      <c r="U29" s="1910"/>
      <c r="V29" s="1910"/>
    </row>
    <row r="30" spans="1:22" ht="24.75" customHeight="1">
      <c r="A30" s="2036" t="s">
        <v>1756</v>
      </c>
      <c r="B30" s="2051">
        <v>429244.64858254924</v>
      </c>
      <c r="C30" s="2051">
        <v>463962.5680471877</v>
      </c>
      <c r="D30" s="2051">
        <v>505386.32361562899</v>
      </c>
      <c r="E30" s="2051">
        <v>34717.919464638457</v>
      </c>
      <c r="F30" s="2035">
        <v>8.0881426429622127</v>
      </c>
      <c r="G30" s="2051">
        <v>41423.755568441295</v>
      </c>
      <c r="H30" s="2034">
        <v>8.928253790557573</v>
      </c>
      <c r="K30" s="1910"/>
      <c r="M30" s="1912"/>
      <c r="N30" s="1912"/>
      <c r="O30" s="1912"/>
      <c r="P30" s="1910"/>
      <c r="Q30" s="1910"/>
      <c r="R30" s="1910"/>
      <c r="S30" s="1910"/>
      <c r="T30" s="1910"/>
      <c r="U30" s="1910"/>
      <c r="V30" s="1910"/>
    </row>
    <row r="31" spans="1:22" ht="24.75" customHeight="1">
      <c r="A31" s="1977" t="s">
        <v>1755</v>
      </c>
      <c r="B31" s="2052">
        <v>7738382.266586856</v>
      </c>
      <c r="C31" s="2052">
        <v>8574321.6325317882</v>
      </c>
      <c r="D31" s="2052">
        <v>9774635.9033097718</v>
      </c>
      <c r="E31" s="2052">
        <v>835939.36594493221</v>
      </c>
      <c r="F31" s="2040">
        <v>10.802508032646433</v>
      </c>
      <c r="G31" s="2052">
        <v>1200314.2707779836</v>
      </c>
      <c r="H31" s="1944">
        <v>13.998941516537911</v>
      </c>
      <c r="J31" s="2053"/>
      <c r="K31" s="1910"/>
      <c r="M31" s="1912"/>
      <c r="N31" s="1912"/>
      <c r="O31" s="1912"/>
      <c r="P31" s="1910"/>
      <c r="Q31" s="1910"/>
      <c r="R31" s="1910"/>
      <c r="S31" s="1910"/>
      <c r="T31" s="1910"/>
      <c r="U31" s="1910"/>
      <c r="V31" s="1910"/>
    </row>
    <row r="32" spans="1:22" ht="24.75" customHeight="1">
      <c r="A32" s="2013" t="s">
        <v>1754</v>
      </c>
      <c r="B32" s="2052">
        <v>610120.40318186383</v>
      </c>
      <c r="C32" s="2052">
        <v>670734.39500806597</v>
      </c>
      <c r="D32" s="2052">
        <v>882034.8720586166</v>
      </c>
      <c r="E32" s="2052">
        <v>60613.991826202138</v>
      </c>
      <c r="F32" s="2040">
        <v>9.9347590262662315</v>
      </c>
      <c r="G32" s="2052">
        <v>211300.47705055063</v>
      </c>
      <c r="H32" s="1944">
        <v>31.502853979630736</v>
      </c>
      <c r="K32" s="1910"/>
      <c r="M32" s="1912"/>
      <c r="N32" s="1912"/>
      <c r="O32" s="1912"/>
      <c r="P32" s="1910"/>
      <c r="Q32" s="1910"/>
      <c r="R32" s="1910"/>
      <c r="S32" s="1910"/>
      <c r="T32" s="1910"/>
      <c r="U32" s="1910"/>
      <c r="V32" s="1910"/>
    </row>
    <row r="33" spans="1:22" ht="24.75" customHeight="1">
      <c r="A33" s="1939" t="s">
        <v>1753</v>
      </c>
      <c r="B33" s="2051">
        <v>90057.678905148321</v>
      </c>
      <c r="C33" s="2051">
        <v>91825.314218343308</v>
      </c>
      <c r="D33" s="2051">
        <v>88571.249904103403</v>
      </c>
      <c r="E33" s="2051">
        <v>1767.6353131949872</v>
      </c>
      <c r="F33" s="2035">
        <v>1.9627813360110227</v>
      </c>
      <c r="G33" s="2051">
        <v>-3254.0643142399058</v>
      </c>
      <c r="H33" s="2034">
        <v>-3.5437551637474973</v>
      </c>
      <c r="K33" s="1910"/>
      <c r="M33" s="1912"/>
      <c r="N33" s="1912"/>
      <c r="O33" s="1912"/>
      <c r="P33" s="1910"/>
      <c r="Q33" s="1910"/>
      <c r="R33" s="1910"/>
      <c r="S33" s="1910"/>
      <c r="T33" s="1910"/>
      <c r="U33" s="1910"/>
      <c r="V33" s="1910"/>
    </row>
    <row r="34" spans="1:22" ht="24.75" customHeight="1">
      <c r="A34" s="1939" t="s">
        <v>1752</v>
      </c>
      <c r="B34" s="2051">
        <v>296200.43006999005</v>
      </c>
      <c r="C34" s="2051">
        <v>288480.50250494003</v>
      </c>
      <c r="D34" s="2051">
        <v>381144.25548318005</v>
      </c>
      <c r="E34" s="2051">
        <v>-7719.9275650500203</v>
      </c>
      <c r="F34" s="2035">
        <v>-2.606318823786264</v>
      </c>
      <c r="G34" s="2051">
        <v>92663.752978240023</v>
      </c>
      <c r="H34" s="2034">
        <v>32.121322645246444</v>
      </c>
      <c r="K34" s="1910"/>
      <c r="M34" s="1912"/>
      <c r="N34" s="1912"/>
      <c r="O34" s="1912"/>
      <c r="P34" s="1910"/>
      <c r="Q34" s="1910"/>
      <c r="R34" s="1910"/>
      <c r="S34" s="1910"/>
      <c r="T34" s="1910"/>
      <c r="U34" s="1910"/>
      <c r="V34" s="1910"/>
    </row>
    <row r="35" spans="1:22" ht="24.75" customHeight="1">
      <c r="A35" s="1939" t="s">
        <v>1751</v>
      </c>
      <c r="B35" s="2051">
        <v>5144.7533297311093</v>
      </c>
      <c r="C35" s="2051">
        <v>4081.7650687561709</v>
      </c>
      <c r="D35" s="2051">
        <v>5671.4533363276205</v>
      </c>
      <c r="E35" s="2051">
        <v>-1062.9882609749384</v>
      </c>
      <c r="F35" s="2035">
        <v>-20.661598192317911</v>
      </c>
      <c r="G35" s="2051">
        <v>1589.6882675714496</v>
      </c>
      <c r="H35" s="2034">
        <v>38.946099072180864</v>
      </c>
      <c r="K35" s="1910"/>
      <c r="M35" s="1912"/>
      <c r="N35" s="1912"/>
      <c r="O35" s="1912"/>
      <c r="P35" s="1910"/>
      <c r="Q35" s="1910"/>
      <c r="R35" s="1910"/>
      <c r="S35" s="1910"/>
      <c r="T35" s="1910"/>
      <c r="U35" s="1910"/>
      <c r="V35" s="1910"/>
    </row>
    <row r="36" spans="1:22" ht="24.75" customHeight="1">
      <c r="A36" s="1939" t="s">
        <v>1750</v>
      </c>
      <c r="B36" s="2051">
        <v>218488.69285554436</v>
      </c>
      <c r="C36" s="2051">
        <v>286273.66809952649</v>
      </c>
      <c r="D36" s="2051">
        <v>406625.8002271055</v>
      </c>
      <c r="E36" s="2051">
        <v>67784.975243982131</v>
      </c>
      <c r="F36" s="2035">
        <v>31.024477449182569</v>
      </c>
      <c r="G36" s="2051">
        <v>120352.13212757901</v>
      </c>
      <c r="H36" s="2034">
        <v>42.040936886216564</v>
      </c>
      <c r="K36" s="1910"/>
      <c r="M36" s="1912"/>
      <c r="N36" s="1912"/>
      <c r="O36" s="1912"/>
      <c r="P36" s="1910"/>
      <c r="Q36" s="1910"/>
      <c r="R36" s="1910"/>
      <c r="S36" s="1910"/>
      <c r="T36" s="1910"/>
      <c r="U36" s="1910"/>
      <c r="V36" s="1910"/>
    </row>
    <row r="37" spans="1:22" ht="24.75" customHeight="1">
      <c r="A37" s="1939" t="s">
        <v>1749</v>
      </c>
      <c r="B37" s="2051">
        <v>228.84802144999998</v>
      </c>
      <c r="C37" s="2051">
        <v>73.1451165</v>
      </c>
      <c r="D37" s="2051">
        <v>22.113107899999999</v>
      </c>
      <c r="E37" s="2051">
        <v>-155.70290494999998</v>
      </c>
      <c r="F37" s="2035">
        <v>-68.037688927111319</v>
      </c>
      <c r="G37" s="2051">
        <v>-51.032008599999998</v>
      </c>
      <c r="H37" s="2034">
        <v>-69.768169143595529</v>
      </c>
      <c r="K37" s="1910"/>
      <c r="M37" s="1912"/>
      <c r="N37" s="1912"/>
      <c r="O37" s="1912"/>
      <c r="P37" s="1910"/>
      <c r="Q37" s="1910"/>
      <c r="R37" s="1910"/>
      <c r="S37" s="1910"/>
      <c r="T37" s="1910"/>
      <c r="U37" s="1910"/>
      <c r="V37" s="1910"/>
    </row>
    <row r="38" spans="1:22" ht="24.75" customHeight="1">
      <c r="A38" s="2013" t="s">
        <v>1748</v>
      </c>
      <c r="B38" s="2052">
        <v>6565913.2295737192</v>
      </c>
      <c r="C38" s="2052">
        <v>7063670.6563135553</v>
      </c>
      <c r="D38" s="2052">
        <v>7356863.2504541455</v>
      </c>
      <c r="E38" s="2052">
        <v>497757.42673983611</v>
      </c>
      <c r="F38" s="2040">
        <v>7.5809321466185766</v>
      </c>
      <c r="G38" s="2052">
        <v>293192.59414059017</v>
      </c>
      <c r="H38" s="1944">
        <v>4.1507115550260361</v>
      </c>
      <c r="K38" s="1910"/>
      <c r="M38" s="1912"/>
      <c r="N38" s="1912"/>
      <c r="O38" s="1912"/>
      <c r="P38" s="1910"/>
      <c r="Q38" s="1910"/>
      <c r="R38" s="1910"/>
      <c r="S38" s="1910"/>
      <c r="T38" s="1910"/>
      <c r="U38" s="1910"/>
      <c r="V38" s="1910"/>
    </row>
    <row r="39" spans="1:22" ht="24.75" customHeight="1">
      <c r="A39" s="1939" t="s">
        <v>1747</v>
      </c>
      <c r="B39" s="2051">
        <v>1127190.825</v>
      </c>
      <c r="C39" s="2051">
        <v>1182458.4000000001</v>
      </c>
      <c r="D39" s="2051">
        <v>1095976.2999999998</v>
      </c>
      <c r="E39" s="2051">
        <v>55267.575000000186</v>
      </c>
      <c r="F39" s="2035">
        <v>4.90312498773224</v>
      </c>
      <c r="G39" s="2051">
        <v>-86482.100000000326</v>
      </c>
      <c r="H39" s="2034">
        <v>-7.3137541244580202</v>
      </c>
      <c r="K39" s="1910"/>
      <c r="M39" s="1912"/>
      <c r="N39" s="1912"/>
      <c r="O39" s="1912"/>
      <c r="P39" s="1910"/>
      <c r="Q39" s="1910"/>
      <c r="R39" s="1910"/>
      <c r="S39" s="1910"/>
      <c r="T39" s="1910"/>
      <c r="U39" s="1910"/>
      <c r="V39" s="1910"/>
    </row>
    <row r="40" spans="1:22" ht="24.75" customHeight="1">
      <c r="A40" s="1941" t="s">
        <v>1746</v>
      </c>
      <c r="B40" s="2051">
        <v>7722.0382741950971</v>
      </c>
      <c r="C40" s="2051">
        <v>5791.373986999999</v>
      </c>
      <c r="D40" s="2051">
        <v>1205.6540295800005</v>
      </c>
      <c r="E40" s="2051">
        <v>-1930.664287195098</v>
      </c>
      <c r="F40" s="2035">
        <v>-25.00200359854264</v>
      </c>
      <c r="G40" s="2051">
        <v>-4585.7199574199985</v>
      </c>
      <c r="H40" s="2034">
        <v>-79.181899972504738</v>
      </c>
      <c r="K40" s="1910"/>
      <c r="M40" s="1912"/>
      <c r="N40" s="1912"/>
      <c r="O40" s="1912"/>
      <c r="P40" s="1910"/>
      <c r="Q40" s="1910"/>
      <c r="R40" s="1910"/>
      <c r="S40" s="1910"/>
      <c r="T40" s="1910"/>
      <c r="U40" s="1910"/>
      <c r="V40" s="1910"/>
    </row>
    <row r="41" spans="1:22" ht="24.75" customHeight="1">
      <c r="A41" s="2039" t="s">
        <v>1745</v>
      </c>
      <c r="B41" s="2051">
        <v>281511.32144828961</v>
      </c>
      <c r="C41" s="2051">
        <v>307634.08687679144</v>
      </c>
      <c r="D41" s="2051">
        <v>324910.94725808757</v>
      </c>
      <c r="E41" s="2051">
        <v>26122.765428501822</v>
      </c>
      <c r="F41" s="2035">
        <v>9.2794724184122277</v>
      </c>
      <c r="G41" s="2051">
        <v>17276.860381296137</v>
      </c>
      <c r="H41" s="2034">
        <v>5.6160422782458381</v>
      </c>
      <c r="K41" s="1910"/>
      <c r="M41" s="1912"/>
      <c r="N41" s="1912"/>
      <c r="O41" s="1912"/>
      <c r="P41" s="1910"/>
      <c r="Q41" s="1910"/>
      <c r="R41" s="1910"/>
      <c r="S41" s="1910"/>
      <c r="T41" s="1910"/>
      <c r="U41" s="1910"/>
      <c r="V41" s="1910"/>
    </row>
    <row r="42" spans="1:22" ht="24.75" customHeight="1">
      <c r="A42" s="1942" t="s">
        <v>1744</v>
      </c>
      <c r="B42" s="2051">
        <v>618.38959356999999</v>
      </c>
      <c r="C42" s="2051">
        <v>706.10260217999996</v>
      </c>
      <c r="D42" s="2051">
        <v>0</v>
      </c>
      <c r="E42" s="2051">
        <v>87.713008609999974</v>
      </c>
      <c r="F42" s="2035">
        <v>14.184101660512679</v>
      </c>
      <c r="G42" s="2051">
        <v>-706.10260217999996</v>
      </c>
      <c r="H42" s="2034">
        <v>-100</v>
      </c>
      <c r="K42" s="1910"/>
      <c r="M42" s="1912"/>
      <c r="N42" s="1912"/>
      <c r="O42" s="1912"/>
      <c r="P42" s="1910"/>
      <c r="Q42" s="1910"/>
      <c r="R42" s="1910"/>
      <c r="S42" s="1910"/>
      <c r="T42" s="1910"/>
      <c r="U42" s="1910"/>
      <c r="V42" s="1910"/>
    </row>
    <row r="43" spans="1:22" ht="24.75" customHeight="1">
      <c r="A43" s="2037" t="s">
        <v>1743</v>
      </c>
      <c r="B43" s="2051">
        <v>280892.93185471959</v>
      </c>
      <c r="C43" s="2051">
        <v>306927.98427461146</v>
      </c>
      <c r="D43" s="2051">
        <v>324910.94725808757</v>
      </c>
      <c r="E43" s="2051">
        <v>26035.052419891872</v>
      </c>
      <c r="F43" s="2035">
        <v>9.2686748107130867</v>
      </c>
      <c r="G43" s="2051">
        <v>17982.962983476114</v>
      </c>
      <c r="H43" s="2034">
        <v>5.8590170674651105</v>
      </c>
      <c r="K43" s="1910"/>
      <c r="M43" s="1912"/>
      <c r="N43" s="1912"/>
      <c r="O43" s="1912"/>
      <c r="P43" s="1910"/>
      <c r="Q43" s="1910"/>
      <c r="R43" s="1910"/>
      <c r="S43" s="1910"/>
      <c r="T43" s="1910"/>
      <c r="U43" s="1910"/>
      <c r="V43" s="1910"/>
    </row>
    <row r="44" spans="1:22" ht="24.75" customHeight="1">
      <c r="A44" s="1941" t="s">
        <v>1742</v>
      </c>
      <c r="B44" s="2051">
        <v>5149471.2126635443</v>
      </c>
      <c r="C44" s="2051">
        <v>5567761.3725432539</v>
      </c>
      <c r="D44" s="2051">
        <v>5934747.4924461581</v>
      </c>
      <c r="E44" s="2051">
        <v>418290.15987970959</v>
      </c>
      <c r="F44" s="2035">
        <v>8.122973070536899</v>
      </c>
      <c r="G44" s="2051">
        <v>366986.11990290415</v>
      </c>
      <c r="H44" s="2034">
        <v>6.5912688304612344</v>
      </c>
      <c r="K44" s="1910"/>
      <c r="M44" s="1912"/>
      <c r="N44" s="1912"/>
      <c r="O44" s="1912"/>
      <c r="P44" s="1910"/>
      <c r="Q44" s="1910"/>
      <c r="R44" s="1910"/>
      <c r="S44" s="1910"/>
      <c r="T44" s="1910"/>
      <c r="U44" s="1910"/>
      <c r="V44" s="1910"/>
    </row>
    <row r="45" spans="1:22" ht="24.75" customHeight="1">
      <c r="A45" s="1942" t="s">
        <v>1741</v>
      </c>
      <c r="B45" s="2051">
        <v>5019242.3176438315</v>
      </c>
      <c r="C45" s="2051">
        <v>5435002.2773063006</v>
      </c>
      <c r="D45" s="2051">
        <v>5809657.2777391002</v>
      </c>
      <c r="E45" s="2051">
        <v>415759.9596624691</v>
      </c>
      <c r="F45" s="2035">
        <v>8.2833211339682471</v>
      </c>
      <c r="G45" s="2051">
        <v>374655.00043279957</v>
      </c>
      <c r="H45" s="2034">
        <v>6.8933733845367646</v>
      </c>
      <c r="K45" s="1910"/>
      <c r="M45" s="1912"/>
      <c r="N45" s="1912"/>
      <c r="O45" s="1912"/>
      <c r="P45" s="1910"/>
      <c r="Q45" s="1910"/>
      <c r="R45" s="1910"/>
      <c r="S45" s="1910"/>
      <c r="T45" s="1910"/>
      <c r="U45" s="1910"/>
      <c r="V45" s="1910"/>
    </row>
    <row r="46" spans="1:22" ht="24.75" customHeight="1">
      <c r="A46" s="2038" t="s">
        <v>1740</v>
      </c>
      <c r="B46" s="2051">
        <v>3146859.3187989062</v>
      </c>
      <c r="C46" s="2051">
        <v>3447700.2658632137</v>
      </c>
      <c r="D46" s="2051">
        <v>3677132.1427548551</v>
      </c>
      <c r="E46" s="2051">
        <v>300840.94706430752</v>
      </c>
      <c r="F46" s="2035">
        <v>9.56003801209431</v>
      </c>
      <c r="G46" s="2051">
        <v>229431.87689164141</v>
      </c>
      <c r="H46" s="2034">
        <v>6.6546352408682399</v>
      </c>
      <c r="K46" s="1910"/>
      <c r="M46" s="1912"/>
      <c r="N46" s="1912"/>
      <c r="O46" s="1912"/>
      <c r="P46" s="1910"/>
      <c r="Q46" s="1910"/>
      <c r="R46" s="1910"/>
      <c r="S46" s="1910"/>
      <c r="T46" s="1910"/>
      <c r="U46" s="1910"/>
      <c r="V46" s="1910"/>
    </row>
    <row r="47" spans="1:22" ht="24.75" customHeight="1">
      <c r="A47" s="2038" t="s">
        <v>1739</v>
      </c>
      <c r="B47" s="2051">
        <v>1872382.9988449262</v>
      </c>
      <c r="C47" s="2051">
        <v>1987302.0114430857</v>
      </c>
      <c r="D47" s="2051">
        <v>2132525.1349842455</v>
      </c>
      <c r="E47" s="2051">
        <v>114919.01259815949</v>
      </c>
      <c r="F47" s="2035">
        <v>6.1375804346147698</v>
      </c>
      <c r="G47" s="2051">
        <v>145223.12354115979</v>
      </c>
      <c r="H47" s="2034">
        <v>7.3075517815083142</v>
      </c>
      <c r="K47" s="1910"/>
      <c r="M47" s="1912"/>
      <c r="N47" s="1912"/>
      <c r="O47" s="1912"/>
      <c r="P47" s="1910"/>
      <c r="Q47" s="1910"/>
      <c r="R47" s="1910"/>
      <c r="S47" s="1910"/>
      <c r="T47" s="1910"/>
      <c r="U47" s="1910"/>
      <c r="V47" s="1910"/>
    </row>
    <row r="48" spans="1:22" ht="24.75" customHeight="1">
      <c r="A48" s="2037" t="s">
        <v>1738</v>
      </c>
      <c r="B48" s="2051">
        <v>130228.89501971283</v>
      </c>
      <c r="C48" s="2051">
        <v>132759.09523695341</v>
      </c>
      <c r="D48" s="2051">
        <v>125090.21470705772</v>
      </c>
      <c r="E48" s="2051">
        <v>2530.2002172405773</v>
      </c>
      <c r="F48" s="2035">
        <v>1.9428869582726469</v>
      </c>
      <c r="G48" s="2051">
        <v>-7668.8805298956868</v>
      </c>
      <c r="H48" s="2034">
        <v>-5.7765387118735498</v>
      </c>
      <c r="K48" s="1910"/>
      <c r="M48" s="1912"/>
      <c r="N48" s="1912"/>
      <c r="O48" s="1912"/>
      <c r="P48" s="1910"/>
      <c r="Q48" s="1910"/>
      <c r="R48" s="1910"/>
      <c r="S48" s="1910"/>
      <c r="T48" s="1910"/>
      <c r="U48" s="1910"/>
      <c r="V48" s="1910"/>
    </row>
    <row r="49" spans="1:22" ht="24.75" customHeight="1">
      <c r="A49" s="1941" t="s">
        <v>1737</v>
      </c>
      <c r="B49" s="2051">
        <v>17.832187689999941</v>
      </c>
      <c r="C49" s="2051">
        <v>25.422906510000217</v>
      </c>
      <c r="D49" s="2051">
        <v>22.856720319999955</v>
      </c>
      <c r="E49" s="2051">
        <v>7.5907188200002764</v>
      </c>
      <c r="F49" s="2035">
        <v>42.567513038554736</v>
      </c>
      <c r="G49" s="2051">
        <v>-2.5661861900002627</v>
      </c>
      <c r="H49" s="2034">
        <v>-10.093992160144403</v>
      </c>
      <c r="K49" s="1910"/>
      <c r="M49" s="1912"/>
      <c r="N49" s="1912"/>
      <c r="O49" s="1912"/>
      <c r="P49" s="1910"/>
      <c r="Q49" s="1910"/>
      <c r="R49" s="1910"/>
      <c r="S49" s="1910"/>
      <c r="T49" s="1910"/>
      <c r="U49" s="1910"/>
      <c r="V49" s="1910"/>
    </row>
    <row r="50" spans="1:22" ht="24.75" customHeight="1">
      <c r="A50" s="2033" t="s">
        <v>1736</v>
      </c>
      <c r="B50" s="2050">
        <v>0</v>
      </c>
      <c r="C50" s="2050">
        <v>0</v>
      </c>
      <c r="D50" s="2050">
        <v>200000.00000000006</v>
      </c>
      <c r="E50" s="2050">
        <v>0</v>
      </c>
      <c r="F50" s="2011" t="s">
        <v>62</v>
      </c>
      <c r="G50" s="2050">
        <v>200000.00000000006</v>
      </c>
      <c r="H50" s="2032" t="s">
        <v>62</v>
      </c>
      <c r="K50" s="1910"/>
      <c r="M50" s="1912"/>
      <c r="N50" s="1912"/>
      <c r="O50" s="1912"/>
      <c r="P50" s="1910"/>
      <c r="Q50" s="1910"/>
      <c r="R50" s="1910"/>
      <c r="S50" s="1910"/>
      <c r="T50" s="1910"/>
      <c r="U50" s="1910"/>
      <c r="V50" s="1910"/>
    </row>
    <row r="51" spans="1:22" ht="16.5" thickBot="1">
      <c r="A51" s="2049" t="s">
        <v>1735</v>
      </c>
      <c r="B51" s="2047">
        <v>562348.63295465347</v>
      </c>
      <c r="C51" s="2047">
        <v>839916.58317544963</v>
      </c>
      <c r="D51" s="2047">
        <v>1335737.7832302586</v>
      </c>
      <c r="E51" s="2047">
        <v>277567.95022079616</v>
      </c>
      <c r="F51" s="2048">
        <v>49.358695648003582</v>
      </c>
      <c r="G51" s="2047">
        <v>495821.20005480899</v>
      </c>
      <c r="H51" s="2046">
        <v>59.032195575931048</v>
      </c>
      <c r="K51" s="1910"/>
      <c r="M51" s="1912"/>
      <c r="N51" s="1912"/>
      <c r="O51" s="1912"/>
      <c r="P51" s="1910"/>
      <c r="Q51" s="1910"/>
      <c r="R51" s="1910"/>
      <c r="S51" s="1910"/>
      <c r="T51" s="1910"/>
      <c r="U51" s="1910"/>
      <c r="V51" s="1910"/>
    </row>
    <row r="52" spans="1:22" ht="16.5" thickTop="1">
      <c r="P52" s="1910"/>
      <c r="Q52" s="1910"/>
      <c r="R52" s="1910"/>
      <c r="S52" s="1910"/>
      <c r="T52" s="1910"/>
      <c r="U52" s="1910"/>
      <c r="V52" s="1910"/>
    </row>
    <row r="53" spans="1:22">
      <c r="A53" s="1909"/>
      <c r="P53" s="1910"/>
    </row>
    <row r="54" spans="1:22">
      <c r="A54" s="1939" t="s">
        <v>1769</v>
      </c>
      <c r="B54" s="1910">
        <f>B9</f>
        <v>319108.03170491214</v>
      </c>
      <c r="C54" s="1910">
        <f>C9</f>
        <v>388981.84081459494</v>
      </c>
      <c r="D54" s="1910">
        <f>D9</f>
        <v>551012.09755215095</v>
      </c>
      <c r="E54" s="1912">
        <f t="shared" ref="E54:E59" si="0">C54/$C$59*100</f>
        <v>5.7028274332883768</v>
      </c>
      <c r="F54" s="1912">
        <f t="shared" ref="F54:F59" si="1">D54/$D$59*100</f>
        <v>6.9929435802557229</v>
      </c>
      <c r="P54" s="1910"/>
    </row>
    <row r="55" spans="1:22">
      <c r="A55" s="1939" t="s">
        <v>1768</v>
      </c>
      <c r="B55" s="1910">
        <f>B12</f>
        <v>1782883.2466706822</v>
      </c>
      <c r="C55" s="1910">
        <f>C12</f>
        <v>2441617.7498145835</v>
      </c>
      <c r="D55" s="1910">
        <f>D12</f>
        <v>3569342.4846550492</v>
      </c>
      <c r="E55" s="1912">
        <f t="shared" si="0"/>
        <v>35.796336034831157</v>
      </c>
      <c r="F55" s="1912">
        <f t="shared" si="1"/>
        <v>45.298843209953588</v>
      </c>
      <c r="P55" s="1910"/>
    </row>
    <row r="56" spans="1:22">
      <c r="A56" s="1939" t="s">
        <v>1767</v>
      </c>
      <c r="B56" s="1910">
        <f>B15</f>
        <v>3603464.0901258346</v>
      </c>
      <c r="C56" s="1910">
        <f>C15</f>
        <v>3478352.0647087716</v>
      </c>
      <c r="D56" s="1910">
        <f>D15</f>
        <v>3065344.0271205688</v>
      </c>
      <c r="E56" s="1912">
        <f t="shared" si="0"/>
        <v>50.995803649125435</v>
      </c>
      <c r="F56" s="1912">
        <f t="shared" si="1"/>
        <v>38.902553920241651</v>
      </c>
      <c r="P56" s="1910"/>
    </row>
    <row r="57" spans="1:22">
      <c r="A57" s="1939" t="s">
        <v>1766</v>
      </c>
      <c r="B57" s="1910">
        <f>B18</f>
        <v>373951.25801359053</v>
      </c>
      <c r="C57" s="1910">
        <f>C18</f>
        <v>465846.85716251808</v>
      </c>
      <c r="D57" s="1910">
        <f>D18</f>
        <v>644040.13867522287</v>
      </c>
      <c r="E57" s="1912">
        <f t="shared" si="0"/>
        <v>6.8297384555898786</v>
      </c>
      <c r="F57" s="1912">
        <f t="shared" si="1"/>
        <v>8.1735707313570281</v>
      </c>
      <c r="P57" s="1910"/>
    </row>
    <row r="58" spans="1:22">
      <c r="A58" s="1939" t="s">
        <v>1765</v>
      </c>
      <c r="B58" s="1910">
        <f>B21</f>
        <v>39652.994876051023</v>
      </c>
      <c r="C58" s="1910">
        <f>C21</f>
        <v>46060.883385185807</v>
      </c>
      <c r="D58" s="1910">
        <f>D21</f>
        <v>49805.698886442166</v>
      </c>
      <c r="E58" s="1912">
        <f t="shared" si="0"/>
        <v>0.6752944271651421</v>
      </c>
      <c r="F58" s="1912">
        <f t="shared" si="1"/>
        <v>0.63208855819201193</v>
      </c>
      <c r="P58" s="1910"/>
    </row>
    <row r="59" spans="1:22">
      <c r="C59" s="1910">
        <f>SUM(C54:C58)</f>
        <v>6820859.3958856547</v>
      </c>
      <c r="D59" s="1910">
        <f>SUM(D54:D58)</f>
        <v>7879544.446889434</v>
      </c>
      <c r="E59" s="1912">
        <f t="shared" si="0"/>
        <v>100</v>
      </c>
      <c r="F59" s="1912">
        <f t="shared" si="1"/>
        <v>100</v>
      </c>
      <c r="P59" s="1910"/>
    </row>
    <row r="60" spans="1:22">
      <c r="P60" s="191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showGridLines="0" zoomScale="90" zoomScaleNormal="90" workbookViewId="0">
      <selection activeCell="A2" sqref="A2:I2"/>
    </sheetView>
  </sheetViews>
  <sheetFormatPr defaultColWidth="11" defaultRowHeight="17.100000000000001" customHeight="1"/>
  <cols>
    <col min="1" max="1" width="53.5703125" style="1907" bestFit="1" customWidth="1"/>
    <col min="2" max="2" width="13.28515625" style="1907" customWidth="1"/>
    <col min="3" max="3" width="13.7109375" style="1907" bestFit="1" customWidth="1"/>
    <col min="4" max="4" width="14" style="1907" customWidth="1"/>
    <col min="5" max="5" width="13.42578125" style="1907" customWidth="1"/>
    <col min="6" max="6" width="11.140625" style="1907" bestFit="1" customWidth="1"/>
    <col min="7" max="7" width="8.5703125" style="1907" customWidth="1"/>
    <col min="8" max="8" width="11.140625" style="1907" bestFit="1" customWidth="1"/>
    <col min="9" max="9" width="10.140625" style="1907" customWidth="1"/>
    <col min="10" max="244" width="11" style="1907"/>
    <col min="245" max="245" width="46.7109375" style="1907" bestFit="1" customWidth="1"/>
    <col min="246" max="246" width="11.85546875" style="1907" customWidth="1"/>
    <col min="247" max="247" width="12.42578125" style="1907" customWidth="1"/>
    <col min="248" max="248" width="12.5703125" style="1907" customWidth="1"/>
    <col min="249" max="249" width="11.7109375" style="1907" customWidth="1"/>
    <col min="250" max="250" width="10.7109375" style="1907" customWidth="1"/>
    <col min="251" max="251" width="2.42578125" style="1907" bestFit="1" customWidth="1"/>
    <col min="252" max="252" width="8.5703125" style="1907" customWidth="1"/>
    <col min="253" max="253" width="12.42578125" style="1907" customWidth="1"/>
    <col min="254" max="254" width="2.140625" style="1907" customWidth="1"/>
    <col min="255" max="255" width="9.42578125" style="1907" customWidth="1"/>
    <col min="256" max="500" width="11" style="1907"/>
    <col min="501" max="501" width="46.7109375" style="1907" bestFit="1" customWidth="1"/>
    <col min="502" max="502" width="11.85546875" style="1907" customWidth="1"/>
    <col min="503" max="503" width="12.42578125" style="1907" customWidth="1"/>
    <col min="504" max="504" width="12.5703125" style="1907" customWidth="1"/>
    <col min="505" max="505" width="11.7109375" style="1907" customWidth="1"/>
    <col min="506" max="506" width="10.7109375" style="1907" customWidth="1"/>
    <col min="507" max="507" width="2.42578125" style="1907" bestFit="1" customWidth="1"/>
    <col min="508" max="508" width="8.5703125" style="1907" customWidth="1"/>
    <col min="509" max="509" width="12.42578125" style="1907" customWidth="1"/>
    <col min="510" max="510" width="2.140625" style="1907" customWidth="1"/>
    <col min="511" max="511" width="9.42578125" style="1907" customWidth="1"/>
    <col min="512" max="756" width="11" style="1907"/>
    <col min="757" max="757" width="46.7109375" style="1907" bestFit="1" customWidth="1"/>
    <col min="758" max="758" width="11.85546875" style="1907" customWidth="1"/>
    <col min="759" max="759" width="12.42578125" style="1907" customWidth="1"/>
    <col min="760" max="760" width="12.5703125" style="1907" customWidth="1"/>
    <col min="761" max="761" width="11.7109375" style="1907" customWidth="1"/>
    <col min="762" max="762" width="10.7109375" style="1907" customWidth="1"/>
    <col min="763" max="763" width="2.42578125" style="1907" bestFit="1" customWidth="1"/>
    <col min="764" max="764" width="8.5703125" style="1907" customWidth="1"/>
    <col min="765" max="765" width="12.42578125" style="1907" customWidth="1"/>
    <col min="766" max="766" width="2.140625" style="1907" customWidth="1"/>
    <col min="767" max="767" width="9.42578125" style="1907" customWidth="1"/>
    <col min="768" max="1012" width="11" style="1907"/>
    <col min="1013" max="1013" width="46.7109375" style="1907" bestFit="1" customWidth="1"/>
    <col min="1014" max="1014" width="11.85546875" style="1907" customWidth="1"/>
    <col min="1015" max="1015" width="12.42578125" style="1907" customWidth="1"/>
    <col min="1016" max="1016" width="12.5703125" style="1907" customWidth="1"/>
    <col min="1017" max="1017" width="11.7109375" style="1907" customWidth="1"/>
    <col min="1018" max="1018" width="10.7109375" style="1907" customWidth="1"/>
    <col min="1019" max="1019" width="2.42578125" style="1907" bestFit="1" customWidth="1"/>
    <col min="1020" max="1020" width="8.5703125" style="1907" customWidth="1"/>
    <col min="1021" max="1021" width="12.42578125" style="1907" customWidth="1"/>
    <col min="1022" max="1022" width="2.140625" style="1907" customWidth="1"/>
    <col min="1023" max="1023" width="9.42578125" style="1907" customWidth="1"/>
    <col min="1024" max="1268" width="11" style="1907"/>
    <col min="1269" max="1269" width="46.7109375" style="1907" bestFit="1" customWidth="1"/>
    <col min="1270" max="1270" width="11.85546875" style="1907" customWidth="1"/>
    <col min="1271" max="1271" width="12.42578125" style="1907" customWidth="1"/>
    <col min="1272" max="1272" width="12.5703125" style="1907" customWidth="1"/>
    <col min="1273" max="1273" width="11.7109375" style="1907" customWidth="1"/>
    <col min="1274" max="1274" width="10.7109375" style="1907" customWidth="1"/>
    <col min="1275" max="1275" width="2.42578125" style="1907" bestFit="1" customWidth="1"/>
    <col min="1276" max="1276" width="8.5703125" style="1907" customWidth="1"/>
    <col min="1277" max="1277" width="12.42578125" style="1907" customWidth="1"/>
    <col min="1278" max="1278" width="2.140625" style="1907" customWidth="1"/>
    <col min="1279" max="1279" width="9.42578125" style="1907" customWidth="1"/>
    <col min="1280" max="1524" width="11" style="1907"/>
    <col min="1525" max="1525" width="46.7109375" style="1907" bestFit="1" customWidth="1"/>
    <col min="1526" max="1526" width="11.85546875" style="1907" customWidth="1"/>
    <col min="1527" max="1527" width="12.42578125" style="1907" customWidth="1"/>
    <col min="1528" max="1528" width="12.5703125" style="1907" customWidth="1"/>
    <col min="1529" max="1529" width="11.7109375" style="1907" customWidth="1"/>
    <col min="1530" max="1530" width="10.7109375" style="1907" customWidth="1"/>
    <col min="1531" max="1531" width="2.42578125" style="1907" bestFit="1" customWidth="1"/>
    <col min="1532" max="1532" width="8.5703125" style="1907" customWidth="1"/>
    <col min="1533" max="1533" width="12.42578125" style="1907" customWidth="1"/>
    <col min="1534" max="1534" width="2.140625" style="1907" customWidth="1"/>
    <col min="1535" max="1535" width="9.42578125" style="1907" customWidth="1"/>
    <col min="1536" max="1780" width="11" style="1907"/>
    <col min="1781" max="1781" width="46.7109375" style="1907" bestFit="1" customWidth="1"/>
    <col min="1782" max="1782" width="11.85546875" style="1907" customWidth="1"/>
    <col min="1783" max="1783" width="12.42578125" style="1907" customWidth="1"/>
    <col min="1784" max="1784" width="12.5703125" style="1907" customWidth="1"/>
    <col min="1785" max="1785" width="11.7109375" style="1907" customWidth="1"/>
    <col min="1786" max="1786" width="10.7109375" style="1907" customWidth="1"/>
    <col min="1787" max="1787" width="2.42578125" style="1907" bestFit="1" customWidth="1"/>
    <col min="1788" max="1788" width="8.5703125" style="1907" customWidth="1"/>
    <col min="1789" max="1789" width="12.42578125" style="1907" customWidth="1"/>
    <col min="1790" max="1790" width="2.140625" style="1907" customWidth="1"/>
    <col min="1791" max="1791" width="9.42578125" style="1907" customWidth="1"/>
    <col min="1792" max="2036" width="11" style="1907"/>
    <col min="2037" max="2037" width="46.7109375" style="1907" bestFit="1" customWidth="1"/>
    <col min="2038" max="2038" width="11.85546875" style="1907" customWidth="1"/>
    <col min="2039" max="2039" width="12.42578125" style="1907" customWidth="1"/>
    <col min="2040" max="2040" width="12.5703125" style="1907" customWidth="1"/>
    <col min="2041" max="2041" width="11.7109375" style="1907" customWidth="1"/>
    <col min="2042" max="2042" width="10.7109375" style="1907" customWidth="1"/>
    <col min="2043" max="2043" width="2.42578125" style="1907" bestFit="1" customWidth="1"/>
    <col min="2044" max="2044" width="8.5703125" style="1907" customWidth="1"/>
    <col min="2045" max="2045" width="12.42578125" style="1907" customWidth="1"/>
    <col min="2046" max="2046" width="2.140625" style="1907" customWidth="1"/>
    <col min="2047" max="2047" width="9.42578125" style="1907" customWidth="1"/>
    <col min="2048" max="2292" width="11" style="1907"/>
    <col min="2293" max="2293" width="46.7109375" style="1907" bestFit="1" customWidth="1"/>
    <col min="2294" max="2294" width="11.85546875" style="1907" customWidth="1"/>
    <col min="2295" max="2295" width="12.42578125" style="1907" customWidth="1"/>
    <col min="2296" max="2296" width="12.5703125" style="1907" customWidth="1"/>
    <col min="2297" max="2297" width="11.7109375" style="1907" customWidth="1"/>
    <col min="2298" max="2298" width="10.7109375" style="1907" customWidth="1"/>
    <col min="2299" max="2299" width="2.42578125" style="1907" bestFit="1" customWidth="1"/>
    <col min="2300" max="2300" width="8.5703125" style="1907" customWidth="1"/>
    <col min="2301" max="2301" width="12.42578125" style="1907" customWidth="1"/>
    <col min="2302" max="2302" width="2.140625" style="1907" customWidth="1"/>
    <col min="2303" max="2303" width="9.42578125" style="1907" customWidth="1"/>
    <col min="2304" max="2548" width="11" style="1907"/>
    <col min="2549" max="2549" width="46.7109375" style="1907" bestFit="1" customWidth="1"/>
    <col min="2550" max="2550" width="11.85546875" style="1907" customWidth="1"/>
    <col min="2551" max="2551" width="12.42578125" style="1907" customWidth="1"/>
    <col min="2552" max="2552" width="12.5703125" style="1907" customWidth="1"/>
    <col min="2553" max="2553" width="11.7109375" style="1907" customWidth="1"/>
    <col min="2554" max="2554" width="10.7109375" style="1907" customWidth="1"/>
    <col min="2555" max="2555" width="2.42578125" style="1907" bestFit="1" customWidth="1"/>
    <col min="2556" max="2556" width="8.5703125" style="1907" customWidth="1"/>
    <col min="2557" max="2557" width="12.42578125" style="1907" customWidth="1"/>
    <col min="2558" max="2558" width="2.140625" style="1907" customWidth="1"/>
    <col min="2559" max="2559" width="9.42578125" style="1907" customWidth="1"/>
    <col min="2560" max="2804" width="11" style="1907"/>
    <col min="2805" max="2805" width="46.7109375" style="1907" bestFit="1" customWidth="1"/>
    <col min="2806" max="2806" width="11.85546875" style="1907" customWidth="1"/>
    <col min="2807" max="2807" width="12.42578125" style="1907" customWidth="1"/>
    <col min="2808" max="2808" width="12.5703125" style="1907" customWidth="1"/>
    <col min="2809" max="2809" width="11.7109375" style="1907" customWidth="1"/>
    <col min="2810" max="2810" width="10.7109375" style="1907" customWidth="1"/>
    <col min="2811" max="2811" width="2.42578125" style="1907" bestFit="1" customWidth="1"/>
    <col min="2812" max="2812" width="8.5703125" style="1907" customWidth="1"/>
    <col min="2813" max="2813" width="12.42578125" style="1907" customWidth="1"/>
    <col min="2814" max="2814" width="2.140625" style="1907" customWidth="1"/>
    <col min="2815" max="2815" width="9.42578125" style="1907" customWidth="1"/>
    <col min="2816" max="3060" width="11" style="1907"/>
    <col min="3061" max="3061" width="46.7109375" style="1907" bestFit="1" customWidth="1"/>
    <col min="3062" max="3062" width="11.85546875" style="1907" customWidth="1"/>
    <col min="3063" max="3063" width="12.42578125" style="1907" customWidth="1"/>
    <col min="3064" max="3064" width="12.5703125" style="1907" customWidth="1"/>
    <col min="3065" max="3065" width="11.7109375" style="1907" customWidth="1"/>
    <col min="3066" max="3066" width="10.7109375" style="1907" customWidth="1"/>
    <col min="3067" max="3067" width="2.42578125" style="1907" bestFit="1" customWidth="1"/>
    <col min="3068" max="3068" width="8.5703125" style="1907" customWidth="1"/>
    <col min="3069" max="3069" width="12.42578125" style="1907" customWidth="1"/>
    <col min="3070" max="3070" width="2.140625" style="1907" customWidth="1"/>
    <col min="3071" max="3071" width="9.42578125" style="1907" customWidth="1"/>
    <col min="3072" max="3316" width="11" style="1907"/>
    <col min="3317" max="3317" width="46.7109375" style="1907" bestFit="1" customWidth="1"/>
    <col min="3318" max="3318" width="11.85546875" style="1907" customWidth="1"/>
    <col min="3319" max="3319" width="12.42578125" style="1907" customWidth="1"/>
    <col min="3320" max="3320" width="12.5703125" style="1907" customWidth="1"/>
    <col min="3321" max="3321" width="11.7109375" style="1907" customWidth="1"/>
    <col min="3322" max="3322" width="10.7109375" style="1907" customWidth="1"/>
    <col min="3323" max="3323" width="2.42578125" style="1907" bestFit="1" customWidth="1"/>
    <col min="3324" max="3324" width="8.5703125" style="1907" customWidth="1"/>
    <col min="3325" max="3325" width="12.42578125" style="1907" customWidth="1"/>
    <col min="3326" max="3326" width="2.140625" style="1907" customWidth="1"/>
    <col min="3327" max="3327" width="9.42578125" style="1907" customWidth="1"/>
    <col min="3328" max="3572" width="11" style="1907"/>
    <col min="3573" max="3573" width="46.7109375" style="1907" bestFit="1" customWidth="1"/>
    <col min="3574" max="3574" width="11.85546875" style="1907" customWidth="1"/>
    <col min="3575" max="3575" width="12.42578125" style="1907" customWidth="1"/>
    <col min="3576" max="3576" width="12.5703125" style="1907" customWidth="1"/>
    <col min="3577" max="3577" width="11.7109375" style="1907" customWidth="1"/>
    <col min="3578" max="3578" width="10.7109375" style="1907" customWidth="1"/>
    <col min="3579" max="3579" width="2.42578125" style="1907" bestFit="1" customWidth="1"/>
    <col min="3580" max="3580" width="8.5703125" style="1907" customWidth="1"/>
    <col min="3581" max="3581" width="12.42578125" style="1907" customWidth="1"/>
    <col min="3582" max="3582" width="2.140625" style="1907" customWidth="1"/>
    <col min="3583" max="3583" width="9.42578125" style="1907" customWidth="1"/>
    <col min="3584" max="3828" width="11" style="1907"/>
    <col min="3829" max="3829" width="46.7109375" style="1907" bestFit="1" customWidth="1"/>
    <col min="3830" max="3830" width="11.85546875" style="1907" customWidth="1"/>
    <col min="3831" max="3831" width="12.42578125" style="1907" customWidth="1"/>
    <col min="3832" max="3832" width="12.5703125" style="1907" customWidth="1"/>
    <col min="3833" max="3833" width="11.7109375" style="1907" customWidth="1"/>
    <col min="3834" max="3834" width="10.7109375" style="1907" customWidth="1"/>
    <col min="3835" max="3835" width="2.42578125" style="1907" bestFit="1" customWidth="1"/>
    <col min="3836" max="3836" width="8.5703125" style="1907" customWidth="1"/>
    <col min="3837" max="3837" width="12.42578125" style="1907" customWidth="1"/>
    <col min="3838" max="3838" width="2.140625" style="1907" customWidth="1"/>
    <col min="3839" max="3839" width="9.42578125" style="1907" customWidth="1"/>
    <col min="3840" max="4084" width="11" style="1907"/>
    <col min="4085" max="4085" width="46.7109375" style="1907" bestFit="1" customWidth="1"/>
    <col min="4086" max="4086" width="11.85546875" style="1907" customWidth="1"/>
    <col min="4087" max="4087" width="12.42578125" style="1907" customWidth="1"/>
    <col min="4088" max="4088" width="12.5703125" style="1907" customWidth="1"/>
    <col min="4089" max="4089" width="11.7109375" style="1907" customWidth="1"/>
    <col min="4090" max="4090" width="10.7109375" style="1907" customWidth="1"/>
    <col min="4091" max="4091" width="2.42578125" style="1907" bestFit="1" customWidth="1"/>
    <col min="4092" max="4092" width="8.5703125" style="1907" customWidth="1"/>
    <col min="4093" max="4093" width="12.42578125" style="1907" customWidth="1"/>
    <col min="4094" max="4094" width="2.140625" style="1907" customWidth="1"/>
    <col min="4095" max="4095" width="9.42578125" style="1907" customWidth="1"/>
    <col min="4096" max="4340" width="11" style="1907"/>
    <col min="4341" max="4341" width="46.7109375" style="1907" bestFit="1" customWidth="1"/>
    <col min="4342" max="4342" width="11.85546875" style="1907" customWidth="1"/>
    <col min="4343" max="4343" width="12.42578125" style="1907" customWidth="1"/>
    <col min="4344" max="4344" width="12.5703125" style="1907" customWidth="1"/>
    <col min="4345" max="4345" width="11.7109375" style="1907" customWidth="1"/>
    <col min="4346" max="4346" width="10.7109375" style="1907" customWidth="1"/>
    <col min="4347" max="4347" width="2.42578125" style="1907" bestFit="1" customWidth="1"/>
    <col min="4348" max="4348" width="8.5703125" style="1907" customWidth="1"/>
    <col min="4349" max="4349" width="12.42578125" style="1907" customWidth="1"/>
    <col min="4350" max="4350" width="2.140625" style="1907" customWidth="1"/>
    <col min="4351" max="4351" width="9.42578125" style="1907" customWidth="1"/>
    <col min="4352" max="4596" width="11" style="1907"/>
    <col min="4597" max="4597" width="46.7109375" style="1907" bestFit="1" customWidth="1"/>
    <col min="4598" max="4598" width="11.85546875" style="1907" customWidth="1"/>
    <col min="4599" max="4599" width="12.42578125" style="1907" customWidth="1"/>
    <col min="4600" max="4600" width="12.5703125" style="1907" customWidth="1"/>
    <col min="4601" max="4601" width="11.7109375" style="1907" customWidth="1"/>
    <col min="4602" max="4602" width="10.7109375" style="1907" customWidth="1"/>
    <col min="4603" max="4603" width="2.42578125" style="1907" bestFit="1" customWidth="1"/>
    <col min="4604" max="4604" width="8.5703125" style="1907" customWidth="1"/>
    <col min="4605" max="4605" width="12.42578125" style="1907" customWidth="1"/>
    <col min="4606" max="4606" width="2.140625" style="1907" customWidth="1"/>
    <col min="4607" max="4607" width="9.42578125" style="1907" customWidth="1"/>
    <col min="4608" max="4852" width="11" style="1907"/>
    <col min="4853" max="4853" width="46.7109375" style="1907" bestFit="1" customWidth="1"/>
    <col min="4854" max="4854" width="11.85546875" style="1907" customWidth="1"/>
    <col min="4855" max="4855" width="12.42578125" style="1907" customWidth="1"/>
    <col min="4856" max="4856" width="12.5703125" style="1907" customWidth="1"/>
    <col min="4857" max="4857" width="11.7109375" style="1907" customWidth="1"/>
    <col min="4858" max="4858" width="10.7109375" style="1907" customWidth="1"/>
    <col min="4859" max="4859" width="2.42578125" style="1907" bestFit="1" customWidth="1"/>
    <col min="4860" max="4860" width="8.5703125" style="1907" customWidth="1"/>
    <col min="4861" max="4861" width="12.42578125" style="1907" customWidth="1"/>
    <col min="4862" max="4862" width="2.140625" style="1907" customWidth="1"/>
    <col min="4863" max="4863" width="9.42578125" style="1907" customWidth="1"/>
    <col min="4864" max="5108" width="11" style="1907"/>
    <col min="5109" max="5109" width="46.7109375" style="1907" bestFit="1" customWidth="1"/>
    <col min="5110" max="5110" width="11.85546875" style="1907" customWidth="1"/>
    <col min="5111" max="5111" width="12.42578125" style="1907" customWidth="1"/>
    <col min="5112" max="5112" width="12.5703125" style="1907" customWidth="1"/>
    <col min="5113" max="5113" width="11.7109375" style="1907" customWidth="1"/>
    <col min="5114" max="5114" width="10.7109375" style="1907" customWidth="1"/>
    <col min="5115" max="5115" width="2.42578125" style="1907" bestFit="1" customWidth="1"/>
    <col min="5116" max="5116" width="8.5703125" style="1907" customWidth="1"/>
    <col min="5117" max="5117" width="12.42578125" style="1907" customWidth="1"/>
    <col min="5118" max="5118" width="2.140625" style="1907" customWidth="1"/>
    <col min="5119" max="5119" width="9.42578125" style="1907" customWidth="1"/>
    <col min="5120" max="5364" width="11" style="1907"/>
    <col min="5365" max="5365" width="46.7109375" style="1907" bestFit="1" customWidth="1"/>
    <col min="5366" max="5366" width="11.85546875" style="1907" customWidth="1"/>
    <col min="5367" max="5367" width="12.42578125" style="1907" customWidth="1"/>
    <col min="5368" max="5368" width="12.5703125" style="1907" customWidth="1"/>
    <col min="5369" max="5369" width="11.7109375" style="1907" customWidth="1"/>
    <col min="5370" max="5370" width="10.7109375" style="1907" customWidth="1"/>
    <col min="5371" max="5371" width="2.42578125" style="1907" bestFit="1" customWidth="1"/>
    <col min="5372" max="5372" width="8.5703125" style="1907" customWidth="1"/>
    <col min="5373" max="5373" width="12.42578125" style="1907" customWidth="1"/>
    <col min="5374" max="5374" width="2.140625" style="1907" customWidth="1"/>
    <col min="5375" max="5375" width="9.42578125" style="1907" customWidth="1"/>
    <col min="5376" max="5620" width="11" style="1907"/>
    <col min="5621" max="5621" width="46.7109375" style="1907" bestFit="1" customWidth="1"/>
    <col min="5622" max="5622" width="11.85546875" style="1907" customWidth="1"/>
    <col min="5623" max="5623" width="12.42578125" style="1907" customWidth="1"/>
    <col min="5624" max="5624" width="12.5703125" style="1907" customWidth="1"/>
    <col min="5625" max="5625" width="11.7109375" style="1907" customWidth="1"/>
    <col min="5626" max="5626" width="10.7109375" style="1907" customWidth="1"/>
    <col min="5627" max="5627" width="2.42578125" style="1907" bestFit="1" customWidth="1"/>
    <col min="5628" max="5628" width="8.5703125" style="1907" customWidth="1"/>
    <col min="5629" max="5629" width="12.42578125" style="1907" customWidth="1"/>
    <col min="5630" max="5630" width="2.140625" style="1907" customWidth="1"/>
    <col min="5631" max="5631" width="9.42578125" style="1907" customWidth="1"/>
    <col min="5632" max="5876" width="11" style="1907"/>
    <col min="5877" max="5877" width="46.7109375" style="1907" bestFit="1" customWidth="1"/>
    <col min="5878" max="5878" width="11.85546875" style="1907" customWidth="1"/>
    <col min="5879" max="5879" width="12.42578125" style="1907" customWidth="1"/>
    <col min="5880" max="5880" width="12.5703125" style="1907" customWidth="1"/>
    <col min="5881" max="5881" width="11.7109375" style="1907" customWidth="1"/>
    <col min="5882" max="5882" width="10.7109375" style="1907" customWidth="1"/>
    <col min="5883" max="5883" width="2.42578125" style="1907" bestFit="1" customWidth="1"/>
    <col min="5884" max="5884" width="8.5703125" style="1907" customWidth="1"/>
    <col min="5885" max="5885" width="12.42578125" style="1907" customWidth="1"/>
    <col min="5886" max="5886" width="2.140625" style="1907" customWidth="1"/>
    <col min="5887" max="5887" width="9.42578125" style="1907" customWidth="1"/>
    <col min="5888" max="6132" width="11" style="1907"/>
    <col min="6133" max="6133" width="46.7109375" style="1907" bestFit="1" customWidth="1"/>
    <col min="6134" max="6134" width="11.85546875" style="1907" customWidth="1"/>
    <col min="6135" max="6135" width="12.42578125" style="1907" customWidth="1"/>
    <col min="6136" max="6136" width="12.5703125" style="1907" customWidth="1"/>
    <col min="6137" max="6137" width="11.7109375" style="1907" customWidth="1"/>
    <col min="6138" max="6138" width="10.7109375" style="1907" customWidth="1"/>
    <col min="6139" max="6139" width="2.42578125" style="1907" bestFit="1" customWidth="1"/>
    <col min="6140" max="6140" width="8.5703125" style="1907" customWidth="1"/>
    <col min="6141" max="6141" width="12.42578125" style="1907" customWidth="1"/>
    <col min="6142" max="6142" width="2.140625" style="1907" customWidth="1"/>
    <col min="6143" max="6143" width="9.42578125" style="1907" customWidth="1"/>
    <col min="6144" max="6388" width="11" style="1907"/>
    <col min="6389" max="6389" width="46.7109375" style="1907" bestFit="1" customWidth="1"/>
    <col min="6390" max="6390" width="11.85546875" style="1907" customWidth="1"/>
    <col min="6391" max="6391" width="12.42578125" style="1907" customWidth="1"/>
    <col min="6392" max="6392" width="12.5703125" style="1907" customWidth="1"/>
    <col min="6393" max="6393" width="11.7109375" style="1907" customWidth="1"/>
    <col min="6394" max="6394" width="10.7109375" style="1907" customWidth="1"/>
    <col min="6395" max="6395" width="2.42578125" style="1907" bestFit="1" customWidth="1"/>
    <col min="6396" max="6396" width="8.5703125" style="1907" customWidth="1"/>
    <col min="6397" max="6397" width="12.42578125" style="1907" customWidth="1"/>
    <col min="6398" max="6398" width="2.140625" style="1907" customWidth="1"/>
    <col min="6399" max="6399" width="9.42578125" style="1907" customWidth="1"/>
    <col min="6400" max="6644" width="11" style="1907"/>
    <col min="6645" max="6645" width="46.7109375" style="1907" bestFit="1" customWidth="1"/>
    <col min="6646" max="6646" width="11.85546875" style="1907" customWidth="1"/>
    <col min="6647" max="6647" width="12.42578125" style="1907" customWidth="1"/>
    <col min="6648" max="6648" width="12.5703125" style="1907" customWidth="1"/>
    <col min="6649" max="6649" width="11.7109375" style="1907" customWidth="1"/>
    <col min="6650" max="6650" width="10.7109375" style="1907" customWidth="1"/>
    <col min="6651" max="6651" width="2.42578125" style="1907" bestFit="1" customWidth="1"/>
    <col min="6652" max="6652" width="8.5703125" style="1907" customWidth="1"/>
    <col min="6653" max="6653" width="12.42578125" style="1907" customWidth="1"/>
    <col min="6654" max="6654" width="2.140625" style="1907" customWidth="1"/>
    <col min="6655" max="6655" width="9.42578125" style="1907" customWidth="1"/>
    <col min="6656" max="6900" width="11" style="1907"/>
    <col min="6901" max="6901" width="46.7109375" style="1907" bestFit="1" customWidth="1"/>
    <col min="6902" max="6902" width="11.85546875" style="1907" customWidth="1"/>
    <col min="6903" max="6903" width="12.42578125" style="1907" customWidth="1"/>
    <col min="6904" max="6904" width="12.5703125" style="1907" customWidth="1"/>
    <col min="6905" max="6905" width="11.7109375" style="1907" customWidth="1"/>
    <col min="6906" max="6906" width="10.7109375" style="1907" customWidth="1"/>
    <col min="6907" max="6907" width="2.42578125" style="1907" bestFit="1" customWidth="1"/>
    <col min="6908" max="6908" width="8.5703125" style="1907" customWidth="1"/>
    <col min="6909" max="6909" width="12.42578125" style="1907" customWidth="1"/>
    <col min="6910" max="6910" width="2.140625" style="1907" customWidth="1"/>
    <col min="6911" max="6911" width="9.42578125" style="1907" customWidth="1"/>
    <col min="6912" max="7156" width="11" style="1907"/>
    <col min="7157" max="7157" width="46.7109375" style="1907" bestFit="1" customWidth="1"/>
    <col min="7158" max="7158" width="11.85546875" style="1907" customWidth="1"/>
    <col min="7159" max="7159" width="12.42578125" style="1907" customWidth="1"/>
    <col min="7160" max="7160" width="12.5703125" style="1907" customWidth="1"/>
    <col min="7161" max="7161" width="11.7109375" style="1907" customWidth="1"/>
    <col min="7162" max="7162" width="10.7109375" style="1907" customWidth="1"/>
    <col min="7163" max="7163" width="2.42578125" style="1907" bestFit="1" customWidth="1"/>
    <col min="7164" max="7164" width="8.5703125" style="1907" customWidth="1"/>
    <col min="7165" max="7165" width="12.42578125" style="1907" customWidth="1"/>
    <col min="7166" max="7166" width="2.140625" style="1907" customWidth="1"/>
    <col min="7167" max="7167" width="9.42578125" style="1907" customWidth="1"/>
    <col min="7168" max="7412" width="11" style="1907"/>
    <col min="7413" max="7413" width="46.7109375" style="1907" bestFit="1" customWidth="1"/>
    <col min="7414" max="7414" width="11.85546875" style="1907" customWidth="1"/>
    <col min="7415" max="7415" width="12.42578125" style="1907" customWidth="1"/>
    <col min="7416" max="7416" width="12.5703125" style="1907" customWidth="1"/>
    <col min="7417" max="7417" width="11.7109375" style="1907" customWidth="1"/>
    <col min="7418" max="7418" width="10.7109375" style="1907" customWidth="1"/>
    <col min="7419" max="7419" width="2.42578125" style="1907" bestFit="1" customWidth="1"/>
    <col min="7420" max="7420" width="8.5703125" style="1907" customWidth="1"/>
    <col min="7421" max="7421" width="12.42578125" style="1907" customWidth="1"/>
    <col min="7422" max="7422" width="2.140625" style="1907" customWidth="1"/>
    <col min="7423" max="7423" width="9.42578125" style="1907" customWidth="1"/>
    <col min="7424" max="7668" width="11" style="1907"/>
    <col min="7669" max="7669" width="46.7109375" style="1907" bestFit="1" customWidth="1"/>
    <col min="7670" max="7670" width="11.85546875" style="1907" customWidth="1"/>
    <col min="7671" max="7671" width="12.42578125" style="1907" customWidth="1"/>
    <col min="7672" max="7672" width="12.5703125" style="1907" customWidth="1"/>
    <col min="7673" max="7673" width="11.7109375" style="1907" customWidth="1"/>
    <col min="7674" max="7674" width="10.7109375" style="1907" customWidth="1"/>
    <col min="7675" max="7675" width="2.42578125" style="1907" bestFit="1" customWidth="1"/>
    <col min="7676" max="7676" width="8.5703125" style="1907" customWidth="1"/>
    <col min="7677" max="7677" width="12.42578125" style="1907" customWidth="1"/>
    <col min="7678" max="7678" width="2.140625" style="1907" customWidth="1"/>
    <col min="7679" max="7679" width="9.42578125" style="1907" customWidth="1"/>
    <col min="7680" max="7924" width="11" style="1907"/>
    <col min="7925" max="7925" width="46.7109375" style="1907" bestFit="1" customWidth="1"/>
    <col min="7926" max="7926" width="11.85546875" style="1907" customWidth="1"/>
    <col min="7927" max="7927" width="12.42578125" style="1907" customWidth="1"/>
    <col min="7928" max="7928" width="12.5703125" style="1907" customWidth="1"/>
    <col min="7929" max="7929" width="11.7109375" style="1907" customWidth="1"/>
    <col min="7930" max="7930" width="10.7109375" style="1907" customWidth="1"/>
    <col min="7931" max="7931" width="2.42578125" style="1907" bestFit="1" customWidth="1"/>
    <col min="7932" max="7932" width="8.5703125" style="1907" customWidth="1"/>
    <col min="7933" max="7933" width="12.42578125" style="1907" customWidth="1"/>
    <col min="7934" max="7934" width="2.140625" style="1907" customWidth="1"/>
    <col min="7935" max="7935" width="9.42578125" style="1907" customWidth="1"/>
    <col min="7936" max="8180" width="11" style="1907"/>
    <col min="8181" max="8181" width="46.7109375" style="1907" bestFit="1" customWidth="1"/>
    <col min="8182" max="8182" width="11.85546875" style="1907" customWidth="1"/>
    <col min="8183" max="8183" width="12.42578125" style="1907" customWidth="1"/>
    <col min="8184" max="8184" width="12.5703125" style="1907" customWidth="1"/>
    <col min="8185" max="8185" width="11.7109375" style="1907" customWidth="1"/>
    <col min="8186" max="8186" width="10.7109375" style="1907" customWidth="1"/>
    <col min="8187" max="8187" width="2.42578125" style="1907" bestFit="1" customWidth="1"/>
    <col min="8188" max="8188" width="8.5703125" style="1907" customWidth="1"/>
    <col min="8189" max="8189" width="12.42578125" style="1907" customWidth="1"/>
    <col min="8190" max="8190" width="2.140625" style="1907" customWidth="1"/>
    <col min="8191" max="8191" width="9.42578125" style="1907" customWidth="1"/>
    <col min="8192" max="8436" width="11" style="1907"/>
    <col min="8437" max="8437" width="46.7109375" style="1907" bestFit="1" customWidth="1"/>
    <col min="8438" max="8438" width="11.85546875" style="1907" customWidth="1"/>
    <col min="8439" max="8439" width="12.42578125" style="1907" customWidth="1"/>
    <col min="8440" max="8440" width="12.5703125" style="1907" customWidth="1"/>
    <col min="8441" max="8441" width="11.7109375" style="1907" customWidth="1"/>
    <col min="8442" max="8442" width="10.7109375" style="1907" customWidth="1"/>
    <col min="8443" max="8443" width="2.42578125" style="1907" bestFit="1" customWidth="1"/>
    <col min="8444" max="8444" width="8.5703125" style="1907" customWidth="1"/>
    <col min="8445" max="8445" width="12.42578125" style="1907" customWidth="1"/>
    <col min="8446" max="8446" width="2.140625" style="1907" customWidth="1"/>
    <col min="8447" max="8447" width="9.42578125" style="1907" customWidth="1"/>
    <col min="8448" max="8692" width="11" style="1907"/>
    <col min="8693" max="8693" width="46.7109375" style="1907" bestFit="1" customWidth="1"/>
    <col min="8694" max="8694" width="11.85546875" style="1907" customWidth="1"/>
    <col min="8695" max="8695" width="12.42578125" style="1907" customWidth="1"/>
    <col min="8696" max="8696" width="12.5703125" style="1907" customWidth="1"/>
    <col min="8697" max="8697" width="11.7109375" style="1907" customWidth="1"/>
    <col min="8698" max="8698" width="10.7109375" style="1907" customWidth="1"/>
    <col min="8699" max="8699" width="2.42578125" style="1907" bestFit="1" customWidth="1"/>
    <col min="8700" max="8700" width="8.5703125" style="1907" customWidth="1"/>
    <col min="8701" max="8701" width="12.42578125" style="1907" customWidth="1"/>
    <col min="8702" max="8702" width="2.140625" style="1907" customWidth="1"/>
    <col min="8703" max="8703" width="9.42578125" style="1907" customWidth="1"/>
    <col min="8704" max="8948" width="11" style="1907"/>
    <col min="8949" max="8949" width="46.7109375" style="1907" bestFit="1" customWidth="1"/>
    <col min="8950" max="8950" width="11.85546875" style="1907" customWidth="1"/>
    <col min="8951" max="8951" width="12.42578125" style="1907" customWidth="1"/>
    <col min="8952" max="8952" width="12.5703125" style="1907" customWidth="1"/>
    <col min="8953" max="8953" width="11.7109375" style="1907" customWidth="1"/>
    <col min="8954" max="8954" width="10.7109375" style="1907" customWidth="1"/>
    <col min="8955" max="8955" width="2.42578125" style="1907" bestFit="1" customWidth="1"/>
    <col min="8956" max="8956" width="8.5703125" style="1907" customWidth="1"/>
    <col min="8957" max="8957" width="12.42578125" style="1907" customWidth="1"/>
    <col min="8958" max="8958" width="2.140625" style="1907" customWidth="1"/>
    <col min="8959" max="8959" width="9.42578125" style="1907" customWidth="1"/>
    <col min="8960" max="9204" width="11" style="1907"/>
    <col min="9205" max="9205" width="46.7109375" style="1907" bestFit="1" customWidth="1"/>
    <col min="9206" max="9206" width="11.85546875" style="1907" customWidth="1"/>
    <col min="9207" max="9207" width="12.42578125" style="1907" customWidth="1"/>
    <col min="9208" max="9208" width="12.5703125" style="1907" customWidth="1"/>
    <col min="9209" max="9209" width="11.7109375" style="1907" customWidth="1"/>
    <col min="9210" max="9210" width="10.7109375" style="1907" customWidth="1"/>
    <col min="9211" max="9211" width="2.42578125" style="1907" bestFit="1" customWidth="1"/>
    <col min="9212" max="9212" width="8.5703125" style="1907" customWidth="1"/>
    <col min="9213" max="9213" width="12.42578125" style="1907" customWidth="1"/>
    <col min="9214" max="9214" width="2.140625" style="1907" customWidth="1"/>
    <col min="9215" max="9215" width="9.42578125" style="1907" customWidth="1"/>
    <col min="9216" max="9460" width="11" style="1907"/>
    <col min="9461" max="9461" width="46.7109375" style="1907" bestFit="1" customWidth="1"/>
    <col min="9462" max="9462" width="11.85546875" style="1907" customWidth="1"/>
    <col min="9463" max="9463" width="12.42578125" style="1907" customWidth="1"/>
    <col min="9464" max="9464" width="12.5703125" style="1907" customWidth="1"/>
    <col min="9465" max="9465" width="11.7109375" style="1907" customWidth="1"/>
    <col min="9466" max="9466" width="10.7109375" style="1907" customWidth="1"/>
    <col min="9467" max="9467" width="2.42578125" style="1907" bestFit="1" customWidth="1"/>
    <col min="9468" max="9468" width="8.5703125" style="1907" customWidth="1"/>
    <col min="9469" max="9469" width="12.42578125" style="1907" customWidth="1"/>
    <col min="9470" max="9470" width="2.140625" style="1907" customWidth="1"/>
    <col min="9471" max="9471" width="9.42578125" style="1907" customWidth="1"/>
    <col min="9472" max="9716" width="11" style="1907"/>
    <col min="9717" max="9717" width="46.7109375" style="1907" bestFit="1" customWidth="1"/>
    <col min="9718" max="9718" width="11.85546875" style="1907" customWidth="1"/>
    <col min="9719" max="9719" width="12.42578125" style="1907" customWidth="1"/>
    <col min="9720" max="9720" width="12.5703125" style="1907" customWidth="1"/>
    <col min="9721" max="9721" width="11.7109375" style="1907" customWidth="1"/>
    <col min="9722" max="9722" width="10.7109375" style="1907" customWidth="1"/>
    <col min="9723" max="9723" width="2.42578125" style="1907" bestFit="1" customWidth="1"/>
    <col min="9724" max="9724" width="8.5703125" style="1907" customWidth="1"/>
    <col min="9725" max="9725" width="12.42578125" style="1907" customWidth="1"/>
    <col min="9726" max="9726" width="2.140625" style="1907" customWidth="1"/>
    <col min="9727" max="9727" width="9.42578125" style="1907" customWidth="1"/>
    <col min="9728" max="9972" width="11" style="1907"/>
    <col min="9973" max="9973" width="46.7109375" style="1907" bestFit="1" customWidth="1"/>
    <col min="9974" max="9974" width="11.85546875" style="1907" customWidth="1"/>
    <col min="9975" max="9975" width="12.42578125" style="1907" customWidth="1"/>
    <col min="9976" max="9976" width="12.5703125" style="1907" customWidth="1"/>
    <col min="9977" max="9977" width="11.7109375" style="1907" customWidth="1"/>
    <col min="9978" max="9978" width="10.7109375" style="1907" customWidth="1"/>
    <col min="9979" max="9979" width="2.42578125" style="1907" bestFit="1" customWidth="1"/>
    <col min="9980" max="9980" width="8.5703125" style="1907" customWidth="1"/>
    <col min="9981" max="9981" width="12.42578125" style="1907" customWidth="1"/>
    <col min="9982" max="9982" width="2.140625" style="1907" customWidth="1"/>
    <col min="9983" max="9983" width="9.42578125" style="1907" customWidth="1"/>
    <col min="9984" max="10228" width="11" style="1907"/>
    <col min="10229" max="10229" width="46.7109375" style="1907" bestFit="1" customWidth="1"/>
    <col min="10230" max="10230" width="11.85546875" style="1907" customWidth="1"/>
    <col min="10231" max="10231" width="12.42578125" style="1907" customWidth="1"/>
    <col min="10232" max="10232" width="12.5703125" style="1907" customWidth="1"/>
    <col min="10233" max="10233" width="11.7109375" style="1907" customWidth="1"/>
    <col min="10234" max="10234" width="10.7109375" style="1907" customWidth="1"/>
    <col min="10235" max="10235" width="2.42578125" style="1907" bestFit="1" customWidth="1"/>
    <col min="10236" max="10236" width="8.5703125" style="1907" customWidth="1"/>
    <col min="10237" max="10237" width="12.42578125" style="1907" customWidth="1"/>
    <col min="10238" max="10238" width="2.140625" style="1907" customWidth="1"/>
    <col min="10239" max="10239" width="9.42578125" style="1907" customWidth="1"/>
    <col min="10240" max="10484" width="11" style="1907"/>
    <col min="10485" max="10485" width="46.7109375" style="1907" bestFit="1" customWidth="1"/>
    <col min="10486" max="10486" width="11.85546875" style="1907" customWidth="1"/>
    <col min="10487" max="10487" width="12.42578125" style="1907" customWidth="1"/>
    <col min="10488" max="10488" width="12.5703125" style="1907" customWidth="1"/>
    <col min="10489" max="10489" width="11.7109375" style="1907" customWidth="1"/>
    <col min="10490" max="10490" width="10.7109375" style="1907" customWidth="1"/>
    <col min="10491" max="10491" width="2.42578125" style="1907" bestFit="1" customWidth="1"/>
    <col min="10492" max="10492" width="8.5703125" style="1907" customWidth="1"/>
    <col min="10493" max="10493" width="12.42578125" style="1907" customWidth="1"/>
    <col min="10494" max="10494" width="2.140625" style="1907" customWidth="1"/>
    <col min="10495" max="10495" width="9.42578125" style="1907" customWidth="1"/>
    <col min="10496" max="10740" width="11" style="1907"/>
    <col min="10741" max="10741" width="46.7109375" style="1907" bestFit="1" customWidth="1"/>
    <col min="10742" max="10742" width="11.85546875" style="1907" customWidth="1"/>
    <col min="10743" max="10743" width="12.42578125" style="1907" customWidth="1"/>
    <col min="10744" max="10744" width="12.5703125" style="1907" customWidth="1"/>
    <col min="10745" max="10745" width="11.7109375" style="1907" customWidth="1"/>
    <col min="10746" max="10746" width="10.7109375" style="1907" customWidth="1"/>
    <col min="10747" max="10747" width="2.42578125" style="1907" bestFit="1" customWidth="1"/>
    <col min="10748" max="10748" width="8.5703125" style="1907" customWidth="1"/>
    <col min="10749" max="10749" width="12.42578125" style="1907" customWidth="1"/>
    <col min="10750" max="10750" width="2.140625" style="1907" customWidth="1"/>
    <col min="10751" max="10751" width="9.42578125" style="1907" customWidth="1"/>
    <col min="10752" max="10996" width="11" style="1907"/>
    <col min="10997" max="10997" width="46.7109375" style="1907" bestFit="1" customWidth="1"/>
    <col min="10998" max="10998" width="11.85546875" style="1907" customWidth="1"/>
    <col min="10999" max="10999" width="12.42578125" style="1907" customWidth="1"/>
    <col min="11000" max="11000" width="12.5703125" style="1907" customWidth="1"/>
    <col min="11001" max="11001" width="11.7109375" style="1907" customWidth="1"/>
    <col min="11002" max="11002" width="10.7109375" style="1907" customWidth="1"/>
    <col min="11003" max="11003" width="2.42578125" style="1907" bestFit="1" customWidth="1"/>
    <col min="11004" max="11004" width="8.5703125" style="1907" customWidth="1"/>
    <col min="11005" max="11005" width="12.42578125" style="1907" customWidth="1"/>
    <col min="11006" max="11006" width="2.140625" style="1907" customWidth="1"/>
    <col min="11007" max="11007" width="9.42578125" style="1907" customWidth="1"/>
    <col min="11008" max="11252" width="11" style="1907"/>
    <col min="11253" max="11253" width="46.7109375" style="1907" bestFit="1" customWidth="1"/>
    <col min="11254" max="11254" width="11.85546875" style="1907" customWidth="1"/>
    <col min="11255" max="11255" width="12.42578125" style="1907" customWidth="1"/>
    <col min="11256" max="11256" width="12.5703125" style="1907" customWidth="1"/>
    <col min="11257" max="11257" width="11.7109375" style="1907" customWidth="1"/>
    <col min="11258" max="11258" width="10.7109375" style="1907" customWidth="1"/>
    <col min="11259" max="11259" width="2.42578125" style="1907" bestFit="1" customWidth="1"/>
    <col min="11260" max="11260" width="8.5703125" style="1907" customWidth="1"/>
    <col min="11261" max="11261" width="12.42578125" style="1907" customWidth="1"/>
    <col min="11262" max="11262" width="2.140625" style="1907" customWidth="1"/>
    <col min="11263" max="11263" width="9.42578125" style="1907" customWidth="1"/>
    <col min="11264" max="11508" width="11" style="1907"/>
    <col min="11509" max="11509" width="46.7109375" style="1907" bestFit="1" customWidth="1"/>
    <col min="11510" max="11510" width="11.85546875" style="1907" customWidth="1"/>
    <col min="11511" max="11511" width="12.42578125" style="1907" customWidth="1"/>
    <col min="11512" max="11512" width="12.5703125" style="1907" customWidth="1"/>
    <col min="11513" max="11513" width="11.7109375" style="1907" customWidth="1"/>
    <col min="11514" max="11514" width="10.7109375" style="1907" customWidth="1"/>
    <col min="11515" max="11515" width="2.42578125" style="1907" bestFit="1" customWidth="1"/>
    <col min="11516" max="11516" width="8.5703125" style="1907" customWidth="1"/>
    <col min="11517" max="11517" width="12.42578125" style="1907" customWidth="1"/>
    <col min="11518" max="11518" width="2.140625" style="1907" customWidth="1"/>
    <col min="11519" max="11519" width="9.42578125" style="1907" customWidth="1"/>
    <col min="11520" max="11764" width="11" style="1907"/>
    <col min="11765" max="11765" width="46.7109375" style="1907" bestFit="1" customWidth="1"/>
    <col min="11766" max="11766" width="11.85546875" style="1907" customWidth="1"/>
    <col min="11767" max="11767" width="12.42578125" style="1907" customWidth="1"/>
    <col min="11768" max="11768" width="12.5703125" style="1907" customWidth="1"/>
    <col min="11769" max="11769" width="11.7109375" style="1907" customWidth="1"/>
    <col min="11770" max="11770" width="10.7109375" style="1907" customWidth="1"/>
    <col min="11771" max="11771" width="2.42578125" style="1907" bestFit="1" customWidth="1"/>
    <col min="11772" max="11772" width="8.5703125" style="1907" customWidth="1"/>
    <col min="11773" max="11773" width="12.42578125" style="1907" customWidth="1"/>
    <col min="11774" max="11774" width="2.140625" style="1907" customWidth="1"/>
    <col min="11775" max="11775" width="9.42578125" style="1907" customWidth="1"/>
    <col min="11776" max="12020" width="11" style="1907"/>
    <col min="12021" max="12021" width="46.7109375" style="1907" bestFit="1" customWidth="1"/>
    <col min="12022" max="12022" width="11.85546875" style="1907" customWidth="1"/>
    <col min="12023" max="12023" width="12.42578125" style="1907" customWidth="1"/>
    <col min="12024" max="12024" width="12.5703125" style="1907" customWidth="1"/>
    <col min="12025" max="12025" width="11.7109375" style="1907" customWidth="1"/>
    <col min="12026" max="12026" width="10.7109375" style="1907" customWidth="1"/>
    <col min="12027" max="12027" width="2.42578125" style="1907" bestFit="1" customWidth="1"/>
    <col min="12028" max="12028" width="8.5703125" style="1907" customWidth="1"/>
    <col min="12029" max="12029" width="12.42578125" style="1907" customWidth="1"/>
    <col min="12030" max="12030" width="2.140625" style="1907" customWidth="1"/>
    <col min="12031" max="12031" width="9.42578125" style="1907" customWidth="1"/>
    <col min="12032" max="12276" width="11" style="1907"/>
    <col min="12277" max="12277" width="46.7109375" style="1907" bestFit="1" customWidth="1"/>
    <col min="12278" max="12278" width="11.85546875" style="1907" customWidth="1"/>
    <col min="12279" max="12279" width="12.42578125" style="1907" customWidth="1"/>
    <col min="12280" max="12280" width="12.5703125" style="1907" customWidth="1"/>
    <col min="12281" max="12281" width="11.7109375" style="1907" customWidth="1"/>
    <col min="12282" max="12282" width="10.7109375" style="1907" customWidth="1"/>
    <col min="12283" max="12283" width="2.42578125" style="1907" bestFit="1" customWidth="1"/>
    <col min="12284" max="12284" width="8.5703125" style="1907" customWidth="1"/>
    <col min="12285" max="12285" width="12.42578125" style="1907" customWidth="1"/>
    <col min="12286" max="12286" width="2.140625" style="1907" customWidth="1"/>
    <col min="12287" max="12287" width="9.42578125" style="1907" customWidth="1"/>
    <col min="12288" max="12532" width="11" style="1907"/>
    <col min="12533" max="12533" width="46.7109375" style="1907" bestFit="1" customWidth="1"/>
    <col min="12534" max="12534" width="11.85546875" style="1907" customWidth="1"/>
    <col min="12535" max="12535" width="12.42578125" style="1907" customWidth="1"/>
    <col min="12536" max="12536" width="12.5703125" style="1907" customWidth="1"/>
    <col min="12537" max="12537" width="11.7109375" style="1907" customWidth="1"/>
    <col min="12538" max="12538" width="10.7109375" style="1907" customWidth="1"/>
    <col min="12539" max="12539" width="2.42578125" style="1907" bestFit="1" customWidth="1"/>
    <col min="12540" max="12540" width="8.5703125" style="1907" customWidth="1"/>
    <col min="12541" max="12541" width="12.42578125" style="1907" customWidth="1"/>
    <col min="12542" max="12542" width="2.140625" style="1907" customWidth="1"/>
    <col min="12543" max="12543" width="9.42578125" style="1907" customWidth="1"/>
    <col min="12544" max="12788" width="11" style="1907"/>
    <col min="12789" max="12789" width="46.7109375" style="1907" bestFit="1" customWidth="1"/>
    <col min="12790" max="12790" width="11.85546875" style="1907" customWidth="1"/>
    <col min="12791" max="12791" width="12.42578125" style="1907" customWidth="1"/>
    <col min="12792" max="12792" width="12.5703125" style="1907" customWidth="1"/>
    <col min="12793" max="12793" width="11.7109375" style="1907" customWidth="1"/>
    <col min="12794" max="12794" width="10.7109375" style="1907" customWidth="1"/>
    <col min="12795" max="12795" width="2.42578125" style="1907" bestFit="1" customWidth="1"/>
    <col min="12796" max="12796" width="8.5703125" style="1907" customWidth="1"/>
    <col min="12797" max="12797" width="12.42578125" style="1907" customWidth="1"/>
    <col min="12798" max="12798" width="2.140625" style="1907" customWidth="1"/>
    <col min="12799" max="12799" width="9.42578125" style="1907" customWidth="1"/>
    <col min="12800" max="13044" width="11" style="1907"/>
    <col min="13045" max="13045" width="46.7109375" style="1907" bestFit="1" customWidth="1"/>
    <col min="13046" max="13046" width="11.85546875" style="1907" customWidth="1"/>
    <col min="13047" max="13047" width="12.42578125" style="1907" customWidth="1"/>
    <col min="13048" max="13048" width="12.5703125" style="1907" customWidth="1"/>
    <col min="13049" max="13049" width="11.7109375" style="1907" customWidth="1"/>
    <col min="13050" max="13050" width="10.7109375" style="1907" customWidth="1"/>
    <col min="13051" max="13051" width="2.42578125" style="1907" bestFit="1" customWidth="1"/>
    <col min="13052" max="13052" width="8.5703125" style="1907" customWidth="1"/>
    <col min="13053" max="13053" width="12.42578125" style="1907" customWidth="1"/>
    <col min="13054" max="13054" width="2.140625" style="1907" customWidth="1"/>
    <col min="13055" max="13055" width="9.42578125" style="1907" customWidth="1"/>
    <col min="13056" max="13300" width="11" style="1907"/>
    <col min="13301" max="13301" width="46.7109375" style="1907" bestFit="1" customWidth="1"/>
    <col min="13302" max="13302" width="11.85546875" style="1907" customWidth="1"/>
    <col min="13303" max="13303" width="12.42578125" style="1907" customWidth="1"/>
    <col min="13304" max="13304" width="12.5703125" style="1907" customWidth="1"/>
    <col min="13305" max="13305" width="11.7109375" style="1907" customWidth="1"/>
    <col min="13306" max="13306" width="10.7109375" style="1907" customWidth="1"/>
    <col min="13307" max="13307" width="2.42578125" style="1907" bestFit="1" customWidth="1"/>
    <col min="13308" max="13308" width="8.5703125" style="1907" customWidth="1"/>
    <col min="13309" max="13309" width="12.42578125" style="1907" customWidth="1"/>
    <col min="13310" max="13310" width="2.140625" style="1907" customWidth="1"/>
    <col min="13311" max="13311" width="9.42578125" style="1907" customWidth="1"/>
    <col min="13312" max="13556" width="11" style="1907"/>
    <col min="13557" max="13557" width="46.7109375" style="1907" bestFit="1" customWidth="1"/>
    <col min="13558" max="13558" width="11.85546875" style="1907" customWidth="1"/>
    <col min="13559" max="13559" width="12.42578125" style="1907" customWidth="1"/>
    <col min="13560" max="13560" width="12.5703125" style="1907" customWidth="1"/>
    <col min="13561" max="13561" width="11.7109375" style="1907" customWidth="1"/>
    <col min="13562" max="13562" width="10.7109375" style="1907" customWidth="1"/>
    <col min="13563" max="13563" width="2.42578125" style="1907" bestFit="1" customWidth="1"/>
    <col min="13564" max="13564" width="8.5703125" style="1907" customWidth="1"/>
    <col min="13565" max="13565" width="12.42578125" style="1907" customWidth="1"/>
    <col min="13566" max="13566" width="2.140625" style="1907" customWidth="1"/>
    <col min="13567" max="13567" width="9.42578125" style="1907" customWidth="1"/>
    <col min="13568" max="13812" width="11" style="1907"/>
    <col min="13813" max="13813" width="46.7109375" style="1907" bestFit="1" customWidth="1"/>
    <col min="13814" max="13814" width="11.85546875" style="1907" customWidth="1"/>
    <col min="13815" max="13815" width="12.42578125" style="1907" customWidth="1"/>
    <col min="13816" max="13816" width="12.5703125" style="1907" customWidth="1"/>
    <col min="13817" max="13817" width="11.7109375" style="1907" customWidth="1"/>
    <col min="13818" max="13818" width="10.7109375" style="1907" customWidth="1"/>
    <col min="13819" max="13819" width="2.42578125" style="1907" bestFit="1" customWidth="1"/>
    <col min="13820" max="13820" width="8.5703125" style="1907" customWidth="1"/>
    <col min="13821" max="13821" width="12.42578125" style="1907" customWidth="1"/>
    <col min="13822" max="13822" width="2.140625" style="1907" customWidth="1"/>
    <col min="13823" max="13823" width="9.42578125" style="1907" customWidth="1"/>
    <col min="13824" max="14068" width="11" style="1907"/>
    <col min="14069" max="14069" width="46.7109375" style="1907" bestFit="1" customWidth="1"/>
    <col min="14070" max="14070" width="11.85546875" style="1907" customWidth="1"/>
    <col min="14071" max="14071" width="12.42578125" style="1907" customWidth="1"/>
    <col min="14072" max="14072" width="12.5703125" style="1907" customWidth="1"/>
    <col min="14073" max="14073" width="11.7109375" style="1907" customWidth="1"/>
    <col min="14074" max="14074" width="10.7109375" style="1907" customWidth="1"/>
    <col min="14075" max="14075" width="2.42578125" style="1907" bestFit="1" customWidth="1"/>
    <col min="14076" max="14076" width="8.5703125" style="1907" customWidth="1"/>
    <col min="14077" max="14077" width="12.42578125" style="1907" customWidth="1"/>
    <col min="14078" max="14078" width="2.140625" style="1907" customWidth="1"/>
    <col min="14079" max="14079" width="9.42578125" style="1907" customWidth="1"/>
    <col min="14080" max="14324" width="11" style="1907"/>
    <col min="14325" max="14325" width="46.7109375" style="1907" bestFit="1" customWidth="1"/>
    <col min="14326" max="14326" width="11.85546875" style="1907" customWidth="1"/>
    <col min="14327" max="14327" width="12.42578125" style="1907" customWidth="1"/>
    <col min="14328" max="14328" width="12.5703125" style="1907" customWidth="1"/>
    <col min="14329" max="14329" width="11.7109375" style="1907" customWidth="1"/>
    <col min="14330" max="14330" width="10.7109375" style="1907" customWidth="1"/>
    <col min="14331" max="14331" width="2.42578125" style="1907" bestFit="1" customWidth="1"/>
    <col min="14332" max="14332" width="8.5703125" style="1907" customWidth="1"/>
    <col min="14333" max="14333" width="12.42578125" style="1907" customWidth="1"/>
    <col min="14334" max="14334" width="2.140625" style="1907" customWidth="1"/>
    <col min="14335" max="14335" width="9.42578125" style="1907" customWidth="1"/>
    <col min="14336" max="14580" width="11" style="1907"/>
    <col min="14581" max="14581" width="46.7109375" style="1907" bestFit="1" customWidth="1"/>
    <col min="14582" max="14582" width="11.85546875" style="1907" customWidth="1"/>
    <col min="14583" max="14583" width="12.42578125" style="1907" customWidth="1"/>
    <col min="14584" max="14584" width="12.5703125" style="1907" customWidth="1"/>
    <col min="14585" max="14585" width="11.7109375" style="1907" customWidth="1"/>
    <col min="14586" max="14586" width="10.7109375" style="1907" customWidth="1"/>
    <col min="14587" max="14587" width="2.42578125" style="1907" bestFit="1" customWidth="1"/>
    <col min="14588" max="14588" width="8.5703125" style="1907" customWidth="1"/>
    <col min="14589" max="14589" width="12.42578125" style="1907" customWidth="1"/>
    <col min="14590" max="14590" width="2.140625" style="1907" customWidth="1"/>
    <col min="14591" max="14591" width="9.42578125" style="1907" customWidth="1"/>
    <col min="14592" max="14836" width="11" style="1907"/>
    <col min="14837" max="14837" width="46.7109375" style="1907" bestFit="1" customWidth="1"/>
    <col min="14838" max="14838" width="11.85546875" style="1907" customWidth="1"/>
    <col min="14839" max="14839" width="12.42578125" style="1907" customWidth="1"/>
    <col min="14840" max="14840" width="12.5703125" style="1907" customWidth="1"/>
    <col min="14841" max="14841" width="11.7109375" style="1907" customWidth="1"/>
    <col min="14842" max="14842" width="10.7109375" style="1907" customWidth="1"/>
    <col min="14843" max="14843" width="2.42578125" style="1907" bestFit="1" customWidth="1"/>
    <col min="14844" max="14844" width="8.5703125" style="1907" customWidth="1"/>
    <col min="14845" max="14845" width="12.42578125" style="1907" customWidth="1"/>
    <col min="14846" max="14846" width="2.140625" style="1907" customWidth="1"/>
    <col min="14847" max="14847" width="9.42578125" style="1907" customWidth="1"/>
    <col min="14848" max="15092" width="11" style="1907"/>
    <col min="15093" max="15093" width="46.7109375" style="1907" bestFit="1" customWidth="1"/>
    <col min="15094" max="15094" width="11.85546875" style="1907" customWidth="1"/>
    <col min="15095" max="15095" width="12.42578125" style="1907" customWidth="1"/>
    <col min="15096" max="15096" width="12.5703125" style="1907" customWidth="1"/>
    <col min="15097" max="15097" width="11.7109375" style="1907" customWidth="1"/>
    <col min="15098" max="15098" width="10.7109375" style="1907" customWidth="1"/>
    <col min="15099" max="15099" width="2.42578125" style="1907" bestFit="1" customWidth="1"/>
    <col min="15100" max="15100" width="8.5703125" style="1907" customWidth="1"/>
    <col min="15101" max="15101" width="12.42578125" style="1907" customWidth="1"/>
    <col min="15102" max="15102" width="2.140625" style="1907" customWidth="1"/>
    <col min="15103" max="15103" width="9.42578125" style="1907" customWidth="1"/>
    <col min="15104" max="15348" width="11" style="1907"/>
    <col min="15349" max="15349" width="46.7109375" style="1907" bestFit="1" customWidth="1"/>
    <col min="15350" max="15350" width="11.85546875" style="1907" customWidth="1"/>
    <col min="15351" max="15351" width="12.42578125" style="1907" customWidth="1"/>
    <col min="15352" max="15352" width="12.5703125" style="1907" customWidth="1"/>
    <col min="15353" max="15353" width="11.7109375" style="1907" customWidth="1"/>
    <col min="15354" max="15354" width="10.7109375" style="1907" customWidth="1"/>
    <col min="15355" max="15355" width="2.42578125" style="1907" bestFit="1" customWidth="1"/>
    <col min="15356" max="15356" width="8.5703125" style="1907" customWidth="1"/>
    <col min="15357" max="15357" width="12.42578125" style="1907" customWidth="1"/>
    <col min="15358" max="15358" width="2.140625" style="1907" customWidth="1"/>
    <col min="15359" max="15359" width="9.42578125" style="1907" customWidth="1"/>
    <col min="15360" max="15604" width="11" style="1907"/>
    <col min="15605" max="15605" width="46.7109375" style="1907" bestFit="1" customWidth="1"/>
    <col min="15606" max="15606" width="11.85546875" style="1907" customWidth="1"/>
    <col min="15607" max="15607" width="12.42578125" style="1907" customWidth="1"/>
    <col min="15608" max="15608" width="12.5703125" style="1907" customWidth="1"/>
    <col min="15609" max="15609" width="11.7109375" style="1907" customWidth="1"/>
    <col min="15610" max="15610" width="10.7109375" style="1907" customWidth="1"/>
    <col min="15611" max="15611" width="2.42578125" style="1907" bestFit="1" customWidth="1"/>
    <col min="15612" max="15612" width="8.5703125" style="1907" customWidth="1"/>
    <col min="15613" max="15613" width="12.42578125" style="1907" customWidth="1"/>
    <col min="15614" max="15614" width="2.140625" style="1907" customWidth="1"/>
    <col min="15615" max="15615" width="9.42578125" style="1907" customWidth="1"/>
    <col min="15616" max="15860" width="11" style="1907"/>
    <col min="15861" max="15861" width="46.7109375" style="1907" bestFit="1" customWidth="1"/>
    <col min="15862" max="15862" width="11.85546875" style="1907" customWidth="1"/>
    <col min="15863" max="15863" width="12.42578125" style="1907" customWidth="1"/>
    <col min="15864" max="15864" width="12.5703125" style="1907" customWidth="1"/>
    <col min="15865" max="15865" width="11.7109375" style="1907" customWidth="1"/>
    <col min="15866" max="15866" width="10.7109375" style="1907" customWidth="1"/>
    <col min="15867" max="15867" width="2.42578125" style="1907" bestFit="1" customWidth="1"/>
    <col min="15868" max="15868" width="8.5703125" style="1907" customWidth="1"/>
    <col min="15869" max="15869" width="12.42578125" style="1907" customWidth="1"/>
    <col min="15870" max="15870" width="2.140625" style="1907" customWidth="1"/>
    <col min="15871" max="15871" width="9.42578125" style="1907" customWidth="1"/>
    <col min="15872" max="16116" width="11" style="1907"/>
    <col min="16117" max="16117" width="46.7109375" style="1907" bestFit="1" customWidth="1"/>
    <col min="16118" max="16118" width="11.85546875" style="1907" customWidth="1"/>
    <col min="16119" max="16119" width="12.42578125" style="1907" customWidth="1"/>
    <col min="16120" max="16120" width="12.5703125" style="1907" customWidth="1"/>
    <col min="16121" max="16121" width="11.7109375" style="1907" customWidth="1"/>
    <col min="16122" max="16122" width="10.7109375" style="1907" customWidth="1"/>
    <col min="16123" max="16123" width="2.42578125" style="1907" bestFit="1" customWidth="1"/>
    <col min="16124" max="16124" width="8.5703125" style="1907" customWidth="1"/>
    <col min="16125" max="16125" width="12.42578125" style="1907" customWidth="1"/>
    <col min="16126" max="16126" width="2.140625" style="1907" customWidth="1"/>
    <col min="16127" max="16127" width="9.42578125" style="1907" customWidth="1"/>
    <col min="16128" max="16384" width="11" style="1907"/>
  </cols>
  <sheetData>
    <row r="1" spans="1:19" ht="17.100000000000001" customHeight="1">
      <c r="A1" s="3289" t="s">
        <v>1944</v>
      </c>
      <c r="B1" s="3289"/>
      <c r="C1" s="3289"/>
      <c r="D1" s="3289"/>
      <c r="E1" s="3289"/>
      <c r="F1" s="3289"/>
      <c r="G1" s="3289"/>
      <c r="H1" s="3289"/>
      <c r="I1" s="3289"/>
    </row>
    <row r="2" spans="1:19" ht="17.100000000000001" customHeight="1">
      <c r="A2" s="3310" t="s">
        <v>33</v>
      </c>
      <c r="B2" s="3310"/>
      <c r="C2" s="3310"/>
      <c r="D2" s="3310"/>
      <c r="E2" s="3310"/>
      <c r="F2" s="3310"/>
      <c r="G2" s="3310"/>
      <c r="H2" s="3310"/>
      <c r="I2" s="3310"/>
    </row>
    <row r="3" spans="1:19" ht="17.100000000000001" customHeight="1">
      <c r="A3" s="3310" t="s">
        <v>1674</v>
      </c>
      <c r="B3" s="3310"/>
      <c r="C3" s="3310"/>
      <c r="D3" s="3310"/>
      <c r="E3" s="3310"/>
      <c r="F3" s="3310"/>
      <c r="G3" s="3310"/>
      <c r="H3" s="3310"/>
      <c r="I3" s="3310"/>
    </row>
    <row r="4" spans="1:19" ht="17.100000000000001" customHeight="1" thickBot="1">
      <c r="H4" s="3291" t="s">
        <v>1673</v>
      </c>
      <c r="I4" s="3291"/>
    </row>
    <row r="5" spans="1:19" ht="20.25" customHeight="1" thickTop="1">
      <c r="A5" s="3318" t="s">
        <v>56</v>
      </c>
      <c r="B5" s="2015">
        <f>'41.ODCS'!B5</f>
        <v>2024</v>
      </c>
      <c r="C5" s="2015">
        <f>'41.ODCS'!C5</f>
        <v>2025</v>
      </c>
      <c r="D5" s="2015">
        <f>'41.ODCS'!D5</f>
        <v>2025</v>
      </c>
      <c r="E5" s="2015">
        <f>'41.ODCS'!E5</f>
        <v>2026</v>
      </c>
      <c r="F5" s="3321" t="str">
        <f>'41.ODCS'!F5</f>
        <v>Changes during Nine months</v>
      </c>
      <c r="G5" s="3321"/>
      <c r="H5" s="3321"/>
      <c r="I5" s="3322"/>
    </row>
    <row r="6" spans="1:19" ht="15.75">
      <c r="A6" s="3319"/>
      <c r="B6" s="3287" t="str">
        <f>'41.ODCS'!B6</f>
        <v>Jul</v>
      </c>
      <c r="C6" s="3287" t="str">
        <f>'41.ODCS'!C6</f>
        <v xml:space="preserve">Apr (R) </v>
      </c>
      <c r="D6" s="3287" t="str">
        <f>'41.ODCS'!D6</f>
        <v xml:space="preserve">Jul (R) </v>
      </c>
      <c r="E6" s="3287" t="str">
        <f>'41.ODCS'!E6</f>
        <v>Apr (P)</v>
      </c>
      <c r="F6" s="3323" t="str">
        <f>'41.ODCS'!F6</f>
        <v>2024/25</v>
      </c>
      <c r="G6" s="3323"/>
      <c r="H6" s="3323" t="str">
        <f>'41.ODCS'!H6</f>
        <v>2025/26</v>
      </c>
      <c r="I6" s="3297"/>
      <c r="J6" s="2003"/>
    </row>
    <row r="7" spans="1:19" ht="15.75">
      <c r="A7" s="3320"/>
      <c r="B7" s="3317"/>
      <c r="C7" s="3317"/>
      <c r="D7" s="3317"/>
      <c r="E7" s="3317"/>
      <c r="F7" s="2026" t="str">
        <f>'41.ODCS'!F7</f>
        <v>Amount</v>
      </c>
      <c r="G7" s="2026" t="str">
        <f>'41.ODCS'!G7</f>
        <v>Percent</v>
      </c>
      <c r="H7" s="2026" t="str">
        <f>'41.ODCS'!H7</f>
        <v>Amount</v>
      </c>
      <c r="I7" s="2025" t="str">
        <f>'41.ODCS'!I7</f>
        <v>Percent</v>
      </c>
      <c r="J7" s="2003"/>
    </row>
    <row r="8" spans="1:19" ht="24.75" customHeight="1">
      <c r="A8" s="1977" t="s">
        <v>1770</v>
      </c>
      <c r="B8" s="1950">
        <v>5746999.6900482075</v>
      </c>
      <c r="C8" s="1950">
        <v>6111380.9896459458</v>
      </c>
      <c r="D8" s="1950">
        <v>6531868.7622482758</v>
      </c>
      <c r="E8" s="1950">
        <v>7121085.3411867535</v>
      </c>
      <c r="F8" s="1950">
        <v>364381.29959773831</v>
      </c>
      <c r="G8" s="2040">
        <v>6.3403744431850111</v>
      </c>
      <c r="H8" s="1950">
        <v>589216.57893847767</v>
      </c>
      <c r="I8" s="1944">
        <v>9.0206432551726383</v>
      </c>
      <c r="K8" s="1912"/>
      <c r="L8" s="1912"/>
      <c r="M8" s="1912"/>
      <c r="N8" s="1912"/>
      <c r="O8" s="1912"/>
      <c r="P8" s="1910"/>
      <c r="Q8" s="1910"/>
      <c r="R8" s="1910"/>
      <c r="S8" s="1910"/>
    </row>
    <row r="9" spans="1:19" ht="24.75" customHeight="1">
      <c r="A9" s="1939" t="s">
        <v>1769</v>
      </c>
      <c r="B9" s="1938">
        <v>362012.97413866251</v>
      </c>
      <c r="C9" s="1938">
        <v>375197.77276096574</v>
      </c>
      <c r="D9" s="1938">
        <v>502851.00209035806</v>
      </c>
      <c r="E9" s="1938">
        <v>534785.7848120014</v>
      </c>
      <c r="F9" s="1938">
        <v>13184.798622303235</v>
      </c>
      <c r="G9" s="2035">
        <v>3.6420790314694735</v>
      </c>
      <c r="H9" s="1938">
        <v>31934.782721643336</v>
      </c>
      <c r="I9" s="2034">
        <v>6.3507445722271685</v>
      </c>
      <c r="K9" s="1912"/>
      <c r="L9" s="1912"/>
      <c r="M9" s="1912"/>
      <c r="N9" s="1912"/>
      <c r="O9" s="1912"/>
      <c r="P9" s="1910"/>
      <c r="Q9" s="1910"/>
      <c r="R9" s="1910"/>
      <c r="S9" s="1910"/>
    </row>
    <row r="10" spans="1:19" ht="24.75" customHeight="1">
      <c r="A10" s="1939" t="s">
        <v>1764</v>
      </c>
      <c r="B10" s="1938">
        <v>340752.06619908061</v>
      </c>
      <c r="C10" s="1938">
        <v>351532.26490918139</v>
      </c>
      <c r="D10" s="1938">
        <v>478252.63075975981</v>
      </c>
      <c r="E10" s="1938">
        <v>506745.62071840191</v>
      </c>
      <c r="F10" s="1938">
        <v>10780.198710100784</v>
      </c>
      <c r="G10" s="2035">
        <v>3.1636488166744003</v>
      </c>
      <c r="H10" s="1938">
        <v>28492.989958642109</v>
      </c>
      <c r="I10" s="2034">
        <v>5.957727804524084</v>
      </c>
      <c r="K10" s="1912"/>
      <c r="L10" s="1912"/>
      <c r="M10" s="1912"/>
      <c r="N10" s="1912"/>
      <c r="O10" s="1912"/>
      <c r="P10" s="1910"/>
      <c r="Q10" s="1910"/>
      <c r="R10" s="1910"/>
      <c r="S10" s="1910"/>
    </row>
    <row r="11" spans="1:19" ht="24.75" customHeight="1">
      <c r="A11" s="1939" t="s">
        <v>1763</v>
      </c>
      <c r="B11" s="1938">
        <v>21260.907939581906</v>
      </c>
      <c r="C11" s="1938">
        <v>23665.507851784321</v>
      </c>
      <c r="D11" s="1938">
        <v>24598.371330598235</v>
      </c>
      <c r="E11" s="1938">
        <v>28040.164093599491</v>
      </c>
      <c r="F11" s="1938">
        <v>2404.599912202415</v>
      </c>
      <c r="G11" s="2035">
        <v>11.309958723473505</v>
      </c>
      <c r="H11" s="1938">
        <v>3441.7927630012564</v>
      </c>
      <c r="I11" s="2034">
        <v>13.99195384419604</v>
      </c>
      <c r="K11" s="1912"/>
      <c r="L11" s="1912"/>
      <c r="M11" s="1912"/>
      <c r="N11" s="1912"/>
      <c r="O11" s="1912"/>
      <c r="P11" s="1910"/>
      <c r="Q11" s="1910"/>
      <c r="R11" s="1910"/>
      <c r="S11" s="1910"/>
    </row>
    <row r="12" spans="1:19" ht="24.75" customHeight="1">
      <c r="A12" s="1939" t="s">
        <v>1768</v>
      </c>
      <c r="B12" s="1938">
        <v>1752142.7259639699</v>
      </c>
      <c r="C12" s="1938">
        <v>2186150.8385982336</v>
      </c>
      <c r="D12" s="1938">
        <v>2391465.6540292562</v>
      </c>
      <c r="E12" s="1938">
        <v>3187726.9963201205</v>
      </c>
      <c r="F12" s="1938">
        <v>434008.1126342637</v>
      </c>
      <c r="G12" s="2035">
        <v>24.770134658721197</v>
      </c>
      <c r="H12" s="1938">
        <v>796261.34229086433</v>
      </c>
      <c r="I12" s="2034">
        <v>33.295955597325225</v>
      </c>
      <c r="K12" s="1912"/>
      <c r="L12" s="1912"/>
      <c r="M12" s="1912"/>
      <c r="N12" s="1912"/>
      <c r="O12" s="1912"/>
      <c r="P12" s="1910"/>
      <c r="Q12" s="1910"/>
      <c r="R12" s="1910"/>
      <c r="S12" s="1910"/>
    </row>
    <row r="13" spans="1:19" ht="24.75" customHeight="1">
      <c r="A13" s="1939" t="s">
        <v>1764</v>
      </c>
      <c r="B13" s="1938">
        <v>1731965.6514728072</v>
      </c>
      <c r="C13" s="1938">
        <v>2161701.5987309427</v>
      </c>
      <c r="D13" s="1938">
        <v>2364035.27064117</v>
      </c>
      <c r="E13" s="1938">
        <v>3153086.5287649571</v>
      </c>
      <c r="F13" s="1938">
        <v>429735.94725813554</v>
      </c>
      <c r="G13" s="2035">
        <v>24.812036364156651</v>
      </c>
      <c r="H13" s="1938">
        <v>789051.25812378712</v>
      </c>
      <c r="I13" s="2034">
        <v>33.377304811098774</v>
      </c>
      <c r="K13" s="1912"/>
      <c r="L13" s="1912"/>
      <c r="M13" s="1912"/>
      <c r="N13" s="1912"/>
      <c r="O13" s="1912"/>
      <c r="P13" s="1910"/>
      <c r="Q13" s="1910"/>
      <c r="R13" s="1910"/>
      <c r="S13" s="1910"/>
    </row>
    <row r="14" spans="1:19" ht="24.75" customHeight="1">
      <c r="A14" s="1939" t="s">
        <v>1763</v>
      </c>
      <c r="B14" s="1938">
        <v>20177.074491162784</v>
      </c>
      <c r="C14" s="1938">
        <v>24449.239867290747</v>
      </c>
      <c r="D14" s="1938">
        <v>27430.383388086324</v>
      </c>
      <c r="E14" s="1938">
        <v>34640.467555163326</v>
      </c>
      <c r="F14" s="1938">
        <v>4272.1653761279631</v>
      </c>
      <c r="G14" s="2035">
        <v>21.173363750027779</v>
      </c>
      <c r="H14" s="1938">
        <v>7210.0841670770023</v>
      </c>
      <c r="I14" s="2034">
        <v>26.285028776551901</v>
      </c>
      <c r="K14" s="1912"/>
      <c r="L14" s="1912"/>
      <c r="M14" s="1912"/>
      <c r="N14" s="1912"/>
      <c r="O14" s="1912"/>
      <c r="P14" s="1910"/>
      <c r="Q14" s="1910"/>
      <c r="R14" s="1910"/>
      <c r="S14" s="1910"/>
    </row>
    <row r="15" spans="1:19" ht="24.75" customHeight="1">
      <c r="A15" s="1939" t="s">
        <v>1767</v>
      </c>
      <c r="B15" s="1938">
        <v>3177729.8824535832</v>
      </c>
      <c r="C15" s="1938">
        <v>3067370.5389132714</v>
      </c>
      <c r="D15" s="1938">
        <v>3112937.989238726</v>
      </c>
      <c r="E15" s="1938">
        <v>2758083.5109373778</v>
      </c>
      <c r="F15" s="1938">
        <v>-110359.34354031179</v>
      </c>
      <c r="G15" s="2035">
        <v>-3.4728988184200644</v>
      </c>
      <c r="H15" s="1938">
        <v>-354854.47830134816</v>
      </c>
      <c r="I15" s="2034">
        <v>-11.399342984924939</v>
      </c>
      <c r="K15" s="1912"/>
      <c r="L15" s="1912"/>
      <c r="M15" s="1912"/>
      <c r="N15" s="1912"/>
      <c r="O15" s="1912"/>
      <c r="P15" s="1910"/>
      <c r="Q15" s="1910"/>
      <c r="R15" s="1910"/>
      <c r="S15" s="1910"/>
    </row>
    <row r="16" spans="1:19" ht="24.75" customHeight="1">
      <c r="A16" s="1939" t="s">
        <v>1764</v>
      </c>
      <c r="B16" s="1938">
        <v>3158976.3703879584</v>
      </c>
      <c r="C16" s="1938">
        <v>3048285.6683605164</v>
      </c>
      <c r="D16" s="1938">
        <v>3092141.2951841108</v>
      </c>
      <c r="E16" s="1938">
        <v>2735751.797989388</v>
      </c>
      <c r="F16" s="1938">
        <v>-110690.70202744193</v>
      </c>
      <c r="G16" s="2035">
        <v>-3.5040053817764973</v>
      </c>
      <c r="H16" s="1938">
        <v>-356389.49719472276</v>
      </c>
      <c r="I16" s="2034">
        <v>-11.525653686970433</v>
      </c>
      <c r="K16" s="1912"/>
      <c r="L16" s="1912"/>
      <c r="M16" s="1912"/>
      <c r="N16" s="1912"/>
      <c r="O16" s="1912"/>
      <c r="P16" s="1910"/>
      <c r="Q16" s="1910"/>
      <c r="R16" s="1910"/>
      <c r="S16" s="1910"/>
    </row>
    <row r="17" spans="1:19" ht="24.75" customHeight="1">
      <c r="A17" s="1939" t="s">
        <v>1763</v>
      </c>
      <c r="B17" s="1938">
        <v>18753.512065625</v>
      </c>
      <c r="C17" s="1938">
        <v>19084.870552755005</v>
      </c>
      <c r="D17" s="1938">
        <v>20796.694054615</v>
      </c>
      <c r="E17" s="1938">
        <v>22331.712947989996</v>
      </c>
      <c r="F17" s="1938">
        <v>331.35848713000451</v>
      </c>
      <c r="G17" s="2035">
        <v>1.7669143036806494</v>
      </c>
      <c r="H17" s="1938">
        <v>1535.018893374996</v>
      </c>
      <c r="I17" s="2034">
        <v>7.3810716710253255</v>
      </c>
      <c r="K17" s="1912"/>
      <c r="L17" s="1912"/>
      <c r="M17" s="1912"/>
      <c r="N17" s="1912"/>
      <c r="O17" s="1912"/>
      <c r="P17" s="1910"/>
      <c r="Q17" s="1910"/>
      <c r="R17" s="1910"/>
      <c r="S17" s="1910"/>
    </row>
    <row r="18" spans="1:19" ht="24.75" customHeight="1">
      <c r="A18" s="1939" t="s">
        <v>1766</v>
      </c>
      <c r="B18" s="1938">
        <v>415443.85665961623</v>
      </c>
      <c r="C18" s="1938">
        <v>437361.8710661091</v>
      </c>
      <c r="D18" s="1938">
        <v>480973.07510090695</v>
      </c>
      <c r="E18" s="1938">
        <v>591045.49881180061</v>
      </c>
      <c r="F18" s="1938">
        <v>21918.014406492875</v>
      </c>
      <c r="G18" s="2035">
        <v>5.275806599410342</v>
      </c>
      <c r="H18" s="1938">
        <v>110072.42371089366</v>
      </c>
      <c r="I18" s="2034">
        <v>22.885360825613937</v>
      </c>
      <c r="K18" s="1912"/>
      <c r="L18" s="1912"/>
      <c r="M18" s="1912"/>
      <c r="N18" s="1912"/>
      <c r="O18" s="1912"/>
      <c r="P18" s="1910"/>
      <c r="Q18" s="1910"/>
      <c r="R18" s="1910"/>
      <c r="S18" s="1910"/>
    </row>
    <row r="19" spans="1:19" ht="24.75" customHeight="1">
      <c r="A19" s="1939" t="s">
        <v>1764</v>
      </c>
      <c r="B19" s="1938">
        <v>404431.98997505644</v>
      </c>
      <c r="C19" s="1938">
        <v>428581.54867756448</v>
      </c>
      <c r="D19" s="1938">
        <v>471446.68039800017</v>
      </c>
      <c r="E19" s="1938">
        <v>582216.09251661703</v>
      </c>
      <c r="F19" s="1938">
        <v>24149.558702508046</v>
      </c>
      <c r="G19" s="2035">
        <v>5.9712286122562865</v>
      </c>
      <c r="H19" s="1938">
        <v>110769.41211861686</v>
      </c>
      <c r="I19" s="2034">
        <v>23.495639427369426</v>
      </c>
      <c r="K19" s="1912"/>
      <c r="L19" s="1912"/>
      <c r="M19" s="1912"/>
      <c r="N19" s="1912"/>
      <c r="O19" s="1912"/>
      <c r="P19" s="1910"/>
      <c r="Q19" s="1910"/>
      <c r="R19" s="1910"/>
      <c r="S19" s="1910"/>
    </row>
    <row r="20" spans="1:19" ht="24.75" customHeight="1">
      <c r="A20" s="1939" t="s">
        <v>1763</v>
      </c>
      <c r="B20" s="1938">
        <v>11011.8666845598</v>
      </c>
      <c r="C20" s="1938">
        <v>8780.3223885445987</v>
      </c>
      <c r="D20" s="1938">
        <v>9526.3947029067986</v>
      </c>
      <c r="E20" s="1938">
        <v>8829.4062951835604</v>
      </c>
      <c r="F20" s="1938">
        <v>-2231.5442960152013</v>
      </c>
      <c r="G20" s="2035">
        <v>-20.264904760826276</v>
      </c>
      <c r="H20" s="1938">
        <v>-696.9884077232382</v>
      </c>
      <c r="I20" s="2034">
        <v>-7.3163922917298967</v>
      </c>
      <c r="K20" s="1912"/>
      <c r="L20" s="1912"/>
      <c r="M20" s="1912"/>
      <c r="N20" s="1912"/>
      <c r="O20" s="1912"/>
      <c r="P20" s="1910"/>
      <c r="Q20" s="1910"/>
      <c r="R20" s="1910"/>
      <c r="S20" s="1910"/>
    </row>
    <row r="21" spans="1:19" ht="24.75" customHeight="1">
      <c r="A21" s="1939" t="s">
        <v>1765</v>
      </c>
      <c r="B21" s="1938">
        <v>39670.250832375212</v>
      </c>
      <c r="C21" s="1938">
        <v>45299.968307365809</v>
      </c>
      <c r="D21" s="1938">
        <v>43641.041789028306</v>
      </c>
      <c r="E21" s="1938">
        <v>49443.550305452169</v>
      </c>
      <c r="F21" s="1938">
        <v>5629.7174749905971</v>
      </c>
      <c r="G21" s="2035">
        <v>14.191282779578845</v>
      </c>
      <c r="H21" s="1938">
        <v>5802.5085164238626</v>
      </c>
      <c r="I21" s="2034">
        <v>13.295989918101951</v>
      </c>
      <c r="K21" s="1912"/>
      <c r="L21" s="1912"/>
      <c r="M21" s="1912"/>
      <c r="N21" s="1912"/>
      <c r="O21" s="1912"/>
      <c r="P21" s="1910"/>
      <c r="Q21" s="1910"/>
      <c r="R21" s="1910"/>
      <c r="S21" s="1910"/>
    </row>
    <row r="22" spans="1:19" ht="24.75" customHeight="1">
      <c r="A22" s="1939" t="s">
        <v>1764</v>
      </c>
      <c r="B22" s="1938">
        <v>39665.896248825215</v>
      </c>
      <c r="C22" s="1938">
        <v>45299.266357005807</v>
      </c>
      <c r="D22" s="1938">
        <v>43640.200654396707</v>
      </c>
      <c r="E22" s="1938">
        <v>49441.845620512569</v>
      </c>
      <c r="F22" s="1938">
        <v>5633.3701081805921</v>
      </c>
      <c r="G22" s="2035">
        <v>14.202049218407451</v>
      </c>
      <c r="H22" s="1938">
        <v>5801.6449661158622</v>
      </c>
      <c r="I22" s="2034">
        <v>13.294267393638467</v>
      </c>
      <c r="K22" s="1912"/>
      <c r="L22" s="1912"/>
      <c r="M22" s="1912"/>
      <c r="N22" s="1912"/>
      <c r="O22" s="1912"/>
      <c r="P22" s="1910"/>
      <c r="Q22" s="1910"/>
      <c r="R22" s="1910"/>
      <c r="S22" s="1910"/>
    </row>
    <row r="23" spans="1:19" ht="24.75" customHeight="1">
      <c r="A23" s="1939" t="s">
        <v>1763</v>
      </c>
      <c r="B23" s="1938">
        <v>4.3545835500000001</v>
      </c>
      <c r="C23" s="1938">
        <v>0.70195036000000011</v>
      </c>
      <c r="D23" s="1938">
        <v>0.84113463160000013</v>
      </c>
      <c r="E23" s="1938">
        <v>1.7046849395999999</v>
      </c>
      <c r="F23" s="1938">
        <v>-3.65263319</v>
      </c>
      <c r="G23" s="2035">
        <v>-83.880195386307378</v>
      </c>
      <c r="H23" s="1938">
        <v>0.86355030799999977</v>
      </c>
      <c r="I23" s="2034">
        <v>102.66493324111036</v>
      </c>
      <c r="K23" s="1912"/>
      <c r="L23" s="1912"/>
      <c r="M23" s="1912"/>
      <c r="N23" s="1912"/>
      <c r="O23" s="1912"/>
      <c r="P23" s="1910"/>
      <c r="Q23" s="1910"/>
      <c r="R23" s="1910"/>
      <c r="S23" s="1910"/>
    </row>
    <row r="24" spans="1:19" ht="24.75" customHeight="1">
      <c r="A24" s="1977" t="s">
        <v>1762</v>
      </c>
      <c r="B24" s="1950">
        <v>0</v>
      </c>
      <c r="C24" s="1950">
        <v>0</v>
      </c>
      <c r="D24" s="1950">
        <v>0</v>
      </c>
      <c r="E24" s="1950">
        <v>0</v>
      </c>
      <c r="F24" s="1950">
        <v>0</v>
      </c>
      <c r="G24" s="2040" t="s">
        <v>62</v>
      </c>
      <c r="H24" s="1950">
        <v>0</v>
      </c>
      <c r="I24" s="1944" t="s">
        <v>62</v>
      </c>
      <c r="K24" s="1912"/>
      <c r="L24" s="1912"/>
      <c r="M24" s="1912"/>
      <c r="N24" s="1912"/>
      <c r="O24" s="1912"/>
      <c r="P24" s="1910"/>
      <c r="Q24" s="1910"/>
      <c r="R24" s="1910"/>
      <c r="S24" s="1910"/>
    </row>
    <row r="25" spans="1:19" ht="24.75" customHeight="1">
      <c r="A25" s="1977" t="s">
        <v>1761</v>
      </c>
      <c r="B25" s="1950">
        <v>48347.233987788837</v>
      </c>
      <c r="C25" s="1950">
        <v>41467.296002673836</v>
      </c>
      <c r="D25" s="1950">
        <v>33255.798558437265</v>
      </c>
      <c r="E25" s="1950">
        <v>15649.316240577264</v>
      </c>
      <c r="F25" s="1950">
        <v>-6879.9379851150006</v>
      </c>
      <c r="G25" s="2040">
        <v>-14.230261832254316</v>
      </c>
      <c r="H25" s="1950">
        <v>-17606.482317860002</v>
      </c>
      <c r="I25" s="1944">
        <v>-52.942593716165909</v>
      </c>
      <c r="K25" s="1912"/>
      <c r="L25" s="1912"/>
      <c r="M25" s="1912"/>
      <c r="N25" s="1912"/>
      <c r="O25" s="1912"/>
      <c r="P25" s="1910"/>
      <c r="Q25" s="1910"/>
      <c r="R25" s="1910"/>
      <c r="S25" s="1910"/>
    </row>
    <row r="26" spans="1:19" ht="24.75" customHeight="1">
      <c r="A26" s="2042" t="s">
        <v>1760</v>
      </c>
      <c r="B26" s="1950">
        <v>1432252.4709965687</v>
      </c>
      <c r="C26" s="1950">
        <v>1550661.5821016473</v>
      </c>
      <c r="D26" s="1950">
        <v>1530264.4590939453</v>
      </c>
      <c r="E26" s="1950">
        <v>1710482.0917984927</v>
      </c>
      <c r="F26" s="1950">
        <v>118409.1111050786</v>
      </c>
      <c r="G26" s="2040">
        <v>8.2673350895103663</v>
      </c>
      <c r="H26" s="1950">
        <v>180217.63270454737</v>
      </c>
      <c r="I26" s="1944">
        <v>11.776894616715628</v>
      </c>
      <c r="K26" s="1912"/>
      <c r="L26" s="1912"/>
      <c r="M26" s="1912"/>
      <c r="N26" s="1912"/>
      <c r="O26" s="1912"/>
      <c r="P26" s="1910"/>
      <c r="Q26" s="1910"/>
      <c r="R26" s="1910"/>
      <c r="S26" s="1910"/>
    </row>
    <row r="27" spans="1:19" ht="24.75" customHeight="1">
      <c r="A27" s="2036" t="s">
        <v>1759</v>
      </c>
      <c r="B27" s="1938">
        <v>379020.46480555995</v>
      </c>
      <c r="C27" s="1938">
        <v>385327.20473597996</v>
      </c>
      <c r="D27" s="1938">
        <v>385327.20473597996</v>
      </c>
      <c r="E27" s="1938">
        <v>411228.19093086576</v>
      </c>
      <c r="F27" s="1938">
        <v>6306.739930420008</v>
      </c>
      <c r="G27" s="2035">
        <v>1.663957626577079</v>
      </c>
      <c r="H27" s="1938">
        <v>25900.986194885802</v>
      </c>
      <c r="I27" s="2034">
        <v>6.7218161283558331</v>
      </c>
      <c r="K27" s="1912"/>
      <c r="L27" s="1912"/>
      <c r="M27" s="1912"/>
      <c r="N27" s="1912"/>
      <c r="O27" s="1912"/>
      <c r="P27" s="1910"/>
      <c r="Q27" s="1910"/>
      <c r="R27" s="1910"/>
      <c r="S27" s="1910"/>
    </row>
    <row r="28" spans="1:19" ht="24.75" customHeight="1">
      <c r="A28" s="2036" t="s">
        <v>1758</v>
      </c>
      <c r="B28" s="1938">
        <v>472134.00580239436</v>
      </c>
      <c r="C28" s="1938">
        <v>565065.54180430202</v>
      </c>
      <c r="D28" s="1938">
        <v>559842.99265808496</v>
      </c>
      <c r="E28" s="1938">
        <v>648937.66249184019</v>
      </c>
      <c r="F28" s="1938">
        <v>92931.536001907662</v>
      </c>
      <c r="G28" s="2035">
        <v>19.683296449695465</v>
      </c>
      <c r="H28" s="1938">
        <v>89094.669833755237</v>
      </c>
      <c r="I28" s="2034">
        <v>15.91422434542614</v>
      </c>
      <c r="K28" s="1912"/>
      <c r="L28" s="1912"/>
      <c r="M28" s="1912"/>
      <c r="N28" s="1912"/>
      <c r="O28" s="1912"/>
      <c r="P28" s="1910"/>
      <c r="Q28" s="1910"/>
      <c r="R28" s="1910"/>
      <c r="S28" s="1910"/>
    </row>
    <row r="29" spans="1:19" ht="24.75" customHeight="1">
      <c r="A29" s="2036" t="s">
        <v>1757</v>
      </c>
      <c r="B29" s="1938">
        <v>168717.89485399958</v>
      </c>
      <c r="C29" s="1938">
        <v>173759.82801981881</v>
      </c>
      <c r="D29" s="1938">
        <v>176272.37400112898</v>
      </c>
      <c r="E29" s="1938">
        <v>180789.55146248807</v>
      </c>
      <c r="F29" s="1938">
        <v>5041.9331658192386</v>
      </c>
      <c r="G29" s="2035">
        <v>2.9883807939770035</v>
      </c>
      <c r="H29" s="1938">
        <v>4517.1774613590969</v>
      </c>
      <c r="I29" s="2034">
        <v>2.5626122567170766</v>
      </c>
      <c r="K29" s="1912"/>
      <c r="L29" s="1912"/>
      <c r="M29" s="1912"/>
      <c r="N29" s="1912"/>
      <c r="O29" s="1912"/>
      <c r="P29" s="1910"/>
      <c r="Q29" s="1910"/>
      <c r="R29" s="1910"/>
      <c r="S29" s="1910"/>
    </row>
    <row r="30" spans="1:19" ht="24.75" customHeight="1">
      <c r="A30" s="2036" t="s">
        <v>1756</v>
      </c>
      <c r="B30" s="1938">
        <v>412380.10553461476</v>
      </c>
      <c r="C30" s="1938">
        <v>426509.00754154671</v>
      </c>
      <c r="D30" s="1938">
        <v>408821.88769875147</v>
      </c>
      <c r="E30" s="1938">
        <v>469526.68691329879</v>
      </c>
      <c r="F30" s="1938">
        <v>14128.902006931952</v>
      </c>
      <c r="G30" s="2035">
        <v>3.4261841968867697</v>
      </c>
      <c r="H30" s="1938">
        <v>60704.799214547325</v>
      </c>
      <c r="I30" s="2034">
        <v>14.848715550983139</v>
      </c>
      <c r="K30" s="1912"/>
      <c r="L30" s="1912"/>
      <c r="M30" s="1912"/>
      <c r="N30" s="1912"/>
      <c r="O30" s="1912"/>
      <c r="P30" s="1910"/>
      <c r="Q30" s="1910"/>
      <c r="R30" s="1910"/>
      <c r="S30" s="1910"/>
    </row>
    <row r="31" spans="1:19" ht="24.75" customHeight="1">
      <c r="A31" s="1977" t="s">
        <v>1755</v>
      </c>
      <c r="B31" s="1950">
        <v>7227599.3950325651</v>
      </c>
      <c r="C31" s="1950">
        <v>7703509.8677502666</v>
      </c>
      <c r="D31" s="1950">
        <v>8095389.0199006582</v>
      </c>
      <c r="E31" s="1950">
        <v>8847216.7492258232</v>
      </c>
      <c r="F31" s="1950">
        <v>475910.47271770146</v>
      </c>
      <c r="G31" s="2040">
        <v>6.5846271591199228</v>
      </c>
      <c r="H31" s="1950">
        <v>751827.72932516504</v>
      </c>
      <c r="I31" s="1944">
        <v>9.2871105696955247</v>
      </c>
      <c r="K31" s="1912"/>
      <c r="L31" s="1912"/>
      <c r="M31" s="1912"/>
      <c r="N31" s="1912"/>
      <c r="O31" s="1912"/>
      <c r="P31" s="1910"/>
      <c r="Q31" s="1910"/>
      <c r="R31" s="1910"/>
      <c r="S31" s="1910"/>
    </row>
    <row r="32" spans="1:19" ht="24.75" customHeight="1">
      <c r="A32" s="2013" t="s">
        <v>1754</v>
      </c>
      <c r="B32" s="1950">
        <v>556901.49419088452</v>
      </c>
      <c r="C32" s="1950">
        <v>632056.68724113796</v>
      </c>
      <c r="D32" s="1950">
        <v>715239.48012410698</v>
      </c>
      <c r="E32" s="1950">
        <v>834146.4463866984</v>
      </c>
      <c r="F32" s="1950">
        <v>75155.193050253438</v>
      </c>
      <c r="G32" s="2040">
        <v>13.495239972276519</v>
      </c>
      <c r="H32" s="1950">
        <v>118906.96626259142</v>
      </c>
      <c r="I32" s="1944">
        <v>16.624776675073768</v>
      </c>
      <c r="K32" s="1912"/>
      <c r="L32" s="1912"/>
      <c r="M32" s="1912"/>
      <c r="N32" s="1912"/>
      <c r="O32" s="1912"/>
      <c r="P32" s="1910"/>
      <c r="Q32" s="1910"/>
      <c r="R32" s="1910"/>
      <c r="S32" s="1910"/>
    </row>
    <row r="33" spans="1:19" ht="24.75" customHeight="1">
      <c r="A33" s="1939" t="s">
        <v>1753</v>
      </c>
      <c r="B33" s="1938">
        <v>92309.026150678619</v>
      </c>
      <c r="C33" s="1938">
        <v>84142.148752765308</v>
      </c>
      <c r="D33" s="1938">
        <v>88821.877161405311</v>
      </c>
      <c r="E33" s="1938">
        <v>81275.576129785404</v>
      </c>
      <c r="F33" s="1938">
        <v>-8166.8773979133111</v>
      </c>
      <c r="G33" s="2035">
        <v>-8.8473226708970891</v>
      </c>
      <c r="H33" s="1938">
        <v>-7546.301031619907</v>
      </c>
      <c r="I33" s="2034">
        <v>-8.4959936366880893</v>
      </c>
      <c r="K33" s="1912"/>
      <c r="L33" s="1912"/>
      <c r="M33" s="1912"/>
      <c r="N33" s="1912"/>
      <c r="O33" s="1912"/>
      <c r="P33" s="1910"/>
      <c r="Q33" s="1910"/>
      <c r="R33" s="1910"/>
      <c r="S33" s="1910"/>
    </row>
    <row r="34" spans="1:19" ht="24.75" customHeight="1">
      <c r="A34" s="1939" t="s">
        <v>1752</v>
      </c>
      <c r="B34" s="1938">
        <v>272297.70111509005</v>
      </c>
      <c r="C34" s="1938">
        <v>257935.73411307004</v>
      </c>
      <c r="D34" s="1938">
        <v>363847.67119474016</v>
      </c>
      <c r="E34" s="1938">
        <v>341207.88756455004</v>
      </c>
      <c r="F34" s="1938">
        <v>-14361.967002020014</v>
      </c>
      <c r="G34" s="2035">
        <v>-5.2743621937335954</v>
      </c>
      <c r="H34" s="1938">
        <v>-22639.783630190126</v>
      </c>
      <c r="I34" s="2034">
        <v>-6.2223247316245045</v>
      </c>
      <c r="K34" s="1912"/>
      <c r="L34" s="1912"/>
      <c r="M34" s="1912"/>
      <c r="N34" s="1912"/>
      <c r="O34" s="1912"/>
      <c r="P34" s="1910"/>
      <c r="Q34" s="1910"/>
      <c r="R34" s="1910"/>
      <c r="S34" s="1910"/>
    </row>
    <row r="35" spans="1:19" ht="24.75" customHeight="1">
      <c r="A35" s="1939" t="s">
        <v>1751</v>
      </c>
      <c r="B35" s="1938">
        <v>3042.9369781423916</v>
      </c>
      <c r="C35" s="1938">
        <v>3637.8881561561707</v>
      </c>
      <c r="D35" s="1938">
        <v>3694.80382272109</v>
      </c>
      <c r="E35" s="1938">
        <v>5020.9669662076212</v>
      </c>
      <c r="F35" s="1938">
        <v>594.9511780137791</v>
      </c>
      <c r="G35" s="2035">
        <v>19.551873150425099</v>
      </c>
      <c r="H35" s="1938">
        <v>1326.1631434865312</v>
      </c>
      <c r="I35" s="2034">
        <v>35.892653767740768</v>
      </c>
      <c r="K35" s="1912"/>
      <c r="L35" s="1912"/>
      <c r="M35" s="1912"/>
      <c r="N35" s="1912"/>
      <c r="O35" s="1912"/>
      <c r="P35" s="1910"/>
      <c r="Q35" s="1910"/>
      <c r="R35" s="1910"/>
      <c r="S35" s="1910"/>
    </row>
    <row r="36" spans="1:19" ht="24.75" customHeight="1">
      <c r="A36" s="1939" t="s">
        <v>1750</v>
      </c>
      <c r="B36" s="1938">
        <v>189238.03514697333</v>
      </c>
      <c r="C36" s="1938">
        <v>286268.25031914643</v>
      </c>
      <c r="D36" s="1938">
        <v>258873.50684524048</v>
      </c>
      <c r="E36" s="1938">
        <v>406620.38183475548</v>
      </c>
      <c r="F36" s="1938">
        <v>97030.215172173106</v>
      </c>
      <c r="G36" s="2035">
        <v>51.274161189009263</v>
      </c>
      <c r="H36" s="1938">
        <v>147746.874989515</v>
      </c>
      <c r="I36" s="2034">
        <v>57.07299939264967</v>
      </c>
      <c r="K36" s="1912"/>
      <c r="L36" s="1912"/>
      <c r="M36" s="1912"/>
      <c r="N36" s="1912"/>
      <c r="O36" s="1912"/>
      <c r="P36" s="1910"/>
      <c r="Q36" s="1910"/>
      <c r="R36" s="1910"/>
      <c r="S36" s="1910"/>
    </row>
    <row r="37" spans="1:19" ht="24.75" customHeight="1">
      <c r="A37" s="1939" t="s">
        <v>1749</v>
      </c>
      <c r="B37" s="1938">
        <v>13.794799999999999</v>
      </c>
      <c r="C37" s="1938">
        <v>72.665899999999993</v>
      </c>
      <c r="D37" s="1938">
        <v>1.6211</v>
      </c>
      <c r="E37" s="1938">
        <v>21.6338914</v>
      </c>
      <c r="F37" s="1938">
        <v>58.871099999999998</v>
      </c>
      <c r="G37" s="2035">
        <v>426.76298315307218</v>
      </c>
      <c r="H37" s="1938">
        <v>20.012791400000001</v>
      </c>
      <c r="I37" s="2034">
        <v>1234.5192400222072</v>
      </c>
      <c r="K37" s="1912"/>
      <c r="L37" s="1912"/>
      <c r="M37" s="1912"/>
      <c r="N37" s="1912"/>
      <c r="O37" s="1912"/>
      <c r="P37" s="1910"/>
      <c r="Q37" s="1910"/>
      <c r="R37" s="1910"/>
      <c r="S37" s="1910"/>
    </row>
    <row r="38" spans="1:19" ht="24.75" customHeight="1">
      <c r="A38" s="2013" t="s">
        <v>1748</v>
      </c>
      <c r="B38" s="1950">
        <v>5871034.5533841765</v>
      </c>
      <c r="C38" s="1950">
        <v>6288519.7849933738</v>
      </c>
      <c r="D38" s="1950">
        <v>6295651.2582200663</v>
      </c>
      <c r="E38" s="1950">
        <v>6556672.7432836248</v>
      </c>
      <c r="F38" s="1950">
        <v>417485.23160919733</v>
      </c>
      <c r="G38" s="2040">
        <v>7.1109312645511666</v>
      </c>
      <c r="H38" s="1950">
        <v>261021.48506355844</v>
      </c>
      <c r="I38" s="1944">
        <v>4.1460601033570521</v>
      </c>
      <c r="K38" s="1912"/>
      <c r="L38" s="1912"/>
      <c r="M38" s="1912"/>
      <c r="N38" s="1912"/>
      <c r="O38" s="1912"/>
      <c r="P38" s="1910"/>
      <c r="Q38" s="1910"/>
      <c r="R38" s="1910"/>
      <c r="S38" s="1910"/>
    </row>
    <row r="39" spans="1:19" ht="24.75" customHeight="1">
      <c r="A39" s="1939" t="s">
        <v>1747</v>
      </c>
      <c r="B39" s="1938">
        <v>1016283.1</v>
      </c>
      <c r="C39" s="1938">
        <v>1073223.6000000001</v>
      </c>
      <c r="D39" s="1938">
        <v>1031858.9999999999</v>
      </c>
      <c r="E39" s="1938">
        <v>991454.5</v>
      </c>
      <c r="F39" s="1938">
        <v>56940.500000000116</v>
      </c>
      <c r="G39" s="2035">
        <v>5.6028187421398741</v>
      </c>
      <c r="H39" s="1938">
        <v>-40404.499999999884</v>
      </c>
      <c r="I39" s="2034">
        <v>-3.9156997225395997</v>
      </c>
      <c r="K39" s="1912"/>
      <c r="L39" s="1912"/>
      <c r="M39" s="1912"/>
      <c r="N39" s="1912"/>
      <c r="O39" s="1912"/>
      <c r="P39" s="1910"/>
      <c r="Q39" s="1910"/>
      <c r="R39" s="1910"/>
      <c r="S39" s="1910"/>
    </row>
    <row r="40" spans="1:19" ht="24.75" customHeight="1">
      <c r="A40" s="1941" t="s">
        <v>1746</v>
      </c>
      <c r="B40" s="1938">
        <v>5808.5939352800006</v>
      </c>
      <c r="C40" s="1938">
        <v>5689.580947469999</v>
      </c>
      <c r="D40" s="1938">
        <v>4527.4715101199981</v>
      </c>
      <c r="E40" s="1938">
        <v>317.14402785999999</v>
      </c>
      <c r="F40" s="1938">
        <v>-119.0129878100015</v>
      </c>
      <c r="G40" s="2035">
        <v>-2.048912165939941</v>
      </c>
      <c r="H40" s="1938">
        <v>-4210.3274822599979</v>
      </c>
      <c r="I40" s="2034">
        <v>-92.995118198952625</v>
      </c>
      <c r="K40" s="1912"/>
      <c r="L40" s="1912"/>
      <c r="M40" s="1912"/>
      <c r="N40" s="1912"/>
      <c r="O40" s="1912"/>
      <c r="P40" s="1910"/>
      <c r="Q40" s="1910"/>
      <c r="R40" s="1910"/>
      <c r="S40" s="1910"/>
    </row>
    <row r="41" spans="1:19" ht="24.75" customHeight="1">
      <c r="A41" s="2039" t="s">
        <v>1745</v>
      </c>
      <c r="B41" s="1938">
        <v>252666.84615607953</v>
      </c>
      <c r="C41" s="1938">
        <v>271651.60065733828</v>
      </c>
      <c r="D41" s="1938">
        <v>277766.55837699585</v>
      </c>
      <c r="E41" s="1938">
        <v>296572.28561274364</v>
      </c>
      <c r="F41" s="1938">
        <v>18984.754501258751</v>
      </c>
      <c r="G41" s="2035">
        <v>7.5137497420343493</v>
      </c>
      <c r="H41" s="1938">
        <v>18805.727235747792</v>
      </c>
      <c r="I41" s="2034">
        <v>6.7703352576460665</v>
      </c>
      <c r="K41" s="1912"/>
      <c r="L41" s="1912"/>
      <c r="M41" s="1912"/>
      <c r="N41" s="1912"/>
      <c r="O41" s="1912"/>
      <c r="P41" s="1910"/>
      <c r="Q41" s="1910"/>
      <c r="R41" s="1910"/>
      <c r="S41" s="1910"/>
    </row>
    <row r="42" spans="1:19" ht="24.75" customHeight="1">
      <c r="A42" s="1942" t="s">
        <v>1744</v>
      </c>
      <c r="B42" s="1938">
        <v>618.44459357000005</v>
      </c>
      <c r="C42" s="1938">
        <v>706.10260217999996</v>
      </c>
      <c r="D42" s="1938">
        <v>700.05458051999994</v>
      </c>
      <c r="E42" s="1938">
        <v>0</v>
      </c>
      <c r="F42" s="1938">
        <v>87.658008609999911</v>
      </c>
      <c r="G42" s="2035">
        <v>14.173946950363007</v>
      </c>
      <c r="H42" s="1938">
        <v>-700.05458051999994</v>
      </c>
      <c r="I42" s="2034">
        <v>-100</v>
      </c>
      <c r="K42" s="1912"/>
      <c r="L42" s="1912"/>
      <c r="M42" s="1912"/>
      <c r="N42" s="1912"/>
      <c r="O42" s="1912"/>
      <c r="P42" s="1910"/>
      <c r="Q42" s="1910"/>
      <c r="R42" s="1910"/>
      <c r="S42" s="1910"/>
    </row>
    <row r="43" spans="1:19" ht="24.75" customHeight="1">
      <c r="A43" s="2037" t="s">
        <v>1743</v>
      </c>
      <c r="B43" s="1938">
        <v>252048.40156250953</v>
      </c>
      <c r="C43" s="1938">
        <v>270945.4980551583</v>
      </c>
      <c r="D43" s="1938">
        <v>277066.50379647582</v>
      </c>
      <c r="E43" s="1938">
        <v>296572.28561274364</v>
      </c>
      <c r="F43" s="1938">
        <v>18897.096492648765</v>
      </c>
      <c r="G43" s="2035">
        <v>7.4974077897344529</v>
      </c>
      <c r="H43" s="1938">
        <v>19505.781816267816</v>
      </c>
      <c r="I43" s="2034">
        <v>7.0401082588446489</v>
      </c>
      <c r="K43" s="1912"/>
      <c r="L43" s="1912"/>
      <c r="M43" s="1912"/>
      <c r="N43" s="1912"/>
      <c r="O43" s="1912"/>
      <c r="P43" s="1910"/>
      <c r="Q43" s="1910"/>
      <c r="R43" s="1910"/>
      <c r="S43" s="1910"/>
    </row>
    <row r="44" spans="1:19" ht="24.75" customHeight="1">
      <c r="A44" s="1941" t="s">
        <v>1742</v>
      </c>
      <c r="B44" s="1938">
        <v>4596248.4758182475</v>
      </c>
      <c r="C44" s="1938">
        <v>4937929.5804820554</v>
      </c>
      <c r="D44" s="1938">
        <v>4981464.5853597606</v>
      </c>
      <c r="E44" s="1938">
        <v>5268305.9569227006</v>
      </c>
      <c r="F44" s="1938">
        <v>341681.1046638079</v>
      </c>
      <c r="G44" s="2035">
        <v>7.4339128195844566</v>
      </c>
      <c r="H44" s="1938">
        <v>286841.37156294007</v>
      </c>
      <c r="I44" s="2034">
        <v>5.7581734577808792</v>
      </c>
      <c r="K44" s="1912"/>
      <c r="L44" s="1912"/>
      <c r="M44" s="1912"/>
      <c r="N44" s="1912"/>
      <c r="O44" s="1912"/>
      <c r="P44" s="1910"/>
      <c r="Q44" s="1910"/>
      <c r="R44" s="1910"/>
      <c r="S44" s="1910"/>
    </row>
    <row r="45" spans="1:19" ht="24.75" customHeight="1">
      <c r="A45" s="1942" t="s">
        <v>1741</v>
      </c>
      <c r="B45" s="1938">
        <v>4496163.341810667</v>
      </c>
      <c r="C45" s="1938">
        <v>4828675.649013686</v>
      </c>
      <c r="D45" s="1938">
        <v>4882191.3602550291</v>
      </c>
      <c r="E45" s="1938">
        <v>5165205.7611371223</v>
      </c>
      <c r="F45" s="1938">
        <v>332512.30720301904</v>
      </c>
      <c r="G45" s="2035">
        <v>7.3954676893280249</v>
      </c>
      <c r="H45" s="1938">
        <v>283014.40088209324</v>
      </c>
      <c r="I45" s="2034">
        <v>5.7968723468329912</v>
      </c>
      <c r="K45" s="1912"/>
      <c r="L45" s="1912"/>
      <c r="M45" s="1912"/>
      <c r="N45" s="1912"/>
      <c r="O45" s="1912"/>
      <c r="P45" s="1910"/>
      <c r="Q45" s="1910"/>
      <c r="R45" s="1910"/>
      <c r="S45" s="1910"/>
    </row>
    <row r="46" spans="1:19" ht="24.75" customHeight="1">
      <c r="A46" s="2038" t="s">
        <v>1740</v>
      </c>
      <c r="B46" s="1938">
        <v>2998810.078765674</v>
      </c>
      <c r="C46" s="1938">
        <v>3240416.8359827101</v>
      </c>
      <c r="D46" s="1938">
        <v>3245348.9247473474</v>
      </c>
      <c r="E46" s="1938">
        <v>3429491.9291977156</v>
      </c>
      <c r="F46" s="1938">
        <v>241606.75721703609</v>
      </c>
      <c r="G46" s="2035">
        <v>8.0567542082052324</v>
      </c>
      <c r="H46" s="1938">
        <v>184143.00445036823</v>
      </c>
      <c r="I46" s="2034">
        <v>5.6740587443830526</v>
      </c>
      <c r="K46" s="1912"/>
      <c r="L46" s="1912"/>
      <c r="M46" s="1912"/>
      <c r="N46" s="1912"/>
      <c r="O46" s="1912"/>
      <c r="P46" s="1910"/>
      <c r="Q46" s="1910"/>
      <c r="R46" s="1910"/>
      <c r="S46" s="1910"/>
    </row>
    <row r="47" spans="1:19" ht="24.75" customHeight="1">
      <c r="A47" s="2038" t="s">
        <v>1739</v>
      </c>
      <c r="B47" s="1938">
        <v>1497353.2630449925</v>
      </c>
      <c r="C47" s="1938">
        <v>1588258.8130309754</v>
      </c>
      <c r="D47" s="1938">
        <v>1636842.4355076829</v>
      </c>
      <c r="E47" s="1938">
        <v>1735713.8319394055</v>
      </c>
      <c r="F47" s="1938">
        <v>90905.549985982943</v>
      </c>
      <c r="G47" s="2035">
        <v>6.0710823711112063</v>
      </c>
      <c r="H47" s="1938">
        <v>98871.396431722678</v>
      </c>
      <c r="I47" s="2034">
        <v>6.0403734829282296</v>
      </c>
      <c r="K47" s="1912"/>
      <c r="L47" s="1912"/>
      <c r="M47" s="1912"/>
      <c r="N47" s="1912"/>
      <c r="O47" s="1912"/>
      <c r="P47" s="1910"/>
      <c r="Q47" s="1910"/>
      <c r="R47" s="1910"/>
      <c r="S47" s="1910"/>
    </row>
    <row r="48" spans="1:19" ht="24.75" customHeight="1">
      <c r="A48" s="2037" t="s">
        <v>1738</v>
      </c>
      <c r="B48" s="1938">
        <v>100085.13400758101</v>
      </c>
      <c r="C48" s="1938">
        <v>109253.93146836921</v>
      </c>
      <c r="D48" s="1938">
        <v>99273.225104731158</v>
      </c>
      <c r="E48" s="1938">
        <v>103100.19578557802</v>
      </c>
      <c r="F48" s="1938">
        <v>9168.7974607881915</v>
      </c>
      <c r="G48" s="2035">
        <v>9.16099833577052</v>
      </c>
      <c r="H48" s="1938">
        <v>3826.9706808468618</v>
      </c>
      <c r="I48" s="2034">
        <v>3.854987764132261</v>
      </c>
      <c r="K48" s="1912"/>
      <c r="L48" s="1912"/>
      <c r="M48" s="1912"/>
      <c r="N48" s="1912"/>
      <c r="O48" s="1912"/>
      <c r="P48" s="1910"/>
      <c r="Q48" s="1910"/>
      <c r="R48" s="1910"/>
      <c r="S48" s="1910"/>
    </row>
    <row r="49" spans="1:19" ht="24.75" customHeight="1">
      <c r="A49" s="1941" t="s">
        <v>1737</v>
      </c>
      <c r="B49" s="1938">
        <v>27.537474570000256</v>
      </c>
      <c r="C49" s="1938">
        <v>25.422906510000217</v>
      </c>
      <c r="D49" s="1938">
        <v>33.642973190000845</v>
      </c>
      <c r="E49" s="1938">
        <v>22.856720319999955</v>
      </c>
      <c r="F49" s="1938">
        <v>-2.1145680600000389</v>
      </c>
      <c r="G49" s="2035">
        <v>-7.6788743086255327</v>
      </c>
      <c r="H49" s="1938">
        <v>-10.78625287000089</v>
      </c>
      <c r="I49" s="2034">
        <v>-32.06093827999338</v>
      </c>
      <c r="K49" s="1912"/>
      <c r="L49" s="1912"/>
      <c r="M49" s="1912"/>
      <c r="N49" s="1912"/>
      <c r="O49" s="1912"/>
      <c r="P49" s="1910"/>
      <c r="Q49" s="1910"/>
      <c r="R49" s="1910"/>
      <c r="S49" s="1910"/>
    </row>
    <row r="50" spans="1:19" ht="24.75" customHeight="1">
      <c r="A50" s="2033" t="s">
        <v>1736</v>
      </c>
      <c r="B50" s="2009">
        <v>0</v>
      </c>
      <c r="C50" s="2009">
        <v>0</v>
      </c>
      <c r="D50" s="2009">
        <v>0</v>
      </c>
      <c r="E50" s="2009">
        <v>191429.00000000006</v>
      </c>
      <c r="F50" s="2009">
        <v>0</v>
      </c>
      <c r="G50" s="2011" t="s">
        <v>62</v>
      </c>
      <c r="H50" s="2009">
        <v>191429.00000000006</v>
      </c>
      <c r="I50" s="2032" t="s">
        <v>62</v>
      </c>
      <c r="K50" s="1912"/>
      <c r="L50" s="1912"/>
      <c r="M50" s="1912"/>
      <c r="N50" s="1912"/>
      <c r="O50" s="1912"/>
      <c r="P50" s="1910"/>
      <c r="Q50" s="1910"/>
      <c r="R50" s="1910"/>
      <c r="S50" s="1910"/>
    </row>
    <row r="51" spans="1:19" ht="20.25" customHeight="1" thickBot="1">
      <c r="A51" s="2049" t="s">
        <v>1735</v>
      </c>
      <c r="B51" s="1997">
        <v>799663.35533210181</v>
      </c>
      <c r="C51" s="2031">
        <v>782933.39748297911</v>
      </c>
      <c r="D51" s="1997">
        <v>1084498.2808625251</v>
      </c>
      <c r="E51" s="1997">
        <v>1264968.5964814979</v>
      </c>
      <c r="F51" s="1997">
        <v>-16729.9578491227</v>
      </c>
      <c r="G51" s="2030">
        <v>-2.0921251095937383</v>
      </c>
      <c r="H51" s="1997">
        <v>180470.31561897276</v>
      </c>
      <c r="I51" s="2029">
        <v>16.640903798892221</v>
      </c>
      <c r="K51" s="1912"/>
      <c r="L51" s="1912"/>
      <c r="M51" s="1912"/>
      <c r="N51" s="1912"/>
      <c r="O51" s="1912"/>
      <c r="P51" s="1910"/>
      <c r="Q51" s="1910"/>
      <c r="R51" s="1910"/>
      <c r="S51" s="1910"/>
    </row>
    <row r="52" spans="1:19" ht="17.100000000000001" customHeight="1" thickTop="1"/>
    <row r="53" spans="1:19" ht="17.100000000000001" customHeight="1">
      <c r="A53" s="1909"/>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A2" sqref="A2:I2"/>
    </sheetView>
  </sheetViews>
  <sheetFormatPr defaultColWidth="11" defaultRowHeight="17.100000000000001" customHeight="1"/>
  <cols>
    <col min="1" max="1" width="53.5703125" style="1907" bestFit="1" customWidth="1"/>
    <col min="2" max="5" width="12.7109375" style="1907" customWidth="1"/>
    <col min="6" max="6" width="10" style="1907" bestFit="1" customWidth="1"/>
    <col min="7" max="7" width="9.140625" style="1907" bestFit="1" customWidth="1"/>
    <col min="8" max="8" width="10" style="1907" bestFit="1" customWidth="1"/>
    <col min="9" max="9" width="9.42578125" style="1907" customWidth="1"/>
    <col min="10" max="252" width="11" style="1907"/>
    <col min="253" max="253" width="46.7109375" style="1907" bestFit="1" customWidth="1"/>
    <col min="254" max="254" width="11.85546875" style="1907" customWidth="1"/>
    <col min="255" max="255" width="12.42578125" style="1907" customWidth="1"/>
    <col min="256" max="256" width="12.5703125" style="1907" customWidth="1"/>
    <col min="257" max="257" width="11.7109375" style="1907" customWidth="1"/>
    <col min="258" max="258" width="10.7109375" style="1907" customWidth="1"/>
    <col min="259" max="259" width="2.42578125" style="1907" bestFit="1" customWidth="1"/>
    <col min="260" max="260" width="8.5703125" style="1907" customWidth="1"/>
    <col min="261" max="261" width="12.42578125" style="1907" customWidth="1"/>
    <col min="262" max="262" width="2.140625" style="1907" customWidth="1"/>
    <col min="263" max="263" width="9.42578125" style="1907" customWidth="1"/>
    <col min="264" max="508" width="11" style="1907"/>
    <col min="509" max="509" width="46.7109375" style="1907" bestFit="1" customWidth="1"/>
    <col min="510" max="510" width="11.85546875" style="1907" customWidth="1"/>
    <col min="511" max="511" width="12.42578125" style="1907" customWidth="1"/>
    <col min="512" max="512" width="12.5703125" style="1907" customWidth="1"/>
    <col min="513" max="513" width="11.7109375" style="1907" customWidth="1"/>
    <col min="514" max="514" width="10.7109375" style="1907" customWidth="1"/>
    <col min="515" max="515" width="2.42578125" style="1907" bestFit="1" customWidth="1"/>
    <col min="516" max="516" width="8.5703125" style="1907" customWidth="1"/>
    <col min="517" max="517" width="12.42578125" style="1907" customWidth="1"/>
    <col min="518" max="518" width="2.140625" style="1907" customWidth="1"/>
    <col min="519" max="519" width="9.42578125" style="1907" customWidth="1"/>
    <col min="520" max="764" width="11" style="1907"/>
    <col min="765" max="765" width="46.7109375" style="1907" bestFit="1" customWidth="1"/>
    <col min="766" max="766" width="11.85546875" style="1907" customWidth="1"/>
    <col min="767" max="767" width="12.42578125" style="1907" customWidth="1"/>
    <col min="768" max="768" width="12.5703125" style="1907" customWidth="1"/>
    <col min="769" max="769" width="11.7109375" style="1907" customWidth="1"/>
    <col min="770" max="770" width="10.7109375" style="1907" customWidth="1"/>
    <col min="771" max="771" width="2.42578125" style="1907" bestFit="1" customWidth="1"/>
    <col min="772" max="772" width="8.5703125" style="1907" customWidth="1"/>
    <col min="773" max="773" width="12.42578125" style="1907" customWidth="1"/>
    <col min="774" max="774" width="2.140625" style="1907" customWidth="1"/>
    <col min="775" max="775" width="9.42578125" style="1907" customWidth="1"/>
    <col min="776" max="1020" width="11" style="1907"/>
    <col min="1021" max="1021" width="46.7109375" style="1907" bestFit="1" customWidth="1"/>
    <col min="1022" max="1022" width="11.85546875" style="1907" customWidth="1"/>
    <col min="1023" max="1023" width="12.42578125" style="1907" customWidth="1"/>
    <col min="1024" max="1024" width="12.5703125" style="1907" customWidth="1"/>
    <col min="1025" max="1025" width="11.7109375" style="1907" customWidth="1"/>
    <col min="1026" max="1026" width="10.7109375" style="1907" customWidth="1"/>
    <col min="1027" max="1027" width="2.42578125" style="1907" bestFit="1" customWidth="1"/>
    <col min="1028" max="1028" width="8.5703125" style="1907" customWidth="1"/>
    <col min="1029" max="1029" width="12.42578125" style="1907" customWidth="1"/>
    <col min="1030" max="1030" width="2.140625" style="1907" customWidth="1"/>
    <col min="1031" max="1031" width="9.42578125" style="1907" customWidth="1"/>
    <col min="1032" max="1276" width="11" style="1907"/>
    <col min="1277" max="1277" width="46.7109375" style="1907" bestFit="1" customWidth="1"/>
    <col min="1278" max="1278" width="11.85546875" style="1907" customWidth="1"/>
    <col min="1279" max="1279" width="12.42578125" style="1907" customWidth="1"/>
    <col min="1280" max="1280" width="12.5703125" style="1907" customWidth="1"/>
    <col min="1281" max="1281" width="11.7109375" style="1907" customWidth="1"/>
    <col min="1282" max="1282" width="10.7109375" style="1907" customWidth="1"/>
    <col min="1283" max="1283" width="2.42578125" style="1907" bestFit="1" customWidth="1"/>
    <col min="1284" max="1284" width="8.5703125" style="1907" customWidth="1"/>
    <col min="1285" max="1285" width="12.42578125" style="1907" customWidth="1"/>
    <col min="1286" max="1286" width="2.140625" style="1907" customWidth="1"/>
    <col min="1287" max="1287" width="9.42578125" style="1907" customWidth="1"/>
    <col min="1288" max="1532" width="11" style="1907"/>
    <col min="1533" max="1533" width="46.7109375" style="1907" bestFit="1" customWidth="1"/>
    <col min="1534" max="1534" width="11.85546875" style="1907" customWidth="1"/>
    <col min="1535" max="1535" width="12.42578125" style="1907" customWidth="1"/>
    <col min="1536" max="1536" width="12.5703125" style="1907" customWidth="1"/>
    <col min="1537" max="1537" width="11.7109375" style="1907" customWidth="1"/>
    <col min="1538" max="1538" width="10.7109375" style="1907" customWidth="1"/>
    <col min="1539" max="1539" width="2.42578125" style="1907" bestFit="1" customWidth="1"/>
    <col min="1540" max="1540" width="8.5703125" style="1907" customWidth="1"/>
    <col min="1541" max="1541" width="12.42578125" style="1907" customWidth="1"/>
    <col min="1542" max="1542" width="2.140625" style="1907" customWidth="1"/>
    <col min="1543" max="1543" width="9.42578125" style="1907" customWidth="1"/>
    <col min="1544" max="1788" width="11" style="1907"/>
    <col min="1789" max="1789" width="46.7109375" style="1907" bestFit="1" customWidth="1"/>
    <col min="1790" max="1790" width="11.85546875" style="1907" customWidth="1"/>
    <col min="1791" max="1791" width="12.42578125" style="1907" customWidth="1"/>
    <col min="1792" max="1792" width="12.5703125" style="1907" customWidth="1"/>
    <col min="1793" max="1793" width="11.7109375" style="1907" customWidth="1"/>
    <col min="1794" max="1794" width="10.7109375" style="1907" customWidth="1"/>
    <col min="1795" max="1795" width="2.42578125" style="1907" bestFit="1" customWidth="1"/>
    <col min="1796" max="1796" width="8.5703125" style="1907" customWidth="1"/>
    <col min="1797" max="1797" width="12.42578125" style="1907" customWidth="1"/>
    <col min="1798" max="1798" width="2.140625" style="1907" customWidth="1"/>
    <col min="1799" max="1799" width="9.42578125" style="1907" customWidth="1"/>
    <col min="1800" max="2044" width="11" style="1907"/>
    <col min="2045" max="2045" width="46.7109375" style="1907" bestFit="1" customWidth="1"/>
    <col min="2046" max="2046" width="11.85546875" style="1907" customWidth="1"/>
    <col min="2047" max="2047" width="12.42578125" style="1907" customWidth="1"/>
    <col min="2048" max="2048" width="12.5703125" style="1907" customWidth="1"/>
    <col min="2049" max="2049" width="11.7109375" style="1907" customWidth="1"/>
    <col min="2050" max="2050" width="10.7109375" style="1907" customWidth="1"/>
    <col min="2051" max="2051" width="2.42578125" style="1907" bestFit="1" customWidth="1"/>
    <col min="2052" max="2052" width="8.5703125" style="1907" customWidth="1"/>
    <col min="2053" max="2053" width="12.42578125" style="1907" customWidth="1"/>
    <col min="2054" max="2054" width="2.140625" style="1907" customWidth="1"/>
    <col min="2055" max="2055" width="9.42578125" style="1907" customWidth="1"/>
    <col min="2056" max="2300" width="11" style="1907"/>
    <col min="2301" max="2301" width="46.7109375" style="1907" bestFit="1" customWidth="1"/>
    <col min="2302" max="2302" width="11.85546875" style="1907" customWidth="1"/>
    <col min="2303" max="2303" width="12.42578125" style="1907" customWidth="1"/>
    <col min="2304" max="2304" width="12.5703125" style="1907" customWidth="1"/>
    <col min="2305" max="2305" width="11.7109375" style="1907" customWidth="1"/>
    <col min="2306" max="2306" width="10.7109375" style="1907" customWidth="1"/>
    <col min="2307" max="2307" width="2.42578125" style="1907" bestFit="1" customWidth="1"/>
    <col min="2308" max="2308" width="8.5703125" style="1907" customWidth="1"/>
    <col min="2309" max="2309" width="12.42578125" style="1907" customWidth="1"/>
    <col min="2310" max="2310" width="2.140625" style="1907" customWidth="1"/>
    <col min="2311" max="2311" width="9.42578125" style="1907" customWidth="1"/>
    <col min="2312" max="2556" width="11" style="1907"/>
    <col min="2557" max="2557" width="46.7109375" style="1907" bestFit="1" customWidth="1"/>
    <col min="2558" max="2558" width="11.85546875" style="1907" customWidth="1"/>
    <col min="2559" max="2559" width="12.42578125" style="1907" customWidth="1"/>
    <col min="2560" max="2560" width="12.5703125" style="1907" customWidth="1"/>
    <col min="2561" max="2561" width="11.7109375" style="1907" customWidth="1"/>
    <col min="2562" max="2562" width="10.7109375" style="1907" customWidth="1"/>
    <col min="2563" max="2563" width="2.42578125" style="1907" bestFit="1" customWidth="1"/>
    <col min="2564" max="2564" width="8.5703125" style="1907" customWidth="1"/>
    <col min="2565" max="2565" width="12.42578125" style="1907" customWidth="1"/>
    <col min="2566" max="2566" width="2.140625" style="1907" customWidth="1"/>
    <col min="2567" max="2567" width="9.42578125" style="1907" customWidth="1"/>
    <col min="2568" max="2812" width="11" style="1907"/>
    <col min="2813" max="2813" width="46.7109375" style="1907" bestFit="1" customWidth="1"/>
    <col min="2814" max="2814" width="11.85546875" style="1907" customWidth="1"/>
    <col min="2815" max="2815" width="12.42578125" style="1907" customWidth="1"/>
    <col min="2816" max="2816" width="12.5703125" style="1907" customWidth="1"/>
    <col min="2817" max="2817" width="11.7109375" style="1907" customWidth="1"/>
    <col min="2818" max="2818" width="10.7109375" style="1907" customWidth="1"/>
    <col min="2819" max="2819" width="2.42578125" style="1907" bestFit="1" customWidth="1"/>
    <col min="2820" max="2820" width="8.5703125" style="1907" customWidth="1"/>
    <col min="2821" max="2821" width="12.42578125" style="1907" customWidth="1"/>
    <col min="2822" max="2822" width="2.140625" style="1907" customWidth="1"/>
    <col min="2823" max="2823" width="9.42578125" style="1907" customWidth="1"/>
    <col min="2824" max="3068" width="11" style="1907"/>
    <col min="3069" max="3069" width="46.7109375" style="1907" bestFit="1" customWidth="1"/>
    <col min="3070" max="3070" width="11.85546875" style="1907" customWidth="1"/>
    <col min="3071" max="3071" width="12.42578125" style="1907" customWidth="1"/>
    <col min="3072" max="3072" width="12.5703125" style="1907" customWidth="1"/>
    <col min="3073" max="3073" width="11.7109375" style="1907" customWidth="1"/>
    <col min="3074" max="3074" width="10.7109375" style="1907" customWidth="1"/>
    <col min="3075" max="3075" width="2.42578125" style="1907" bestFit="1" customWidth="1"/>
    <col min="3076" max="3076" width="8.5703125" style="1907" customWidth="1"/>
    <col min="3077" max="3077" width="12.42578125" style="1907" customWidth="1"/>
    <col min="3078" max="3078" width="2.140625" style="1907" customWidth="1"/>
    <col min="3079" max="3079" width="9.42578125" style="1907" customWidth="1"/>
    <col min="3080" max="3324" width="11" style="1907"/>
    <col min="3325" max="3325" width="46.7109375" style="1907" bestFit="1" customWidth="1"/>
    <col min="3326" max="3326" width="11.85546875" style="1907" customWidth="1"/>
    <col min="3327" max="3327" width="12.42578125" style="1907" customWidth="1"/>
    <col min="3328" max="3328" width="12.5703125" style="1907" customWidth="1"/>
    <col min="3329" max="3329" width="11.7109375" style="1907" customWidth="1"/>
    <col min="3330" max="3330" width="10.7109375" style="1907" customWidth="1"/>
    <col min="3331" max="3331" width="2.42578125" style="1907" bestFit="1" customWidth="1"/>
    <col min="3332" max="3332" width="8.5703125" style="1907" customWidth="1"/>
    <col min="3333" max="3333" width="12.42578125" style="1907" customWidth="1"/>
    <col min="3334" max="3334" width="2.140625" style="1907" customWidth="1"/>
    <col min="3335" max="3335" width="9.42578125" style="1907" customWidth="1"/>
    <col min="3336" max="3580" width="11" style="1907"/>
    <col min="3581" max="3581" width="46.7109375" style="1907" bestFit="1" customWidth="1"/>
    <col min="3582" max="3582" width="11.85546875" style="1907" customWidth="1"/>
    <col min="3583" max="3583" width="12.42578125" style="1907" customWidth="1"/>
    <col min="3584" max="3584" width="12.5703125" style="1907" customWidth="1"/>
    <col min="3585" max="3585" width="11.7109375" style="1907" customWidth="1"/>
    <col min="3586" max="3586" width="10.7109375" style="1907" customWidth="1"/>
    <col min="3587" max="3587" width="2.42578125" style="1907" bestFit="1" customWidth="1"/>
    <col min="3588" max="3588" width="8.5703125" style="1907" customWidth="1"/>
    <col min="3589" max="3589" width="12.42578125" style="1907" customWidth="1"/>
    <col min="3590" max="3590" width="2.140625" style="1907" customWidth="1"/>
    <col min="3591" max="3591" width="9.42578125" style="1907" customWidth="1"/>
    <col min="3592" max="3836" width="11" style="1907"/>
    <col min="3837" max="3837" width="46.7109375" style="1907" bestFit="1" customWidth="1"/>
    <col min="3838" max="3838" width="11.85546875" style="1907" customWidth="1"/>
    <col min="3839" max="3839" width="12.42578125" style="1907" customWidth="1"/>
    <col min="3840" max="3840" width="12.5703125" style="1907" customWidth="1"/>
    <col min="3841" max="3841" width="11.7109375" style="1907" customWidth="1"/>
    <col min="3842" max="3842" width="10.7109375" style="1907" customWidth="1"/>
    <col min="3843" max="3843" width="2.42578125" style="1907" bestFit="1" customWidth="1"/>
    <col min="3844" max="3844" width="8.5703125" style="1907" customWidth="1"/>
    <col min="3845" max="3845" width="12.42578125" style="1907" customWidth="1"/>
    <col min="3846" max="3846" width="2.140625" style="1907" customWidth="1"/>
    <col min="3847" max="3847" width="9.42578125" style="1907" customWidth="1"/>
    <col min="3848" max="4092" width="11" style="1907"/>
    <col min="4093" max="4093" width="46.7109375" style="1907" bestFit="1" customWidth="1"/>
    <col min="4094" max="4094" width="11.85546875" style="1907" customWidth="1"/>
    <col min="4095" max="4095" width="12.42578125" style="1907" customWidth="1"/>
    <col min="4096" max="4096" width="12.5703125" style="1907" customWidth="1"/>
    <col min="4097" max="4097" width="11.7109375" style="1907" customWidth="1"/>
    <col min="4098" max="4098" width="10.7109375" style="1907" customWidth="1"/>
    <col min="4099" max="4099" width="2.42578125" style="1907" bestFit="1" customWidth="1"/>
    <col min="4100" max="4100" width="8.5703125" style="1907" customWidth="1"/>
    <col min="4101" max="4101" width="12.42578125" style="1907" customWidth="1"/>
    <col min="4102" max="4102" width="2.140625" style="1907" customWidth="1"/>
    <col min="4103" max="4103" width="9.42578125" style="1907" customWidth="1"/>
    <col min="4104" max="4348" width="11" style="1907"/>
    <col min="4349" max="4349" width="46.7109375" style="1907" bestFit="1" customWidth="1"/>
    <col min="4350" max="4350" width="11.85546875" style="1907" customWidth="1"/>
    <col min="4351" max="4351" width="12.42578125" style="1907" customWidth="1"/>
    <col min="4352" max="4352" width="12.5703125" style="1907" customWidth="1"/>
    <col min="4353" max="4353" width="11.7109375" style="1907" customWidth="1"/>
    <col min="4354" max="4354" width="10.7109375" style="1907" customWidth="1"/>
    <col min="4355" max="4355" width="2.42578125" style="1907" bestFit="1" customWidth="1"/>
    <col min="4356" max="4356" width="8.5703125" style="1907" customWidth="1"/>
    <col min="4357" max="4357" width="12.42578125" style="1907" customWidth="1"/>
    <col min="4358" max="4358" width="2.140625" style="1907" customWidth="1"/>
    <col min="4359" max="4359" width="9.42578125" style="1907" customWidth="1"/>
    <col min="4360" max="4604" width="11" style="1907"/>
    <col min="4605" max="4605" width="46.7109375" style="1907" bestFit="1" customWidth="1"/>
    <col min="4606" max="4606" width="11.85546875" style="1907" customWidth="1"/>
    <col min="4607" max="4607" width="12.42578125" style="1907" customWidth="1"/>
    <col min="4608" max="4608" width="12.5703125" style="1907" customWidth="1"/>
    <col min="4609" max="4609" width="11.7109375" style="1907" customWidth="1"/>
    <col min="4610" max="4610" width="10.7109375" style="1907" customWidth="1"/>
    <col min="4611" max="4611" width="2.42578125" style="1907" bestFit="1" customWidth="1"/>
    <col min="4612" max="4612" width="8.5703125" style="1907" customWidth="1"/>
    <col min="4613" max="4613" width="12.42578125" style="1907" customWidth="1"/>
    <col min="4614" max="4614" width="2.140625" style="1907" customWidth="1"/>
    <col min="4615" max="4615" width="9.42578125" style="1907" customWidth="1"/>
    <col min="4616" max="4860" width="11" style="1907"/>
    <col min="4861" max="4861" width="46.7109375" style="1907" bestFit="1" customWidth="1"/>
    <col min="4862" max="4862" width="11.85546875" style="1907" customWidth="1"/>
    <col min="4863" max="4863" width="12.42578125" style="1907" customWidth="1"/>
    <col min="4864" max="4864" width="12.5703125" style="1907" customWidth="1"/>
    <col min="4865" max="4865" width="11.7109375" style="1907" customWidth="1"/>
    <col min="4866" max="4866" width="10.7109375" style="1907" customWidth="1"/>
    <col min="4867" max="4867" width="2.42578125" style="1907" bestFit="1" customWidth="1"/>
    <col min="4868" max="4868" width="8.5703125" style="1907" customWidth="1"/>
    <col min="4869" max="4869" width="12.42578125" style="1907" customWidth="1"/>
    <col min="4870" max="4870" width="2.140625" style="1907" customWidth="1"/>
    <col min="4871" max="4871" width="9.42578125" style="1907" customWidth="1"/>
    <col min="4872" max="5116" width="11" style="1907"/>
    <col min="5117" max="5117" width="46.7109375" style="1907" bestFit="1" customWidth="1"/>
    <col min="5118" max="5118" width="11.85546875" style="1907" customWidth="1"/>
    <col min="5119" max="5119" width="12.42578125" style="1907" customWidth="1"/>
    <col min="5120" max="5120" width="12.5703125" style="1907" customWidth="1"/>
    <col min="5121" max="5121" width="11.7109375" style="1907" customWidth="1"/>
    <col min="5122" max="5122" width="10.7109375" style="1907" customWidth="1"/>
    <col min="5123" max="5123" width="2.42578125" style="1907" bestFit="1" customWidth="1"/>
    <col min="5124" max="5124" width="8.5703125" style="1907" customWidth="1"/>
    <col min="5125" max="5125" width="12.42578125" style="1907" customWidth="1"/>
    <col min="5126" max="5126" width="2.140625" style="1907" customWidth="1"/>
    <col min="5127" max="5127" width="9.42578125" style="1907" customWidth="1"/>
    <col min="5128" max="5372" width="11" style="1907"/>
    <col min="5373" max="5373" width="46.7109375" style="1907" bestFit="1" customWidth="1"/>
    <col min="5374" max="5374" width="11.85546875" style="1907" customWidth="1"/>
    <col min="5375" max="5375" width="12.42578125" style="1907" customWidth="1"/>
    <col min="5376" max="5376" width="12.5703125" style="1907" customWidth="1"/>
    <col min="5377" max="5377" width="11.7109375" style="1907" customWidth="1"/>
    <col min="5378" max="5378" width="10.7109375" style="1907" customWidth="1"/>
    <col min="5379" max="5379" width="2.42578125" style="1907" bestFit="1" customWidth="1"/>
    <col min="5380" max="5380" width="8.5703125" style="1907" customWidth="1"/>
    <col min="5381" max="5381" width="12.42578125" style="1907" customWidth="1"/>
    <col min="5382" max="5382" width="2.140625" style="1907" customWidth="1"/>
    <col min="5383" max="5383" width="9.42578125" style="1907" customWidth="1"/>
    <col min="5384" max="5628" width="11" style="1907"/>
    <col min="5629" max="5629" width="46.7109375" style="1907" bestFit="1" customWidth="1"/>
    <col min="5630" max="5630" width="11.85546875" style="1907" customWidth="1"/>
    <col min="5631" max="5631" width="12.42578125" style="1907" customWidth="1"/>
    <col min="5632" max="5632" width="12.5703125" style="1907" customWidth="1"/>
    <col min="5633" max="5633" width="11.7109375" style="1907" customWidth="1"/>
    <col min="5634" max="5634" width="10.7109375" style="1907" customWidth="1"/>
    <col min="5635" max="5635" width="2.42578125" style="1907" bestFit="1" customWidth="1"/>
    <col min="5636" max="5636" width="8.5703125" style="1907" customWidth="1"/>
    <col min="5637" max="5637" width="12.42578125" style="1907" customWidth="1"/>
    <col min="5638" max="5638" width="2.140625" style="1907" customWidth="1"/>
    <col min="5639" max="5639" width="9.42578125" style="1907" customWidth="1"/>
    <col min="5640" max="5884" width="11" style="1907"/>
    <col min="5885" max="5885" width="46.7109375" style="1907" bestFit="1" customWidth="1"/>
    <col min="5886" max="5886" width="11.85546875" style="1907" customWidth="1"/>
    <col min="5887" max="5887" width="12.42578125" style="1907" customWidth="1"/>
    <col min="5888" max="5888" width="12.5703125" style="1907" customWidth="1"/>
    <col min="5889" max="5889" width="11.7109375" style="1907" customWidth="1"/>
    <col min="5890" max="5890" width="10.7109375" style="1907" customWidth="1"/>
    <col min="5891" max="5891" width="2.42578125" style="1907" bestFit="1" customWidth="1"/>
    <col min="5892" max="5892" width="8.5703125" style="1907" customWidth="1"/>
    <col min="5893" max="5893" width="12.42578125" style="1907" customWidth="1"/>
    <col min="5894" max="5894" width="2.140625" style="1907" customWidth="1"/>
    <col min="5895" max="5895" width="9.42578125" style="1907" customWidth="1"/>
    <col min="5896" max="6140" width="11" style="1907"/>
    <col min="6141" max="6141" width="46.7109375" style="1907" bestFit="1" customWidth="1"/>
    <col min="6142" max="6142" width="11.85546875" style="1907" customWidth="1"/>
    <col min="6143" max="6143" width="12.42578125" style="1907" customWidth="1"/>
    <col min="6144" max="6144" width="12.5703125" style="1907" customWidth="1"/>
    <col min="6145" max="6145" width="11.7109375" style="1907" customWidth="1"/>
    <col min="6146" max="6146" width="10.7109375" style="1907" customWidth="1"/>
    <col min="6147" max="6147" width="2.42578125" style="1907" bestFit="1" customWidth="1"/>
    <col min="6148" max="6148" width="8.5703125" style="1907" customWidth="1"/>
    <col min="6149" max="6149" width="12.42578125" style="1907" customWidth="1"/>
    <col min="6150" max="6150" width="2.140625" style="1907" customWidth="1"/>
    <col min="6151" max="6151" width="9.42578125" style="1907" customWidth="1"/>
    <col min="6152" max="6396" width="11" style="1907"/>
    <col min="6397" max="6397" width="46.7109375" style="1907" bestFit="1" customWidth="1"/>
    <col min="6398" max="6398" width="11.85546875" style="1907" customWidth="1"/>
    <col min="6399" max="6399" width="12.42578125" style="1907" customWidth="1"/>
    <col min="6400" max="6400" width="12.5703125" style="1907" customWidth="1"/>
    <col min="6401" max="6401" width="11.7109375" style="1907" customWidth="1"/>
    <col min="6402" max="6402" width="10.7109375" style="1907" customWidth="1"/>
    <col min="6403" max="6403" width="2.42578125" style="1907" bestFit="1" customWidth="1"/>
    <col min="6404" max="6404" width="8.5703125" style="1907" customWidth="1"/>
    <col min="6405" max="6405" width="12.42578125" style="1907" customWidth="1"/>
    <col min="6406" max="6406" width="2.140625" style="1907" customWidth="1"/>
    <col min="6407" max="6407" width="9.42578125" style="1907" customWidth="1"/>
    <col min="6408" max="6652" width="11" style="1907"/>
    <col min="6653" max="6653" width="46.7109375" style="1907" bestFit="1" customWidth="1"/>
    <col min="6654" max="6654" width="11.85546875" style="1907" customWidth="1"/>
    <col min="6655" max="6655" width="12.42578125" style="1907" customWidth="1"/>
    <col min="6656" max="6656" width="12.5703125" style="1907" customWidth="1"/>
    <col min="6657" max="6657" width="11.7109375" style="1907" customWidth="1"/>
    <col min="6658" max="6658" width="10.7109375" style="1907" customWidth="1"/>
    <col min="6659" max="6659" width="2.42578125" style="1907" bestFit="1" customWidth="1"/>
    <col min="6660" max="6660" width="8.5703125" style="1907" customWidth="1"/>
    <col min="6661" max="6661" width="12.42578125" style="1907" customWidth="1"/>
    <col min="6662" max="6662" width="2.140625" style="1907" customWidth="1"/>
    <col min="6663" max="6663" width="9.42578125" style="1907" customWidth="1"/>
    <col min="6664" max="6908" width="11" style="1907"/>
    <col min="6909" max="6909" width="46.7109375" style="1907" bestFit="1" customWidth="1"/>
    <col min="6910" max="6910" width="11.85546875" style="1907" customWidth="1"/>
    <col min="6911" max="6911" width="12.42578125" style="1907" customWidth="1"/>
    <col min="6912" max="6912" width="12.5703125" style="1907" customWidth="1"/>
    <col min="6913" max="6913" width="11.7109375" style="1907" customWidth="1"/>
    <col min="6914" max="6914" width="10.7109375" style="1907" customWidth="1"/>
    <col min="6915" max="6915" width="2.42578125" style="1907" bestFit="1" customWidth="1"/>
    <col min="6916" max="6916" width="8.5703125" style="1907" customWidth="1"/>
    <col min="6917" max="6917" width="12.42578125" style="1907" customWidth="1"/>
    <col min="6918" max="6918" width="2.140625" style="1907" customWidth="1"/>
    <col min="6919" max="6919" width="9.42578125" style="1907" customWidth="1"/>
    <col min="6920" max="7164" width="11" style="1907"/>
    <col min="7165" max="7165" width="46.7109375" style="1907" bestFit="1" customWidth="1"/>
    <col min="7166" max="7166" width="11.85546875" style="1907" customWidth="1"/>
    <col min="7167" max="7167" width="12.42578125" style="1907" customWidth="1"/>
    <col min="7168" max="7168" width="12.5703125" style="1907" customWidth="1"/>
    <col min="7169" max="7169" width="11.7109375" style="1907" customWidth="1"/>
    <col min="7170" max="7170" width="10.7109375" style="1907" customWidth="1"/>
    <col min="7171" max="7171" width="2.42578125" style="1907" bestFit="1" customWidth="1"/>
    <col min="7172" max="7172" width="8.5703125" style="1907" customWidth="1"/>
    <col min="7173" max="7173" width="12.42578125" style="1907" customWidth="1"/>
    <col min="7174" max="7174" width="2.140625" style="1907" customWidth="1"/>
    <col min="7175" max="7175" width="9.42578125" style="1907" customWidth="1"/>
    <col min="7176" max="7420" width="11" style="1907"/>
    <col min="7421" max="7421" width="46.7109375" style="1907" bestFit="1" customWidth="1"/>
    <col min="7422" max="7422" width="11.85546875" style="1907" customWidth="1"/>
    <col min="7423" max="7423" width="12.42578125" style="1907" customWidth="1"/>
    <col min="7424" max="7424" width="12.5703125" style="1907" customWidth="1"/>
    <col min="7425" max="7425" width="11.7109375" style="1907" customWidth="1"/>
    <col min="7426" max="7426" width="10.7109375" style="1907" customWidth="1"/>
    <col min="7427" max="7427" width="2.42578125" style="1907" bestFit="1" customWidth="1"/>
    <col min="7428" max="7428" width="8.5703125" style="1907" customWidth="1"/>
    <col min="7429" max="7429" width="12.42578125" style="1907" customWidth="1"/>
    <col min="7430" max="7430" width="2.140625" style="1907" customWidth="1"/>
    <col min="7431" max="7431" width="9.42578125" style="1907" customWidth="1"/>
    <col min="7432" max="7676" width="11" style="1907"/>
    <col min="7677" max="7677" width="46.7109375" style="1907" bestFit="1" customWidth="1"/>
    <col min="7678" max="7678" width="11.85546875" style="1907" customWidth="1"/>
    <col min="7679" max="7679" width="12.42578125" style="1907" customWidth="1"/>
    <col min="7680" max="7680" width="12.5703125" style="1907" customWidth="1"/>
    <col min="7681" max="7681" width="11.7109375" style="1907" customWidth="1"/>
    <col min="7682" max="7682" width="10.7109375" style="1907" customWidth="1"/>
    <col min="7683" max="7683" width="2.42578125" style="1907" bestFit="1" customWidth="1"/>
    <col min="7684" max="7684" width="8.5703125" style="1907" customWidth="1"/>
    <col min="7685" max="7685" width="12.42578125" style="1907" customWidth="1"/>
    <col min="7686" max="7686" width="2.140625" style="1907" customWidth="1"/>
    <col min="7687" max="7687" width="9.42578125" style="1907" customWidth="1"/>
    <col min="7688" max="7932" width="11" style="1907"/>
    <col min="7933" max="7933" width="46.7109375" style="1907" bestFit="1" customWidth="1"/>
    <col min="7934" max="7934" width="11.85546875" style="1907" customWidth="1"/>
    <col min="7935" max="7935" width="12.42578125" style="1907" customWidth="1"/>
    <col min="7936" max="7936" width="12.5703125" style="1907" customWidth="1"/>
    <col min="7937" max="7937" width="11.7109375" style="1907" customWidth="1"/>
    <col min="7938" max="7938" width="10.7109375" style="1907" customWidth="1"/>
    <col min="7939" max="7939" width="2.42578125" style="1907" bestFit="1" customWidth="1"/>
    <col min="7940" max="7940" width="8.5703125" style="1907" customWidth="1"/>
    <col min="7941" max="7941" width="12.42578125" style="1907" customWidth="1"/>
    <col min="7942" max="7942" width="2.140625" style="1907" customWidth="1"/>
    <col min="7943" max="7943" width="9.42578125" style="1907" customWidth="1"/>
    <col min="7944" max="8188" width="11" style="1907"/>
    <col min="8189" max="8189" width="46.7109375" style="1907" bestFit="1" customWidth="1"/>
    <col min="8190" max="8190" width="11.85546875" style="1907" customWidth="1"/>
    <col min="8191" max="8191" width="12.42578125" style="1907" customWidth="1"/>
    <col min="8192" max="8192" width="12.5703125" style="1907" customWidth="1"/>
    <col min="8193" max="8193" width="11.7109375" style="1907" customWidth="1"/>
    <col min="8194" max="8194" width="10.7109375" style="1907" customWidth="1"/>
    <col min="8195" max="8195" width="2.42578125" style="1907" bestFit="1" customWidth="1"/>
    <col min="8196" max="8196" width="8.5703125" style="1907" customWidth="1"/>
    <col min="8197" max="8197" width="12.42578125" style="1907" customWidth="1"/>
    <col min="8198" max="8198" width="2.140625" style="1907" customWidth="1"/>
    <col min="8199" max="8199" width="9.42578125" style="1907" customWidth="1"/>
    <col min="8200" max="8444" width="11" style="1907"/>
    <col min="8445" max="8445" width="46.7109375" style="1907" bestFit="1" customWidth="1"/>
    <col min="8446" max="8446" width="11.85546875" style="1907" customWidth="1"/>
    <col min="8447" max="8447" width="12.42578125" style="1907" customWidth="1"/>
    <col min="8448" max="8448" width="12.5703125" style="1907" customWidth="1"/>
    <col min="8449" max="8449" width="11.7109375" style="1907" customWidth="1"/>
    <col min="8450" max="8450" width="10.7109375" style="1907" customWidth="1"/>
    <col min="8451" max="8451" width="2.42578125" style="1907" bestFit="1" customWidth="1"/>
    <col min="8452" max="8452" width="8.5703125" style="1907" customWidth="1"/>
    <col min="8453" max="8453" width="12.42578125" style="1907" customWidth="1"/>
    <col min="8454" max="8454" width="2.140625" style="1907" customWidth="1"/>
    <col min="8455" max="8455" width="9.42578125" style="1907" customWidth="1"/>
    <col min="8456" max="8700" width="11" style="1907"/>
    <col min="8701" max="8701" width="46.7109375" style="1907" bestFit="1" customWidth="1"/>
    <col min="8702" max="8702" width="11.85546875" style="1907" customWidth="1"/>
    <col min="8703" max="8703" width="12.42578125" style="1907" customWidth="1"/>
    <col min="8704" max="8704" width="12.5703125" style="1907" customWidth="1"/>
    <col min="8705" max="8705" width="11.7109375" style="1907" customWidth="1"/>
    <col min="8706" max="8706" width="10.7109375" style="1907" customWidth="1"/>
    <col min="8707" max="8707" width="2.42578125" style="1907" bestFit="1" customWidth="1"/>
    <col min="8708" max="8708" width="8.5703125" style="1907" customWidth="1"/>
    <col min="8709" max="8709" width="12.42578125" style="1907" customWidth="1"/>
    <col min="8710" max="8710" width="2.140625" style="1907" customWidth="1"/>
    <col min="8711" max="8711" width="9.42578125" style="1907" customWidth="1"/>
    <col min="8712" max="8956" width="11" style="1907"/>
    <col min="8957" max="8957" width="46.7109375" style="1907" bestFit="1" customWidth="1"/>
    <col min="8958" max="8958" width="11.85546875" style="1907" customWidth="1"/>
    <col min="8959" max="8959" width="12.42578125" style="1907" customWidth="1"/>
    <col min="8960" max="8960" width="12.5703125" style="1907" customWidth="1"/>
    <col min="8961" max="8961" width="11.7109375" style="1907" customWidth="1"/>
    <col min="8962" max="8962" width="10.7109375" style="1907" customWidth="1"/>
    <col min="8963" max="8963" width="2.42578125" style="1907" bestFit="1" customWidth="1"/>
    <col min="8964" max="8964" width="8.5703125" style="1907" customWidth="1"/>
    <col min="8965" max="8965" width="12.42578125" style="1907" customWidth="1"/>
    <col min="8966" max="8966" width="2.140625" style="1907" customWidth="1"/>
    <col min="8967" max="8967" width="9.42578125" style="1907" customWidth="1"/>
    <col min="8968" max="9212" width="11" style="1907"/>
    <col min="9213" max="9213" width="46.7109375" style="1907" bestFit="1" customWidth="1"/>
    <col min="9214" max="9214" width="11.85546875" style="1907" customWidth="1"/>
    <col min="9215" max="9215" width="12.42578125" style="1907" customWidth="1"/>
    <col min="9216" max="9216" width="12.5703125" style="1907" customWidth="1"/>
    <col min="9217" max="9217" width="11.7109375" style="1907" customWidth="1"/>
    <col min="9218" max="9218" width="10.7109375" style="1907" customWidth="1"/>
    <col min="9219" max="9219" width="2.42578125" style="1907" bestFit="1" customWidth="1"/>
    <col min="9220" max="9220" width="8.5703125" style="1907" customWidth="1"/>
    <col min="9221" max="9221" width="12.42578125" style="1907" customWidth="1"/>
    <col min="9222" max="9222" width="2.140625" style="1907" customWidth="1"/>
    <col min="9223" max="9223" width="9.42578125" style="1907" customWidth="1"/>
    <col min="9224" max="9468" width="11" style="1907"/>
    <col min="9469" max="9469" width="46.7109375" style="1907" bestFit="1" customWidth="1"/>
    <col min="9470" max="9470" width="11.85546875" style="1907" customWidth="1"/>
    <col min="9471" max="9471" width="12.42578125" style="1907" customWidth="1"/>
    <col min="9472" max="9472" width="12.5703125" style="1907" customWidth="1"/>
    <col min="9473" max="9473" width="11.7109375" style="1907" customWidth="1"/>
    <col min="9474" max="9474" width="10.7109375" style="1907" customWidth="1"/>
    <col min="9475" max="9475" width="2.42578125" style="1907" bestFit="1" customWidth="1"/>
    <col min="9476" max="9476" width="8.5703125" style="1907" customWidth="1"/>
    <col min="9477" max="9477" width="12.42578125" style="1907" customWidth="1"/>
    <col min="9478" max="9478" width="2.140625" style="1907" customWidth="1"/>
    <col min="9479" max="9479" width="9.42578125" style="1907" customWidth="1"/>
    <col min="9480" max="9724" width="11" style="1907"/>
    <col min="9725" max="9725" width="46.7109375" style="1907" bestFit="1" customWidth="1"/>
    <col min="9726" max="9726" width="11.85546875" style="1907" customWidth="1"/>
    <col min="9727" max="9727" width="12.42578125" style="1907" customWidth="1"/>
    <col min="9728" max="9728" width="12.5703125" style="1907" customWidth="1"/>
    <col min="9729" max="9729" width="11.7109375" style="1907" customWidth="1"/>
    <col min="9730" max="9730" width="10.7109375" style="1907" customWidth="1"/>
    <col min="9731" max="9731" width="2.42578125" style="1907" bestFit="1" customWidth="1"/>
    <col min="9732" max="9732" width="8.5703125" style="1907" customWidth="1"/>
    <col min="9733" max="9733" width="12.42578125" style="1907" customWidth="1"/>
    <col min="9734" max="9734" width="2.140625" style="1907" customWidth="1"/>
    <col min="9735" max="9735" width="9.42578125" style="1907" customWidth="1"/>
    <col min="9736" max="9980" width="11" style="1907"/>
    <col min="9981" max="9981" width="46.7109375" style="1907" bestFit="1" customWidth="1"/>
    <col min="9982" max="9982" width="11.85546875" style="1907" customWidth="1"/>
    <col min="9983" max="9983" width="12.42578125" style="1907" customWidth="1"/>
    <col min="9984" max="9984" width="12.5703125" style="1907" customWidth="1"/>
    <col min="9985" max="9985" width="11.7109375" style="1907" customWidth="1"/>
    <col min="9986" max="9986" width="10.7109375" style="1907" customWidth="1"/>
    <col min="9987" max="9987" width="2.42578125" style="1907" bestFit="1" customWidth="1"/>
    <col min="9988" max="9988" width="8.5703125" style="1907" customWidth="1"/>
    <col min="9989" max="9989" width="12.42578125" style="1907" customWidth="1"/>
    <col min="9990" max="9990" width="2.140625" style="1907" customWidth="1"/>
    <col min="9991" max="9991" width="9.42578125" style="1907" customWidth="1"/>
    <col min="9992" max="10236" width="11" style="1907"/>
    <col min="10237" max="10237" width="46.7109375" style="1907" bestFit="1" customWidth="1"/>
    <col min="10238" max="10238" width="11.85546875" style="1907" customWidth="1"/>
    <col min="10239" max="10239" width="12.42578125" style="1907" customWidth="1"/>
    <col min="10240" max="10240" width="12.5703125" style="1907" customWidth="1"/>
    <col min="10241" max="10241" width="11.7109375" style="1907" customWidth="1"/>
    <col min="10242" max="10242" width="10.7109375" style="1907" customWidth="1"/>
    <col min="10243" max="10243" width="2.42578125" style="1907" bestFit="1" customWidth="1"/>
    <col min="10244" max="10244" width="8.5703125" style="1907" customWidth="1"/>
    <col min="10245" max="10245" width="12.42578125" style="1907" customWidth="1"/>
    <col min="10246" max="10246" width="2.140625" style="1907" customWidth="1"/>
    <col min="10247" max="10247" width="9.42578125" style="1907" customWidth="1"/>
    <col min="10248" max="10492" width="11" style="1907"/>
    <col min="10493" max="10493" width="46.7109375" style="1907" bestFit="1" customWidth="1"/>
    <col min="10494" max="10494" width="11.85546875" style="1907" customWidth="1"/>
    <col min="10495" max="10495" width="12.42578125" style="1907" customWidth="1"/>
    <col min="10496" max="10496" width="12.5703125" style="1907" customWidth="1"/>
    <col min="10497" max="10497" width="11.7109375" style="1907" customWidth="1"/>
    <col min="10498" max="10498" width="10.7109375" style="1907" customWidth="1"/>
    <col min="10499" max="10499" width="2.42578125" style="1907" bestFit="1" customWidth="1"/>
    <col min="10500" max="10500" width="8.5703125" style="1907" customWidth="1"/>
    <col min="10501" max="10501" width="12.42578125" style="1907" customWidth="1"/>
    <col min="10502" max="10502" width="2.140625" style="1907" customWidth="1"/>
    <col min="10503" max="10503" width="9.42578125" style="1907" customWidth="1"/>
    <col min="10504" max="10748" width="11" style="1907"/>
    <col min="10749" max="10749" width="46.7109375" style="1907" bestFit="1" customWidth="1"/>
    <col min="10750" max="10750" width="11.85546875" style="1907" customWidth="1"/>
    <col min="10751" max="10751" width="12.42578125" style="1907" customWidth="1"/>
    <col min="10752" max="10752" width="12.5703125" style="1907" customWidth="1"/>
    <col min="10753" max="10753" width="11.7109375" style="1907" customWidth="1"/>
    <col min="10754" max="10754" width="10.7109375" style="1907" customWidth="1"/>
    <col min="10755" max="10755" width="2.42578125" style="1907" bestFit="1" customWidth="1"/>
    <col min="10756" max="10756" width="8.5703125" style="1907" customWidth="1"/>
    <col min="10757" max="10757" width="12.42578125" style="1907" customWidth="1"/>
    <col min="10758" max="10758" width="2.140625" style="1907" customWidth="1"/>
    <col min="10759" max="10759" width="9.42578125" style="1907" customWidth="1"/>
    <col min="10760" max="11004" width="11" style="1907"/>
    <col min="11005" max="11005" width="46.7109375" style="1907" bestFit="1" customWidth="1"/>
    <col min="11006" max="11006" width="11.85546875" style="1907" customWidth="1"/>
    <col min="11007" max="11007" width="12.42578125" style="1907" customWidth="1"/>
    <col min="11008" max="11008" width="12.5703125" style="1907" customWidth="1"/>
    <col min="11009" max="11009" width="11.7109375" style="1907" customWidth="1"/>
    <col min="11010" max="11010" width="10.7109375" style="1907" customWidth="1"/>
    <col min="11011" max="11011" width="2.42578125" style="1907" bestFit="1" customWidth="1"/>
    <col min="11012" max="11012" width="8.5703125" style="1907" customWidth="1"/>
    <col min="11013" max="11013" width="12.42578125" style="1907" customWidth="1"/>
    <col min="11014" max="11014" width="2.140625" style="1907" customWidth="1"/>
    <col min="11015" max="11015" width="9.42578125" style="1907" customWidth="1"/>
    <col min="11016" max="11260" width="11" style="1907"/>
    <col min="11261" max="11261" width="46.7109375" style="1907" bestFit="1" customWidth="1"/>
    <col min="11262" max="11262" width="11.85546875" style="1907" customWidth="1"/>
    <col min="11263" max="11263" width="12.42578125" style="1907" customWidth="1"/>
    <col min="11264" max="11264" width="12.5703125" style="1907" customWidth="1"/>
    <col min="11265" max="11265" width="11.7109375" style="1907" customWidth="1"/>
    <col min="11266" max="11266" width="10.7109375" style="1907" customWidth="1"/>
    <col min="11267" max="11267" width="2.42578125" style="1907" bestFit="1" customWidth="1"/>
    <col min="11268" max="11268" width="8.5703125" style="1907" customWidth="1"/>
    <col min="11269" max="11269" width="12.42578125" style="1907" customWidth="1"/>
    <col min="11270" max="11270" width="2.140625" style="1907" customWidth="1"/>
    <col min="11271" max="11271" width="9.42578125" style="1907" customWidth="1"/>
    <col min="11272" max="11516" width="11" style="1907"/>
    <col min="11517" max="11517" width="46.7109375" style="1907" bestFit="1" customWidth="1"/>
    <col min="11518" max="11518" width="11.85546875" style="1907" customWidth="1"/>
    <col min="11519" max="11519" width="12.42578125" style="1907" customWidth="1"/>
    <col min="11520" max="11520" width="12.5703125" style="1907" customWidth="1"/>
    <col min="11521" max="11521" width="11.7109375" style="1907" customWidth="1"/>
    <col min="11522" max="11522" width="10.7109375" style="1907" customWidth="1"/>
    <col min="11523" max="11523" width="2.42578125" style="1907" bestFit="1" customWidth="1"/>
    <col min="11524" max="11524" width="8.5703125" style="1907" customWidth="1"/>
    <col min="11525" max="11525" width="12.42578125" style="1907" customWidth="1"/>
    <col min="11526" max="11526" width="2.140625" style="1907" customWidth="1"/>
    <col min="11527" max="11527" width="9.42578125" style="1907" customWidth="1"/>
    <col min="11528" max="11772" width="11" style="1907"/>
    <col min="11773" max="11773" width="46.7109375" style="1907" bestFit="1" customWidth="1"/>
    <col min="11774" max="11774" width="11.85546875" style="1907" customWidth="1"/>
    <col min="11775" max="11775" width="12.42578125" style="1907" customWidth="1"/>
    <col min="11776" max="11776" width="12.5703125" style="1907" customWidth="1"/>
    <col min="11777" max="11777" width="11.7109375" style="1907" customWidth="1"/>
    <col min="11778" max="11778" width="10.7109375" style="1907" customWidth="1"/>
    <col min="11779" max="11779" width="2.42578125" style="1907" bestFit="1" customWidth="1"/>
    <col min="11780" max="11780" width="8.5703125" style="1907" customWidth="1"/>
    <col min="11781" max="11781" width="12.42578125" style="1907" customWidth="1"/>
    <col min="11782" max="11782" width="2.140625" style="1907" customWidth="1"/>
    <col min="11783" max="11783" width="9.42578125" style="1907" customWidth="1"/>
    <col min="11784" max="12028" width="11" style="1907"/>
    <col min="12029" max="12029" width="46.7109375" style="1907" bestFit="1" customWidth="1"/>
    <col min="12030" max="12030" width="11.85546875" style="1907" customWidth="1"/>
    <col min="12031" max="12031" width="12.42578125" style="1907" customWidth="1"/>
    <col min="12032" max="12032" width="12.5703125" style="1907" customWidth="1"/>
    <col min="12033" max="12033" width="11.7109375" style="1907" customWidth="1"/>
    <col min="12034" max="12034" width="10.7109375" style="1907" customWidth="1"/>
    <col min="12035" max="12035" width="2.42578125" style="1907" bestFit="1" customWidth="1"/>
    <col min="12036" max="12036" width="8.5703125" style="1907" customWidth="1"/>
    <col min="12037" max="12037" width="12.42578125" style="1907" customWidth="1"/>
    <col min="12038" max="12038" width="2.140625" style="1907" customWidth="1"/>
    <col min="12039" max="12039" width="9.42578125" style="1907" customWidth="1"/>
    <col min="12040" max="12284" width="11" style="1907"/>
    <col min="12285" max="12285" width="46.7109375" style="1907" bestFit="1" customWidth="1"/>
    <col min="12286" max="12286" width="11.85546875" style="1907" customWidth="1"/>
    <col min="12287" max="12287" width="12.42578125" style="1907" customWidth="1"/>
    <col min="12288" max="12288" width="12.5703125" style="1907" customWidth="1"/>
    <col min="12289" max="12289" width="11.7109375" style="1907" customWidth="1"/>
    <col min="12290" max="12290" width="10.7109375" style="1907" customWidth="1"/>
    <col min="12291" max="12291" width="2.42578125" style="1907" bestFit="1" customWidth="1"/>
    <col min="12292" max="12292" width="8.5703125" style="1907" customWidth="1"/>
    <col min="12293" max="12293" width="12.42578125" style="1907" customWidth="1"/>
    <col min="12294" max="12294" width="2.140625" style="1907" customWidth="1"/>
    <col min="12295" max="12295" width="9.42578125" style="1907" customWidth="1"/>
    <col min="12296" max="12540" width="11" style="1907"/>
    <col min="12541" max="12541" width="46.7109375" style="1907" bestFit="1" customWidth="1"/>
    <col min="12542" max="12542" width="11.85546875" style="1907" customWidth="1"/>
    <col min="12543" max="12543" width="12.42578125" style="1907" customWidth="1"/>
    <col min="12544" max="12544" width="12.5703125" style="1907" customWidth="1"/>
    <col min="12545" max="12545" width="11.7109375" style="1907" customWidth="1"/>
    <col min="12546" max="12546" width="10.7109375" style="1907" customWidth="1"/>
    <col min="12547" max="12547" width="2.42578125" style="1907" bestFit="1" customWidth="1"/>
    <col min="12548" max="12548" width="8.5703125" style="1907" customWidth="1"/>
    <col min="12549" max="12549" width="12.42578125" style="1907" customWidth="1"/>
    <col min="12550" max="12550" width="2.140625" style="1907" customWidth="1"/>
    <col min="12551" max="12551" width="9.42578125" style="1907" customWidth="1"/>
    <col min="12552" max="12796" width="11" style="1907"/>
    <col min="12797" max="12797" width="46.7109375" style="1907" bestFit="1" customWidth="1"/>
    <col min="12798" max="12798" width="11.85546875" style="1907" customWidth="1"/>
    <col min="12799" max="12799" width="12.42578125" style="1907" customWidth="1"/>
    <col min="12800" max="12800" width="12.5703125" style="1907" customWidth="1"/>
    <col min="12801" max="12801" width="11.7109375" style="1907" customWidth="1"/>
    <col min="12802" max="12802" width="10.7109375" style="1907" customWidth="1"/>
    <col min="12803" max="12803" width="2.42578125" style="1907" bestFit="1" customWidth="1"/>
    <col min="12804" max="12804" width="8.5703125" style="1907" customWidth="1"/>
    <col min="12805" max="12805" width="12.42578125" style="1907" customWidth="1"/>
    <col min="12806" max="12806" width="2.140625" style="1907" customWidth="1"/>
    <col min="12807" max="12807" width="9.42578125" style="1907" customWidth="1"/>
    <col min="12808" max="13052" width="11" style="1907"/>
    <col min="13053" max="13053" width="46.7109375" style="1907" bestFit="1" customWidth="1"/>
    <col min="13054" max="13054" width="11.85546875" style="1907" customWidth="1"/>
    <col min="13055" max="13055" width="12.42578125" style="1907" customWidth="1"/>
    <col min="13056" max="13056" width="12.5703125" style="1907" customWidth="1"/>
    <col min="13057" max="13057" width="11.7109375" style="1907" customWidth="1"/>
    <col min="13058" max="13058" width="10.7109375" style="1907" customWidth="1"/>
    <col min="13059" max="13059" width="2.42578125" style="1907" bestFit="1" customWidth="1"/>
    <col min="13060" max="13060" width="8.5703125" style="1907" customWidth="1"/>
    <col min="13061" max="13061" width="12.42578125" style="1907" customWidth="1"/>
    <col min="13062" max="13062" width="2.140625" style="1907" customWidth="1"/>
    <col min="13063" max="13063" width="9.42578125" style="1907" customWidth="1"/>
    <col min="13064" max="13308" width="11" style="1907"/>
    <col min="13309" max="13309" width="46.7109375" style="1907" bestFit="1" customWidth="1"/>
    <col min="13310" max="13310" width="11.85546875" style="1907" customWidth="1"/>
    <col min="13311" max="13311" width="12.42578125" style="1907" customWidth="1"/>
    <col min="13312" max="13312" width="12.5703125" style="1907" customWidth="1"/>
    <col min="13313" max="13313" width="11.7109375" style="1907" customWidth="1"/>
    <col min="13314" max="13314" width="10.7109375" style="1907" customWidth="1"/>
    <col min="13315" max="13315" width="2.42578125" style="1907" bestFit="1" customWidth="1"/>
    <col min="13316" max="13316" width="8.5703125" style="1907" customWidth="1"/>
    <col min="13317" max="13317" width="12.42578125" style="1907" customWidth="1"/>
    <col min="13318" max="13318" width="2.140625" style="1907" customWidth="1"/>
    <col min="13319" max="13319" width="9.42578125" style="1907" customWidth="1"/>
    <col min="13320" max="13564" width="11" style="1907"/>
    <col min="13565" max="13565" width="46.7109375" style="1907" bestFit="1" customWidth="1"/>
    <col min="13566" max="13566" width="11.85546875" style="1907" customWidth="1"/>
    <col min="13567" max="13567" width="12.42578125" style="1907" customWidth="1"/>
    <col min="13568" max="13568" width="12.5703125" style="1907" customWidth="1"/>
    <col min="13569" max="13569" width="11.7109375" style="1907" customWidth="1"/>
    <col min="13570" max="13570" width="10.7109375" style="1907" customWidth="1"/>
    <col min="13571" max="13571" width="2.42578125" style="1907" bestFit="1" customWidth="1"/>
    <col min="13572" max="13572" width="8.5703125" style="1907" customWidth="1"/>
    <col min="13573" max="13573" width="12.42578125" style="1907" customWidth="1"/>
    <col min="13574" max="13574" width="2.140625" style="1907" customWidth="1"/>
    <col min="13575" max="13575" width="9.42578125" style="1907" customWidth="1"/>
    <col min="13576" max="13820" width="11" style="1907"/>
    <col min="13821" max="13821" width="46.7109375" style="1907" bestFit="1" customWidth="1"/>
    <col min="13822" max="13822" width="11.85546875" style="1907" customWidth="1"/>
    <col min="13823" max="13823" width="12.42578125" style="1907" customWidth="1"/>
    <col min="13824" max="13824" width="12.5703125" style="1907" customWidth="1"/>
    <col min="13825" max="13825" width="11.7109375" style="1907" customWidth="1"/>
    <col min="13826" max="13826" width="10.7109375" style="1907" customWidth="1"/>
    <col min="13827" max="13827" width="2.42578125" style="1907" bestFit="1" customWidth="1"/>
    <col min="13828" max="13828" width="8.5703125" style="1907" customWidth="1"/>
    <col min="13829" max="13829" width="12.42578125" style="1907" customWidth="1"/>
    <col min="13830" max="13830" width="2.140625" style="1907" customWidth="1"/>
    <col min="13831" max="13831" width="9.42578125" style="1907" customWidth="1"/>
    <col min="13832" max="14076" width="11" style="1907"/>
    <col min="14077" max="14077" width="46.7109375" style="1907" bestFit="1" customWidth="1"/>
    <col min="14078" max="14078" width="11.85546875" style="1907" customWidth="1"/>
    <col min="14079" max="14079" width="12.42578125" style="1907" customWidth="1"/>
    <col min="14080" max="14080" width="12.5703125" style="1907" customWidth="1"/>
    <col min="14081" max="14081" width="11.7109375" style="1907" customWidth="1"/>
    <col min="14082" max="14082" width="10.7109375" style="1907" customWidth="1"/>
    <col min="14083" max="14083" width="2.42578125" style="1907" bestFit="1" customWidth="1"/>
    <col min="14084" max="14084" width="8.5703125" style="1907" customWidth="1"/>
    <col min="14085" max="14085" width="12.42578125" style="1907" customWidth="1"/>
    <col min="14086" max="14086" width="2.140625" style="1907" customWidth="1"/>
    <col min="14087" max="14087" width="9.42578125" style="1907" customWidth="1"/>
    <col min="14088" max="14332" width="11" style="1907"/>
    <col min="14333" max="14333" width="46.7109375" style="1907" bestFit="1" customWidth="1"/>
    <col min="14334" max="14334" width="11.85546875" style="1907" customWidth="1"/>
    <col min="14335" max="14335" width="12.42578125" style="1907" customWidth="1"/>
    <col min="14336" max="14336" width="12.5703125" style="1907" customWidth="1"/>
    <col min="14337" max="14337" width="11.7109375" style="1907" customWidth="1"/>
    <col min="14338" max="14338" width="10.7109375" style="1907" customWidth="1"/>
    <col min="14339" max="14339" width="2.42578125" style="1907" bestFit="1" customWidth="1"/>
    <col min="14340" max="14340" width="8.5703125" style="1907" customWidth="1"/>
    <col min="14341" max="14341" width="12.42578125" style="1907" customWidth="1"/>
    <col min="14342" max="14342" width="2.140625" style="1907" customWidth="1"/>
    <col min="14343" max="14343" width="9.42578125" style="1907" customWidth="1"/>
    <col min="14344" max="14588" width="11" style="1907"/>
    <col min="14589" max="14589" width="46.7109375" style="1907" bestFit="1" customWidth="1"/>
    <col min="14590" max="14590" width="11.85546875" style="1907" customWidth="1"/>
    <col min="14591" max="14591" width="12.42578125" style="1907" customWidth="1"/>
    <col min="14592" max="14592" width="12.5703125" style="1907" customWidth="1"/>
    <col min="14593" max="14593" width="11.7109375" style="1907" customWidth="1"/>
    <col min="14594" max="14594" width="10.7109375" style="1907" customWidth="1"/>
    <col min="14595" max="14595" width="2.42578125" style="1907" bestFit="1" customWidth="1"/>
    <col min="14596" max="14596" width="8.5703125" style="1907" customWidth="1"/>
    <col min="14597" max="14597" width="12.42578125" style="1907" customWidth="1"/>
    <col min="14598" max="14598" width="2.140625" style="1907" customWidth="1"/>
    <col min="14599" max="14599" width="9.42578125" style="1907" customWidth="1"/>
    <col min="14600" max="14844" width="11" style="1907"/>
    <col min="14845" max="14845" width="46.7109375" style="1907" bestFit="1" customWidth="1"/>
    <col min="14846" max="14846" width="11.85546875" style="1907" customWidth="1"/>
    <col min="14847" max="14847" width="12.42578125" style="1907" customWidth="1"/>
    <col min="14848" max="14848" width="12.5703125" style="1907" customWidth="1"/>
    <col min="14849" max="14849" width="11.7109375" style="1907" customWidth="1"/>
    <col min="14850" max="14850" width="10.7109375" style="1907" customWidth="1"/>
    <col min="14851" max="14851" width="2.42578125" style="1907" bestFit="1" customWidth="1"/>
    <col min="14852" max="14852" width="8.5703125" style="1907" customWidth="1"/>
    <col min="14853" max="14853" width="12.42578125" style="1907" customWidth="1"/>
    <col min="14854" max="14854" width="2.140625" style="1907" customWidth="1"/>
    <col min="14855" max="14855" width="9.42578125" style="1907" customWidth="1"/>
    <col min="14856" max="15100" width="11" style="1907"/>
    <col min="15101" max="15101" width="46.7109375" style="1907" bestFit="1" customWidth="1"/>
    <col min="15102" max="15102" width="11.85546875" style="1907" customWidth="1"/>
    <col min="15103" max="15103" width="12.42578125" style="1907" customWidth="1"/>
    <col min="15104" max="15104" width="12.5703125" style="1907" customWidth="1"/>
    <col min="15105" max="15105" width="11.7109375" style="1907" customWidth="1"/>
    <col min="15106" max="15106" width="10.7109375" style="1907" customWidth="1"/>
    <col min="15107" max="15107" width="2.42578125" style="1907" bestFit="1" customWidth="1"/>
    <col min="15108" max="15108" width="8.5703125" style="1907" customWidth="1"/>
    <col min="15109" max="15109" width="12.42578125" style="1907" customWidth="1"/>
    <col min="15110" max="15110" width="2.140625" style="1907" customWidth="1"/>
    <col min="15111" max="15111" width="9.42578125" style="1907" customWidth="1"/>
    <col min="15112" max="15356" width="11" style="1907"/>
    <col min="15357" max="15357" width="46.7109375" style="1907" bestFit="1" customWidth="1"/>
    <col min="15358" max="15358" width="11.85546875" style="1907" customWidth="1"/>
    <col min="15359" max="15359" width="12.42578125" style="1907" customWidth="1"/>
    <col min="15360" max="15360" width="12.5703125" style="1907" customWidth="1"/>
    <col min="15361" max="15361" width="11.7109375" style="1907" customWidth="1"/>
    <col min="15362" max="15362" width="10.7109375" style="1907" customWidth="1"/>
    <col min="15363" max="15363" width="2.42578125" style="1907" bestFit="1" customWidth="1"/>
    <col min="15364" max="15364" width="8.5703125" style="1907" customWidth="1"/>
    <col min="15365" max="15365" width="12.42578125" style="1907" customWidth="1"/>
    <col min="15366" max="15366" width="2.140625" style="1907" customWidth="1"/>
    <col min="15367" max="15367" width="9.42578125" style="1907" customWidth="1"/>
    <col min="15368" max="15612" width="11" style="1907"/>
    <col min="15613" max="15613" width="46.7109375" style="1907" bestFit="1" customWidth="1"/>
    <col min="15614" max="15614" width="11.85546875" style="1907" customWidth="1"/>
    <col min="15615" max="15615" width="12.42578125" style="1907" customWidth="1"/>
    <col min="15616" max="15616" width="12.5703125" style="1907" customWidth="1"/>
    <col min="15617" max="15617" width="11.7109375" style="1907" customWidth="1"/>
    <col min="15618" max="15618" width="10.7109375" style="1907" customWidth="1"/>
    <col min="15619" max="15619" width="2.42578125" style="1907" bestFit="1" customWidth="1"/>
    <col min="15620" max="15620" width="8.5703125" style="1907" customWidth="1"/>
    <col min="15621" max="15621" width="12.42578125" style="1907" customWidth="1"/>
    <col min="15622" max="15622" width="2.140625" style="1907" customWidth="1"/>
    <col min="15623" max="15623" width="9.42578125" style="1907" customWidth="1"/>
    <col min="15624" max="15868" width="11" style="1907"/>
    <col min="15869" max="15869" width="46.7109375" style="1907" bestFit="1" customWidth="1"/>
    <col min="15870" max="15870" width="11.85546875" style="1907" customWidth="1"/>
    <col min="15871" max="15871" width="12.42578125" style="1907" customWidth="1"/>
    <col min="15872" max="15872" width="12.5703125" style="1907" customWidth="1"/>
    <col min="15873" max="15873" width="11.7109375" style="1907" customWidth="1"/>
    <col min="15874" max="15874" width="10.7109375" style="1907" customWidth="1"/>
    <col min="15875" max="15875" width="2.42578125" style="1907" bestFit="1" customWidth="1"/>
    <col min="15876" max="15876" width="8.5703125" style="1907" customWidth="1"/>
    <col min="15877" max="15877" width="12.42578125" style="1907" customWidth="1"/>
    <col min="15878" max="15878" width="2.140625" style="1907" customWidth="1"/>
    <col min="15879" max="15879" width="9.42578125" style="1907" customWidth="1"/>
    <col min="15880" max="16124" width="11" style="1907"/>
    <col min="16125" max="16125" width="46.7109375" style="1907" bestFit="1" customWidth="1"/>
    <col min="16126" max="16126" width="11.85546875" style="1907" customWidth="1"/>
    <col min="16127" max="16127" width="12.42578125" style="1907" customWidth="1"/>
    <col min="16128" max="16128" width="12.5703125" style="1907" customWidth="1"/>
    <col min="16129" max="16129" width="11.7109375" style="1907" customWidth="1"/>
    <col min="16130" max="16130" width="10.7109375" style="1907" customWidth="1"/>
    <col min="16131" max="16131" width="2.42578125" style="1907" bestFit="1" customWidth="1"/>
    <col min="16132" max="16132" width="8.5703125" style="1907" customWidth="1"/>
    <col min="16133" max="16133" width="12.42578125" style="1907" customWidth="1"/>
    <col min="16134" max="16134" width="2.140625" style="1907" customWidth="1"/>
    <col min="16135" max="16135" width="9.42578125" style="1907" customWidth="1"/>
    <col min="16136" max="16384" width="11" style="1907"/>
  </cols>
  <sheetData>
    <row r="1" spans="1:25" ht="17.100000000000001" customHeight="1">
      <c r="A1" s="3289" t="s">
        <v>1982</v>
      </c>
      <c r="B1" s="3289"/>
      <c r="C1" s="3289"/>
      <c r="D1" s="3289"/>
      <c r="E1" s="3289"/>
      <c r="F1" s="3289"/>
      <c r="G1" s="3289"/>
      <c r="H1" s="3289"/>
      <c r="I1" s="3289"/>
    </row>
    <row r="2" spans="1:25" ht="17.100000000000001" customHeight="1">
      <c r="A2" s="3310" t="s">
        <v>34</v>
      </c>
      <c r="B2" s="3310"/>
      <c r="C2" s="3310"/>
      <c r="D2" s="3310"/>
      <c r="E2" s="3310"/>
      <c r="F2" s="3310"/>
      <c r="G2" s="3310"/>
      <c r="H2" s="3310"/>
      <c r="I2" s="3310"/>
    </row>
    <row r="3" spans="1:25" ht="17.100000000000001" customHeight="1">
      <c r="A3" s="3310" t="s">
        <v>1674</v>
      </c>
      <c r="B3" s="3310"/>
      <c r="C3" s="3310"/>
      <c r="D3" s="3310"/>
      <c r="E3" s="3310"/>
      <c r="F3" s="3310"/>
      <c r="G3" s="3310"/>
      <c r="H3" s="3310"/>
      <c r="I3" s="3310"/>
    </row>
    <row r="4" spans="1:25" ht="17.100000000000001" customHeight="1" thickBot="1">
      <c r="A4" s="1925"/>
      <c r="B4" s="2018"/>
      <c r="H4" s="3291" t="s">
        <v>1673</v>
      </c>
      <c r="I4" s="3291"/>
    </row>
    <row r="5" spans="1:25" ht="21.75" customHeight="1" thickTop="1">
      <c r="A5" s="3318" t="s">
        <v>56</v>
      </c>
      <c r="B5" s="2015">
        <f>'43.CALCB'!B5</f>
        <v>2024</v>
      </c>
      <c r="C5" s="2015">
        <f>'43.CALCB'!C5</f>
        <v>2025</v>
      </c>
      <c r="D5" s="2015">
        <f>'43.CALCB'!D5</f>
        <v>2025</v>
      </c>
      <c r="E5" s="2015">
        <f>'43.CALCB'!E5</f>
        <v>2026</v>
      </c>
      <c r="F5" s="3324" t="str">
        <f>'43.CALCB'!F5</f>
        <v>Changes during Nine months</v>
      </c>
      <c r="G5" s="3324"/>
      <c r="H5" s="3324"/>
      <c r="I5" s="3325"/>
    </row>
    <row r="6" spans="1:25" ht="15.75">
      <c r="A6" s="3319"/>
      <c r="B6" s="3287" t="str">
        <f>'43.CALCB'!B6</f>
        <v>Jul</v>
      </c>
      <c r="C6" s="3287" t="str">
        <f>'43.CALCB'!C6</f>
        <v xml:space="preserve">Apr (R) </v>
      </c>
      <c r="D6" s="3287" t="str">
        <f>'43.CALCB'!D6</f>
        <v xml:space="preserve">Jul (R) </v>
      </c>
      <c r="E6" s="3287" t="str">
        <f>'43.CALCB'!E6</f>
        <v>Apr (P)</v>
      </c>
      <c r="F6" s="3323" t="str">
        <f>'43.CALCB'!F6</f>
        <v>2024/25</v>
      </c>
      <c r="G6" s="3323"/>
      <c r="H6" s="3323" t="str">
        <f>'43.CALCB'!H6</f>
        <v>2025/26</v>
      </c>
      <c r="I6" s="3297"/>
      <c r="J6" s="2003"/>
    </row>
    <row r="7" spans="1:25" ht="15.75">
      <c r="A7" s="3320"/>
      <c r="B7" s="3317"/>
      <c r="C7" s="3317"/>
      <c r="D7" s="3317"/>
      <c r="E7" s="3317"/>
      <c r="F7" s="2026" t="str">
        <f>'43.CALCB'!F7</f>
        <v>Amount</v>
      </c>
      <c r="G7" s="2026" t="str">
        <f>'43.CALCB'!G7</f>
        <v>Percent</v>
      </c>
      <c r="H7" s="2026" t="str">
        <f>'43.CALCB'!H7</f>
        <v>Amount</v>
      </c>
      <c r="I7" s="2043" t="str">
        <f>'43.CALCB'!I7</f>
        <v>Percent</v>
      </c>
    </row>
    <row r="8" spans="1:25" ht="24.75" customHeight="1">
      <c r="A8" s="1977" t="s">
        <v>1770</v>
      </c>
      <c r="B8" s="2052">
        <v>608251.53150544094</v>
      </c>
      <c r="C8" s="2052">
        <v>608457.66975713044</v>
      </c>
      <c r="D8" s="2052">
        <v>629321.41744726093</v>
      </c>
      <c r="E8" s="2052">
        <v>641597.21221391961</v>
      </c>
      <c r="F8" s="2052">
        <v>206.13825168949552</v>
      </c>
      <c r="G8" s="2040">
        <v>3.3890297189930148E-2</v>
      </c>
      <c r="H8" s="2052">
        <v>12275.794766658684</v>
      </c>
      <c r="I8" s="1944">
        <v>1.9506399156814704</v>
      </c>
      <c r="N8" s="1910"/>
      <c r="O8" s="1910"/>
      <c r="P8" s="1910"/>
      <c r="Q8" s="1910"/>
      <c r="R8" s="1910"/>
      <c r="S8" s="1910"/>
      <c r="T8" s="1910"/>
      <c r="U8" s="1910"/>
      <c r="V8" s="1910"/>
      <c r="W8" s="1910"/>
      <c r="X8" s="1910"/>
      <c r="Y8" s="1910"/>
    </row>
    <row r="9" spans="1:25" ht="24.75" customHeight="1">
      <c r="A9" s="1939" t="s">
        <v>1769</v>
      </c>
      <c r="B9" s="2051">
        <v>11488.85262449432</v>
      </c>
      <c r="C9" s="2051">
        <v>13263.113245537241</v>
      </c>
      <c r="D9" s="2051">
        <v>16678.153630604495</v>
      </c>
      <c r="E9" s="2051">
        <v>17732.054551289682</v>
      </c>
      <c r="F9" s="2051">
        <v>1774.2606210429203</v>
      </c>
      <c r="G9" s="2035">
        <v>15.443323010865187</v>
      </c>
      <c r="H9" s="2051">
        <v>1053.9009206851879</v>
      </c>
      <c r="I9" s="2034">
        <v>6.3190503219209742</v>
      </c>
      <c r="K9" s="1910"/>
      <c r="N9" s="1910"/>
      <c r="O9" s="1910"/>
      <c r="P9" s="1910"/>
      <c r="Q9" s="1910"/>
      <c r="R9" s="1910"/>
      <c r="S9" s="1910"/>
      <c r="T9" s="1910"/>
      <c r="U9" s="1910"/>
      <c r="V9" s="1910"/>
      <c r="W9" s="1910"/>
      <c r="X9" s="1910"/>
      <c r="Y9" s="1910"/>
    </row>
    <row r="10" spans="1:25" ht="24.75" customHeight="1">
      <c r="A10" s="1939" t="s">
        <v>1764</v>
      </c>
      <c r="B10" s="2051">
        <v>11456.35431006432</v>
      </c>
      <c r="C10" s="2051">
        <v>13261.236017237241</v>
      </c>
      <c r="D10" s="2051">
        <v>16676.113597494495</v>
      </c>
      <c r="E10" s="2051">
        <v>17732.021036159684</v>
      </c>
      <c r="F10" s="2051">
        <v>1804.8817071729209</v>
      </c>
      <c r="G10" s="2035">
        <v>15.754415919096934</v>
      </c>
      <c r="H10" s="2051">
        <v>1055.9074386651882</v>
      </c>
      <c r="I10" s="2034">
        <v>6.3318556358589042</v>
      </c>
      <c r="K10" s="1910"/>
      <c r="N10" s="1910"/>
      <c r="O10" s="1910"/>
      <c r="P10" s="1910"/>
      <c r="Q10" s="1910"/>
      <c r="R10" s="1910"/>
      <c r="S10" s="1910"/>
      <c r="T10" s="1910"/>
      <c r="U10" s="1910"/>
      <c r="V10" s="1910"/>
      <c r="W10" s="1910"/>
      <c r="X10" s="1910"/>
      <c r="Y10" s="1910"/>
    </row>
    <row r="11" spans="1:25" ht="24.75" customHeight="1">
      <c r="A11" s="1939" t="s">
        <v>1763</v>
      </c>
      <c r="B11" s="2051">
        <v>32.498314430000001</v>
      </c>
      <c r="C11" s="2051">
        <v>1.8772283000000003</v>
      </c>
      <c r="D11" s="2051">
        <v>2.04003311</v>
      </c>
      <c r="E11" s="2051">
        <v>3.3515129999999997E-2</v>
      </c>
      <c r="F11" s="2051">
        <v>-30.621086130000002</v>
      </c>
      <c r="G11" s="2035">
        <v>-94.223613338336449</v>
      </c>
      <c r="H11" s="2051">
        <v>-2.0065179799999999</v>
      </c>
      <c r="I11" s="2034">
        <v>-98.357128135042856</v>
      </c>
      <c r="K11" s="1910"/>
      <c r="N11" s="1910"/>
      <c r="O11" s="1910"/>
      <c r="P11" s="1910"/>
      <c r="Q11" s="1910"/>
      <c r="R11" s="1910"/>
      <c r="S11" s="1910"/>
      <c r="T11" s="1910"/>
      <c r="U11" s="1910"/>
      <c r="V11" s="1910"/>
      <c r="W11" s="1910"/>
      <c r="X11" s="1910"/>
      <c r="Y11" s="1910"/>
    </row>
    <row r="12" spans="1:25" ht="24.75" customHeight="1">
      <c r="A12" s="1939" t="s">
        <v>1768</v>
      </c>
      <c r="B12" s="2051">
        <v>176769.54099116853</v>
      </c>
      <c r="C12" s="2051">
        <v>224611.24547597519</v>
      </c>
      <c r="D12" s="2051">
        <v>249682.57253127848</v>
      </c>
      <c r="E12" s="2051">
        <v>340167.19631536194</v>
      </c>
      <c r="F12" s="2051">
        <v>47841.704484806658</v>
      </c>
      <c r="G12" s="2035">
        <v>27.064450253449969</v>
      </c>
      <c r="H12" s="2051">
        <v>90484.623784083466</v>
      </c>
      <c r="I12" s="2034">
        <v>36.239863626344281</v>
      </c>
      <c r="K12" s="1910"/>
      <c r="N12" s="1910"/>
      <c r="O12" s="1910"/>
      <c r="P12" s="1910"/>
      <c r="Q12" s="1910"/>
      <c r="R12" s="1910"/>
      <c r="S12" s="1910"/>
      <c r="T12" s="1910"/>
      <c r="U12" s="1910"/>
      <c r="V12" s="1910"/>
      <c r="W12" s="1910"/>
      <c r="X12" s="1910"/>
      <c r="Y12" s="1910"/>
    </row>
    <row r="13" spans="1:25" ht="24.75" customHeight="1">
      <c r="A13" s="1939" t="s">
        <v>1764</v>
      </c>
      <c r="B13" s="2051">
        <v>176724.25106978853</v>
      </c>
      <c r="C13" s="2051">
        <v>224460.81722443519</v>
      </c>
      <c r="D13" s="2051">
        <v>249425.24328782849</v>
      </c>
      <c r="E13" s="2051">
        <v>339935.77471802192</v>
      </c>
      <c r="F13" s="2051">
        <v>47736.566154646658</v>
      </c>
      <c r="G13" s="2035">
        <v>27.011893311572422</v>
      </c>
      <c r="H13" s="2051">
        <v>90510.531430193427</v>
      </c>
      <c r="I13" s="2034">
        <v>36.287638828018409</v>
      </c>
      <c r="K13" s="1910"/>
      <c r="N13" s="1910"/>
      <c r="O13" s="1910"/>
      <c r="P13" s="1910"/>
      <c r="Q13" s="1910"/>
      <c r="R13" s="1910"/>
      <c r="S13" s="1910"/>
      <c r="T13" s="1910"/>
      <c r="U13" s="1910"/>
      <c r="V13" s="1910"/>
      <c r="W13" s="1910"/>
      <c r="X13" s="1910"/>
      <c r="Y13" s="1910"/>
    </row>
    <row r="14" spans="1:25" ht="24.75" customHeight="1">
      <c r="A14" s="1939" t="s">
        <v>1763</v>
      </c>
      <c r="B14" s="2051">
        <v>45.289921380000024</v>
      </c>
      <c r="C14" s="2051">
        <v>150.42825153999999</v>
      </c>
      <c r="D14" s="2051">
        <v>257.32924344999992</v>
      </c>
      <c r="E14" s="2051">
        <v>231.42159733999986</v>
      </c>
      <c r="F14" s="2051">
        <v>105.13833015999997</v>
      </c>
      <c r="G14" s="2035">
        <v>232.14509311652046</v>
      </c>
      <c r="H14" s="2051">
        <v>-25.907646110000059</v>
      </c>
      <c r="I14" s="2034">
        <v>-10.067898138065297</v>
      </c>
      <c r="K14" s="1910"/>
      <c r="N14" s="1910"/>
      <c r="O14" s="1910"/>
      <c r="P14" s="1910"/>
      <c r="Q14" s="1910"/>
      <c r="R14" s="1910"/>
      <c r="S14" s="1910"/>
      <c r="T14" s="1910"/>
      <c r="U14" s="1910"/>
      <c r="V14" s="1910"/>
      <c r="W14" s="1910"/>
      <c r="X14" s="1910"/>
      <c r="Y14" s="1910"/>
    </row>
    <row r="15" spans="1:25" ht="24.75" customHeight="1">
      <c r="A15" s="1939" t="s">
        <v>1767</v>
      </c>
      <c r="B15" s="2051">
        <v>374405.39279965003</v>
      </c>
      <c r="C15" s="2051">
        <v>327716.58420274005</v>
      </c>
      <c r="D15" s="2051">
        <v>310027.49813295994</v>
      </c>
      <c r="E15" s="2051">
        <v>226257.15219478001</v>
      </c>
      <c r="F15" s="2051">
        <v>-46688.808596909977</v>
      </c>
      <c r="G15" s="2035">
        <v>-12.470121823777752</v>
      </c>
      <c r="H15" s="2051">
        <v>-83770.345938179933</v>
      </c>
      <c r="I15" s="2034">
        <v>-27.020295439165775</v>
      </c>
      <c r="K15" s="1910"/>
      <c r="N15" s="1910"/>
      <c r="O15" s="1910"/>
      <c r="P15" s="1910"/>
      <c r="Q15" s="1910"/>
      <c r="R15" s="1910"/>
      <c r="S15" s="1910"/>
      <c r="T15" s="1910"/>
      <c r="U15" s="1910"/>
      <c r="V15" s="1910"/>
      <c r="W15" s="1910"/>
      <c r="X15" s="1910"/>
      <c r="Y15" s="1910"/>
    </row>
    <row r="16" spans="1:25" ht="24.75" customHeight="1">
      <c r="A16" s="1939" t="s">
        <v>1764</v>
      </c>
      <c r="B16" s="2051">
        <v>373586.60219465004</v>
      </c>
      <c r="C16" s="2051">
        <v>327672.67316748004</v>
      </c>
      <c r="D16" s="2051">
        <v>309984.30868190993</v>
      </c>
      <c r="E16" s="2051">
        <v>226171.94670332002</v>
      </c>
      <c r="F16" s="2051">
        <v>-45913.929027170001</v>
      </c>
      <c r="G16" s="2035">
        <v>-12.290036301475137</v>
      </c>
      <c r="H16" s="2051">
        <v>-83812.361978589906</v>
      </c>
      <c r="I16" s="2034">
        <v>-27.037614366665853</v>
      </c>
      <c r="K16" s="1910"/>
      <c r="N16" s="1910"/>
      <c r="O16" s="1910"/>
      <c r="P16" s="1910"/>
      <c r="Q16" s="1910"/>
      <c r="R16" s="1910"/>
      <c r="S16" s="1910"/>
      <c r="T16" s="1910"/>
      <c r="U16" s="1910"/>
      <c r="V16" s="1910"/>
      <c r="W16" s="1910"/>
      <c r="X16" s="1910"/>
      <c r="Y16" s="1910"/>
    </row>
    <row r="17" spans="1:25" ht="24.75" customHeight="1">
      <c r="A17" s="1939" t="s">
        <v>1763</v>
      </c>
      <c r="B17" s="2051">
        <v>818.79060500000003</v>
      </c>
      <c r="C17" s="2051">
        <v>43.911035260000006</v>
      </c>
      <c r="D17" s="2051">
        <v>43.189451050000002</v>
      </c>
      <c r="E17" s="2051">
        <v>85.20549145999999</v>
      </c>
      <c r="F17" s="2051">
        <v>-774.87956974000008</v>
      </c>
      <c r="G17" s="2035">
        <v>-94.637086088695426</v>
      </c>
      <c r="H17" s="2051">
        <v>42.016040409999988</v>
      </c>
      <c r="I17" s="2034">
        <v>97.283108232513598</v>
      </c>
      <c r="K17" s="1910"/>
      <c r="N17" s="1910"/>
      <c r="O17" s="1910"/>
      <c r="P17" s="1910"/>
      <c r="Q17" s="1910"/>
      <c r="R17" s="1910"/>
      <c r="S17" s="1910"/>
      <c r="T17" s="1910"/>
      <c r="U17" s="1910"/>
      <c r="V17" s="1910"/>
      <c r="W17" s="1910"/>
      <c r="X17" s="1910"/>
      <c r="Y17" s="1910"/>
    </row>
    <row r="18" spans="1:25" ht="24.75" customHeight="1">
      <c r="A18" s="1939" t="s">
        <v>1766</v>
      </c>
      <c r="B18" s="2051">
        <v>45342.230945738003</v>
      </c>
      <c r="C18" s="2051">
        <v>42138.688066287992</v>
      </c>
      <c r="D18" s="2051">
        <v>52141.130502717984</v>
      </c>
      <c r="E18" s="2051">
        <v>57132.335491497979</v>
      </c>
      <c r="F18" s="2051">
        <v>-3203.5428794500112</v>
      </c>
      <c r="G18" s="2035">
        <v>-7.0652520015694815</v>
      </c>
      <c r="H18" s="2051">
        <v>4991.2049887799949</v>
      </c>
      <c r="I18" s="2034">
        <v>9.5724909311657829</v>
      </c>
      <c r="K18" s="1910"/>
      <c r="N18" s="1910"/>
      <c r="O18" s="1910"/>
      <c r="P18" s="1910"/>
      <c r="Q18" s="1910"/>
      <c r="R18" s="1910"/>
      <c r="S18" s="1910"/>
      <c r="T18" s="1910"/>
      <c r="U18" s="1910"/>
      <c r="V18" s="1910"/>
      <c r="W18" s="1910"/>
      <c r="X18" s="1910"/>
      <c r="Y18" s="1910"/>
    </row>
    <row r="19" spans="1:25" ht="24.75" customHeight="1">
      <c r="A19" s="1939" t="s">
        <v>1764</v>
      </c>
      <c r="B19" s="2051">
        <v>43760.663607248003</v>
      </c>
      <c r="C19" s="2051">
        <v>42138.686951987991</v>
      </c>
      <c r="D19" s="2051">
        <v>52141.129386647983</v>
      </c>
      <c r="E19" s="2051">
        <v>57132.335491497979</v>
      </c>
      <c r="F19" s="2051">
        <v>-1621.9766552600122</v>
      </c>
      <c r="G19" s="2035">
        <v>-3.7064717980907562</v>
      </c>
      <c r="H19" s="2051">
        <v>4991.2061048499963</v>
      </c>
      <c r="I19" s="2034">
        <v>9.5724932765421009</v>
      </c>
      <c r="K19" s="1910"/>
      <c r="N19" s="1910"/>
      <c r="O19" s="1910"/>
      <c r="P19" s="1910"/>
      <c r="Q19" s="1910"/>
      <c r="R19" s="1910"/>
      <c r="S19" s="1910"/>
      <c r="T19" s="1910"/>
      <c r="U19" s="1910"/>
      <c r="V19" s="1910"/>
      <c r="W19" s="1910"/>
      <c r="X19" s="1910"/>
      <c r="Y19" s="1910"/>
    </row>
    <row r="20" spans="1:25" ht="24.75" customHeight="1">
      <c r="A20" s="1939" t="s">
        <v>1763</v>
      </c>
      <c r="B20" s="2051">
        <v>1581.5673384899992</v>
      </c>
      <c r="C20" s="2051">
        <v>1.1142999999999999E-3</v>
      </c>
      <c r="D20" s="2051">
        <v>1.1160699999999998E-3</v>
      </c>
      <c r="E20" s="2051">
        <v>0</v>
      </c>
      <c r="F20" s="2051">
        <v>-1581.5662241899993</v>
      </c>
      <c r="G20" s="2035">
        <v>-99.999929544574371</v>
      </c>
      <c r="H20" s="2051">
        <v>-1.1160699999999998E-3</v>
      </c>
      <c r="I20" s="2034">
        <v>-100</v>
      </c>
      <c r="K20" s="1910"/>
      <c r="N20" s="1910"/>
      <c r="O20" s="1910"/>
      <c r="P20" s="1910"/>
      <c r="Q20" s="1910"/>
      <c r="R20" s="1910"/>
      <c r="S20" s="1910"/>
      <c r="T20" s="1910"/>
      <c r="U20" s="1910"/>
      <c r="V20" s="1910"/>
      <c r="W20" s="1910"/>
      <c r="X20" s="1910"/>
      <c r="Y20" s="1910"/>
    </row>
    <row r="21" spans="1:25" ht="24.75" customHeight="1">
      <c r="A21" s="1939" t="s">
        <v>1765</v>
      </c>
      <c r="B21" s="2051">
        <v>245.51414439000004</v>
      </c>
      <c r="C21" s="2051">
        <v>728.03876658999877</v>
      </c>
      <c r="D21" s="2051">
        <v>792.06264969999984</v>
      </c>
      <c r="E21" s="2051">
        <v>308.47366098999993</v>
      </c>
      <c r="F21" s="2051">
        <v>482.5246221999987</v>
      </c>
      <c r="G21" s="2035">
        <v>196.53638424738037</v>
      </c>
      <c r="H21" s="2051">
        <v>-483.58898870999991</v>
      </c>
      <c r="I21" s="2034">
        <v>-61.054386151545359</v>
      </c>
      <c r="K21" s="1910"/>
      <c r="N21" s="1910"/>
      <c r="O21" s="1910"/>
      <c r="P21" s="1910"/>
      <c r="Q21" s="1910"/>
      <c r="R21" s="1910"/>
      <c r="S21" s="1910"/>
      <c r="T21" s="1910"/>
      <c r="U21" s="1910"/>
      <c r="V21" s="1910"/>
      <c r="W21" s="1910"/>
      <c r="X21" s="1910"/>
      <c r="Y21" s="1910"/>
    </row>
    <row r="22" spans="1:25" ht="24.75" customHeight="1">
      <c r="A22" s="1939" t="s">
        <v>1764</v>
      </c>
      <c r="B22" s="2051">
        <v>245.51414439000004</v>
      </c>
      <c r="C22" s="2051">
        <v>728.03876658999877</v>
      </c>
      <c r="D22" s="2051">
        <v>792.06264969999984</v>
      </c>
      <c r="E22" s="2051">
        <v>308.47366098999993</v>
      </c>
      <c r="F22" s="2051">
        <v>482.5246221999987</v>
      </c>
      <c r="G22" s="2035">
        <v>196.53638424738037</v>
      </c>
      <c r="H22" s="2051">
        <v>-483.58898870999991</v>
      </c>
      <c r="I22" s="2034">
        <v>-61.054386151545359</v>
      </c>
      <c r="K22" s="1910"/>
      <c r="N22" s="1910"/>
      <c r="O22" s="1910"/>
      <c r="P22" s="1910"/>
      <c r="Q22" s="1910"/>
      <c r="R22" s="1910"/>
      <c r="S22" s="1910"/>
      <c r="T22" s="1910"/>
      <c r="U22" s="1910"/>
      <c r="V22" s="1910"/>
      <c r="W22" s="1910"/>
      <c r="X22" s="1910"/>
      <c r="Y22" s="1910"/>
    </row>
    <row r="23" spans="1:25" ht="24.75" customHeight="1">
      <c r="A23" s="1939" t="s">
        <v>1763</v>
      </c>
      <c r="B23" s="2051">
        <v>0</v>
      </c>
      <c r="C23" s="2051">
        <v>0</v>
      </c>
      <c r="D23" s="2051">
        <v>0</v>
      </c>
      <c r="E23" s="2051">
        <v>0</v>
      </c>
      <c r="F23" s="2051">
        <v>0</v>
      </c>
      <c r="G23" s="2057" t="s">
        <v>62</v>
      </c>
      <c r="H23" s="2051">
        <v>0</v>
      </c>
      <c r="I23" s="2056" t="s">
        <v>62</v>
      </c>
      <c r="K23" s="1910"/>
      <c r="N23" s="1910"/>
      <c r="O23" s="1910"/>
      <c r="P23" s="1910"/>
      <c r="Q23" s="1910"/>
      <c r="R23" s="1910"/>
      <c r="S23" s="1910"/>
      <c r="T23" s="1910"/>
      <c r="U23" s="1910"/>
      <c r="V23" s="1910"/>
      <c r="W23" s="1910"/>
      <c r="X23" s="1910"/>
      <c r="Y23" s="1910"/>
    </row>
    <row r="24" spans="1:25" ht="24.75" customHeight="1">
      <c r="A24" s="1977" t="s">
        <v>1762</v>
      </c>
      <c r="B24" s="2052">
        <v>0</v>
      </c>
      <c r="C24" s="2052">
        <v>0</v>
      </c>
      <c r="D24" s="2052">
        <v>0</v>
      </c>
      <c r="E24" s="2052">
        <v>0</v>
      </c>
      <c r="F24" s="2052">
        <v>0</v>
      </c>
      <c r="G24" s="2040" t="s">
        <v>62</v>
      </c>
      <c r="H24" s="2052">
        <v>0</v>
      </c>
      <c r="I24" s="1944" t="s">
        <v>62</v>
      </c>
      <c r="K24" s="1910"/>
      <c r="N24" s="1910"/>
      <c r="O24" s="1910"/>
      <c r="P24" s="1910"/>
      <c r="Q24" s="1910"/>
      <c r="R24" s="1910"/>
      <c r="S24" s="1910"/>
      <c r="T24" s="1910"/>
      <c r="U24" s="1910"/>
      <c r="V24" s="1910"/>
      <c r="W24" s="1910"/>
      <c r="X24" s="1910"/>
      <c r="Y24" s="1910"/>
    </row>
    <row r="25" spans="1:25" ht="24.75" customHeight="1">
      <c r="A25" s="1977" t="s">
        <v>1761</v>
      </c>
      <c r="B25" s="2052">
        <v>0</v>
      </c>
      <c r="C25" s="2052">
        <v>0</v>
      </c>
      <c r="D25" s="2052">
        <v>0</v>
      </c>
      <c r="E25" s="2052">
        <v>0</v>
      </c>
      <c r="F25" s="2052">
        <v>0</v>
      </c>
      <c r="G25" s="2059" t="s">
        <v>62</v>
      </c>
      <c r="H25" s="2052">
        <v>0</v>
      </c>
      <c r="I25" s="2058" t="s">
        <v>62</v>
      </c>
      <c r="K25" s="1910"/>
      <c r="N25" s="1910"/>
      <c r="O25" s="1910"/>
      <c r="P25" s="1910"/>
      <c r="Q25" s="1910"/>
      <c r="R25" s="1910"/>
      <c r="S25" s="1910"/>
      <c r="T25" s="1910"/>
      <c r="U25" s="1910"/>
      <c r="V25" s="1910"/>
      <c r="W25" s="1910"/>
      <c r="X25" s="1910"/>
      <c r="Y25" s="1910"/>
    </row>
    <row r="26" spans="1:25" ht="24.75" customHeight="1">
      <c r="A26" s="2042" t="s">
        <v>1760</v>
      </c>
      <c r="B26" s="2052">
        <v>109043.54614905483</v>
      </c>
      <c r="C26" s="2052">
        <v>119745.19536753162</v>
      </c>
      <c r="D26" s="2052">
        <v>124232.56746854438</v>
      </c>
      <c r="E26" s="2052">
        <v>127420.87265506476</v>
      </c>
      <c r="F26" s="2052">
        <v>10701.649218476785</v>
      </c>
      <c r="G26" s="2040">
        <v>9.8141060121507646</v>
      </c>
      <c r="H26" s="2052">
        <v>3188.3051865203743</v>
      </c>
      <c r="I26" s="1944">
        <v>2.5664004628477564</v>
      </c>
      <c r="K26" s="1910"/>
      <c r="N26" s="1910"/>
      <c r="O26" s="1910"/>
      <c r="P26" s="1910"/>
      <c r="Q26" s="1910"/>
      <c r="R26" s="1910"/>
      <c r="S26" s="1910"/>
      <c r="T26" s="1910"/>
      <c r="U26" s="1910"/>
      <c r="V26" s="1910"/>
      <c r="W26" s="1910"/>
      <c r="X26" s="1910"/>
      <c r="Y26" s="1910"/>
    </row>
    <row r="27" spans="1:25" ht="24.75" customHeight="1">
      <c r="A27" s="2036" t="s">
        <v>1759</v>
      </c>
      <c r="B27" s="2051">
        <v>42170.734465269998</v>
      </c>
      <c r="C27" s="2051">
        <v>43023.790146849999</v>
      </c>
      <c r="D27" s="2051">
        <v>43023.790146849999</v>
      </c>
      <c r="E27" s="2051">
        <v>45952.325768340001</v>
      </c>
      <c r="F27" s="2051">
        <v>853.05568158000096</v>
      </c>
      <c r="G27" s="2035">
        <v>2.022861807831545</v>
      </c>
      <c r="H27" s="2051">
        <v>2928.5356214900021</v>
      </c>
      <c r="I27" s="2034">
        <v>6.8067820419685079</v>
      </c>
      <c r="K27" s="1910"/>
      <c r="N27" s="1910"/>
      <c r="O27" s="1910"/>
      <c r="P27" s="1910"/>
      <c r="Q27" s="1910"/>
      <c r="R27" s="1910"/>
      <c r="S27" s="1910"/>
      <c r="T27" s="1910"/>
      <c r="U27" s="1910"/>
      <c r="V27" s="1910"/>
      <c r="W27" s="1910"/>
      <c r="X27" s="1910"/>
      <c r="Y27" s="1910"/>
    </row>
    <row r="28" spans="1:25" ht="24.75" customHeight="1">
      <c r="A28" s="2036" t="s">
        <v>1758</v>
      </c>
      <c r="B28" s="2051">
        <v>34185.078068517687</v>
      </c>
      <c r="C28" s="2051">
        <v>43758.141325767785</v>
      </c>
      <c r="D28" s="2051">
        <v>44679.950974672814</v>
      </c>
      <c r="E28" s="2051">
        <v>48664.871837475439</v>
      </c>
      <c r="F28" s="2051">
        <v>9573.0632572500981</v>
      </c>
      <c r="G28" s="2035">
        <v>28.003631403335273</v>
      </c>
      <c r="H28" s="2051">
        <v>3984.9208628026245</v>
      </c>
      <c r="I28" s="2034">
        <v>8.9188120753791988</v>
      </c>
      <c r="K28" s="1910"/>
      <c r="N28" s="1910"/>
      <c r="O28" s="1910"/>
      <c r="P28" s="1910"/>
      <c r="Q28" s="1910"/>
      <c r="R28" s="1910"/>
      <c r="S28" s="1910"/>
      <c r="T28" s="1910"/>
      <c r="U28" s="1910"/>
      <c r="V28" s="1910"/>
      <c r="W28" s="1910"/>
      <c r="X28" s="1910"/>
      <c r="Y28" s="1910"/>
    </row>
    <row r="29" spans="1:25" ht="24.75" customHeight="1">
      <c r="A29" s="2036" t="s">
        <v>1757</v>
      </c>
      <c r="B29" s="2051">
        <v>7488.1899204942301</v>
      </c>
      <c r="C29" s="2051">
        <v>7515.2789044900001</v>
      </c>
      <c r="D29" s="2051">
        <v>7488.1155233870331</v>
      </c>
      <c r="E29" s="2051">
        <v>8488.878881659999</v>
      </c>
      <c r="F29" s="2051">
        <v>27.088983995769922</v>
      </c>
      <c r="G29" s="2035">
        <v>0.36175610238771849</v>
      </c>
      <c r="H29" s="2051">
        <v>1000.7633582729659</v>
      </c>
      <c r="I29" s="2034">
        <v>13.364689088294131</v>
      </c>
      <c r="K29" s="1910"/>
      <c r="N29" s="1910"/>
      <c r="O29" s="1910"/>
      <c r="P29" s="1910"/>
      <c r="Q29" s="1910"/>
      <c r="R29" s="1910"/>
      <c r="S29" s="1910"/>
      <c r="T29" s="1910"/>
      <c r="U29" s="1910"/>
      <c r="V29" s="1910"/>
      <c r="W29" s="1910"/>
      <c r="X29" s="1910"/>
      <c r="Y29" s="1910"/>
    </row>
    <row r="30" spans="1:25" ht="24.75" customHeight="1">
      <c r="A30" s="2036" t="s">
        <v>1756</v>
      </c>
      <c r="B30" s="2051">
        <v>25199.543694772925</v>
      </c>
      <c r="C30" s="2051">
        <v>25447.98499042384</v>
      </c>
      <c r="D30" s="2051">
        <v>29040.710823634519</v>
      </c>
      <c r="E30" s="2051">
        <v>24314.79616758932</v>
      </c>
      <c r="F30" s="2051">
        <v>248.44129565091498</v>
      </c>
      <c r="G30" s="2035">
        <v>0.98589600930928167</v>
      </c>
      <c r="H30" s="2051">
        <v>-4725.9146560451991</v>
      </c>
      <c r="I30" s="2034">
        <v>-16.273412468261817</v>
      </c>
      <c r="K30" s="1910"/>
      <c r="N30" s="1910"/>
      <c r="O30" s="1910"/>
      <c r="P30" s="1910"/>
      <c r="Q30" s="1910"/>
      <c r="R30" s="1910"/>
      <c r="S30" s="1910"/>
      <c r="T30" s="1910"/>
      <c r="U30" s="1910"/>
      <c r="V30" s="1910"/>
      <c r="W30" s="1910"/>
      <c r="X30" s="1910"/>
      <c r="Y30" s="1910"/>
    </row>
    <row r="31" spans="1:25" ht="24.75" customHeight="1">
      <c r="A31" s="1977" t="s">
        <v>1755</v>
      </c>
      <c r="B31" s="2052">
        <v>717295.07765449584</v>
      </c>
      <c r="C31" s="2052">
        <v>728202.86512466206</v>
      </c>
      <c r="D31" s="2052">
        <v>753553.98491580528</v>
      </c>
      <c r="E31" s="2052">
        <v>769018.08486898441</v>
      </c>
      <c r="F31" s="2052">
        <v>10907.787470166222</v>
      </c>
      <c r="G31" s="2040">
        <v>1.5206834411625849</v>
      </c>
      <c r="H31" s="2052">
        <v>15464.099953179131</v>
      </c>
      <c r="I31" s="1944">
        <v>2.0521555539125624</v>
      </c>
      <c r="K31" s="1910"/>
      <c r="N31" s="1910"/>
      <c r="O31" s="1910"/>
      <c r="P31" s="1910"/>
      <c r="Q31" s="1910"/>
      <c r="R31" s="1910"/>
      <c r="S31" s="1910"/>
      <c r="T31" s="1910"/>
      <c r="U31" s="1910"/>
      <c r="V31" s="1910"/>
      <c r="W31" s="1910"/>
      <c r="X31" s="1910"/>
      <c r="Y31" s="1910"/>
    </row>
    <row r="32" spans="1:25" ht="24.75" customHeight="1">
      <c r="A32" s="2013" t="s">
        <v>1754</v>
      </c>
      <c r="B32" s="2052">
        <v>30578.010448329998</v>
      </c>
      <c r="C32" s="2052">
        <v>30528.335805190003</v>
      </c>
      <c r="D32" s="2052">
        <v>33597.160497869998</v>
      </c>
      <c r="E32" s="2052">
        <v>34659.002835439998</v>
      </c>
      <c r="F32" s="2052">
        <v>-49.674643139995169</v>
      </c>
      <c r="G32" s="2040">
        <v>-0.16245217531053635</v>
      </c>
      <c r="H32" s="2052">
        <v>1061.8423375700004</v>
      </c>
      <c r="I32" s="1944">
        <v>3.1605121439870474</v>
      </c>
      <c r="K32" s="1910"/>
      <c r="N32" s="1910"/>
      <c r="O32" s="1910"/>
      <c r="P32" s="1910"/>
      <c r="Q32" s="1910"/>
      <c r="R32" s="1910"/>
      <c r="S32" s="1910"/>
      <c r="T32" s="1910"/>
      <c r="U32" s="1910"/>
      <c r="V32" s="1910"/>
      <c r="W32" s="1910"/>
      <c r="X32" s="1910"/>
      <c r="Y32" s="1910"/>
    </row>
    <row r="33" spans="1:25" ht="24.75" customHeight="1">
      <c r="A33" s="1939" t="s">
        <v>1753</v>
      </c>
      <c r="B33" s="2051">
        <v>6787.9121237399986</v>
      </c>
      <c r="C33" s="2051">
        <v>6367.522965019999</v>
      </c>
      <c r="D33" s="2051">
        <v>7039.8298784900016</v>
      </c>
      <c r="E33" s="2051">
        <v>6105.798980999999</v>
      </c>
      <c r="F33" s="2051">
        <v>-420.38915871999961</v>
      </c>
      <c r="G33" s="2035">
        <v>-6.1932027265016201</v>
      </c>
      <c r="H33" s="2051">
        <v>-934.03089749000264</v>
      </c>
      <c r="I33" s="2034">
        <v>-13.267804955683763</v>
      </c>
      <c r="K33" s="1910"/>
      <c r="N33" s="1910"/>
      <c r="O33" s="1910"/>
      <c r="P33" s="1910"/>
      <c r="Q33" s="1910"/>
      <c r="R33" s="1910"/>
      <c r="S33" s="1910"/>
      <c r="T33" s="1910"/>
      <c r="U33" s="1910"/>
      <c r="V33" s="1910"/>
      <c r="W33" s="1910"/>
      <c r="X33" s="1910"/>
      <c r="Y33" s="1910"/>
    </row>
    <row r="34" spans="1:25" ht="24.75" customHeight="1">
      <c r="A34" s="1939" t="s">
        <v>1752</v>
      </c>
      <c r="B34" s="2051">
        <v>23550.814436779998</v>
      </c>
      <c r="C34" s="2051">
        <v>23711.627122690003</v>
      </c>
      <c r="D34" s="2051">
        <v>26119.111034599999</v>
      </c>
      <c r="E34" s="2051">
        <v>27897.280387469997</v>
      </c>
      <c r="F34" s="2051">
        <v>160.8126859100048</v>
      </c>
      <c r="G34" s="2035">
        <v>0.68283280114023959</v>
      </c>
      <c r="H34" s="2051">
        <v>1778.169352869998</v>
      </c>
      <c r="I34" s="2034">
        <v>6.8079244753562103</v>
      </c>
      <c r="K34" s="1910"/>
      <c r="N34" s="1910"/>
      <c r="O34" s="1910"/>
      <c r="P34" s="1910"/>
      <c r="Q34" s="1910"/>
      <c r="R34" s="1910"/>
      <c r="S34" s="1910"/>
      <c r="T34" s="1910"/>
      <c r="U34" s="1910"/>
      <c r="V34" s="1910"/>
      <c r="W34" s="1910"/>
      <c r="X34" s="1910"/>
      <c r="Y34" s="1910"/>
    </row>
    <row r="35" spans="1:25" ht="24.75" customHeight="1">
      <c r="A35" s="1939" t="s">
        <v>1751</v>
      </c>
      <c r="B35" s="2051">
        <v>233.83089093000001</v>
      </c>
      <c r="C35" s="2051">
        <v>443.73272060000005</v>
      </c>
      <c r="D35" s="2051">
        <v>432.76658789999993</v>
      </c>
      <c r="E35" s="2051">
        <v>650.46985811999991</v>
      </c>
      <c r="F35" s="2051">
        <v>209.90182967000004</v>
      </c>
      <c r="G35" s="2035">
        <v>89.76650982048244</v>
      </c>
      <c r="H35" s="2051">
        <v>217.70327021999998</v>
      </c>
      <c r="I35" s="2034">
        <v>50.305008821592537</v>
      </c>
      <c r="K35" s="1910"/>
      <c r="N35" s="1910"/>
      <c r="O35" s="1910"/>
      <c r="P35" s="1910"/>
      <c r="Q35" s="1910"/>
      <c r="R35" s="1910"/>
      <c r="S35" s="1910"/>
      <c r="T35" s="1910"/>
      <c r="U35" s="1910"/>
      <c r="V35" s="1910"/>
      <c r="W35" s="1910"/>
      <c r="X35" s="1910"/>
      <c r="Y35" s="1910"/>
    </row>
    <row r="36" spans="1:25" ht="24.75" customHeight="1">
      <c r="A36" s="1939" t="s">
        <v>1750</v>
      </c>
      <c r="B36" s="2051">
        <v>5.41778038</v>
      </c>
      <c r="C36" s="2051">
        <v>5.41778038</v>
      </c>
      <c r="D36" s="2051">
        <v>5.41778038</v>
      </c>
      <c r="E36" s="2051">
        <v>5.4183923500000004</v>
      </c>
      <c r="F36" s="2051">
        <v>0</v>
      </c>
      <c r="G36" s="2035">
        <v>0</v>
      </c>
      <c r="H36" s="2051">
        <v>6.1197000000046131E-4</v>
      </c>
      <c r="I36" s="2034">
        <v>1.1295585222678615E-2</v>
      </c>
      <c r="K36" s="1910"/>
      <c r="N36" s="1910"/>
      <c r="O36" s="1910"/>
      <c r="P36" s="1910"/>
      <c r="Q36" s="1910"/>
      <c r="R36" s="1910"/>
      <c r="S36" s="1910"/>
      <c r="T36" s="1910"/>
      <c r="U36" s="1910"/>
      <c r="V36" s="1910"/>
      <c r="W36" s="1910"/>
      <c r="X36" s="1910"/>
      <c r="Y36" s="1910"/>
    </row>
    <row r="37" spans="1:25" ht="24.75" customHeight="1">
      <c r="A37" s="1939" t="s">
        <v>1749</v>
      </c>
      <c r="B37" s="2051">
        <v>3.5216500000000005E-2</v>
      </c>
      <c r="C37" s="2051">
        <v>3.5216500000000005E-2</v>
      </c>
      <c r="D37" s="2051">
        <v>3.5216500000000005E-2</v>
      </c>
      <c r="E37" s="2051">
        <v>3.5216500000000005E-2</v>
      </c>
      <c r="F37" s="2051">
        <v>0</v>
      </c>
      <c r="G37" s="2035">
        <v>0</v>
      </c>
      <c r="H37" s="2051">
        <v>0</v>
      </c>
      <c r="I37" s="2034">
        <v>0</v>
      </c>
      <c r="K37" s="1910"/>
      <c r="N37" s="1910"/>
      <c r="O37" s="1910"/>
      <c r="P37" s="1910"/>
      <c r="Q37" s="1910"/>
      <c r="R37" s="1910"/>
      <c r="S37" s="1910"/>
      <c r="T37" s="1910"/>
      <c r="U37" s="1910"/>
      <c r="V37" s="1910"/>
      <c r="W37" s="1910"/>
      <c r="X37" s="1910"/>
      <c r="Y37" s="1910"/>
    </row>
    <row r="38" spans="1:25" ht="24.75" customHeight="1">
      <c r="A38" s="2013" t="s">
        <v>1748</v>
      </c>
      <c r="B38" s="2052">
        <v>637476.34718587121</v>
      </c>
      <c r="C38" s="2052">
        <v>655637.6685140566</v>
      </c>
      <c r="D38" s="2052">
        <v>659927.72040327743</v>
      </c>
      <c r="E38" s="2052">
        <v>676905.68394501833</v>
      </c>
      <c r="F38" s="2052">
        <v>18161.321328185382</v>
      </c>
      <c r="G38" s="2040">
        <v>2.8489404208263154</v>
      </c>
      <c r="H38" s="2052">
        <v>16977.963541740901</v>
      </c>
      <c r="I38" s="1944">
        <v>2.5727004665550011</v>
      </c>
      <c r="K38" s="1910"/>
      <c r="N38" s="1910"/>
      <c r="O38" s="1910"/>
      <c r="P38" s="1910"/>
      <c r="Q38" s="1910"/>
      <c r="R38" s="1910"/>
      <c r="S38" s="1910"/>
      <c r="T38" s="1910"/>
      <c r="U38" s="1910"/>
      <c r="V38" s="1910"/>
      <c r="W38" s="1910"/>
      <c r="X38" s="1910"/>
      <c r="Y38" s="1910"/>
    </row>
    <row r="39" spans="1:25" ht="24.75" customHeight="1">
      <c r="A39" s="1939" t="s">
        <v>1747</v>
      </c>
      <c r="B39" s="2051">
        <v>92242.299999999988</v>
      </c>
      <c r="C39" s="2051">
        <v>90565</v>
      </c>
      <c r="D39" s="2051">
        <v>90528.3</v>
      </c>
      <c r="E39" s="2051">
        <v>86321.4</v>
      </c>
      <c r="F39" s="2051">
        <v>-1677.2999999999884</v>
      </c>
      <c r="G39" s="2035">
        <v>-1.8183631587677114</v>
      </c>
      <c r="H39" s="2051">
        <v>-4206.9000000000087</v>
      </c>
      <c r="I39" s="2034">
        <v>-4.6470551197802328</v>
      </c>
      <c r="K39" s="1910"/>
      <c r="N39" s="1910"/>
      <c r="O39" s="1910"/>
      <c r="P39" s="1910"/>
      <c r="Q39" s="1910"/>
      <c r="R39" s="1910"/>
      <c r="S39" s="1910"/>
      <c r="T39" s="1910"/>
      <c r="U39" s="1910"/>
      <c r="V39" s="1910"/>
      <c r="W39" s="1910"/>
      <c r="X39" s="1910"/>
      <c r="Y39" s="1910"/>
    </row>
    <row r="40" spans="1:25" ht="24.75" customHeight="1">
      <c r="A40" s="1941" t="s">
        <v>1746</v>
      </c>
      <c r="B40" s="2051">
        <v>0.64045602000000001</v>
      </c>
      <c r="C40" s="2051">
        <v>12.848476279999998</v>
      </c>
      <c r="D40" s="2051">
        <v>458.74354328999999</v>
      </c>
      <c r="E40" s="2051">
        <v>573.21935471000052</v>
      </c>
      <c r="F40" s="2051">
        <v>12.208020259999998</v>
      </c>
      <c r="G40" s="2035">
        <v>1906.1449777613141</v>
      </c>
      <c r="H40" s="2051">
        <v>114.47581142000053</v>
      </c>
      <c r="I40" s="2034">
        <v>24.954206570191076</v>
      </c>
      <c r="K40" s="1910"/>
      <c r="N40" s="1910"/>
      <c r="O40" s="1910"/>
      <c r="P40" s="1910"/>
      <c r="Q40" s="1910"/>
      <c r="R40" s="1910"/>
      <c r="S40" s="1910"/>
      <c r="T40" s="1910"/>
      <c r="U40" s="1910"/>
      <c r="V40" s="1910"/>
      <c r="W40" s="1910"/>
      <c r="X40" s="1910"/>
      <c r="Y40" s="1910"/>
    </row>
    <row r="41" spans="1:25" ht="24.75" customHeight="1">
      <c r="A41" s="2039" t="s">
        <v>1745</v>
      </c>
      <c r="B41" s="2051">
        <v>55435.762556206922</v>
      </c>
      <c r="C41" s="2051">
        <v>49989.886503679627</v>
      </c>
      <c r="D41" s="2051">
        <v>49526.359256498959</v>
      </c>
      <c r="E41" s="2051">
        <v>43328.732666843724</v>
      </c>
      <c r="F41" s="2051">
        <v>-5445.8760525272955</v>
      </c>
      <c r="G41" s="2035">
        <v>-9.8237596118672723</v>
      </c>
      <c r="H41" s="2051">
        <v>-6197.6265896552359</v>
      </c>
      <c r="I41" s="2034">
        <v>-12.513794033511497</v>
      </c>
      <c r="K41" s="1910"/>
      <c r="N41" s="1910"/>
      <c r="O41" s="1910"/>
      <c r="P41" s="1910"/>
      <c r="Q41" s="1910"/>
      <c r="R41" s="1910"/>
      <c r="S41" s="1910"/>
      <c r="T41" s="1910"/>
      <c r="U41" s="1910"/>
      <c r="V41" s="1910"/>
      <c r="W41" s="1910"/>
      <c r="X41" s="1910"/>
      <c r="Y41" s="1910"/>
    </row>
    <row r="42" spans="1:25" ht="24.75" customHeight="1">
      <c r="A42" s="1942" t="s">
        <v>1744</v>
      </c>
      <c r="B42" s="2051">
        <v>0</v>
      </c>
      <c r="C42" s="2051">
        <v>0</v>
      </c>
      <c r="D42" s="2051">
        <v>0</v>
      </c>
      <c r="E42" s="2051">
        <v>0</v>
      </c>
      <c r="F42" s="2051">
        <v>0</v>
      </c>
      <c r="G42" s="2057" t="s">
        <v>62</v>
      </c>
      <c r="H42" s="2051">
        <v>0</v>
      </c>
      <c r="I42" s="2056" t="s">
        <v>62</v>
      </c>
      <c r="K42" s="1910"/>
      <c r="N42" s="1910"/>
      <c r="O42" s="1910"/>
      <c r="P42" s="1910"/>
      <c r="Q42" s="1910"/>
      <c r="R42" s="1910"/>
      <c r="S42" s="1910"/>
      <c r="T42" s="1910"/>
      <c r="U42" s="1910"/>
      <c r="V42" s="1910"/>
      <c r="W42" s="1910"/>
      <c r="X42" s="1910"/>
      <c r="Y42" s="1910"/>
    </row>
    <row r="43" spans="1:25" ht="24.75" customHeight="1">
      <c r="A43" s="2037" t="s">
        <v>1743</v>
      </c>
      <c r="B43" s="2051">
        <v>55435.762556206922</v>
      </c>
      <c r="C43" s="2051">
        <v>49989.886503679627</v>
      </c>
      <c r="D43" s="2051">
        <v>49526.359256498959</v>
      </c>
      <c r="E43" s="2051">
        <v>43328.732666843724</v>
      </c>
      <c r="F43" s="2051">
        <v>-5445.8760525272955</v>
      </c>
      <c r="G43" s="2035">
        <v>-9.8237596118672723</v>
      </c>
      <c r="H43" s="2051">
        <v>-6197.6265896552359</v>
      </c>
      <c r="I43" s="2034">
        <v>-12.513794033511497</v>
      </c>
      <c r="K43" s="1910"/>
      <c r="N43" s="1910"/>
      <c r="O43" s="1910"/>
      <c r="P43" s="1910"/>
      <c r="Q43" s="1910"/>
      <c r="R43" s="1910"/>
      <c r="S43" s="1910"/>
      <c r="T43" s="1910"/>
      <c r="U43" s="1910"/>
      <c r="V43" s="1910"/>
      <c r="W43" s="1910"/>
      <c r="X43" s="1910"/>
      <c r="Y43" s="1910"/>
    </row>
    <row r="44" spans="1:25" ht="24.75" customHeight="1">
      <c r="A44" s="1941" t="s">
        <v>1742</v>
      </c>
      <c r="B44" s="2051">
        <v>489797.64417364431</v>
      </c>
      <c r="C44" s="2051">
        <v>515069.93353409698</v>
      </c>
      <c r="D44" s="2051">
        <v>519414.31760348845</v>
      </c>
      <c r="E44" s="2051">
        <v>546682.33192346455</v>
      </c>
      <c r="F44" s="2051">
        <v>25272.289360452676</v>
      </c>
      <c r="G44" s="2035">
        <v>5.159740897302699</v>
      </c>
      <c r="H44" s="2051">
        <v>27268.014319976093</v>
      </c>
      <c r="I44" s="2034">
        <v>5.2497617789565831</v>
      </c>
      <c r="K44" s="1910"/>
      <c r="N44" s="1910"/>
      <c r="O44" s="1910"/>
      <c r="P44" s="1910"/>
      <c r="Q44" s="1910"/>
      <c r="R44" s="1910"/>
      <c r="S44" s="1910"/>
      <c r="T44" s="1910"/>
      <c r="U44" s="1910"/>
      <c r="V44" s="1910"/>
      <c r="W44" s="1910"/>
      <c r="X44" s="1910"/>
      <c r="Y44" s="1910"/>
    </row>
    <row r="45" spans="1:25" ht="24.75" customHeight="1">
      <c r="A45" s="1942" t="s">
        <v>1741</v>
      </c>
      <c r="B45" s="2051">
        <v>481809.67730113654</v>
      </c>
      <c r="C45" s="2051">
        <v>504157.38659045612</v>
      </c>
      <c r="D45" s="2051">
        <v>511429.26054432505</v>
      </c>
      <c r="E45" s="2051">
        <v>537635.02452745812</v>
      </c>
      <c r="F45" s="2051">
        <v>22347.70928931958</v>
      </c>
      <c r="G45" s="2035">
        <v>4.6382856846090306</v>
      </c>
      <c r="H45" s="2051">
        <v>26205.763983133074</v>
      </c>
      <c r="I45" s="2034">
        <v>5.1240251594603174</v>
      </c>
      <c r="N45" s="1910"/>
      <c r="O45" s="1910"/>
      <c r="P45" s="1910"/>
      <c r="Q45" s="1910"/>
      <c r="R45" s="1910"/>
      <c r="S45" s="1910"/>
      <c r="T45" s="1910"/>
      <c r="U45" s="1910"/>
      <c r="V45" s="1910"/>
      <c r="W45" s="1910"/>
      <c r="X45" s="1910"/>
      <c r="Y45" s="1910"/>
    </row>
    <row r="46" spans="1:25" ht="24.75" customHeight="1">
      <c r="A46" s="2038" t="s">
        <v>1740</v>
      </c>
      <c r="B46" s="2051">
        <v>178143.0876347461</v>
      </c>
      <c r="C46" s="2051">
        <v>170560.57253414529</v>
      </c>
      <c r="D46" s="2051">
        <v>167797.65092804446</v>
      </c>
      <c r="E46" s="2051">
        <v>203231.98583368814</v>
      </c>
      <c r="F46" s="2051">
        <v>-7582.5151006008091</v>
      </c>
      <c r="G46" s="2035">
        <v>-4.256418366424378</v>
      </c>
      <c r="H46" s="2051">
        <v>35434.334905643685</v>
      </c>
      <c r="I46" s="2034">
        <v>21.117300933395519</v>
      </c>
      <c r="K46" s="1910"/>
      <c r="N46" s="1910"/>
      <c r="O46" s="1910"/>
      <c r="P46" s="1910"/>
      <c r="Q46" s="1910"/>
      <c r="R46" s="1910"/>
      <c r="S46" s="1910"/>
      <c r="T46" s="1910"/>
      <c r="U46" s="1910"/>
      <c r="V46" s="1910"/>
      <c r="W46" s="1910"/>
      <c r="X46" s="1910"/>
      <c r="Y46" s="1910"/>
    </row>
    <row r="47" spans="1:25" ht="24.75" customHeight="1">
      <c r="A47" s="2038" t="s">
        <v>1739</v>
      </c>
      <c r="B47" s="2051">
        <v>303666.58966639056</v>
      </c>
      <c r="C47" s="2051">
        <v>333596.8140563108</v>
      </c>
      <c r="D47" s="2051">
        <v>343631.60961628059</v>
      </c>
      <c r="E47" s="2051">
        <v>334403.03869377007</v>
      </c>
      <c r="F47" s="2051">
        <v>29930.224389920244</v>
      </c>
      <c r="G47" s="2035">
        <v>9.8562783685889581</v>
      </c>
      <c r="H47" s="2051">
        <v>-9228.5709225105238</v>
      </c>
      <c r="I47" s="2034">
        <v>-2.6856001206686697</v>
      </c>
      <c r="K47" s="1910"/>
      <c r="N47" s="1910"/>
      <c r="O47" s="1910"/>
      <c r="P47" s="1910"/>
      <c r="Q47" s="1910"/>
      <c r="R47" s="1910"/>
      <c r="S47" s="1910"/>
      <c r="T47" s="1910"/>
      <c r="U47" s="1910"/>
      <c r="V47" s="1910"/>
      <c r="W47" s="1910"/>
      <c r="X47" s="1910"/>
      <c r="Y47" s="1910"/>
    </row>
    <row r="48" spans="1:25" ht="24.75" customHeight="1">
      <c r="A48" s="2037" t="s">
        <v>1738</v>
      </c>
      <c r="B48" s="2051">
        <v>7987.9668725077763</v>
      </c>
      <c r="C48" s="2051">
        <v>10912.54694364088</v>
      </c>
      <c r="D48" s="2051">
        <v>7985.0570591633959</v>
      </c>
      <c r="E48" s="2051">
        <v>9047.3073960063903</v>
      </c>
      <c r="F48" s="2051">
        <v>2924.580071133104</v>
      </c>
      <c r="G48" s="2035">
        <v>36.61232097993102</v>
      </c>
      <c r="H48" s="2051">
        <v>1062.2503368429943</v>
      </c>
      <c r="I48" s="2034">
        <v>13.302977411087999</v>
      </c>
      <c r="K48" s="1910"/>
      <c r="N48" s="1910"/>
      <c r="O48" s="1910"/>
      <c r="P48" s="1910"/>
      <c r="Q48" s="1910"/>
      <c r="R48" s="1910"/>
      <c r="S48" s="1910"/>
      <c r="T48" s="1910"/>
      <c r="U48" s="1910"/>
      <c r="V48" s="1910"/>
      <c r="W48" s="1910"/>
      <c r="X48" s="1910"/>
      <c r="Y48" s="1910"/>
    </row>
    <row r="49" spans="1:25" ht="24.75" customHeight="1">
      <c r="A49" s="1941" t="s">
        <v>1737</v>
      </c>
      <c r="B49" s="2051">
        <v>0</v>
      </c>
      <c r="C49" s="2051">
        <v>0</v>
      </c>
      <c r="D49" s="2051">
        <v>0</v>
      </c>
      <c r="E49" s="2051">
        <v>0</v>
      </c>
      <c r="F49" s="2051">
        <v>0</v>
      </c>
      <c r="G49" s="2057" t="s">
        <v>62</v>
      </c>
      <c r="H49" s="2051">
        <v>0</v>
      </c>
      <c r="I49" s="2056" t="s">
        <v>62</v>
      </c>
      <c r="K49" s="1910"/>
      <c r="N49" s="1910"/>
      <c r="O49" s="1910"/>
      <c r="P49" s="1910"/>
      <c r="Q49" s="1910"/>
      <c r="R49" s="1910"/>
      <c r="S49" s="1910"/>
      <c r="T49" s="1910"/>
      <c r="U49" s="1910"/>
      <c r="V49" s="1910"/>
      <c r="W49" s="1910"/>
      <c r="X49" s="1910"/>
      <c r="Y49" s="1910"/>
    </row>
    <row r="50" spans="1:25" ht="24.75" customHeight="1">
      <c r="A50" s="2033" t="s">
        <v>1736</v>
      </c>
      <c r="B50" s="2050">
        <v>0</v>
      </c>
      <c r="C50" s="2050">
        <v>0</v>
      </c>
      <c r="D50" s="2050">
        <v>0</v>
      </c>
      <c r="E50" s="2050">
        <v>6894</v>
      </c>
      <c r="F50" s="2050">
        <v>0</v>
      </c>
      <c r="G50" s="2011" t="s">
        <v>62</v>
      </c>
      <c r="H50" s="2050">
        <v>6894</v>
      </c>
      <c r="I50" s="2032" t="s">
        <v>62</v>
      </c>
      <c r="K50" s="1910"/>
      <c r="N50" s="1910"/>
      <c r="O50" s="1910"/>
      <c r="P50" s="1910"/>
      <c r="Q50" s="1910"/>
      <c r="R50" s="1910"/>
      <c r="S50" s="1910"/>
      <c r="T50" s="1910"/>
      <c r="U50" s="1910"/>
      <c r="V50" s="1910"/>
      <c r="W50" s="1910"/>
      <c r="X50" s="1910"/>
      <c r="Y50" s="1910"/>
    </row>
    <row r="51" spans="1:25" ht="21.75" customHeight="1" thickBot="1">
      <c r="A51" s="2049" t="s">
        <v>1735</v>
      </c>
      <c r="B51" s="2055">
        <v>49240.720014397884</v>
      </c>
      <c r="C51" s="2047">
        <v>42036.860801512477</v>
      </c>
      <c r="D51" s="2055">
        <v>60029.104011555486</v>
      </c>
      <c r="E51" s="2055">
        <v>50559.398090923271</v>
      </c>
      <c r="F51" s="2055">
        <v>-7203.859212885407</v>
      </c>
      <c r="G51" s="2030">
        <v>-14.629881957004311</v>
      </c>
      <c r="H51" s="2055">
        <v>-9469.7059206322156</v>
      </c>
      <c r="I51" s="2029">
        <v>-15.775191178614486</v>
      </c>
      <c r="K51" s="1910"/>
      <c r="O51" s="1910"/>
      <c r="P51" s="1910"/>
      <c r="Q51" s="1910"/>
      <c r="R51" s="1910"/>
      <c r="S51" s="1910"/>
      <c r="T51" s="1910"/>
      <c r="U51" s="1910"/>
      <c r="V51" s="1910"/>
      <c r="W51" s="1910"/>
      <c r="X51" s="1910"/>
      <c r="Y51" s="1910"/>
    </row>
    <row r="52" spans="1:25" ht="17.100000000000001" customHeight="1" thickTop="1"/>
    <row r="53" spans="1:25" ht="17.100000000000001" customHeight="1">
      <c r="A53" s="1909"/>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A2" sqref="A2:I2"/>
    </sheetView>
  </sheetViews>
  <sheetFormatPr defaultColWidth="11" defaultRowHeight="17.100000000000001" customHeight="1"/>
  <cols>
    <col min="1" max="1" width="54.5703125" style="1907" bestFit="1" customWidth="1"/>
    <col min="2" max="2" width="11.85546875" style="1907" customWidth="1"/>
    <col min="3" max="3" width="12.42578125" style="1907" customWidth="1"/>
    <col min="4" max="4" width="12.5703125" style="1907" customWidth="1"/>
    <col min="5" max="5" width="11.7109375" style="1907" customWidth="1"/>
    <col min="6" max="6" width="10.7109375" style="1907" customWidth="1"/>
    <col min="7" max="7" width="9.28515625" style="1907" bestFit="1" customWidth="1"/>
    <col min="8" max="8" width="12.42578125" style="1907" customWidth="1"/>
    <col min="9" max="9" width="9.42578125" style="1907" customWidth="1"/>
    <col min="10" max="252" width="11" style="1907"/>
    <col min="253" max="253" width="46.7109375" style="1907" bestFit="1" customWidth="1"/>
    <col min="254" max="254" width="11.85546875" style="1907" customWidth="1"/>
    <col min="255" max="255" width="12.42578125" style="1907" customWidth="1"/>
    <col min="256" max="256" width="12.5703125" style="1907" customWidth="1"/>
    <col min="257" max="257" width="11.7109375" style="1907" customWidth="1"/>
    <col min="258" max="258" width="10.7109375" style="1907" customWidth="1"/>
    <col min="259" max="259" width="2.42578125" style="1907" bestFit="1" customWidth="1"/>
    <col min="260" max="260" width="8.5703125" style="1907" customWidth="1"/>
    <col min="261" max="261" width="12.42578125" style="1907" customWidth="1"/>
    <col min="262" max="262" width="2.140625" style="1907" customWidth="1"/>
    <col min="263" max="263" width="9.42578125" style="1907" customWidth="1"/>
    <col min="264" max="508" width="11" style="1907"/>
    <col min="509" max="509" width="46.7109375" style="1907" bestFit="1" customWidth="1"/>
    <col min="510" max="510" width="11.85546875" style="1907" customWidth="1"/>
    <col min="511" max="511" width="12.42578125" style="1907" customWidth="1"/>
    <col min="512" max="512" width="12.5703125" style="1907" customWidth="1"/>
    <col min="513" max="513" width="11.7109375" style="1907" customWidth="1"/>
    <col min="514" max="514" width="10.7109375" style="1907" customWidth="1"/>
    <col min="515" max="515" width="2.42578125" style="1907" bestFit="1" customWidth="1"/>
    <col min="516" max="516" width="8.5703125" style="1907" customWidth="1"/>
    <col min="517" max="517" width="12.42578125" style="1907" customWidth="1"/>
    <col min="518" max="518" width="2.140625" style="1907" customWidth="1"/>
    <col min="519" max="519" width="9.42578125" style="1907" customWidth="1"/>
    <col min="520" max="764" width="11" style="1907"/>
    <col min="765" max="765" width="46.7109375" style="1907" bestFit="1" customWidth="1"/>
    <col min="766" max="766" width="11.85546875" style="1907" customWidth="1"/>
    <col min="767" max="767" width="12.42578125" style="1907" customWidth="1"/>
    <col min="768" max="768" width="12.5703125" style="1907" customWidth="1"/>
    <col min="769" max="769" width="11.7109375" style="1907" customWidth="1"/>
    <col min="770" max="770" width="10.7109375" style="1907" customWidth="1"/>
    <col min="771" max="771" width="2.42578125" style="1907" bestFit="1" customWidth="1"/>
    <col min="772" max="772" width="8.5703125" style="1907" customWidth="1"/>
    <col min="773" max="773" width="12.42578125" style="1907" customWidth="1"/>
    <col min="774" max="774" width="2.140625" style="1907" customWidth="1"/>
    <col min="775" max="775" width="9.42578125" style="1907" customWidth="1"/>
    <col min="776" max="1020" width="11" style="1907"/>
    <col min="1021" max="1021" width="46.7109375" style="1907" bestFit="1" customWidth="1"/>
    <col min="1022" max="1022" width="11.85546875" style="1907" customWidth="1"/>
    <col min="1023" max="1023" width="12.42578125" style="1907" customWidth="1"/>
    <col min="1024" max="1024" width="12.5703125" style="1907" customWidth="1"/>
    <col min="1025" max="1025" width="11.7109375" style="1907" customWidth="1"/>
    <col min="1026" max="1026" width="10.7109375" style="1907" customWidth="1"/>
    <col min="1027" max="1027" width="2.42578125" style="1907" bestFit="1" customWidth="1"/>
    <col min="1028" max="1028" width="8.5703125" style="1907" customWidth="1"/>
    <col min="1029" max="1029" width="12.42578125" style="1907" customWidth="1"/>
    <col min="1030" max="1030" width="2.140625" style="1907" customWidth="1"/>
    <col min="1031" max="1031" width="9.42578125" style="1907" customWidth="1"/>
    <col min="1032" max="1276" width="11" style="1907"/>
    <col min="1277" max="1277" width="46.7109375" style="1907" bestFit="1" customWidth="1"/>
    <col min="1278" max="1278" width="11.85546875" style="1907" customWidth="1"/>
    <col min="1279" max="1279" width="12.42578125" style="1907" customWidth="1"/>
    <col min="1280" max="1280" width="12.5703125" style="1907" customWidth="1"/>
    <col min="1281" max="1281" width="11.7109375" style="1907" customWidth="1"/>
    <col min="1282" max="1282" width="10.7109375" style="1907" customWidth="1"/>
    <col min="1283" max="1283" width="2.42578125" style="1907" bestFit="1" customWidth="1"/>
    <col min="1284" max="1284" width="8.5703125" style="1907" customWidth="1"/>
    <col min="1285" max="1285" width="12.42578125" style="1907" customWidth="1"/>
    <col min="1286" max="1286" width="2.140625" style="1907" customWidth="1"/>
    <col min="1287" max="1287" width="9.42578125" style="1907" customWidth="1"/>
    <col min="1288" max="1532" width="11" style="1907"/>
    <col min="1533" max="1533" width="46.7109375" style="1907" bestFit="1" customWidth="1"/>
    <col min="1534" max="1534" width="11.85546875" style="1907" customWidth="1"/>
    <col min="1535" max="1535" width="12.42578125" style="1907" customWidth="1"/>
    <col min="1536" max="1536" width="12.5703125" style="1907" customWidth="1"/>
    <col min="1537" max="1537" width="11.7109375" style="1907" customWidth="1"/>
    <col min="1538" max="1538" width="10.7109375" style="1907" customWidth="1"/>
    <col min="1539" max="1539" width="2.42578125" style="1907" bestFit="1" customWidth="1"/>
    <col min="1540" max="1540" width="8.5703125" style="1907" customWidth="1"/>
    <col min="1541" max="1541" width="12.42578125" style="1907" customWidth="1"/>
    <col min="1542" max="1542" width="2.140625" style="1907" customWidth="1"/>
    <col min="1543" max="1543" width="9.42578125" style="1907" customWidth="1"/>
    <col min="1544" max="1788" width="11" style="1907"/>
    <col min="1789" max="1789" width="46.7109375" style="1907" bestFit="1" customWidth="1"/>
    <col min="1790" max="1790" width="11.85546875" style="1907" customWidth="1"/>
    <col min="1791" max="1791" width="12.42578125" style="1907" customWidth="1"/>
    <col min="1792" max="1792" width="12.5703125" style="1907" customWidth="1"/>
    <col min="1793" max="1793" width="11.7109375" style="1907" customWidth="1"/>
    <col min="1794" max="1794" width="10.7109375" style="1907" customWidth="1"/>
    <col min="1795" max="1795" width="2.42578125" style="1907" bestFit="1" customWidth="1"/>
    <col min="1796" max="1796" width="8.5703125" style="1907" customWidth="1"/>
    <col min="1797" max="1797" width="12.42578125" style="1907" customWidth="1"/>
    <col min="1798" max="1798" width="2.140625" style="1907" customWidth="1"/>
    <col min="1799" max="1799" width="9.42578125" style="1907" customWidth="1"/>
    <col min="1800" max="2044" width="11" style="1907"/>
    <col min="2045" max="2045" width="46.7109375" style="1907" bestFit="1" customWidth="1"/>
    <col min="2046" max="2046" width="11.85546875" style="1907" customWidth="1"/>
    <col min="2047" max="2047" width="12.42578125" style="1907" customWidth="1"/>
    <col min="2048" max="2048" width="12.5703125" style="1907" customWidth="1"/>
    <col min="2049" max="2049" width="11.7109375" style="1907" customWidth="1"/>
    <col min="2050" max="2050" width="10.7109375" style="1907" customWidth="1"/>
    <col min="2051" max="2051" width="2.42578125" style="1907" bestFit="1" customWidth="1"/>
    <col min="2052" max="2052" width="8.5703125" style="1907" customWidth="1"/>
    <col min="2053" max="2053" width="12.42578125" style="1907" customWidth="1"/>
    <col min="2054" max="2054" width="2.140625" style="1907" customWidth="1"/>
    <col min="2055" max="2055" width="9.42578125" style="1907" customWidth="1"/>
    <col min="2056" max="2300" width="11" style="1907"/>
    <col min="2301" max="2301" width="46.7109375" style="1907" bestFit="1" customWidth="1"/>
    <col min="2302" max="2302" width="11.85546875" style="1907" customWidth="1"/>
    <col min="2303" max="2303" width="12.42578125" style="1907" customWidth="1"/>
    <col min="2304" max="2304" width="12.5703125" style="1907" customWidth="1"/>
    <col min="2305" max="2305" width="11.7109375" style="1907" customWidth="1"/>
    <col min="2306" max="2306" width="10.7109375" style="1907" customWidth="1"/>
    <col min="2307" max="2307" width="2.42578125" style="1907" bestFit="1" customWidth="1"/>
    <col min="2308" max="2308" width="8.5703125" style="1907" customWidth="1"/>
    <col min="2309" max="2309" width="12.42578125" style="1907" customWidth="1"/>
    <col min="2310" max="2310" width="2.140625" style="1907" customWidth="1"/>
    <col min="2311" max="2311" width="9.42578125" style="1907" customWidth="1"/>
    <col min="2312" max="2556" width="11" style="1907"/>
    <col min="2557" max="2557" width="46.7109375" style="1907" bestFit="1" customWidth="1"/>
    <col min="2558" max="2558" width="11.85546875" style="1907" customWidth="1"/>
    <col min="2559" max="2559" width="12.42578125" style="1907" customWidth="1"/>
    <col min="2560" max="2560" width="12.5703125" style="1907" customWidth="1"/>
    <col min="2561" max="2561" width="11.7109375" style="1907" customWidth="1"/>
    <col min="2562" max="2562" width="10.7109375" style="1907" customWidth="1"/>
    <col min="2563" max="2563" width="2.42578125" style="1907" bestFit="1" customWidth="1"/>
    <col min="2564" max="2564" width="8.5703125" style="1907" customWidth="1"/>
    <col min="2565" max="2565" width="12.42578125" style="1907" customWidth="1"/>
    <col min="2566" max="2566" width="2.140625" style="1907" customWidth="1"/>
    <col min="2567" max="2567" width="9.42578125" style="1907" customWidth="1"/>
    <col min="2568" max="2812" width="11" style="1907"/>
    <col min="2813" max="2813" width="46.7109375" style="1907" bestFit="1" customWidth="1"/>
    <col min="2814" max="2814" width="11.85546875" style="1907" customWidth="1"/>
    <col min="2815" max="2815" width="12.42578125" style="1907" customWidth="1"/>
    <col min="2816" max="2816" width="12.5703125" style="1907" customWidth="1"/>
    <col min="2817" max="2817" width="11.7109375" style="1907" customWidth="1"/>
    <col min="2818" max="2818" width="10.7109375" style="1907" customWidth="1"/>
    <col min="2819" max="2819" width="2.42578125" style="1907" bestFit="1" customWidth="1"/>
    <col min="2820" max="2820" width="8.5703125" style="1907" customWidth="1"/>
    <col min="2821" max="2821" width="12.42578125" style="1907" customWidth="1"/>
    <col min="2822" max="2822" width="2.140625" style="1907" customWidth="1"/>
    <col min="2823" max="2823" width="9.42578125" style="1907" customWidth="1"/>
    <col min="2824" max="3068" width="11" style="1907"/>
    <col min="3069" max="3069" width="46.7109375" style="1907" bestFit="1" customWidth="1"/>
    <col min="3070" max="3070" width="11.85546875" style="1907" customWidth="1"/>
    <col min="3071" max="3071" width="12.42578125" style="1907" customWidth="1"/>
    <col min="3072" max="3072" width="12.5703125" style="1907" customWidth="1"/>
    <col min="3073" max="3073" width="11.7109375" style="1907" customWidth="1"/>
    <col min="3074" max="3074" width="10.7109375" style="1907" customWidth="1"/>
    <col min="3075" max="3075" width="2.42578125" style="1907" bestFit="1" customWidth="1"/>
    <col min="3076" max="3076" width="8.5703125" style="1907" customWidth="1"/>
    <col min="3077" max="3077" width="12.42578125" style="1907" customWidth="1"/>
    <col min="3078" max="3078" width="2.140625" style="1907" customWidth="1"/>
    <col min="3079" max="3079" width="9.42578125" style="1907" customWidth="1"/>
    <col min="3080" max="3324" width="11" style="1907"/>
    <col min="3325" max="3325" width="46.7109375" style="1907" bestFit="1" customWidth="1"/>
    <col min="3326" max="3326" width="11.85546875" style="1907" customWidth="1"/>
    <col min="3327" max="3327" width="12.42578125" style="1907" customWidth="1"/>
    <col min="3328" max="3328" width="12.5703125" style="1907" customWidth="1"/>
    <col min="3329" max="3329" width="11.7109375" style="1907" customWidth="1"/>
    <col min="3330" max="3330" width="10.7109375" style="1907" customWidth="1"/>
    <col min="3331" max="3331" width="2.42578125" style="1907" bestFit="1" customWidth="1"/>
    <col min="3332" max="3332" width="8.5703125" style="1907" customWidth="1"/>
    <col min="3333" max="3333" width="12.42578125" style="1907" customWidth="1"/>
    <col min="3334" max="3334" width="2.140625" style="1907" customWidth="1"/>
    <col min="3335" max="3335" width="9.42578125" style="1907" customWidth="1"/>
    <col min="3336" max="3580" width="11" style="1907"/>
    <col min="3581" max="3581" width="46.7109375" style="1907" bestFit="1" customWidth="1"/>
    <col min="3582" max="3582" width="11.85546875" style="1907" customWidth="1"/>
    <col min="3583" max="3583" width="12.42578125" style="1907" customWidth="1"/>
    <col min="3584" max="3584" width="12.5703125" style="1907" customWidth="1"/>
    <col min="3585" max="3585" width="11.7109375" style="1907" customWidth="1"/>
    <col min="3586" max="3586" width="10.7109375" style="1907" customWidth="1"/>
    <col min="3587" max="3587" width="2.42578125" style="1907" bestFit="1" customWidth="1"/>
    <col min="3588" max="3588" width="8.5703125" style="1907" customWidth="1"/>
    <col min="3589" max="3589" width="12.42578125" style="1907" customWidth="1"/>
    <col min="3590" max="3590" width="2.140625" style="1907" customWidth="1"/>
    <col min="3591" max="3591" width="9.42578125" style="1907" customWidth="1"/>
    <col min="3592" max="3836" width="11" style="1907"/>
    <col min="3837" max="3837" width="46.7109375" style="1907" bestFit="1" customWidth="1"/>
    <col min="3838" max="3838" width="11.85546875" style="1907" customWidth="1"/>
    <col min="3839" max="3839" width="12.42578125" style="1907" customWidth="1"/>
    <col min="3840" max="3840" width="12.5703125" style="1907" customWidth="1"/>
    <col min="3841" max="3841" width="11.7109375" style="1907" customWidth="1"/>
    <col min="3842" max="3842" width="10.7109375" style="1907" customWidth="1"/>
    <col min="3843" max="3843" width="2.42578125" style="1907" bestFit="1" customWidth="1"/>
    <col min="3844" max="3844" width="8.5703125" style="1907" customWidth="1"/>
    <col min="3845" max="3845" width="12.42578125" style="1907" customWidth="1"/>
    <col min="3846" max="3846" width="2.140625" style="1907" customWidth="1"/>
    <col min="3847" max="3847" width="9.42578125" style="1907" customWidth="1"/>
    <col min="3848" max="4092" width="11" style="1907"/>
    <col min="4093" max="4093" width="46.7109375" style="1907" bestFit="1" customWidth="1"/>
    <col min="4094" max="4094" width="11.85546875" style="1907" customWidth="1"/>
    <col min="4095" max="4095" width="12.42578125" style="1907" customWidth="1"/>
    <col min="4096" max="4096" width="12.5703125" style="1907" customWidth="1"/>
    <col min="4097" max="4097" width="11.7109375" style="1907" customWidth="1"/>
    <col min="4098" max="4098" width="10.7109375" style="1907" customWidth="1"/>
    <col min="4099" max="4099" width="2.42578125" style="1907" bestFit="1" customWidth="1"/>
    <col min="4100" max="4100" width="8.5703125" style="1907" customWidth="1"/>
    <col min="4101" max="4101" width="12.42578125" style="1907" customWidth="1"/>
    <col min="4102" max="4102" width="2.140625" style="1907" customWidth="1"/>
    <col min="4103" max="4103" width="9.42578125" style="1907" customWidth="1"/>
    <col min="4104" max="4348" width="11" style="1907"/>
    <col min="4349" max="4349" width="46.7109375" style="1907" bestFit="1" customWidth="1"/>
    <col min="4350" max="4350" width="11.85546875" style="1907" customWidth="1"/>
    <col min="4351" max="4351" width="12.42578125" style="1907" customWidth="1"/>
    <col min="4352" max="4352" width="12.5703125" style="1907" customWidth="1"/>
    <col min="4353" max="4353" width="11.7109375" style="1907" customWidth="1"/>
    <col min="4354" max="4354" width="10.7109375" style="1907" customWidth="1"/>
    <col min="4355" max="4355" width="2.42578125" style="1907" bestFit="1" customWidth="1"/>
    <col min="4356" max="4356" width="8.5703125" style="1907" customWidth="1"/>
    <col min="4357" max="4357" width="12.42578125" style="1907" customWidth="1"/>
    <col min="4358" max="4358" width="2.140625" style="1907" customWidth="1"/>
    <col min="4359" max="4359" width="9.42578125" style="1907" customWidth="1"/>
    <col min="4360" max="4604" width="11" style="1907"/>
    <col min="4605" max="4605" width="46.7109375" style="1907" bestFit="1" customWidth="1"/>
    <col min="4606" max="4606" width="11.85546875" style="1907" customWidth="1"/>
    <col min="4607" max="4607" width="12.42578125" style="1907" customWidth="1"/>
    <col min="4608" max="4608" width="12.5703125" style="1907" customWidth="1"/>
    <col min="4609" max="4609" width="11.7109375" style="1907" customWidth="1"/>
    <col min="4610" max="4610" width="10.7109375" style="1907" customWidth="1"/>
    <col min="4611" max="4611" width="2.42578125" style="1907" bestFit="1" customWidth="1"/>
    <col min="4612" max="4612" width="8.5703125" style="1907" customWidth="1"/>
    <col min="4613" max="4613" width="12.42578125" style="1907" customWidth="1"/>
    <col min="4614" max="4614" width="2.140625" style="1907" customWidth="1"/>
    <col min="4615" max="4615" width="9.42578125" style="1907" customWidth="1"/>
    <col min="4616" max="4860" width="11" style="1907"/>
    <col min="4861" max="4861" width="46.7109375" style="1907" bestFit="1" customWidth="1"/>
    <col min="4862" max="4862" width="11.85546875" style="1907" customWidth="1"/>
    <col min="4863" max="4863" width="12.42578125" style="1907" customWidth="1"/>
    <col min="4864" max="4864" width="12.5703125" style="1907" customWidth="1"/>
    <col min="4865" max="4865" width="11.7109375" style="1907" customWidth="1"/>
    <col min="4866" max="4866" width="10.7109375" style="1907" customWidth="1"/>
    <col min="4867" max="4867" width="2.42578125" style="1907" bestFit="1" customWidth="1"/>
    <col min="4868" max="4868" width="8.5703125" style="1907" customWidth="1"/>
    <col min="4869" max="4869" width="12.42578125" style="1907" customWidth="1"/>
    <col min="4870" max="4870" width="2.140625" style="1907" customWidth="1"/>
    <col min="4871" max="4871" width="9.42578125" style="1907" customWidth="1"/>
    <col min="4872" max="5116" width="11" style="1907"/>
    <col min="5117" max="5117" width="46.7109375" style="1907" bestFit="1" customWidth="1"/>
    <col min="5118" max="5118" width="11.85546875" style="1907" customWidth="1"/>
    <col min="5119" max="5119" width="12.42578125" style="1907" customWidth="1"/>
    <col min="5120" max="5120" width="12.5703125" style="1907" customWidth="1"/>
    <col min="5121" max="5121" width="11.7109375" style="1907" customWidth="1"/>
    <col min="5122" max="5122" width="10.7109375" style="1907" customWidth="1"/>
    <col min="5123" max="5123" width="2.42578125" style="1907" bestFit="1" customWidth="1"/>
    <col min="5124" max="5124" width="8.5703125" style="1907" customWidth="1"/>
    <col min="5125" max="5125" width="12.42578125" style="1907" customWidth="1"/>
    <col min="5126" max="5126" width="2.140625" style="1907" customWidth="1"/>
    <col min="5127" max="5127" width="9.42578125" style="1907" customWidth="1"/>
    <col min="5128" max="5372" width="11" style="1907"/>
    <col min="5373" max="5373" width="46.7109375" style="1907" bestFit="1" customWidth="1"/>
    <col min="5374" max="5374" width="11.85546875" style="1907" customWidth="1"/>
    <col min="5375" max="5375" width="12.42578125" style="1907" customWidth="1"/>
    <col min="5376" max="5376" width="12.5703125" style="1907" customWidth="1"/>
    <col min="5377" max="5377" width="11.7109375" style="1907" customWidth="1"/>
    <col min="5378" max="5378" width="10.7109375" style="1907" customWidth="1"/>
    <col min="5379" max="5379" width="2.42578125" style="1907" bestFit="1" customWidth="1"/>
    <col min="5380" max="5380" width="8.5703125" style="1907" customWidth="1"/>
    <col min="5381" max="5381" width="12.42578125" style="1907" customWidth="1"/>
    <col min="5382" max="5382" width="2.140625" style="1907" customWidth="1"/>
    <col min="5383" max="5383" width="9.42578125" style="1907" customWidth="1"/>
    <col min="5384" max="5628" width="11" style="1907"/>
    <col min="5629" max="5629" width="46.7109375" style="1907" bestFit="1" customWidth="1"/>
    <col min="5630" max="5630" width="11.85546875" style="1907" customWidth="1"/>
    <col min="5631" max="5631" width="12.42578125" style="1907" customWidth="1"/>
    <col min="5632" max="5632" width="12.5703125" style="1907" customWidth="1"/>
    <col min="5633" max="5633" width="11.7109375" style="1907" customWidth="1"/>
    <col min="5634" max="5634" width="10.7109375" style="1907" customWidth="1"/>
    <col min="5635" max="5635" width="2.42578125" style="1907" bestFit="1" customWidth="1"/>
    <col min="5636" max="5636" width="8.5703125" style="1907" customWidth="1"/>
    <col min="5637" max="5637" width="12.42578125" style="1907" customWidth="1"/>
    <col min="5638" max="5638" width="2.140625" style="1907" customWidth="1"/>
    <col min="5639" max="5639" width="9.42578125" style="1907" customWidth="1"/>
    <col min="5640" max="5884" width="11" style="1907"/>
    <col min="5885" max="5885" width="46.7109375" style="1907" bestFit="1" customWidth="1"/>
    <col min="5886" max="5886" width="11.85546875" style="1907" customWidth="1"/>
    <col min="5887" max="5887" width="12.42578125" style="1907" customWidth="1"/>
    <col min="5888" max="5888" width="12.5703125" style="1907" customWidth="1"/>
    <col min="5889" max="5889" width="11.7109375" style="1907" customWidth="1"/>
    <col min="5890" max="5890" width="10.7109375" style="1907" customWidth="1"/>
    <col min="5891" max="5891" width="2.42578125" style="1907" bestFit="1" customWidth="1"/>
    <col min="5892" max="5892" width="8.5703125" style="1907" customWidth="1"/>
    <col min="5893" max="5893" width="12.42578125" style="1907" customWidth="1"/>
    <col min="5894" max="5894" width="2.140625" style="1907" customWidth="1"/>
    <col min="5895" max="5895" width="9.42578125" style="1907" customWidth="1"/>
    <col min="5896" max="6140" width="11" style="1907"/>
    <col min="6141" max="6141" width="46.7109375" style="1907" bestFit="1" customWidth="1"/>
    <col min="6142" max="6142" width="11.85546875" style="1907" customWidth="1"/>
    <col min="6143" max="6143" width="12.42578125" style="1907" customWidth="1"/>
    <col min="6144" max="6144" width="12.5703125" style="1907" customWidth="1"/>
    <col min="6145" max="6145" width="11.7109375" style="1907" customWidth="1"/>
    <col min="6146" max="6146" width="10.7109375" style="1907" customWidth="1"/>
    <col min="6147" max="6147" width="2.42578125" style="1907" bestFit="1" customWidth="1"/>
    <col min="6148" max="6148" width="8.5703125" style="1907" customWidth="1"/>
    <col min="6149" max="6149" width="12.42578125" style="1907" customWidth="1"/>
    <col min="6150" max="6150" width="2.140625" style="1907" customWidth="1"/>
    <col min="6151" max="6151" width="9.42578125" style="1907" customWidth="1"/>
    <col min="6152" max="6396" width="11" style="1907"/>
    <col min="6397" max="6397" width="46.7109375" style="1907" bestFit="1" customWidth="1"/>
    <col min="6398" max="6398" width="11.85546875" style="1907" customWidth="1"/>
    <col min="6399" max="6399" width="12.42578125" style="1907" customWidth="1"/>
    <col min="6400" max="6400" width="12.5703125" style="1907" customWidth="1"/>
    <col min="6401" max="6401" width="11.7109375" style="1907" customWidth="1"/>
    <col min="6402" max="6402" width="10.7109375" style="1907" customWidth="1"/>
    <col min="6403" max="6403" width="2.42578125" style="1907" bestFit="1" customWidth="1"/>
    <col min="6404" max="6404" width="8.5703125" style="1907" customWidth="1"/>
    <col min="6405" max="6405" width="12.42578125" style="1907" customWidth="1"/>
    <col min="6406" max="6406" width="2.140625" style="1907" customWidth="1"/>
    <col min="6407" max="6407" width="9.42578125" style="1907" customWidth="1"/>
    <col min="6408" max="6652" width="11" style="1907"/>
    <col min="6653" max="6653" width="46.7109375" style="1907" bestFit="1" customWidth="1"/>
    <col min="6654" max="6654" width="11.85546875" style="1907" customWidth="1"/>
    <col min="6655" max="6655" width="12.42578125" style="1907" customWidth="1"/>
    <col min="6656" max="6656" width="12.5703125" style="1907" customWidth="1"/>
    <col min="6657" max="6657" width="11.7109375" style="1907" customWidth="1"/>
    <col min="6658" max="6658" width="10.7109375" style="1907" customWidth="1"/>
    <col min="6659" max="6659" width="2.42578125" style="1907" bestFit="1" customWidth="1"/>
    <col min="6660" max="6660" width="8.5703125" style="1907" customWidth="1"/>
    <col min="6661" max="6661" width="12.42578125" style="1907" customWidth="1"/>
    <col min="6662" max="6662" width="2.140625" style="1907" customWidth="1"/>
    <col min="6663" max="6663" width="9.42578125" style="1907" customWidth="1"/>
    <col min="6664" max="6908" width="11" style="1907"/>
    <col min="6909" max="6909" width="46.7109375" style="1907" bestFit="1" customWidth="1"/>
    <col min="6910" max="6910" width="11.85546875" style="1907" customWidth="1"/>
    <col min="6911" max="6911" width="12.42578125" style="1907" customWidth="1"/>
    <col min="6912" max="6912" width="12.5703125" style="1907" customWidth="1"/>
    <col min="6913" max="6913" width="11.7109375" style="1907" customWidth="1"/>
    <col min="6914" max="6914" width="10.7109375" style="1907" customWidth="1"/>
    <col min="6915" max="6915" width="2.42578125" style="1907" bestFit="1" customWidth="1"/>
    <col min="6916" max="6916" width="8.5703125" style="1907" customWidth="1"/>
    <col min="6917" max="6917" width="12.42578125" style="1907" customWidth="1"/>
    <col min="6918" max="6918" width="2.140625" style="1907" customWidth="1"/>
    <col min="6919" max="6919" width="9.42578125" style="1907" customWidth="1"/>
    <col min="6920" max="7164" width="11" style="1907"/>
    <col min="7165" max="7165" width="46.7109375" style="1907" bestFit="1" customWidth="1"/>
    <col min="7166" max="7166" width="11.85546875" style="1907" customWidth="1"/>
    <col min="7167" max="7167" width="12.42578125" style="1907" customWidth="1"/>
    <col min="7168" max="7168" width="12.5703125" style="1907" customWidth="1"/>
    <col min="7169" max="7169" width="11.7109375" style="1907" customWidth="1"/>
    <col min="7170" max="7170" width="10.7109375" style="1907" customWidth="1"/>
    <col min="7171" max="7171" width="2.42578125" style="1907" bestFit="1" customWidth="1"/>
    <col min="7172" max="7172" width="8.5703125" style="1907" customWidth="1"/>
    <col min="7173" max="7173" width="12.42578125" style="1907" customWidth="1"/>
    <col min="7174" max="7174" width="2.140625" style="1907" customWidth="1"/>
    <col min="7175" max="7175" width="9.42578125" style="1907" customWidth="1"/>
    <col min="7176" max="7420" width="11" style="1907"/>
    <col min="7421" max="7421" width="46.7109375" style="1907" bestFit="1" customWidth="1"/>
    <col min="7422" max="7422" width="11.85546875" style="1907" customWidth="1"/>
    <col min="7423" max="7423" width="12.42578125" style="1907" customWidth="1"/>
    <col min="7424" max="7424" width="12.5703125" style="1907" customWidth="1"/>
    <col min="7425" max="7425" width="11.7109375" style="1907" customWidth="1"/>
    <col min="7426" max="7426" width="10.7109375" style="1907" customWidth="1"/>
    <col min="7427" max="7427" width="2.42578125" style="1907" bestFit="1" customWidth="1"/>
    <col min="7428" max="7428" width="8.5703125" style="1907" customWidth="1"/>
    <col min="7429" max="7429" width="12.42578125" style="1907" customWidth="1"/>
    <col min="7430" max="7430" width="2.140625" style="1907" customWidth="1"/>
    <col min="7431" max="7431" width="9.42578125" style="1907" customWidth="1"/>
    <col min="7432" max="7676" width="11" style="1907"/>
    <col min="7677" max="7677" width="46.7109375" style="1907" bestFit="1" customWidth="1"/>
    <col min="7678" max="7678" width="11.85546875" style="1907" customWidth="1"/>
    <col min="7679" max="7679" width="12.42578125" style="1907" customWidth="1"/>
    <col min="7680" max="7680" width="12.5703125" style="1907" customWidth="1"/>
    <col min="7681" max="7681" width="11.7109375" style="1907" customWidth="1"/>
    <col min="7682" max="7682" width="10.7109375" style="1907" customWidth="1"/>
    <col min="7683" max="7683" width="2.42578125" style="1907" bestFit="1" customWidth="1"/>
    <col min="7684" max="7684" width="8.5703125" style="1907" customWidth="1"/>
    <col min="7685" max="7685" width="12.42578125" style="1907" customWidth="1"/>
    <col min="7686" max="7686" width="2.140625" style="1907" customWidth="1"/>
    <col min="7687" max="7687" width="9.42578125" style="1907" customWidth="1"/>
    <col min="7688" max="7932" width="11" style="1907"/>
    <col min="7933" max="7933" width="46.7109375" style="1907" bestFit="1" customWidth="1"/>
    <col min="7934" max="7934" width="11.85546875" style="1907" customWidth="1"/>
    <col min="7935" max="7935" width="12.42578125" style="1907" customWidth="1"/>
    <col min="7936" max="7936" width="12.5703125" style="1907" customWidth="1"/>
    <col min="7937" max="7937" width="11.7109375" style="1907" customWidth="1"/>
    <col min="7938" max="7938" width="10.7109375" style="1907" customWidth="1"/>
    <col min="7939" max="7939" width="2.42578125" style="1907" bestFit="1" customWidth="1"/>
    <col min="7940" max="7940" width="8.5703125" style="1907" customWidth="1"/>
    <col min="7941" max="7941" width="12.42578125" style="1907" customWidth="1"/>
    <col min="7942" max="7942" width="2.140625" style="1907" customWidth="1"/>
    <col min="7943" max="7943" width="9.42578125" style="1907" customWidth="1"/>
    <col min="7944" max="8188" width="11" style="1907"/>
    <col min="8189" max="8189" width="46.7109375" style="1907" bestFit="1" customWidth="1"/>
    <col min="8190" max="8190" width="11.85546875" style="1907" customWidth="1"/>
    <col min="8191" max="8191" width="12.42578125" style="1907" customWidth="1"/>
    <col min="8192" max="8192" width="12.5703125" style="1907" customWidth="1"/>
    <col min="8193" max="8193" width="11.7109375" style="1907" customWidth="1"/>
    <col min="8194" max="8194" width="10.7109375" style="1907" customWidth="1"/>
    <col min="8195" max="8195" width="2.42578125" style="1907" bestFit="1" customWidth="1"/>
    <col min="8196" max="8196" width="8.5703125" style="1907" customWidth="1"/>
    <col min="8197" max="8197" width="12.42578125" style="1907" customWidth="1"/>
    <col min="8198" max="8198" width="2.140625" style="1907" customWidth="1"/>
    <col min="8199" max="8199" width="9.42578125" style="1907" customWidth="1"/>
    <col min="8200" max="8444" width="11" style="1907"/>
    <col min="8445" max="8445" width="46.7109375" style="1907" bestFit="1" customWidth="1"/>
    <col min="8446" max="8446" width="11.85546875" style="1907" customWidth="1"/>
    <col min="8447" max="8447" width="12.42578125" style="1907" customWidth="1"/>
    <col min="8448" max="8448" width="12.5703125" style="1907" customWidth="1"/>
    <col min="8449" max="8449" width="11.7109375" style="1907" customWidth="1"/>
    <col min="8450" max="8450" width="10.7109375" style="1907" customWidth="1"/>
    <col min="8451" max="8451" width="2.42578125" style="1907" bestFit="1" customWidth="1"/>
    <col min="8452" max="8452" width="8.5703125" style="1907" customWidth="1"/>
    <col min="8453" max="8453" width="12.42578125" style="1907" customWidth="1"/>
    <col min="8454" max="8454" width="2.140625" style="1907" customWidth="1"/>
    <col min="8455" max="8455" width="9.42578125" style="1907" customWidth="1"/>
    <col min="8456" max="8700" width="11" style="1907"/>
    <col min="8701" max="8701" width="46.7109375" style="1907" bestFit="1" customWidth="1"/>
    <col min="8702" max="8702" width="11.85546875" style="1907" customWidth="1"/>
    <col min="8703" max="8703" width="12.42578125" style="1907" customWidth="1"/>
    <col min="8704" max="8704" width="12.5703125" style="1907" customWidth="1"/>
    <col min="8705" max="8705" width="11.7109375" style="1907" customWidth="1"/>
    <col min="8706" max="8706" width="10.7109375" style="1907" customWidth="1"/>
    <col min="8707" max="8707" width="2.42578125" style="1907" bestFit="1" customWidth="1"/>
    <col min="8708" max="8708" width="8.5703125" style="1907" customWidth="1"/>
    <col min="8709" max="8709" width="12.42578125" style="1907" customWidth="1"/>
    <col min="8710" max="8710" width="2.140625" style="1907" customWidth="1"/>
    <col min="8711" max="8711" width="9.42578125" style="1907" customWidth="1"/>
    <col min="8712" max="8956" width="11" style="1907"/>
    <col min="8957" max="8957" width="46.7109375" style="1907" bestFit="1" customWidth="1"/>
    <col min="8958" max="8958" width="11.85546875" style="1907" customWidth="1"/>
    <col min="8959" max="8959" width="12.42578125" style="1907" customWidth="1"/>
    <col min="8960" max="8960" width="12.5703125" style="1907" customWidth="1"/>
    <col min="8961" max="8961" width="11.7109375" style="1907" customWidth="1"/>
    <col min="8962" max="8962" width="10.7109375" style="1907" customWidth="1"/>
    <col min="8963" max="8963" width="2.42578125" style="1907" bestFit="1" customWidth="1"/>
    <col min="8964" max="8964" width="8.5703125" style="1907" customWidth="1"/>
    <col min="8965" max="8965" width="12.42578125" style="1907" customWidth="1"/>
    <col min="8966" max="8966" width="2.140625" style="1907" customWidth="1"/>
    <col min="8967" max="8967" width="9.42578125" style="1907" customWidth="1"/>
    <col min="8968" max="9212" width="11" style="1907"/>
    <col min="9213" max="9213" width="46.7109375" style="1907" bestFit="1" customWidth="1"/>
    <col min="9214" max="9214" width="11.85546875" style="1907" customWidth="1"/>
    <col min="9215" max="9215" width="12.42578125" style="1907" customWidth="1"/>
    <col min="9216" max="9216" width="12.5703125" style="1907" customWidth="1"/>
    <col min="9217" max="9217" width="11.7109375" style="1907" customWidth="1"/>
    <col min="9218" max="9218" width="10.7109375" style="1907" customWidth="1"/>
    <col min="9219" max="9219" width="2.42578125" style="1907" bestFit="1" customWidth="1"/>
    <col min="9220" max="9220" width="8.5703125" style="1907" customWidth="1"/>
    <col min="9221" max="9221" width="12.42578125" style="1907" customWidth="1"/>
    <col min="9222" max="9222" width="2.140625" style="1907" customWidth="1"/>
    <col min="9223" max="9223" width="9.42578125" style="1907" customWidth="1"/>
    <col min="9224" max="9468" width="11" style="1907"/>
    <col min="9469" max="9469" width="46.7109375" style="1907" bestFit="1" customWidth="1"/>
    <col min="9470" max="9470" width="11.85546875" style="1907" customWidth="1"/>
    <col min="9471" max="9471" width="12.42578125" style="1907" customWidth="1"/>
    <col min="9472" max="9472" width="12.5703125" style="1907" customWidth="1"/>
    <col min="9473" max="9473" width="11.7109375" style="1907" customWidth="1"/>
    <col min="9474" max="9474" width="10.7109375" style="1907" customWidth="1"/>
    <col min="9475" max="9475" width="2.42578125" style="1907" bestFit="1" customWidth="1"/>
    <col min="9476" max="9476" width="8.5703125" style="1907" customWidth="1"/>
    <col min="9477" max="9477" width="12.42578125" style="1907" customWidth="1"/>
    <col min="9478" max="9478" width="2.140625" style="1907" customWidth="1"/>
    <col min="9479" max="9479" width="9.42578125" style="1907" customWidth="1"/>
    <col min="9480" max="9724" width="11" style="1907"/>
    <col min="9725" max="9725" width="46.7109375" style="1907" bestFit="1" customWidth="1"/>
    <col min="9726" max="9726" width="11.85546875" style="1907" customWidth="1"/>
    <col min="9727" max="9727" width="12.42578125" style="1907" customWidth="1"/>
    <col min="9728" max="9728" width="12.5703125" style="1907" customWidth="1"/>
    <col min="9729" max="9729" width="11.7109375" style="1907" customWidth="1"/>
    <col min="9730" max="9730" width="10.7109375" style="1907" customWidth="1"/>
    <col min="9731" max="9731" width="2.42578125" style="1907" bestFit="1" customWidth="1"/>
    <col min="9732" max="9732" width="8.5703125" style="1907" customWidth="1"/>
    <col min="9733" max="9733" width="12.42578125" style="1907" customWidth="1"/>
    <col min="9734" max="9734" width="2.140625" style="1907" customWidth="1"/>
    <col min="9735" max="9735" width="9.42578125" style="1907" customWidth="1"/>
    <col min="9736" max="9980" width="11" style="1907"/>
    <col min="9981" max="9981" width="46.7109375" style="1907" bestFit="1" customWidth="1"/>
    <col min="9982" max="9982" width="11.85546875" style="1907" customWidth="1"/>
    <col min="9983" max="9983" width="12.42578125" style="1907" customWidth="1"/>
    <col min="9984" max="9984" width="12.5703125" style="1907" customWidth="1"/>
    <col min="9985" max="9985" width="11.7109375" style="1907" customWidth="1"/>
    <col min="9986" max="9986" width="10.7109375" style="1907" customWidth="1"/>
    <col min="9987" max="9987" width="2.42578125" style="1907" bestFit="1" customWidth="1"/>
    <col min="9988" max="9988" width="8.5703125" style="1907" customWidth="1"/>
    <col min="9989" max="9989" width="12.42578125" style="1907" customWidth="1"/>
    <col min="9990" max="9990" width="2.140625" style="1907" customWidth="1"/>
    <col min="9991" max="9991" width="9.42578125" style="1907" customWidth="1"/>
    <col min="9992" max="10236" width="11" style="1907"/>
    <col min="10237" max="10237" width="46.7109375" style="1907" bestFit="1" customWidth="1"/>
    <col min="10238" max="10238" width="11.85546875" style="1907" customWidth="1"/>
    <col min="10239" max="10239" width="12.42578125" style="1907" customWidth="1"/>
    <col min="10240" max="10240" width="12.5703125" style="1907" customWidth="1"/>
    <col min="10241" max="10241" width="11.7109375" style="1907" customWidth="1"/>
    <col min="10242" max="10242" width="10.7109375" style="1907" customWidth="1"/>
    <col min="10243" max="10243" width="2.42578125" style="1907" bestFit="1" customWidth="1"/>
    <col min="10244" max="10244" width="8.5703125" style="1907" customWidth="1"/>
    <col min="10245" max="10245" width="12.42578125" style="1907" customWidth="1"/>
    <col min="10246" max="10246" width="2.140625" style="1907" customWidth="1"/>
    <col min="10247" max="10247" width="9.42578125" style="1907" customWidth="1"/>
    <col min="10248" max="10492" width="11" style="1907"/>
    <col min="10493" max="10493" width="46.7109375" style="1907" bestFit="1" customWidth="1"/>
    <col min="10494" max="10494" width="11.85546875" style="1907" customWidth="1"/>
    <col min="10495" max="10495" width="12.42578125" style="1907" customWidth="1"/>
    <col min="10496" max="10496" width="12.5703125" style="1907" customWidth="1"/>
    <col min="10497" max="10497" width="11.7109375" style="1907" customWidth="1"/>
    <col min="10498" max="10498" width="10.7109375" style="1907" customWidth="1"/>
    <col min="10499" max="10499" width="2.42578125" style="1907" bestFit="1" customWidth="1"/>
    <col min="10500" max="10500" width="8.5703125" style="1907" customWidth="1"/>
    <col min="10501" max="10501" width="12.42578125" style="1907" customWidth="1"/>
    <col min="10502" max="10502" width="2.140625" style="1907" customWidth="1"/>
    <col min="10503" max="10503" width="9.42578125" style="1907" customWidth="1"/>
    <col min="10504" max="10748" width="11" style="1907"/>
    <col min="10749" max="10749" width="46.7109375" style="1907" bestFit="1" customWidth="1"/>
    <col min="10750" max="10750" width="11.85546875" style="1907" customWidth="1"/>
    <col min="10751" max="10751" width="12.42578125" style="1907" customWidth="1"/>
    <col min="10752" max="10752" width="12.5703125" style="1907" customWidth="1"/>
    <col min="10753" max="10753" width="11.7109375" style="1907" customWidth="1"/>
    <col min="10754" max="10754" width="10.7109375" style="1907" customWidth="1"/>
    <col min="10755" max="10755" width="2.42578125" style="1907" bestFit="1" customWidth="1"/>
    <col min="10756" max="10756" width="8.5703125" style="1907" customWidth="1"/>
    <col min="10757" max="10757" width="12.42578125" style="1907" customWidth="1"/>
    <col min="10758" max="10758" width="2.140625" style="1907" customWidth="1"/>
    <col min="10759" max="10759" width="9.42578125" style="1907" customWidth="1"/>
    <col min="10760" max="11004" width="11" style="1907"/>
    <col min="11005" max="11005" width="46.7109375" style="1907" bestFit="1" customWidth="1"/>
    <col min="11006" max="11006" width="11.85546875" style="1907" customWidth="1"/>
    <col min="11007" max="11007" width="12.42578125" style="1907" customWidth="1"/>
    <col min="11008" max="11008" width="12.5703125" style="1907" customWidth="1"/>
    <col min="11009" max="11009" width="11.7109375" style="1907" customWidth="1"/>
    <col min="11010" max="11010" width="10.7109375" style="1907" customWidth="1"/>
    <col min="11011" max="11011" width="2.42578125" style="1907" bestFit="1" customWidth="1"/>
    <col min="11012" max="11012" width="8.5703125" style="1907" customWidth="1"/>
    <col min="11013" max="11013" width="12.42578125" style="1907" customWidth="1"/>
    <col min="11014" max="11014" width="2.140625" style="1907" customWidth="1"/>
    <col min="11015" max="11015" width="9.42578125" style="1907" customWidth="1"/>
    <col min="11016" max="11260" width="11" style="1907"/>
    <col min="11261" max="11261" width="46.7109375" style="1907" bestFit="1" customWidth="1"/>
    <col min="11262" max="11262" width="11.85546875" style="1907" customWidth="1"/>
    <col min="11263" max="11263" width="12.42578125" style="1907" customWidth="1"/>
    <col min="11264" max="11264" width="12.5703125" style="1907" customWidth="1"/>
    <col min="11265" max="11265" width="11.7109375" style="1907" customWidth="1"/>
    <col min="11266" max="11266" width="10.7109375" style="1907" customWidth="1"/>
    <col min="11267" max="11267" width="2.42578125" style="1907" bestFit="1" customWidth="1"/>
    <col min="11268" max="11268" width="8.5703125" style="1907" customWidth="1"/>
    <col min="11269" max="11269" width="12.42578125" style="1907" customWidth="1"/>
    <col min="11270" max="11270" width="2.140625" style="1907" customWidth="1"/>
    <col min="11271" max="11271" width="9.42578125" style="1907" customWidth="1"/>
    <col min="11272" max="11516" width="11" style="1907"/>
    <col min="11517" max="11517" width="46.7109375" style="1907" bestFit="1" customWidth="1"/>
    <col min="11518" max="11518" width="11.85546875" style="1907" customWidth="1"/>
    <col min="11519" max="11519" width="12.42578125" style="1907" customWidth="1"/>
    <col min="11520" max="11520" width="12.5703125" style="1907" customWidth="1"/>
    <col min="11521" max="11521" width="11.7109375" style="1907" customWidth="1"/>
    <col min="11522" max="11522" width="10.7109375" style="1907" customWidth="1"/>
    <col min="11523" max="11523" width="2.42578125" style="1907" bestFit="1" customWidth="1"/>
    <col min="11524" max="11524" width="8.5703125" style="1907" customWidth="1"/>
    <col min="11525" max="11525" width="12.42578125" style="1907" customWidth="1"/>
    <col min="11526" max="11526" width="2.140625" style="1907" customWidth="1"/>
    <col min="11527" max="11527" width="9.42578125" style="1907" customWidth="1"/>
    <col min="11528" max="11772" width="11" style="1907"/>
    <col min="11773" max="11773" width="46.7109375" style="1907" bestFit="1" customWidth="1"/>
    <col min="11774" max="11774" width="11.85546875" style="1907" customWidth="1"/>
    <col min="11775" max="11775" width="12.42578125" style="1907" customWidth="1"/>
    <col min="11776" max="11776" width="12.5703125" style="1907" customWidth="1"/>
    <col min="11777" max="11777" width="11.7109375" style="1907" customWidth="1"/>
    <col min="11778" max="11778" width="10.7109375" style="1907" customWidth="1"/>
    <col min="11779" max="11779" width="2.42578125" style="1907" bestFit="1" customWidth="1"/>
    <col min="11780" max="11780" width="8.5703125" style="1907" customWidth="1"/>
    <col min="11781" max="11781" width="12.42578125" style="1907" customWidth="1"/>
    <col min="11782" max="11782" width="2.140625" style="1907" customWidth="1"/>
    <col min="11783" max="11783" width="9.42578125" style="1907" customWidth="1"/>
    <col min="11784" max="12028" width="11" style="1907"/>
    <col min="12029" max="12029" width="46.7109375" style="1907" bestFit="1" customWidth="1"/>
    <col min="12030" max="12030" width="11.85546875" style="1907" customWidth="1"/>
    <col min="12031" max="12031" width="12.42578125" style="1907" customWidth="1"/>
    <col min="12032" max="12032" width="12.5703125" style="1907" customWidth="1"/>
    <col min="12033" max="12033" width="11.7109375" style="1907" customWidth="1"/>
    <col min="12034" max="12034" width="10.7109375" style="1907" customWidth="1"/>
    <col min="12035" max="12035" width="2.42578125" style="1907" bestFit="1" customWidth="1"/>
    <col min="12036" max="12036" width="8.5703125" style="1907" customWidth="1"/>
    <col min="12037" max="12037" width="12.42578125" style="1907" customWidth="1"/>
    <col min="12038" max="12038" width="2.140625" style="1907" customWidth="1"/>
    <col min="12039" max="12039" width="9.42578125" style="1907" customWidth="1"/>
    <col min="12040" max="12284" width="11" style="1907"/>
    <col min="12285" max="12285" width="46.7109375" style="1907" bestFit="1" customWidth="1"/>
    <col min="12286" max="12286" width="11.85546875" style="1907" customWidth="1"/>
    <col min="12287" max="12287" width="12.42578125" style="1907" customWidth="1"/>
    <col min="12288" max="12288" width="12.5703125" style="1907" customWidth="1"/>
    <col min="12289" max="12289" width="11.7109375" style="1907" customWidth="1"/>
    <col min="12290" max="12290" width="10.7109375" style="1907" customWidth="1"/>
    <col min="12291" max="12291" width="2.42578125" style="1907" bestFit="1" customWidth="1"/>
    <col min="12292" max="12292" width="8.5703125" style="1907" customWidth="1"/>
    <col min="12293" max="12293" width="12.42578125" style="1907" customWidth="1"/>
    <col min="12294" max="12294" width="2.140625" style="1907" customWidth="1"/>
    <col min="12295" max="12295" width="9.42578125" style="1907" customWidth="1"/>
    <col min="12296" max="12540" width="11" style="1907"/>
    <col min="12541" max="12541" width="46.7109375" style="1907" bestFit="1" customWidth="1"/>
    <col min="12542" max="12542" width="11.85546875" style="1907" customWidth="1"/>
    <col min="12543" max="12543" width="12.42578125" style="1907" customWidth="1"/>
    <col min="12544" max="12544" width="12.5703125" style="1907" customWidth="1"/>
    <col min="12545" max="12545" width="11.7109375" style="1907" customWidth="1"/>
    <col min="12546" max="12546" width="10.7109375" style="1907" customWidth="1"/>
    <col min="12547" max="12547" width="2.42578125" style="1907" bestFit="1" customWidth="1"/>
    <col min="12548" max="12548" width="8.5703125" style="1907" customWidth="1"/>
    <col min="12549" max="12549" width="12.42578125" style="1907" customWidth="1"/>
    <col min="12550" max="12550" width="2.140625" style="1907" customWidth="1"/>
    <col min="12551" max="12551" width="9.42578125" style="1907" customWidth="1"/>
    <col min="12552" max="12796" width="11" style="1907"/>
    <col min="12797" max="12797" width="46.7109375" style="1907" bestFit="1" customWidth="1"/>
    <col min="12798" max="12798" width="11.85546875" style="1907" customWidth="1"/>
    <col min="12799" max="12799" width="12.42578125" style="1907" customWidth="1"/>
    <col min="12800" max="12800" width="12.5703125" style="1907" customWidth="1"/>
    <col min="12801" max="12801" width="11.7109375" style="1907" customWidth="1"/>
    <col min="12802" max="12802" width="10.7109375" style="1907" customWidth="1"/>
    <col min="12803" max="12803" width="2.42578125" style="1907" bestFit="1" customWidth="1"/>
    <col min="12804" max="12804" width="8.5703125" style="1907" customWidth="1"/>
    <col min="12805" max="12805" width="12.42578125" style="1907" customWidth="1"/>
    <col min="12806" max="12806" width="2.140625" style="1907" customWidth="1"/>
    <col min="12807" max="12807" width="9.42578125" style="1907" customWidth="1"/>
    <col min="12808" max="13052" width="11" style="1907"/>
    <col min="13053" max="13053" width="46.7109375" style="1907" bestFit="1" customWidth="1"/>
    <col min="13054" max="13054" width="11.85546875" style="1907" customWidth="1"/>
    <col min="13055" max="13055" width="12.42578125" style="1907" customWidth="1"/>
    <col min="13056" max="13056" width="12.5703125" style="1907" customWidth="1"/>
    <col min="13057" max="13057" width="11.7109375" style="1907" customWidth="1"/>
    <col min="13058" max="13058" width="10.7109375" style="1907" customWidth="1"/>
    <col min="13059" max="13059" width="2.42578125" style="1907" bestFit="1" customWidth="1"/>
    <col min="13060" max="13060" width="8.5703125" style="1907" customWidth="1"/>
    <col min="13061" max="13061" width="12.42578125" style="1907" customWidth="1"/>
    <col min="13062" max="13062" width="2.140625" style="1907" customWidth="1"/>
    <col min="13063" max="13063" width="9.42578125" style="1907" customWidth="1"/>
    <col min="13064" max="13308" width="11" style="1907"/>
    <col min="13309" max="13309" width="46.7109375" style="1907" bestFit="1" customWidth="1"/>
    <col min="13310" max="13310" width="11.85546875" style="1907" customWidth="1"/>
    <col min="13311" max="13311" width="12.42578125" style="1907" customWidth="1"/>
    <col min="13312" max="13312" width="12.5703125" style="1907" customWidth="1"/>
    <col min="13313" max="13313" width="11.7109375" style="1907" customWidth="1"/>
    <col min="13314" max="13314" width="10.7109375" style="1907" customWidth="1"/>
    <col min="13315" max="13315" width="2.42578125" style="1907" bestFit="1" customWidth="1"/>
    <col min="13316" max="13316" width="8.5703125" style="1907" customWidth="1"/>
    <col min="13317" max="13317" width="12.42578125" style="1907" customWidth="1"/>
    <col min="13318" max="13318" width="2.140625" style="1907" customWidth="1"/>
    <col min="13319" max="13319" width="9.42578125" style="1907" customWidth="1"/>
    <col min="13320" max="13564" width="11" style="1907"/>
    <col min="13565" max="13565" width="46.7109375" style="1907" bestFit="1" customWidth="1"/>
    <col min="13566" max="13566" width="11.85546875" style="1907" customWidth="1"/>
    <col min="13567" max="13567" width="12.42578125" style="1907" customWidth="1"/>
    <col min="13568" max="13568" width="12.5703125" style="1907" customWidth="1"/>
    <col min="13569" max="13569" width="11.7109375" style="1907" customWidth="1"/>
    <col min="13570" max="13570" width="10.7109375" style="1907" customWidth="1"/>
    <col min="13571" max="13571" width="2.42578125" style="1907" bestFit="1" customWidth="1"/>
    <col min="13572" max="13572" width="8.5703125" style="1907" customWidth="1"/>
    <col min="13573" max="13573" width="12.42578125" style="1907" customWidth="1"/>
    <col min="13574" max="13574" width="2.140625" style="1907" customWidth="1"/>
    <col min="13575" max="13575" width="9.42578125" style="1907" customWidth="1"/>
    <col min="13576" max="13820" width="11" style="1907"/>
    <col min="13821" max="13821" width="46.7109375" style="1907" bestFit="1" customWidth="1"/>
    <col min="13822" max="13822" width="11.85546875" style="1907" customWidth="1"/>
    <col min="13823" max="13823" width="12.42578125" style="1907" customWidth="1"/>
    <col min="13824" max="13824" width="12.5703125" style="1907" customWidth="1"/>
    <col min="13825" max="13825" width="11.7109375" style="1907" customWidth="1"/>
    <col min="13826" max="13826" width="10.7109375" style="1907" customWidth="1"/>
    <col min="13827" max="13827" width="2.42578125" style="1907" bestFit="1" customWidth="1"/>
    <col min="13828" max="13828" width="8.5703125" style="1907" customWidth="1"/>
    <col min="13829" max="13829" width="12.42578125" style="1907" customWidth="1"/>
    <col min="13830" max="13830" width="2.140625" style="1907" customWidth="1"/>
    <col min="13831" max="13831" width="9.42578125" style="1907" customWidth="1"/>
    <col min="13832" max="14076" width="11" style="1907"/>
    <col min="14077" max="14077" width="46.7109375" style="1907" bestFit="1" customWidth="1"/>
    <col min="14078" max="14078" width="11.85546875" style="1907" customWidth="1"/>
    <col min="14079" max="14079" width="12.42578125" style="1907" customWidth="1"/>
    <col min="14080" max="14080" width="12.5703125" style="1907" customWidth="1"/>
    <col min="14081" max="14081" width="11.7109375" style="1907" customWidth="1"/>
    <col min="14082" max="14082" width="10.7109375" style="1907" customWidth="1"/>
    <col min="14083" max="14083" width="2.42578125" style="1907" bestFit="1" customWidth="1"/>
    <col min="14084" max="14084" width="8.5703125" style="1907" customWidth="1"/>
    <col min="14085" max="14085" width="12.42578125" style="1907" customWidth="1"/>
    <col min="14086" max="14086" width="2.140625" style="1907" customWidth="1"/>
    <col min="14087" max="14087" width="9.42578125" style="1907" customWidth="1"/>
    <col min="14088" max="14332" width="11" style="1907"/>
    <col min="14333" max="14333" width="46.7109375" style="1907" bestFit="1" customWidth="1"/>
    <col min="14334" max="14334" width="11.85546875" style="1907" customWidth="1"/>
    <col min="14335" max="14335" width="12.42578125" style="1907" customWidth="1"/>
    <col min="14336" max="14336" width="12.5703125" style="1907" customWidth="1"/>
    <col min="14337" max="14337" width="11.7109375" style="1907" customWidth="1"/>
    <col min="14338" max="14338" width="10.7109375" style="1907" customWidth="1"/>
    <col min="14339" max="14339" width="2.42578125" style="1907" bestFit="1" customWidth="1"/>
    <col min="14340" max="14340" width="8.5703125" style="1907" customWidth="1"/>
    <col min="14341" max="14341" width="12.42578125" style="1907" customWidth="1"/>
    <col min="14342" max="14342" width="2.140625" style="1907" customWidth="1"/>
    <col min="14343" max="14343" width="9.42578125" style="1907" customWidth="1"/>
    <col min="14344" max="14588" width="11" style="1907"/>
    <col min="14589" max="14589" width="46.7109375" style="1907" bestFit="1" customWidth="1"/>
    <col min="14590" max="14590" width="11.85546875" style="1907" customWidth="1"/>
    <col min="14591" max="14591" width="12.42578125" style="1907" customWidth="1"/>
    <col min="14592" max="14592" width="12.5703125" style="1907" customWidth="1"/>
    <col min="14593" max="14593" width="11.7109375" style="1907" customWidth="1"/>
    <col min="14594" max="14594" width="10.7109375" style="1907" customWidth="1"/>
    <col min="14595" max="14595" width="2.42578125" style="1907" bestFit="1" customWidth="1"/>
    <col min="14596" max="14596" width="8.5703125" style="1907" customWidth="1"/>
    <col min="14597" max="14597" width="12.42578125" style="1907" customWidth="1"/>
    <col min="14598" max="14598" width="2.140625" style="1907" customWidth="1"/>
    <col min="14599" max="14599" width="9.42578125" style="1907" customWidth="1"/>
    <col min="14600" max="14844" width="11" style="1907"/>
    <col min="14845" max="14845" width="46.7109375" style="1907" bestFit="1" customWidth="1"/>
    <col min="14846" max="14846" width="11.85546875" style="1907" customWidth="1"/>
    <col min="14847" max="14847" width="12.42578125" style="1907" customWidth="1"/>
    <col min="14848" max="14848" width="12.5703125" style="1907" customWidth="1"/>
    <col min="14849" max="14849" width="11.7109375" style="1907" customWidth="1"/>
    <col min="14850" max="14850" width="10.7109375" style="1907" customWidth="1"/>
    <col min="14851" max="14851" width="2.42578125" style="1907" bestFit="1" customWidth="1"/>
    <col min="14852" max="14852" width="8.5703125" style="1907" customWidth="1"/>
    <col min="14853" max="14853" width="12.42578125" style="1907" customWidth="1"/>
    <col min="14854" max="14854" width="2.140625" style="1907" customWidth="1"/>
    <col min="14855" max="14855" width="9.42578125" style="1907" customWidth="1"/>
    <col min="14856" max="15100" width="11" style="1907"/>
    <col min="15101" max="15101" width="46.7109375" style="1907" bestFit="1" customWidth="1"/>
    <col min="15102" max="15102" width="11.85546875" style="1907" customWidth="1"/>
    <col min="15103" max="15103" width="12.42578125" style="1907" customWidth="1"/>
    <col min="15104" max="15104" width="12.5703125" style="1907" customWidth="1"/>
    <col min="15105" max="15105" width="11.7109375" style="1907" customWidth="1"/>
    <col min="15106" max="15106" width="10.7109375" style="1907" customWidth="1"/>
    <col min="15107" max="15107" width="2.42578125" style="1907" bestFit="1" customWidth="1"/>
    <col min="15108" max="15108" width="8.5703125" style="1907" customWidth="1"/>
    <col min="15109" max="15109" width="12.42578125" style="1907" customWidth="1"/>
    <col min="15110" max="15110" width="2.140625" style="1907" customWidth="1"/>
    <col min="15111" max="15111" width="9.42578125" style="1907" customWidth="1"/>
    <col min="15112" max="15356" width="11" style="1907"/>
    <col min="15357" max="15357" width="46.7109375" style="1907" bestFit="1" customWidth="1"/>
    <col min="15358" max="15358" width="11.85546875" style="1907" customWidth="1"/>
    <col min="15359" max="15359" width="12.42578125" style="1907" customWidth="1"/>
    <col min="15360" max="15360" width="12.5703125" style="1907" customWidth="1"/>
    <col min="15361" max="15361" width="11.7109375" style="1907" customWidth="1"/>
    <col min="15362" max="15362" width="10.7109375" style="1907" customWidth="1"/>
    <col min="15363" max="15363" width="2.42578125" style="1907" bestFit="1" customWidth="1"/>
    <col min="15364" max="15364" width="8.5703125" style="1907" customWidth="1"/>
    <col min="15365" max="15365" width="12.42578125" style="1907" customWidth="1"/>
    <col min="15366" max="15366" width="2.140625" style="1907" customWidth="1"/>
    <col min="15367" max="15367" width="9.42578125" style="1907" customWidth="1"/>
    <col min="15368" max="15612" width="11" style="1907"/>
    <col min="15613" max="15613" width="46.7109375" style="1907" bestFit="1" customWidth="1"/>
    <col min="15614" max="15614" width="11.85546875" style="1907" customWidth="1"/>
    <col min="15615" max="15615" width="12.42578125" style="1907" customWidth="1"/>
    <col min="15616" max="15616" width="12.5703125" style="1907" customWidth="1"/>
    <col min="15617" max="15617" width="11.7109375" style="1907" customWidth="1"/>
    <col min="15618" max="15618" width="10.7109375" style="1907" customWidth="1"/>
    <col min="15619" max="15619" width="2.42578125" style="1907" bestFit="1" customWidth="1"/>
    <col min="15620" max="15620" width="8.5703125" style="1907" customWidth="1"/>
    <col min="15621" max="15621" width="12.42578125" style="1907" customWidth="1"/>
    <col min="15622" max="15622" width="2.140625" style="1907" customWidth="1"/>
    <col min="15623" max="15623" width="9.42578125" style="1907" customWidth="1"/>
    <col min="15624" max="15868" width="11" style="1907"/>
    <col min="15869" max="15869" width="46.7109375" style="1907" bestFit="1" customWidth="1"/>
    <col min="15870" max="15870" width="11.85546875" style="1907" customWidth="1"/>
    <col min="15871" max="15871" width="12.42578125" style="1907" customWidth="1"/>
    <col min="15872" max="15872" width="12.5703125" style="1907" customWidth="1"/>
    <col min="15873" max="15873" width="11.7109375" style="1907" customWidth="1"/>
    <col min="15874" max="15874" width="10.7109375" style="1907" customWidth="1"/>
    <col min="15875" max="15875" width="2.42578125" style="1907" bestFit="1" customWidth="1"/>
    <col min="15876" max="15876" width="8.5703125" style="1907" customWidth="1"/>
    <col min="15877" max="15877" width="12.42578125" style="1907" customWidth="1"/>
    <col min="15878" max="15878" width="2.140625" style="1907" customWidth="1"/>
    <col min="15879" max="15879" width="9.42578125" style="1907" customWidth="1"/>
    <col min="15880" max="16124" width="11" style="1907"/>
    <col min="16125" max="16125" width="46.7109375" style="1907" bestFit="1" customWidth="1"/>
    <col min="16126" max="16126" width="11.85546875" style="1907" customWidth="1"/>
    <col min="16127" max="16127" width="12.42578125" style="1907" customWidth="1"/>
    <col min="16128" max="16128" width="12.5703125" style="1907" customWidth="1"/>
    <col min="16129" max="16129" width="11.7109375" style="1907" customWidth="1"/>
    <col min="16130" max="16130" width="10.7109375" style="1907" customWidth="1"/>
    <col min="16131" max="16131" width="2.42578125" style="1907" bestFit="1" customWidth="1"/>
    <col min="16132" max="16132" width="8.5703125" style="1907" customWidth="1"/>
    <col min="16133" max="16133" width="12.42578125" style="1907" customWidth="1"/>
    <col min="16134" max="16134" width="2.140625" style="1907" customWidth="1"/>
    <col min="16135" max="16135" width="9.42578125" style="1907" customWidth="1"/>
    <col min="16136" max="16384" width="11" style="1907"/>
  </cols>
  <sheetData>
    <row r="1" spans="1:24" ht="17.100000000000001" customHeight="1">
      <c r="A1" s="3289" t="s">
        <v>1995</v>
      </c>
      <c r="B1" s="3289"/>
      <c r="C1" s="3289"/>
      <c r="D1" s="3289"/>
      <c r="E1" s="3289"/>
      <c r="F1" s="3289"/>
      <c r="G1" s="3289"/>
      <c r="H1" s="3289"/>
      <c r="I1" s="3289"/>
    </row>
    <row r="2" spans="1:24" ht="17.100000000000001" customHeight="1">
      <c r="A2" s="3310" t="s">
        <v>35</v>
      </c>
      <c r="B2" s="3310"/>
      <c r="C2" s="3310"/>
      <c r="D2" s="3310"/>
      <c r="E2" s="3310"/>
      <c r="F2" s="3310"/>
      <c r="G2" s="3310"/>
      <c r="H2" s="3310"/>
      <c r="I2" s="3310"/>
    </row>
    <row r="3" spans="1:24" ht="17.100000000000001" customHeight="1">
      <c r="A3" s="3310" t="s">
        <v>1674</v>
      </c>
      <c r="B3" s="3310"/>
      <c r="C3" s="3310"/>
      <c r="D3" s="3310"/>
      <c r="E3" s="3310"/>
      <c r="F3" s="3310"/>
      <c r="G3" s="3310"/>
      <c r="H3" s="3310"/>
      <c r="I3" s="3310"/>
    </row>
    <row r="4" spans="1:24" ht="17.100000000000001" customHeight="1" thickBot="1">
      <c r="A4" s="1925"/>
      <c r="B4" s="2018"/>
      <c r="H4" s="3291" t="s">
        <v>1673</v>
      </c>
      <c r="I4" s="3291"/>
    </row>
    <row r="5" spans="1:24" ht="21.75" customHeight="1" thickTop="1">
      <c r="A5" s="3318" t="s">
        <v>56</v>
      </c>
      <c r="B5" s="2015">
        <f>'44.CALDB'!B5</f>
        <v>2024</v>
      </c>
      <c r="C5" s="2015">
        <f>'44.CALDB'!C5</f>
        <v>2025</v>
      </c>
      <c r="D5" s="2015">
        <f>'44.CALDB'!D5</f>
        <v>2025</v>
      </c>
      <c r="E5" s="2015">
        <f>'44.CALDB'!E5</f>
        <v>2026</v>
      </c>
      <c r="F5" s="3324" t="str">
        <f>'44.CALDB'!F5</f>
        <v>Changes during Nine months</v>
      </c>
      <c r="G5" s="3324"/>
      <c r="H5" s="3324"/>
      <c r="I5" s="3325"/>
    </row>
    <row r="6" spans="1:24" ht="15.75">
      <c r="A6" s="3319"/>
      <c r="B6" s="3287" t="str">
        <f>'44.CALDB'!B6</f>
        <v>Jul</v>
      </c>
      <c r="C6" s="3287" t="str">
        <f>'44.CALDB'!C6</f>
        <v xml:space="preserve">Apr (R) </v>
      </c>
      <c r="D6" s="3287" t="str">
        <f>'44.CALDB'!D6</f>
        <v xml:space="preserve">Jul (R) </v>
      </c>
      <c r="E6" s="3287" t="str">
        <f>'44.CALDB'!E6</f>
        <v>Apr (P)</v>
      </c>
      <c r="F6" s="3323" t="str">
        <f>'44.CALDB'!F6</f>
        <v>2024/25</v>
      </c>
      <c r="G6" s="3323"/>
      <c r="H6" s="3323" t="str">
        <f>'44.CALDB'!H6</f>
        <v>2025/26</v>
      </c>
      <c r="I6" s="3326"/>
    </row>
    <row r="7" spans="1:24" ht="15.75">
      <c r="A7" s="3320"/>
      <c r="B7" s="3317"/>
      <c r="C7" s="3317"/>
      <c r="D7" s="3317"/>
      <c r="E7" s="3317"/>
      <c r="F7" s="2026" t="str">
        <f>'44.CALDB'!F7</f>
        <v>Amount</v>
      </c>
      <c r="G7" s="2026" t="str">
        <f>'44.CALDB'!G7</f>
        <v>Percent</v>
      </c>
      <c r="H7" s="2026" t="str">
        <f>'44.CALDB'!H7</f>
        <v>Amount</v>
      </c>
      <c r="I7" s="2043" t="str">
        <f>'44.CALDB'!I7</f>
        <v>Percent</v>
      </c>
    </row>
    <row r="8" spans="1:24" ht="24.75" customHeight="1">
      <c r="A8" s="1977" t="s">
        <v>1770</v>
      </c>
      <c r="B8" s="2073">
        <v>126538.94700404005</v>
      </c>
      <c r="C8" s="2073">
        <v>126493.21980667715</v>
      </c>
      <c r="D8" s="2073">
        <v>130256.54822250731</v>
      </c>
      <c r="E8" s="2073">
        <v>139324.68100010659</v>
      </c>
      <c r="F8" s="2073">
        <v>-45.727197362895822</v>
      </c>
      <c r="G8" s="2074">
        <v>-3.6136856237183539E-2</v>
      </c>
      <c r="H8" s="2073">
        <v>9068.1327775992831</v>
      </c>
      <c r="I8" s="2072">
        <v>6.961748105061778</v>
      </c>
      <c r="N8" s="1910"/>
      <c r="O8" s="1910"/>
      <c r="P8" s="1910"/>
      <c r="Q8" s="1910"/>
      <c r="R8" s="1910"/>
      <c r="S8" s="1910"/>
      <c r="T8" s="1910"/>
      <c r="U8" s="1910"/>
      <c r="V8" s="1910"/>
      <c r="W8" s="1910"/>
      <c r="X8" s="1910"/>
    </row>
    <row r="9" spans="1:24" ht="24.75" customHeight="1">
      <c r="A9" s="1939" t="s">
        <v>1769</v>
      </c>
      <c r="B9" s="2068">
        <v>2596.9870165200005</v>
      </c>
      <c r="C9" s="2068">
        <v>2281.3023005920004</v>
      </c>
      <c r="D9" s="2068">
        <v>1948.7614242419995</v>
      </c>
      <c r="E9" s="2068">
        <v>1877.5857596597994</v>
      </c>
      <c r="F9" s="2068">
        <v>-315.68471592800006</v>
      </c>
      <c r="G9" s="2071">
        <v>-12.155806475729788</v>
      </c>
      <c r="H9" s="2068">
        <v>-71.17566458220017</v>
      </c>
      <c r="I9" s="2070">
        <v>-3.652353936033244</v>
      </c>
      <c r="K9" s="1910"/>
      <c r="N9" s="1910"/>
      <c r="O9" s="1910"/>
      <c r="P9" s="1910"/>
      <c r="Q9" s="1910"/>
      <c r="R9" s="1910"/>
      <c r="S9" s="1910"/>
      <c r="T9" s="1910"/>
      <c r="U9" s="1910"/>
      <c r="V9" s="1910"/>
      <c r="W9" s="1910"/>
      <c r="X9" s="1910"/>
    </row>
    <row r="10" spans="1:24" ht="24.75" customHeight="1">
      <c r="A10" s="1939" t="s">
        <v>1764</v>
      </c>
      <c r="B10" s="2068">
        <v>2596.5973744800003</v>
      </c>
      <c r="C10" s="2068">
        <v>2281.1386305920005</v>
      </c>
      <c r="D10" s="2068">
        <v>1944.6606142419996</v>
      </c>
      <c r="E10" s="2068">
        <v>1863.0752396597993</v>
      </c>
      <c r="F10" s="2068">
        <v>-315.45874388799984</v>
      </c>
      <c r="G10" s="2071">
        <v>-12.148927938863615</v>
      </c>
      <c r="H10" s="2068">
        <v>-81.585374582200302</v>
      </c>
      <c r="I10" s="2070">
        <v>-4.1953528541020555</v>
      </c>
      <c r="K10" s="1910"/>
      <c r="N10" s="1910"/>
      <c r="O10" s="1910"/>
      <c r="P10" s="1910"/>
      <c r="Q10" s="1910"/>
      <c r="R10" s="1910"/>
      <c r="S10" s="1910"/>
      <c r="T10" s="1910"/>
      <c r="U10" s="1910"/>
      <c r="V10" s="1910"/>
      <c r="W10" s="1910"/>
      <c r="X10" s="1910"/>
    </row>
    <row r="11" spans="1:24" ht="24.75" customHeight="1">
      <c r="A11" s="1939" t="s">
        <v>1763</v>
      </c>
      <c r="B11" s="2068">
        <v>0.38964204000000002</v>
      </c>
      <c r="C11" s="2068">
        <v>0.16366999999999998</v>
      </c>
      <c r="D11" s="2068">
        <v>4.1008100000000001</v>
      </c>
      <c r="E11" s="2068">
        <v>14.51052</v>
      </c>
      <c r="F11" s="2068">
        <v>-0.22597204000000004</v>
      </c>
      <c r="G11" s="2071">
        <v>-57.994779002799604</v>
      </c>
      <c r="H11" s="2068">
        <v>10.40971</v>
      </c>
      <c r="I11" s="2067">
        <v>253.84521594514254</v>
      </c>
      <c r="K11" s="1910"/>
      <c r="N11" s="1910"/>
      <c r="O11" s="1910"/>
      <c r="P11" s="1910"/>
      <c r="Q11" s="1910"/>
      <c r="R11" s="1910"/>
      <c r="S11" s="1910"/>
      <c r="T11" s="1910"/>
      <c r="U11" s="1910"/>
      <c r="V11" s="1910"/>
      <c r="W11" s="1910"/>
      <c r="X11" s="1910"/>
    </row>
    <row r="12" spans="1:24" ht="24.75" customHeight="1">
      <c r="A12" s="1939" t="s">
        <v>1768</v>
      </c>
      <c r="B12" s="2068">
        <v>25476.755380490064</v>
      </c>
      <c r="C12" s="2068">
        <v>30855.673410375148</v>
      </c>
      <c r="D12" s="2068">
        <v>31448.033990935266</v>
      </c>
      <c r="E12" s="2068">
        <v>41448.300019566777</v>
      </c>
      <c r="F12" s="2068">
        <v>5378.9180298850843</v>
      </c>
      <c r="G12" s="2071">
        <v>21.113041867192496</v>
      </c>
      <c r="H12" s="2068">
        <v>10000.266028631511</v>
      </c>
      <c r="I12" s="2070">
        <v>31.799336109576949</v>
      </c>
      <c r="K12" s="1910"/>
      <c r="N12" s="1910"/>
      <c r="O12" s="1910"/>
      <c r="P12" s="1910"/>
      <c r="Q12" s="1910"/>
      <c r="R12" s="1910"/>
      <c r="S12" s="1910"/>
      <c r="T12" s="1910"/>
      <c r="U12" s="1910"/>
      <c r="V12" s="1910"/>
      <c r="W12" s="1910"/>
      <c r="X12" s="1910"/>
    </row>
    <row r="13" spans="1:24" ht="24.75" customHeight="1">
      <c r="A13" s="1939" t="s">
        <v>1764</v>
      </c>
      <c r="B13" s="2068">
        <v>25463.794818040064</v>
      </c>
      <c r="C13" s="2068">
        <v>30837.459117205148</v>
      </c>
      <c r="D13" s="2068">
        <v>31427.876474365265</v>
      </c>
      <c r="E13" s="2068">
        <v>41416.419994566779</v>
      </c>
      <c r="F13" s="2068">
        <v>5373.6642991650842</v>
      </c>
      <c r="G13" s="2071">
        <v>21.103155824041046</v>
      </c>
      <c r="H13" s="2068">
        <v>9988.5435202015142</v>
      </c>
      <c r="I13" s="2070">
        <v>31.782432161297493</v>
      </c>
      <c r="K13" s="1910"/>
      <c r="N13" s="1910"/>
      <c r="O13" s="1910"/>
      <c r="P13" s="1910"/>
      <c r="Q13" s="1910"/>
      <c r="R13" s="1910"/>
      <c r="S13" s="1910"/>
      <c r="T13" s="1910"/>
      <c r="U13" s="1910"/>
      <c r="V13" s="1910"/>
      <c r="W13" s="1910"/>
      <c r="X13" s="1910"/>
    </row>
    <row r="14" spans="1:24" ht="24.75" customHeight="1">
      <c r="A14" s="1939" t="s">
        <v>1763</v>
      </c>
      <c r="B14" s="2068">
        <v>12.960562450000001</v>
      </c>
      <c r="C14" s="2068">
        <v>18.214293170000001</v>
      </c>
      <c r="D14" s="2068">
        <v>20.157516569999999</v>
      </c>
      <c r="E14" s="2068">
        <v>31.880025</v>
      </c>
      <c r="F14" s="2068">
        <v>5.2537307200000001</v>
      </c>
      <c r="G14" s="2071">
        <v>40.536286447969701</v>
      </c>
      <c r="H14" s="2068">
        <v>11.722508430000001</v>
      </c>
      <c r="I14" s="2070">
        <v>58.154527068311381</v>
      </c>
      <c r="K14" s="1910"/>
      <c r="N14" s="1910"/>
      <c r="O14" s="1910"/>
      <c r="P14" s="1910"/>
      <c r="Q14" s="1910"/>
      <c r="R14" s="1910"/>
      <c r="S14" s="1910"/>
      <c r="T14" s="1910"/>
      <c r="U14" s="1910"/>
      <c r="V14" s="1910"/>
      <c r="W14" s="1910"/>
      <c r="X14" s="1910"/>
    </row>
    <row r="15" spans="1:24" ht="24.75" customHeight="1">
      <c r="A15" s="1939" t="s">
        <v>1767</v>
      </c>
      <c r="B15" s="2068">
        <v>90292.893761019994</v>
      </c>
      <c r="C15" s="2068">
        <v>83381.456592760005</v>
      </c>
      <c r="D15" s="2068">
        <v>85821.52771744004</v>
      </c>
      <c r="E15" s="2068">
        <v>81108.378988410012</v>
      </c>
      <c r="F15" s="2068">
        <v>-6911.4371682599885</v>
      </c>
      <c r="G15" s="2071">
        <v>-7.654464133747477</v>
      </c>
      <c r="H15" s="2068">
        <v>-4713.1487290300283</v>
      </c>
      <c r="I15" s="2070">
        <v>-5.4918024118000588</v>
      </c>
      <c r="K15" s="1910"/>
      <c r="N15" s="1910"/>
      <c r="O15" s="1910"/>
      <c r="P15" s="1910"/>
      <c r="Q15" s="1910"/>
      <c r="R15" s="1910"/>
      <c r="S15" s="1910"/>
      <c r="T15" s="1910"/>
      <c r="U15" s="1910"/>
      <c r="V15" s="1910"/>
      <c r="W15" s="1910"/>
      <c r="X15" s="1910"/>
    </row>
    <row r="16" spans="1:24" ht="24.75" customHeight="1">
      <c r="A16" s="1939" t="s">
        <v>1764</v>
      </c>
      <c r="B16" s="2068">
        <v>90240.643121019995</v>
      </c>
      <c r="C16" s="2068">
        <v>83354.794522759999</v>
      </c>
      <c r="D16" s="2068">
        <v>85790.128447440045</v>
      </c>
      <c r="E16" s="2068">
        <v>81058.923468410008</v>
      </c>
      <c r="F16" s="2068">
        <v>-6885.8485982599959</v>
      </c>
      <c r="G16" s="2071">
        <v>-7.6305402533817457</v>
      </c>
      <c r="H16" s="2068">
        <v>-4731.2049790300371</v>
      </c>
      <c r="I16" s="2070">
        <v>-5.5148594187367896</v>
      </c>
      <c r="K16" s="1910"/>
      <c r="N16" s="1910"/>
      <c r="O16" s="1910"/>
      <c r="P16" s="1910"/>
      <c r="Q16" s="1910"/>
      <c r="R16" s="1910"/>
      <c r="S16" s="1910"/>
      <c r="T16" s="1910"/>
      <c r="U16" s="1910"/>
      <c r="V16" s="1910"/>
      <c r="W16" s="1910"/>
      <c r="X16" s="1910"/>
    </row>
    <row r="17" spans="1:24" ht="24.75" customHeight="1">
      <c r="A17" s="1939" t="s">
        <v>1763</v>
      </c>
      <c r="B17" s="2068">
        <v>52.250639999999997</v>
      </c>
      <c r="C17" s="2068">
        <v>26.66207</v>
      </c>
      <c r="D17" s="2068">
        <v>31.399270000000001</v>
      </c>
      <c r="E17" s="2068">
        <v>49.455520000000007</v>
      </c>
      <c r="F17" s="2068">
        <v>-25.588569999999997</v>
      </c>
      <c r="G17" s="2071">
        <v>-48.972739855435258</v>
      </c>
      <c r="H17" s="2068">
        <v>18.056250000000006</v>
      </c>
      <c r="I17" s="2070">
        <v>57.505317798789605</v>
      </c>
      <c r="K17" s="1910"/>
      <c r="N17" s="1910"/>
      <c r="O17" s="1910"/>
      <c r="P17" s="1910"/>
      <c r="Q17" s="1910"/>
      <c r="R17" s="1910"/>
      <c r="S17" s="1910"/>
      <c r="T17" s="1910"/>
      <c r="U17" s="1910"/>
      <c r="V17" s="1910"/>
      <c r="W17" s="1910"/>
      <c r="X17" s="1910"/>
    </row>
    <row r="18" spans="1:24" ht="24.75" customHeight="1">
      <c r="A18" s="1939" t="s">
        <v>1766</v>
      </c>
      <c r="B18" s="2068">
        <v>8139.4367075799964</v>
      </c>
      <c r="C18" s="2068">
        <v>9941.9111917200007</v>
      </c>
      <c r="D18" s="2068">
        <v>11010.360441959996</v>
      </c>
      <c r="E18" s="2068">
        <v>14836.741312469996</v>
      </c>
      <c r="F18" s="2068">
        <v>1802.4744841400043</v>
      </c>
      <c r="G18" s="2071">
        <v>22.144953623896573</v>
      </c>
      <c r="H18" s="2068">
        <v>3826.38087051</v>
      </c>
      <c r="I18" s="2070">
        <v>34.752548662510918</v>
      </c>
      <c r="K18" s="1910"/>
      <c r="N18" s="1910"/>
      <c r="O18" s="1910"/>
      <c r="P18" s="1910"/>
      <c r="Q18" s="1910"/>
      <c r="R18" s="1910"/>
      <c r="S18" s="1910"/>
      <c r="T18" s="1910"/>
      <c r="U18" s="1910"/>
      <c r="V18" s="1910"/>
      <c r="W18" s="1910"/>
      <c r="X18" s="1910"/>
    </row>
    <row r="19" spans="1:24" ht="24.75" customHeight="1">
      <c r="A19" s="1939" t="s">
        <v>1764</v>
      </c>
      <c r="B19" s="2068">
        <v>8139.4367075799964</v>
      </c>
      <c r="C19" s="2068">
        <v>9941.9111917200007</v>
      </c>
      <c r="D19" s="2068">
        <v>11010.345651959997</v>
      </c>
      <c r="E19" s="2068">
        <v>14836.727162469995</v>
      </c>
      <c r="F19" s="2068">
        <v>1802.4744841400043</v>
      </c>
      <c r="G19" s="2071">
        <v>22.144953623896573</v>
      </c>
      <c r="H19" s="2068">
        <v>3826.3815105099984</v>
      </c>
      <c r="I19" s="2070">
        <v>34.752601157701605</v>
      </c>
      <c r="K19" s="1910"/>
      <c r="N19" s="1910"/>
      <c r="O19" s="1910"/>
      <c r="P19" s="1910"/>
      <c r="Q19" s="1910"/>
      <c r="R19" s="1910"/>
      <c r="S19" s="1910"/>
      <c r="T19" s="1910"/>
      <c r="U19" s="1910"/>
      <c r="V19" s="1910"/>
      <c r="W19" s="1910"/>
      <c r="X19" s="1910"/>
    </row>
    <row r="20" spans="1:24" ht="24.75" customHeight="1">
      <c r="A20" s="1939" t="s">
        <v>1763</v>
      </c>
      <c r="B20" s="2068">
        <v>0</v>
      </c>
      <c r="C20" s="2068">
        <v>0</v>
      </c>
      <c r="D20" s="2068">
        <v>1.4789999999999999E-2</v>
      </c>
      <c r="E20" s="2068">
        <v>1.4150000000000001E-2</v>
      </c>
      <c r="F20" s="2068">
        <v>0</v>
      </c>
      <c r="G20" s="2071" t="s">
        <v>62</v>
      </c>
      <c r="H20" s="2068">
        <v>-6.3999999999999821E-4</v>
      </c>
      <c r="I20" s="2067">
        <v>-4.327248140635553</v>
      </c>
      <c r="K20" s="1910"/>
      <c r="N20" s="1910"/>
      <c r="O20" s="1910"/>
      <c r="P20" s="1910"/>
      <c r="Q20" s="1910"/>
      <c r="R20" s="1910"/>
      <c r="S20" s="1910"/>
      <c r="T20" s="1910"/>
      <c r="U20" s="1910"/>
      <c r="V20" s="1910"/>
      <c r="W20" s="1910"/>
      <c r="X20" s="1910"/>
    </row>
    <row r="21" spans="1:24" ht="24.75" customHeight="1">
      <c r="A21" s="1939" t="s">
        <v>1765</v>
      </c>
      <c r="B21" s="2068">
        <v>32.874138430000002</v>
      </c>
      <c r="C21" s="2068">
        <v>32.876311229999999</v>
      </c>
      <c r="D21" s="2068">
        <v>27.86464793</v>
      </c>
      <c r="E21" s="2068">
        <v>53.67492</v>
      </c>
      <c r="F21" s="2068">
        <v>2.1727999999967551E-3</v>
      </c>
      <c r="G21" s="2071">
        <v>6.6094507833973221E-3</v>
      </c>
      <c r="H21" s="2068">
        <v>25.81027207</v>
      </c>
      <c r="I21" s="2070">
        <v>92.627303724917368</v>
      </c>
      <c r="K21" s="1910"/>
      <c r="N21" s="1910"/>
      <c r="O21" s="1910"/>
      <c r="P21" s="1910"/>
      <c r="Q21" s="1910"/>
      <c r="R21" s="1910"/>
      <c r="S21" s="1910"/>
      <c r="T21" s="1910"/>
      <c r="U21" s="1910"/>
      <c r="V21" s="1910"/>
      <c r="W21" s="1910"/>
      <c r="X21" s="1910"/>
    </row>
    <row r="22" spans="1:24" ht="24.75" customHeight="1">
      <c r="A22" s="1939" t="s">
        <v>1764</v>
      </c>
      <c r="B22" s="2068">
        <v>32.874138430000002</v>
      </c>
      <c r="C22" s="2068">
        <v>32.876311229999999</v>
      </c>
      <c r="D22" s="2068">
        <v>27.86464793</v>
      </c>
      <c r="E22" s="2068">
        <v>53.67492</v>
      </c>
      <c r="F22" s="2068">
        <v>2.1727999999967551E-3</v>
      </c>
      <c r="G22" s="2071">
        <v>6.6094507833973221E-3</v>
      </c>
      <c r="H22" s="2068">
        <v>25.81027207</v>
      </c>
      <c r="I22" s="2070">
        <v>92.627303724917368</v>
      </c>
      <c r="K22" s="1910"/>
      <c r="N22" s="1910"/>
      <c r="O22" s="1910"/>
      <c r="P22" s="1910"/>
      <c r="Q22" s="1910"/>
      <c r="R22" s="1910"/>
      <c r="S22" s="1910"/>
      <c r="T22" s="1910"/>
      <c r="U22" s="1910"/>
      <c r="V22" s="1910"/>
      <c r="W22" s="1910"/>
      <c r="X22" s="1910"/>
    </row>
    <row r="23" spans="1:24" ht="24.75" customHeight="1">
      <c r="A23" s="1939" t="s">
        <v>1763</v>
      </c>
      <c r="B23" s="2068">
        <v>0</v>
      </c>
      <c r="C23" s="2068">
        <v>0</v>
      </c>
      <c r="D23" s="2068">
        <v>0</v>
      </c>
      <c r="E23" s="2068">
        <v>0</v>
      </c>
      <c r="F23" s="2068">
        <v>0</v>
      </c>
      <c r="G23" s="2069" t="s">
        <v>62</v>
      </c>
      <c r="H23" s="2068">
        <v>0</v>
      </c>
      <c r="I23" s="2067" t="s">
        <v>62</v>
      </c>
      <c r="K23" s="1910"/>
      <c r="N23" s="1910"/>
      <c r="O23" s="1910"/>
      <c r="P23" s="1910"/>
      <c r="Q23" s="1910"/>
      <c r="R23" s="1910"/>
      <c r="S23" s="1910"/>
      <c r="T23" s="1910"/>
      <c r="U23" s="1910"/>
      <c r="V23" s="1910"/>
      <c r="W23" s="1910"/>
      <c r="X23" s="1910"/>
    </row>
    <row r="24" spans="1:24" ht="24.75" customHeight="1">
      <c r="A24" s="1977" t="s">
        <v>1762</v>
      </c>
      <c r="B24" s="2073">
        <v>0</v>
      </c>
      <c r="C24" s="2073">
        <v>0</v>
      </c>
      <c r="D24" s="2073">
        <v>0</v>
      </c>
      <c r="E24" s="2073">
        <v>0</v>
      </c>
      <c r="F24" s="2073">
        <v>0</v>
      </c>
      <c r="G24" s="2074" t="s">
        <v>62</v>
      </c>
      <c r="H24" s="2073">
        <v>0</v>
      </c>
      <c r="I24" s="2072" t="s">
        <v>62</v>
      </c>
      <c r="K24" s="1910"/>
      <c r="N24" s="1910"/>
      <c r="O24" s="1910"/>
      <c r="P24" s="1910"/>
      <c r="Q24" s="1910"/>
      <c r="R24" s="1910"/>
      <c r="S24" s="1910"/>
      <c r="T24" s="1910"/>
      <c r="U24" s="1910"/>
      <c r="V24" s="1910"/>
      <c r="W24" s="1910"/>
      <c r="X24" s="1910"/>
    </row>
    <row r="25" spans="1:24" ht="24.75" customHeight="1">
      <c r="A25" s="1977" t="s">
        <v>1761</v>
      </c>
      <c r="B25" s="2073">
        <v>0</v>
      </c>
      <c r="C25" s="2073">
        <v>0</v>
      </c>
      <c r="D25" s="2073">
        <v>0</v>
      </c>
      <c r="E25" s="2073">
        <v>0</v>
      </c>
      <c r="F25" s="2073">
        <v>0</v>
      </c>
      <c r="G25" s="2076" t="s">
        <v>62</v>
      </c>
      <c r="H25" s="2073">
        <v>0</v>
      </c>
      <c r="I25" s="2075" t="s">
        <v>62</v>
      </c>
      <c r="K25" s="1910"/>
      <c r="N25" s="1910"/>
      <c r="O25" s="1910"/>
      <c r="P25" s="1910"/>
      <c r="Q25" s="1910"/>
      <c r="R25" s="1910"/>
      <c r="S25" s="1910"/>
      <c r="T25" s="1910"/>
      <c r="U25" s="1910"/>
      <c r="V25" s="1910"/>
      <c r="W25" s="1910"/>
      <c r="X25" s="1910"/>
    </row>
    <row r="26" spans="1:24" ht="24.75" customHeight="1">
      <c r="A26" s="2042" t="s">
        <v>1760</v>
      </c>
      <c r="B26" s="2073">
        <v>43183.190844714401</v>
      </c>
      <c r="C26" s="2073">
        <v>45279.071476851263</v>
      </c>
      <c r="D26" s="2073">
        <v>45276.723086129103</v>
      </c>
      <c r="E26" s="2073">
        <v>47591.369354004783</v>
      </c>
      <c r="F26" s="2073">
        <v>2095.8806321368611</v>
      </c>
      <c r="G26" s="2074">
        <v>4.8534640241699405</v>
      </c>
      <c r="H26" s="2073">
        <v>2314.6462678756798</v>
      </c>
      <c r="I26" s="2072">
        <v>5.1122212697958931</v>
      </c>
      <c r="K26" s="1910"/>
      <c r="N26" s="1910"/>
      <c r="O26" s="1910"/>
      <c r="P26" s="1910"/>
      <c r="Q26" s="1910"/>
      <c r="R26" s="1910"/>
      <c r="S26" s="1910"/>
      <c r="T26" s="1910"/>
      <c r="U26" s="1910"/>
      <c r="V26" s="1910"/>
      <c r="W26" s="1910"/>
      <c r="X26" s="1910"/>
    </row>
    <row r="27" spans="1:24" ht="24.75" customHeight="1">
      <c r="A27" s="2036" t="s">
        <v>1759</v>
      </c>
      <c r="B27" s="2068">
        <v>15265.05572909</v>
      </c>
      <c r="C27" s="2068">
        <v>15560.11052909</v>
      </c>
      <c r="D27" s="2068">
        <v>15348.51952509</v>
      </c>
      <c r="E27" s="2068">
        <v>15364.719984089999</v>
      </c>
      <c r="F27" s="2068">
        <v>295.05479999999989</v>
      </c>
      <c r="G27" s="2071">
        <v>1.9328773195221676</v>
      </c>
      <c r="H27" s="2068">
        <v>16.200458999999682</v>
      </c>
      <c r="I27" s="2070">
        <v>0.10555062964553051</v>
      </c>
      <c r="K27" s="1910"/>
      <c r="N27" s="1910"/>
      <c r="O27" s="1910"/>
      <c r="P27" s="1910"/>
      <c r="Q27" s="1910"/>
      <c r="R27" s="1910"/>
      <c r="S27" s="1910"/>
      <c r="T27" s="1910"/>
      <c r="U27" s="1910"/>
      <c r="V27" s="1910"/>
      <c r="W27" s="1910"/>
      <c r="X27" s="1910"/>
    </row>
    <row r="28" spans="1:24" ht="24.75" customHeight="1">
      <c r="A28" s="2036" t="s">
        <v>1758</v>
      </c>
      <c r="B28" s="2068">
        <v>12013.792273144776</v>
      </c>
      <c r="C28" s="2068">
        <v>12773.8846169221</v>
      </c>
      <c r="D28" s="2068">
        <v>12354.364181815301</v>
      </c>
      <c r="E28" s="2068">
        <v>12881.625569061918</v>
      </c>
      <c r="F28" s="2068">
        <v>760.09234377732355</v>
      </c>
      <c r="G28" s="2071">
        <v>6.3268310829412977</v>
      </c>
      <c r="H28" s="2068">
        <v>527.26138724661723</v>
      </c>
      <c r="I28" s="2070">
        <v>4.2678148343943638</v>
      </c>
      <c r="K28" s="1910"/>
      <c r="N28" s="1910"/>
      <c r="O28" s="1910"/>
      <c r="P28" s="1910"/>
      <c r="Q28" s="1910"/>
      <c r="R28" s="1910"/>
      <c r="S28" s="1910"/>
      <c r="T28" s="1910"/>
      <c r="U28" s="1910"/>
      <c r="V28" s="1910"/>
      <c r="W28" s="1910"/>
      <c r="X28" s="1910"/>
    </row>
    <row r="29" spans="1:24" ht="24.75" customHeight="1">
      <c r="A29" s="2036" t="s">
        <v>1757</v>
      </c>
      <c r="B29" s="2068">
        <v>947.92088181999998</v>
      </c>
      <c r="C29" s="2068">
        <v>1248.59251305</v>
      </c>
      <c r="D29" s="2068">
        <v>1247.5819478783098</v>
      </c>
      <c r="E29" s="2068">
        <v>1747.9896383100001</v>
      </c>
      <c r="F29" s="2068">
        <v>300.67163123</v>
      </c>
      <c r="G29" s="2071">
        <v>31.719064005923475</v>
      </c>
      <c r="H29" s="2068">
        <v>500.4076904316903</v>
      </c>
      <c r="I29" s="2070">
        <v>40.110206089684496</v>
      </c>
      <c r="K29" s="1910"/>
      <c r="N29" s="1910"/>
      <c r="O29" s="1910"/>
      <c r="P29" s="1910"/>
      <c r="Q29" s="1910"/>
      <c r="R29" s="1910"/>
      <c r="S29" s="1910"/>
      <c r="T29" s="1910"/>
      <c r="U29" s="1910"/>
      <c r="V29" s="1910"/>
      <c r="W29" s="1910"/>
      <c r="X29" s="1910"/>
    </row>
    <row r="30" spans="1:24" ht="24.75" customHeight="1">
      <c r="A30" s="2036" t="s">
        <v>1756</v>
      </c>
      <c r="B30" s="2068">
        <v>14956.421960659627</v>
      </c>
      <c r="C30" s="2068">
        <v>15696.48381778916</v>
      </c>
      <c r="D30" s="2068">
        <v>16326.257431345497</v>
      </c>
      <c r="E30" s="2068">
        <v>17597.034162542863</v>
      </c>
      <c r="F30" s="2068">
        <v>740.06185712953265</v>
      </c>
      <c r="G30" s="2071">
        <v>4.9481210083276732</v>
      </c>
      <c r="H30" s="2068">
        <v>1270.7767311973657</v>
      </c>
      <c r="I30" s="2070">
        <v>7.7836377169794329</v>
      </c>
      <c r="K30" s="1910"/>
      <c r="N30" s="1910"/>
      <c r="O30" s="1910"/>
      <c r="P30" s="1910"/>
      <c r="Q30" s="1910"/>
      <c r="R30" s="1910"/>
      <c r="S30" s="1910"/>
      <c r="T30" s="1910"/>
      <c r="U30" s="1910"/>
      <c r="V30" s="1910"/>
      <c r="W30" s="1910"/>
      <c r="X30" s="1910"/>
    </row>
    <row r="31" spans="1:24" ht="24.75" customHeight="1">
      <c r="A31" s="1977" t="s">
        <v>1755</v>
      </c>
      <c r="B31" s="2073">
        <v>169722.13784875444</v>
      </c>
      <c r="C31" s="2073">
        <v>171772.29128352841</v>
      </c>
      <c r="D31" s="2073">
        <v>175533.27130863641</v>
      </c>
      <c r="E31" s="2073">
        <v>186916.05035411136</v>
      </c>
      <c r="F31" s="2073">
        <v>2050.1534347739653</v>
      </c>
      <c r="G31" s="2074">
        <v>1.2079469777837299</v>
      </c>
      <c r="H31" s="2073">
        <v>11382.779045474948</v>
      </c>
      <c r="I31" s="2072">
        <v>6.4846846188269636</v>
      </c>
      <c r="K31" s="1910"/>
      <c r="N31" s="1910"/>
      <c r="O31" s="1910"/>
      <c r="P31" s="1910"/>
      <c r="Q31" s="1910"/>
      <c r="R31" s="1910"/>
      <c r="S31" s="1910"/>
      <c r="T31" s="1910"/>
      <c r="U31" s="1910"/>
      <c r="V31" s="1910"/>
      <c r="W31" s="1910"/>
      <c r="X31" s="1910"/>
    </row>
    <row r="32" spans="1:24" ht="24.75" customHeight="1">
      <c r="A32" s="2013" t="s">
        <v>1754</v>
      </c>
      <c r="B32" s="2073">
        <v>7029.9243379600002</v>
      </c>
      <c r="C32" s="2073">
        <v>8149.3719617380011</v>
      </c>
      <c r="D32" s="2073">
        <v>7679.4407148479995</v>
      </c>
      <c r="E32" s="2073">
        <v>13229.422836477999</v>
      </c>
      <c r="F32" s="2073">
        <v>1119.4476237780009</v>
      </c>
      <c r="G32" s="2074">
        <v>15.924035166825867</v>
      </c>
      <c r="H32" s="2073">
        <v>5549.9821216299997</v>
      </c>
      <c r="I32" s="2072">
        <v>72.270655217107844</v>
      </c>
      <c r="K32" s="1910"/>
      <c r="N32" s="1910"/>
      <c r="O32" s="1910"/>
      <c r="P32" s="1910"/>
      <c r="Q32" s="1910"/>
      <c r="R32" s="1910"/>
      <c r="S32" s="1910"/>
      <c r="T32" s="1910"/>
      <c r="U32" s="1910"/>
      <c r="V32" s="1910"/>
      <c r="W32" s="1910"/>
      <c r="X32" s="1910"/>
    </row>
    <row r="33" spans="1:24" ht="24.75" customHeight="1">
      <c r="A33" s="1939" t="s">
        <v>1753</v>
      </c>
      <c r="B33" s="2068">
        <v>1481.3865293299996</v>
      </c>
      <c r="C33" s="2068">
        <v>1315.6425005580002</v>
      </c>
      <c r="D33" s="2068">
        <v>1316.7124106679998</v>
      </c>
      <c r="E33" s="2068">
        <v>1189.874793318</v>
      </c>
      <c r="F33" s="2068">
        <v>-165.74402877199941</v>
      </c>
      <c r="G33" s="2071">
        <v>-11.188439039401958</v>
      </c>
      <c r="H33" s="2068">
        <v>-126.83761734999985</v>
      </c>
      <c r="I33" s="2070">
        <v>-9.6329020917826753</v>
      </c>
      <c r="K33" s="1910"/>
      <c r="N33" s="1910"/>
      <c r="O33" s="1910"/>
      <c r="P33" s="1910"/>
      <c r="Q33" s="1910"/>
      <c r="R33" s="1910"/>
      <c r="S33" s="1910"/>
      <c r="T33" s="1910"/>
      <c r="U33" s="1910"/>
      <c r="V33" s="1910"/>
      <c r="W33" s="1910"/>
      <c r="X33" s="1910"/>
    </row>
    <row r="34" spans="1:24" ht="24.75" customHeight="1">
      <c r="A34" s="1939" t="s">
        <v>1752</v>
      </c>
      <c r="B34" s="2068">
        <v>5548.0590686300002</v>
      </c>
      <c r="C34" s="2068">
        <v>6833.1412691800006</v>
      </c>
      <c r="D34" s="2068">
        <v>6362.02123218</v>
      </c>
      <c r="E34" s="2068">
        <v>12039.087531159999</v>
      </c>
      <c r="F34" s="2068">
        <v>1285.0822005500004</v>
      </c>
      <c r="G34" s="2071">
        <v>23.162734654649771</v>
      </c>
      <c r="H34" s="2068">
        <v>5677.0662989799994</v>
      </c>
      <c r="I34" s="2070">
        <v>89.233689920187601</v>
      </c>
      <c r="K34" s="1910"/>
      <c r="N34" s="1910"/>
      <c r="O34" s="1910"/>
      <c r="P34" s="1910"/>
      <c r="Q34" s="1910"/>
      <c r="R34" s="1910"/>
      <c r="S34" s="1910"/>
      <c r="T34" s="1910"/>
      <c r="U34" s="1910"/>
      <c r="V34" s="1910"/>
      <c r="W34" s="1910"/>
      <c r="X34" s="1910"/>
    </row>
    <row r="35" spans="1:24" ht="24.75" customHeight="1">
      <c r="A35" s="1939" t="s">
        <v>1751</v>
      </c>
      <c r="B35" s="2068">
        <v>3.4739999999999993E-2</v>
      </c>
      <c r="C35" s="2068">
        <v>0.14419200000000001</v>
      </c>
      <c r="D35" s="2068">
        <v>0.26307200000000003</v>
      </c>
      <c r="E35" s="2068">
        <v>1.6511999999999999E-2</v>
      </c>
      <c r="F35" s="2068">
        <v>0.10945200000000002</v>
      </c>
      <c r="G35" s="2071">
        <v>315.0604490500865</v>
      </c>
      <c r="H35" s="2068">
        <v>-0.24656000000000003</v>
      </c>
      <c r="I35" s="2070">
        <v>-93.723391314925195</v>
      </c>
      <c r="K35" s="1910"/>
      <c r="N35" s="1910"/>
      <c r="O35" s="1910"/>
      <c r="P35" s="1910"/>
      <c r="Q35" s="1910"/>
      <c r="R35" s="1910"/>
      <c r="S35" s="1910"/>
      <c r="T35" s="1910"/>
      <c r="U35" s="1910"/>
      <c r="V35" s="1910"/>
      <c r="W35" s="1910"/>
      <c r="X35" s="1910"/>
    </row>
    <row r="36" spans="1:24" ht="24.75" customHeight="1">
      <c r="A36" s="1939" t="s">
        <v>1750</v>
      </c>
      <c r="B36" s="2068">
        <v>0</v>
      </c>
      <c r="C36" s="2068">
        <v>0</v>
      </c>
      <c r="D36" s="2068">
        <v>0</v>
      </c>
      <c r="E36" s="2068">
        <v>0</v>
      </c>
      <c r="F36" s="2068">
        <v>0</v>
      </c>
      <c r="G36" s="2069" t="s">
        <v>62</v>
      </c>
      <c r="H36" s="2068">
        <v>0</v>
      </c>
      <c r="I36" s="2067" t="s">
        <v>62</v>
      </c>
      <c r="K36" s="1910"/>
      <c r="N36" s="1910"/>
      <c r="O36" s="1910"/>
      <c r="P36" s="1910"/>
      <c r="Q36" s="1910"/>
      <c r="R36" s="1910"/>
      <c r="S36" s="1910"/>
      <c r="T36" s="1910"/>
      <c r="U36" s="1910"/>
      <c r="V36" s="1910"/>
      <c r="W36" s="1910"/>
      <c r="X36" s="1910"/>
    </row>
    <row r="37" spans="1:24" ht="24.75" customHeight="1">
      <c r="A37" s="1939" t="s">
        <v>1749</v>
      </c>
      <c r="B37" s="2068">
        <v>0.44400000000000001</v>
      </c>
      <c r="C37" s="2068">
        <v>0.44400000000000001</v>
      </c>
      <c r="D37" s="2068">
        <v>0.44400000000000001</v>
      </c>
      <c r="E37" s="2068">
        <v>0.44400000000000001</v>
      </c>
      <c r="F37" s="2068">
        <v>0</v>
      </c>
      <c r="G37" s="2071">
        <v>0</v>
      </c>
      <c r="H37" s="2068">
        <v>0</v>
      </c>
      <c r="I37" s="2070">
        <v>0</v>
      </c>
      <c r="K37" s="1910"/>
      <c r="N37" s="1910"/>
      <c r="O37" s="1910"/>
      <c r="P37" s="1910"/>
      <c r="Q37" s="1910"/>
      <c r="R37" s="1910"/>
      <c r="S37" s="1910"/>
      <c r="T37" s="1910"/>
      <c r="U37" s="1910"/>
      <c r="V37" s="1910"/>
      <c r="W37" s="1910"/>
      <c r="X37" s="1910"/>
    </row>
    <row r="38" spans="1:24" ht="24.75" customHeight="1">
      <c r="A38" s="2013" t="s">
        <v>1748</v>
      </c>
      <c r="B38" s="2073">
        <v>147638.605945894</v>
      </c>
      <c r="C38" s="2073">
        <v>147865.18889045474</v>
      </c>
      <c r="D38" s="2073">
        <v>147951.21953763004</v>
      </c>
      <c r="E38" s="2073">
        <v>149477.98174078358</v>
      </c>
      <c r="F38" s="2073">
        <v>226.58294456073781</v>
      </c>
      <c r="G38" s="2074">
        <v>0.15347133841386648</v>
      </c>
      <c r="H38" s="2073">
        <v>1526.7622031535429</v>
      </c>
      <c r="I38" s="2072">
        <v>1.0319362070315514</v>
      </c>
      <c r="K38" s="1910"/>
      <c r="N38" s="1910"/>
      <c r="O38" s="1910"/>
      <c r="P38" s="1910"/>
      <c r="Q38" s="1910"/>
      <c r="R38" s="1910"/>
      <c r="S38" s="1910"/>
      <c r="T38" s="1910"/>
      <c r="U38" s="1910"/>
      <c r="V38" s="1910"/>
      <c r="W38" s="1910"/>
      <c r="X38" s="1910"/>
    </row>
    <row r="39" spans="1:24" ht="24.75" customHeight="1">
      <c r="A39" s="1939" t="s">
        <v>1747</v>
      </c>
      <c r="B39" s="2068">
        <v>22480.1</v>
      </c>
      <c r="C39" s="2068">
        <v>18669.8</v>
      </c>
      <c r="D39" s="2068">
        <v>17706.7</v>
      </c>
      <c r="E39" s="2068">
        <v>18200.399999999998</v>
      </c>
      <c r="F39" s="2068">
        <v>-3810.2999999999993</v>
      </c>
      <c r="G39" s="2071">
        <v>-16.949657697252235</v>
      </c>
      <c r="H39" s="2068">
        <v>493.69999999999709</v>
      </c>
      <c r="I39" s="2070">
        <v>2.7882101125562473</v>
      </c>
      <c r="K39" s="1910"/>
      <c r="N39" s="1910"/>
      <c r="O39" s="1910"/>
      <c r="P39" s="1910"/>
      <c r="Q39" s="1910"/>
      <c r="R39" s="1910"/>
      <c r="S39" s="1910"/>
      <c r="T39" s="1910"/>
      <c r="U39" s="1910"/>
      <c r="V39" s="1910"/>
      <c r="W39" s="1910"/>
      <c r="X39" s="1910"/>
    </row>
    <row r="40" spans="1:24" ht="24.75" customHeight="1">
      <c r="A40" s="1941" t="s">
        <v>1746</v>
      </c>
      <c r="B40" s="2068">
        <v>77.74405999999999</v>
      </c>
      <c r="C40" s="2068">
        <v>88.944563249999987</v>
      </c>
      <c r="D40" s="2068">
        <v>38.667059999999999</v>
      </c>
      <c r="E40" s="2068">
        <v>315.29064700999999</v>
      </c>
      <c r="F40" s="2068">
        <v>11.200503249999997</v>
      </c>
      <c r="G40" s="2071">
        <v>14.406892629481916</v>
      </c>
      <c r="H40" s="2068">
        <v>276.62358700999999</v>
      </c>
      <c r="I40" s="2070">
        <v>715.39855114404872</v>
      </c>
      <c r="K40" s="1910"/>
      <c r="N40" s="1910"/>
      <c r="O40" s="1910"/>
      <c r="P40" s="1910"/>
      <c r="Q40" s="1910"/>
      <c r="R40" s="1910"/>
      <c r="S40" s="1910"/>
      <c r="T40" s="1910"/>
      <c r="U40" s="1910"/>
      <c r="V40" s="1910"/>
      <c r="W40" s="1910"/>
      <c r="X40" s="1910"/>
    </row>
    <row r="41" spans="1:24" ht="24.75" customHeight="1">
      <c r="A41" s="2039" t="s">
        <v>1745</v>
      </c>
      <c r="B41" s="2068">
        <v>17569.704710799611</v>
      </c>
      <c r="C41" s="2068">
        <v>14344.585800103447</v>
      </c>
      <c r="D41" s="2068">
        <v>13956.901896718067</v>
      </c>
      <c r="E41" s="2068">
        <v>11203.087493779276</v>
      </c>
      <c r="F41" s="2068">
        <v>-3225.1189106961647</v>
      </c>
      <c r="G41" s="2071">
        <v>-18.356136109184426</v>
      </c>
      <c r="H41" s="2068">
        <v>-2753.8144029387913</v>
      </c>
      <c r="I41" s="2070">
        <v>-19.730843014568613</v>
      </c>
      <c r="K41" s="1910"/>
      <c r="N41" s="1910"/>
      <c r="O41" s="1910"/>
      <c r="P41" s="1910"/>
      <c r="Q41" s="1910"/>
      <c r="R41" s="1910"/>
      <c r="S41" s="1910"/>
      <c r="T41" s="1910"/>
      <c r="U41" s="1910"/>
      <c r="V41" s="1910"/>
      <c r="W41" s="1910"/>
      <c r="X41" s="1910"/>
    </row>
    <row r="42" spans="1:24" ht="24.75" customHeight="1">
      <c r="A42" s="1942" t="s">
        <v>1744</v>
      </c>
      <c r="B42" s="2068">
        <v>0</v>
      </c>
      <c r="C42" s="2068">
        <v>0</v>
      </c>
      <c r="D42" s="2068">
        <v>0</v>
      </c>
      <c r="E42" s="2068">
        <v>0</v>
      </c>
      <c r="F42" s="2068">
        <v>0</v>
      </c>
      <c r="G42" s="2069" t="s">
        <v>62</v>
      </c>
      <c r="H42" s="2068">
        <v>0</v>
      </c>
      <c r="I42" s="2067" t="s">
        <v>62</v>
      </c>
      <c r="K42" s="1910"/>
      <c r="N42" s="1910"/>
      <c r="O42" s="1910"/>
      <c r="P42" s="1910"/>
      <c r="Q42" s="1910"/>
      <c r="R42" s="1910"/>
      <c r="S42" s="1910"/>
      <c r="T42" s="1910"/>
      <c r="U42" s="1910"/>
      <c r="V42" s="1910"/>
      <c r="W42" s="1910"/>
      <c r="X42" s="1910"/>
    </row>
    <row r="43" spans="1:24" ht="24.75" customHeight="1">
      <c r="A43" s="2037" t="s">
        <v>1743</v>
      </c>
      <c r="B43" s="2068">
        <v>17569.704710799611</v>
      </c>
      <c r="C43" s="2068">
        <v>14344.585800103447</v>
      </c>
      <c r="D43" s="2068">
        <v>13956.901896718067</v>
      </c>
      <c r="E43" s="2068">
        <v>11203.087493779276</v>
      </c>
      <c r="F43" s="2068">
        <v>-3225.1189106961647</v>
      </c>
      <c r="G43" s="2071">
        <v>-18.356136109184426</v>
      </c>
      <c r="H43" s="2068">
        <v>-2753.8144029387913</v>
      </c>
      <c r="I43" s="2070">
        <v>-19.730843014568613</v>
      </c>
      <c r="K43" s="1910"/>
      <c r="N43" s="1910"/>
      <c r="O43" s="1910"/>
      <c r="P43" s="1910"/>
      <c r="Q43" s="1910"/>
      <c r="R43" s="1910"/>
      <c r="S43" s="1910"/>
      <c r="T43" s="1910"/>
      <c r="U43" s="1910"/>
      <c r="V43" s="1910"/>
      <c r="W43" s="1910"/>
      <c r="X43" s="1910"/>
    </row>
    <row r="44" spans="1:24" ht="24.75" customHeight="1">
      <c r="A44" s="1941" t="s">
        <v>1742</v>
      </c>
      <c r="B44" s="2068">
        <v>107511.05717509439</v>
      </c>
      <c r="C44" s="2068">
        <v>114761.8585271013</v>
      </c>
      <c r="D44" s="2068">
        <v>116248.95058091196</v>
      </c>
      <c r="E44" s="2068">
        <v>119759.20359999432</v>
      </c>
      <c r="F44" s="2068">
        <v>7250.8013520069071</v>
      </c>
      <c r="G44" s="2071">
        <v>6.7442377951861507</v>
      </c>
      <c r="H44" s="2068">
        <v>3510.25301908236</v>
      </c>
      <c r="I44" s="2070">
        <v>3.0195997482481722</v>
      </c>
      <c r="K44" s="1910"/>
      <c r="N44" s="1910"/>
      <c r="O44" s="1910"/>
      <c r="P44" s="1910"/>
      <c r="Q44" s="1910"/>
      <c r="R44" s="1910"/>
      <c r="S44" s="1910"/>
      <c r="T44" s="1910"/>
      <c r="U44" s="1910"/>
      <c r="V44" s="1910"/>
      <c r="W44" s="1910"/>
      <c r="X44" s="1910"/>
    </row>
    <row r="45" spans="1:24" ht="24.75" customHeight="1">
      <c r="A45" s="1942" t="s">
        <v>1741</v>
      </c>
      <c r="B45" s="2068">
        <v>95995.588326259778</v>
      </c>
      <c r="C45" s="2068">
        <v>102169.241702158</v>
      </c>
      <c r="D45" s="2068">
        <v>104082.01332755866</v>
      </c>
      <c r="E45" s="2068">
        <v>106816.49207452103</v>
      </c>
      <c r="F45" s="2068">
        <v>6173.6533758982259</v>
      </c>
      <c r="G45" s="2071">
        <v>6.4311844778906488</v>
      </c>
      <c r="H45" s="2068">
        <v>2734.4787469623698</v>
      </c>
      <c r="I45" s="2070">
        <v>2.6272346772891826</v>
      </c>
      <c r="N45" s="1910"/>
      <c r="O45" s="1910"/>
      <c r="P45" s="1910"/>
      <c r="Q45" s="1910"/>
      <c r="R45" s="1910"/>
      <c r="S45" s="1910"/>
      <c r="T45" s="1910"/>
      <c r="U45" s="1910"/>
      <c r="V45" s="1910"/>
      <c r="W45" s="1910"/>
      <c r="X45" s="1910"/>
    </row>
    <row r="46" spans="1:24" ht="24.75" customHeight="1">
      <c r="A46" s="2038" t="s">
        <v>1740</v>
      </c>
      <c r="B46" s="2068">
        <v>33645.405392710098</v>
      </c>
      <c r="C46" s="2068">
        <v>36722.857346358389</v>
      </c>
      <c r="D46" s="2068">
        <v>37223.829869473848</v>
      </c>
      <c r="E46" s="2068">
        <v>44408.227723451324</v>
      </c>
      <c r="F46" s="2068">
        <v>3077.4519536482912</v>
      </c>
      <c r="G46" s="2071">
        <v>9.1467227626720113</v>
      </c>
      <c r="H46" s="2068">
        <v>7184.3978539774762</v>
      </c>
      <c r="I46" s="2070">
        <v>19.300533768743623</v>
      </c>
      <c r="K46" s="1910"/>
      <c r="N46" s="1910"/>
      <c r="O46" s="1910"/>
      <c r="P46" s="1910"/>
      <c r="Q46" s="1910"/>
      <c r="R46" s="1910"/>
      <c r="S46" s="1910"/>
      <c r="T46" s="1910"/>
      <c r="U46" s="1910"/>
      <c r="V46" s="1910"/>
      <c r="W46" s="1910"/>
      <c r="X46" s="1910"/>
    </row>
    <row r="47" spans="1:24" ht="24.75" customHeight="1">
      <c r="A47" s="2038" t="s">
        <v>1739</v>
      </c>
      <c r="B47" s="2068">
        <v>62350.182933549695</v>
      </c>
      <c r="C47" s="2068">
        <v>65446.384355799622</v>
      </c>
      <c r="D47" s="2068">
        <v>66858.183458084808</v>
      </c>
      <c r="E47" s="2068">
        <v>62408.264351069716</v>
      </c>
      <c r="F47" s="2068">
        <v>3096.2014222499274</v>
      </c>
      <c r="G47" s="2071">
        <v>4.9658257226762812</v>
      </c>
      <c r="H47" s="2068">
        <v>-4449.9191070150919</v>
      </c>
      <c r="I47" s="2070">
        <v>-6.6557583183588367</v>
      </c>
      <c r="K47" s="1910"/>
      <c r="N47" s="1910"/>
      <c r="O47" s="1910"/>
      <c r="P47" s="1910"/>
      <c r="Q47" s="1910"/>
      <c r="R47" s="1910"/>
      <c r="S47" s="1910"/>
      <c r="T47" s="1910"/>
      <c r="U47" s="1910"/>
      <c r="V47" s="1910"/>
      <c r="W47" s="1910"/>
      <c r="X47" s="1910"/>
    </row>
    <row r="48" spans="1:24" ht="24.75" customHeight="1">
      <c r="A48" s="2037" t="s">
        <v>1738</v>
      </c>
      <c r="B48" s="2068">
        <v>11515.468848834611</v>
      </c>
      <c r="C48" s="2068">
        <v>12592.616824943299</v>
      </c>
      <c r="D48" s="2068">
        <v>12166.937253353302</v>
      </c>
      <c r="E48" s="2068">
        <v>12942.711525473296</v>
      </c>
      <c r="F48" s="2068">
        <v>1077.1479761086885</v>
      </c>
      <c r="G48" s="2071">
        <v>9.3539220178403593</v>
      </c>
      <c r="H48" s="2068">
        <v>775.77427211999384</v>
      </c>
      <c r="I48" s="2070">
        <v>6.3760850899940689</v>
      </c>
      <c r="K48" s="1910"/>
      <c r="N48" s="1910"/>
      <c r="O48" s="1910"/>
      <c r="P48" s="1910"/>
      <c r="Q48" s="1910"/>
      <c r="R48" s="1910"/>
      <c r="S48" s="1910"/>
      <c r="T48" s="1910"/>
      <c r="U48" s="1910"/>
      <c r="V48" s="1910"/>
      <c r="W48" s="1910"/>
      <c r="X48" s="1910"/>
    </row>
    <row r="49" spans="1:24" ht="24.75" customHeight="1">
      <c r="A49" s="1941" t="s">
        <v>1737</v>
      </c>
      <c r="B49" s="2068">
        <v>0</v>
      </c>
      <c r="C49" s="2068">
        <v>0</v>
      </c>
      <c r="D49" s="2068">
        <v>0</v>
      </c>
      <c r="E49" s="2068">
        <v>0</v>
      </c>
      <c r="F49" s="2068">
        <v>0</v>
      </c>
      <c r="G49" s="2069" t="s">
        <v>62</v>
      </c>
      <c r="H49" s="2068">
        <v>0</v>
      </c>
      <c r="I49" s="2067" t="s">
        <v>62</v>
      </c>
      <c r="K49" s="1910"/>
      <c r="N49" s="1910"/>
      <c r="O49" s="1910"/>
      <c r="P49" s="1910"/>
      <c r="Q49" s="1910"/>
      <c r="R49" s="1910"/>
      <c r="S49" s="1910"/>
      <c r="T49" s="1910"/>
      <c r="U49" s="1910"/>
      <c r="V49" s="1910"/>
      <c r="W49" s="1910"/>
      <c r="X49" s="1910"/>
    </row>
    <row r="50" spans="1:24" ht="24.75" customHeight="1">
      <c r="A50" s="2033" t="s">
        <v>1736</v>
      </c>
      <c r="B50" s="2065">
        <v>0</v>
      </c>
      <c r="C50" s="2065">
        <v>0</v>
      </c>
      <c r="D50" s="2065">
        <v>0</v>
      </c>
      <c r="E50" s="2065">
        <v>1677</v>
      </c>
      <c r="F50" s="2065">
        <v>0</v>
      </c>
      <c r="G50" s="2066" t="s">
        <v>62</v>
      </c>
      <c r="H50" s="2065">
        <v>1677</v>
      </c>
      <c r="I50" s="2064" t="s">
        <v>62</v>
      </c>
      <c r="K50" s="1910"/>
      <c r="N50" s="1910"/>
      <c r="O50" s="1910"/>
      <c r="P50" s="1910"/>
      <c r="Q50" s="1910"/>
      <c r="R50" s="1910"/>
      <c r="S50" s="1910"/>
      <c r="T50" s="1910"/>
      <c r="U50" s="1910"/>
      <c r="V50" s="1910"/>
      <c r="W50" s="1910"/>
      <c r="X50" s="1910"/>
    </row>
    <row r="51" spans="1:24" ht="21.75" customHeight="1" thickBot="1">
      <c r="A51" s="2049" t="s">
        <v>1735</v>
      </c>
      <c r="B51" s="2061">
        <v>15053.607588996632</v>
      </c>
      <c r="C51" s="2063">
        <v>15757.730433299021</v>
      </c>
      <c r="D51" s="2061">
        <v>19902.611055000638</v>
      </c>
      <c r="E51" s="2061">
        <v>22531.645762656211</v>
      </c>
      <c r="F51" s="2061">
        <v>704.12284430238833</v>
      </c>
      <c r="G51" s="2062">
        <v>4.6774358912946807</v>
      </c>
      <c r="H51" s="2061">
        <v>2629.0347076555736</v>
      </c>
      <c r="I51" s="2060">
        <v>13.209496484608307</v>
      </c>
      <c r="K51" s="1910"/>
      <c r="O51" s="1910"/>
      <c r="P51" s="1910"/>
      <c r="Q51" s="1910"/>
      <c r="R51" s="1910"/>
      <c r="S51" s="1910"/>
      <c r="T51" s="1910"/>
      <c r="U51" s="1910"/>
      <c r="V51" s="1910"/>
      <c r="W51" s="1910"/>
      <c r="X51" s="1910"/>
    </row>
    <row r="52" spans="1:24" ht="17.100000000000001" customHeight="1" thickTop="1"/>
    <row r="53" spans="1:24" ht="17.100000000000001" customHeight="1">
      <c r="A53" s="1909"/>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466" customWidth="1"/>
    <col min="2" max="2" width="16.85546875" style="408" customWidth="1"/>
    <col min="3" max="3" width="8.28515625" style="429" customWidth="1"/>
    <col min="4" max="4" width="8.28515625" style="408" customWidth="1"/>
    <col min="5" max="7" width="10.7109375" style="408" customWidth="1"/>
    <col min="8" max="9" width="8.7109375" style="408" bestFit="1" customWidth="1"/>
    <col min="10" max="10" width="8.28515625" style="408" customWidth="1"/>
    <col min="11" max="13" width="10.7109375" style="408" customWidth="1"/>
    <col min="14" max="15" width="8.7109375" style="408" bestFit="1" customWidth="1"/>
    <col min="16" max="16" width="9.140625" style="408" customWidth="1"/>
    <col min="17" max="19" width="10.7109375" style="408" customWidth="1"/>
    <col min="20" max="21" width="8.7109375" style="408" bestFit="1" customWidth="1"/>
    <col min="22" max="22" width="8.7109375" style="408" hidden="1" customWidth="1"/>
    <col min="23" max="23" width="8.7109375" customWidth="1"/>
    <col min="24" max="26" width="56" customWidth="1"/>
  </cols>
  <sheetData>
    <row r="1" spans="1:22">
      <c r="A1" s="2964" t="s">
        <v>582</v>
      </c>
      <c r="B1" s="2964"/>
      <c r="C1" s="2964"/>
      <c r="D1" s="2964"/>
      <c r="E1" s="2964"/>
      <c r="F1" s="2964"/>
      <c r="G1" s="2964"/>
      <c r="H1" s="2964"/>
      <c r="I1" s="2964"/>
      <c r="J1" s="2964"/>
      <c r="K1" s="2964"/>
      <c r="L1" s="2964"/>
      <c r="M1" s="2964"/>
      <c r="N1" s="2964"/>
      <c r="O1" s="2964"/>
      <c r="P1" s="2964"/>
      <c r="Q1" s="2964"/>
      <c r="R1" s="2964"/>
      <c r="S1" s="2964"/>
      <c r="T1" s="2964"/>
      <c r="U1" s="2964"/>
      <c r="V1" s="407"/>
    </row>
    <row r="2" spans="1:22">
      <c r="A2" s="2964" t="s">
        <v>583</v>
      </c>
      <c r="B2" s="2964"/>
      <c r="C2" s="2964"/>
      <c r="D2" s="2964"/>
      <c r="E2" s="2964"/>
      <c r="F2" s="2964"/>
      <c r="G2" s="2964"/>
      <c r="H2" s="2964"/>
      <c r="I2" s="2964"/>
      <c r="J2" s="2964"/>
      <c r="K2" s="2964"/>
      <c r="L2" s="2964"/>
      <c r="M2" s="2964"/>
      <c r="N2" s="2964"/>
      <c r="O2" s="2964"/>
      <c r="P2" s="2964"/>
      <c r="Q2" s="2964"/>
      <c r="R2" s="2964"/>
      <c r="S2" s="2964"/>
      <c r="T2" s="2964"/>
      <c r="U2" s="2964"/>
      <c r="V2" s="407"/>
    </row>
    <row r="3" spans="1:22">
      <c r="A3" s="2965" t="s">
        <v>501</v>
      </c>
      <c r="B3" s="2965"/>
      <c r="C3" s="2965"/>
      <c r="D3" s="2965"/>
      <c r="E3" s="2965"/>
      <c r="F3" s="2965"/>
      <c r="G3" s="2965"/>
      <c r="H3" s="2965"/>
      <c r="I3" s="2965"/>
      <c r="J3" s="2965"/>
      <c r="K3" s="2965"/>
      <c r="L3" s="2965"/>
      <c r="M3" s="2965"/>
      <c r="N3" s="2965"/>
      <c r="O3" s="2965"/>
      <c r="P3" s="2965"/>
      <c r="Q3" s="2965"/>
      <c r="R3" s="2965"/>
      <c r="S3" s="2965"/>
      <c r="T3" s="2965"/>
      <c r="U3" s="2965"/>
      <c r="V3" s="409"/>
    </row>
    <row r="4" spans="1:22" ht="15.75" thickBot="1">
      <c r="A4" s="2980" t="s">
        <v>119</v>
      </c>
      <c r="B4" s="2980"/>
      <c r="C4" s="2980"/>
      <c r="D4" s="2980"/>
      <c r="E4" s="2980"/>
      <c r="F4" s="2980"/>
      <c r="G4" s="2980"/>
      <c r="H4" s="2980"/>
      <c r="I4" s="2980"/>
      <c r="J4" s="2980"/>
      <c r="K4" s="2980"/>
      <c r="L4" s="2980"/>
      <c r="M4" s="2980"/>
      <c r="N4" s="2980"/>
      <c r="O4" s="2980"/>
      <c r="P4" s="2980"/>
      <c r="Q4" s="2980"/>
      <c r="R4" s="2980"/>
      <c r="S4" s="2980"/>
      <c r="T4" s="2980"/>
      <c r="U4" s="2980"/>
      <c r="V4" s="490"/>
    </row>
    <row r="5" spans="1:22" ht="16.5" customHeight="1" thickTop="1">
      <c r="A5" s="2981" t="s">
        <v>108</v>
      </c>
      <c r="B5" s="2983" t="s">
        <v>502</v>
      </c>
      <c r="C5" s="2984" t="s">
        <v>584</v>
      </c>
      <c r="D5" s="2987" t="s">
        <v>574</v>
      </c>
      <c r="E5" s="2988"/>
      <c r="F5" s="2988"/>
      <c r="G5" s="2988"/>
      <c r="H5" s="2988"/>
      <c r="I5" s="2989"/>
      <c r="J5" s="2987" t="s">
        <v>585</v>
      </c>
      <c r="K5" s="2988"/>
      <c r="L5" s="2988"/>
      <c r="M5" s="2988"/>
      <c r="N5" s="2988"/>
      <c r="O5" s="2989"/>
      <c r="P5" s="2987" t="s">
        <v>543</v>
      </c>
      <c r="Q5" s="2988"/>
      <c r="R5" s="2988"/>
      <c r="S5" s="2988"/>
      <c r="T5" s="2988"/>
      <c r="U5" s="2990"/>
      <c r="V5" s="491"/>
    </row>
    <row r="6" spans="1:22" ht="16.5" customHeight="1">
      <c r="A6" s="2982"/>
      <c r="B6" s="2959"/>
      <c r="C6" s="2985"/>
      <c r="D6" s="2960" t="s">
        <v>586</v>
      </c>
      <c r="E6" s="412" t="s">
        <v>299</v>
      </c>
      <c r="F6" s="2959" t="s">
        <v>312</v>
      </c>
      <c r="G6" s="2959"/>
      <c r="H6" s="2953" t="s">
        <v>506</v>
      </c>
      <c r="I6" s="2954"/>
      <c r="J6" s="2960" t="s">
        <v>586</v>
      </c>
      <c r="K6" s="412" t="s">
        <v>299</v>
      </c>
      <c r="L6" s="2959" t="s">
        <v>312</v>
      </c>
      <c r="M6" s="2959"/>
      <c r="N6" s="2953" t="s">
        <v>506</v>
      </c>
      <c r="O6" s="2954"/>
      <c r="P6" s="2960" t="s">
        <v>586</v>
      </c>
      <c r="Q6" s="412" t="s">
        <v>299</v>
      </c>
      <c r="R6" s="2959" t="s">
        <v>312</v>
      </c>
      <c r="S6" s="2959"/>
      <c r="T6" s="2953" t="s">
        <v>506</v>
      </c>
      <c r="U6" s="2957"/>
      <c r="V6" s="492"/>
    </row>
    <row r="7" spans="1:22" ht="16.5" customHeight="1">
      <c r="A7" s="2982"/>
      <c r="B7" s="2959"/>
      <c r="C7" s="2985"/>
      <c r="D7" s="2961"/>
      <c r="E7" s="412" t="s">
        <v>508</v>
      </c>
      <c r="F7" s="2959" t="s">
        <v>509</v>
      </c>
      <c r="G7" s="2959"/>
      <c r="H7" s="2955"/>
      <c r="I7" s="2956"/>
      <c r="J7" s="2961"/>
      <c r="K7" s="412" t="s">
        <v>508</v>
      </c>
      <c r="L7" s="2959" t="s">
        <v>509</v>
      </c>
      <c r="M7" s="2959"/>
      <c r="N7" s="2955"/>
      <c r="O7" s="2956"/>
      <c r="P7" s="2961"/>
      <c r="Q7" s="412" t="s">
        <v>508</v>
      </c>
      <c r="R7" s="2959" t="s">
        <v>509</v>
      </c>
      <c r="S7" s="2959"/>
      <c r="T7" s="2955"/>
      <c r="U7" s="2958"/>
      <c r="V7" s="492"/>
    </row>
    <row r="8" spans="1:22" ht="16.5">
      <c r="A8" s="2982"/>
      <c r="B8" s="2959"/>
      <c r="C8" s="2985"/>
      <c r="D8" s="2961"/>
      <c r="E8" s="415" t="s">
        <v>510</v>
      </c>
      <c r="F8" s="415" t="s">
        <v>511</v>
      </c>
      <c r="G8" s="415" t="s">
        <v>512</v>
      </c>
      <c r="H8" s="2960" t="s">
        <v>514</v>
      </c>
      <c r="I8" s="2960" t="s">
        <v>513</v>
      </c>
      <c r="J8" s="2961"/>
      <c r="K8" s="415" t="s">
        <v>510</v>
      </c>
      <c r="L8" s="415" t="s">
        <v>511</v>
      </c>
      <c r="M8" s="415" t="s">
        <v>512</v>
      </c>
      <c r="N8" s="2960" t="s">
        <v>578</v>
      </c>
      <c r="O8" s="2960" t="s">
        <v>579</v>
      </c>
      <c r="P8" s="2961"/>
      <c r="Q8" s="415" t="s">
        <v>510</v>
      </c>
      <c r="R8" s="415" t="s">
        <v>511</v>
      </c>
      <c r="S8" s="415" t="s">
        <v>512</v>
      </c>
      <c r="T8" s="2960" t="s">
        <v>580</v>
      </c>
      <c r="U8" s="2962" t="s">
        <v>581</v>
      </c>
      <c r="V8" s="492"/>
    </row>
    <row r="9" spans="1:22">
      <c r="A9" s="2982"/>
      <c r="B9" s="2959"/>
      <c r="C9" s="2985"/>
      <c r="D9" s="2961"/>
      <c r="E9" s="417" t="s">
        <v>517</v>
      </c>
      <c r="F9" s="417" t="s">
        <v>518</v>
      </c>
      <c r="G9" s="417" t="s">
        <v>517</v>
      </c>
      <c r="H9" s="2961"/>
      <c r="I9" s="2961"/>
      <c r="J9" s="2961"/>
      <c r="K9" s="417" t="s">
        <v>517</v>
      </c>
      <c r="L9" s="417" t="s">
        <v>518</v>
      </c>
      <c r="M9" s="417" t="s">
        <v>517</v>
      </c>
      <c r="N9" s="2961"/>
      <c r="O9" s="2961"/>
      <c r="P9" s="2961"/>
      <c r="Q9" s="417" t="s">
        <v>517</v>
      </c>
      <c r="R9" s="417" t="s">
        <v>518</v>
      </c>
      <c r="S9" s="417" t="s">
        <v>517</v>
      </c>
      <c r="T9" s="2961"/>
      <c r="U9" s="2963"/>
      <c r="V9" s="492"/>
    </row>
    <row r="10" spans="1:22">
      <c r="A10" s="2982"/>
      <c r="B10" s="2959"/>
      <c r="C10" s="2985"/>
      <c r="D10" s="2961"/>
      <c r="E10" s="417" t="s">
        <v>519</v>
      </c>
      <c r="F10" s="417" t="s">
        <v>520</v>
      </c>
      <c r="G10" s="417" t="s">
        <v>519</v>
      </c>
      <c r="H10" s="2961"/>
      <c r="I10" s="2961"/>
      <c r="J10" s="2961"/>
      <c r="K10" s="417" t="s">
        <v>519</v>
      </c>
      <c r="L10" s="417" t="s">
        <v>520</v>
      </c>
      <c r="M10" s="417" t="s">
        <v>519</v>
      </c>
      <c r="N10" s="2961"/>
      <c r="O10" s="2961"/>
      <c r="P10" s="2961"/>
      <c r="Q10" s="417" t="s">
        <v>519</v>
      </c>
      <c r="R10" s="417" t="s">
        <v>520</v>
      </c>
      <c r="S10" s="417" t="s">
        <v>519</v>
      </c>
      <c r="T10" s="2961"/>
      <c r="U10" s="2963"/>
      <c r="V10" s="492"/>
    </row>
    <row r="11" spans="1:22">
      <c r="A11" s="2982"/>
      <c r="B11" s="2960"/>
      <c r="C11" s="2986"/>
      <c r="D11" s="2961"/>
      <c r="E11" s="418">
        <v>1</v>
      </c>
      <c r="F11" s="418">
        <v>2</v>
      </c>
      <c r="G11" s="418">
        <v>3</v>
      </c>
      <c r="H11" s="2961"/>
      <c r="I11" s="2961"/>
      <c r="J11" s="2961"/>
      <c r="K11" s="418">
        <v>4</v>
      </c>
      <c r="L11" s="418">
        <v>5</v>
      </c>
      <c r="M11" s="418">
        <v>6</v>
      </c>
      <c r="N11" s="2961"/>
      <c r="O11" s="2961"/>
      <c r="P11" s="2961"/>
      <c r="Q11" s="418">
        <v>7</v>
      </c>
      <c r="R11" s="418">
        <v>8</v>
      </c>
      <c r="S11" s="418">
        <v>9</v>
      </c>
      <c r="T11" s="2961"/>
      <c r="U11" s="2963"/>
      <c r="V11" s="492"/>
    </row>
    <row r="12" spans="1:22" ht="11.45" customHeight="1">
      <c r="A12" s="419"/>
      <c r="B12" s="420"/>
      <c r="C12" s="493"/>
      <c r="D12" s="420"/>
      <c r="E12" s="421"/>
      <c r="F12" s="421"/>
      <c r="G12" s="421"/>
      <c r="H12" s="420"/>
      <c r="I12" s="420"/>
      <c r="J12" s="420"/>
      <c r="K12" s="421"/>
      <c r="L12" s="421"/>
      <c r="M12" s="421"/>
      <c r="N12" s="420"/>
      <c r="O12" s="420"/>
      <c r="P12" s="420"/>
      <c r="Q12" s="421"/>
      <c r="R12" s="421"/>
      <c r="S12" s="421"/>
      <c r="T12" s="420"/>
      <c r="U12" s="422"/>
      <c r="V12" s="494"/>
    </row>
    <row r="13" spans="1:22">
      <c r="A13" s="2977" t="s">
        <v>587</v>
      </c>
      <c r="B13" s="2978"/>
      <c r="C13" s="495">
        <v>99.999999999999986</v>
      </c>
      <c r="D13" s="496">
        <v>100</v>
      </c>
      <c r="E13" s="496">
        <v>103.58144</v>
      </c>
      <c r="F13" s="496">
        <v>106.96442</v>
      </c>
      <c r="G13" s="496">
        <v>108.21069</v>
      </c>
      <c r="H13" s="497">
        <v>1.1651257492912208</v>
      </c>
      <c r="I13" s="497">
        <v>4.4691886886299272</v>
      </c>
      <c r="J13" s="436">
        <v>35.494131200000005</v>
      </c>
      <c r="K13" s="496">
        <v>102.319855</v>
      </c>
      <c r="L13" s="496">
        <v>105.23117999999999</v>
      </c>
      <c r="M13" s="496">
        <v>106.42010000000001</v>
      </c>
      <c r="N13" s="497">
        <v>1.129817227175451</v>
      </c>
      <c r="O13" s="497">
        <v>4.0072818711480664</v>
      </c>
      <c r="P13" s="496">
        <v>64.505873000000008</v>
      </c>
      <c r="Q13" s="496">
        <v>104.27634999999999</v>
      </c>
      <c r="R13" s="496">
        <v>107.921486</v>
      </c>
      <c r="S13" s="496">
        <v>109.19871999999999</v>
      </c>
      <c r="T13" s="497">
        <v>1.183484445349464</v>
      </c>
      <c r="U13" s="498">
        <v>4.7205046973738547</v>
      </c>
      <c r="V13" s="499"/>
    </row>
    <row r="14" spans="1:22" ht="18" customHeight="1">
      <c r="A14" s="500"/>
      <c r="B14" s="501" t="s">
        <v>575</v>
      </c>
      <c r="C14" s="502">
        <v>26.079163855107591</v>
      </c>
      <c r="D14" s="503">
        <v>100</v>
      </c>
      <c r="E14" s="503">
        <v>104.17400000000001</v>
      </c>
      <c r="F14" s="503">
        <v>106.977585</v>
      </c>
      <c r="G14" s="503">
        <v>108.03796</v>
      </c>
      <c r="H14" s="504">
        <v>0.9912123179823169</v>
      </c>
      <c r="I14" s="504">
        <v>3.7091404765104556</v>
      </c>
      <c r="J14" s="505">
        <v>40.680997599999998</v>
      </c>
      <c r="K14" s="505">
        <v>102.95949</v>
      </c>
      <c r="L14" s="505">
        <v>104.605484</v>
      </c>
      <c r="M14" s="505">
        <v>105.76000999999999</v>
      </c>
      <c r="N14" s="506">
        <v>1.1036954812043973</v>
      </c>
      <c r="O14" s="506">
        <v>2.7200212433064621</v>
      </c>
      <c r="P14" s="505">
        <v>59.319625000000009</v>
      </c>
      <c r="Q14" s="505">
        <v>105.00901</v>
      </c>
      <c r="R14" s="505">
        <v>108.60896</v>
      </c>
      <c r="S14" s="505">
        <v>109.60486</v>
      </c>
      <c r="T14" s="504">
        <v>0.91695933742484215</v>
      </c>
      <c r="U14" s="507">
        <v>4.3766244439405853</v>
      </c>
      <c r="V14" s="508"/>
    </row>
    <row r="15" spans="1:22" ht="18" customHeight="1">
      <c r="A15" s="509"/>
      <c r="B15" s="510" t="s">
        <v>576</v>
      </c>
      <c r="C15" s="511">
        <v>71.300272633300111</v>
      </c>
      <c r="D15" s="512">
        <v>100</v>
      </c>
      <c r="E15" s="512">
        <v>103.37239</v>
      </c>
      <c r="F15" s="512">
        <v>106.95977999999999</v>
      </c>
      <c r="G15" s="512">
        <v>108.27163</v>
      </c>
      <c r="H15" s="513">
        <v>1.2264890597194693</v>
      </c>
      <c r="I15" s="513">
        <v>4.7394086564120244</v>
      </c>
      <c r="J15" s="514">
        <v>33.664214300000005</v>
      </c>
      <c r="K15" s="514">
        <v>102.04715</v>
      </c>
      <c r="L15" s="514">
        <v>105.49793</v>
      </c>
      <c r="M15" s="514">
        <v>106.70151</v>
      </c>
      <c r="N15" s="515">
        <v>1.1408565078006632</v>
      </c>
      <c r="O15" s="515">
        <v>4.5609896993693582</v>
      </c>
      <c r="P15" s="514">
        <v>66.335786900000002</v>
      </c>
      <c r="Q15" s="514">
        <v>104.04521</v>
      </c>
      <c r="R15" s="514">
        <v>107.7046</v>
      </c>
      <c r="S15" s="514">
        <v>109.070595</v>
      </c>
      <c r="T15" s="513">
        <v>1.2682791635640456</v>
      </c>
      <c r="U15" s="516">
        <v>4.8300013042407102</v>
      </c>
      <c r="V15" s="517"/>
    </row>
    <row r="16" spans="1:22" ht="13.5" customHeight="1" thickBot="1">
      <c r="A16" s="518"/>
      <c r="B16" s="519"/>
      <c r="C16" s="520"/>
      <c r="D16" s="521"/>
      <c r="E16" s="522"/>
      <c r="F16" s="522"/>
      <c r="G16" s="522"/>
      <c r="H16" s="523"/>
      <c r="I16" s="523"/>
      <c r="J16" s="524"/>
      <c r="K16" s="522"/>
      <c r="L16" s="522"/>
      <c r="M16" s="522"/>
      <c r="N16" s="523"/>
      <c r="O16" s="523"/>
      <c r="P16" s="524"/>
      <c r="Q16" s="522"/>
      <c r="R16" s="522"/>
      <c r="S16" s="524"/>
      <c r="T16" s="523"/>
      <c r="U16" s="525"/>
      <c r="V16" s="526"/>
    </row>
    <row r="17" spans="1:22" ht="18" customHeight="1">
      <c r="A17" s="527" t="s">
        <v>588</v>
      </c>
      <c r="B17" s="528" t="s">
        <v>589</v>
      </c>
      <c r="C17" s="529">
        <v>17.050796739854739</v>
      </c>
      <c r="D17" s="530">
        <v>100</v>
      </c>
      <c r="E17" s="531">
        <v>105.12685999999999</v>
      </c>
      <c r="F17" s="531">
        <v>109.11977</v>
      </c>
      <c r="G17" s="531">
        <v>110.36553000000001</v>
      </c>
      <c r="H17" s="532">
        <v>1.1416446350647647</v>
      </c>
      <c r="I17" s="532">
        <v>4.9831888824606949</v>
      </c>
      <c r="J17" s="533">
        <v>36.672269999999997</v>
      </c>
      <c r="K17" s="533">
        <v>102.37294</v>
      </c>
      <c r="L17" s="533">
        <v>105.256096</v>
      </c>
      <c r="M17" s="533">
        <v>106.44808999999999</v>
      </c>
      <c r="N17" s="532">
        <v>1.1324702751658151</v>
      </c>
      <c r="O17" s="532">
        <v>3.9806906004653086</v>
      </c>
      <c r="P17" s="533">
        <v>63.327730000000003</v>
      </c>
      <c r="Q17" s="533">
        <v>106.72162</v>
      </c>
      <c r="R17" s="533">
        <v>111.36056000000001</v>
      </c>
      <c r="S17" s="533">
        <v>112.63658</v>
      </c>
      <c r="T17" s="532">
        <v>1.1458455309491882</v>
      </c>
      <c r="U17" s="534">
        <v>5.5424196146947509</v>
      </c>
      <c r="V17" s="535">
        <v>1</v>
      </c>
    </row>
    <row r="18" spans="1:22" ht="18" customHeight="1">
      <c r="A18" s="500" t="s">
        <v>590</v>
      </c>
      <c r="B18" s="501" t="s">
        <v>575</v>
      </c>
      <c r="C18" s="502">
        <v>5.661104590402557</v>
      </c>
      <c r="D18" s="503">
        <v>100</v>
      </c>
      <c r="E18" s="503">
        <v>106.69817</v>
      </c>
      <c r="F18" s="503">
        <v>109.70152</v>
      </c>
      <c r="G18" s="503">
        <v>110.68805</v>
      </c>
      <c r="H18" s="504">
        <v>0.8992856252128405</v>
      </c>
      <c r="I18" s="504">
        <v>3.7394080891921533</v>
      </c>
      <c r="J18" s="505">
        <v>38.987220000000001</v>
      </c>
      <c r="K18" s="505">
        <v>103.70283499999999</v>
      </c>
      <c r="L18" s="505">
        <v>105.53198999999999</v>
      </c>
      <c r="M18" s="505">
        <v>106.643906</v>
      </c>
      <c r="N18" s="504">
        <v>1.0536293307839628</v>
      </c>
      <c r="O18" s="504">
        <v>2.8360565070376396</v>
      </c>
      <c r="P18" s="505">
        <v>61.012779999999999</v>
      </c>
      <c r="Q18" s="505">
        <v>108.6122</v>
      </c>
      <c r="R18" s="505">
        <v>112.36584999999999</v>
      </c>
      <c r="S18" s="505">
        <v>113.27226</v>
      </c>
      <c r="T18" s="504">
        <v>0.80665967462533672</v>
      </c>
      <c r="U18" s="507">
        <v>4.2905493121398735</v>
      </c>
      <c r="V18" s="508">
        <v>2</v>
      </c>
    </row>
    <row r="19" spans="1:22" ht="18" customHeight="1" thickBot="1">
      <c r="A19" s="509" t="s">
        <v>591</v>
      </c>
      <c r="B19" s="510" t="s">
        <v>576</v>
      </c>
      <c r="C19" s="511">
        <v>11.389692149452182</v>
      </c>
      <c r="D19" s="512">
        <v>100</v>
      </c>
      <c r="E19" s="512">
        <v>104.34586</v>
      </c>
      <c r="F19" s="512">
        <v>108.83060999999999</v>
      </c>
      <c r="G19" s="512">
        <v>110.20523</v>
      </c>
      <c r="H19" s="513">
        <v>1.2630821420554383</v>
      </c>
      <c r="I19" s="513">
        <v>5.615335385610905</v>
      </c>
      <c r="J19" s="514">
        <v>35.521650000000001</v>
      </c>
      <c r="K19" s="514">
        <v>101.64745000000001</v>
      </c>
      <c r="L19" s="514">
        <v>105.10558</v>
      </c>
      <c r="M19" s="514">
        <v>106.341255</v>
      </c>
      <c r="N19" s="513">
        <v>1.1756511880720382</v>
      </c>
      <c r="O19" s="513">
        <v>4.6177302037581711</v>
      </c>
      <c r="P19" s="514">
        <v>64.478350000000006</v>
      </c>
      <c r="Q19" s="514">
        <v>105.832436</v>
      </c>
      <c r="R19" s="514">
        <v>110.88775</v>
      </c>
      <c r="S19" s="514">
        <v>112.33759999999999</v>
      </c>
      <c r="T19" s="513">
        <v>1.3074933885844047</v>
      </c>
      <c r="U19" s="516">
        <v>6.1466637695082369</v>
      </c>
      <c r="V19" s="517">
        <v>1</v>
      </c>
    </row>
    <row r="20" spans="1:22" ht="18" customHeight="1">
      <c r="A20" s="536" t="s">
        <v>592</v>
      </c>
      <c r="B20" s="528" t="s">
        <v>593</v>
      </c>
      <c r="C20" s="529">
        <v>14.133084805979045</v>
      </c>
      <c r="D20" s="530">
        <v>100</v>
      </c>
      <c r="E20" s="531">
        <v>103.37872</v>
      </c>
      <c r="F20" s="531">
        <v>107.603424</v>
      </c>
      <c r="G20" s="531">
        <v>108.45925</v>
      </c>
      <c r="H20" s="532">
        <v>0.79535201407716727</v>
      </c>
      <c r="I20" s="532">
        <v>4.9144833675634629</v>
      </c>
      <c r="J20" s="533">
        <v>43.531999999999996</v>
      </c>
      <c r="K20" s="533">
        <v>101.72414999999999</v>
      </c>
      <c r="L20" s="533">
        <v>105.19237</v>
      </c>
      <c r="M20" s="533">
        <v>105.53476000000001</v>
      </c>
      <c r="N20" s="532">
        <v>0.32548938673025418</v>
      </c>
      <c r="O20" s="532">
        <v>3.746022945387125</v>
      </c>
      <c r="P20" s="533">
        <v>56.468000000000004</v>
      </c>
      <c r="Q20" s="533">
        <v>104.65425</v>
      </c>
      <c r="R20" s="533">
        <v>109.46214000000001</v>
      </c>
      <c r="S20" s="533">
        <v>110.71379</v>
      </c>
      <c r="T20" s="532">
        <v>1.1434547141139433</v>
      </c>
      <c r="U20" s="534">
        <v>5.7900563044501325</v>
      </c>
      <c r="V20" s="535">
        <v>2</v>
      </c>
    </row>
    <row r="21" spans="1:22" ht="18" customHeight="1">
      <c r="A21" s="500" t="s">
        <v>594</v>
      </c>
      <c r="B21" s="501" t="s">
        <v>575</v>
      </c>
      <c r="C21" s="502">
        <v>3.3742704610860201</v>
      </c>
      <c r="D21" s="503">
        <v>100</v>
      </c>
      <c r="E21" s="503">
        <v>104.16586</v>
      </c>
      <c r="F21" s="503">
        <v>108.44704</v>
      </c>
      <c r="G21" s="503">
        <v>110.191765</v>
      </c>
      <c r="H21" s="504">
        <v>1.6088267600480322</v>
      </c>
      <c r="I21" s="504">
        <v>5.7849135983709203</v>
      </c>
      <c r="J21" s="505">
        <v>45.082120000000003</v>
      </c>
      <c r="K21" s="505">
        <v>101.85272999999999</v>
      </c>
      <c r="L21" s="505">
        <v>103.97649</v>
      </c>
      <c r="M21" s="505">
        <v>105.882774</v>
      </c>
      <c r="N21" s="504">
        <v>1.8333798342298451</v>
      </c>
      <c r="O21" s="504">
        <v>3.956736358465804</v>
      </c>
      <c r="P21" s="505">
        <v>54.917879999999997</v>
      </c>
      <c r="Q21" s="505">
        <v>106.06471000000001</v>
      </c>
      <c r="R21" s="505">
        <v>112.11691</v>
      </c>
      <c r="S21" s="505">
        <v>113.72902000000001</v>
      </c>
      <c r="T21" s="504">
        <v>1.4378830097975452</v>
      </c>
      <c r="U21" s="507">
        <v>7.226069820961186</v>
      </c>
      <c r="V21" s="508">
        <v>4</v>
      </c>
    </row>
    <row r="22" spans="1:22" ht="18" customHeight="1" thickBot="1">
      <c r="A22" s="537" t="s">
        <v>595</v>
      </c>
      <c r="B22" s="538" t="s">
        <v>576</v>
      </c>
      <c r="C22" s="539">
        <v>10.758814344893025</v>
      </c>
      <c r="D22" s="540">
        <v>100</v>
      </c>
      <c r="E22" s="540">
        <v>103.13185</v>
      </c>
      <c r="F22" s="540">
        <v>107.33884399999999</v>
      </c>
      <c r="G22" s="540">
        <v>107.915886</v>
      </c>
      <c r="H22" s="541">
        <v>0.53758916949023217</v>
      </c>
      <c r="I22" s="541">
        <v>4.6387570861959659</v>
      </c>
      <c r="J22" s="542">
        <v>43.045839999999998</v>
      </c>
      <c r="K22" s="542">
        <v>101.68192000000001</v>
      </c>
      <c r="L22" s="542">
        <v>105.59174</v>
      </c>
      <c r="M22" s="542">
        <v>105.42045</v>
      </c>
      <c r="N22" s="541">
        <v>-0.16221912812498829</v>
      </c>
      <c r="O22" s="541">
        <v>3.6766909987537559</v>
      </c>
      <c r="P22" s="542">
        <v>56.954160000000002</v>
      </c>
      <c r="Q22" s="542">
        <v>104.22771</v>
      </c>
      <c r="R22" s="542">
        <v>108.6593</v>
      </c>
      <c r="S22" s="542">
        <v>109.80193</v>
      </c>
      <c r="T22" s="541">
        <v>1.051571287501389</v>
      </c>
      <c r="U22" s="543">
        <v>5.3481171177991058</v>
      </c>
      <c r="V22" s="517">
        <v>3</v>
      </c>
    </row>
    <row r="23" spans="1:22" ht="18" customHeight="1">
      <c r="A23" s="536" t="s">
        <v>596</v>
      </c>
      <c r="B23" s="544" t="s">
        <v>597</v>
      </c>
      <c r="C23" s="545">
        <v>30.984670524028619</v>
      </c>
      <c r="D23" s="530">
        <v>100</v>
      </c>
      <c r="E23" s="531">
        <v>103.08815</v>
      </c>
      <c r="F23" s="531">
        <v>106.21481</v>
      </c>
      <c r="G23" s="531">
        <v>107.41630000000001</v>
      </c>
      <c r="H23" s="532">
        <v>1.1311887673668224</v>
      </c>
      <c r="I23" s="532">
        <v>4.1984942013218784</v>
      </c>
      <c r="J23" s="546">
        <v>30.229839999999999</v>
      </c>
      <c r="K23" s="533">
        <v>102.27128</v>
      </c>
      <c r="L23" s="533">
        <v>105.42419</v>
      </c>
      <c r="M23" s="533">
        <v>106.432755</v>
      </c>
      <c r="N23" s="532">
        <v>0.95667322651470954</v>
      </c>
      <c r="O23" s="532">
        <v>4.0690553594322694</v>
      </c>
      <c r="P23" s="546">
        <v>69.770160000000004</v>
      </c>
      <c r="Q23" s="533">
        <v>103.44208500000001</v>
      </c>
      <c r="R23" s="533">
        <v>106.55737000000001</v>
      </c>
      <c r="S23" s="546">
        <v>107.842445</v>
      </c>
      <c r="T23" s="532">
        <v>1.2059935413195575</v>
      </c>
      <c r="U23" s="534">
        <v>4.2539359101278649</v>
      </c>
      <c r="V23" s="547">
        <v>3</v>
      </c>
    </row>
    <row r="24" spans="1:22" ht="18" customHeight="1">
      <c r="A24" s="500" t="s">
        <v>598</v>
      </c>
      <c r="B24" s="501" t="s">
        <v>575</v>
      </c>
      <c r="C24" s="548">
        <v>4.2058434784611247</v>
      </c>
      <c r="D24" s="549">
        <v>100</v>
      </c>
      <c r="E24" s="503">
        <v>103.56113999999999</v>
      </c>
      <c r="F24" s="503">
        <v>105.12743</v>
      </c>
      <c r="G24" s="503">
        <v>105.52661999999999</v>
      </c>
      <c r="H24" s="504">
        <v>0.37972011681442552</v>
      </c>
      <c r="I24" s="504">
        <v>1.8978933603859502</v>
      </c>
      <c r="J24" s="550">
        <v>40.008470000000003</v>
      </c>
      <c r="K24" s="505">
        <v>104.12206999999999</v>
      </c>
      <c r="L24" s="505">
        <v>104.13164999999999</v>
      </c>
      <c r="M24" s="505">
        <v>104.357086</v>
      </c>
      <c r="N24" s="504">
        <v>0.21649133572741164</v>
      </c>
      <c r="O24" s="504">
        <v>0.22571199362440098</v>
      </c>
      <c r="P24" s="550">
        <v>59.991520000000001</v>
      </c>
      <c r="Q24" s="505">
        <v>103.18706</v>
      </c>
      <c r="R24" s="505">
        <v>105.79152000000001</v>
      </c>
      <c r="S24" s="505">
        <v>106.30659</v>
      </c>
      <c r="T24" s="504">
        <v>0.48687267183606764</v>
      </c>
      <c r="U24" s="507">
        <v>3.0231794568039732</v>
      </c>
      <c r="V24" s="508">
        <v>7</v>
      </c>
    </row>
    <row r="25" spans="1:22" ht="18" customHeight="1">
      <c r="A25" s="500" t="s">
        <v>599</v>
      </c>
      <c r="B25" s="551" t="s">
        <v>600</v>
      </c>
      <c r="C25" s="548">
        <v>7.7487760960343604</v>
      </c>
      <c r="D25" s="549">
        <v>100</v>
      </c>
      <c r="E25" s="552">
        <v>102.67237</v>
      </c>
      <c r="F25" s="552">
        <v>105.59542999999999</v>
      </c>
      <c r="G25" s="552">
        <v>107.02898999999999</v>
      </c>
      <c r="H25" s="553">
        <v>1.3575966308390548</v>
      </c>
      <c r="I25" s="553">
        <v>4.2432253195285057</v>
      </c>
      <c r="J25" s="550">
        <v>32.330240000000003</v>
      </c>
      <c r="K25" s="505">
        <v>102.47799000000001</v>
      </c>
      <c r="L25" s="505">
        <v>104.86360000000001</v>
      </c>
      <c r="M25" s="505">
        <v>106.20111</v>
      </c>
      <c r="N25" s="504">
        <v>1.275475951617139</v>
      </c>
      <c r="O25" s="504">
        <v>3.6330923352419404</v>
      </c>
      <c r="P25" s="550">
        <v>67.669759999999997</v>
      </c>
      <c r="Q25" s="505">
        <v>102.765236</v>
      </c>
      <c r="R25" s="505">
        <v>105.94507</v>
      </c>
      <c r="S25" s="505">
        <v>107.42453</v>
      </c>
      <c r="T25" s="504">
        <v>1.3964406272042709</v>
      </c>
      <c r="U25" s="507">
        <v>4.5339204008639769</v>
      </c>
      <c r="V25" s="554">
        <v>6</v>
      </c>
    </row>
    <row r="26" spans="1:22" ht="18" customHeight="1" thickBot="1">
      <c r="A26" s="555" t="s">
        <v>601</v>
      </c>
      <c r="B26" s="556" t="s">
        <v>602</v>
      </c>
      <c r="C26" s="557">
        <v>19.030050949533134</v>
      </c>
      <c r="D26" s="558">
        <v>100</v>
      </c>
      <c r="E26" s="559">
        <v>103.152916</v>
      </c>
      <c r="F26" s="559">
        <v>106.70734400000001</v>
      </c>
      <c r="G26" s="559">
        <v>107.99164</v>
      </c>
      <c r="H26" s="560">
        <v>1.2035685191452217</v>
      </c>
      <c r="I26" s="560">
        <v>4.690826190507309</v>
      </c>
      <c r="J26" s="561">
        <v>27.21341</v>
      </c>
      <c r="K26" s="562">
        <v>101.56990999999999</v>
      </c>
      <c r="L26" s="562">
        <v>106.11535000000001</v>
      </c>
      <c r="M26" s="562">
        <v>107.21924</v>
      </c>
      <c r="N26" s="563">
        <v>1.0402736267655825</v>
      </c>
      <c r="O26" s="563">
        <v>5.562011426415566</v>
      </c>
      <c r="P26" s="561">
        <v>72.786590000000004</v>
      </c>
      <c r="Q26" s="562">
        <v>103.74477</v>
      </c>
      <c r="R26" s="562">
        <v>106.92868</v>
      </c>
      <c r="S26" s="562">
        <v>108.28042600000001</v>
      </c>
      <c r="T26" s="563">
        <v>1.2641566322524511</v>
      </c>
      <c r="U26" s="564">
        <v>4.3719370142706993</v>
      </c>
      <c r="V26" s="517">
        <v>5</v>
      </c>
    </row>
    <row r="27" spans="1:22" ht="18" customHeight="1">
      <c r="A27" s="565" t="s">
        <v>603</v>
      </c>
      <c r="B27" s="566" t="s">
        <v>604</v>
      </c>
      <c r="C27" s="567">
        <v>11.160024385252502</v>
      </c>
      <c r="D27" s="568">
        <v>100</v>
      </c>
      <c r="E27" s="569">
        <v>103.04857</v>
      </c>
      <c r="F27" s="569">
        <v>105.50230999999999</v>
      </c>
      <c r="G27" s="569">
        <v>107.01545</v>
      </c>
      <c r="H27" s="570">
        <v>1.4342245207711528</v>
      </c>
      <c r="I27" s="570">
        <v>3.8495245494430463</v>
      </c>
      <c r="J27" s="571">
        <v>34.895690000000002</v>
      </c>
      <c r="K27" s="572">
        <v>103.06820999999999</v>
      </c>
      <c r="L27" s="572">
        <v>105.20646000000001</v>
      </c>
      <c r="M27" s="572">
        <v>107.29194</v>
      </c>
      <c r="N27" s="570">
        <v>1.9822737120895511</v>
      </c>
      <c r="O27" s="570">
        <v>4.0979949103608249</v>
      </c>
      <c r="P27" s="571">
        <v>65.104309999999998</v>
      </c>
      <c r="Q27" s="572">
        <v>103.03995999999999</v>
      </c>
      <c r="R27" s="572">
        <v>105.67214</v>
      </c>
      <c r="S27" s="571">
        <v>106.87483</v>
      </c>
      <c r="T27" s="570">
        <v>1.1381334758622188</v>
      </c>
      <c r="U27" s="573">
        <v>3.7217308702371525</v>
      </c>
      <c r="V27" s="535">
        <v>4</v>
      </c>
    </row>
    <row r="28" spans="1:22" ht="18" customHeight="1">
      <c r="A28" s="500" t="s">
        <v>605</v>
      </c>
      <c r="B28" s="501" t="s">
        <v>575</v>
      </c>
      <c r="C28" s="548">
        <v>2.8846128736601937</v>
      </c>
      <c r="D28" s="549">
        <v>100</v>
      </c>
      <c r="E28" s="503">
        <v>102.63924400000001</v>
      </c>
      <c r="F28" s="503">
        <v>104.689384</v>
      </c>
      <c r="G28" s="503">
        <v>106.12703</v>
      </c>
      <c r="H28" s="504">
        <v>1.3732490774804944</v>
      </c>
      <c r="I28" s="504">
        <v>3.3981018020748479</v>
      </c>
      <c r="J28" s="550">
        <v>41.637970000000003</v>
      </c>
      <c r="K28" s="505">
        <v>102.53176999999999</v>
      </c>
      <c r="L28" s="505">
        <v>103.17828</v>
      </c>
      <c r="M28" s="505">
        <v>105.547195</v>
      </c>
      <c r="N28" s="504">
        <v>2.2959434873308595</v>
      </c>
      <c r="O28" s="504">
        <v>2.9409664926295562</v>
      </c>
      <c r="P28" s="550">
        <v>58.362029999999997</v>
      </c>
      <c r="Q28" s="505">
        <v>102.71592</v>
      </c>
      <c r="R28" s="505">
        <v>105.76747</v>
      </c>
      <c r="S28" s="505">
        <v>106.54071</v>
      </c>
      <c r="T28" s="504">
        <v>0.7310754431395452</v>
      </c>
      <c r="U28" s="507">
        <v>3.7236584163389637</v>
      </c>
      <c r="V28" s="508">
        <v>9</v>
      </c>
    </row>
    <row r="29" spans="1:22" ht="18" customHeight="1" thickBot="1">
      <c r="A29" s="537" t="s">
        <v>606</v>
      </c>
      <c r="B29" s="538" t="s">
        <v>576</v>
      </c>
      <c r="C29" s="574">
        <v>5.6548480000000003</v>
      </c>
      <c r="D29" s="575">
        <v>100</v>
      </c>
      <c r="E29" s="540">
        <v>103.19125</v>
      </c>
      <c r="F29" s="540">
        <v>105.78568</v>
      </c>
      <c r="G29" s="540">
        <v>107.32513400000001</v>
      </c>
      <c r="H29" s="541">
        <v>1.4552574601779895</v>
      </c>
      <c r="I29" s="541">
        <v>4.0060412098894176</v>
      </c>
      <c r="J29" s="576">
        <v>32.545490000000001</v>
      </c>
      <c r="K29" s="542">
        <v>103.30744</v>
      </c>
      <c r="L29" s="542">
        <v>106.11095</v>
      </c>
      <c r="M29" s="542">
        <v>108.07003</v>
      </c>
      <c r="N29" s="541">
        <v>1.8462562063575945</v>
      </c>
      <c r="O29" s="541">
        <v>4.610113269673505</v>
      </c>
      <c r="P29" s="576">
        <v>67.454509999999999</v>
      </c>
      <c r="Q29" s="542">
        <v>103.13769000000001</v>
      </c>
      <c r="R29" s="542">
        <v>105.643394</v>
      </c>
      <c r="S29" s="542">
        <v>106.9756</v>
      </c>
      <c r="T29" s="541">
        <v>1.2610405152261563</v>
      </c>
      <c r="U29" s="543">
        <v>3.7211517923273334</v>
      </c>
      <c r="V29" s="517">
        <v>8</v>
      </c>
    </row>
    <row r="30" spans="1:22" ht="18" customHeight="1">
      <c r="A30" s="536" t="s">
        <v>607</v>
      </c>
      <c r="B30" s="528" t="s">
        <v>608</v>
      </c>
      <c r="C30" s="545">
        <v>15.362999045512634</v>
      </c>
      <c r="D30" s="530">
        <v>100</v>
      </c>
      <c r="E30" s="531">
        <v>103.194435</v>
      </c>
      <c r="F30" s="531">
        <v>107.073654</v>
      </c>
      <c r="G30" s="531">
        <v>108.50982</v>
      </c>
      <c r="H30" s="532">
        <v>1.3412879325104541</v>
      </c>
      <c r="I30" s="532">
        <v>5.1508446167664061</v>
      </c>
      <c r="J30" s="546">
        <v>36.055720000000001</v>
      </c>
      <c r="K30" s="533">
        <v>102.04505</v>
      </c>
      <c r="L30" s="533">
        <v>105.28937999999999</v>
      </c>
      <c r="M30" s="533">
        <v>106.646484</v>
      </c>
      <c r="N30" s="532">
        <v>1.2889277152168717</v>
      </c>
      <c r="O30" s="532">
        <v>4.5092182325355452</v>
      </c>
      <c r="P30" s="546">
        <v>63.944279999999999</v>
      </c>
      <c r="Q30" s="533">
        <v>103.845825</v>
      </c>
      <c r="R30" s="533">
        <v>108.08695</v>
      </c>
      <c r="S30" s="546">
        <v>109.56786</v>
      </c>
      <c r="T30" s="532">
        <v>1.370109897633327</v>
      </c>
      <c r="U30" s="534">
        <v>5.5101252265076397</v>
      </c>
      <c r="V30" s="535">
        <v>5</v>
      </c>
    </row>
    <row r="31" spans="1:22" ht="18" customHeight="1">
      <c r="A31" s="500" t="s">
        <v>609</v>
      </c>
      <c r="B31" s="501" t="s">
        <v>575</v>
      </c>
      <c r="C31" s="548">
        <v>6.0159732440801417</v>
      </c>
      <c r="D31" s="549">
        <v>100</v>
      </c>
      <c r="E31" s="503">
        <v>103.108734</v>
      </c>
      <c r="F31" s="503">
        <v>106.88930999999999</v>
      </c>
      <c r="G31" s="503">
        <v>108.08592</v>
      </c>
      <c r="H31" s="504">
        <v>1.1194851945437847</v>
      </c>
      <c r="I31" s="504">
        <v>4.8271235684069325</v>
      </c>
      <c r="J31" s="550">
        <v>38.845289999999999</v>
      </c>
      <c r="K31" s="505">
        <v>102.16399</v>
      </c>
      <c r="L31" s="505">
        <v>105.472595</v>
      </c>
      <c r="M31" s="505">
        <v>106.30695</v>
      </c>
      <c r="N31" s="504">
        <v>0.79106330890977006</v>
      </c>
      <c r="O31" s="504">
        <v>4.0552057530251204</v>
      </c>
      <c r="P31" s="550">
        <v>61.154710000000001</v>
      </c>
      <c r="Q31" s="505">
        <v>103.71762</v>
      </c>
      <c r="R31" s="505">
        <v>107.80849499999999</v>
      </c>
      <c r="S31" s="505">
        <v>109.23562</v>
      </c>
      <c r="T31" s="504">
        <v>1.3237593197085431</v>
      </c>
      <c r="U31" s="507">
        <v>5.3202146366258631</v>
      </c>
      <c r="V31" s="508">
        <v>11</v>
      </c>
    </row>
    <row r="32" spans="1:22" ht="18" customHeight="1" thickBot="1">
      <c r="A32" s="555" t="s">
        <v>610</v>
      </c>
      <c r="B32" s="556" t="s">
        <v>576</v>
      </c>
      <c r="C32" s="557">
        <v>9.3470258014324923</v>
      </c>
      <c r="D32" s="558">
        <v>100</v>
      </c>
      <c r="E32" s="577">
        <v>103.2496</v>
      </c>
      <c r="F32" s="577">
        <v>107.19229</v>
      </c>
      <c r="G32" s="577">
        <v>108.78265</v>
      </c>
      <c r="H32" s="563">
        <v>1.4836514827699006</v>
      </c>
      <c r="I32" s="563">
        <v>5.3589069594458465</v>
      </c>
      <c r="J32" s="561">
        <v>34.260289999999998</v>
      </c>
      <c r="K32" s="562">
        <v>101.95826</v>
      </c>
      <c r="L32" s="562">
        <v>105.15568</v>
      </c>
      <c r="M32" s="562">
        <v>106.89426400000001</v>
      </c>
      <c r="N32" s="563">
        <v>1.6533429292644826</v>
      </c>
      <c r="O32" s="563">
        <v>4.8412007031112694</v>
      </c>
      <c r="P32" s="561">
        <v>65.739710000000002</v>
      </c>
      <c r="Q32" s="562">
        <v>103.922585</v>
      </c>
      <c r="R32" s="562">
        <v>108.25368</v>
      </c>
      <c r="S32" s="562">
        <v>109.76679</v>
      </c>
      <c r="T32" s="563">
        <v>1.3977446309446435</v>
      </c>
      <c r="U32" s="564">
        <v>5.6236139622585455</v>
      </c>
      <c r="V32" s="517">
        <v>10</v>
      </c>
    </row>
    <row r="33" spans="1:22" ht="18" customHeight="1">
      <c r="A33" s="536" t="s">
        <v>611</v>
      </c>
      <c r="B33" s="528" t="s">
        <v>612</v>
      </c>
      <c r="C33" s="545">
        <v>4.3031608517121231</v>
      </c>
      <c r="D33" s="530">
        <v>99.999989999999997</v>
      </c>
      <c r="E33" s="531">
        <v>103.261375</v>
      </c>
      <c r="F33" s="531">
        <v>105.772896</v>
      </c>
      <c r="G33" s="531">
        <v>107.205215</v>
      </c>
      <c r="H33" s="532">
        <v>1.3541455837608822</v>
      </c>
      <c r="I33" s="532">
        <v>3.819278989844932</v>
      </c>
      <c r="J33" s="546">
        <v>38.768470000000001</v>
      </c>
      <c r="K33" s="533">
        <v>103.368866</v>
      </c>
      <c r="L33" s="533">
        <v>104.901855</v>
      </c>
      <c r="M33" s="533">
        <v>106.78310399999999</v>
      </c>
      <c r="N33" s="532">
        <v>1.793341976650467</v>
      </c>
      <c r="O33" s="532">
        <v>3.3029655176830488</v>
      </c>
      <c r="P33" s="546">
        <v>61.231520000000003</v>
      </c>
      <c r="Q33" s="533">
        <v>103.19332</v>
      </c>
      <c r="R33" s="533">
        <v>106.32438999999999</v>
      </c>
      <c r="S33" s="546">
        <v>107.47247</v>
      </c>
      <c r="T33" s="532">
        <v>1.0797898769981202</v>
      </c>
      <c r="U33" s="534">
        <v>4.1467315907657536</v>
      </c>
      <c r="V33" s="535">
        <v>6</v>
      </c>
    </row>
    <row r="34" spans="1:22" ht="18" customHeight="1">
      <c r="A34" s="500" t="s">
        <v>613</v>
      </c>
      <c r="B34" s="501" t="s">
        <v>575</v>
      </c>
      <c r="C34" s="548">
        <v>1.8171886800720805</v>
      </c>
      <c r="D34" s="549">
        <v>100</v>
      </c>
      <c r="E34" s="503">
        <v>102.73108000000001</v>
      </c>
      <c r="F34" s="503">
        <v>103.24435</v>
      </c>
      <c r="G34" s="503">
        <v>104.49621999999999</v>
      </c>
      <c r="H34" s="504">
        <v>1.2125312426297512</v>
      </c>
      <c r="I34" s="504">
        <v>1.7182141957428883</v>
      </c>
      <c r="J34" s="550">
        <v>41.677120000000002</v>
      </c>
      <c r="K34" s="505">
        <v>104.158295</v>
      </c>
      <c r="L34" s="505">
        <v>102.76178</v>
      </c>
      <c r="M34" s="505">
        <v>104.30819</v>
      </c>
      <c r="N34" s="504">
        <v>1.5048493710404784</v>
      </c>
      <c r="O34" s="504">
        <v>0.14391076582043638</v>
      </c>
      <c r="P34" s="550">
        <v>58.322879999999998</v>
      </c>
      <c r="Q34" s="505">
        <v>101.71120000000001</v>
      </c>
      <c r="R34" s="505">
        <v>103.58918</v>
      </c>
      <c r="S34" s="505">
        <v>104.630585</v>
      </c>
      <c r="T34" s="504">
        <v>1.0053221774706458</v>
      </c>
      <c r="U34" s="507">
        <v>2.8702689575975882</v>
      </c>
      <c r="V34" s="508">
        <v>13</v>
      </c>
    </row>
    <row r="35" spans="1:22" ht="18" customHeight="1" thickBot="1">
      <c r="A35" s="555" t="s">
        <v>614</v>
      </c>
      <c r="B35" s="556" t="s">
        <v>576</v>
      </c>
      <c r="C35" s="557">
        <v>2.4859721716400429</v>
      </c>
      <c r="D35" s="558">
        <v>100</v>
      </c>
      <c r="E35" s="577">
        <v>103.64901999999999</v>
      </c>
      <c r="F35" s="577">
        <v>107.6212</v>
      </c>
      <c r="G35" s="577">
        <v>109.18543</v>
      </c>
      <c r="H35" s="563">
        <v>1.4534589839176704</v>
      </c>
      <c r="I35" s="563">
        <v>5.341497681309491</v>
      </c>
      <c r="J35" s="561">
        <v>36.642330000000001</v>
      </c>
      <c r="K35" s="562">
        <v>102.71252</v>
      </c>
      <c r="L35" s="562">
        <v>106.68115</v>
      </c>
      <c r="M35" s="562">
        <v>108.84079</v>
      </c>
      <c r="N35" s="563">
        <v>2.0243876261176297</v>
      </c>
      <c r="O35" s="563">
        <v>5.9664294089951255</v>
      </c>
      <c r="P35" s="561">
        <v>63.357669999999999</v>
      </c>
      <c r="Q35" s="562">
        <v>104.19063</v>
      </c>
      <c r="R35" s="562">
        <v>108.16488</v>
      </c>
      <c r="S35" s="562">
        <v>109.38475</v>
      </c>
      <c r="T35" s="563">
        <v>1.1277875036703335</v>
      </c>
      <c r="U35" s="564">
        <v>4.9852083627865511</v>
      </c>
      <c r="V35" s="517">
        <v>12</v>
      </c>
    </row>
    <row r="36" spans="1:22" ht="18" customHeight="1">
      <c r="A36" s="565" t="s">
        <v>615</v>
      </c>
      <c r="B36" s="566" t="s">
        <v>616</v>
      </c>
      <c r="C36" s="567">
        <v>7.0052636476603336</v>
      </c>
      <c r="D36" s="568">
        <v>100</v>
      </c>
      <c r="E36" s="569">
        <v>104.30504000000001</v>
      </c>
      <c r="F36" s="569">
        <v>106.56631</v>
      </c>
      <c r="G36" s="569">
        <v>107.84372</v>
      </c>
      <c r="H36" s="570">
        <v>1.1986996640870728</v>
      </c>
      <c r="I36" s="570">
        <v>3.3926260897843434</v>
      </c>
      <c r="J36" s="571">
        <v>37.404829999999997</v>
      </c>
      <c r="K36" s="572">
        <v>102.566315</v>
      </c>
      <c r="L36" s="572">
        <v>104.696236</v>
      </c>
      <c r="M36" s="572">
        <v>106.381325</v>
      </c>
      <c r="N36" s="570">
        <v>1.6095029433532062</v>
      </c>
      <c r="O36" s="570">
        <v>3.7195545145596753</v>
      </c>
      <c r="P36" s="571">
        <v>62.595170000000003</v>
      </c>
      <c r="Q36" s="572">
        <v>105.34405</v>
      </c>
      <c r="R36" s="572">
        <v>107.68998000000001</v>
      </c>
      <c r="S36" s="571">
        <v>108.72297</v>
      </c>
      <c r="T36" s="570">
        <v>0.95922573297906411</v>
      </c>
      <c r="U36" s="573">
        <v>3.207509109437126</v>
      </c>
      <c r="V36" s="535">
        <v>7</v>
      </c>
    </row>
    <row r="37" spans="1:22" ht="18" customHeight="1">
      <c r="A37" s="500" t="s">
        <v>617</v>
      </c>
      <c r="B37" s="501" t="s">
        <v>575</v>
      </c>
      <c r="C37" s="548">
        <v>2.1201705273454725</v>
      </c>
      <c r="D37" s="549">
        <v>100</v>
      </c>
      <c r="E37" s="503">
        <v>105.010475</v>
      </c>
      <c r="F37" s="503">
        <v>107.59939</v>
      </c>
      <c r="G37" s="503">
        <v>108.01533499999999</v>
      </c>
      <c r="H37" s="504">
        <v>0.38656817664113419</v>
      </c>
      <c r="I37" s="504">
        <v>2.8614859612814882</v>
      </c>
      <c r="J37" s="550">
        <v>42.586309999999997</v>
      </c>
      <c r="K37" s="505">
        <v>102.46283</v>
      </c>
      <c r="L37" s="505">
        <v>105.48421</v>
      </c>
      <c r="M37" s="505">
        <v>106.09238000000001</v>
      </c>
      <c r="N37" s="504">
        <v>0.57655074631549041</v>
      </c>
      <c r="O37" s="504">
        <v>3.54230895242695</v>
      </c>
      <c r="P37" s="550">
        <v>57.413690000000003</v>
      </c>
      <c r="Q37" s="505">
        <v>106.90018499999999</v>
      </c>
      <c r="R37" s="505">
        <v>109.16831000000001</v>
      </c>
      <c r="S37" s="505">
        <v>109.44168000000001</v>
      </c>
      <c r="T37" s="504">
        <v>0.25041149762235193</v>
      </c>
      <c r="U37" s="507">
        <v>2.3774467742969847</v>
      </c>
      <c r="V37" s="508">
        <v>15</v>
      </c>
    </row>
    <row r="38" spans="1:22" ht="18" customHeight="1" thickBot="1">
      <c r="A38" s="578" t="s">
        <v>618</v>
      </c>
      <c r="B38" s="579" t="s">
        <v>576</v>
      </c>
      <c r="C38" s="580">
        <v>4.8850931203148615</v>
      </c>
      <c r="D38" s="581">
        <v>100</v>
      </c>
      <c r="E38" s="582">
        <v>103.99888</v>
      </c>
      <c r="F38" s="582">
        <v>106.117935</v>
      </c>
      <c r="G38" s="582">
        <v>107.76922999999999</v>
      </c>
      <c r="H38" s="583">
        <v>1.5560941701324964</v>
      </c>
      <c r="I38" s="583">
        <v>3.6253755809677841</v>
      </c>
      <c r="J38" s="584">
        <v>35.156019999999998</v>
      </c>
      <c r="K38" s="585">
        <v>102.62072000000001</v>
      </c>
      <c r="L38" s="585">
        <v>104.281975</v>
      </c>
      <c r="M38" s="585">
        <v>106.53323</v>
      </c>
      <c r="N38" s="583">
        <v>2.1588150780611954</v>
      </c>
      <c r="O38" s="583">
        <v>3.812592622620457</v>
      </c>
      <c r="P38" s="584">
        <v>64.843990000000005</v>
      </c>
      <c r="Q38" s="585">
        <v>104.74606</v>
      </c>
      <c r="R38" s="585">
        <v>107.12189499999999</v>
      </c>
      <c r="S38" s="585">
        <v>108.44678500000001</v>
      </c>
      <c r="T38" s="583">
        <v>1.2368059769667212</v>
      </c>
      <c r="U38" s="586">
        <v>3.5330445842068059</v>
      </c>
      <c r="V38" s="587">
        <v>14</v>
      </c>
    </row>
    <row r="39" spans="1:22" ht="15.75" thickTop="1">
      <c r="B39" s="2979" t="s">
        <v>570</v>
      </c>
      <c r="C39" s="2979"/>
      <c r="D39" s="2979"/>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L6:M6"/>
    <mergeCell ref="N6:O7"/>
    <mergeCell ref="A1:U1"/>
    <mergeCell ref="A2:U2"/>
    <mergeCell ref="A3:U3"/>
    <mergeCell ref="A4:U4"/>
    <mergeCell ref="A5:A11"/>
    <mergeCell ref="B5:B11"/>
    <mergeCell ref="C5:C11"/>
    <mergeCell ref="D5:I5"/>
    <mergeCell ref="J5:O5"/>
    <mergeCell ref="P5:U5"/>
    <mergeCell ref="T8:T11"/>
    <mergeCell ref="U8:U11"/>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90" zoomScaleNormal="90" workbookViewId="0">
      <selection activeCell="A2" sqref="A2:I2"/>
    </sheetView>
  </sheetViews>
  <sheetFormatPr defaultRowHeight="15.75"/>
  <cols>
    <col min="1" max="1" width="50" style="1912" customWidth="1"/>
    <col min="2" max="6" width="12.7109375" style="1912" customWidth="1"/>
    <col min="7" max="7" width="8.85546875" style="2077" customWidth="1"/>
    <col min="8" max="8" width="12.28515625" style="1912" customWidth="1"/>
    <col min="9" max="9" width="10.140625" style="2077" customWidth="1"/>
    <col min="10" max="11" width="9.140625" style="1912"/>
    <col min="12" max="15" width="11.7109375" style="1912" bestFit="1" customWidth="1"/>
    <col min="16" max="16" width="9.140625" style="1912"/>
    <col min="17" max="20" width="11.7109375" style="1912" bestFit="1" customWidth="1"/>
    <col min="21" max="256" width="9.140625" style="1912"/>
    <col min="257" max="257" width="32.42578125" style="1912" customWidth="1"/>
    <col min="258" max="261" width="9.42578125" style="1912" bestFit="1" customWidth="1"/>
    <col min="262" max="262" width="8.42578125" style="1912" bestFit="1" customWidth="1"/>
    <col min="263" max="263" width="7.140625" style="1912" bestFit="1" customWidth="1"/>
    <col min="264" max="264" width="8.85546875" style="1912" customWidth="1"/>
    <col min="265" max="265" width="7.140625" style="1912" bestFit="1" customWidth="1"/>
    <col min="266" max="512" width="9.140625" style="1912"/>
    <col min="513" max="513" width="32.42578125" style="1912" customWidth="1"/>
    <col min="514" max="517" width="9.42578125" style="1912" bestFit="1" customWidth="1"/>
    <col min="518" max="518" width="8.42578125" style="1912" bestFit="1" customWidth="1"/>
    <col min="519" max="519" width="7.140625" style="1912" bestFit="1" customWidth="1"/>
    <col min="520" max="520" width="8.85546875" style="1912" customWidth="1"/>
    <col min="521" max="521" width="7.140625" style="1912" bestFit="1" customWidth="1"/>
    <col min="522" max="768" width="9.140625" style="1912"/>
    <col min="769" max="769" width="32.42578125" style="1912" customWidth="1"/>
    <col min="770" max="773" width="9.42578125" style="1912" bestFit="1" customWidth="1"/>
    <col min="774" max="774" width="8.42578125" style="1912" bestFit="1" customWidth="1"/>
    <col min="775" max="775" width="7.140625" style="1912" bestFit="1" customWidth="1"/>
    <col min="776" max="776" width="8.85546875" style="1912" customWidth="1"/>
    <col min="777" max="777" width="7.140625" style="1912" bestFit="1" customWidth="1"/>
    <col min="778" max="1024" width="9.140625" style="1912"/>
    <col min="1025" max="1025" width="32.42578125" style="1912" customWidth="1"/>
    <col min="1026" max="1029" width="9.42578125" style="1912" bestFit="1" customWidth="1"/>
    <col min="1030" max="1030" width="8.42578125" style="1912" bestFit="1" customWidth="1"/>
    <col min="1031" max="1031" width="7.140625" style="1912" bestFit="1" customWidth="1"/>
    <col min="1032" max="1032" width="8.85546875" style="1912" customWidth="1"/>
    <col min="1033" max="1033" width="7.140625" style="1912" bestFit="1" customWidth="1"/>
    <col min="1034" max="1280" width="9.140625" style="1912"/>
    <col min="1281" max="1281" width="32.42578125" style="1912" customWidth="1"/>
    <col min="1282" max="1285" width="9.42578125" style="1912" bestFit="1" customWidth="1"/>
    <col min="1286" max="1286" width="8.42578125" style="1912" bestFit="1" customWidth="1"/>
    <col min="1287" max="1287" width="7.140625" style="1912" bestFit="1" customWidth="1"/>
    <col min="1288" max="1288" width="8.85546875" style="1912" customWidth="1"/>
    <col min="1289" max="1289" width="7.140625" style="1912" bestFit="1" customWidth="1"/>
    <col min="1290" max="1536" width="9.140625" style="1912"/>
    <col min="1537" max="1537" width="32.42578125" style="1912" customWidth="1"/>
    <col min="1538" max="1541" width="9.42578125" style="1912" bestFit="1" customWidth="1"/>
    <col min="1542" max="1542" width="8.42578125" style="1912" bestFit="1" customWidth="1"/>
    <col min="1543" max="1543" width="7.140625" style="1912" bestFit="1" customWidth="1"/>
    <col min="1544" max="1544" width="8.85546875" style="1912" customWidth="1"/>
    <col min="1545" max="1545" width="7.140625" style="1912" bestFit="1" customWidth="1"/>
    <col min="1546" max="1792" width="9.140625" style="1912"/>
    <col min="1793" max="1793" width="32.42578125" style="1912" customWidth="1"/>
    <col min="1794" max="1797" width="9.42578125" style="1912" bestFit="1" customWidth="1"/>
    <col min="1798" max="1798" width="8.42578125" style="1912" bestFit="1" customWidth="1"/>
    <col min="1799" max="1799" width="7.140625" style="1912" bestFit="1" customWidth="1"/>
    <col min="1800" max="1800" width="8.85546875" style="1912" customWidth="1"/>
    <col min="1801" max="1801" width="7.140625" style="1912" bestFit="1" customWidth="1"/>
    <col min="1802" max="2048" width="9.140625" style="1912"/>
    <col min="2049" max="2049" width="32.42578125" style="1912" customWidth="1"/>
    <col min="2050" max="2053" width="9.42578125" style="1912" bestFit="1" customWidth="1"/>
    <col min="2054" max="2054" width="8.42578125" style="1912" bestFit="1" customWidth="1"/>
    <col min="2055" max="2055" width="7.140625" style="1912" bestFit="1" customWidth="1"/>
    <col min="2056" max="2056" width="8.85546875" style="1912" customWidth="1"/>
    <col min="2057" max="2057" width="7.140625" style="1912" bestFit="1" customWidth="1"/>
    <col min="2058" max="2304" width="9.140625" style="1912"/>
    <col min="2305" max="2305" width="32.42578125" style="1912" customWidth="1"/>
    <col min="2306" max="2309" width="9.42578125" style="1912" bestFit="1" customWidth="1"/>
    <col min="2310" max="2310" width="8.42578125" style="1912" bestFit="1" customWidth="1"/>
    <col min="2311" max="2311" width="7.140625" style="1912" bestFit="1" customWidth="1"/>
    <col min="2312" max="2312" width="8.85546875" style="1912" customWidth="1"/>
    <col min="2313" max="2313" width="7.140625" style="1912" bestFit="1" customWidth="1"/>
    <col min="2314" max="2560" width="9.140625" style="1912"/>
    <col min="2561" max="2561" width="32.42578125" style="1912" customWidth="1"/>
    <col min="2562" max="2565" width="9.42578125" style="1912" bestFit="1" customWidth="1"/>
    <col min="2566" max="2566" width="8.42578125" style="1912" bestFit="1" customWidth="1"/>
    <col min="2567" max="2567" width="7.140625" style="1912" bestFit="1" customWidth="1"/>
    <col min="2568" max="2568" width="8.85546875" style="1912" customWidth="1"/>
    <col min="2569" max="2569" width="7.140625" style="1912" bestFit="1" customWidth="1"/>
    <col min="2570" max="2816" width="9.140625" style="1912"/>
    <col min="2817" max="2817" width="32.42578125" style="1912" customWidth="1"/>
    <col min="2818" max="2821" width="9.42578125" style="1912" bestFit="1" customWidth="1"/>
    <col min="2822" max="2822" width="8.42578125" style="1912" bestFit="1" customWidth="1"/>
    <col min="2823" max="2823" width="7.140625" style="1912" bestFit="1" customWidth="1"/>
    <col min="2824" max="2824" width="8.85546875" style="1912" customWidth="1"/>
    <col min="2825" max="2825" width="7.140625" style="1912" bestFit="1" customWidth="1"/>
    <col min="2826" max="3072" width="9.140625" style="1912"/>
    <col min="3073" max="3073" width="32.42578125" style="1912" customWidth="1"/>
    <col min="3074" max="3077" width="9.42578125" style="1912" bestFit="1" customWidth="1"/>
    <col min="3078" max="3078" width="8.42578125" style="1912" bestFit="1" customWidth="1"/>
    <col min="3079" max="3079" width="7.140625" style="1912" bestFit="1" customWidth="1"/>
    <col min="3080" max="3080" width="8.85546875" style="1912" customWidth="1"/>
    <col min="3081" max="3081" width="7.140625" style="1912" bestFit="1" customWidth="1"/>
    <col min="3082" max="3328" width="9.140625" style="1912"/>
    <col min="3329" max="3329" width="32.42578125" style="1912" customWidth="1"/>
    <col min="3330" max="3333" width="9.42578125" style="1912" bestFit="1" customWidth="1"/>
    <col min="3334" max="3334" width="8.42578125" style="1912" bestFit="1" customWidth="1"/>
    <col min="3335" max="3335" width="7.140625" style="1912" bestFit="1" customWidth="1"/>
    <col min="3336" max="3336" width="8.85546875" style="1912" customWidth="1"/>
    <col min="3337" max="3337" width="7.140625" style="1912" bestFit="1" customWidth="1"/>
    <col min="3338" max="3584" width="9.140625" style="1912"/>
    <col min="3585" max="3585" width="32.42578125" style="1912" customWidth="1"/>
    <col min="3586" max="3589" width="9.42578125" style="1912" bestFit="1" customWidth="1"/>
    <col min="3590" max="3590" width="8.42578125" style="1912" bestFit="1" customWidth="1"/>
    <col min="3591" max="3591" width="7.140625" style="1912" bestFit="1" customWidth="1"/>
    <col min="3592" max="3592" width="8.85546875" style="1912" customWidth="1"/>
    <col min="3593" max="3593" width="7.140625" style="1912" bestFit="1" customWidth="1"/>
    <col min="3594" max="3840" width="9.140625" style="1912"/>
    <col min="3841" max="3841" width="32.42578125" style="1912" customWidth="1"/>
    <col min="3842" max="3845" width="9.42578125" style="1912" bestFit="1" customWidth="1"/>
    <col min="3846" max="3846" width="8.42578125" style="1912" bestFit="1" customWidth="1"/>
    <col min="3847" max="3847" width="7.140625" style="1912" bestFit="1" customWidth="1"/>
    <col min="3848" max="3848" width="8.85546875" style="1912" customWidth="1"/>
    <col min="3849" max="3849" width="7.140625" style="1912" bestFit="1" customWidth="1"/>
    <col min="3850" max="4096" width="9.140625" style="1912"/>
    <col min="4097" max="4097" width="32.42578125" style="1912" customWidth="1"/>
    <col min="4098" max="4101" width="9.42578125" style="1912" bestFit="1" customWidth="1"/>
    <col min="4102" max="4102" width="8.42578125" style="1912" bestFit="1" customWidth="1"/>
    <col min="4103" max="4103" width="7.140625" style="1912" bestFit="1" customWidth="1"/>
    <col min="4104" max="4104" width="8.85546875" style="1912" customWidth="1"/>
    <col min="4105" max="4105" width="7.140625" style="1912" bestFit="1" customWidth="1"/>
    <col min="4106" max="4352" width="9.140625" style="1912"/>
    <col min="4353" max="4353" width="32.42578125" style="1912" customWidth="1"/>
    <col min="4354" max="4357" width="9.42578125" style="1912" bestFit="1" customWidth="1"/>
    <col min="4358" max="4358" width="8.42578125" style="1912" bestFit="1" customWidth="1"/>
    <col min="4359" max="4359" width="7.140625" style="1912" bestFit="1" customWidth="1"/>
    <col min="4360" max="4360" width="8.85546875" style="1912" customWidth="1"/>
    <col min="4361" max="4361" width="7.140625" style="1912" bestFit="1" customWidth="1"/>
    <col min="4362" max="4608" width="9.140625" style="1912"/>
    <col min="4609" max="4609" width="32.42578125" style="1912" customWidth="1"/>
    <col min="4610" max="4613" width="9.42578125" style="1912" bestFit="1" customWidth="1"/>
    <col min="4614" max="4614" width="8.42578125" style="1912" bestFit="1" customWidth="1"/>
    <col min="4615" max="4615" width="7.140625" style="1912" bestFit="1" customWidth="1"/>
    <col min="4616" max="4616" width="8.85546875" style="1912" customWidth="1"/>
    <col min="4617" max="4617" width="7.140625" style="1912" bestFit="1" customWidth="1"/>
    <col min="4618" max="4864" width="9.140625" style="1912"/>
    <col min="4865" max="4865" width="32.42578125" style="1912" customWidth="1"/>
    <col min="4866" max="4869" width="9.42578125" style="1912" bestFit="1" customWidth="1"/>
    <col min="4870" max="4870" width="8.42578125" style="1912" bestFit="1" customWidth="1"/>
    <col min="4871" max="4871" width="7.140625" style="1912" bestFit="1" customWidth="1"/>
    <col min="4872" max="4872" width="8.85546875" style="1912" customWidth="1"/>
    <col min="4873" max="4873" width="7.140625" style="1912" bestFit="1" customWidth="1"/>
    <col min="4874" max="5120" width="9.140625" style="1912"/>
    <col min="5121" max="5121" width="32.42578125" style="1912" customWidth="1"/>
    <col min="5122" max="5125" width="9.42578125" style="1912" bestFit="1" customWidth="1"/>
    <col min="5126" max="5126" width="8.42578125" style="1912" bestFit="1" customWidth="1"/>
    <col min="5127" max="5127" width="7.140625" style="1912" bestFit="1" customWidth="1"/>
    <col min="5128" max="5128" width="8.85546875" style="1912" customWidth="1"/>
    <col min="5129" max="5129" width="7.140625" style="1912" bestFit="1" customWidth="1"/>
    <col min="5130" max="5376" width="9.140625" style="1912"/>
    <col min="5377" max="5377" width="32.42578125" style="1912" customWidth="1"/>
    <col min="5378" max="5381" width="9.42578125" style="1912" bestFit="1" customWidth="1"/>
    <col min="5382" max="5382" width="8.42578125" style="1912" bestFit="1" customWidth="1"/>
    <col min="5383" max="5383" width="7.140625" style="1912" bestFit="1" customWidth="1"/>
    <col min="5384" max="5384" width="8.85546875" style="1912" customWidth="1"/>
    <col min="5385" max="5385" width="7.140625" style="1912" bestFit="1" customWidth="1"/>
    <col min="5386" max="5632" width="9.140625" style="1912"/>
    <col min="5633" max="5633" width="32.42578125" style="1912" customWidth="1"/>
    <col min="5634" max="5637" width="9.42578125" style="1912" bestFit="1" customWidth="1"/>
    <col min="5638" max="5638" width="8.42578125" style="1912" bestFit="1" customWidth="1"/>
    <col min="5639" max="5639" width="7.140625" style="1912" bestFit="1" customWidth="1"/>
    <col min="5640" max="5640" width="8.85546875" style="1912" customWidth="1"/>
    <col min="5641" max="5641" width="7.140625" style="1912" bestFit="1" customWidth="1"/>
    <col min="5642" max="5888" width="9.140625" style="1912"/>
    <col min="5889" max="5889" width="32.42578125" style="1912" customWidth="1"/>
    <col min="5890" max="5893" width="9.42578125" style="1912" bestFit="1" customWidth="1"/>
    <col min="5894" max="5894" width="8.42578125" style="1912" bestFit="1" customWidth="1"/>
    <col min="5895" max="5895" width="7.140625" style="1912" bestFit="1" customWidth="1"/>
    <col min="5896" max="5896" width="8.85546875" style="1912" customWidth="1"/>
    <col min="5897" max="5897" width="7.140625" style="1912" bestFit="1" customWidth="1"/>
    <col min="5898" max="6144" width="9.140625" style="1912"/>
    <col min="6145" max="6145" width="32.42578125" style="1912" customWidth="1"/>
    <col min="6146" max="6149" width="9.42578125" style="1912" bestFit="1" customWidth="1"/>
    <col min="6150" max="6150" width="8.42578125" style="1912" bestFit="1" customWidth="1"/>
    <col min="6151" max="6151" width="7.140625" style="1912" bestFit="1" customWidth="1"/>
    <col min="6152" max="6152" width="8.85546875" style="1912" customWidth="1"/>
    <col min="6153" max="6153" width="7.140625" style="1912" bestFit="1" customWidth="1"/>
    <col min="6154" max="6400" width="9.140625" style="1912"/>
    <col min="6401" max="6401" width="32.42578125" style="1912" customWidth="1"/>
    <col min="6402" max="6405" width="9.42578125" style="1912" bestFit="1" customWidth="1"/>
    <col min="6406" max="6406" width="8.42578125" style="1912" bestFit="1" customWidth="1"/>
    <col min="6407" max="6407" width="7.140625" style="1912" bestFit="1" customWidth="1"/>
    <col min="6408" max="6408" width="8.85546875" style="1912" customWidth="1"/>
    <col min="6409" max="6409" width="7.140625" style="1912" bestFit="1" customWidth="1"/>
    <col min="6410" max="6656" width="9.140625" style="1912"/>
    <col min="6657" max="6657" width="32.42578125" style="1912" customWidth="1"/>
    <col min="6658" max="6661" width="9.42578125" style="1912" bestFit="1" customWidth="1"/>
    <col min="6662" max="6662" width="8.42578125" style="1912" bestFit="1" customWidth="1"/>
    <col min="6663" max="6663" width="7.140625" style="1912" bestFit="1" customWidth="1"/>
    <col min="6664" max="6664" width="8.85546875" style="1912" customWidth="1"/>
    <col min="6665" max="6665" width="7.140625" style="1912" bestFit="1" customWidth="1"/>
    <col min="6666" max="6912" width="9.140625" style="1912"/>
    <col min="6913" max="6913" width="32.42578125" style="1912" customWidth="1"/>
    <col min="6914" max="6917" width="9.42578125" style="1912" bestFit="1" customWidth="1"/>
    <col min="6918" max="6918" width="8.42578125" style="1912" bestFit="1" customWidth="1"/>
    <col min="6919" max="6919" width="7.140625" style="1912" bestFit="1" customWidth="1"/>
    <col min="6920" max="6920" width="8.85546875" style="1912" customWidth="1"/>
    <col min="6921" max="6921" width="7.140625" style="1912" bestFit="1" customWidth="1"/>
    <col min="6922" max="7168" width="9.140625" style="1912"/>
    <col min="7169" max="7169" width="32.42578125" style="1912" customWidth="1"/>
    <col min="7170" max="7173" width="9.42578125" style="1912" bestFit="1" customWidth="1"/>
    <col min="7174" max="7174" width="8.42578125" style="1912" bestFit="1" customWidth="1"/>
    <col min="7175" max="7175" width="7.140625" style="1912" bestFit="1" customWidth="1"/>
    <col min="7176" max="7176" width="8.85546875" style="1912" customWidth="1"/>
    <col min="7177" max="7177" width="7.140625" style="1912" bestFit="1" customWidth="1"/>
    <col min="7178" max="7424" width="9.140625" style="1912"/>
    <col min="7425" max="7425" width="32.42578125" style="1912" customWidth="1"/>
    <col min="7426" max="7429" width="9.42578125" style="1912" bestFit="1" customWidth="1"/>
    <col min="7430" max="7430" width="8.42578125" style="1912" bestFit="1" customWidth="1"/>
    <col min="7431" max="7431" width="7.140625" style="1912" bestFit="1" customWidth="1"/>
    <col min="7432" max="7432" width="8.85546875" style="1912" customWidth="1"/>
    <col min="7433" max="7433" width="7.140625" style="1912" bestFit="1" customWidth="1"/>
    <col min="7434" max="7680" width="9.140625" style="1912"/>
    <col min="7681" max="7681" width="32.42578125" style="1912" customWidth="1"/>
    <col min="7682" max="7685" width="9.42578125" style="1912" bestFit="1" customWidth="1"/>
    <col min="7686" max="7686" width="8.42578125" style="1912" bestFit="1" customWidth="1"/>
    <col min="7687" max="7687" width="7.140625" style="1912" bestFit="1" customWidth="1"/>
    <col min="7688" max="7688" width="8.85546875" style="1912" customWidth="1"/>
    <col min="7689" max="7689" width="7.140625" style="1912" bestFit="1" customWidth="1"/>
    <col min="7690" max="7936" width="9.140625" style="1912"/>
    <col min="7937" max="7937" width="32.42578125" style="1912" customWidth="1"/>
    <col min="7938" max="7941" width="9.42578125" style="1912" bestFit="1" customWidth="1"/>
    <col min="7942" max="7942" width="8.42578125" style="1912" bestFit="1" customWidth="1"/>
    <col min="7943" max="7943" width="7.140625" style="1912" bestFit="1" customWidth="1"/>
    <col min="7944" max="7944" width="8.85546875" style="1912" customWidth="1"/>
    <col min="7945" max="7945" width="7.140625" style="1912" bestFit="1" customWidth="1"/>
    <col min="7946" max="8192" width="9.140625" style="1912"/>
    <col min="8193" max="8193" width="32.42578125" style="1912" customWidth="1"/>
    <col min="8194" max="8197" width="9.42578125" style="1912" bestFit="1" customWidth="1"/>
    <col min="8198" max="8198" width="8.42578125" style="1912" bestFit="1" customWidth="1"/>
    <col min="8199" max="8199" width="7.140625" style="1912" bestFit="1" customWidth="1"/>
    <col min="8200" max="8200" width="8.85546875" style="1912" customWidth="1"/>
    <col min="8201" max="8201" width="7.140625" style="1912" bestFit="1" customWidth="1"/>
    <col min="8202" max="8448" width="9.140625" style="1912"/>
    <col min="8449" max="8449" width="32.42578125" style="1912" customWidth="1"/>
    <col min="8450" max="8453" width="9.42578125" style="1912" bestFit="1" customWidth="1"/>
    <col min="8454" max="8454" width="8.42578125" style="1912" bestFit="1" customWidth="1"/>
    <col min="8455" max="8455" width="7.140625" style="1912" bestFit="1" customWidth="1"/>
    <col min="8456" max="8456" width="8.85546875" style="1912" customWidth="1"/>
    <col min="8457" max="8457" width="7.140625" style="1912" bestFit="1" customWidth="1"/>
    <col min="8458" max="8704" width="9.140625" style="1912"/>
    <col min="8705" max="8705" width="32.42578125" style="1912" customWidth="1"/>
    <col min="8706" max="8709" width="9.42578125" style="1912" bestFit="1" customWidth="1"/>
    <col min="8710" max="8710" width="8.42578125" style="1912" bestFit="1" customWidth="1"/>
    <col min="8711" max="8711" width="7.140625" style="1912" bestFit="1" customWidth="1"/>
    <col min="8712" max="8712" width="8.85546875" style="1912" customWidth="1"/>
    <col min="8713" max="8713" width="7.140625" style="1912" bestFit="1" customWidth="1"/>
    <col min="8714" max="8960" width="9.140625" style="1912"/>
    <col min="8961" max="8961" width="32.42578125" style="1912" customWidth="1"/>
    <col min="8962" max="8965" width="9.42578125" style="1912" bestFit="1" customWidth="1"/>
    <col min="8966" max="8966" width="8.42578125" style="1912" bestFit="1" customWidth="1"/>
    <col min="8967" max="8967" width="7.140625" style="1912" bestFit="1" customWidth="1"/>
    <col min="8968" max="8968" width="8.85546875" style="1912" customWidth="1"/>
    <col min="8969" max="8969" width="7.140625" style="1912" bestFit="1" customWidth="1"/>
    <col min="8970" max="9216" width="9.140625" style="1912"/>
    <col min="9217" max="9217" width="32.42578125" style="1912" customWidth="1"/>
    <col min="9218" max="9221" width="9.42578125" style="1912" bestFit="1" customWidth="1"/>
    <col min="9222" max="9222" width="8.42578125" style="1912" bestFit="1" customWidth="1"/>
    <col min="9223" max="9223" width="7.140625" style="1912" bestFit="1" customWidth="1"/>
    <col min="9224" max="9224" width="8.85546875" style="1912" customWidth="1"/>
    <col min="9225" max="9225" width="7.140625" style="1912" bestFit="1" customWidth="1"/>
    <col min="9226" max="9472" width="9.140625" style="1912"/>
    <col min="9473" max="9473" width="32.42578125" style="1912" customWidth="1"/>
    <col min="9474" max="9477" width="9.42578125" style="1912" bestFit="1" customWidth="1"/>
    <col min="9478" max="9478" width="8.42578125" style="1912" bestFit="1" customWidth="1"/>
    <col min="9479" max="9479" width="7.140625" style="1912" bestFit="1" customWidth="1"/>
    <col min="9480" max="9480" width="8.85546875" style="1912" customWidth="1"/>
    <col min="9481" max="9481" width="7.140625" style="1912" bestFit="1" customWidth="1"/>
    <col min="9482" max="9728" width="9.140625" style="1912"/>
    <col min="9729" max="9729" width="32.42578125" style="1912" customWidth="1"/>
    <col min="9730" max="9733" width="9.42578125" style="1912" bestFit="1" customWidth="1"/>
    <col min="9734" max="9734" width="8.42578125" style="1912" bestFit="1" customWidth="1"/>
    <col min="9735" max="9735" width="7.140625" style="1912" bestFit="1" customWidth="1"/>
    <col min="9736" max="9736" width="8.85546875" style="1912" customWidth="1"/>
    <col min="9737" max="9737" width="7.140625" style="1912" bestFit="1" customWidth="1"/>
    <col min="9738" max="9984" width="9.140625" style="1912"/>
    <col min="9985" max="9985" width="32.42578125" style="1912" customWidth="1"/>
    <col min="9986" max="9989" width="9.42578125" style="1912" bestFit="1" customWidth="1"/>
    <col min="9990" max="9990" width="8.42578125" style="1912" bestFit="1" customWidth="1"/>
    <col min="9991" max="9991" width="7.140625" style="1912" bestFit="1" customWidth="1"/>
    <col min="9992" max="9992" width="8.85546875" style="1912" customWidth="1"/>
    <col min="9993" max="9993" width="7.140625" style="1912" bestFit="1" customWidth="1"/>
    <col min="9994" max="10240" width="9.140625" style="1912"/>
    <col min="10241" max="10241" width="32.42578125" style="1912" customWidth="1"/>
    <col min="10242" max="10245" width="9.42578125" style="1912" bestFit="1" customWidth="1"/>
    <col min="10246" max="10246" width="8.42578125" style="1912" bestFit="1" customWidth="1"/>
    <col min="10247" max="10247" width="7.140625" style="1912" bestFit="1" customWidth="1"/>
    <col min="10248" max="10248" width="8.85546875" style="1912" customWidth="1"/>
    <col min="10249" max="10249" width="7.140625" style="1912" bestFit="1" customWidth="1"/>
    <col min="10250" max="10496" width="9.140625" style="1912"/>
    <col min="10497" max="10497" width="32.42578125" style="1912" customWidth="1"/>
    <col min="10498" max="10501" width="9.42578125" style="1912" bestFit="1" customWidth="1"/>
    <col min="10502" max="10502" width="8.42578125" style="1912" bestFit="1" customWidth="1"/>
    <col min="10503" max="10503" width="7.140625" style="1912" bestFit="1" customWidth="1"/>
    <col min="10504" max="10504" width="8.85546875" style="1912" customWidth="1"/>
    <col min="10505" max="10505" width="7.140625" style="1912" bestFit="1" customWidth="1"/>
    <col min="10506" max="10752" width="9.140625" style="1912"/>
    <col min="10753" max="10753" width="32.42578125" style="1912" customWidth="1"/>
    <col min="10754" max="10757" width="9.42578125" style="1912" bestFit="1" customWidth="1"/>
    <col min="10758" max="10758" width="8.42578125" style="1912" bestFit="1" customWidth="1"/>
    <col min="10759" max="10759" width="7.140625" style="1912" bestFit="1" customWidth="1"/>
    <col min="10760" max="10760" width="8.85546875" style="1912" customWidth="1"/>
    <col min="10761" max="10761" width="7.140625" style="1912" bestFit="1" customWidth="1"/>
    <col min="10762" max="11008" width="9.140625" style="1912"/>
    <col min="11009" max="11009" width="32.42578125" style="1912" customWidth="1"/>
    <col min="11010" max="11013" width="9.42578125" style="1912" bestFit="1" customWidth="1"/>
    <col min="11014" max="11014" width="8.42578125" style="1912" bestFit="1" customWidth="1"/>
    <col min="11015" max="11015" width="7.140625" style="1912" bestFit="1" customWidth="1"/>
    <col min="11016" max="11016" width="8.85546875" style="1912" customWidth="1"/>
    <col min="11017" max="11017" width="7.140625" style="1912" bestFit="1" customWidth="1"/>
    <col min="11018" max="11264" width="9.140625" style="1912"/>
    <col min="11265" max="11265" width="32.42578125" style="1912" customWidth="1"/>
    <col min="11266" max="11269" width="9.42578125" style="1912" bestFit="1" customWidth="1"/>
    <col min="11270" max="11270" width="8.42578125" style="1912" bestFit="1" customWidth="1"/>
    <col min="11271" max="11271" width="7.140625" style="1912" bestFit="1" customWidth="1"/>
    <col min="11272" max="11272" width="8.85546875" style="1912" customWidth="1"/>
    <col min="11273" max="11273" width="7.140625" style="1912" bestFit="1" customWidth="1"/>
    <col min="11274" max="11520" width="9.140625" style="1912"/>
    <col min="11521" max="11521" width="32.42578125" style="1912" customWidth="1"/>
    <col min="11522" max="11525" width="9.42578125" style="1912" bestFit="1" customWidth="1"/>
    <col min="11526" max="11526" width="8.42578125" style="1912" bestFit="1" customWidth="1"/>
    <col min="11527" max="11527" width="7.140625" style="1912" bestFit="1" customWidth="1"/>
    <col min="11528" max="11528" width="8.85546875" style="1912" customWidth="1"/>
    <col min="11529" max="11529" width="7.140625" style="1912" bestFit="1" customWidth="1"/>
    <col min="11530" max="11776" width="9.140625" style="1912"/>
    <col min="11777" max="11777" width="32.42578125" style="1912" customWidth="1"/>
    <col min="11778" max="11781" width="9.42578125" style="1912" bestFit="1" customWidth="1"/>
    <col min="11782" max="11782" width="8.42578125" style="1912" bestFit="1" customWidth="1"/>
    <col min="11783" max="11783" width="7.140625" style="1912" bestFit="1" customWidth="1"/>
    <col min="11784" max="11784" width="8.85546875" style="1912" customWidth="1"/>
    <col min="11785" max="11785" width="7.140625" style="1912" bestFit="1" customWidth="1"/>
    <col min="11786" max="12032" width="9.140625" style="1912"/>
    <col min="12033" max="12033" width="32.42578125" style="1912" customWidth="1"/>
    <col min="12034" max="12037" width="9.42578125" style="1912" bestFit="1" customWidth="1"/>
    <col min="12038" max="12038" width="8.42578125" style="1912" bestFit="1" customWidth="1"/>
    <col min="12039" max="12039" width="7.140625" style="1912" bestFit="1" customWidth="1"/>
    <col min="12040" max="12040" width="8.85546875" style="1912" customWidth="1"/>
    <col min="12041" max="12041" width="7.140625" style="1912" bestFit="1" customWidth="1"/>
    <col min="12042" max="12288" width="9.140625" style="1912"/>
    <col min="12289" max="12289" width="32.42578125" style="1912" customWidth="1"/>
    <col min="12290" max="12293" width="9.42578125" style="1912" bestFit="1" customWidth="1"/>
    <col min="12294" max="12294" width="8.42578125" style="1912" bestFit="1" customWidth="1"/>
    <col min="12295" max="12295" width="7.140625" style="1912" bestFit="1" customWidth="1"/>
    <col min="12296" max="12296" width="8.85546875" style="1912" customWidth="1"/>
    <col min="12297" max="12297" width="7.140625" style="1912" bestFit="1" customWidth="1"/>
    <col min="12298" max="12544" width="9.140625" style="1912"/>
    <col min="12545" max="12545" width="32.42578125" style="1912" customWidth="1"/>
    <col min="12546" max="12549" width="9.42578125" style="1912" bestFit="1" customWidth="1"/>
    <col min="12550" max="12550" width="8.42578125" style="1912" bestFit="1" customWidth="1"/>
    <col min="12551" max="12551" width="7.140625" style="1912" bestFit="1" customWidth="1"/>
    <col min="12552" max="12552" width="8.85546875" style="1912" customWidth="1"/>
    <col min="12553" max="12553" width="7.140625" style="1912" bestFit="1" customWidth="1"/>
    <col min="12554" max="12800" width="9.140625" style="1912"/>
    <col min="12801" max="12801" width="32.42578125" style="1912" customWidth="1"/>
    <col min="12802" max="12805" width="9.42578125" style="1912" bestFit="1" customWidth="1"/>
    <col min="12806" max="12806" width="8.42578125" style="1912" bestFit="1" customWidth="1"/>
    <col min="12807" max="12807" width="7.140625" style="1912" bestFit="1" customWidth="1"/>
    <col min="12808" max="12808" width="8.85546875" style="1912" customWidth="1"/>
    <col min="12809" max="12809" width="7.140625" style="1912" bestFit="1" customWidth="1"/>
    <col min="12810" max="13056" width="9.140625" style="1912"/>
    <col min="13057" max="13057" width="32.42578125" style="1912" customWidth="1"/>
    <col min="13058" max="13061" width="9.42578125" style="1912" bestFit="1" customWidth="1"/>
    <col min="13062" max="13062" width="8.42578125" style="1912" bestFit="1" customWidth="1"/>
    <col min="13063" max="13063" width="7.140625" style="1912" bestFit="1" customWidth="1"/>
    <col min="13064" max="13064" width="8.85546875" style="1912" customWidth="1"/>
    <col min="13065" max="13065" width="7.140625" style="1912" bestFit="1" customWidth="1"/>
    <col min="13066" max="13312" width="9.140625" style="1912"/>
    <col min="13313" max="13313" width="32.42578125" style="1912" customWidth="1"/>
    <col min="13314" max="13317" width="9.42578125" style="1912" bestFit="1" customWidth="1"/>
    <col min="13318" max="13318" width="8.42578125" style="1912" bestFit="1" customWidth="1"/>
    <col min="13319" max="13319" width="7.140625" style="1912" bestFit="1" customWidth="1"/>
    <col min="13320" max="13320" width="8.85546875" style="1912" customWidth="1"/>
    <col min="13321" max="13321" width="7.140625" style="1912" bestFit="1" customWidth="1"/>
    <col min="13322" max="13568" width="9.140625" style="1912"/>
    <col min="13569" max="13569" width="32.42578125" style="1912" customWidth="1"/>
    <col min="13570" max="13573" width="9.42578125" style="1912" bestFit="1" customWidth="1"/>
    <col min="13574" max="13574" width="8.42578125" style="1912" bestFit="1" customWidth="1"/>
    <col min="13575" max="13575" width="7.140625" style="1912" bestFit="1" customWidth="1"/>
    <col min="13576" max="13576" width="8.85546875" style="1912" customWidth="1"/>
    <col min="13577" max="13577" width="7.140625" style="1912" bestFit="1" customWidth="1"/>
    <col min="13578" max="13824" width="9.140625" style="1912"/>
    <col min="13825" max="13825" width="32.42578125" style="1912" customWidth="1"/>
    <col min="13826" max="13829" width="9.42578125" style="1912" bestFit="1" customWidth="1"/>
    <col min="13830" max="13830" width="8.42578125" style="1912" bestFit="1" customWidth="1"/>
    <col min="13831" max="13831" width="7.140625" style="1912" bestFit="1" customWidth="1"/>
    <col min="13832" max="13832" width="8.85546875" style="1912" customWidth="1"/>
    <col min="13833" max="13833" width="7.140625" style="1912" bestFit="1" customWidth="1"/>
    <col min="13834" max="14080" width="9.140625" style="1912"/>
    <col min="14081" max="14081" width="32.42578125" style="1912" customWidth="1"/>
    <col min="14082" max="14085" width="9.42578125" style="1912" bestFit="1" customWidth="1"/>
    <col min="14086" max="14086" width="8.42578125" style="1912" bestFit="1" customWidth="1"/>
    <col min="14087" max="14087" width="7.140625" style="1912" bestFit="1" customWidth="1"/>
    <col min="14088" max="14088" width="8.85546875" style="1912" customWidth="1"/>
    <col min="14089" max="14089" width="7.140625" style="1912" bestFit="1" customWidth="1"/>
    <col min="14090" max="14336" width="9.140625" style="1912"/>
    <col min="14337" max="14337" width="32.42578125" style="1912" customWidth="1"/>
    <col min="14338" max="14341" width="9.42578125" style="1912" bestFit="1" customWidth="1"/>
    <col min="14342" max="14342" width="8.42578125" style="1912" bestFit="1" customWidth="1"/>
    <col min="14343" max="14343" width="7.140625" style="1912" bestFit="1" customWidth="1"/>
    <col min="14344" max="14344" width="8.85546875" style="1912" customWidth="1"/>
    <col min="14345" max="14345" width="7.140625" style="1912" bestFit="1" customWidth="1"/>
    <col min="14346" max="14592" width="9.140625" style="1912"/>
    <col min="14593" max="14593" width="32.42578125" style="1912" customWidth="1"/>
    <col min="14594" max="14597" width="9.42578125" style="1912" bestFit="1" customWidth="1"/>
    <col min="14598" max="14598" width="8.42578125" style="1912" bestFit="1" customWidth="1"/>
    <col min="14599" max="14599" width="7.140625" style="1912" bestFit="1" customWidth="1"/>
    <col min="14600" max="14600" width="8.85546875" style="1912" customWidth="1"/>
    <col min="14601" max="14601" width="7.140625" style="1912" bestFit="1" customWidth="1"/>
    <col min="14602" max="14848" width="9.140625" style="1912"/>
    <col min="14849" max="14849" width="32.42578125" style="1912" customWidth="1"/>
    <col min="14850" max="14853" width="9.42578125" style="1912" bestFit="1" customWidth="1"/>
    <col min="14854" max="14854" width="8.42578125" style="1912" bestFit="1" customWidth="1"/>
    <col min="14855" max="14855" width="7.140625" style="1912" bestFit="1" customWidth="1"/>
    <col min="14856" max="14856" width="8.85546875" style="1912" customWidth="1"/>
    <col min="14857" max="14857" width="7.140625" style="1912" bestFit="1" customWidth="1"/>
    <col min="14858" max="15104" width="9.140625" style="1912"/>
    <col min="15105" max="15105" width="32.42578125" style="1912" customWidth="1"/>
    <col min="15106" max="15109" width="9.42578125" style="1912" bestFit="1" customWidth="1"/>
    <col min="15110" max="15110" width="8.42578125" style="1912" bestFit="1" customWidth="1"/>
    <col min="15111" max="15111" width="7.140625" style="1912" bestFit="1" customWidth="1"/>
    <col min="15112" max="15112" width="8.85546875" style="1912" customWidth="1"/>
    <col min="15113" max="15113" width="7.140625" style="1912" bestFit="1" customWidth="1"/>
    <col min="15114" max="15360" width="9.140625" style="1912"/>
    <col min="15361" max="15361" width="32.42578125" style="1912" customWidth="1"/>
    <col min="15362" max="15365" width="9.42578125" style="1912" bestFit="1" customWidth="1"/>
    <col min="15366" max="15366" width="8.42578125" style="1912" bestFit="1" customWidth="1"/>
    <col min="15367" max="15367" width="7.140625" style="1912" bestFit="1" customWidth="1"/>
    <col min="15368" max="15368" width="8.85546875" style="1912" customWidth="1"/>
    <col min="15369" max="15369" width="7.140625" style="1912" bestFit="1" customWidth="1"/>
    <col min="15370" max="15616" width="9.140625" style="1912"/>
    <col min="15617" max="15617" width="32.42578125" style="1912" customWidth="1"/>
    <col min="15618" max="15621" width="9.42578125" style="1912" bestFit="1" customWidth="1"/>
    <col min="15622" max="15622" width="8.42578125" style="1912" bestFit="1" customWidth="1"/>
    <col min="15623" max="15623" width="7.140625" style="1912" bestFit="1" customWidth="1"/>
    <col min="15624" max="15624" width="8.85546875" style="1912" customWidth="1"/>
    <col min="15625" max="15625" width="7.140625" style="1912" bestFit="1" customWidth="1"/>
    <col min="15626" max="15872" width="9.140625" style="1912"/>
    <col min="15873" max="15873" width="32.42578125" style="1912" customWidth="1"/>
    <col min="15874" max="15877" width="9.42578125" style="1912" bestFit="1" customWidth="1"/>
    <col min="15878" max="15878" width="8.42578125" style="1912" bestFit="1" customWidth="1"/>
    <col min="15879" max="15879" width="7.140625" style="1912" bestFit="1" customWidth="1"/>
    <col min="15880" max="15880" width="8.85546875" style="1912" customWidth="1"/>
    <col min="15881" max="15881" width="7.140625" style="1912" bestFit="1" customWidth="1"/>
    <col min="15882" max="16128" width="9.140625" style="1912"/>
    <col min="16129" max="16129" width="32.42578125" style="1912" customWidth="1"/>
    <col min="16130" max="16133" width="9.42578125" style="1912" bestFit="1" customWidth="1"/>
    <col min="16134" max="16134" width="8.42578125" style="1912" bestFit="1" customWidth="1"/>
    <col min="16135" max="16135" width="7.140625" style="1912" bestFit="1" customWidth="1"/>
    <col min="16136" max="16136" width="8.85546875" style="1912" customWidth="1"/>
    <col min="16137" max="16137" width="7.140625" style="1912" bestFit="1" customWidth="1"/>
    <col min="16138" max="16384" width="9.140625" style="1912"/>
  </cols>
  <sheetData>
    <row r="1" spans="1:11" ht="22.5" customHeight="1">
      <c r="A1" s="3328" t="s">
        <v>2543</v>
      </c>
      <c r="B1" s="3328"/>
      <c r="C1" s="3328"/>
      <c r="D1" s="3328"/>
      <c r="E1" s="3328"/>
      <c r="F1" s="3328"/>
      <c r="G1" s="3328"/>
      <c r="H1" s="3328"/>
      <c r="I1" s="3328"/>
    </row>
    <row r="2" spans="1:11" ht="22.5" customHeight="1">
      <c r="A2" s="3328" t="s">
        <v>37</v>
      </c>
      <c r="B2" s="3328"/>
      <c r="C2" s="3328"/>
      <c r="D2" s="3328"/>
      <c r="E2" s="3328"/>
      <c r="F2" s="3328"/>
      <c r="G2" s="3328"/>
      <c r="H2" s="3328"/>
      <c r="I2" s="3328"/>
    </row>
    <row r="3" spans="1:11" ht="16.5" customHeight="1">
      <c r="A3" s="3328" t="s">
        <v>1674</v>
      </c>
      <c r="B3" s="3328"/>
      <c r="C3" s="3328"/>
      <c r="D3" s="3328"/>
      <c r="E3" s="3328"/>
      <c r="F3" s="3328"/>
      <c r="G3" s="3328"/>
      <c r="H3" s="3328"/>
      <c r="I3" s="3328"/>
    </row>
    <row r="4" spans="1:11" ht="16.5" thickBot="1">
      <c r="H4" s="3329" t="s">
        <v>107</v>
      </c>
      <c r="I4" s="3330"/>
    </row>
    <row r="5" spans="1:11" ht="27.75" customHeight="1" thickTop="1">
      <c r="A5" s="3331" t="s">
        <v>56</v>
      </c>
      <c r="B5" s="2015">
        <f>'45.CALFC'!B5</f>
        <v>2024</v>
      </c>
      <c r="C5" s="2015">
        <f>'45.CALFC'!C5</f>
        <v>2025</v>
      </c>
      <c r="D5" s="2015">
        <f>'45.CALFC'!D5</f>
        <v>2025</v>
      </c>
      <c r="E5" s="2015">
        <f>'45.CALFC'!E5</f>
        <v>2026</v>
      </c>
      <c r="F5" s="3333" t="str">
        <f>'45.CALFC'!F5</f>
        <v>Changes during Nine months</v>
      </c>
      <c r="G5" s="3334"/>
      <c r="H5" s="3334"/>
      <c r="I5" s="3335"/>
    </row>
    <row r="6" spans="1:11" ht="27.75" customHeight="1">
      <c r="A6" s="3332"/>
      <c r="B6" s="3287" t="str">
        <f>'45.CALFC'!B6</f>
        <v>Jul</v>
      </c>
      <c r="C6" s="3287" t="str">
        <f>'45.CALFC'!C6</f>
        <v xml:space="preserve">Apr (R) </v>
      </c>
      <c r="D6" s="3287" t="str">
        <f>'45.CALFC'!D6</f>
        <v xml:space="preserve">Jul (R) </v>
      </c>
      <c r="E6" s="3287" t="str">
        <f>'45.CALFC'!E6</f>
        <v>Apr (P)</v>
      </c>
      <c r="F6" s="3336" t="str">
        <f>'45.CALFC'!F6</f>
        <v>2024/25</v>
      </c>
      <c r="G6" s="3337"/>
      <c r="H6" s="3336" t="str">
        <f>'45.CALFC'!H6</f>
        <v>2025/26</v>
      </c>
      <c r="I6" s="3338"/>
      <c r="J6" s="2097"/>
    </row>
    <row r="7" spans="1:11" s="2094" customFormat="1" ht="27.75" customHeight="1">
      <c r="A7" s="3332"/>
      <c r="B7" s="3317"/>
      <c r="C7" s="3317"/>
      <c r="D7" s="3317"/>
      <c r="E7" s="3317"/>
      <c r="F7" s="2096" t="str">
        <f>'45.CALFC'!F7</f>
        <v>Amount</v>
      </c>
      <c r="G7" s="2096" t="str">
        <f>'45.CALFC'!G7</f>
        <v>Percent</v>
      </c>
      <c r="H7" s="2096" t="str">
        <f>'45.CALFC'!H7</f>
        <v>Amount</v>
      </c>
      <c r="I7" s="2095" t="str">
        <f>'45.CALFC'!I7</f>
        <v>Percent</v>
      </c>
    </row>
    <row r="8" spans="1:11" ht="30.75" customHeight="1">
      <c r="A8" s="2093" t="s">
        <v>1789</v>
      </c>
      <c r="B8" s="2092">
        <v>73751.462788269477</v>
      </c>
      <c r="C8" s="2092">
        <v>76221.900273304695</v>
      </c>
      <c r="D8" s="2092">
        <v>82710.916841087965</v>
      </c>
      <c r="E8" s="2092">
        <v>94255.976395805978</v>
      </c>
      <c r="F8" s="2092">
        <v>2470.4374850352178</v>
      </c>
      <c r="G8" s="367">
        <v>3.3496793034837982</v>
      </c>
      <c r="H8" s="2092">
        <v>11545.059554718013</v>
      </c>
      <c r="I8" s="400">
        <v>13.958326174644483</v>
      </c>
      <c r="K8" s="2083"/>
    </row>
    <row r="9" spans="1:11" ht="30.75" customHeight="1">
      <c r="A9" s="2091" t="s">
        <v>1788</v>
      </c>
      <c r="B9" s="2090">
        <v>20204.002730569482</v>
      </c>
      <c r="C9" s="2090">
        <v>20417.219068534669</v>
      </c>
      <c r="D9" s="2090">
        <v>23420.306182777091</v>
      </c>
      <c r="E9" s="2090">
        <v>29195.32510873639</v>
      </c>
      <c r="F9" s="2090">
        <v>213.21633796518654</v>
      </c>
      <c r="G9" s="365">
        <v>1.0553173091913193</v>
      </c>
      <c r="H9" s="2090">
        <v>5775.0189259592989</v>
      </c>
      <c r="I9" s="401">
        <v>24.658170055036059</v>
      </c>
      <c r="K9" s="2083"/>
    </row>
    <row r="10" spans="1:11" ht="30.75" customHeight="1">
      <c r="A10" s="2087" t="s">
        <v>1787</v>
      </c>
      <c r="B10" s="2085">
        <v>94572.761754029401</v>
      </c>
      <c r="C10" s="2085">
        <v>132074.42625928789</v>
      </c>
      <c r="D10" s="2085">
        <v>132915.95183328461</v>
      </c>
      <c r="E10" s="2085">
        <v>204313.53648626566</v>
      </c>
      <c r="F10" s="2085">
        <v>37501.664505258494</v>
      </c>
      <c r="G10" s="2086">
        <v>39.653769023680525</v>
      </c>
      <c r="H10" s="2085">
        <v>71397.584652981051</v>
      </c>
      <c r="I10" s="2084">
        <v>53.71634003910566</v>
      </c>
      <c r="K10" s="2083"/>
    </row>
    <row r="11" spans="1:11" ht="30.75" customHeight="1">
      <c r="A11" s="2087" t="s">
        <v>1786</v>
      </c>
      <c r="B11" s="2085">
        <v>2480.3459638500112</v>
      </c>
      <c r="C11" s="2085">
        <v>2660.8358447100063</v>
      </c>
      <c r="D11" s="2085">
        <v>2749.8174599202912</v>
      </c>
      <c r="E11" s="2085">
        <v>2418.3693496799838</v>
      </c>
      <c r="F11" s="2085">
        <v>180.48988085999508</v>
      </c>
      <c r="G11" s="2086">
        <v>7.276802651346161</v>
      </c>
      <c r="H11" s="2085">
        <v>-331.44811024030741</v>
      </c>
      <c r="I11" s="2084">
        <v>-12.053458641211591</v>
      </c>
      <c r="K11" s="2083"/>
    </row>
    <row r="12" spans="1:11" ht="30.75" customHeight="1">
      <c r="A12" s="2087" t="s">
        <v>1785</v>
      </c>
      <c r="B12" s="2085">
        <v>1196919.6028734455</v>
      </c>
      <c r="C12" s="2085">
        <v>1270734.0124282055</v>
      </c>
      <c r="D12" s="2085">
        <v>1336268.5936112921</v>
      </c>
      <c r="E12" s="2085">
        <v>1370424.3459400451</v>
      </c>
      <c r="F12" s="2085">
        <v>73814.409554759972</v>
      </c>
      <c r="G12" s="2086">
        <v>6.1670315514553931</v>
      </c>
      <c r="H12" s="2085">
        <v>34155.752328753006</v>
      </c>
      <c r="I12" s="2084">
        <v>2.5560544109209675</v>
      </c>
      <c r="K12" s="2083"/>
    </row>
    <row r="13" spans="1:11" ht="30.75" customHeight="1">
      <c r="A13" s="2089" t="s">
        <v>1784</v>
      </c>
      <c r="B13" s="2088">
        <v>601357.19982311991</v>
      </c>
      <c r="C13" s="2088">
        <v>651094.25840806996</v>
      </c>
      <c r="D13" s="2088">
        <v>663427.86960760306</v>
      </c>
      <c r="E13" s="2088">
        <v>671013.93564465444</v>
      </c>
      <c r="F13" s="2088">
        <v>49737.058584950049</v>
      </c>
      <c r="G13" s="354">
        <v>8.270801214249941</v>
      </c>
      <c r="H13" s="2088">
        <v>7586.0660370513797</v>
      </c>
      <c r="I13" s="399">
        <v>1.1434650825775983</v>
      </c>
      <c r="K13" s="2083"/>
    </row>
    <row r="14" spans="1:11" ht="30.75" customHeight="1">
      <c r="A14" s="2089" t="s">
        <v>1783</v>
      </c>
      <c r="B14" s="2088">
        <v>187411.36681452999</v>
      </c>
      <c r="C14" s="2088">
        <v>184137.14881391998</v>
      </c>
      <c r="D14" s="2088">
        <v>182229.54476924002</v>
      </c>
      <c r="E14" s="2088">
        <v>180405.72568325189</v>
      </c>
      <c r="F14" s="2088">
        <v>-3274.2180006100098</v>
      </c>
      <c r="G14" s="354">
        <v>-1.7470754609299182</v>
      </c>
      <c r="H14" s="2088">
        <v>-1823.8190859881288</v>
      </c>
      <c r="I14" s="399">
        <v>-1.0008361093683562</v>
      </c>
      <c r="K14" s="2083"/>
    </row>
    <row r="15" spans="1:11" ht="30.75" customHeight="1">
      <c r="A15" s="2089" t="s">
        <v>1782</v>
      </c>
      <c r="B15" s="2088">
        <v>124402.57235271001</v>
      </c>
      <c r="C15" s="2088">
        <v>139984.80486768999</v>
      </c>
      <c r="D15" s="2088">
        <v>133486.22110105</v>
      </c>
      <c r="E15" s="2088">
        <v>127142.50237849659</v>
      </c>
      <c r="F15" s="2088">
        <v>15582.232514979987</v>
      </c>
      <c r="G15" s="354">
        <v>12.52565137544002</v>
      </c>
      <c r="H15" s="2088">
        <v>-6343.7187225534144</v>
      </c>
      <c r="I15" s="399">
        <v>-4.7523397323167726</v>
      </c>
      <c r="K15" s="2083"/>
    </row>
    <row r="16" spans="1:11" ht="30.75" customHeight="1">
      <c r="A16" s="2089" t="s">
        <v>1781</v>
      </c>
      <c r="B16" s="2088">
        <v>283748.4638830857</v>
      </c>
      <c r="C16" s="2088">
        <v>295517.80033852556</v>
      </c>
      <c r="D16" s="2088">
        <v>357124.95813339908</v>
      </c>
      <c r="E16" s="2088">
        <v>391862.18223364191</v>
      </c>
      <c r="F16" s="2088">
        <v>11769.336455439858</v>
      </c>
      <c r="G16" s="354">
        <v>4.1478062275217233</v>
      </c>
      <c r="H16" s="2088">
        <v>34737.224100242835</v>
      </c>
      <c r="I16" s="399">
        <v>9.726910233831159</v>
      </c>
      <c r="K16" s="2083"/>
    </row>
    <row r="17" spans="1:11" ht="30.75" customHeight="1">
      <c r="A17" s="2087" t="s">
        <v>1780</v>
      </c>
      <c r="B17" s="2085">
        <v>333199.40403093019</v>
      </c>
      <c r="C17" s="2085">
        <v>346567.04487975</v>
      </c>
      <c r="D17" s="2085">
        <v>373431.80655696755</v>
      </c>
      <c r="E17" s="2085">
        <v>349809.22985390574</v>
      </c>
      <c r="F17" s="2085">
        <v>13367.640848819807</v>
      </c>
      <c r="G17" s="2086">
        <v>4.011904189234059</v>
      </c>
      <c r="H17" s="2085">
        <v>-23622.576703061815</v>
      </c>
      <c r="I17" s="2084">
        <v>-6.325807359812603</v>
      </c>
      <c r="K17" s="2083"/>
    </row>
    <row r="18" spans="1:11" ht="30.75" customHeight="1">
      <c r="A18" s="2087" t="s">
        <v>1779</v>
      </c>
      <c r="B18" s="2085">
        <v>418616.14064812788</v>
      </c>
      <c r="C18" s="2085">
        <v>399037.8138447965</v>
      </c>
      <c r="D18" s="2085">
        <v>487087.40431774547</v>
      </c>
      <c r="E18" s="2085">
        <v>458382.1706662777</v>
      </c>
      <c r="F18" s="2085">
        <v>-19578.32680333138</v>
      </c>
      <c r="G18" s="2086">
        <v>-4.6769163685420683</v>
      </c>
      <c r="H18" s="2085">
        <v>-28705.233651467774</v>
      </c>
      <c r="I18" s="2084">
        <v>-5.8932408017560372</v>
      </c>
      <c r="K18" s="2083"/>
    </row>
    <row r="19" spans="1:11" ht="30.75" customHeight="1">
      <c r="A19" s="2087" t="s">
        <v>1778</v>
      </c>
      <c r="B19" s="2085">
        <v>42557.906601368202</v>
      </c>
      <c r="C19" s="2085">
        <v>39950.5904813784</v>
      </c>
      <c r="D19" s="2085">
        <v>40212.129778340699</v>
      </c>
      <c r="E19" s="2085">
        <v>39356.505173452424</v>
      </c>
      <c r="F19" s="2085">
        <v>-2607.3161199898022</v>
      </c>
      <c r="G19" s="2086">
        <v>-6.1265140327789975</v>
      </c>
      <c r="H19" s="2085">
        <v>-855.62460488827492</v>
      </c>
      <c r="I19" s="2084">
        <v>-2.127777388575764</v>
      </c>
      <c r="K19" s="2083"/>
    </row>
    <row r="20" spans="1:11" ht="30.75" customHeight="1">
      <c r="A20" s="2087" t="s">
        <v>1777</v>
      </c>
      <c r="B20" s="2085">
        <v>198642.52840498104</v>
      </c>
      <c r="C20" s="2085">
        <v>184639.79307624762</v>
      </c>
      <c r="D20" s="2085">
        <v>199823.89656633354</v>
      </c>
      <c r="E20" s="2085">
        <v>199037.42356315936</v>
      </c>
      <c r="F20" s="2085">
        <v>-14002.735328733426</v>
      </c>
      <c r="G20" s="2086">
        <v>-7.0492131977828274</v>
      </c>
      <c r="H20" s="2085">
        <v>-786.4730031741783</v>
      </c>
      <c r="I20" s="2084">
        <v>-0.39358305822702283</v>
      </c>
      <c r="K20" s="2083"/>
    </row>
    <row r="21" spans="1:11" ht="30.75" customHeight="1">
      <c r="A21" s="2087" t="s">
        <v>1776</v>
      </c>
      <c r="B21" s="2085">
        <v>4039874.9107041983</v>
      </c>
      <c r="C21" s="2085">
        <v>4317520.901199949</v>
      </c>
      <c r="D21" s="2085">
        <v>4560133.379171459</v>
      </c>
      <c r="E21" s="2085">
        <v>5101498.4226446934</v>
      </c>
      <c r="F21" s="2085">
        <v>277645.99049575068</v>
      </c>
      <c r="G21" s="2086">
        <v>6.8726383027377862</v>
      </c>
      <c r="H21" s="2085">
        <v>541365.0434732344</v>
      </c>
      <c r="I21" s="2084">
        <v>11.871693182176093</v>
      </c>
      <c r="K21" s="2083"/>
    </row>
    <row r="22" spans="1:11" ht="30.75" customHeight="1">
      <c r="A22" s="2087" t="s">
        <v>1775</v>
      </c>
      <c r="B22" s="2085">
        <v>94329.277883986797</v>
      </c>
      <c r="C22" s="2085">
        <v>91402.668079404451</v>
      </c>
      <c r="D22" s="2085">
        <v>88753.137922821916</v>
      </c>
      <c r="E22" s="2085">
        <v>99404.971989601239</v>
      </c>
      <c r="F22" s="2085">
        <v>-2926.6098045823455</v>
      </c>
      <c r="G22" s="2086">
        <v>-3.1025466008355425</v>
      </c>
      <c r="H22" s="2085">
        <v>10651.834066779324</v>
      </c>
      <c r="I22" s="2084">
        <v>12.001642213531607</v>
      </c>
      <c r="K22" s="2083"/>
    </row>
    <row r="23" spans="1:11" ht="30.75" customHeight="1" thickBot="1">
      <c r="A23" s="2082" t="s">
        <v>250</v>
      </c>
      <c r="B23" s="2080">
        <v>6494944.3416531868</v>
      </c>
      <c r="C23" s="2080">
        <v>6860809.9863670329</v>
      </c>
      <c r="D23" s="2080">
        <v>7304087.0340592535</v>
      </c>
      <c r="E23" s="2080">
        <v>7918900.9520628862</v>
      </c>
      <c r="F23" s="2080">
        <v>365865.64471384604</v>
      </c>
      <c r="G23" s="2081">
        <v>5.6330836026952102</v>
      </c>
      <c r="H23" s="2080">
        <v>614813.91800363269</v>
      </c>
      <c r="I23" s="2079">
        <v>8.4173958379292362</v>
      </c>
    </row>
    <row r="24" spans="1:11" s="1987" customFormat="1" ht="21" customHeight="1" thickTop="1">
      <c r="A24" s="3327" t="s">
        <v>1686</v>
      </c>
      <c r="B24" s="3327"/>
      <c r="C24" s="3327"/>
      <c r="D24" s="3327"/>
      <c r="E24" s="3327"/>
      <c r="F24" s="3327"/>
      <c r="G24" s="3327"/>
      <c r="H24" s="3327"/>
      <c r="I24" s="3327"/>
    </row>
    <row r="25" spans="1:11">
      <c r="A25" s="1909"/>
      <c r="I25" s="2078"/>
    </row>
    <row r="26" spans="1:11">
      <c r="I26" s="2078"/>
    </row>
    <row r="27" spans="1:11">
      <c r="G27" s="1912"/>
      <c r="I27" s="2078"/>
    </row>
    <row r="28" spans="1:11">
      <c r="G28" s="1912"/>
      <c r="I28" s="2078"/>
    </row>
    <row r="29" spans="1:11">
      <c r="G29" s="1912"/>
      <c r="I29" s="2078"/>
    </row>
    <row r="30" spans="1:11">
      <c r="G30" s="1912"/>
      <c r="I30" s="1912"/>
    </row>
    <row r="31" spans="1:11">
      <c r="G31" s="1912"/>
      <c r="I31" s="2078"/>
    </row>
    <row r="32" spans="1:11">
      <c r="G32" s="1912"/>
      <c r="I32" s="1912"/>
    </row>
    <row r="33" spans="7:9">
      <c r="G33" s="1912"/>
      <c r="I33" s="2078"/>
    </row>
    <row r="34" spans="7:9">
      <c r="G34" s="1912"/>
      <c r="I34" s="2078"/>
    </row>
    <row r="35" spans="7:9">
      <c r="G35" s="1912"/>
      <c r="I35" s="1912"/>
    </row>
    <row r="36" spans="7:9">
      <c r="G36" s="1912"/>
      <c r="I36" s="2078"/>
    </row>
    <row r="37" spans="7:9">
      <c r="G37" s="1912"/>
      <c r="I37" s="2078"/>
    </row>
    <row r="38" spans="7:9">
      <c r="G38" s="1912"/>
      <c r="I38" s="2078"/>
    </row>
    <row r="39" spans="7:9">
      <c r="G39" s="1912"/>
      <c r="I39" s="2078"/>
    </row>
    <row r="40" spans="7:9">
      <c r="G40" s="1912"/>
      <c r="I40" s="2078"/>
    </row>
    <row r="41" spans="7:9">
      <c r="G41" s="1912"/>
      <c r="I41" s="2078"/>
    </row>
    <row r="42" spans="7:9">
      <c r="G42" s="1912"/>
      <c r="I42" s="2078"/>
    </row>
    <row r="43" spans="7:9">
      <c r="G43" s="1912"/>
      <c r="I43" s="2078"/>
    </row>
    <row r="44" spans="7:9">
      <c r="G44" s="1912"/>
      <c r="I44" s="2078"/>
    </row>
    <row r="45" spans="7:9">
      <c r="G45" s="1912"/>
      <c r="I45" s="2078"/>
    </row>
    <row r="46" spans="7:9">
      <c r="G46" s="1912"/>
      <c r="I46" s="2078"/>
    </row>
    <row r="47" spans="7:9">
      <c r="G47" s="1912"/>
      <c r="I47" s="2078"/>
    </row>
    <row r="48" spans="7:9">
      <c r="G48" s="1912"/>
      <c r="I48" s="2078"/>
    </row>
    <row r="49" spans="7:9">
      <c r="G49" s="1912"/>
      <c r="I49" s="2078"/>
    </row>
    <row r="50" spans="7:9">
      <c r="G50" s="1912"/>
      <c r="I50" s="2078"/>
    </row>
    <row r="51" spans="7:9">
      <c r="G51" s="1912"/>
      <c r="I51" s="2078"/>
    </row>
    <row r="52" spans="7:9">
      <c r="G52" s="1912"/>
      <c r="I52" s="2078"/>
    </row>
    <row r="53" spans="7:9">
      <c r="G53" s="1912"/>
      <c r="I53" s="2078"/>
    </row>
    <row r="54" spans="7:9">
      <c r="G54" s="1912"/>
      <c r="I54" s="2078"/>
    </row>
    <row r="55" spans="7:9">
      <c r="G55" s="1912"/>
      <c r="I55" s="2078"/>
    </row>
    <row r="56" spans="7:9">
      <c r="G56" s="1912"/>
      <c r="I56" s="2078"/>
    </row>
    <row r="57" spans="7:9">
      <c r="G57" s="1912"/>
      <c r="I57" s="2078"/>
    </row>
    <row r="58" spans="7:9">
      <c r="G58" s="1912"/>
      <c r="I58" s="2078"/>
    </row>
    <row r="59" spans="7:9">
      <c r="G59" s="1912"/>
      <c r="I59" s="2078"/>
    </row>
    <row r="60" spans="7:9">
      <c r="G60" s="1912"/>
      <c r="I60" s="2078"/>
    </row>
    <row r="61" spans="7:9">
      <c r="G61" s="1912"/>
      <c r="I61" s="2078"/>
    </row>
    <row r="62" spans="7:9">
      <c r="G62" s="1912"/>
      <c r="I62" s="2078"/>
    </row>
    <row r="63" spans="7:9">
      <c r="G63" s="1912"/>
      <c r="I63" s="2078"/>
    </row>
    <row r="64" spans="7:9">
      <c r="G64" s="1912"/>
      <c r="I64" s="2078"/>
    </row>
    <row r="65" spans="7:9">
      <c r="G65" s="1912"/>
      <c r="I65" s="2078"/>
    </row>
    <row r="66" spans="7:9">
      <c r="G66" s="1912"/>
      <c r="I66" s="2078"/>
    </row>
    <row r="67" spans="7:9">
      <c r="G67" s="1912"/>
      <c r="I67" s="2078"/>
    </row>
    <row r="68" spans="7:9">
      <c r="G68" s="1912"/>
      <c r="I68" s="2078"/>
    </row>
    <row r="69" spans="7:9">
      <c r="G69" s="1912"/>
      <c r="I69" s="2078"/>
    </row>
    <row r="70" spans="7:9">
      <c r="G70" s="1912"/>
      <c r="I70" s="2078"/>
    </row>
    <row r="71" spans="7:9">
      <c r="G71" s="1912"/>
      <c r="I71" s="2078"/>
    </row>
    <row r="72" spans="7:9">
      <c r="G72" s="1912"/>
      <c r="I72" s="2078"/>
    </row>
    <row r="73" spans="7:9">
      <c r="G73" s="1912"/>
      <c r="I73" s="2078"/>
    </row>
    <row r="74" spans="7:9">
      <c r="G74" s="1912"/>
      <c r="I74" s="2078"/>
    </row>
    <row r="75" spans="7:9">
      <c r="G75" s="1912"/>
      <c r="I75" s="2078"/>
    </row>
    <row r="76" spans="7:9">
      <c r="G76" s="1912"/>
      <c r="I76" s="2078"/>
    </row>
    <row r="77" spans="7:9">
      <c r="G77" s="1912"/>
      <c r="I77" s="2078"/>
    </row>
    <row r="78" spans="7:9">
      <c r="G78" s="1912"/>
      <c r="I78" s="2078"/>
    </row>
    <row r="79" spans="7:9">
      <c r="G79" s="1912"/>
      <c r="I79" s="2078"/>
    </row>
    <row r="80" spans="7:9">
      <c r="G80" s="1912"/>
      <c r="I80" s="2078"/>
    </row>
    <row r="81" spans="7:9">
      <c r="G81" s="1912"/>
      <c r="I81" s="2078"/>
    </row>
    <row r="82" spans="7:9">
      <c r="G82" s="1912"/>
      <c r="I82" s="2078"/>
    </row>
    <row r="83" spans="7:9">
      <c r="G83" s="1912"/>
      <c r="I83" s="2078"/>
    </row>
    <row r="84" spans="7:9">
      <c r="G84" s="1912"/>
      <c r="I84" s="2078"/>
    </row>
    <row r="85" spans="7:9">
      <c r="G85" s="1912"/>
      <c r="I85" s="2078"/>
    </row>
    <row r="86" spans="7:9">
      <c r="G86" s="1912"/>
      <c r="I86" s="2078"/>
    </row>
    <row r="87" spans="7:9">
      <c r="G87" s="1912"/>
      <c r="I87" s="2078"/>
    </row>
    <row r="88" spans="7:9">
      <c r="G88" s="1912"/>
      <c r="I88" s="2078"/>
    </row>
    <row r="89" spans="7:9">
      <c r="G89" s="1912"/>
      <c r="I89" s="2078"/>
    </row>
    <row r="90" spans="7:9">
      <c r="G90" s="1912"/>
      <c r="I90" s="2078"/>
    </row>
    <row r="91" spans="7:9">
      <c r="G91" s="1912"/>
      <c r="I91" s="2078"/>
    </row>
    <row r="92" spans="7:9">
      <c r="G92" s="1912"/>
      <c r="I92" s="2078"/>
    </row>
    <row r="93" spans="7:9">
      <c r="G93" s="1912"/>
      <c r="I93" s="2078"/>
    </row>
    <row r="94" spans="7:9">
      <c r="G94" s="1912"/>
      <c r="I94" s="2078"/>
    </row>
    <row r="95" spans="7:9">
      <c r="G95" s="1912"/>
      <c r="I95" s="2078"/>
    </row>
    <row r="96" spans="7:9">
      <c r="G96" s="1912"/>
      <c r="I96" s="2078"/>
    </row>
    <row r="97" spans="7:9">
      <c r="G97" s="1912"/>
      <c r="I97" s="2078"/>
    </row>
    <row r="98" spans="7:9">
      <c r="G98" s="1912"/>
      <c r="I98" s="2078"/>
    </row>
    <row r="99" spans="7:9">
      <c r="G99" s="1912"/>
      <c r="I99" s="2078"/>
    </row>
    <row r="100" spans="7:9">
      <c r="G100" s="1912"/>
      <c r="I100" s="2078"/>
    </row>
    <row r="101" spans="7:9">
      <c r="G101" s="1912"/>
      <c r="I101" s="2078"/>
    </row>
    <row r="102" spans="7:9">
      <c r="G102" s="1912"/>
      <c r="I102" s="2078"/>
    </row>
    <row r="103" spans="7:9">
      <c r="G103" s="1912"/>
      <c r="I103" s="2078"/>
    </row>
    <row r="104" spans="7:9">
      <c r="G104" s="1912"/>
      <c r="I104" s="2078"/>
    </row>
    <row r="105" spans="7:9">
      <c r="G105" s="1912"/>
      <c r="I105" s="2078"/>
    </row>
    <row r="106" spans="7:9">
      <c r="G106" s="1912"/>
      <c r="I106" s="2078"/>
    </row>
    <row r="107" spans="7:9">
      <c r="G107" s="1912"/>
      <c r="I107" s="2078"/>
    </row>
    <row r="108" spans="7:9">
      <c r="G108" s="1912"/>
      <c r="I108" s="2078"/>
    </row>
    <row r="109" spans="7:9">
      <c r="G109" s="1912"/>
      <c r="I109" s="2078"/>
    </row>
    <row r="110" spans="7:9">
      <c r="G110" s="1912"/>
      <c r="I110" s="2078"/>
    </row>
    <row r="111" spans="7:9">
      <c r="G111" s="1912"/>
      <c r="I111" s="2078"/>
    </row>
    <row r="112" spans="7:9">
      <c r="G112" s="1912"/>
      <c r="I112" s="2078"/>
    </row>
    <row r="113" spans="7:9">
      <c r="G113" s="1912"/>
      <c r="I113" s="2078"/>
    </row>
    <row r="114" spans="7:9">
      <c r="G114" s="1912"/>
      <c r="I114" s="2078"/>
    </row>
    <row r="115" spans="7:9">
      <c r="G115" s="1912"/>
      <c r="I115" s="2078"/>
    </row>
    <row r="116" spans="7:9">
      <c r="G116" s="1912"/>
      <c r="I116" s="2078"/>
    </row>
    <row r="117" spans="7:9">
      <c r="G117" s="1912"/>
      <c r="I117" s="2078"/>
    </row>
    <row r="118" spans="7:9">
      <c r="G118" s="1912"/>
      <c r="I118" s="2078"/>
    </row>
    <row r="119" spans="7:9">
      <c r="G119" s="1912"/>
      <c r="I119" s="2078"/>
    </row>
    <row r="120" spans="7:9">
      <c r="G120" s="1912"/>
      <c r="I120" s="2078"/>
    </row>
    <row r="121" spans="7:9">
      <c r="G121" s="1912"/>
      <c r="I121" s="2078"/>
    </row>
    <row r="122" spans="7:9">
      <c r="G122" s="1912"/>
      <c r="I122" s="2078"/>
    </row>
    <row r="123" spans="7:9">
      <c r="G123" s="1912"/>
      <c r="I123" s="2078"/>
    </row>
    <row r="124" spans="7:9">
      <c r="G124" s="1912"/>
      <c r="I124" s="2078"/>
    </row>
    <row r="125" spans="7:9">
      <c r="G125" s="1912"/>
      <c r="I125" s="2078"/>
    </row>
    <row r="126" spans="7:9">
      <c r="G126" s="1912"/>
      <c r="I126" s="2078"/>
    </row>
    <row r="127" spans="7:9">
      <c r="G127" s="1912"/>
      <c r="I127" s="2078"/>
    </row>
    <row r="128" spans="7:9">
      <c r="G128" s="1912"/>
      <c r="I128" s="2078"/>
    </row>
    <row r="129" spans="7:9">
      <c r="G129" s="1912"/>
      <c r="I129" s="2078"/>
    </row>
    <row r="130" spans="7:9">
      <c r="G130" s="1912"/>
      <c r="I130" s="2078"/>
    </row>
    <row r="131" spans="7:9">
      <c r="G131" s="1912"/>
      <c r="I131" s="2078"/>
    </row>
    <row r="132" spans="7:9">
      <c r="G132" s="1912"/>
      <c r="I132" s="2078"/>
    </row>
    <row r="133" spans="7:9">
      <c r="G133" s="1912"/>
      <c r="I133" s="2078"/>
    </row>
    <row r="134" spans="7:9">
      <c r="G134" s="1912"/>
      <c r="I134" s="2078"/>
    </row>
    <row r="135" spans="7:9">
      <c r="G135" s="1912"/>
      <c r="I135" s="2078"/>
    </row>
    <row r="136" spans="7:9">
      <c r="G136" s="1912"/>
      <c r="I136" s="2078"/>
    </row>
    <row r="137" spans="7:9">
      <c r="G137" s="1912"/>
      <c r="I137" s="2078"/>
    </row>
    <row r="138" spans="7:9">
      <c r="G138" s="1912"/>
      <c r="I138" s="2078"/>
    </row>
    <row r="139" spans="7:9">
      <c r="G139" s="1912"/>
      <c r="I139" s="2078"/>
    </row>
    <row r="140" spans="7:9">
      <c r="G140" s="1912"/>
      <c r="I140" s="2078"/>
    </row>
    <row r="141" spans="7:9">
      <c r="G141" s="1912"/>
      <c r="I141" s="2078"/>
    </row>
    <row r="142" spans="7:9">
      <c r="G142" s="1912"/>
      <c r="I142" s="2078"/>
    </row>
    <row r="143" spans="7:9">
      <c r="G143" s="1912"/>
      <c r="I143" s="2078"/>
    </row>
    <row r="144" spans="7:9">
      <c r="G144" s="1912"/>
      <c r="I144" s="2078"/>
    </row>
    <row r="145" spans="7:9">
      <c r="G145" s="1912"/>
      <c r="I145" s="2078"/>
    </row>
    <row r="146" spans="7:9">
      <c r="G146" s="1912"/>
      <c r="I146" s="2078"/>
    </row>
    <row r="147" spans="7:9">
      <c r="G147" s="1912"/>
      <c r="I147" s="2078"/>
    </row>
    <row r="148" spans="7:9">
      <c r="G148" s="1912"/>
      <c r="I148" s="2078"/>
    </row>
    <row r="149" spans="7:9">
      <c r="G149" s="1912"/>
      <c r="I149" s="2078"/>
    </row>
    <row r="150" spans="7:9">
      <c r="G150" s="1912"/>
      <c r="I150" s="2078"/>
    </row>
    <row r="151" spans="7:9">
      <c r="G151" s="1912"/>
      <c r="I151" s="2078"/>
    </row>
    <row r="152" spans="7:9">
      <c r="G152" s="1912"/>
      <c r="I152" s="2078"/>
    </row>
    <row r="153" spans="7:9">
      <c r="G153" s="1912"/>
      <c r="I153" s="2078"/>
    </row>
    <row r="154" spans="7:9">
      <c r="G154" s="1912"/>
      <c r="I154" s="2078"/>
    </row>
    <row r="155" spans="7:9">
      <c r="G155" s="1912"/>
      <c r="I155" s="2078"/>
    </row>
    <row r="156" spans="7:9">
      <c r="G156" s="1912"/>
      <c r="I156" s="2078"/>
    </row>
    <row r="157" spans="7:9">
      <c r="G157" s="1912"/>
      <c r="I157" s="2078"/>
    </row>
    <row r="158" spans="7:9">
      <c r="G158" s="1912"/>
      <c r="I158" s="2078"/>
    </row>
    <row r="159" spans="7:9">
      <c r="G159" s="1912"/>
      <c r="I159" s="2078"/>
    </row>
    <row r="160" spans="7:9">
      <c r="G160" s="1912"/>
      <c r="I160" s="2078"/>
    </row>
    <row r="161" spans="7:9">
      <c r="G161" s="1912"/>
      <c r="I161" s="2078"/>
    </row>
    <row r="162" spans="7:9">
      <c r="G162" s="1912"/>
      <c r="I162" s="2078"/>
    </row>
    <row r="163" spans="7:9">
      <c r="G163" s="1912"/>
      <c r="I163" s="2078"/>
    </row>
    <row r="164" spans="7:9">
      <c r="G164" s="1912"/>
      <c r="I164" s="2078"/>
    </row>
    <row r="165" spans="7:9">
      <c r="G165" s="1912"/>
      <c r="I165" s="2078"/>
    </row>
    <row r="166" spans="7:9">
      <c r="G166" s="1912"/>
      <c r="I166" s="2078"/>
    </row>
    <row r="167" spans="7:9">
      <c r="G167" s="1912"/>
      <c r="I167" s="2078"/>
    </row>
    <row r="168" spans="7:9">
      <c r="G168" s="1912"/>
      <c r="I168" s="2078"/>
    </row>
    <row r="169" spans="7:9">
      <c r="G169" s="1912"/>
      <c r="I169" s="2078"/>
    </row>
    <row r="170" spans="7:9">
      <c r="G170" s="1912"/>
      <c r="I170" s="2078"/>
    </row>
    <row r="171" spans="7:9">
      <c r="G171" s="1912"/>
      <c r="I171" s="2078"/>
    </row>
    <row r="172" spans="7:9">
      <c r="G172" s="1912"/>
      <c r="I172" s="2078"/>
    </row>
    <row r="173" spans="7:9">
      <c r="G173" s="1912"/>
      <c r="I173" s="2078"/>
    </row>
    <row r="174" spans="7:9">
      <c r="G174" s="1912"/>
      <c r="I174" s="2078"/>
    </row>
    <row r="175" spans="7:9">
      <c r="G175" s="1912"/>
      <c r="I175" s="2078"/>
    </row>
    <row r="176" spans="7:9">
      <c r="G176" s="1912"/>
      <c r="I176" s="2078"/>
    </row>
    <row r="177" spans="7:9">
      <c r="G177" s="1912"/>
      <c r="I177" s="2078"/>
    </row>
    <row r="178" spans="7:9">
      <c r="G178" s="1912"/>
      <c r="I178" s="2078"/>
    </row>
    <row r="179" spans="7:9">
      <c r="G179" s="1912"/>
      <c r="I179" s="2078"/>
    </row>
    <row r="180" spans="7:9">
      <c r="G180" s="1912"/>
      <c r="I180" s="2078"/>
    </row>
    <row r="181" spans="7:9">
      <c r="G181" s="1912"/>
      <c r="I181" s="2078"/>
    </row>
    <row r="182" spans="7:9">
      <c r="G182" s="1912"/>
      <c r="I182" s="2078"/>
    </row>
    <row r="183" spans="7:9">
      <c r="G183" s="1912"/>
      <c r="I183" s="2078"/>
    </row>
    <row r="184" spans="7:9">
      <c r="G184" s="1912"/>
      <c r="I184" s="2078"/>
    </row>
    <row r="185" spans="7:9">
      <c r="G185" s="1912"/>
      <c r="I185" s="2078"/>
    </row>
    <row r="186" spans="7:9">
      <c r="G186" s="1912"/>
      <c r="I186" s="2078"/>
    </row>
    <row r="187" spans="7:9">
      <c r="G187" s="1912"/>
      <c r="I187" s="2078"/>
    </row>
    <row r="188" spans="7:9">
      <c r="G188" s="1912"/>
      <c r="I188" s="2078"/>
    </row>
    <row r="189" spans="7:9">
      <c r="G189" s="1912"/>
      <c r="I189" s="2078"/>
    </row>
    <row r="190" spans="7:9">
      <c r="G190" s="1912"/>
      <c r="I190" s="2078"/>
    </row>
    <row r="191" spans="7:9">
      <c r="G191" s="1912"/>
      <c r="I191" s="2078"/>
    </row>
    <row r="192" spans="7:9">
      <c r="G192" s="1912"/>
      <c r="I192" s="2078"/>
    </row>
    <row r="193" spans="7:9">
      <c r="G193" s="1912"/>
      <c r="I193" s="2078"/>
    </row>
    <row r="194" spans="7:9">
      <c r="G194" s="1912"/>
      <c r="I194" s="2078"/>
    </row>
    <row r="195" spans="7:9">
      <c r="G195" s="1912"/>
      <c r="I195" s="2078"/>
    </row>
    <row r="196" spans="7:9">
      <c r="G196" s="1912"/>
      <c r="I196" s="2078"/>
    </row>
    <row r="197" spans="7:9">
      <c r="G197" s="1912"/>
      <c r="I197" s="2078"/>
    </row>
    <row r="198" spans="7:9">
      <c r="G198" s="1912"/>
      <c r="I198" s="2078"/>
    </row>
    <row r="199" spans="7:9">
      <c r="G199" s="1912"/>
      <c r="I199" s="2078"/>
    </row>
    <row r="200" spans="7:9">
      <c r="G200" s="1912"/>
      <c r="I200" s="2078"/>
    </row>
    <row r="201" spans="7:9">
      <c r="G201" s="1912"/>
      <c r="I201" s="2078"/>
    </row>
    <row r="202" spans="7:9">
      <c r="G202" s="1912"/>
      <c r="I202" s="2078"/>
    </row>
    <row r="203" spans="7:9">
      <c r="G203" s="1912"/>
      <c r="I203" s="2078"/>
    </row>
    <row r="204" spans="7:9">
      <c r="G204" s="1912"/>
      <c r="I204" s="2078"/>
    </row>
    <row r="205" spans="7:9">
      <c r="G205" s="1912"/>
      <c r="I205" s="2078"/>
    </row>
    <row r="206" spans="7:9">
      <c r="G206" s="1912"/>
      <c r="I206" s="2078"/>
    </row>
    <row r="207" spans="7:9">
      <c r="G207" s="1912"/>
      <c r="I207" s="2078"/>
    </row>
    <row r="208" spans="7:9">
      <c r="G208" s="1912"/>
      <c r="I208" s="2078"/>
    </row>
    <row r="209" spans="7:9">
      <c r="G209" s="1912"/>
      <c r="I209" s="2078"/>
    </row>
    <row r="210" spans="7:9">
      <c r="G210" s="1912"/>
      <c r="I210" s="2078"/>
    </row>
    <row r="211" spans="7:9">
      <c r="G211" s="1912"/>
      <c r="I211" s="2078"/>
    </row>
    <row r="212" spans="7:9">
      <c r="G212" s="1912"/>
      <c r="I212" s="2078"/>
    </row>
    <row r="213" spans="7:9">
      <c r="G213" s="1912"/>
      <c r="I213" s="2078"/>
    </row>
    <row r="214" spans="7:9">
      <c r="G214" s="1912"/>
      <c r="I214" s="2078"/>
    </row>
    <row r="215" spans="7:9">
      <c r="G215" s="1912"/>
      <c r="I215" s="2078"/>
    </row>
    <row r="216" spans="7:9">
      <c r="G216" s="1912"/>
      <c r="I216" s="2078"/>
    </row>
    <row r="217" spans="7:9">
      <c r="G217" s="1912"/>
      <c r="I217" s="2078"/>
    </row>
    <row r="218" spans="7:9">
      <c r="G218" s="1912"/>
      <c r="I218" s="2078"/>
    </row>
    <row r="219" spans="7:9">
      <c r="G219" s="1912"/>
      <c r="I219" s="2078"/>
    </row>
    <row r="220" spans="7:9">
      <c r="G220" s="1912"/>
      <c r="I220" s="2078"/>
    </row>
    <row r="221" spans="7:9">
      <c r="G221" s="1912"/>
      <c r="I221" s="2078"/>
    </row>
    <row r="222" spans="7:9">
      <c r="G222" s="1912"/>
      <c r="I222" s="2078"/>
    </row>
    <row r="223" spans="7:9">
      <c r="G223" s="1912"/>
      <c r="I223" s="2078"/>
    </row>
    <row r="224" spans="7:9">
      <c r="G224" s="1912"/>
      <c r="I224" s="2078"/>
    </row>
    <row r="225" spans="7:9">
      <c r="G225" s="1912"/>
      <c r="I225" s="2078"/>
    </row>
    <row r="226" spans="7:9">
      <c r="G226" s="1912"/>
      <c r="I226" s="2078"/>
    </row>
    <row r="227" spans="7:9">
      <c r="G227" s="1912"/>
      <c r="I227" s="2078"/>
    </row>
    <row r="228" spans="7:9">
      <c r="G228" s="1912"/>
      <c r="I228" s="2078"/>
    </row>
    <row r="229" spans="7:9">
      <c r="G229" s="1912"/>
      <c r="I229" s="2078"/>
    </row>
    <row r="230" spans="7:9">
      <c r="G230" s="1912"/>
      <c r="I230" s="2078"/>
    </row>
    <row r="231" spans="7:9">
      <c r="G231" s="1912"/>
      <c r="I231" s="2078"/>
    </row>
    <row r="232" spans="7:9">
      <c r="G232" s="1912"/>
      <c r="I232" s="2078"/>
    </row>
    <row r="233" spans="7:9">
      <c r="G233" s="1912"/>
      <c r="I233" s="2078"/>
    </row>
    <row r="234" spans="7:9">
      <c r="G234" s="1912"/>
      <c r="I234" s="2078"/>
    </row>
    <row r="235" spans="7:9">
      <c r="G235" s="1912"/>
      <c r="I235" s="2078"/>
    </row>
    <row r="236" spans="7:9">
      <c r="G236" s="1912"/>
      <c r="I236" s="2078"/>
    </row>
    <row r="237" spans="7:9">
      <c r="G237" s="1912"/>
      <c r="I237" s="2078"/>
    </row>
    <row r="238" spans="7:9">
      <c r="G238" s="1912"/>
      <c r="I238" s="2078"/>
    </row>
    <row r="239" spans="7:9">
      <c r="G239" s="1912"/>
      <c r="I239" s="2078"/>
    </row>
    <row r="240" spans="7:9">
      <c r="G240" s="1912"/>
      <c r="I240" s="2078"/>
    </row>
    <row r="241" spans="7:9">
      <c r="G241" s="1912"/>
      <c r="I241" s="2078"/>
    </row>
    <row r="242" spans="7:9">
      <c r="G242" s="1912"/>
      <c r="I242" s="2078"/>
    </row>
    <row r="243" spans="7:9">
      <c r="G243" s="1912"/>
      <c r="I243" s="2078"/>
    </row>
    <row r="244" spans="7:9">
      <c r="G244" s="1912"/>
      <c r="I244" s="2078"/>
    </row>
    <row r="245" spans="7:9">
      <c r="G245" s="1912"/>
      <c r="I245" s="2078"/>
    </row>
    <row r="246" spans="7:9">
      <c r="G246" s="1912"/>
      <c r="I246" s="2078"/>
    </row>
    <row r="247" spans="7:9">
      <c r="G247" s="1912"/>
      <c r="I247" s="2078"/>
    </row>
    <row r="248" spans="7:9">
      <c r="G248" s="1912"/>
      <c r="I248" s="2078"/>
    </row>
    <row r="249" spans="7:9">
      <c r="G249" s="1912"/>
      <c r="I249" s="2078"/>
    </row>
    <row r="250" spans="7:9">
      <c r="G250" s="1912"/>
      <c r="I250" s="2078"/>
    </row>
    <row r="251" spans="7:9">
      <c r="G251" s="1912"/>
      <c r="I251" s="2078"/>
    </row>
    <row r="252" spans="7:9">
      <c r="G252" s="1912"/>
      <c r="I252" s="2078"/>
    </row>
    <row r="253" spans="7:9">
      <c r="G253" s="1912"/>
      <c r="I253" s="2078"/>
    </row>
    <row r="254" spans="7:9">
      <c r="G254" s="1912"/>
      <c r="I254" s="2078"/>
    </row>
    <row r="255" spans="7:9">
      <c r="G255" s="1912"/>
      <c r="I255" s="2078"/>
    </row>
    <row r="256" spans="7:9">
      <c r="G256" s="1912"/>
      <c r="I256" s="2078"/>
    </row>
    <row r="257" spans="7:9">
      <c r="G257" s="1912"/>
      <c r="I257" s="2078"/>
    </row>
    <row r="258" spans="7:9">
      <c r="G258" s="1912"/>
      <c r="I258" s="2078"/>
    </row>
    <row r="259" spans="7:9">
      <c r="G259" s="1912"/>
      <c r="I259" s="2078"/>
    </row>
    <row r="260" spans="7:9">
      <c r="G260" s="1912"/>
      <c r="I260" s="2078"/>
    </row>
    <row r="261" spans="7:9">
      <c r="G261" s="1912"/>
      <c r="I261" s="2078"/>
    </row>
    <row r="262" spans="7:9">
      <c r="G262" s="1912"/>
      <c r="I262" s="2078"/>
    </row>
    <row r="263" spans="7:9">
      <c r="G263" s="1912"/>
      <c r="I263" s="2078"/>
    </row>
    <row r="264" spans="7:9">
      <c r="G264" s="1912"/>
      <c r="I264" s="2078"/>
    </row>
    <row r="265" spans="7:9">
      <c r="G265" s="1912"/>
      <c r="I265" s="2078"/>
    </row>
    <row r="266" spans="7:9">
      <c r="G266" s="1912"/>
      <c r="I266" s="2078"/>
    </row>
    <row r="267" spans="7:9">
      <c r="G267" s="1912"/>
      <c r="I267" s="2078"/>
    </row>
    <row r="268" spans="7:9">
      <c r="G268" s="1912"/>
      <c r="I268" s="2078"/>
    </row>
    <row r="269" spans="7:9">
      <c r="G269" s="1912"/>
      <c r="I269" s="2078"/>
    </row>
    <row r="270" spans="7:9">
      <c r="G270" s="1912"/>
      <c r="I270" s="2078"/>
    </row>
    <row r="271" spans="7:9">
      <c r="G271" s="1912"/>
      <c r="I271" s="2078"/>
    </row>
    <row r="272" spans="7:9">
      <c r="G272" s="1912"/>
      <c r="I272" s="2078"/>
    </row>
    <row r="273" spans="7:9">
      <c r="G273" s="1912"/>
      <c r="I273" s="2078"/>
    </row>
    <row r="274" spans="7:9">
      <c r="G274" s="1912"/>
      <c r="I274" s="2078"/>
    </row>
    <row r="275" spans="7:9">
      <c r="G275" s="1912"/>
      <c r="I275" s="2078"/>
    </row>
    <row r="276" spans="7:9">
      <c r="G276" s="1912"/>
      <c r="I276" s="2078"/>
    </row>
    <row r="277" spans="7:9">
      <c r="G277" s="1912"/>
      <c r="I277" s="2078"/>
    </row>
    <row r="278" spans="7:9">
      <c r="G278" s="1912"/>
      <c r="I278" s="2078"/>
    </row>
    <row r="279" spans="7:9">
      <c r="G279" s="1912"/>
      <c r="I279" s="2078"/>
    </row>
    <row r="280" spans="7:9">
      <c r="G280" s="1912"/>
      <c r="I280" s="2078"/>
    </row>
    <row r="281" spans="7:9">
      <c r="G281" s="1912"/>
      <c r="I281" s="2078"/>
    </row>
    <row r="282" spans="7:9">
      <c r="G282" s="1912"/>
      <c r="I282" s="2078"/>
    </row>
    <row r="283" spans="7:9">
      <c r="G283" s="1912"/>
      <c r="I283" s="2078"/>
    </row>
    <row r="284" spans="7:9">
      <c r="G284" s="1912"/>
      <c r="I284" s="2078"/>
    </row>
    <row r="285" spans="7:9">
      <c r="G285" s="1912"/>
      <c r="I285" s="2078"/>
    </row>
    <row r="286" spans="7:9">
      <c r="G286" s="1912"/>
      <c r="I286" s="2078"/>
    </row>
    <row r="287" spans="7:9">
      <c r="G287" s="1912"/>
      <c r="I287" s="2078"/>
    </row>
    <row r="288" spans="7:9">
      <c r="G288" s="1912"/>
      <c r="I288" s="2078"/>
    </row>
    <row r="289" spans="7:9">
      <c r="G289" s="1912"/>
      <c r="I289" s="2078"/>
    </row>
    <row r="290" spans="7:9">
      <c r="G290" s="1912"/>
      <c r="I290" s="2078"/>
    </row>
    <row r="291" spans="7:9">
      <c r="G291" s="1912"/>
      <c r="I291" s="2078"/>
    </row>
    <row r="292" spans="7:9">
      <c r="G292" s="1912"/>
      <c r="I292" s="2078"/>
    </row>
    <row r="293" spans="7:9">
      <c r="G293" s="1912"/>
      <c r="I293" s="2078"/>
    </row>
    <row r="294" spans="7:9">
      <c r="G294" s="1912"/>
      <c r="I294" s="2078"/>
    </row>
    <row r="295" spans="7:9">
      <c r="G295" s="1912"/>
      <c r="I295" s="2078"/>
    </row>
    <row r="296" spans="7:9">
      <c r="G296" s="1912"/>
      <c r="I296" s="2078"/>
    </row>
    <row r="297" spans="7:9">
      <c r="G297" s="1912"/>
      <c r="I297" s="2078"/>
    </row>
    <row r="298" spans="7:9">
      <c r="G298" s="1912"/>
      <c r="I298" s="2078"/>
    </row>
    <row r="299" spans="7:9">
      <c r="G299" s="1912"/>
      <c r="I299" s="2078"/>
    </row>
    <row r="300" spans="7:9">
      <c r="G300" s="1912"/>
      <c r="I300" s="2078"/>
    </row>
    <row r="301" spans="7:9">
      <c r="G301" s="1912"/>
      <c r="I301" s="2078"/>
    </row>
    <row r="302" spans="7:9">
      <c r="G302" s="1912"/>
      <c r="I302" s="2078"/>
    </row>
    <row r="303" spans="7:9">
      <c r="G303" s="1912"/>
      <c r="I303" s="2078"/>
    </row>
    <row r="304" spans="7:9">
      <c r="G304" s="1912"/>
      <c r="I304" s="2078"/>
    </row>
    <row r="305" spans="7:9">
      <c r="G305" s="1912"/>
      <c r="I305" s="2078"/>
    </row>
    <row r="306" spans="7:9">
      <c r="G306" s="1912"/>
      <c r="I306" s="2078"/>
    </row>
    <row r="307" spans="7:9">
      <c r="G307" s="1912"/>
      <c r="I307" s="2078"/>
    </row>
    <row r="308" spans="7:9">
      <c r="G308" s="1912"/>
      <c r="I308" s="2078"/>
    </row>
    <row r="309" spans="7:9">
      <c r="G309" s="1912"/>
      <c r="I309" s="2078"/>
    </row>
    <row r="310" spans="7:9">
      <c r="G310" s="1912"/>
      <c r="I310" s="2078"/>
    </row>
    <row r="311" spans="7:9">
      <c r="G311" s="1912"/>
      <c r="I311" s="2078"/>
    </row>
    <row r="312" spans="7:9">
      <c r="G312" s="1912"/>
      <c r="I312" s="2078"/>
    </row>
    <row r="313" spans="7:9">
      <c r="G313" s="1912"/>
      <c r="I313" s="2078"/>
    </row>
    <row r="314" spans="7:9">
      <c r="G314" s="1912"/>
      <c r="I314" s="2078"/>
    </row>
    <row r="315" spans="7:9">
      <c r="G315" s="1912"/>
      <c r="I315" s="2078"/>
    </row>
    <row r="316" spans="7:9">
      <c r="G316" s="1912"/>
      <c r="I316" s="2078"/>
    </row>
    <row r="317" spans="7:9">
      <c r="G317" s="1912"/>
      <c r="I317" s="2078"/>
    </row>
    <row r="318" spans="7:9">
      <c r="G318" s="1912"/>
      <c r="I318" s="2078"/>
    </row>
    <row r="319" spans="7:9">
      <c r="G319" s="1912"/>
      <c r="I319" s="2078"/>
    </row>
    <row r="320" spans="7:9">
      <c r="G320" s="1912"/>
      <c r="I320" s="2078"/>
    </row>
    <row r="321" spans="7:9">
      <c r="G321" s="1912"/>
      <c r="I321" s="2078"/>
    </row>
    <row r="322" spans="7:9">
      <c r="G322" s="1912"/>
      <c r="I322" s="2078"/>
    </row>
    <row r="323" spans="7:9">
      <c r="G323" s="1912"/>
      <c r="I323" s="2078"/>
    </row>
    <row r="324" spans="7:9">
      <c r="G324" s="1912"/>
      <c r="I324" s="2078"/>
    </row>
    <row r="325" spans="7:9">
      <c r="G325" s="1912"/>
      <c r="I325" s="2078"/>
    </row>
    <row r="326" spans="7:9">
      <c r="G326" s="1912"/>
    </row>
    <row r="327" spans="7:9">
      <c r="G327" s="1912"/>
    </row>
    <row r="328" spans="7:9">
      <c r="G328" s="1912"/>
    </row>
    <row r="329" spans="7:9">
      <c r="G329" s="1912"/>
    </row>
    <row r="330" spans="7:9">
      <c r="G330" s="1912"/>
    </row>
    <row r="331" spans="7:9">
      <c r="G331" s="1912"/>
    </row>
    <row r="332" spans="7:9">
      <c r="G332" s="1912"/>
    </row>
    <row r="333" spans="7:9">
      <c r="G333" s="1912"/>
    </row>
    <row r="334" spans="7:9">
      <c r="G334" s="1912"/>
    </row>
    <row r="335" spans="7:9">
      <c r="G335" s="1912"/>
    </row>
    <row r="336" spans="7:9">
      <c r="G336" s="1912"/>
    </row>
    <row r="337" spans="7:7">
      <c r="G337" s="1912"/>
    </row>
    <row r="338" spans="7:7">
      <c r="G338" s="1912"/>
    </row>
    <row r="339" spans="7:7">
      <c r="G339" s="1912"/>
    </row>
    <row r="340" spans="7:7">
      <c r="G340" s="1912"/>
    </row>
    <row r="341" spans="7:7">
      <c r="G341" s="1912"/>
    </row>
    <row r="342" spans="7:7">
      <c r="G342" s="1912"/>
    </row>
    <row r="343" spans="7:7">
      <c r="G343" s="1912"/>
    </row>
    <row r="344" spans="7:7">
      <c r="G344" s="1912"/>
    </row>
    <row r="345" spans="7:7">
      <c r="G345" s="1912"/>
    </row>
    <row r="346" spans="7:7">
      <c r="G346" s="1912"/>
    </row>
    <row r="347" spans="7:7">
      <c r="G347" s="1912"/>
    </row>
    <row r="348" spans="7:7">
      <c r="G348" s="1912"/>
    </row>
    <row r="349" spans="7:7">
      <c r="G349" s="1912"/>
    </row>
    <row r="350" spans="7:7">
      <c r="G350" s="1912"/>
    </row>
    <row r="351" spans="7:7">
      <c r="G351" s="1912"/>
    </row>
    <row r="352" spans="7:7">
      <c r="G352" s="1912"/>
    </row>
    <row r="353" spans="7:7">
      <c r="G353" s="1912"/>
    </row>
    <row r="354" spans="7:7">
      <c r="G354" s="1912"/>
    </row>
    <row r="355" spans="7:7">
      <c r="G355" s="1912"/>
    </row>
    <row r="356" spans="7:7">
      <c r="G356" s="1912"/>
    </row>
    <row r="357" spans="7:7">
      <c r="G357" s="1912"/>
    </row>
    <row r="358" spans="7:7">
      <c r="G358" s="1912"/>
    </row>
    <row r="359" spans="7:7">
      <c r="G359" s="1912"/>
    </row>
    <row r="360" spans="7:7">
      <c r="G360" s="1912"/>
    </row>
    <row r="361" spans="7:7">
      <c r="G361" s="1912"/>
    </row>
    <row r="362" spans="7:7">
      <c r="G362" s="1912"/>
    </row>
    <row r="363" spans="7:7">
      <c r="G363" s="1912"/>
    </row>
    <row r="364" spans="7:7">
      <c r="G364" s="1912"/>
    </row>
    <row r="365" spans="7:7">
      <c r="G365" s="1912"/>
    </row>
    <row r="366" spans="7:7">
      <c r="G366" s="1912"/>
    </row>
    <row r="367" spans="7:7">
      <c r="G367" s="1912"/>
    </row>
    <row r="368" spans="7:7">
      <c r="G368" s="1912"/>
    </row>
    <row r="369" spans="7:7">
      <c r="G369" s="1912"/>
    </row>
    <row r="370" spans="7:7">
      <c r="G370" s="1912"/>
    </row>
    <row r="371" spans="7:7">
      <c r="G371" s="1912"/>
    </row>
    <row r="372" spans="7:7">
      <c r="G372" s="1912"/>
    </row>
    <row r="373" spans="7:7">
      <c r="G373" s="1912"/>
    </row>
    <row r="374" spans="7:7">
      <c r="G374" s="1912"/>
    </row>
    <row r="375" spans="7:7">
      <c r="G375" s="1912"/>
    </row>
    <row r="376" spans="7:7">
      <c r="G376" s="1912"/>
    </row>
    <row r="377" spans="7:7">
      <c r="G377" s="1912"/>
    </row>
    <row r="378" spans="7:7">
      <c r="G378" s="1912"/>
    </row>
    <row r="379" spans="7:7">
      <c r="G379" s="1912"/>
    </row>
    <row r="380" spans="7:7">
      <c r="G380" s="1912"/>
    </row>
    <row r="381" spans="7:7">
      <c r="G381" s="1912"/>
    </row>
    <row r="382" spans="7:7">
      <c r="G382" s="1912"/>
    </row>
    <row r="383" spans="7:7">
      <c r="G383" s="1912"/>
    </row>
    <row r="384" spans="7:7">
      <c r="G384" s="1912"/>
    </row>
    <row r="385" spans="7:7">
      <c r="G385" s="1912"/>
    </row>
    <row r="386" spans="7:7">
      <c r="G386" s="1912"/>
    </row>
    <row r="387" spans="7:7">
      <c r="G387" s="1912"/>
    </row>
    <row r="388" spans="7:7">
      <c r="G388" s="1912"/>
    </row>
    <row r="389" spans="7:7">
      <c r="G389" s="1912"/>
    </row>
    <row r="390" spans="7:7">
      <c r="G390" s="1912"/>
    </row>
    <row r="391" spans="7:7">
      <c r="G391" s="1912"/>
    </row>
    <row r="392" spans="7:7">
      <c r="G392" s="1912"/>
    </row>
    <row r="393" spans="7:7">
      <c r="G393" s="1912"/>
    </row>
    <row r="394" spans="7:7">
      <c r="G394" s="1912"/>
    </row>
    <row r="395" spans="7:7">
      <c r="G395" s="1912"/>
    </row>
    <row r="396" spans="7:7">
      <c r="G396" s="1912"/>
    </row>
    <row r="397" spans="7:7">
      <c r="G397" s="1912"/>
    </row>
    <row r="398" spans="7:7">
      <c r="G398" s="1912"/>
    </row>
    <row r="399" spans="7:7">
      <c r="G399" s="1912"/>
    </row>
    <row r="400" spans="7:7">
      <c r="G400" s="1912"/>
    </row>
    <row r="401" spans="7:7">
      <c r="G401" s="1912"/>
    </row>
    <row r="402" spans="7:7">
      <c r="G402" s="1912"/>
    </row>
    <row r="403" spans="7:7">
      <c r="G403" s="1912"/>
    </row>
    <row r="404" spans="7:7">
      <c r="G404" s="1912"/>
    </row>
    <row r="405" spans="7:7">
      <c r="G405" s="1912"/>
    </row>
    <row r="406" spans="7:7">
      <c r="G406" s="1912"/>
    </row>
    <row r="407" spans="7:7">
      <c r="G407" s="1912"/>
    </row>
    <row r="408" spans="7:7">
      <c r="G408" s="1912"/>
    </row>
    <row r="409" spans="7:7">
      <c r="G409" s="1912"/>
    </row>
    <row r="410" spans="7:7">
      <c r="G410" s="1912"/>
    </row>
    <row r="411" spans="7:7">
      <c r="G411" s="1912"/>
    </row>
    <row r="412" spans="7:7">
      <c r="G412" s="1912"/>
    </row>
    <row r="413" spans="7:7">
      <c r="G413" s="1912"/>
    </row>
    <row r="414" spans="7:7">
      <c r="G414" s="1912"/>
    </row>
    <row r="415" spans="7:7">
      <c r="G415" s="1912"/>
    </row>
    <row r="416" spans="7:7">
      <c r="G416" s="1912"/>
    </row>
    <row r="417" spans="7:7">
      <c r="G417" s="1912"/>
    </row>
    <row r="418" spans="7:7">
      <c r="G418" s="1912"/>
    </row>
    <row r="419" spans="7:7">
      <c r="G419" s="1912"/>
    </row>
    <row r="420" spans="7:7">
      <c r="G420" s="1912"/>
    </row>
    <row r="421" spans="7:7">
      <c r="G421" s="1912"/>
    </row>
    <row r="422" spans="7:7">
      <c r="G422" s="1912"/>
    </row>
    <row r="423" spans="7:7">
      <c r="G423" s="1912"/>
    </row>
    <row r="424" spans="7:7">
      <c r="G424" s="1912"/>
    </row>
    <row r="425" spans="7:7">
      <c r="G425" s="1912"/>
    </row>
    <row r="426" spans="7:7">
      <c r="G426" s="1912"/>
    </row>
    <row r="427" spans="7:7">
      <c r="G427" s="1912"/>
    </row>
    <row r="428" spans="7:7">
      <c r="G428" s="1912"/>
    </row>
    <row r="429" spans="7:7">
      <c r="G429" s="1912"/>
    </row>
    <row r="430" spans="7:7">
      <c r="G430" s="1912"/>
    </row>
    <row r="431" spans="7:7">
      <c r="G431" s="1912"/>
    </row>
    <row r="432" spans="7:7">
      <c r="G432" s="1912"/>
    </row>
    <row r="433" spans="7:7">
      <c r="G433" s="1912"/>
    </row>
    <row r="434" spans="7:7">
      <c r="G434" s="1912"/>
    </row>
    <row r="435" spans="7:7">
      <c r="G435" s="1912"/>
    </row>
    <row r="436" spans="7:7">
      <c r="G436" s="1912"/>
    </row>
    <row r="437" spans="7:7">
      <c r="G437" s="1912"/>
    </row>
    <row r="438" spans="7:7">
      <c r="G438" s="1912"/>
    </row>
    <row r="439" spans="7:7">
      <c r="G439" s="1912"/>
    </row>
    <row r="440" spans="7:7">
      <c r="G440" s="1912"/>
    </row>
    <row r="441" spans="7:7">
      <c r="G441" s="1912"/>
    </row>
    <row r="442" spans="7:7">
      <c r="G442" s="1912"/>
    </row>
    <row r="443" spans="7:7">
      <c r="G443" s="1912"/>
    </row>
    <row r="444" spans="7:7">
      <c r="G444" s="1912"/>
    </row>
    <row r="445" spans="7:7">
      <c r="G445" s="1912"/>
    </row>
    <row r="446" spans="7:7">
      <c r="G446" s="1912"/>
    </row>
    <row r="447" spans="7:7">
      <c r="G447" s="1912"/>
    </row>
    <row r="448" spans="7:7">
      <c r="G448" s="1912"/>
    </row>
    <row r="449" spans="7:7">
      <c r="G449" s="1912"/>
    </row>
    <row r="450" spans="7:7">
      <c r="G450" s="1912"/>
    </row>
    <row r="451" spans="7:7">
      <c r="G451" s="1912"/>
    </row>
    <row r="452" spans="7:7">
      <c r="G452" s="1912"/>
    </row>
    <row r="453" spans="7:7">
      <c r="G453" s="1912"/>
    </row>
    <row r="454" spans="7:7">
      <c r="G454" s="1912"/>
    </row>
    <row r="455" spans="7:7">
      <c r="G455" s="1912"/>
    </row>
    <row r="456" spans="7:7">
      <c r="G456" s="1912"/>
    </row>
    <row r="457" spans="7:7">
      <c r="G457" s="1912"/>
    </row>
    <row r="458" spans="7:7">
      <c r="G458" s="1912"/>
    </row>
    <row r="459" spans="7:7">
      <c r="G459" s="1912"/>
    </row>
    <row r="460" spans="7:7">
      <c r="G460" s="1912"/>
    </row>
    <row r="461" spans="7:7">
      <c r="G461" s="1912"/>
    </row>
    <row r="462" spans="7:7">
      <c r="G462" s="1912"/>
    </row>
    <row r="463" spans="7:7">
      <c r="G463" s="1912"/>
    </row>
    <row r="464" spans="7:7">
      <c r="G464" s="1912"/>
    </row>
    <row r="465" spans="7:7">
      <c r="G465" s="1912"/>
    </row>
    <row r="466" spans="7:7">
      <c r="G466" s="1912"/>
    </row>
    <row r="467" spans="7:7">
      <c r="G467" s="1912"/>
    </row>
    <row r="468" spans="7:7">
      <c r="G468" s="1912"/>
    </row>
    <row r="469" spans="7:7">
      <c r="G469" s="1912"/>
    </row>
    <row r="470" spans="7:7">
      <c r="G470" s="1912"/>
    </row>
    <row r="471" spans="7:7">
      <c r="G471" s="1912"/>
    </row>
    <row r="472" spans="7:7">
      <c r="G472" s="1912"/>
    </row>
    <row r="473" spans="7:7">
      <c r="G473" s="1912"/>
    </row>
    <row r="474" spans="7:7">
      <c r="G474" s="1912"/>
    </row>
    <row r="475" spans="7:7">
      <c r="G475" s="1912"/>
    </row>
    <row r="476" spans="7:7">
      <c r="G476" s="1912"/>
    </row>
    <row r="477" spans="7:7">
      <c r="G477" s="1912"/>
    </row>
    <row r="478" spans="7:7">
      <c r="G478" s="1912"/>
    </row>
    <row r="479" spans="7:7">
      <c r="G479" s="1912"/>
    </row>
    <row r="480" spans="7:7">
      <c r="G480" s="1912"/>
    </row>
    <row r="481" spans="7:7">
      <c r="G481" s="1912"/>
    </row>
    <row r="482" spans="7:7">
      <c r="G482" s="1912"/>
    </row>
    <row r="483" spans="7:7">
      <c r="G483" s="1912"/>
    </row>
    <row r="484" spans="7:7">
      <c r="G484" s="1912"/>
    </row>
    <row r="485" spans="7:7">
      <c r="G485" s="1912"/>
    </row>
    <row r="486" spans="7:7">
      <c r="G486" s="1912"/>
    </row>
    <row r="487" spans="7:7">
      <c r="G487" s="1912"/>
    </row>
    <row r="488" spans="7:7">
      <c r="G488" s="1912"/>
    </row>
    <row r="489" spans="7:7">
      <c r="G489" s="1912"/>
    </row>
    <row r="490" spans="7:7">
      <c r="G490" s="1912"/>
    </row>
    <row r="491" spans="7:7">
      <c r="G491" s="1912"/>
    </row>
    <row r="492" spans="7:7">
      <c r="G492" s="1912"/>
    </row>
    <row r="493" spans="7:7">
      <c r="G493" s="1912"/>
    </row>
    <row r="494" spans="7:7">
      <c r="G494" s="1912"/>
    </row>
    <row r="495" spans="7:7">
      <c r="G495" s="1912"/>
    </row>
    <row r="496" spans="7:7">
      <c r="G496" s="1912"/>
    </row>
    <row r="497" spans="7:7">
      <c r="G497" s="1912"/>
    </row>
    <row r="498" spans="7:7">
      <c r="G498" s="1912"/>
    </row>
    <row r="499" spans="7:7">
      <c r="G499" s="1912"/>
    </row>
    <row r="500" spans="7:7">
      <c r="G500" s="1912"/>
    </row>
    <row r="501" spans="7:7">
      <c r="G501" s="1912"/>
    </row>
    <row r="502" spans="7:7">
      <c r="G502" s="1912"/>
    </row>
    <row r="503" spans="7:7">
      <c r="G503" s="1912"/>
    </row>
    <row r="504" spans="7:7">
      <c r="G504" s="1912"/>
    </row>
    <row r="505" spans="7:7">
      <c r="G505" s="1912"/>
    </row>
    <row r="506" spans="7:7">
      <c r="G506" s="1912"/>
    </row>
    <row r="507" spans="7:7">
      <c r="G507" s="1912"/>
    </row>
    <row r="508" spans="7:7">
      <c r="G508" s="1912"/>
    </row>
    <row r="509" spans="7:7">
      <c r="G509" s="1912"/>
    </row>
    <row r="510" spans="7:7">
      <c r="G510" s="1912"/>
    </row>
    <row r="511" spans="7:7">
      <c r="G511" s="1912"/>
    </row>
    <row r="512" spans="7:7">
      <c r="G512" s="1912"/>
    </row>
    <row r="513" spans="7:7">
      <c r="G513" s="1912"/>
    </row>
    <row r="514" spans="7:7">
      <c r="G514" s="1912"/>
    </row>
    <row r="515" spans="7:7">
      <c r="G515" s="1912"/>
    </row>
    <row r="516" spans="7:7">
      <c r="G516" s="1912"/>
    </row>
    <row r="517" spans="7:7">
      <c r="G517" s="1912"/>
    </row>
    <row r="518" spans="7:7">
      <c r="G518" s="1912"/>
    </row>
    <row r="519" spans="7:7">
      <c r="G519" s="1912"/>
    </row>
    <row r="520" spans="7:7">
      <c r="G520" s="1912"/>
    </row>
    <row r="521" spans="7:7">
      <c r="G521" s="1912"/>
    </row>
    <row r="522" spans="7:7">
      <c r="G522" s="1912"/>
    </row>
    <row r="523" spans="7:7">
      <c r="G523" s="1912"/>
    </row>
    <row r="524" spans="7:7">
      <c r="G524" s="1912"/>
    </row>
    <row r="525" spans="7:7">
      <c r="G525" s="1912"/>
    </row>
    <row r="526" spans="7:7">
      <c r="G526" s="1912"/>
    </row>
    <row r="527" spans="7:7">
      <c r="G527" s="1912"/>
    </row>
    <row r="528" spans="7:7">
      <c r="G528" s="1912"/>
    </row>
    <row r="529" spans="7:7">
      <c r="G529" s="1912"/>
    </row>
    <row r="530" spans="7:7">
      <c r="G530" s="1912"/>
    </row>
    <row r="531" spans="7:7">
      <c r="G531" s="1912"/>
    </row>
    <row r="532" spans="7:7">
      <c r="G532" s="1912"/>
    </row>
    <row r="533" spans="7:7">
      <c r="G533" s="1912"/>
    </row>
    <row r="534" spans="7:7">
      <c r="G534" s="1912"/>
    </row>
    <row r="535" spans="7:7">
      <c r="G535" s="1912"/>
    </row>
    <row r="536" spans="7:7">
      <c r="G536" s="1912"/>
    </row>
    <row r="537" spans="7:7">
      <c r="G537" s="1912"/>
    </row>
    <row r="538" spans="7:7">
      <c r="G538" s="1912"/>
    </row>
    <row r="539" spans="7:7">
      <c r="G539" s="1912"/>
    </row>
    <row r="540" spans="7:7">
      <c r="G540" s="1912"/>
    </row>
    <row r="541" spans="7:7">
      <c r="G541" s="1912"/>
    </row>
    <row r="542" spans="7:7">
      <c r="G542" s="1912"/>
    </row>
    <row r="543" spans="7:7">
      <c r="G543" s="1912"/>
    </row>
    <row r="544" spans="7:7">
      <c r="G544" s="1912"/>
    </row>
    <row r="545" spans="7:7">
      <c r="G545" s="1912"/>
    </row>
    <row r="546" spans="7:7">
      <c r="G546" s="1912"/>
    </row>
    <row r="547" spans="7:7">
      <c r="G547" s="1912"/>
    </row>
    <row r="548" spans="7:7">
      <c r="G548" s="1912"/>
    </row>
    <row r="549" spans="7:7">
      <c r="G549" s="1912"/>
    </row>
    <row r="550" spans="7:7">
      <c r="G550" s="1912"/>
    </row>
    <row r="551" spans="7:7">
      <c r="G551" s="1912"/>
    </row>
    <row r="552" spans="7:7">
      <c r="G552" s="1912"/>
    </row>
    <row r="553" spans="7:7">
      <c r="G553" s="1912"/>
    </row>
    <row r="554" spans="7:7">
      <c r="G554" s="1912"/>
    </row>
    <row r="555" spans="7:7">
      <c r="G555" s="1912"/>
    </row>
    <row r="556" spans="7:7">
      <c r="G556" s="1912"/>
    </row>
    <row r="557" spans="7:7">
      <c r="G557" s="1912"/>
    </row>
    <row r="558" spans="7:7">
      <c r="G558" s="1912"/>
    </row>
    <row r="559" spans="7:7">
      <c r="G559" s="1912"/>
    </row>
    <row r="560" spans="7:7">
      <c r="G560" s="1912"/>
    </row>
    <row r="561" spans="7:7">
      <c r="G561" s="1912"/>
    </row>
    <row r="562" spans="7:7">
      <c r="G562" s="1912"/>
    </row>
    <row r="563" spans="7:7">
      <c r="G563" s="1912"/>
    </row>
    <row r="564" spans="7:7">
      <c r="G564" s="1912"/>
    </row>
    <row r="565" spans="7:7">
      <c r="G565" s="1912"/>
    </row>
    <row r="566" spans="7:7">
      <c r="G566" s="1912"/>
    </row>
    <row r="567" spans="7:7">
      <c r="G567" s="1912"/>
    </row>
    <row r="568" spans="7:7">
      <c r="G568" s="1912"/>
    </row>
    <row r="569" spans="7:7">
      <c r="G569" s="1912"/>
    </row>
    <row r="570" spans="7:7">
      <c r="G570" s="1912"/>
    </row>
    <row r="571" spans="7:7">
      <c r="G571" s="1912"/>
    </row>
    <row r="572" spans="7:7">
      <c r="G572" s="1912"/>
    </row>
    <row r="573" spans="7:7">
      <c r="G573" s="1912"/>
    </row>
    <row r="574" spans="7:7">
      <c r="G574" s="1912"/>
    </row>
    <row r="575" spans="7:7">
      <c r="G575" s="1912"/>
    </row>
    <row r="576" spans="7:7">
      <c r="G576" s="1912"/>
    </row>
    <row r="577" spans="7:7">
      <c r="G577" s="1912"/>
    </row>
    <row r="578" spans="7:7">
      <c r="G578" s="1912"/>
    </row>
    <row r="579" spans="7:7">
      <c r="G579" s="1912"/>
    </row>
    <row r="580" spans="7:7">
      <c r="G580" s="1912"/>
    </row>
    <row r="581" spans="7:7">
      <c r="G581" s="1912"/>
    </row>
    <row r="582" spans="7:7">
      <c r="G582" s="1912"/>
    </row>
    <row r="583" spans="7:7">
      <c r="G583" s="1912"/>
    </row>
    <row r="584" spans="7:7">
      <c r="G584" s="1912"/>
    </row>
    <row r="585" spans="7:7">
      <c r="G585" s="1912"/>
    </row>
    <row r="586" spans="7:7">
      <c r="G586" s="1912"/>
    </row>
    <row r="587" spans="7:7">
      <c r="G587" s="1912"/>
    </row>
    <row r="588" spans="7:7">
      <c r="G588" s="1912"/>
    </row>
    <row r="589" spans="7:7">
      <c r="G589" s="1912"/>
    </row>
    <row r="590" spans="7:7">
      <c r="G590" s="1912"/>
    </row>
    <row r="591" spans="7:7">
      <c r="G591" s="1912"/>
    </row>
    <row r="592" spans="7:7">
      <c r="G592" s="1912"/>
    </row>
    <row r="593" spans="7:7">
      <c r="G593" s="1912"/>
    </row>
    <row r="594" spans="7:7">
      <c r="G594" s="1912"/>
    </row>
    <row r="595" spans="7:7">
      <c r="G595" s="1912"/>
    </row>
    <row r="596" spans="7:7">
      <c r="G596" s="1912"/>
    </row>
    <row r="597" spans="7:7">
      <c r="G597" s="1912"/>
    </row>
    <row r="598" spans="7:7">
      <c r="G598" s="1912"/>
    </row>
    <row r="599" spans="7:7">
      <c r="G599" s="1912"/>
    </row>
    <row r="600" spans="7:7">
      <c r="G600" s="1912"/>
    </row>
    <row r="601" spans="7:7">
      <c r="G601" s="1912"/>
    </row>
    <row r="602" spans="7:7">
      <c r="G602" s="1912"/>
    </row>
    <row r="603" spans="7:7">
      <c r="G603" s="1912"/>
    </row>
    <row r="604" spans="7:7">
      <c r="G604" s="1912"/>
    </row>
    <row r="605" spans="7:7">
      <c r="G605" s="1912"/>
    </row>
    <row r="606" spans="7:7">
      <c r="G606" s="1912"/>
    </row>
    <row r="607" spans="7:7">
      <c r="G607" s="1912"/>
    </row>
    <row r="608" spans="7:7">
      <c r="G608" s="1912"/>
    </row>
    <row r="609" spans="7:7">
      <c r="G609" s="1912"/>
    </row>
    <row r="610" spans="7:7">
      <c r="G610" s="1912"/>
    </row>
    <row r="611" spans="7:7">
      <c r="G611" s="1912"/>
    </row>
    <row r="612" spans="7:7">
      <c r="G612" s="1912"/>
    </row>
    <row r="613" spans="7:7">
      <c r="G613" s="1912"/>
    </row>
    <row r="614" spans="7:7">
      <c r="G614" s="1912"/>
    </row>
    <row r="615" spans="7:7">
      <c r="G615" s="1912"/>
    </row>
    <row r="616" spans="7:7">
      <c r="G616" s="1912"/>
    </row>
    <row r="617" spans="7:7">
      <c r="G617" s="1912"/>
    </row>
    <row r="618" spans="7:7">
      <c r="G618" s="1912"/>
    </row>
    <row r="619" spans="7:7">
      <c r="G619" s="1912"/>
    </row>
    <row r="620" spans="7:7">
      <c r="G620" s="1912"/>
    </row>
    <row r="621" spans="7:7">
      <c r="G621" s="1912"/>
    </row>
    <row r="622" spans="7:7">
      <c r="G622" s="1912"/>
    </row>
    <row r="623" spans="7:7">
      <c r="G623" s="1912"/>
    </row>
    <row r="624" spans="7:7">
      <c r="G624" s="1912"/>
    </row>
    <row r="625" spans="7:7">
      <c r="G625" s="1912"/>
    </row>
    <row r="626" spans="7:7">
      <c r="G626" s="1912"/>
    </row>
    <row r="627" spans="7:7">
      <c r="G627" s="1912"/>
    </row>
    <row r="628" spans="7:7">
      <c r="G628" s="1912"/>
    </row>
    <row r="629" spans="7:7">
      <c r="G629" s="1912"/>
    </row>
    <row r="630" spans="7:7">
      <c r="G630" s="1912"/>
    </row>
    <row r="631" spans="7:7">
      <c r="G631" s="1912"/>
    </row>
    <row r="632" spans="7:7">
      <c r="G632" s="1912"/>
    </row>
    <row r="633" spans="7:7">
      <c r="G633" s="1912"/>
    </row>
    <row r="634" spans="7:7">
      <c r="G634" s="1912"/>
    </row>
    <row r="635" spans="7:7">
      <c r="G635" s="1912"/>
    </row>
    <row r="636" spans="7:7">
      <c r="G636" s="1912"/>
    </row>
    <row r="637" spans="7:7">
      <c r="G637" s="1912"/>
    </row>
    <row r="638" spans="7:7">
      <c r="G638" s="1912"/>
    </row>
    <row r="639" spans="7:7">
      <c r="G639" s="1912"/>
    </row>
    <row r="640" spans="7:7">
      <c r="G640" s="1912"/>
    </row>
    <row r="641" spans="7:7">
      <c r="G641" s="1912"/>
    </row>
    <row r="642" spans="7:7">
      <c r="G642" s="1912"/>
    </row>
    <row r="643" spans="7:7">
      <c r="G643" s="1912"/>
    </row>
    <row r="644" spans="7:7">
      <c r="G644" s="1912"/>
    </row>
    <row r="645" spans="7:7">
      <c r="G645" s="1912"/>
    </row>
    <row r="646" spans="7:7">
      <c r="G646" s="1912"/>
    </row>
    <row r="647" spans="7:7">
      <c r="G647" s="1912"/>
    </row>
    <row r="648" spans="7:7">
      <c r="G648" s="1912"/>
    </row>
    <row r="649" spans="7:7">
      <c r="G649" s="1912"/>
    </row>
    <row r="650" spans="7:7">
      <c r="G650" s="1912"/>
    </row>
    <row r="651" spans="7:7">
      <c r="G651" s="1912"/>
    </row>
    <row r="652" spans="7:7">
      <c r="G652" s="1912"/>
    </row>
    <row r="653" spans="7:7">
      <c r="G653" s="1912"/>
    </row>
    <row r="654" spans="7:7">
      <c r="G654" s="1912"/>
    </row>
    <row r="655" spans="7:7">
      <c r="G655" s="1912"/>
    </row>
    <row r="656" spans="7:7">
      <c r="G656" s="1912"/>
    </row>
    <row r="657" spans="7:7">
      <c r="G657" s="1912"/>
    </row>
    <row r="658" spans="7:7">
      <c r="G658" s="1912"/>
    </row>
    <row r="659" spans="7:7">
      <c r="G659" s="1912"/>
    </row>
    <row r="660" spans="7:7">
      <c r="G660" s="1912"/>
    </row>
    <row r="661" spans="7:7">
      <c r="G661" s="1912"/>
    </row>
    <row r="662" spans="7:7">
      <c r="G662" s="1912"/>
    </row>
    <row r="663" spans="7:7">
      <c r="G663" s="1912"/>
    </row>
    <row r="664" spans="7:7">
      <c r="G664" s="1912"/>
    </row>
    <row r="665" spans="7:7">
      <c r="G665" s="1912"/>
    </row>
    <row r="666" spans="7:7">
      <c r="G666" s="1912"/>
    </row>
    <row r="667" spans="7:7">
      <c r="G667" s="1912"/>
    </row>
    <row r="668" spans="7:7">
      <c r="G668" s="1912"/>
    </row>
    <row r="669" spans="7:7">
      <c r="G669" s="1912"/>
    </row>
    <row r="670" spans="7:7">
      <c r="G670" s="1912"/>
    </row>
    <row r="671" spans="7:7">
      <c r="G671" s="1912"/>
    </row>
    <row r="672" spans="7:7">
      <c r="G672" s="1912"/>
    </row>
    <row r="673" spans="7:7">
      <c r="G673" s="1912"/>
    </row>
    <row r="674" spans="7:7">
      <c r="G674" s="1912"/>
    </row>
    <row r="675" spans="7:7">
      <c r="G675" s="1912"/>
    </row>
    <row r="676" spans="7:7">
      <c r="G676" s="1912"/>
    </row>
    <row r="677" spans="7:7">
      <c r="G677" s="1912"/>
    </row>
    <row r="678" spans="7:7">
      <c r="G678" s="1912"/>
    </row>
    <row r="679" spans="7:7">
      <c r="G679" s="1912"/>
    </row>
    <row r="680" spans="7:7">
      <c r="G680" s="1912"/>
    </row>
    <row r="681" spans="7:7">
      <c r="G681" s="1912"/>
    </row>
    <row r="682" spans="7:7">
      <c r="G682" s="1912"/>
    </row>
    <row r="683" spans="7:7">
      <c r="G683" s="1912"/>
    </row>
    <row r="684" spans="7:7">
      <c r="G684" s="1912"/>
    </row>
    <row r="685" spans="7:7">
      <c r="G685" s="1912"/>
    </row>
    <row r="686" spans="7:7">
      <c r="G686" s="1912"/>
    </row>
    <row r="687" spans="7:7">
      <c r="G687" s="1912"/>
    </row>
    <row r="688" spans="7:7">
      <c r="G688" s="1912"/>
    </row>
    <row r="689" spans="7:7">
      <c r="G689" s="1912"/>
    </row>
    <row r="690" spans="7:7">
      <c r="G690" s="1912"/>
    </row>
    <row r="691" spans="7:7">
      <c r="G691" s="1912"/>
    </row>
    <row r="692" spans="7:7">
      <c r="G692" s="1912"/>
    </row>
    <row r="693" spans="7:7">
      <c r="G693" s="1912"/>
    </row>
    <row r="694" spans="7:7">
      <c r="G694" s="1912"/>
    </row>
    <row r="695" spans="7:7">
      <c r="G695" s="1912"/>
    </row>
    <row r="696" spans="7:7">
      <c r="G696" s="1912"/>
    </row>
    <row r="697" spans="7:7">
      <c r="G697" s="1912"/>
    </row>
    <row r="698" spans="7:7">
      <c r="G698" s="1912"/>
    </row>
    <row r="699" spans="7:7">
      <c r="G699" s="1912"/>
    </row>
    <row r="700" spans="7:7">
      <c r="G700" s="1912"/>
    </row>
    <row r="701" spans="7:7">
      <c r="G701" s="1912"/>
    </row>
    <row r="702" spans="7:7">
      <c r="G702" s="1912"/>
    </row>
    <row r="703" spans="7:7">
      <c r="G703" s="1912"/>
    </row>
    <row r="704" spans="7:7">
      <c r="G704" s="1912"/>
    </row>
    <row r="705" spans="7:7">
      <c r="G705" s="1912"/>
    </row>
    <row r="706" spans="7:7">
      <c r="G706" s="1912"/>
    </row>
    <row r="707" spans="7:7">
      <c r="G707" s="1912"/>
    </row>
    <row r="708" spans="7:7">
      <c r="G708" s="1912"/>
    </row>
    <row r="709" spans="7:7">
      <c r="G709" s="1912"/>
    </row>
    <row r="710" spans="7:7">
      <c r="G710" s="1912"/>
    </row>
    <row r="711" spans="7:7">
      <c r="G711" s="1912"/>
    </row>
    <row r="712" spans="7:7">
      <c r="G712" s="1912"/>
    </row>
    <row r="713" spans="7:7">
      <c r="G713" s="1912"/>
    </row>
    <row r="714" spans="7:7">
      <c r="G714" s="1912"/>
    </row>
    <row r="715" spans="7:7">
      <c r="G715" s="1912"/>
    </row>
    <row r="716" spans="7:7">
      <c r="G716" s="1912"/>
    </row>
    <row r="717" spans="7:7">
      <c r="G717" s="1912"/>
    </row>
    <row r="718" spans="7:7">
      <c r="G718" s="1912"/>
    </row>
    <row r="719" spans="7:7">
      <c r="G719" s="1912"/>
    </row>
    <row r="720" spans="7:7">
      <c r="G720" s="1912"/>
    </row>
    <row r="721" spans="7:7">
      <c r="G721" s="1912"/>
    </row>
    <row r="722" spans="7:7">
      <c r="G722" s="1912"/>
    </row>
    <row r="723" spans="7:7">
      <c r="G723" s="1912"/>
    </row>
    <row r="724" spans="7:7">
      <c r="G724" s="1912"/>
    </row>
    <row r="725" spans="7:7">
      <c r="G725" s="1912"/>
    </row>
    <row r="726" spans="7:7">
      <c r="G726" s="1912"/>
    </row>
    <row r="727" spans="7:7">
      <c r="G727" s="1912"/>
    </row>
    <row r="728" spans="7:7">
      <c r="G728" s="1912"/>
    </row>
    <row r="729" spans="7:7">
      <c r="G729" s="1912"/>
    </row>
    <row r="730" spans="7:7">
      <c r="G730" s="1912"/>
    </row>
    <row r="731" spans="7:7">
      <c r="G731" s="1912"/>
    </row>
    <row r="732" spans="7:7">
      <c r="G732" s="1912"/>
    </row>
    <row r="733" spans="7:7">
      <c r="G733" s="1912"/>
    </row>
    <row r="734" spans="7:7">
      <c r="G734" s="1912"/>
    </row>
    <row r="735" spans="7:7">
      <c r="G735" s="1912"/>
    </row>
    <row r="736" spans="7:7">
      <c r="G736" s="1912"/>
    </row>
    <row r="737" spans="7:7">
      <c r="G737" s="1912"/>
    </row>
    <row r="738" spans="7:7">
      <c r="G738" s="1912"/>
    </row>
    <row r="739" spans="7:7">
      <c r="G739" s="1912"/>
    </row>
    <row r="740" spans="7:7">
      <c r="G740" s="1912"/>
    </row>
    <row r="741" spans="7:7">
      <c r="G741" s="1912"/>
    </row>
    <row r="742" spans="7:7">
      <c r="G742" s="1912"/>
    </row>
    <row r="743" spans="7:7">
      <c r="G743" s="1912"/>
    </row>
    <row r="744" spans="7:7">
      <c r="G744" s="1912"/>
    </row>
    <row r="745" spans="7:7">
      <c r="G745" s="1912"/>
    </row>
    <row r="746" spans="7:7">
      <c r="G746" s="1912"/>
    </row>
    <row r="747" spans="7:7">
      <c r="G747" s="1912"/>
    </row>
    <row r="748" spans="7:7">
      <c r="G748" s="1912"/>
    </row>
    <row r="749" spans="7:7">
      <c r="G749" s="1912"/>
    </row>
    <row r="750" spans="7:7">
      <c r="G750" s="1912"/>
    </row>
    <row r="751" spans="7:7">
      <c r="G751" s="1912"/>
    </row>
    <row r="752" spans="7:7">
      <c r="G752" s="1912"/>
    </row>
    <row r="753" spans="7:7">
      <c r="G753" s="1912"/>
    </row>
    <row r="754" spans="7:7">
      <c r="G754" s="1912"/>
    </row>
    <row r="755" spans="7:7">
      <c r="G755" s="1912"/>
    </row>
    <row r="756" spans="7:7">
      <c r="G756" s="1912"/>
    </row>
    <row r="757" spans="7:7">
      <c r="G757" s="1912"/>
    </row>
    <row r="758" spans="7:7">
      <c r="G758" s="1912"/>
    </row>
    <row r="759" spans="7:7">
      <c r="G759" s="1912"/>
    </row>
    <row r="760" spans="7:7">
      <c r="G760" s="1912"/>
    </row>
    <row r="761" spans="7:7">
      <c r="G761" s="1912"/>
    </row>
    <row r="762" spans="7:7">
      <c r="G762" s="1912"/>
    </row>
    <row r="763" spans="7:7">
      <c r="G763" s="1912"/>
    </row>
    <row r="764" spans="7:7">
      <c r="G764" s="1912"/>
    </row>
    <row r="765" spans="7:7">
      <c r="G765" s="1912"/>
    </row>
    <row r="766" spans="7:7">
      <c r="G766" s="1912"/>
    </row>
    <row r="767" spans="7:7">
      <c r="G767" s="1912"/>
    </row>
    <row r="768" spans="7:7">
      <c r="G768" s="1912"/>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7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A2" sqref="A2:I2"/>
    </sheetView>
  </sheetViews>
  <sheetFormatPr defaultRowHeight="12.75"/>
  <cols>
    <col min="1" max="1" width="57.85546875" style="2098" customWidth="1"/>
    <col min="2" max="2" width="13.28515625" style="2098" customWidth="1"/>
    <col min="3" max="3" width="12.7109375" style="2098" customWidth="1"/>
    <col min="4" max="4" width="13" style="2098" customWidth="1"/>
    <col min="5" max="5" width="13.5703125" style="2098" customWidth="1"/>
    <col min="6" max="6" width="10.5703125" style="2098" bestFit="1" customWidth="1"/>
    <col min="7" max="7" width="9.5703125" style="2098" customWidth="1"/>
    <col min="8" max="8" width="8.7109375" style="2098" customWidth="1"/>
    <col min="9" max="9" width="10.28515625" style="2098" customWidth="1"/>
    <col min="10" max="10" width="12.140625" style="2098" customWidth="1"/>
    <col min="11" max="13" width="9.42578125" style="2098" bestFit="1" customWidth="1"/>
    <col min="14" max="14" width="10.28515625" style="2098" customWidth="1"/>
    <col min="15" max="15" width="8.42578125" style="2098" customWidth="1"/>
    <col min="16" max="16" width="6.85546875" style="2098" customWidth="1"/>
    <col min="17" max="17" width="8.28515625" style="2098" customWidth="1"/>
    <col min="18" max="18" width="6.85546875" style="2098" bestFit="1" customWidth="1"/>
    <col min="19" max="255" width="9.140625" style="2098"/>
    <col min="256" max="256" width="56.42578125" style="2098" bestFit="1" customWidth="1"/>
    <col min="257" max="260" width="8.42578125" style="2098" bestFit="1" customWidth="1"/>
    <col min="261" max="261" width="7.140625" style="2098" bestFit="1" customWidth="1"/>
    <col min="262" max="262" width="7" style="2098" bestFit="1" customWidth="1"/>
    <col min="263" max="263" width="7.140625" style="2098" bestFit="1" customWidth="1"/>
    <col min="264" max="264" width="6.85546875" style="2098" bestFit="1" customWidth="1"/>
    <col min="265" max="265" width="10.42578125" style="2098" bestFit="1" customWidth="1"/>
    <col min="266" max="266" width="54.85546875" style="2098" customWidth="1"/>
    <col min="267" max="269" width="9.42578125" style="2098" bestFit="1" customWidth="1"/>
    <col min="270" max="270" width="10.28515625" style="2098" customWidth="1"/>
    <col min="271" max="271" width="8.42578125" style="2098" customWidth="1"/>
    <col min="272" max="272" width="6.85546875" style="2098" customWidth="1"/>
    <col min="273" max="273" width="8.28515625" style="2098" customWidth="1"/>
    <col min="274" max="274" width="6.85546875" style="2098" bestFit="1" customWidth="1"/>
    <col min="275" max="511" width="9.140625" style="2098"/>
    <col min="512" max="512" width="56.42578125" style="2098" bestFit="1" customWidth="1"/>
    <col min="513" max="516" width="8.42578125" style="2098" bestFit="1" customWidth="1"/>
    <col min="517" max="517" width="7.140625" style="2098" bestFit="1" customWidth="1"/>
    <col min="518" max="518" width="7" style="2098" bestFit="1" customWidth="1"/>
    <col min="519" max="519" width="7.140625" style="2098" bestFit="1" customWidth="1"/>
    <col min="520" max="520" width="6.85546875" style="2098" bestFit="1" customWidth="1"/>
    <col min="521" max="521" width="10.42578125" style="2098" bestFit="1" customWidth="1"/>
    <col min="522" max="522" width="54.85546875" style="2098" customWidth="1"/>
    <col min="523" max="525" width="9.42578125" style="2098" bestFit="1" customWidth="1"/>
    <col min="526" max="526" width="10.28515625" style="2098" customWidth="1"/>
    <col min="527" max="527" width="8.42578125" style="2098" customWidth="1"/>
    <col min="528" max="528" width="6.85546875" style="2098" customWidth="1"/>
    <col min="529" max="529" width="8.28515625" style="2098" customWidth="1"/>
    <col min="530" max="530" width="6.85546875" style="2098" bestFit="1" customWidth="1"/>
    <col min="531" max="767" width="9.140625" style="2098"/>
    <col min="768" max="768" width="56.42578125" style="2098" bestFit="1" customWidth="1"/>
    <col min="769" max="772" width="8.42578125" style="2098" bestFit="1" customWidth="1"/>
    <col min="773" max="773" width="7.140625" style="2098" bestFit="1" customWidth="1"/>
    <col min="774" max="774" width="7" style="2098" bestFit="1" customWidth="1"/>
    <col min="775" max="775" width="7.140625" style="2098" bestFit="1" customWidth="1"/>
    <col min="776" max="776" width="6.85546875" style="2098" bestFit="1" customWidth="1"/>
    <col min="777" max="777" width="10.42578125" style="2098" bestFit="1" customWidth="1"/>
    <col min="778" max="778" width="54.85546875" style="2098" customWidth="1"/>
    <col min="779" max="781" width="9.42578125" style="2098" bestFit="1" customWidth="1"/>
    <col min="782" max="782" width="10.28515625" style="2098" customWidth="1"/>
    <col min="783" max="783" width="8.42578125" style="2098" customWidth="1"/>
    <col min="784" max="784" width="6.85546875" style="2098" customWidth="1"/>
    <col min="785" max="785" width="8.28515625" style="2098" customWidth="1"/>
    <col min="786" max="786" width="6.85546875" style="2098" bestFit="1" customWidth="1"/>
    <col min="787" max="1023" width="9.140625" style="2098"/>
    <col min="1024" max="1024" width="56.42578125" style="2098" bestFit="1" customWidth="1"/>
    <col min="1025" max="1028" width="8.42578125" style="2098" bestFit="1" customWidth="1"/>
    <col min="1029" max="1029" width="7.140625" style="2098" bestFit="1" customWidth="1"/>
    <col min="1030" max="1030" width="7" style="2098" bestFit="1" customWidth="1"/>
    <col min="1031" max="1031" width="7.140625" style="2098" bestFit="1" customWidth="1"/>
    <col min="1032" max="1032" width="6.85546875" style="2098" bestFit="1" customWidth="1"/>
    <col min="1033" max="1033" width="10.42578125" style="2098" bestFit="1" customWidth="1"/>
    <col min="1034" max="1034" width="54.85546875" style="2098" customWidth="1"/>
    <col min="1035" max="1037" width="9.42578125" style="2098" bestFit="1" customWidth="1"/>
    <col min="1038" max="1038" width="10.28515625" style="2098" customWidth="1"/>
    <col min="1039" max="1039" width="8.42578125" style="2098" customWidth="1"/>
    <col min="1040" max="1040" width="6.85546875" style="2098" customWidth="1"/>
    <col min="1041" max="1041" width="8.28515625" style="2098" customWidth="1"/>
    <col min="1042" max="1042" width="6.85546875" style="2098" bestFit="1" customWidth="1"/>
    <col min="1043" max="1279" width="9.140625" style="2098"/>
    <col min="1280" max="1280" width="56.42578125" style="2098" bestFit="1" customWidth="1"/>
    <col min="1281" max="1284" width="8.42578125" style="2098" bestFit="1" customWidth="1"/>
    <col min="1285" max="1285" width="7.140625" style="2098" bestFit="1" customWidth="1"/>
    <col min="1286" max="1286" width="7" style="2098" bestFit="1" customWidth="1"/>
    <col min="1287" max="1287" width="7.140625" style="2098" bestFit="1" customWidth="1"/>
    <col min="1288" max="1288" width="6.85546875" style="2098" bestFit="1" customWidth="1"/>
    <col min="1289" max="1289" width="10.42578125" style="2098" bestFit="1" customWidth="1"/>
    <col min="1290" max="1290" width="54.85546875" style="2098" customWidth="1"/>
    <col min="1291" max="1293" width="9.42578125" style="2098" bestFit="1" customWidth="1"/>
    <col min="1294" max="1294" width="10.28515625" style="2098" customWidth="1"/>
    <col min="1295" max="1295" width="8.42578125" style="2098" customWidth="1"/>
    <col min="1296" max="1296" width="6.85546875" style="2098" customWidth="1"/>
    <col min="1297" max="1297" width="8.28515625" style="2098" customWidth="1"/>
    <col min="1298" max="1298" width="6.85546875" style="2098" bestFit="1" customWidth="1"/>
    <col min="1299" max="1535" width="9.140625" style="2098"/>
    <col min="1536" max="1536" width="56.42578125" style="2098" bestFit="1" customWidth="1"/>
    <col min="1537" max="1540" width="8.42578125" style="2098" bestFit="1" customWidth="1"/>
    <col min="1541" max="1541" width="7.140625" style="2098" bestFit="1" customWidth="1"/>
    <col min="1542" max="1542" width="7" style="2098" bestFit="1" customWidth="1"/>
    <col min="1543" max="1543" width="7.140625" style="2098" bestFit="1" customWidth="1"/>
    <col min="1544" max="1544" width="6.85546875" style="2098" bestFit="1" customWidth="1"/>
    <col min="1545" max="1545" width="10.42578125" style="2098" bestFit="1" customWidth="1"/>
    <col min="1546" max="1546" width="54.85546875" style="2098" customWidth="1"/>
    <col min="1547" max="1549" width="9.42578125" style="2098" bestFit="1" customWidth="1"/>
    <col min="1550" max="1550" width="10.28515625" style="2098" customWidth="1"/>
    <col min="1551" max="1551" width="8.42578125" style="2098" customWidth="1"/>
    <col min="1552" max="1552" width="6.85546875" style="2098" customWidth="1"/>
    <col min="1553" max="1553" width="8.28515625" style="2098" customWidth="1"/>
    <col min="1554" max="1554" width="6.85546875" style="2098" bestFit="1" customWidth="1"/>
    <col min="1555" max="1791" width="9.140625" style="2098"/>
    <col min="1792" max="1792" width="56.42578125" style="2098" bestFit="1" customWidth="1"/>
    <col min="1793" max="1796" width="8.42578125" style="2098" bestFit="1" customWidth="1"/>
    <col min="1797" max="1797" width="7.140625" style="2098" bestFit="1" customWidth="1"/>
    <col min="1798" max="1798" width="7" style="2098" bestFit="1" customWidth="1"/>
    <col min="1799" max="1799" width="7.140625" style="2098" bestFit="1" customWidth="1"/>
    <col min="1800" max="1800" width="6.85546875" style="2098" bestFit="1" customWidth="1"/>
    <col min="1801" max="1801" width="10.42578125" style="2098" bestFit="1" customWidth="1"/>
    <col min="1802" max="1802" width="54.85546875" style="2098" customWidth="1"/>
    <col min="1803" max="1805" width="9.42578125" style="2098" bestFit="1" customWidth="1"/>
    <col min="1806" max="1806" width="10.28515625" style="2098" customWidth="1"/>
    <col min="1807" max="1807" width="8.42578125" style="2098" customWidth="1"/>
    <col min="1808" max="1808" width="6.85546875" style="2098" customWidth="1"/>
    <col min="1809" max="1809" width="8.28515625" style="2098" customWidth="1"/>
    <col min="1810" max="1810" width="6.85546875" style="2098" bestFit="1" customWidth="1"/>
    <col min="1811" max="2047" width="9.140625" style="2098"/>
    <col min="2048" max="2048" width="56.42578125" style="2098" bestFit="1" customWidth="1"/>
    <col min="2049" max="2052" width="8.42578125" style="2098" bestFit="1" customWidth="1"/>
    <col min="2053" max="2053" width="7.140625" style="2098" bestFit="1" customWidth="1"/>
    <col min="2054" max="2054" width="7" style="2098" bestFit="1" customWidth="1"/>
    <col min="2055" max="2055" width="7.140625" style="2098" bestFit="1" customWidth="1"/>
    <col min="2056" max="2056" width="6.85546875" style="2098" bestFit="1" customWidth="1"/>
    <col min="2057" max="2057" width="10.42578125" style="2098" bestFit="1" customWidth="1"/>
    <col min="2058" max="2058" width="54.85546875" style="2098" customWidth="1"/>
    <col min="2059" max="2061" width="9.42578125" style="2098" bestFit="1" customWidth="1"/>
    <col min="2062" max="2062" width="10.28515625" style="2098" customWidth="1"/>
    <col min="2063" max="2063" width="8.42578125" style="2098" customWidth="1"/>
    <col min="2064" max="2064" width="6.85546875" style="2098" customWidth="1"/>
    <col min="2065" max="2065" width="8.28515625" style="2098" customWidth="1"/>
    <col min="2066" max="2066" width="6.85546875" style="2098" bestFit="1" customWidth="1"/>
    <col min="2067" max="2303" width="9.140625" style="2098"/>
    <col min="2304" max="2304" width="56.42578125" style="2098" bestFit="1" customWidth="1"/>
    <col min="2305" max="2308" width="8.42578125" style="2098" bestFit="1" customWidth="1"/>
    <col min="2309" max="2309" width="7.140625" style="2098" bestFit="1" customWidth="1"/>
    <col min="2310" max="2310" width="7" style="2098" bestFit="1" customWidth="1"/>
    <col min="2311" max="2311" width="7.140625" style="2098" bestFit="1" customWidth="1"/>
    <col min="2312" max="2312" width="6.85546875" style="2098" bestFit="1" customWidth="1"/>
    <col min="2313" max="2313" width="10.42578125" style="2098" bestFit="1" customWidth="1"/>
    <col min="2314" max="2314" width="54.85546875" style="2098" customWidth="1"/>
    <col min="2315" max="2317" width="9.42578125" style="2098" bestFit="1" customWidth="1"/>
    <col min="2318" max="2318" width="10.28515625" style="2098" customWidth="1"/>
    <col min="2319" max="2319" width="8.42578125" style="2098" customWidth="1"/>
    <col min="2320" max="2320" width="6.85546875" style="2098" customWidth="1"/>
    <col min="2321" max="2321" width="8.28515625" style="2098" customWidth="1"/>
    <col min="2322" max="2322" width="6.85546875" style="2098" bestFit="1" customWidth="1"/>
    <col min="2323" max="2559" width="9.140625" style="2098"/>
    <col min="2560" max="2560" width="56.42578125" style="2098" bestFit="1" customWidth="1"/>
    <col min="2561" max="2564" width="8.42578125" style="2098" bestFit="1" customWidth="1"/>
    <col min="2565" max="2565" width="7.140625" style="2098" bestFit="1" customWidth="1"/>
    <col min="2566" max="2566" width="7" style="2098" bestFit="1" customWidth="1"/>
    <col min="2567" max="2567" width="7.140625" style="2098" bestFit="1" customWidth="1"/>
    <col min="2568" max="2568" width="6.85546875" style="2098" bestFit="1" customWidth="1"/>
    <col min="2569" max="2569" width="10.42578125" style="2098" bestFit="1" customWidth="1"/>
    <col min="2570" max="2570" width="54.85546875" style="2098" customWidth="1"/>
    <col min="2571" max="2573" width="9.42578125" style="2098" bestFit="1" customWidth="1"/>
    <col min="2574" max="2574" width="10.28515625" style="2098" customWidth="1"/>
    <col min="2575" max="2575" width="8.42578125" style="2098" customWidth="1"/>
    <col min="2576" max="2576" width="6.85546875" style="2098" customWidth="1"/>
    <col min="2577" max="2577" width="8.28515625" style="2098" customWidth="1"/>
    <col min="2578" max="2578" width="6.85546875" style="2098" bestFit="1" customWidth="1"/>
    <col min="2579" max="2815" width="9.140625" style="2098"/>
    <col min="2816" max="2816" width="56.42578125" style="2098" bestFit="1" customWidth="1"/>
    <col min="2817" max="2820" width="8.42578125" style="2098" bestFit="1" customWidth="1"/>
    <col min="2821" max="2821" width="7.140625" style="2098" bestFit="1" customWidth="1"/>
    <col min="2822" max="2822" width="7" style="2098" bestFit="1" customWidth="1"/>
    <col min="2823" max="2823" width="7.140625" style="2098" bestFit="1" customWidth="1"/>
    <col min="2824" max="2824" width="6.85546875" style="2098" bestFit="1" customWidth="1"/>
    <col min="2825" max="2825" width="10.42578125" style="2098" bestFit="1" customWidth="1"/>
    <col min="2826" max="2826" width="54.85546875" style="2098" customWidth="1"/>
    <col min="2827" max="2829" width="9.42578125" style="2098" bestFit="1" customWidth="1"/>
    <col min="2830" max="2830" width="10.28515625" style="2098" customWidth="1"/>
    <col min="2831" max="2831" width="8.42578125" style="2098" customWidth="1"/>
    <col min="2832" max="2832" width="6.85546875" style="2098" customWidth="1"/>
    <col min="2833" max="2833" width="8.28515625" style="2098" customWidth="1"/>
    <col min="2834" max="2834" width="6.85546875" style="2098" bestFit="1" customWidth="1"/>
    <col min="2835" max="3071" width="9.140625" style="2098"/>
    <col min="3072" max="3072" width="56.42578125" style="2098" bestFit="1" customWidth="1"/>
    <col min="3073" max="3076" width="8.42578125" style="2098" bestFit="1" customWidth="1"/>
    <col min="3077" max="3077" width="7.140625" style="2098" bestFit="1" customWidth="1"/>
    <col min="3078" max="3078" width="7" style="2098" bestFit="1" customWidth="1"/>
    <col min="3079" max="3079" width="7.140625" style="2098" bestFit="1" customWidth="1"/>
    <col min="3080" max="3080" width="6.85546875" style="2098" bestFit="1" customWidth="1"/>
    <col min="3081" max="3081" width="10.42578125" style="2098" bestFit="1" customWidth="1"/>
    <col min="3082" max="3082" width="54.85546875" style="2098" customWidth="1"/>
    <col min="3083" max="3085" width="9.42578125" style="2098" bestFit="1" customWidth="1"/>
    <col min="3086" max="3086" width="10.28515625" style="2098" customWidth="1"/>
    <col min="3087" max="3087" width="8.42578125" style="2098" customWidth="1"/>
    <col min="3088" max="3088" width="6.85546875" style="2098" customWidth="1"/>
    <col min="3089" max="3089" width="8.28515625" style="2098" customWidth="1"/>
    <col min="3090" max="3090" width="6.85546875" style="2098" bestFit="1" customWidth="1"/>
    <col min="3091" max="3327" width="9.140625" style="2098"/>
    <col min="3328" max="3328" width="56.42578125" style="2098" bestFit="1" customWidth="1"/>
    <col min="3329" max="3332" width="8.42578125" style="2098" bestFit="1" customWidth="1"/>
    <col min="3333" max="3333" width="7.140625" style="2098" bestFit="1" customWidth="1"/>
    <col min="3334" max="3334" width="7" style="2098" bestFit="1" customWidth="1"/>
    <col min="3335" max="3335" width="7.140625" style="2098" bestFit="1" customWidth="1"/>
    <col min="3336" max="3336" width="6.85546875" style="2098" bestFit="1" customWidth="1"/>
    <col min="3337" max="3337" width="10.42578125" style="2098" bestFit="1" customWidth="1"/>
    <col min="3338" max="3338" width="54.85546875" style="2098" customWidth="1"/>
    <col min="3339" max="3341" width="9.42578125" style="2098" bestFit="1" customWidth="1"/>
    <col min="3342" max="3342" width="10.28515625" style="2098" customWidth="1"/>
    <col min="3343" max="3343" width="8.42578125" style="2098" customWidth="1"/>
    <col min="3344" max="3344" width="6.85546875" style="2098" customWidth="1"/>
    <col min="3345" max="3345" width="8.28515625" style="2098" customWidth="1"/>
    <col min="3346" max="3346" width="6.85546875" style="2098" bestFit="1" customWidth="1"/>
    <col min="3347" max="3583" width="9.140625" style="2098"/>
    <col min="3584" max="3584" width="56.42578125" style="2098" bestFit="1" customWidth="1"/>
    <col min="3585" max="3588" width="8.42578125" style="2098" bestFit="1" customWidth="1"/>
    <col min="3589" max="3589" width="7.140625" style="2098" bestFit="1" customWidth="1"/>
    <col min="3590" max="3590" width="7" style="2098" bestFit="1" customWidth="1"/>
    <col min="3591" max="3591" width="7.140625" style="2098" bestFit="1" customWidth="1"/>
    <col min="3592" max="3592" width="6.85546875" style="2098" bestFit="1" customWidth="1"/>
    <col min="3593" max="3593" width="10.42578125" style="2098" bestFit="1" customWidth="1"/>
    <col min="3594" max="3594" width="54.85546875" style="2098" customWidth="1"/>
    <col min="3595" max="3597" width="9.42578125" style="2098" bestFit="1" customWidth="1"/>
    <col min="3598" max="3598" width="10.28515625" style="2098" customWidth="1"/>
    <col min="3599" max="3599" width="8.42578125" style="2098" customWidth="1"/>
    <col min="3600" max="3600" width="6.85546875" style="2098" customWidth="1"/>
    <col min="3601" max="3601" width="8.28515625" style="2098" customWidth="1"/>
    <col min="3602" max="3602" width="6.85546875" style="2098" bestFit="1" customWidth="1"/>
    <col min="3603" max="3839" width="9.140625" style="2098"/>
    <col min="3840" max="3840" width="56.42578125" style="2098" bestFit="1" customWidth="1"/>
    <col min="3841" max="3844" width="8.42578125" style="2098" bestFit="1" customWidth="1"/>
    <col min="3845" max="3845" width="7.140625" style="2098" bestFit="1" customWidth="1"/>
    <col min="3846" max="3846" width="7" style="2098" bestFit="1" customWidth="1"/>
    <col min="3847" max="3847" width="7.140625" style="2098" bestFit="1" customWidth="1"/>
    <col min="3848" max="3848" width="6.85546875" style="2098" bestFit="1" customWidth="1"/>
    <col min="3849" max="3849" width="10.42578125" style="2098" bestFit="1" customWidth="1"/>
    <col min="3850" max="3850" width="54.85546875" style="2098" customWidth="1"/>
    <col min="3851" max="3853" width="9.42578125" style="2098" bestFit="1" customWidth="1"/>
    <col min="3854" max="3854" width="10.28515625" style="2098" customWidth="1"/>
    <col min="3855" max="3855" width="8.42578125" style="2098" customWidth="1"/>
    <col min="3856" max="3856" width="6.85546875" style="2098" customWidth="1"/>
    <col min="3857" max="3857" width="8.28515625" style="2098" customWidth="1"/>
    <col min="3858" max="3858" width="6.85546875" style="2098" bestFit="1" customWidth="1"/>
    <col min="3859" max="4095" width="9.140625" style="2098"/>
    <col min="4096" max="4096" width="56.42578125" style="2098" bestFit="1" customWidth="1"/>
    <col min="4097" max="4100" width="8.42578125" style="2098" bestFit="1" customWidth="1"/>
    <col min="4101" max="4101" width="7.140625" style="2098" bestFit="1" customWidth="1"/>
    <col min="4102" max="4102" width="7" style="2098" bestFit="1" customWidth="1"/>
    <col min="4103" max="4103" width="7.140625" style="2098" bestFit="1" customWidth="1"/>
    <col min="4104" max="4104" width="6.85546875" style="2098" bestFit="1" customWidth="1"/>
    <col min="4105" max="4105" width="10.42578125" style="2098" bestFit="1" customWidth="1"/>
    <col min="4106" max="4106" width="54.85546875" style="2098" customWidth="1"/>
    <col min="4107" max="4109" width="9.42578125" style="2098" bestFit="1" customWidth="1"/>
    <col min="4110" max="4110" width="10.28515625" style="2098" customWidth="1"/>
    <col min="4111" max="4111" width="8.42578125" style="2098" customWidth="1"/>
    <col min="4112" max="4112" width="6.85546875" style="2098" customWidth="1"/>
    <col min="4113" max="4113" width="8.28515625" style="2098" customWidth="1"/>
    <col min="4114" max="4114" width="6.85546875" style="2098" bestFit="1" customWidth="1"/>
    <col min="4115" max="4351" width="9.140625" style="2098"/>
    <col min="4352" max="4352" width="56.42578125" style="2098" bestFit="1" customWidth="1"/>
    <col min="4353" max="4356" width="8.42578125" style="2098" bestFit="1" customWidth="1"/>
    <col min="4357" max="4357" width="7.140625" style="2098" bestFit="1" customWidth="1"/>
    <col min="4358" max="4358" width="7" style="2098" bestFit="1" customWidth="1"/>
    <col min="4359" max="4359" width="7.140625" style="2098" bestFit="1" customWidth="1"/>
    <col min="4360" max="4360" width="6.85546875" style="2098" bestFit="1" customWidth="1"/>
    <col min="4361" max="4361" width="10.42578125" style="2098" bestFit="1" customWidth="1"/>
    <col min="4362" max="4362" width="54.85546875" style="2098" customWidth="1"/>
    <col min="4363" max="4365" width="9.42578125" style="2098" bestFit="1" customWidth="1"/>
    <col min="4366" max="4366" width="10.28515625" style="2098" customWidth="1"/>
    <col min="4367" max="4367" width="8.42578125" style="2098" customWidth="1"/>
    <col min="4368" max="4368" width="6.85546875" style="2098" customWidth="1"/>
    <col min="4369" max="4369" width="8.28515625" style="2098" customWidth="1"/>
    <col min="4370" max="4370" width="6.85546875" style="2098" bestFit="1" customWidth="1"/>
    <col min="4371" max="4607" width="9.140625" style="2098"/>
    <col min="4608" max="4608" width="56.42578125" style="2098" bestFit="1" customWidth="1"/>
    <col min="4609" max="4612" width="8.42578125" style="2098" bestFit="1" customWidth="1"/>
    <col min="4613" max="4613" width="7.140625" style="2098" bestFit="1" customWidth="1"/>
    <col min="4614" max="4614" width="7" style="2098" bestFit="1" customWidth="1"/>
    <col min="4615" max="4615" width="7.140625" style="2098" bestFit="1" customWidth="1"/>
    <col min="4616" max="4616" width="6.85546875" style="2098" bestFit="1" customWidth="1"/>
    <col min="4617" max="4617" width="10.42578125" style="2098" bestFit="1" customWidth="1"/>
    <col min="4618" max="4618" width="54.85546875" style="2098" customWidth="1"/>
    <col min="4619" max="4621" width="9.42578125" style="2098" bestFit="1" customWidth="1"/>
    <col min="4622" max="4622" width="10.28515625" style="2098" customWidth="1"/>
    <col min="4623" max="4623" width="8.42578125" style="2098" customWidth="1"/>
    <col min="4624" max="4624" width="6.85546875" style="2098" customWidth="1"/>
    <col min="4625" max="4625" width="8.28515625" style="2098" customWidth="1"/>
    <col min="4626" max="4626" width="6.85546875" style="2098" bestFit="1" customWidth="1"/>
    <col min="4627" max="4863" width="9.140625" style="2098"/>
    <col min="4864" max="4864" width="56.42578125" style="2098" bestFit="1" customWidth="1"/>
    <col min="4865" max="4868" width="8.42578125" style="2098" bestFit="1" customWidth="1"/>
    <col min="4869" max="4869" width="7.140625" style="2098" bestFit="1" customWidth="1"/>
    <col min="4870" max="4870" width="7" style="2098" bestFit="1" customWidth="1"/>
    <col min="4871" max="4871" width="7.140625" style="2098" bestFit="1" customWidth="1"/>
    <col min="4872" max="4872" width="6.85546875" style="2098" bestFit="1" customWidth="1"/>
    <col min="4873" max="4873" width="10.42578125" style="2098" bestFit="1" customWidth="1"/>
    <col min="4874" max="4874" width="54.85546875" style="2098" customWidth="1"/>
    <col min="4875" max="4877" width="9.42578125" style="2098" bestFit="1" customWidth="1"/>
    <col min="4878" max="4878" width="10.28515625" style="2098" customWidth="1"/>
    <col min="4879" max="4879" width="8.42578125" style="2098" customWidth="1"/>
    <col min="4880" max="4880" width="6.85546875" style="2098" customWidth="1"/>
    <col min="4881" max="4881" width="8.28515625" style="2098" customWidth="1"/>
    <col min="4882" max="4882" width="6.85546875" style="2098" bestFit="1" customWidth="1"/>
    <col min="4883" max="5119" width="9.140625" style="2098"/>
    <col min="5120" max="5120" width="56.42578125" style="2098" bestFit="1" customWidth="1"/>
    <col min="5121" max="5124" width="8.42578125" style="2098" bestFit="1" customWidth="1"/>
    <col min="5125" max="5125" width="7.140625" style="2098" bestFit="1" customWidth="1"/>
    <col min="5126" max="5126" width="7" style="2098" bestFit="1" customWidth="1"/>
    <col min="5127" max="5127" width="7.140625" style="2098" bestFit="1" customWidth="1"/>
    <col min="5128" max="5128" width="6.85546875" style="2098" bestFit="1" customWidth="1"/>
    <col min="5129" max="5129" width="10.42578125" style="2098" bestFit="1" customWidth="1"/>
    <col min="5130" max="5130" width="54.85546875" style="2098" customWidth="1"/>
    <col min="5131" max="5133" width="9.42578125" style="2098" bestFit="1" customWidth="1"/>
    <col min="5134" max="5134" width="10.28515625" style="2098" customWidth="1"/>
    <col min="5135" max="5135" width="8.42578125" style="2098" customWidth="1"/>
    <col min="5136" max="5136" width="6.85546875" style="2098" customWidth="1"/>
    <col min="5137" max="5137" width="8.28515625" style="2098" customWidth="1"/>
    <col min="5138" max="5138" width="6.85546875" style="2098" bestFit="1" customWidth="1"/>
    <col min="5139" max="5375" width="9.140625" style="2098"/>
    <col min="5376" max="5376" width="56.42578125" style="2098" bestFit="1" customWidth="1"/>
    <col min="5377" max="5380" width="8.42578125" style="2098" bestFit="1" customWidth="1"/>
    <col min="5381" max="5381" width="7.140625" style="2098" bestFit="1" customWidth="1"/>
    <col min="5382" max="5382" width="7" style="2098" bestFit="1" customWidth="1"/>
    <col min="5383" max="5383" width="7.140625" style="2098" bestFit="1" customWidth="1"/>
    <col min="5384" max="5384" width="6.85546875" style="2098" bestFit="1" customWidth="1"/>
    <col min="5385" max="5385" width="10.42578125" style="2098" bestFit="1" customWidth="1"/>
    <col min="5386" max="5386" width="54.85546875" style="2098" customWidth="1"/>
    <col min="5387" max="5389" width="9.42578125" style="2098" bestFit="1" customWidth="1"/>
    <col min="5390" max="5390" width="10.28515625" style="2098" customWidth="1"/>
    <col min="5391" max="5391" width="8.42578125" style="2098" customWidth="1"/>
    <col min="5392" max="5392" width="6.85546875" style="2098" customWidth="1"/>
    <col min="5393" max="5393" width="8.28515625" style="2098" customWidth="1"/>
    <col min="5394" max="5394" width="6.85546875" style="2098" bestFit="1" customWidth="1"/>
    <col min="5395" max="5631" width="9.140625" style="2098"/>
    <col min="5632" max="5632" width="56.42578125" style="2098" bestFit="1" customWidth="1"/>
    <col min="5633" max="5636" width="8.42578125" style="2098" bestFit="1" customWidth="1"/>
    <col min="5637" max="5637" width="7.140625" style="2098" bestFit="1" customWidth="1"/>
    <col min="5638" max="5638" width="7" style="2098" bestFit="1" customWidth="1"/>
    <col min="5639" max="5639" width="7.140625" style="2098" bestFit="1" customWidth="1"/>
    <col min="5640" max="5640" width="6.85546875" style="2098" bestFit="1" customWidth="1"/>
    <col min="5641" max="5641" width="10.42578125" style="2098" bestFit="1" customWidth="1"/>
    <col min="5642" max="5642" width="54.85546875" style="2098" customWidth="1"/>
    <col min="5643" max="5645" width="9.42578125" style="2098" bestFit="1" customWidth="1"/>
    <col min="5646" max="5646" width="10.28515625" style="2098" customWidth="1"/>
    <col min="5647" max="5647" width="8.42578125" style="2098" customWidth="1"/>
    <col min="5648" max="5648" width="6.85546875" style="2098" customWidth="1"/>
    <col min="5649" max="5649" width="8.28515625" style="2098" customWidth="1"/>
    <col min="5650" max="5650" width="6.85546875" style="2098" bestFit="1" customWidth="1"/>
    <col min="5651" max="5887" width="9.140625" style="2098"/>
    <col min="5888" max="5888" width="56.42578125" style="2098" bestFit="1" customWidth="1"/>
    <col min="5889" max="5892" width="8.42578125" style="2098" bestFit="1" customWidth="1"/>
    <col min="5893" max="5893" width="7.140625" style="2098" bestFit="1" customWidth="1"/>
    <col min="5894" max="5894" width="7" style="2098" bestFit="1" customWidth="1"/>
    <col min="5895" max="5895" width="7.140625" style="2098" bestFit="1" customWidth="1"/>
    <col min="5896" max="5896" width="6.85546875" style="2098" bestFit="1" customWidth="1"/>
    <col min="5897" max="5897" width="10.42578125" style="2098" bestFit="1" customWidth="1"/>
    <col min="5898" max="5898" width="54.85546875" style="2098" customWidth="1"/>
    <col min="5899" max="5901" width="9.42578125" style="2098" bestFit="1" customWidth="1"/>
    <col min="5902" max="5902" width="10.28515625" style="2098" customWidth="1"/>
    <col min="5903" max="5903" width="8.42578125" style="2098" customWidth="1"/>
    <col min="5904" max="5904" width="6.85546875" style="2098" customWidth="1"/>
    <col min="5905" max="5905" width="8.28515625" style="2098" customWidth="1"/>
    <col min="5906" max="5906" width="6.85546875" style="2098" bestFit="1" customWidth="1"/>
    <col min="5907" max="6143" width="9.140625" style="2098"/>
    <col min="6144" max="6144" width="56.42578125" style="2098" bestFit="1" customWidth="1"/>
    <col min="6145" max="6148" width="8.42578125" style="2098" bestFit="1" customWidth="1"/>
    <col min="6149" max="6149" width="7.140625" style="2098" bestFit="1" customWidth="1"/>
    <col min="6150" max="6150" width="7" style="2098" bestFit="1" customWidth="1"/>
    <col min="6151" max="6151" width="7.140625" style="2098" bestFit="1" customWidth="1"/>
    <col min="6152" max="6152" width="6.85546875" style="2098" bestFit="1" customWidth="1"/>
    <col min="6153" max="6153" width="10.42578125" style="2098" bestFit="1" customWidth="1"/>
    <col min="6154" max="6154" width="54.85546875" style="2098" customWidth="1"/>
    <col min="6155" max="6157" width="9.42578125" style="2098" bestFit="1" customWidth="1"/>
    <col min="6158" max="6158" width="10.28515625" style="2098" customWidth="1"/>
    <col min="6159" max="6159" width="8.42578125" style="2098" customWidth="1"/>
    <col min="6160" max="6160" width="6.85546875" style="2098" customWidth="1"/>
    <col min="6161" max="6161" width="8.28515625" style="2098" customWidth="1"/>
    <col min="6162" max="6162" width="6.85546875" style="2098" bestFit="1" customWidth="1"/>
    <col min="6163" max="6399" width="9.140625" style="2098"/>
    <col min="6400" max="6400" width="56.42578125" style="2098" bestFit="1" customWidth="1"/>
    <col min="6401" max="6404" width="8.42578125" style="2098" bestFit="1" customWidth="1"/>
    <col min="6405" max="6405" width="7.140625" style="2098" bestFit="1" customWidth="1"/>
    <col min="6406" max="6406" width="7" style="2098" bestFit="1" customWidth="1"/>
    <col min="6407" max="6407" width="7.140625" style="2098" bestFit="1" customWidth="1"/>
    <col min="6408" max="6408" width="6.85546875" style="2098" bestFit="1" customWidth="1"/>
    <col min="6409" max="6409" width="10.42578125" style="2098" bestFit="1" customWidth="1"/>
    <col min="6410" max="6410" width="54.85546875" style="2098" customWidth="1"/>
    <col min="6411" max="6413" width="9.42578125" style="2098" bestFit="1" customWidth="1"/>
    <col min="6414" max="6414" width="10.28515625" style="2098" customWidth="1"/>
    <col min="6415" max="6415" width="8.42578125" style="2098" customWidth="1"/>
    <col min="6416" max="6416" width="6.85546875" style="2098" customWidth="1"/>
    <col min="6417" max="6417" width="8.28515625" style="2098" customWidth="1"/>
    <col min="6418" max="6418" width="6.85546875" style="2098" bestFit="1" customWidth="1"/>
    <col min="6419" max="6655" width="9.140625" style="2098"/>
    <col min="6656" max="6656" width="56.42578125" style="2098" bestFit="1" customWidth="1"/>
    <col min="6657" max="6660" width="8.42578125" style="2098" bestFit="1" customWidth="1"/>
    <col min="6661" max="6661" width="7.140625" style="2098" bestFit="1" customWidth="1"/>
    <col min="6662" max="6662" width="7" style="2098" bestFit="1" customWidth="1"/>
    <col min="6663" max="6663" width="7.140625" style="2098" bestFit="1" customWidth="1"/>
    <col min="6664" max="6664" width="6.85546875" style="2098" bestFit="1" customWidth="1"/>
    <col min="6665" max="6665" width="10.42578125" style="2098" bestFit="1" customWidth="1"/>
    <col min="6666" max="6666" width="54.85546875" style="2098" customWidth="1"/>
    <col min="6667" max="6669" width="9.42578125" style="2098" bestFit="1" customWidth="1"/>
    <col min="6670" max="6670" width="10.28515625" style="2098" customWidth="1"/>
    <col min="6671" max="6671" width="8.42578125" style="2098" customWidth="1"/>
    <col min="6672" max="6672" width="6.85546875" style="2098" customWidth="1"/>
    <col min="6673" max="6673" width="8.28515625" style="2098" customWidth="1"/>
    <col min="6674" max="6674" width="6.85546875" style="2098" bestFit="1" customWidth="1"/>
    <col min="6675" max="6911" width="9.140625" style="2098"/>
    <col min="6912" max="6912" width="56.42578125" style="2098" bestFit="1" customWidth="1"/>
    <col min="6913" max="6916" width="8.42578125" style="2098" bestFit="1" customWidth="1"/>
    <col min="6917" max="6917" width="7.140625" style="2098" bestFit="1" customWidth="1"/>
    <col min="6918" max="6918" width="7" style="2098" bestFit="1" customWidth="1"/>
    <col min="6919" max="6919" width="7.140625" style="2098" bestFit="1" customWidth="1"/>
    <col min="6920" max="6920" width="6.85546875" style="2098" bestFit="1" customWidth="1"/>
    <col min="6921" max="6921" width="10.42578125" style="2098" bestFit="1" customWidth="1"/>
    <col min="6922" max="6922" width="54.85546875" style="2098" customWidth="1"/>
    <col min="6923" max="6925" width="9.42578125" style="2098" bestFit="1" customWidth="1"/>
    <col min="6926" max="6926" width="10.28515625" style="2098" customWidth="1"/>
    <col min="6927" max="6927" width="8.42578125" style="2098" customWidth="1"/>
    <col min="6928" max="6928" width="6.85546875" style="2098" customWidth="1"/>
    <col min="6929" max="6929" width="8.28515625" style="2098" customWidth="1"/>
    <col min="6930" max="6930" width="6.85546875" style="2098" bestFit="1" customWidth="1"/>
    <col min="6931" max="7167" width="9.140625" style="2098"/>
    <col min="7168" max="7168" width="56.42578125" style="2098" bestFit="1" customWidth="1"/>
    <col min="7169" max="7172" width="8.42578125" style="2098" bestFit="1" customWidth="1"/>
    <col min="7173" max="7173" width="7.140625" style="2098" bestFit="1" customWidth="1"/>
    <col min="7174" max="7174" width="7" style="2098" bestFit="1" customWidth="1"/>
    <col min="7175" max="7175" width="7.140625" style="2098" bestFit="1" customWidth="1"/>
    <col min="7176" max="7176" width="6.85546875" style="2098" bestFit="1" customWidth="1"/>
    <col min="7177" max="7177" width="10.42578125" style="2098" bestFit="1" customWidth="1"/>
    <col min="7178" max="7178" width="54.85546875" style="2098" customWidth="1"/>
    <col min="7179" max="7181" width="9.42578125" style="2098" bestFit="1" customWidth="1"/>
    <col min="7182" max="7182" width="10.28515625" style="2098" customWidth="1"/>
    <col min="7183" max="7183" width="8.42578125" style="2098" customWidth="1"/>
    <col min="7184" max="7184" width="6.85546875" style="2098" customWidth="1"/>
    <col min="7185" max="7185" width="8.28515625" style="2098" customWidth="1"/>
    <col min="7186" max="7186" width="6.85546875" style="2098" bestFit="1" customWidth="1"/>
    <col min="7187" max="7423" width="9.140625" style="2098"/>
    <col min="7424" max="7424" width="56.42578125" style="2098" bestFit="1" customWidth="1"/>
    <col min="7425" max="7428" width="8.42578125" style="2098" bestFit="1" customWidth="1"/>
    <col min="7429" max="7429" width="7.140625" style="2098" bestFit="1" customWidth="1"/>
    <col min="7430" max="7430" width="7" style="2098" bestFit="1" customWidth="1"/>
    <col min="7431" max="7431" width="7.140625" style="2098" bestFit="1" customWidth="1"/>
    <col min="7432" max="7432" width="6.85546875" style="2098" bestFit="1" customWidth="1"/>
    <col min="7433" max="7433" width="10.42578125" style="2098" bestFit="1" customWidth="1"/>
    <col min="7434" max="7434" width="54.85546875" style="2098" customWidth="1"/>
    <col min="7435" max="7437" width="9.42578125" style="2098" bestFit="1" customWidth="1"/>
    <col min="7438" max="7438" width="10.28515625" style="2098" customWidth="1"/>
    <col min="7439" max="7439" width="8.42578125" style="2098" customWidth="1"/>
    <col min="7440" max="7440" width="6.85546875" style="2098" customWidth="1"/>
    <col min="7441" max="7441" width="8.28515625" style="2098" customWidth="1"/>
    <col min="7442" max="7442" width="6.85546875" style="2098" bestFit="1" customWidth="1"/>
    <col min="7443" max="7679" width="9.140625" style="2098"/>
    <col min="7680" max="7680" width="56.42578125" style="2098" bestFit="1" customWidth="1"/>
    <col min="7681" max="7684" width="8.42578125" style="2098" bestFit="1" customWidth="1"/>
    <col min="7685" max="7685" width="7.140625" style="2098" bestFit="1" customWidth="1"/>
    <col min="7686" max="7686" width="7" style="2098" bestFit="1" customWidth="1"/>
    <col min="7687" max="7687" width="7.140625" style="2098" bestFit="1" customWidth="1"/>
    <col min="7688" max="7688" width="6.85546875" style="2098" bestFit="1" customWidth="1"/>
    <col min="7689" max="7689" width="10.42578125" style="2098" bestFit="1" customWidth="1"/>
    <col min="7690" max="7690" width="54.85546875" style="2098" customWidth="1"/>
    <col min="7691" max="7693" width="9.42578125" style="2098" bestFit="1" customWidth="1"/>
    <col min="7694" max="7694" width="10.28515625" style="2098" customWidth="1"/>
    <col min="7695" max="7695" width="8.42578125" style="2098" customWidth="1"/>
    <col min="7696" max="7696" width="6.85546875" style="2098" customWidth="1"/>
    <col min="7697" max="7697" width="8.28515625" style="2098" customWidth="1"/>
    <col min="7698" max="7698" width="6.85546875" style="2098" bestFit="1" customWidth="1"/>
    <col min="7699" max="7935" width="9.140625" style="2098"/>
    <col min="7936" max="7936" width="56.42578125" style="2098" bestFit="1" customWidth="1"/>
    <col min="7937" max="7940" width="8.42578125" style="2098" bestFit="1" customWidth="1"/>
    <col min="7941" max="7941" width="7.140625" style="2098" bestFit="1" customWidth="1"/>
    <col min="7942" max="7942" width="7" style="2098" bestFit="1" customWidth="1"/>
    <col min="7943" max="7943" width="7.140625" style="2098" bestFit="1" customWidth="1"/>
    <col min="7944" max="7944" width="6.85546875" style="2098" bestFit="1" customWidth="1"/>
    <col min="7945" max="7945" width="10.42578125" style="2098" bestFit="1" customWidth="1"/>
    <col min="7946" max="7946" width="54.85546875" style="2098" customWidth="1"/>
    <col min="7947" max="7949" width="9.42578125" style="2098" bestFit="1" customWidth="1"/>
    <col min="7950" max="7950" width="10.28515625" style="2098" customWidth="1"/>
    <col min="7951" max="7951" width="8.42578125" style="2098" customWidth="1"/>
    <col min="7952" max="7952" width="6.85546875" style="2098" customWidth="1"/>
    <col min="7953" max="7953" width="8.28515625" style="2098" customWidth="1"/>
    <col min="7954" max="7954" width="6.85546875" style="2098" bestFit="1" customWidth="1"/>
    <col min="7955" max="8191" width="9.140625" style="2098"/>
    <col min="8192" max="8192" width="56.42578125" style="2098" bestFit="1" customWidth="1"/>
    <col min="8193" max="8196" width="8.42578125" style="2098" bestFit="1" customWidth="1"/>
    <col min="8197" max="8197" width="7.140625" style="2098" bestFit="1" customWidth="1"/>
    <col min="8198" max="8198" width="7" style="2098" bestFit="1" customWidth="1"/>
    <col min="8199" max="8199" width="7.140625" style="2098" bestFit="1" customWidth="1"/>
    <col min="8200" max="8200" width="6.85546875" style="2098" bestFit="1" customWidth="1"/>
    <col min="8201" max="8201" width="10.42578125" style="2098" bestFit="1" customWidth="1"/>
    <col min="8202" max="8202" width="54.85546875" style="2098" customWidth="1"/>
    <col min="8203" max="8205" width="9.42578125" style="2098" bestFit="1" customWidth="1"/>
    <col min="8206" max="8206" width="10.28515625" style="2098" customWidth="1"/>
    <col min="8207" max="8207" width="8.42578125" style="2098" customWidth="1"/>
    <col min="8208" max="8208" width="6.85546875" style="2098" customWidth="1"/>
    <col min="8209" max="8209" width="8.28515625" style="2098" customWidth="1"/>
    <col min="8210" max="8210" width="6.85546875" style="2098" bestFit="1" customWidth="1"/>
    <col min="8211" max="8447" width="9.140625" style="2098"/>
    <col min="8448" max="8448" width="56.42578125" style="2098" bestFit="1" customWidth="1"/>
    <col min="8449" max="8452" width="8.42578125" style="2098" bestFit="1" customWidth="1"/>
    <col min="8453" max="8453" width="7.140625" style="2098" bestFit="1" customWidth="1"/>
    <col min="8454" max="8454" width="7" style="2098" bestFit="1" customWidth="1"/>
    <col min="8455" max="8455" width="7.140625" style="2098" bestFit="1" customWidth="1"/>
    <col min="8456" max="8456" width="6.85546875" style="2098" bestFit="1" customWidth="1"/>
    <col min="8457" max="8457" width="10.42578125" style="2098" bestFit="1" customWidth="1"/>
    <col min="8458" max="8458" width="54.85546875" style="2098" customWidth="1"/>
    <col min="8459" max="8461" width="9.42578125" style="2098" bestFit="1" customWidth="1"/>
    <col min="8462" max="8462" width="10.28515625" style="2098" customWidth="1"/>
    <col min="8463" max="8463" width="8.42578125" style="2098" customWidth="1"/>
    <col min="8464" max="8464" width="6.85546875" style="2098" customWidth="1"/>
    <col min="8465" max="8465" width="8.28515625" style="2098" customWidth="1"/>
    <col min="8466" max="8466" width="6.85546875" style="2098" bestFit="1" customWidth="1"/>
    <col min="8467" max="8703" width="9.140625" style="2098"/>
    <col min="8704" max="8704" width="56.42578125" style="2098" bestFit="1" customWidth="1"/>
    <col min="8705" max="8708" width="8.42578125" style="2098" bestFit="1" customWidth="1"/>
    <col min="8709" max="8709" width="7.140625" style="2098" bestFit="1" customWidth="1"/>
    <col min="8710" max="8710" width="7" style="2098" bestFit="1" customWidth="1"/>
    <col min="8711" max="8711" width="7.140625" style="2098" bestFit="1" customWidth="1"/>
    <col min="8712" max="8712" width="6.85546875" style="2098" bestFit="1" customWidth="1"/>
    <col min="8713" max="8713" width="10.42578125" style="2098" bestFit="1" customWidth="1"/>
    <col min="8714" max="8714" width="54.85546875" style="2098" customWidth="1"/>
    <col min="8715" max="8717" width="9.42578125" style="2098" bestFit="1" customWidth="1"/>
    <col min="8718" max="8718" width="10.28515625" style="2098" customWidth="1"/>
    <col min="8719" max="8719" width="8.42578125" style="2098" customWidth="1"/>
    <col min="8720" max="8720" width="6.85546875" style="2098" customWidth="1"/>
    <col min="8721" max="8721" width="8.28515625" style="2098" customWidth="1"/>
    <col min="8722" max="8722" width="6.85546875" style="2098" bestFit="1" customWidth="1"/>
    <col min="8723" max="8959" width="9.140625" style="2098"/>
    <col min="8960" max="8960" width="56.42578125" style="2098" bestFit="1" customWidth="1"/>
    <col min="8961" max="8964" width="8.42578125" style="2098" bestFit="1" customWidth="1"/>
    <col min="8965" max="8965" width="7.140625" style="2098" bestFit="1" customWidth="1"/>
    <col min="8966" max="8966" width="7" style="2098" bestFit="1" customWidth="1"/>
    <col min="8967" max="8967" width="7.140625" style="2098" bestFit="1" customWidth="1"/>
    <col min="8968" max="8968" width="6.85546875" style="2098" bestFit="1" customWidth="1"/>
    <col min="8969" max="8969" width="10.42578125" style="2098" bestFit="1" customWidth="1"/>
    <col min="8970" max="8970" width="54.85546875" style="2098" customWidth="1"/>
    <col min="8971" max="8973" width="9.42578125" style="2098" bestFit="1" customWidth="1"/>
    <col min="8974" max="8974" width="10.28515625" style="2098" customWidth="1"/>
    <col min="8975" max="8975" width="8.42578125" style="2098" customWidth="1"/>
    <col min="8976" max="8976" width="6.85546875" style="2098" customWidth="1"/>
    <col min="8977" max="8977" width="8.28515625" style="2098" customWidth="1"/>
    <col min="8978" max="8978" width="6.85546875" style="2098" bestFit="1" customWidth="1"/>
    <col min="8979" max="9215" width="9.140625" style="2098"/>
    <col min="9216" max="9216" width="56.42578125" style="2098" bestFit="1" customWidth="1"/>
    <col min="9217" max="9220" width="8.42578125" style="2098" bestFit="1" customWidth="1"/>
    <col min="9221" max="9221" width="7.140625" style="2098" bestFit="1" customWidth="1"/>
    <col min="9222" max="9222" width="7" style="2098" bestFit="1" customWidth="1"/>
    <col min="9223" max="9223" width="7.140625" style="2098" bestFit="1" customWidth="1"/>
    <col min="9224" max="9224" width="6.85546875" style="2098" bestFit="1" customWidth="1"/>
    <col min="9225" max="9225" width="10.42578125" style="2098" bestFit="1" customWidth="1"/>
    <col min="9226" max="9226" width="54.85546875" style="2098" customWidth="1"/>
    <col min="9227" max="9229" width="9.42578125" style="2098" bestFit="1" customWidth="1"/>
    <col min="9230" max="9230" width="10.28515625" style="2098" customWidth="1"/>
    <col min="9231" max="9231" width="8.42578125" style="2098" customWidth="1"/>
    <col min="9232" max="9232" width="6.85546875" style="2098" customWidth="1"/>
    <col min="9233" max="9233" width="8.28515625" style="2098" customWidth="1"/>
    <col min="9234" max="9234" width="6.85546875" style="2098" bestFit="1" customWidth="1"/>
    <col min="9235" max="9471" width="9.140625" style="2098"/>
    <col min="9472" max="9472" width="56.42578125" style="2098" bestFit="1" customWidth="1"/>
    <col min="9473" max="9476" width="8.42578125" style="2098" bestFit="1" customWidth="1"/>
    <col min="9477" max="9477" width="7.140625" style="2098" bestFit="1" customWidth="1"/>
    <col min="9478" max="9478" width="7" style="2098" bestFit="1" customWidth="1"/>
    <col min="9479" max="9479" width="7.140625" style="2098" bestFit="1" customWidth="1"/>
    <col min="9480" max="9480" width="6.85546875" style="2098" bestFit="1" customWidth="1"/>
    <col min="9481" max="9481" width="10.42578125" style="2098" bestFit="1" customWidth="1"/>
    <col min="9482" max="9482" width="54.85546875" style="2098" customWidth="1"/>
    <col min="9483" max="9485" width="9.42578125" style="2098" bestFit="1" customWidth="1"/>
    <col min="9486" max="9486" width="10.28515625" style="2098" customWidth="1"/>
    <col min="9487" max="9487" width="8.42578125" style="2098" customWidth="1"/>
    <col min="9488" max="9488" width="6.85546875" style="2098" customWidth="1"/>
    <col min="9489" max="9489" width="8.28515625" style="2098" customWidth="1"/>
    <col min="9490" max="9490" width="6.85546875" style="2098" bestFit="1" customWidth="1"/>
    <col min="9491" max="9727" width="9.140625" style="2098"/>
    <col min="9728" max="9728" width="56.42578125" style="2098" bestFit="1" customWidth="1"/>
    <col min="9729" max="9732" width="8.42578125" style="2098" bestFit="1" customWidth="1"/>
    <col min="9733" max="9733" width="7.140625" style="2098" bestFit="1" customWidth="1"/>
    <col min="9734" max="9734" width="7" style="2098" bestFit="1" customWidth="1"/>
    <col min="9735" max="9735" width="7.140625" style="2098" bestFit="1" customWidth="1"/>
    <col min="9736" max="9736" width="6.85546875" style="2098" bestFit="1" customWidth="1"/>
    <col min="9737" max="9737" width="10.42578125" style="2098" bestFit="1" customWidth="1"/>
    <col min="9738" max="9738" width="54.85546875" style="2098" customWidth="1"/>
    <col min="9739" max="9741" width="9.42578125" style="2098" bestFit="1" customWidth="1"/>
    <col min="9742" max="9742" width="10.28515625" style="2098" customWidth="1"/>
    <col min="9743" max="9743" width="8.42578125" style="2098" customWidth="1"/>
    <col min="9744" max="9744" width="6.85546875" style="2098" customWidth="1"/>
    <col min="9745" max="9745" width="8.28515625" style="2098" customWidth="1"/>
    <col min="9746" max="9746" width="6.85546875" style="2098" bestFit="1" customWidth="1"/>
    <col min="9747" max="9983" width="9.140625" style="2098"/>
    <col min="9984" max="9984" width="56.42578125" style="2098" bestFit="1" customWidth="1"/>
    <col min="9985" max="9988" width="8.42578125" style="2098" bestFit="1" customWidth="1"/>
    <col min="9989" max="9989" width="7.140625" style="2098" bestFit="1" customWidth="1"/>
    <col min="9990" max="9990" width="7" style="2098" bestFit="1" customWidth="1"/>
    <col min="9991" max="9991" width="7.140625" style="2098" bestFit="1" customWidth="1"/>
    <col min="9992" max="9992" width="6.85546875" style="2098" bestFit="1" customWidth="1"/>
    <col min="9993" max="9993" width="10.42578125" style="2098" bestFit="1" customWidth="1"/>
    <col min="9994" max="9994" width="54.85546875" style="2098" customWidth="1"/>
    <col min="9995" max="9997" width="9.42578125" style="2098" bestFit="1" customWidth="1"/>
    <col min="9998" max="9998" width="10.28515625" style="2098" customWidth="1"/>
    <col min="9999" max="9999" width="8.42578125" style="2098" customWidth="1"/>
    <col min="10000" max="10000" width="6.85546875" style="2098" customWidth="1"/>
    <col min="10001" max="10001" width="8.28515625" style="2098" customWidth="1"/>
    <col min="10002" max="10002" width="6.85546875" style="2098" bestFit="1" customWidth="1"/>
    <col min="10003" max="10239" width="9.140625" style="2098"/>
    <col min="10240" max="10240" width="56.42578125" style="2098" bestFit="1" customWidth="1"/>
    <col min="10241" max="10244" width="8.42578125" style="2098" bestFit="1" customWidth="1"/>
    <col min="10245" max="10245" width="7.140625" style="2098" bestFit="1" customWidth="1"/>
    <col min="10246" max="10246" width="7" style="2098" bestFit="1" customWidth="1"/>
    <col min="10247" max="10247" width="7.140625" style="2098" bestFit="1" customWidth="1"/>
    <col min="10248" max="10248" width="6.85546875" style="2098" bestFit="1" customWidth="1"/>
    <col min="10249" max="10249" width="10.42578125" style="2098" bestFit="1" customWidth="1"/>
    <col min="10250" max="10250" width="54.85546875" style="2098" customWidth="1"/>
    <col min="10251" max="10253" width="9.42578125" style="2098" bestFit="1" customWidth="1"/>
    <col min="10254" max="10254" width="10.28515625" style="2098" customWidth="1"/>
    <col min="10255" max="10255" width="8.42578125" style="2098" customWidth="1"/>
    <col min="10256" max="10256" width="6.85546875" style="2098" customWidth="1"/>
    <col min="10257" max="10257" width="8.28515625" style="2098" customWidth="1"/>
    <col min="10258" max="10258" width="6.85546875" style="2098" bestFit="1" customWidth="1"/>
    <col min="10259" max="10495" width="9.140625" style="2098"/>
    <col min="10496" max="10496" width="56.42578125" style="2098" bestFit="1" customWidth="1"/>
    <col min="10497" max="10500" width="8.42578125" style="2098" bestFit="1" customWidth="1"/>
    <col min="10501" max="10501" width="7.140625" style="2098" bestFit="1" customWidth="1"/>
    <col min="10502" max="10502" width="7" style="2098" bestFit="1" customWidth="1"/>
    <col min="10503" max="10503" width="7.140625" style="2098" bestFit="1" customWidth="1"/>
    <col min="10504" max="10504" width="6.85546875" style="2098" bestFit="1" customWidth="1"/>
    <col min="10505" max="10505" width="10.42578125" style="2098" bestFit="1" customWidth="1"/>
    <col min="10506" max="10506" width="54.85546875" style="2098" customWidth="1"/>
    <col min="10507" max="10509" width="9.42578125" style="2098" bestFit="1" customWidth="1"/>
    <col min="10510" max="10510" width="10.28515625" style="2098" customWidth="1"/>
    <col min="10511" max="10511" width="8.42578125" style="2098" customWidth="1"/>
    <col min="10512" max="10512" width="6.85546875" style="2098" customWidth="1"/>
    <col min="10513" max="10513" width="8.28515625" style="2098" customWidth="1"/>
    <col min="10514" max="10514" width="6.85546875" style="2098" bestFit="1" customWidth="1"/>
    <col min="10515" max="10751" width="9.140625" style="2098"/>
    <col min="10752" max="10752" width="56.42578125" style="2098" bestFit="1" customWidth="1"/>
    <col min="10753" max="10756" width="8.42578125" style="2098" bestFit="1" customWidth="1"/>
    <col min="10757" max="10757" width="7.140625" style="2098" bestFit="1" customWidth="1"/>
    <col min="10758" max="10758" width="7" style="2098" bestFit="1" customWidth="1"/>
    <col min="10759" max="10759" width="7.140625" style="2098" bestFit="1" customWidth="1"/>
    <col min="10760" max="10760" width="6.85546875" style="2098" bestFit="1" customWidth="1"/>
    <col min="10761" max="10761" width="10.42578125" style="2098" bestFit="1" customWidth="1"/>
    <col min="10762" max="10762" width="54.85546875" style="2098" customWidth="1"/>
    <col min="10763" max="10765" width="9.42578125" style="2098" bestFit="1" customWidth="1"/>
    <col min="10766" max="10766" width="10.28515625" style="2098" customWidth="1"/>
    <col min="10767" max="10767" width="8.42578125" style="2098" customWidth="1"/>
    <col min="10768" max="10768" width="6.85546875" style="2098" customWidth="1"/>
    <col min="10769" max="10769" width="8.28515625" style="2098" customWidth="1"/>
    <col min="10770" max="10770" width="6.85546875" style="2098" bestFit="1" customWidth="1"/>
    <col min="10771" max="11007" width="9.140625" style="2098"/>
    <col min="11008" max="11008" width="56.42578125" style="2098" bestFit="1" customWidth="1"/>
    <col min="11009" max="11012" width="8.42578125" style="2098" bestFit="1" customWidth="1"/>
    <col min="11013" max="11013" width="7.140625" style="2098" bestFit="1" customWidth="1"/>
    <col min="11014" max="11014" width="7" style="2098" bestFit="1" customWidth="1"/>
    <col min="11015" max="11015" width="7.140625" style="2098" bestFit="1" customWidth="1"/>
    <col min="11016" max="11016" width="6.85546875" style="2098" bestFit="1" customWidth="1"/>
    <col min="11017" max="11017" width="10.42578125" style="2098" bestFit="1" customWidth="1"/>
    <col min="11018" max="11018" width="54.85546875" style="2098" customWidth="1"/>
    <col min="11019" max="11021" width="9.42578125" style="2098" bestFit="1" customWidth="1"/>
    <col min="11022" max="11022" width="10.28515625" style="2098" customWidth="1"/>
    <col min="11023" max="11023" width="8.42578125" style="2098" customWidth="1"/>
    <col min="11024" max="11024" width="6.85546875" style="2098" customWidth="1"/>
    <col min="11025" max="11025" width="8.28515625" style="2098" customWidth="1"/>
    <col min="11026" max="11026" width="6.85546875" style="2098" bestFit="1" customWidth="1"/>
    <col min="11027" max="11263" width="9.140625" style="2098"/>
    <col min="11264" max="11264" width="56.42578125" style="2098" bestFit="1" customWidth="1"/>
    <col min="11265" max="11268" width="8.42578125" style="2098" bestFit="1" customWidth="1"/>
    <col min="11269" max="11269" width="7.140625" style="2098" bestFit="1" customWidth="1"/>
    <col min="11270" max="11270" width="7" style="2098" bestFit="1" customWidth="1"/>
    <col min="11271" max="11271" width="7.140625" style="2098" bestFit="1" customWidth="1"/>
    <col min="11272" max="11272" width="6.85546875" style="2098" bestFit="1" customWidth="1"/>
    <col min="11273" max="11273" width="10.42578125" style="2098" bestFit="1" customWidth="1"/>
    <col min="11274" max="11274" width="54.85546875" style="2098" customWidth="1"/>
    <col min="11275" max="11277" width="9.42578125" style="2098" bestFit="1" customWidth="1"/>
    <col min="11278" max="11278" width="10.28515625" style="2098" customWidth="1"/>
    <col min="11279" max="11279" width="8.42578125" style="2098" customWidth="1"/>
    <col min="11280" max="11280" width="6.85546875" style="2098" customWidth="1"/>
    <col min="11281" max="11281" width="8.28515625" style="2098" customWidth="1"/>
    <col min="11282" max="11282" width="6.85546875" style="2098" bestFit="1" customWidth="1"/>
    <col min="11283" max="11519" width="9.140625" style="2098"/>
    <col min="11520" max="11520" width="56.42578125" style="2098" bestFit="1" customWidth="1"/>
    <col min="11521" max="11524" width="8.42578125" style="2098" bestFit="1" customWidth="1"/>
    <col min="11525" max="11525" width="7.140625" style="2098" bestFit="1" customWidth="1"/>
    <col min="11526" max="11526" width="7" style="2098" bestFit="1" customWidth="1"/>
    <col min="11527" max="11527" width="7.140625" style="2098" bestFit="1" customWidth="1"/>
    <col min="11528" max="11528" width="6.85546875" style="2098" bestFit="1" customWidth="1"/>
    <col min="11529" max="11529" width="10.42578125" style="2098" bestFit="1" customWidth="1"/>
    <col min="11530" max="11530" width="54.85546875" style="2098" customWidth="1"/>
    <col min="11531" max="11533" width="9.42578125" style="2098" bestFit="1" customWidth="1"/>
    <col min="11534" max="11534" width="10.28515625" style="2098" customWidth="1"/>
    <col min="11535" max="11535" width="8.42578125" style="2098" customWidth="1"/>
    <col min="11536" max="11536" width="6.85546875" style="2098" customWidth="1"/>
    <col min="11537" max="11537" width="8.28515625" style="2098" customWidth="1"/>
    <col min="11538" max="11538" width="6.85546875" style="2098" bestFit="1" customWidth="1"/>
    <col min="11539" max="11775" width="9.140625" style="2098"/>
    <col min="11776" max="11776" width="56.42578125" style="2098" bestFit="1" customWidth="1"/>
    <col min="11777" max="11780" width="8.42578125" style="2098" bestFit="1" customWidth="1"/>
    <col min="11781" max="11781" width="7.140625" style="2098" bestFit="1" customWidth="1"/>
    <col min="11782" max="11782" width="7" style="2098" bestFit="1" customWidth="1"/>
    <col min="11783" max="11783" width="7.140625" style="2098" bestFit="1" customWidth="1"/>
    <col min="11784" max="11784" width="6.85546875" style="2098" bestFit="1" customWidth="1"/>
    <col min="11785" max="11785" width="10.42578125" style="2098" bestFit="1" customWidth="1"/>
    <col min="11786" max="11786" width="54.85546875" style="2098" customWidth="1"/>
    <col min="11787" max="11789" width="9.42578125" style="2098" bestFit="1" customWidth="1"/>
    <col min="11790" max="11790" width="10.28515625" style="2098" customWidth="1"/>
    <col min="11791" max="11791" width="8.42578125" style="2098" customWidth="1"/>
    <col min="11792" max="11792" width="6.85546875" style="2098" customWidth="1"/>
    <col min="11793" max="11793" width="8.28515625" style="2098" customWidth="1"/>
    <col min="11794" max="11794" width="6.85546875" style="2098" bestFit="1" customWidth="1"/>
    <col min="11795" max="12031" width="9.140625" style="2098"/>
    <col min="12032" max="12032" width="56.42578125" style="2098" bestFit="1" customWidth="1"/>
    <col min="12033" max="12036" width="8.42578125" style="2098" bestFit="1" customWidth="1"/>
    <col min="12037" max="12037" width="7.140625" style="2098" bestFit="1" customWidth="1"/>
    <col min="12038" max="12038" width="7" style="2098" bestFit="1" customWidth="1"/>
    <col min="12039" max="12039" width="7.140625" style="2098" bestFit="1" customWidth="1"/>
    <col min="12040" max="12040" width="6.85546875" style="2098" bestFit="1" customWidth="1"/>
    <col min="12041" max="12041" width="10.42578125" style="2098" bestFit="1" customWidth="1"/>
    <col min="12042" max="12042" width="54.85546875" style="2098" customWidth="1"/>
    <col min="12043" max="12045" width="9.42578125" style="2098" bestFit="1" customWidth="1"/>
    <col min="12046" max="12046" width="10.28515625" style="2098" customWidth="1"/>
    <col min="12047" max="12047" width="8.42578125" style="2098" customWidth="1"/>
    <col min="12048" max="12048" width="6.85546875" style="2098" customWidth="1"/>
    <col min="12049" max="12049" width="8.28515625" style="2098" customWidth="1"/>
    <col min="12050" max="12050" width="6.85546875" style="2098" bestFit="1" customWidth="1"/>
    <col min="12051" max="12287" width="9.140625" style="2098"/>
    <col min="12288" max="12288" width="56.42578125" style="2098" bestFit="1" customWidth="1"/>
    <col min="12289" max="12292" width="8.42578125" style="2098" bestFit="1" customWidth="1"/>
    <col min="12293" max="12293" width="7.140625" style="2098" bestFit="1" customWidth="1"/>
    <col min="12294" max="12294" width="7" style="2098" bestFit="1" customWidth="1"/>
    <col min="12295" max="12295" width="7.140625" style="2098" bestFit="1" customWidth="1"/>
    <col min="12296" max="12296" width="6.85546875" style="2098" bestFit="1" customWidth="1"/>
    <col min="12297" max="12297" width="10.42578125" style="2098" bestFit="1" customWidth="1"/>
    <col min="12298" max="12298" width="54.85546875" style="2098" customWidth="1"/>
    <col min="12299" max="12301" width="9.42578125" style="2098" bestFit="1" customWidth="1"/>
    <col min="12302" max="12302" width="10.28515625" style="2098" customWidth="1"/>
    <col min="12303" max="12303" width="8.42578125" style="2098" customWidth="1"/>
    <col min="12304" max="12304" width="6.85546875" style="2098" customWidth="1"/>
    <col min="12305" max="12305" width="8.28515625" style="2098" customWidth="1"/>
    <col min="12306" max="12306" width="6.85546875" style="2098" bestFit="1" customWidth="1"/>
    <col min="12307" max="12543" width="9.140625" style="2098"/>
    <col min="12544" max="12544" width="56.42578125" style="2098" bestFit="1" customWidth="1"/>
    <col min="12545" max="12548" width="8.42578125" style="2098" bestFit="1" customWidth="1"/>
    <col min="12549" max="12549" width="7.140625" style="2098" bestFit="1" customWidth="1"/>
    <col min="12550" max="12550" width="7" style="2098" bestFit="1" customWidth="1"/>
    <col min="12551" max="12551" width="7.140625" style="2098" bestFit="1" customWidth="1"/>
    <col min="12552" max="12552" width="6.85546875" style="2098" bestFit="1" customWidth="1"/>
    <col min="12553" max="12553" width="10.42578125" style="2098" bestFit="1" customWidth="1"/>
    <col min="12554" max="12554" width="54.85546875" style="2098" customWidth="1"/>
    <col min="12555" max="12557" width="9.42578125" style="2098" bestFit="1" customWidth="1"/>
    <col min="12558" max="12558" width="10.28515625" style="2098" customWidth="1"/>
    <col min="12559" max="12559" width="8.42578125" style="2098" customWidth="1"/>
    <col min="12560" max="12560" width="6.85546875" style="2098" customWidth="1"/>
    <col min="12561" max="12561" width="8.28515625" style="2098" customWidth="1"/>
    <col min="12562" max="12562" width="6.85546875" style="2098" bestFit="1" customWidth="1"/>
    <col min="12563" max="12799" width="9.140625" style="2098"/>
    <col min="12800" max="12800" width="56.42578125" style="2098" bestFit="1" customWidth="1"/>
    <col min="12801" max="12804" width="8.42578125" style="2098" bestFit="1" customWidth="1"/>
    <col min="12805" max="12805" width="7.140625" style="2098" bestFit="1" customWidth="1"/>
    <col min="12806" max="12806" width="7" style="2098" bestFit="1" customWidth="1"/>
    <col min="12807" max="12807" width="7.140625" style="2098" bestFit="1" customWidth="1"/>
    <col min="12808" max="12808" width="6.85546875" style="2098" bestFit="1" customWidth="1"/>
    <col min="12809" max="12809" width="10.42578125" style="2098" bestFit="1" customWidth="1"/>
    <col min="12810" max="12810" width="54.85546875" style="2098" customWidth="1"/>
    <col min="12811" max="12813" width="9.42578125" style="2098" bestFit="1" customWidth="1"/>
    <col min="12814" max="12814" width="10.28515625" style="2098" customWidth="1"/>
    <col min="12815" max="12815" width="8.42578125" style="2098" customWidth="1"/>
    <col min="12816" max="12816" width="6.85546875" style="2098" customWidth="1"/>
    <col min="12817" max="12817" width="8.28515625" style="2098" customWidth="1"/>
    <col min="12818" max="12818" width="6.85546875" style="2098" bestFit="1" customWidth="1"/>
    <col min="12819" max="13055" width="9.140625" style="2098"/>
    <col min="13056" max="13056" width="56.42578125" style="2098" bestFit="1" customWidth="1"/>
    <col min="13057" max="13060" width="8.42578125" style="2098" bestFit="1" customWidth="1"/>
    <col min="13061" max="13061" width="7.140625" style="2098" bestFit="1" customWidth="1"/>
    <col min="13062" max="13062" width="7" style="2098" bestFit="1" customWidth="1"/>
    <col min="13063" max="13063" width="7.140625" style="2098" bestFit="1" customWidth="1"/>
    <col min="13064" max="13064" width="6.85546875" style="2098" bestFit="1" customWidth="1"/>
    <col min="13065" max="13065" width="10.42578125" style="2098" bestFit="1" customWidth="1"/>
    <col min="13066" max="13066" width="54.85546875" style="2098" customWidth="1"/>
    <col min="13067" max="13069" width="9.42578125" style="2098" bestFit="1" customWidth="1"/>
    <col min="13070" max="13070" width="10.28515625" style="2098" customWidth="1"/>
    <col min="13071" max="13071" width="8.42578125" style="2098" customWidth="1"/>
    <col min="13072" max="13072" width="6.85546875" style="2098" customWidth="1"/>
    <col min="13073" max="13073" width="8.28515625" style="2098" customWidth="1"/>
    <col min="13074" max="13074" width="6.85546875" style="2098" bestFit="1" customWidth="1"/>
    <col min="13075" max="13311" width="9.140625" style="2098"/>
    <col min="13312" max="13312" width="56.42578125" style="2098" bestFit="1" customWidth="1"/>
    <col min="13313" max="13316" width="8.42578125" style="2098" bestFit="1" customWidth="1"/>
    <col min="13317" max="13317" width="7.140625" style="2098" bestFit="1" customWidth="1"/>
    <col min="13318" max="13318" width="7" style="2098" bestFit="1" customWidth="1"/>
    <col min="13319" max="13319" width="7.140625" style="2098" bestFit="1" customWidth="1"/>
    <col min="13320" max="13320" width="6.85546875" style="2098" bestFit="1" customWidth="1"/>
    <col min="13321" max="13321" width="10.42578125" style="2098" bestFit="1" customWidth="1"/>
    <col min="13322" max="13322" width="54.85546875" style="2098" customWidth="1"/>
    <col min="13323" max="13325" width="9.42578125" style="2098" bestFit="1" customWidth="1"/>
    <col min="13326" max="13326" width="10.28515625" style="2098" customWidth="1"/>
    <col min="13327" max="13327" width="8.42578125" style="2098" customWidth="1"/>
    <col min="13328" max="13328" width="6.85546875" style="2098" customWidth="1"/>
    <col min="13329" max="13329" width="8.28515625" style="2098" customWidth="1"/>
    <col min="13330" max="13330" width="6.85546875" style="2098" bestFit="1" customWidth="1"/>
    <col min="13331" max="13567" width="9.140625" style="2098"/>
    <col min="13568" max="13568" width="56.42578125" style="2098" bestFit="1" customWidth="1"/>
    <col min="13569" max="13572" width="8.42578125" style="2098" bestFit="1" customWidth="1"/>
    <col min="13573" max="13573" width="7.140625" style="2098" bestFit="1" customWidth="1"/>
    <col min="13574" max="13574" width="7" style="2098" bestFit="1" customWidth="1"/>
    <col min="13575" max="13575" width="7.140625" style="2098" bestFit="1" customWidth="1"/>
    <col min="13576" max="13576" width="6.85546875" style="2098" bestFit="1" customWidth="1"/>
    <col min="13577" max="13577" width="10.42578125" style="2098" bestFit="1" customWidth="1"/>
    <col min="13578" max="13578" width="54.85546875" style="2098" customWidth="1"/>
    <col min="13579" max="13581" width="9.42578125" style="2098" bestFit="1" customWidth="1"/>
    <col min="13582" max="13582" width="10.28515625" style="2098" customWidth="1"/>
    <col min="13583" max="13583" width="8.42578125" style="2098" customWidth="1"/>
    <col min="13584" max="13584" width="6.85546875" style="2098" customWidth="1"/>
    <col min="13585" max="13585" width="8.28515625" style="2098" customWidth="1"/>
    <col min="13586" max="13586" width="6.85546875" style="2098" bestFit="1" customWidth="1"/>
    <col min="13587" max="13823" width="9.140625" style="2098"/>
    <col min="13824" max="13824" width="56.42578125" style="2098" bestFit="1" customWidth="1"/>
    <col min="13825" max="13828" width="8.42578125" style="2098" bestFit="1" customWidth="1"/>
    <col min="13829" max="13829" width="7.140625" style="2098" bestFit="1" customWidth="1"/>
    <col min="13830" max="13830" width="7" style="2098" bestFit="1" customWidth="1"/>
    <col min="13831" max="13831" width="7.140625" style="2098" bestFit="1" customWidth="1"/>
    <col min="13832" max="13832" width="6.85546875" style="2098" bestFit="1" customWidth="1"/>
    <col min="13833" max="13833" width="10.42578125" style="2098" bestFit="1" customWidth="1"/>
    <col min="13834" max="13834" width="54.85546875" style="2098" customWidth="1"/>
    <col min="13835" max="13837" width="9.42578125" style="2098" bestFit="1" customWidth="1"/>
    <col min="13838" max="13838" width="10.28515625" style="2098" customWidth="1"/>
    <col min="13839" max="13839" width="8.42578125" style="2098" customWidth="1"/>
    <col min="13840" max="13840" width="6.85546875" style="2098" customWidth="1"/>
    <col min="13841" max="13841" width="8.28515625" style="2098" customWidth="1"/>
    <col min="13842" max="13842" width="6.85546875" style="2098" bestFit="1" customWidth="1"/>
    <col min="13843" max="14079" width="9.140625" style="2098"/>
    <col min="14080" max="14080" width="56.42578125" style="2098" bestFit="1" customWidth="1"/>
    <col min="14081" max="14084" width="8.42578125" style="2098" bestFit="1" customWidth="1"/>
    <col min="14085" max="14085" width="7.140625" style="2098" bestFit="1" customWidth="1"/>
    <col min="14086" max="14086" width="7" style="2098" bestFit="1" customWidth="1"/>
    <col min="14087" max="14087" width="7.140625" style="2098" bestFit="1" customWidth="1"/>
    <col min="14088" max="14088" width="6.85546875" style="2098" bestFit="1" customWidth="1"/>
    <col min="14089" max="14089" width="10.42578125" style="2098" bestFit="1" customWidth="1"/>
    <col min="14090" max="14090" width="54.85546875" style="2098" customWidth="1"/>
    <col min="14091" max="14093" width="9.42578125" style="2098" bestFit="1" customWidth="1"/>
    <col min="14094" max="14094" width="10.28515625" style="2098" customWidth="1"/>
    <col min="14095" max="14095" width="8.42578125" style="2098" customWidth="1"/>
    <col min="14096" max="14096" width="6.85546875" style="2098" customWidth="1"/>
    <col min="14097" max="14097" width="8.28515625" style="2098" customWidth="1"/>
    <col min="14098" max="14098" width="6.85546875" style="2098" bestFit="1" customWidth="1"/>
    <col min="14099" max="14335" width="9.140625" style="2098"/>
    <col min="14336" max="14336" width="56.42578125" style="2098" bestFit="1" customWidth="1"/>
    <col min="14337" max="14340" width="8.42578125" style="2098" bestFit="1" customWidth="1"/>
    <col min="14341" max="14341" width="7.140625" style="2098" bestFit="1" customWidth="1"/>
    <col min="14342" max="14342" width="7" style="2098" bestFit="1" customWidth="1"/>
    <col min="14343" max="14343" width="7.140625" style="2098" bestFit="1" customWidth="1"/>
    <col min="14344" max="14344" width="6.85546875" style="2098" bestFit="1" customWidth="1"/>
    <col min="14345" max="14345" width="10.42578125" style="2098" bestFit="1" customWidth="1"/>
    <col min="14346" max="14346" width="54.85546875" style="2098" customWidth="1"/>
    <col min="14347" max="14349" width="9.42578125" style="2098" bestFit="1" customWidth="1"/>
    <col min="14350" max="14350" width="10.28515625" style="2098" customWidth="1"/>
    <col min="14351" max="14351" width="8.42578125" style="2098" customWidth="1"/>
    <col min="14352" max="14352" width="6.85546875" style="2098" customWidth="1"/>
    <col min="14353" max="14353" width="8.28515625" style="2098" customWidth="1"/>
    <col min="14354" max="14354" width="6.85546875" style="2098" bestFit="1" customWidth="1"/>
    <col min="14355" max="14591" width="9.140625" style="2098"/>
    <col min="14592" max="14592" width="56.42578125" style="2098" bestFit="1" customWidth="1"/>
    <col min="14593" max="14596" width="8.42578125" style="2098" bestFit="1" customWidth="1"/>
    <col min="14597" max="14597" width="7.140625" style="2098" bestFit="1" customWidth="1"/>
    <col min="14598" max="14598" width="7" style="2098" bestFit="1" customWidth="1"/>
    <col min="14599" max="14599" width="7.140625" style="2098" bestFit="1" customWidth="1"/>
    <col min="14600" max="14600" width="6.85546875" style="2098" bestFit="1" customWidth="1"/>
    <col min="14601" max="14601" width="10.42578125" style="2098" bestFit="1" customWidth="1"/>
    <col min="14602" max="14602" width="54.85546875" style="2098" customWidth="1"/>
    <col min="14603" max="14605" width="9.42578125" style="2098" bestFit="1" customWidth="1"/>
    <col min="14606" max="14606" width="10.28515625" style="2098" customWidth="1"/>
    <col min="14607" max="14607" width="8.42578125" style="2098" customWidth="1"/>
    <col min="14608" max="14608" width="6.85546875" style="2098" customWidth="1"/>
    <col min="14609" max="14609" width="8.28515625" style="2098" customWidth="1"/>
    <col min="14610" max="14610" width="6.85546875" style="2098" bestFit="1" customWidth="1"/>
    <col min="14611" max="14847" width="9.140625" style="2098"/>
    <col min="14848" max="14848" width="56.42578125" style="2098" bestFit="1" customWidth="1"/>
    <col min="14849" max="14852" width="8.42578125" style="2098" bestFit="1" customWidth="1"/>
    <col min="14853" max="14853" width="7.140625" style="2098" bestFit="1" customWidth="1"/>
    <col min="14854" max="14854" width="7" style="2098" bestFit="1" customWidth="1"/>
    <col min="14855" max="14855" width="7.140625" style="2098" bestFit="1" customWidth="1"/>
    <col min="14856" max="14856" width="6.85546875" style="2098" bestFit="1" customWidth="1"/>
    <col min="14857" max="14857" width="10.42578125" style="2098" bestFit="1" customWidth="1"/>
    <col min="14858" max="14858" width="54.85546875" style="2098" customWidth="1"/>
    <col min="14859" max="14861" width="9.42578125" style="2098" bestFit="1" customWidth="1"/>
    <col min="14862" max="14862" width="10.28515625" style="2098" customWidth="1"/>
    <col min="14863" max="14863" width="8.42578125" style="2098" customWidth="1"/>
    <col min="14864" max="14864" width="6.85546875" style="2098" customWidth="1"/>
    <col min="14865" max="14865" width="8.28515625" style="2098" customWidth="1"/>
    <col min="14866" max="14866" width="6.85546875" style="2098" bestFit="1" customWidth="1"/>
    <col min="14867" max="15103" width="9.140625" style="2098"/>
    <col min="15104" max="15104" width="56.42578125" style="2098" bestFit="1" customWidth="1"/>
    <col min="15105" max="15108" width="8.42578125" style="2098" bestFit="1" customWidth="1"/>
    <col min="15109" max="15109" width="7.140625" style="2098" bestFit="1" customWidth="1"/>
    <col min="15110" max="15110" width="7" style="2098" bestFit="1" customWidth="1"/>
    <col min="15111" max="15111" width="7.140625" style="2098" bestFit="1" customWidth="1"/>
    <col min="15112" max="15112" width="6.85546875" style="2098" bestFit="1" customWidth="1"/>
    <col min="15113" max="15113" width="10.42578125" style="2098" bestFit="1" customWidth="1"/>
    <col min="15114" max="15114" width="54.85546875" style="2098" customWidth="1"/>
    <col min="15115" max="15117" width="9.42578125" style="2098" bestFit="1" customWidth="1"/>
    <col min="15118" max="15118" width="10.28515625" style="2098" customWidth="1"/>
    <col min="15119" max="15119" width="8.42578125" style="2098" customWidth="1"/>
    <col min="15120" max="15120" width="6.85546875" style="2098" customWidth="1"/>
    <col min="15121" max="15121" width="8.28515625" style="2098" customWidth="1"/>
    <col min="15122" max="15122" width="6.85546875" style="2098" bestFit="1" customWidth="1"/>
    <col min="15123" max="15359" width="9.140625" style="2098"/>
    <col min="15360" max="15360" width="56.42578125" style="2098" bestFit="1" customWidth="1"/>
    <col min="15361" max="15364" width="8.42578125" style="2098" bestFit="1" customWidth="1"/>
    <col min="15365" max="15365" width="7.140625" style="2098" bestFit="1" customWidth="1"/>
    <col min="15366" max="15366" width="7" style="2098" bestFit="1" customWidth="1"/>
    <col min="15367" max="15367" width="7.140625" style="2098" bestFit="1" customWidth="1"/>
    <col min="15368" max="15368" width="6.85546875" style="2098" bestFit="1" customWidth="1"/>
    <col min="15369" max="15369" width="10.42578125" style="2098" bestFit="1" customWidth="1"/>
    <col min="15370" max="15370" width="54.85546875" style="2098" customWidth="1"/>
    <col min="15371" max="15373" width="9.42578125" style="2098" bestFit="1" customWidth="1"/>
    <col min="15374" max="15374" width="10.28515625" style="2098" customWidth="1"/>
    <col min="15375" max="15375" width="8.42578125" style="2098" customWidth="1"/>
    <col min="15376" max="15376" width="6.85546875" style="2098" customWidth="1"/>
    <col min="15377" max="15377" width="8.28515625" style="2098" customWidth="1"/>
    <col min="15378" max="15378" width="6.85546875" style="2098" bestFit="1" customWidth="1"/>
    <col min="15379" max="15615" width="9.140625" style="2098"/>
    <col min="15616" max="15616" width="56.42578125" style="2098" bestFit="1" customWidth="1"/>
    <col min="15617" max="15620" width="8.42578125" style="2098" bestFit="1" customWidth="1"/>
    <col min="15621" max="15621" width="7.140625" style="2098" bestFit="1" customWidth="1"/>
    <col min="15622" max="15622" width="7" style="2098" bestFit="1" customWidth="1"/>
    <col min="15623" max="15623" width="7.140625" style="2098" bestFit="1" customWidth="1"/>
    <col min="15624" max="15624" width="6.85546875" style="2098" bestFit="1" customWidth="1"/>
    <col min="15625" max="15625" width="10.42578125" style="2098" bestFit="1" customWidth="1"/>
    <col min="15626" max="15626" width="54.85546875" style="2098" customWidth="1"/>
    <col min="15627" max="15629" width="9.42578125" style="2098" bestFit="1" customWidth="1"/>
    <col min="15630" max="15630" width="10.28515625" style="2098" customWidth="1"/>
    <col min="15631" max="15631" width="8.42578125" style="2098" customWidth="1"/>
    <col min="15632" max="15632" width="6.85546875" style="2098" customWidth="1"/>
    <col min="15633" max="15633" width="8.28515625" style="2098" customWidth="1"/>
    <col min="15634" max="15634" width="6.85546875" style="2098" bestFit="1" customWidth="1"/>
    <col min="15635" max="15871" width="9.140625" style="2098"/>
    <col min="15872" max="15872" width="56.42578125" style="2098" bestFit="1" customWidth="1"/>
    <col min="15873" max="15876" width="8.42578125" style="2098" bestFit="1" customWidth="1"/>
    <col min="15877" max="15877" width="7.140625" style="2098" bestFit="1" customWidth="1"/>
    <col min="15878" max="15878" width="7" style="2098" bestFit="1" customWidth="1"/>
    <col min="15879" max="15879" width="7.140625" style="2098" bestFit="1" customWidth="1"/>
    <col min="15880" max="15880" width="6.85546875" style="2098" bestFit="1" customWidth="1"/>
    <col min="15881" max="15881" width="10.42578125" style="2098" bestFit="1" customWidth="1"/>
    <col min="15882" max="15882" width="54.85546875" style="2098" customWidth="1"/>
    <col min="15883" max="15885" width="9.42578125" style="2098" bestFit="1" customWidth="1"/>
    <col min="15886" max="15886" width="10.28515625" style="2098" customWidth="1"/>
    <col min="15887" max="15887" width="8.42578125" style="2098" customWidth="1"/>
    <col min="15888" max="15888" width="6.85546875" style="2098" customWidth="1"/>
    <col min="15889" max="15889" width="8.28515625" style="2098" customWidth="1"/>
    <col min="15890" max="15890" width="6.85546875" style="2098" bestFit="1" customWidth="1"/>
    <col min="15891" max="16127" width="9.140625" style="2098"/>
    <col min="16128" max="16128" width="56.42578125" style="2098" bestFit="1" customWidth="1"/>
    <col min="16129" max="16132" width="8.42578125" style="2098" bestFit="1" customWidth="1"/>
    <col min="16133" max="16133" width="7.140625" style="2098" bestFit="1" customWidth="1"/>
    <col min="16134" max="16134" width="7" style="2098" bestFit="1" customWidth="1"/>
    <col min="16135" max="16135" width="7.140625" style="2098" bestFit="1" customWidth="1"/>
    <col min="16136" max="16136" width="6.85546875" style="2098" bestFit="1" customWidth="1"/>
    <col min="16137" max="16137" width="10.42578125" style="2098" bestFit="1" customWidth="1"/>
    <col min="16138" max="16138" width="54.85546875" style="2098" customWidth="1"/>
    <col min="16139" max="16141" width="9.42578125" style="2098" bestFit="1" customWidth="1"/>
    <col min="16142" max="16142" width="10.28515625" style="2098" customWidth="1"/>
    <col min="16143" max="16143" width="8.42578125" style="2098" customWidth="1"/>
    <col min="16144" max="16144" width="6.85546875" style="2098" customWidth="1"/>
    <col min="16145" max="16145" width="8.28515625" style="2098" customWidth="1"/>
    <col min="16146" max="16146" width="6.85546875" style="2098" bestFit="1" customWidth="1"/>
    <col min="16147" max="16383" width="9.140625" style="2098"/>
    <col min="16384" max="16384" width="10.28515625" style="2098" customWidth="1"/>
  </cols>
  <sheetData>
    <row r="1" spans="1:22" ht="15.75">
      <c r="A1" s="3340" t="s">
        <v>2028</v>
      </c>
      <c r="B1" s="3340"/>
      <c r="C1" s="3340"/>
      <c r="D1" s="3340"/>
      <c r="E1" s="3340"/>
      <c r="F1" s="3340"/>
      <c r="G1" s="3340"/>
      <c r="H1" s="3340"/>
      <c r="I1" s="3340"/>
      <c r="J1" s="2148"/>
      <c r="K1" s="2148"/>
      <c r="L1" s="2148"/>
      <c r="M1" s="2148"/>
      <c r="N1" s="2148"/>
      <c r="O1" s="2148"/>
      <c r="P1" s="2148"/>
      <c r="Q1" s="2148"/>
      <c r="R1" s="2148"/>
    </row>
    <row r="2" spans="1:22" ht="15.75">
      <c r="A2" s="3340" t="s">
        <v>1901</v>
      </c>
      <c r="B2" s="3340"/>
      <c r="C2" s="3340"/>
      <c r="D2" s="3340"/>
      <c r="E2" s="3340"/>
      <c r="F2" s="3340"/>
      <c r="G2" s="3340"/>
      <c r="H2" s="3340"/>
      <c r="I2" s="3340"/>
      <c r="J2" s="2148"/>
      <c r="K2" s="2148"/>
      <c r="L2" s="2148"/>
      <c r="M2" s="2148"/>
      <c r="N2" s="2148"/>
      <c r="O2" s="2148"/>
      <c r="P2" s="2148"/>
      <c r="Q2" s="2148"/>
      <c r="R2" s="2148"/>
    </row>
    <row r="3" spans="1:22" ht="15.75">
      <c r="A3" s="3340" t="s">
        <v>1674</v>
      </c>
      <c r="B3" s="3340"/>
      <c r="C3" s="3340"/>
      <c r="D3" s="3340"/>
      <c r="E3" s="3340"/>
      <c r="F3" s="3340"/>
      <c r="G3" s="3340"/>
      <c r="H3" s="3340"/>
      <c r="I3" s="3340"/>
      <c r="J3" s="2148"/>
      <c r="K3" s="2148"/>
      <c r="L3" s="2148"/>
      <c r="M3" s="2148"/>
      <c r="N3" s="2148"/>
      <c r="O3" s="2148"/>
      <c r="P3" s="2148"/>
      <c r="Q3" s="2148"/>
      <c r="R3" s="2148"/>
    </row>
    <row r="4" spans="1:22" ht="13.5" thickBot="1">
      <c r="A4" s="2135"/>
      <c r="B4" s="2135"/>
      <c r="C4" s="2135"/>
      <c r="D4" s="2135"/>
      <c r="E4" s="2135"/>
      <c r="F4" s="2135"/>
      <c r="G4" s="2135"/>
      <c r="H4" s="3339" t="s">
        <v>107</v>
      </c>
      <c r="I4" s="3339"/>
      <c r="K4" s="2135"/>
      <c r="L4" s="2135"/>
      <c r="M4" s="2135"/>
      <c r="N4" s="2135"/>
      <c r="O4" s="2135"/>
      <c r="P4" s="2135"/>
      <c r="Q4" s="3341"/>
      <c r="R4" s="3341"/>
    </row>
    <row r="5" spans="1:22" ht="13.5" customHeight="1" thickTop="1">
      <c r="A5" s="3345" t="s">
        <v>56</v>
      </c>
      <c r="B5" s="2015">
        <f>'46.Deposits'!B5</f>
        <v>2024</v>
      </c>
      <c r="C5" s="2015">
        <f>'46.Deposits'!C5</f>
        <v>2025</v>
      </c>
      <c r="D5" s="2015">
        <f>'46.Deposits'!D5</f>
        <v>2025</v>
      </c>
      <c r="E5" s="2015">
        <f>'46.Deposits'!E5</f>
        <v>2026</v>
      </c>
      <c r="F5" s="3347" t="str">
        <f>'46.Deposits'!F5</f>
        <v>Changes during Nine months</v>
      </c>
      <c r="G5" s="3348"/>
      <c r="H5" s="3348"/>
      <c r="I5" s="3349"/>
    </row>
    <row r="6" spans="1:22" ht="12.75" customHeight="1">
      <c r="A6" s="3346"/>
      <c r="B6" s="3287" t="str">
        <f>'46.Deposits'!B6</f>
        <v>Jul</v>
      </c>
      <c r="C6" s="3287" t="str">
        <f>'46.Deposits'!C6</f>
        <v xml:space="preserve">Apr (R) </v>
      </c>
      <c r="D6" s="3287" t="str">
        <f>'46.Deposits'!D6</f>
        <v xml:space="preserve">Jul (R) </v>
      </c>
      <c r="E6" s="3287" t="str">
        <f>'46.Deposits'!E6</f>
        <v>Apr (P)</v>
      </c>
      <c r="F6" s="3342" t="str">
        <f>'46.Deposits'!F6</f>
        <v>2024/25</v>
      </c>
      <c r="G6" s="3350"/>
      <c r="H6" s="3342" t="str">
        <f>'46.Deposits'!H6</f>
        <v>2025/26</v>
      </c>
      <c r="I6" s="3343"/>
    </row>
    <row r="7" spans="1:22" ht="15.75" customHeight="1" thickBot="1">
      <c r="A7" s="3346"/>
      <c r="B7" s="3317"/>
      <c r="C7" s="3317"/>
      <c r="D7" s="3317"/>
      <c r="E7" s="3317"/>
      <c r="F7" s="2147" t="str">
        <f>'46.Deposits'!F7</f>
        <v>Amount</v>
      </c>
      <c r="G7" s="2147" t="str">
        <f>'46.Deposits'!G7</f>
        <v>Percent</v>
      </c>
      <c r="H7" s="2147" t="str">
        <f>'46.Deposits'!H7</f>
        <v>Amount</v>
      </c>
      <c r="I7" s="2146" t="str">
        <f>'46.Deposits'!I7</f>
        <v>Percent</v>
      </c>
    </row>
    <row r="8" spans="1:22" s="2135" customFormat="1" ht="13.5" thickBot="1">
      <c r="A8" s="2140" t="s">
        <v>1900</v>
      </c>
      <c r="B8" s="2139">
        <v>418598.19352486602</v>
      </c>
      <c r="C8" s="2137">
        <v>425238.01658186334</v>
      </c>
      <c r="D8" s="2137">
        <v>417888.87017153983</v>
      </c>
      <c r="E8" s="2137">
        <v>408094.23930097738</v>
      </c>
      <c r="F8" s="2137">
        <v>6639.8230569973239</v>
      </c>
      <c r="G8" s="2138">
        <v>1.5862044222135177</v>
      </c>
      <c r="H8" s="2137">
        <v>-9794.6308705624542</v>
      </c>
      <c r="I8" s="2136">
        <v>-2.3438362611911252</v>
      </c>
      <c r="J8" s="2102"/>
      <c r="O8" s="2102"/>
      <c r="P8" s="2102"/>
      <c r="Q8" s="2102"/>
      <c r="R8" s="2102"/>
      <c r="S8" s="2102"/>
      <c r="T8" s="2102"/>
      <c r="U8" s="2102"/>
      <c r="V8" s="2102"/>
    </row>
    <row r="9" spans="1:22">
      <c r="A9" s="2134" t="s">
        <v>1899</v>
      </c>
      <c r="B9" s="2133">
        <v>95114.959805633203</v>
      </c>
      <c r="C9" s="2131">
        <v>89147.783372346283</v>
      </c>
      <c r="D9" s="2131">
        <v>81925.287455078302</v>
      </c>
      <c r="E9" s="2131">
        <v>78231.202284653031</v>
      </c>
      <c r="F9" s="2131">
        <v>-5967.1764332869207</v>
      </c>
      <c r="G9" s="2132">
        <v>-6.2736465909051606</v>
      </c>
      <c r="H9" s="2131">
        <v>-3694.0851704252709</v>
      </c>
      <c r="I9" s="2130">
        <v>-4.5090902762481369</v>
      </c>
      <c r="J9" s="2100"/>
      <c r="O9" s="2102"/>
      <c r="P9" s="2102"/>
      <c r="Q9" s="2102"/>
      <c r="R9" s="2102"/>
      <c r="S9" s="2102"/>
      <c r="T9" s="2102"/>
      <c r="U9" s="2102"/>
      <c r="V9" s="2102"/>
    </row>
    <row r="10" spans="1:22">
      <c r="A10" s="2134" t="s">
        <v>1898</v>
      </c>
      <c r="B10" s="2133">
        <v>4712.2393310979996</v>
      </c>
      <c r="C10" s="2131">
        <v>3758.7999038799999</v>
      </c>
      <c r="D10" s="2131">
        <v>3675.9803756699998</v>
      </c>
      <c r="E10" s="2131">
        <v>3832.4214469304102</v>
      </c>
      <c r="F10" s="2133">
        <v>-953.43942721799976</v>
      </c>
      <c r="G10" s="2132">
        <v>-20.233255576088041</v>
      </c>
      <c r="H10" s="2131">
        <v>156.44107126041035</v>
      </c>
      <c r="I10" s="2130">
        <v>4.2557645926468455</v>
      </c>
      <c r="O10" s="2102"/>
      <c r="P10" s="2102"/>
      <c r="Q10" s="2102"/>
      <c r="R10" s="2102"/>
      <c r="S10" s="2102"/>
      <c r="T10" s="2102"/>
      <c r="U10" s="2102"/>
      <c r="V10" s="2102"/>
    </row>
    <row r="11" spans="1:22">
      <c r="A11" s="2134" t="s">
        <v>1897</v>
      </c>
      <c r="B11" s="2133">
        <v>155169.55697120281</v>
      </c>
      <c r="C11" s="2131">
        <v>153790.21960758182</v>
      </c>
      <c r="D11" s="2131">
        <v>149989.55127632603</v>
      </c>
      <c r="E11" s="2131">
        <v>149733.81144940277</v>
      </c>
      <c r="F11" s="2133">
        <v>-1379.3373636209872</v>
      </c>
      <c r="G11" s="2132">
        <v>-0.88892266662652897</v>
      </c>
      <c r="H11" s="2131">
        <v>-255.73982692326535</v>
      </c>
      <c r="I11" s="2130">
        <v>-0.17050509501966266</v>
      </c>
      <c r="O11" s="2102"/>
      <c r="P11" s="2102"/>
      <c r="Q11" s="2102"/>
      <c r="R11" s="2102"/>
      <c r="S11" s="2102"/>
      <c r="T11" s="2102"/>
      <c r="U11" s="2102"/>
      <c r="V11" s="2102"/>
    </row>
    <row r="12" spans="1:22">
      <c r="A12" s="2134" t="s">
        <v>1896</v>
      </c>
      <c r="B12" s="2133">
        <v>2499.2685910700002</v>
      </c>
      <c r="C12" s="2131">
        <v>3241.5166286000003</v>
      </c>
      <c r="D12" s="2131">
        <v>3264.0226700799994</v>
      </c>
      <c r="E12" s="2131">
        <v>3248.2893712700011</v>
      </c>
      <c r="F12" s="2133">
        <v>742.24803753000015</v>
      </c>
      <c r="G12" s="2132">
        <v>29.698610232693117</v>
      </c>
      <c r="H12" s="2131">
        <v>-15.73329880999836</v>
      </c>
      <c r="I12" s="2130">
        <v>-0.48202173821337907</v>
      </c>
      <c r="O12" s="2102"/>
      <c r="P12" s="2102"/>
      <c r="Q12" s="2102"/>
      <c r="R12" s="2102"/>
      <c r="S12" s="2102"/>
      <c r="T12" s="2102"/>
      <c r="U12" s="2102"/>
      <c r="V12" s="2102"/>
    </row>
    <row r="13" spans="1:22" ht="13.5" thickBot="1">
      <c r="A13" s="2134" t="s">
        <v>1895</v>
      </c>
      <c r="B13" s="2133">
        <v>161102.168825862</v>
      </c>
      <c r="C13" s="2131">
        <v>175299.69706945526</v>
      </c>
      <c r="D13" s="2131">
        <v>179034.0283943855</v>
      </c>
      <c r="E13" s="2131">
        <v>173048.51474872118</v>
      </c>
      <c r="F13" s="2131">
        <v>14197.52824359326</v>
      </c>
      <c r="G13" s="2132">
        <v>8.8127480511696916</v>
      </c>
      <c r="H13" s="2131">
        <v>-5985.5136456643231</v>
      </c>
      <c r="I13" s="2130">
        <v>-3.3432268152281766</v>
      </c>
      <c r="O13" s="2102"/>
      <c r="P13" s="2102"/>
      <c r="Q13" s="2102"/>
      <c r="R13" s="2102"/>
      <c r="S13" s="2102"/>
      <c r="T13" s="2102"/>
      <c r="U13" s="2102"/>
      <c r="V13" s="2102"/>
    </row>
    <row r="14" spans="1:22" s="2135" customFormat="1" ht="13.5" thickBot="1">
      <c r="A14" s="2140" t="s">
        <v>1894</v>
      </c>
      <c r="B14" s="2139">
        <v>11897.775839580001</v>
      </c>
      <c r="C14" s="2137">
        <v>11835.662345529998</v>
      </c>
      <c r="D14" s="2137">
        <v>11755.055361309996</v>
      </c>
      <c r="E14" s="2137">
        <v>12869.459033509998</v>
      </c>
      <c r="F14" s="2137">
        <v>-62.113494050003283</v>
      </c>
      <c r="G14" s="2138">
        <v>-0.52205971004573848</v>
      </c>
      <c r="H14" s="2137">
        <v>1114.4036722000019</v>
      </c>
      <c r="I14" s="2136">
        <v>9.4802077739922392</v>
      </c>
      <c r="O14" s="2102"/>
      <c r="P14" s="2102"/>
      <c r="Q14" s="2102"/>
      <c r="R14" s="2102"/>
      <c r="S14" s="2102"/>
      <c r="T14" s="2102"/>
      <c r="U14" s="2102"/>
      <c r="V14" s="2102"/>
    </row>
    <row r="15" spans="1:22">
      <c r="A15" s="2134" t="s">
        <v>1893</v>
      </c>
      <c r="B15" s="2133">
        <v>6400.2340874700012</v>
      </c>
      <c r="C15" s="2131">
        <v>6263.7943020599987</v>
      </c>
      <c r="D15" s="2131">
        <v>5965.896289199999</v>
      </c>
      <c r="E15" s="2131">
        <v>6673.8602695199997</v>
      </c>
      <c r="F15" s="2131">
        <v>-136.43978541000251</v>
      </c>
      <c r="G15" s="2132">
        <v>-2.1317936741894523</v>
      </c>
      <c r="H15" s="2131">
        <v>707.9639803200007</v>
      </c>
      <c r="I15" s="2130">
        <v>11.866850276992254</v>
      </c>
      <c r="O15" s="2102"/>
      <c r="P15" s="2102"/>
      <c r="Q15" s="2102"/>
      <c r="R15" s="2102"/>
      <c r="S15" s="2102"/>
      <c r="T15" s="2102"/>
      <c r="U15" s="2102"/>
      <c r="V15" s="2102"/>
    </row>
    <row r="16" spans="1:22">
      <c r="A16" s="2134" t="s">
        <v>1892</v>
      </c>
      <c r="B16" s="2133">
        <v>227.73479352000004</v>
      </c>
      <c r="C16" s="2131">
        <v>363.16199953</v>
      </c>
      <c r="D16" s="2131">
        <v>265.36523790000001</v>
      </c>
      <c r="E16" s="2131">
        <v>553.69633116</v>
      </c>
      <c r="F16" s="2133">
        <v>135.42720600999996</v>
      </c>
      <c r="G16" s="2132">
        <v>59.467068653304636</v>
      </c>
      <c r="H16" s="2131">
        <v>288.33109325999999</v>
      </c>
      <c r="I16" s="2130">
        <v>108.65443248774523</v>
      </c>
      <c r="O16" s="2102"/>
      <c r="P16" s="2102"/>
      <c r="Q16" s="2102"/>
      <c r="R16" s="2102"/>
      <c r="S16" s="2102"/>
      <c r="T16" s="2102"/>
      <c r="U16" s="2102"/>
      <c r="V16" s="2102"/>
    </row>
    <row r="17" spans="1:22">
      <c r="A17" s="2134" t="s">
        <v>1891</v>
      </c>
      <c r="B17" s="2133">
        <v>1797.2581165499996</v>
      </c>
      <c r="C17" s="2131">
        <v>1967.6982117800003</v>
      </c>
      <c r="D17" s="2131">
        <v>1984.4982238100001</v>
      </c>
      <c r="E17" s="2131">
        <v>2507.5746971100002</v>
      </c>
      <c r="F17" s="2133">
        <v>170.44009523000068</v>
      </c>
      <c r="G17" s="2132">
        <v>9.483339853107795</v>
      </c>
      <c r="H17" s="2131">
        <v>523.07647330000009</v>
      </c>
      <c r="I17" s="2130">
        <v>26.35812252307062</v>
      </c>
      <c r="O17" s="2102"/>
      <c r="P17" s="2102"/>
      <c r="Q17" s="2102"/>
      <c r="R17" s="2102"/>
      <c r="S17" s="2102"/>
      <c r="T17" s="2102"/>
      <c r="U17" s="2102"/>
      <c r="V17" s="2102"/>
    </row>
    <row r="18" spans="1:22">
      <c r="A18" s="2134" t="s">
        <v>1890</v>
      </c>
      <c r="B18" s="2133">
        <v>13.57844435</v>
      </c>
      <c r="C18" s="2131">
        <v>0</v>
      </c>
      <c r="D18" s="2131">
        <v>0.10854294</v>
      </c>
      <c r="E18" s="2131">
        <v>0</v>
      </c>
      <c r="F18" s="2133">
        <v>-13.57844435</v>
      </c>
      <c r="G18" s="2132">
        <v>-100</v>
      </c>
      <c r="H18" s="2131">
        <v>-0.10854294</v>
      </c>
      <c r="I18" s="2130">
        <v>-100</v>
      </c>
      <c r="J18" s="2100"/>
      <c r="O18" s="2102"/>
      <c r="P18" s="2102"/>
      <c r="Q18" s="2102"/>
      <c r="R18" s="2102"/>
      <c r="S18" s="2102"/>
      <c r="T18" s="2102"/>
      <c r="U18" s="2102"/>
      <c r="V18" s="2102"/>
    </row>
    <row r="19" spans="1:22">
      <c r="A19" s="2134" t="s">
        <v>1889</v>
      </c>
      <c r="B19" s="2133">
        <v>14.29401302</v>
      </c>
      <c r="C19" s="2131">
        <v>11.871225119999998</v>
      </c>
      <c r="D19" s="2131">
        <v>12.17267466</v>
      </c>
      <c r="E19" s="2131">
        <v>10.34989376</v>
      </c>
      <c r="F19" s="2133">
        <v>-2.4227879000000012</v>
      </c>
      <c r="G19" s="2132">
        <v>-16.949669044026109</v>
      </c>
      <c r="H19" s="2131">
        <v>-1.8227808999999997</v>
      </c>
      <c r="I19" s="2130">
        <v>-14.97436636493495</v>
      </c>
      <c r="O19" s="2102"/>
      <c r="P19" s="2102"/>
      <c r="Q19" s="2102"/>
      <c r="R19" s="2102"/>
      <c r="S19" s="2102"/>
      <c r="T19" s="2102"/>
      <c r="U19" s="2102"/>
      <c r="V19" s="2102"/>
    </row>
    <row r="20" spans="1:22">
      <c r="A20" s="2134" t="s">
        <v>1888</v>
      </c>
      <c r="B20" s="2133">
        <v>871.2566440500002</v>
      </c>
      <c r="C20" s="2131">
        <v>1423.6420940600001</v>
      </c>
      <c r="D20" s="2131">
        <v>1704.7005528199995</v>
      </c>
      <c r="E20" s="2131">
        <v>1240.6188604899999</v>
      </c>
      <c r="F20" s="2133">
        <v>552.38545000999989</v>
      </c>
      <c r="G20" s="2132">
        <v>63.401002882716526</v>
      </c>
      <c r="H20" s="2131">
        <v>-464.08169232999967</v>
      </c>
      <c r="I20" s="2130">
        <v>-27.223648843328697</v>
      </c>
      <c r="O20" s="2102"/>
      <c r="P20" s="2102"/>
      <c r="Q20" s="2102"/>
      <c r="R20" s="2102"/>
      <c r="S20" s="2102"/>
      <c r="T20" s="2102"/>
      <c r="U20" s="2102"/>
      <c r="V20" s="2102"/>
    </row>
    <row r="21" spans="1:22" ht="13.5" thickBot="1">
      <c r="A21" s="2134" t="s">
        <v>1887</v>
      </c>
      <c r="B21" s="2133">
        <v>2573.4197406200005</v>
      </c>
      <c r="C21" s="2131">
        <v>1805.4945129799999</v>
      </c>
      <c r="D21" s="2131">
        <v>1822.31383998</v>
      </c>
      <c r="E21" s="2131">
        <v>1883.3589814700001</v>
      </c>
      <c r="F21" s="2131">
        <v>-767.92522764000068</v>
      </c>
      <c r="G21" s="2132">
        <v>-29.840651935583136</v>
      </c>
      <c r="H21" s="2131">
        <v>61.045141490000105</v>
      </c>
      <c r="I21" s="2130">
        <v>3.3498698276181718</v>
      </c>
      <c r="J21" s="2100"/>
      <c r="O21" s="2102"/>
      <c r="P21" s="2102"/>
      <c r="Q21" s="2102"/>
      <c r="R21" s="2102"/>
      <c r="S21" s="2102"/>
      <c r="T21" s="2102"/>
      <c r="U21" s="2102"/>
      <c r="V21" s="2102"/>
    </row>
    <row r="22" spans="1:22" s="2135" customFormat="1" ht="13.5" thickBot="1">
      <c r="A22" s="2140" t="s">
        <v>1886</v>
      </c>
      <c r="B22" s="2139">
        <v>819236.494042982</v>
      </c>
      <c r="C22" s="2137">
        <v>898159.20822171157</v>
      </c>
      <c r="D22" s="2137">
        <v>884047.44737738406</v>
      </c>
      <c r="E22" s="2137">
        <v>941627.28329009307</v>
      </c>
      <c r="F22" s="2137">
        <v>78922.71417872957</v>
      </c>
      <c r="G22" s="2138">
        <v>9.6336912176899219</v>
      </c>
      <c r="H22" s="2137">
        <v>57579.835912709008</v>
      </c>
      <c r="I22" s="2136">
        <v>6.5132065121080771</v>
      </c>
      <c r="J22" s="2102"/>
      <c r="O22" s="2102"/>
      <c r="P22" s="2102"/>
      <c r="Q22" s="2102"/>
      <c r="R22" s="2102"/>
      <c r="S22" s="2102"/>
      <c r="T22" s="2102"/>
      <c r="U22" s="2102"/>
      <c r="V22" s="2102"/>
    </row>
    <row r="23" spans="1:22">
      <c r="A23" s="2134" t="s">
        <v>1885</v>
      </c>
      <c r="B23" s="2133">
        <v>139411.73902130502</v>
      </c>
      <c r="C23" s="2131">
        <v>171722.59888736077</v>
      </c>
      <c r="D23" s="2131">
        <v>176189.77839214995</v>
      </c>
      <c r="E23" s="2131">
        <v>191717.53437392841</v>
      </c>
      <c r="F23" s="2131">
        <v>32310.859866055747</v>
      </c>
      <c r="G23" s="2132">
        <v>23.176570418591488</v>
      </c>
      <c r="H23" s="2131">
        <v>15527.755981778464</v>
      </c>
      <c r="I23" s="2130">
        <v>8.813085596383436</v>
      </c>
      <c r="J23" s="2100"/>
      <c r="O23" s="2102"/>
      <c r="P23" s="2102"/>
      <c r="Q23" s="2102"/>
      <c r="R23" s="2102"/>
      <c r="S23" s="2102"/>
      <c r="T23" s="2102"/>
      <c r="U23" s="2102"/>
      <c r="V23" s="2102"/>
    </row>
    <row r="24" spans="1:22">
      <c r="A24" s="2134" t="s">
        <v>1884</v>
      </c>
      <c r="B24" s="2133">
        <v>31612.099476373194</v>
      </c>
      <c r="C24" s="2131">
        <v>37624.879363374508</v>
      </c>
      <c r="D24" s="2131">
        <v>39147.292700039994</v>
      </c>
      <c r="E24" s="2131">
        <v>44735.750974733703</v>
      </c>
      <c r="F24" s="2133">
        <v>6012.7798870013139</v>
      </c>
      <c r="G24" s="2132">
        <v>19.020501600962159</v>
      </c>
      <c r="H24" s="2131">
        <v>5588.4582746937085</v>
      </c>
      <c r="I24" s="2130">
        <v>14.275465528393996</v>
      </c>
      <c r="O24" s="2102"/>
      <c r="P24" s="2102"/>
      <c r="Q24" s="2102"/>
      <c r="R24" s="2102"/>
      <c r="S24" s="2102"/>
      <c r="T24" s="2102"/>
      <c r="U24" s="2102"/>
      <c r="V24" s="2102"/>
    </row>
    <row r="25" spans="1:22">
      <c r="A25" s="2134" t="s">
        <v>1883</v>
      </c>
      <c r="B25" s="2133">
        <v>34055.4603547601</v>
      </c>
      <c r="C25" s="2131">
        <v>33328.515610410002</v>
      </c>
      <c r="D25" s="2131">
        <v>32514.79065544</v>
      </c>
      <c r="E25" s="2131">
        <v>32665.728537259998</v>
      </c>
      <c r="F25" s="2133">
        <v>-726.94474435009761</v>
      </c>
      <c r="G25" s="2132">
        <v>-2.1345908608411719</v>
      </c>
      <c r="H25" s="2131">
        <v>150.93788181999844</v>
      </c>
      <c r="I25" s="2145">
        <v>0.46421298977284126</v>
      </c>
      <c r="O25" s="2102"/>
      <c r="P25" s="2102"/>
      <c r="Q25" s="2102"/>
      <c r="R25" s="2102"/>
      <c r="S25" s="2102"/>
      <c r="T25" s="2102"/>
      <c r="U25" s="2102"/>
      <c r="V25" s="2102"/>
    </row>
    <row r="26" spans="1:22">
      <c r="A26" s="2134" t="s">
        <v>1882</v>
      </c>
      <c r="B26" s="2133">
        <v>23763.351720250095</v>
      </c>
      <c r="C26" s="2131">
        <v>22223.672775629999</v>
      </c>
      <c r="D26" s="2131">
        <v>21760.470157249998</v>
      </c>
      <c r="E26" s="2131">
        <v>22308.010030159996</v>
      </c>
      <c r="F26" s="2133">
        <v>-1539.6789446200964</v>
      </c>
      <c r="G26" s="2132">
        <v>-6.4792162433384721</v>
      </c>
      <c r="H26" s="2131">
        <v>547.53987290999794</v>
      </c>
      <c r="I26" s="2130">
        <v>2.5162134317560803</v>
      </c>
      <c r="O26" s="2102"/>
      <c r="P26" s="2102"/>
      <c r="Q26" s="2102"/>
      <c r="R26" s="2102"/>
      <c r="S26" s="2102"/>
      <c r="T26" s="2102"/>
      <c r="U26" s="2102"/>
      <c r="V26" s="2102"/>
    </row>
    <row r="27" spans="1:22">
      <c r="A27" s="2134" t="s">
        <v>1881</v>
      </c>
      <c r="B27" s="2133">
        <v>10292.108634510001</v>
      </c>
      <c r="C27" s="2131">
        <v>11104.842834780004</v>
      </c>
      <c r="D27" s="2131">
        <v>10754.320498190003</v>
      </c>
      <c r="E27" s="2131">
        <v>10357.718507100002</v>
      </c>
      <c r="F27" s="2133">
        <v>812.73420027000248</v>
      </c>
      <c r="G27" s="2132">
        <v>7.8966733555926565</v>
      </c>
      <c r="H27" s="2131">
        <v>-396.60199109000132</v>
      </c>
      <c r="I27" s="2130">
        <v>-3.6878386798752287</v>
      </c>
      <c r="O27" s="2102"/>
      <c r="P27" s="2102"/>
      <c r="Q27" s="2102"/>
      <c r="R27" s="2102"/>
      <c r="S27" s="2102"/>
      <c r="T27" s="2102"/>
      <c r="U27" s="2102"/>
      <c r="V27" s="2102"/>
    </row>
    <row r="28" spans="1:22">
      <c r="A28" s="2134" t="s">
        <v>1880</v>
      </c>
      <c r="B28" s="2133">
        <v>1332.3250007000004</v>
      </c>
      <c r="C28" s="2131">
        <v>1137.0102101499999</v>
      </c>
      <c r="D28" s="2131">
        <v>1211.5110403199997</v>
      </c>
      <c r="E28" s="2131">
        <v>1534.5190219999999</v>
      </c>
      <c r="F28" s="2133">
        <v>-195.31479055000045</v>
      </c>
      <c r="G28" s="2132">
        <v>-14.659695678410486</v>
      </c>
      <c r="H28" s="2131">
        <v>323.00798168000028</v>
      </c>
      <c r="I28" s="2130">
        <v>26.661579707493487</v>
      </c>
      <c r="O28" s="2102"/>
      <c r="P28" s="2102"/>
      <c r="Q28" s="2102"/>
      <c r="R28" s="2102"/>
      <c r="S28" s="2102"/>
      <c r="T28" s="2102"/>
      <c r="U28" s="2102"/>
      <c r="V28" s="2102"/>
    </row>
    <row r="29" spans="1:22">
      <c r="A29" s="2134" t="s">
        <v>1879</v>
      </c>
      <c r="B29" s="2133">
        <v>15914.018305496002</v>
      </c>
      <c r="C29" s="2131">
        <v>16554.184525700701</v>
      </c>
      <c r="D29" s="2131">
        <v>16073.273547253499</v>
      </c>
      <c r="E29" s="2131">
        <v>15167.441733381504</v>
      </c>
      <c r="F29" s="2133">
        <v>640.16622020469913</v>
      </c>
      <c r="G29" s="2132">
        <v>4.0226560502548487</v>
      </c>
      <c r="H29" s="2131">
        <v>-905.83181387199511</v>
      </c>
      <c r="I29" s="2130">
        <v>-5.6356398788893758</v>
      </c>
      <c r="O29" s="2102"/>
      <c r="P29" s="2102"/>
      <c r="Q29" s="2102"/>
      <c r="R29" s="2102"/>
      <c r="S29" s="2102"/>
      <c r="T29" s="2102"/>
      <c r="U29" s="2102"/>
      <c r="V29" s="2102"/>
    </row>
    <row r="30" spans="1:22">
      <c r="A30" s="2134" t="s">
        <v>1878</v>
      </c>
      <c r="B30" s="2133">
        <v>0</v>
      </c>
      <c r="C30" s="2131">
        <v>0</v>
      </c>
      <c r="D30" s="2131">
        <v>0</v>
      </c>
      <c r="E30" s="2131">
        <v>0</v>
      </c>
      <c r="F30" s="2144">
        <v>0</v>
      </c>
      <c r="G30" s="2143" t="s">
        <v>62</v>
      </c>
      <c r="H30" s="2142">
        <v>0</v>
      </c>
      <c r="I30" s="2141" t="s">
        <v>62</v>
      </c>
      <c r="J30" s="2100"/>
      <c r="O30" s="2102"/>
      <c r="P30" s="2102"/>
      <c r="Q30" s="2102"/>
      <c r="R30" s="2102"/>
      <c r="S30" s="2102"/>
      <c r="T30" s="2102"/>
      <c r="U30" s="2102"/>
      <c r="V30" s="2102"/>
    </row>
    <row r="31" spans="1:22">
      <c r="A31" s="2134" t="s">
        <v>1877</v>
      </c>
      <c r="B31" s="2133">
        <v>30900.357494083921</v>
      </c>
      <c r="C31" s="2131">
        <v>31790.803297212206</v>
      </c>
      <c r="D31" s="2131">
        <v>32417.256008557604</v>
      </c>
      <c r="E31" s="2131">
        <v>32637.45028064261</v>
      </c>
      <c r="F31" s="2133">
        <v>890.44580312828475</v>
      </c>
      <c r="G31" s="2132">
        <v>2.8816682891088448</v>
      </c>
      <c r="H31" s="2131">
        <v>220.19427208500565</v>
      </c>
      <c r="I31" s="2145">
        <v>0.67925018708208407</v>
      </c>
      <c r="O31" s="2102"/>
      <c r="P31" s="2102"/>
      <c r="Q31" s="2102"/>
      <c r="R31" s="2102"/>
      <c r="S31" s="2102"/>
      <c r="T31" s="2102"/>
      <c r="U31" s="2102"/>
      <c r="V31" s="2102"/>
    </row>
    <row r="32" spans="1:22">
      <c r="A32" s="2134" t="s">
        <v>1876</v>
      </c>
      <c r="B32" s="2133">
        <v>37282.850794222504</v>
      </c>
      <c r="C32" s="2131">
        <v>37971.472651347001</v>
      </c>
      <c r="D32" s="2131">
        <v>39157.570962618003</v>
      </c>
      <c r="E32" s="2131">
        <v>38162.776303654136</v>
      </c>
      <c r="F32" s="2133">
        <v>688.62185712449718</v>
      </c>
      <c r="G32" s="2132">
        <v>1.8470203926337327</v>
      </c>
      <c r="H32" s="2131">
        <v>-994.79465896386682</v>
      </c>
      <c r="I32" s="2145">
        <v>-2.5404912370932129</v>
      </c>
      <c r="O32" s="2102"/>
      <c r="P32" s="2102"/>
      <c r="Q32" s="2102"/>
      <c r="R32" s="2102"/>
      <c r="S32" s="2102"/>
      <c r="T32" s="2102"/>
      <c r="U32" s="2102"/>
      <c r="V32" s="2102"/>
    </row>
    <row r="33" spans="1:22">
      <c r="A33" s="2134" t="s">
        <v>1875</v>
      </c>
      <c r="B33" s="2133">
        <v>18338.207159738493</v>
      </c>
      <c r="C33" s="2131">
        <v>18747.202718775003</v>
      </c>
      <c r="D33" s="2131">
        <v>17679.895720141001</v>
      </c>
      <c r="E33" s="2131">
        <v>18718.121687901574</v>
      </c>
      <c r="F33" s="2133">
        <v>408.9955590365098</v>
      </c>
      <c r="G33" s="2132">
        <v>2.2302919553360643</v>
      </c>
      <c r="H33" s="2131">
        <v>1038.2259677605725</v>
      </c>
      <c r="I33" s="2145">
        <v>5.8723534583850618</v>
      </c>
      <c r="O33" s="2102"/>
      <c r="P33" s="2102"/>
      <c r="Q33" s="2102"/>
      <c r="R33" s="2102"/>
      <c r="S33" s="2102"/>
      <c r="T33" s="2102"/>
      <c r="U33" s="2102"/>
      <c r="V33" s="2102"/>
    </row>
    <row r="34" spans="1:22">
      <c r="A34" s="2134" t="s">
        <v>1874</v>
      </c>
      <c r="B34" s="2133">
        <v>13485.212451979998</v>
      </c>
      <c r="C34" s="2131">
        <v>14451.51633893</v>
      </c>
      <c r="D34" s="2131">
        <v>14123.194260706301</v>
      </c>
      <c r="E34" s="2131">
        <v>15315.4655114863</v>
      </c>
      <c r="F34" s="2133">
        <v>966.30388695000147</v>
      </c>
      <c r="G34" s="2132">
        <v>7.1656556423634363</v>
      </c>
      <c r="H34" s="2131">
        <v>1192.2712507799988</v>
      </c>
      <c r="I34" s="2145">
        <v>8.441937629486187</v>
      </c>
      <c r="O34" s="2102"/>
      <c r="P34" s="2102"/>
      <c r="Q34" s="2102"/>
      <c r="R34" s="2102"/>
      <c r="S34" s="2102"/>
      <c r="T34" s="2102"/>
      <c r="U34" s="2102"/>
      <c r="V34" s="2102"/>
    </row>
    <row r="35" spans="1:22">
      <c r="A35" s="2134" t="s">
        <v>1873</v>
      </c>
      <c r="B35" s="2133">
        <v>0</v>
      </c>
      <c r="C35" s="2131">
        <v>0</v>
      </c>
      <c r="D35" s="2131">
        <v>0</v>
      </c>
      <c r="E35" s="2131">
        <v>0</v>
      </c>
      <c r="F35" s="2144">
        <v>0</v>
      </c>
      <c r="G35" s="2143" t="s">
        <v>62</v>
      </c>
      <c r="H35" s="2142">
        <v>0</v>
      </c>
      <c r="I35" s="2141" t="s">
        <v>62</v>
      </c>
      <c r="O35" s="2102"/>
      <c r="P35" s="2102"/>
      <c r="Q35" s="2102"/>
      <c r="R35" s="2102"/>
      <c r="S35" s="2102"/>
      <c r="T35" s="2102"/>
      <c r="U35" s="2102"/>
      <c r="V35" s="2102"/>
    </row>
    <row r="36" spans="1:22">
      <c r="A36" s="2134" t="s">
        <v>1872</v>
      </c>
      <c r="B36" s="2133">
        <v>30665.123906309986</v>
      </c>
      <c r="C36" s="2131">
        <v>32813.617268729991</v>
      </c>
      <c r="D36" s="2131">
        <v>31469.501010450003</v>
      </c>
      <c r="E36" s="2131">
        <v>33223.199051700001</v>
      </c>
      <c r="F36" s="2133">
        <v>2148.4933624200057</v>
      </c>
      <c r="G36" s="2132">
        <v>7.0063090858012433</v>
      </c>
      <c r="H36" s="2131">
        <v>1753.6980412499979</v>
      </c>
      <c r="I36" s="2130">
        <v>5.5726909704340448</v>
      </c>
      <c r="O36" s="2102"/>
      <c r="P36" s="2102"/>
      <c r="Q36" s="2102"/>
      <c r="R36" s="2102"/>
      <c r="S36" s="2102"/>
      <c r="T36" s="2102"/>
      <c r="U36" s="2102"/>
      <c r="V36" s="2102"/>
    </row>
    <row r="37" spans="1:22">
      <c r="A37" s="2134" t="s">
        <v>1871</v>
      </c>
      <c r="B37" s="2133">
        <v>3526.3643750699998</v>
      </c>
      <c r="C37" s="2131">
        <v>3483.284330349999</v>
      </c>
      <c r="D37" s="2131">
        <v>3791.159492889999</v>
      </c>
      <c r="E37" s="2131">
        <v>6258.8518100199999</v>
      </c>
      <c r="F37" s="2133">
        <v>-43.080044720000842</v>
      </c>
      <c r="G37" s="2132">
        <v>-1.2216560779867136</v>
      </c>
      <c r="H37" s="2131">
        <v>2467.6923171300009</v>
      </c>
      <c r="I37" s="2130">
        <v>65.090701716927242</v>
      </c>
      <c r="O37" s="2102"/>
      <c r="P37" s="2102"/>
      <c r="Q37" s="2102"/>
      <c r="R37" s="2102"/>
      <c r="S37" s="2102"/>
      <c r="T37" s="2102"/>
      <c r="U37" s="2102"/>
      <c r="V37" s="2102"/>
    </row>
    <row r="38" spans="1:22">
      <c r="A38" s="2134" t="s">
        <v>1870</v>
      </c>
      <c r="B38" s="2133">
        <v>1192.7029599200002</v>
      </c>
      <c r="C38" s="2131">
        <v>1322.4960261700001</v>
      </c>
      <c r="D38" s="2131">
        <v>1284.8046008400004</v>
      </c>
      <c r="E38" s="2131">
        <v>1623.6169004399999</v>
      </c>
      <c r="F38" s="2133">
        <v>129.79306624999981</v>
      </c>
      <c r="G38" s="2132">
        <v>10.882262441832591</v>
      </c>
      <c r="H38" s="2131">
        <v>338.81229959999951</v>
      </c>
      <c r="I38" s="2130">
        <v>26.370725897034092</v>
      </c>
      <c r="O38" s="2102"/>
      <c r="P38" s="2102"/>
      <c r="Q38" s="2102"/>
      <c r="R38" s="2102"/>
      <c r="S38" s="2102"/>
      <c r="T38" s="2102"/>
      <c r="U38" s="2102"/>
      <c r="V38" s="2102"/>
    </row>
    <row r="39" spans="1:22">
      <c r="A39" s="2134" t="s">
        <v>1869</v>
      </c>
      <c r="B39" s="2133">
        <v>1827.4805143999999</v>
      </c>
      <c r="C39" s="2131">
        <v>1503.8669049799996</v>
      </c>
      <c r="D39" s="2131">
        <v>1526.95631951</v>
      </c>
      <c r="E39" s="2131">
        <v>1441.2289500999998</v>
      </c>
      <c r="F39" s="2133">
        <v>-323.61360942000033</v>
      </c>
      <c r="G39" s="2132">
        <v>-17.708183855861765</v>
      </c>
      <c r="H39" s="2131">
        <v>-85.727369410000165</v>
      </c>
      <c r="I39" s="2130">
        <v>-5.6142646855484424</v>
      </c>
      <c r="O39" s="2102"/>
      <c r="P39" s="2102"/>
      <c r="Q39" s="2102"/>
      <c r="R39" s="2102"/>
      <c r="S39" s="2102"/>
      <c r="T39" s="2102"/>
      <c r="U39" s="2102"/>
      <c r="V39" s="2102"/>
    </row>
    <row r="40" spans="1:22">
      <c r="A40" s="2134" t="s">
        <v>1868</v>
      </c>
      <c r="B40" s="2133">
        <v>1544.2102964599997</v>
      </c>
      <c r="C40" s="2131">
        <v>1696.44662797</v>
      </c>
      <c r="D40" s="2131">
        <v>1368.9852466</v>
      </c>
      <c r="E40" s="2131">
        <v>1374.3602012799997</v>
      </c>
      <c r="F40" s="2133">
        <v>152.23633151000035</v>
      </c>
      <c r="G40" s="2132">
        <v>9.8585232762009234</v>
      </c>
      <c r="H40" s="2131">
        <v>5.3749546799997461</v>
      </c>
      <c r="I40" s="2130">
        <v>0.39262327284745668</v>
      </c>
      <c r="O40" s="2102"/>
      <c r="P40" s="2102"/>
      <c r="Q40" s="2102"/>
      <c r="R40" s="2102"/>
      <c r="S40" s="2102"/>
      <c r="T40" s="2102"/>
      <c r="U40" s="2102"/>
      <c r="V40" s="2102"/>
    </row>
    <row r="41" spans="1:22">
      <c r="A41" s="2134" t="s">
        <v>1867</v>
      </c>
      <c r="B41" s="2133">
        <v>35831.110755749934</v>
      </c>
      <c r="C41" s="2131">
        <v>39004.493406594993</v>
      </c>
      <c r="D41" s="2131">
        <v>37471.561055878505</v>
      </c>
      <c r="E41" s="2131">
        <v>40222.158905015509</v>
      </c>
      <c r="F41" s="2133">
        <v>3173.3826508450584</v>
      </c>
      <c r="G41" s="2132">
        <v>8.8565009119507003</v>
      </c>
      <c r="H41" s="2131">
        <v>2750.5978491370042</v>
      </c>
      <c r="I41" s="2130">
        <v>7.3404944219837702</v>
      </c>
      <c r="O41" s="2102"/>
      <c r="P41" s="2102"/>
      <c r="Q41" s="2102"/>
      <c r="R41" s="2102"/>
      <c r="S41" s="2102"/>
      <c r="T41" s="2102"/>
      <c r="U41" s="2102"/>
      <c r="V41" s="2102"/>
    </row>
    <row r="42" spans="1:22">
      <c r="A42" s="2134" t="s">
        <v>1866</v>
      </c>
      <c r="B42" s="2133">
        <v>133488.62859221897</v>
      </c>
      <c r="C42" s="2131">
        <v>136095.693115859</v>
      </c>
      <c r="D42" s="2131">
        <v>131396.004452269</v>
      </c>
      <c r="E42" s="2131">
        <v>134945.70960945298</v>
      </c>
      <c r="F42" s="2133">
        <v>2607.0645236400305</v>
      </c>
      <c r="G42" s="2132">
        <v>1.9530236778475645</v>
      </c>
      <c r="H42" s="2131">
        <v>3549.7051571839838</v>
      </c>
      <c r="I42" s="2130">
        <v>2.7015320381933319</v>
      </c>
      <c r="O42" s="2102"/>
      <c r="P42" s="2102"/>
      <c r="Q42" s="2102"/>
      <c r="R42" s="2102"/>
      <c r="S42" s="2102"/>
      <c r="T42" s="2102"/>
      <c r="U42" s="2102"/>
      <c r="V42" s="2102"/>
    </row>
    <row r="43" spans="1:22">
      <c r="A43" s="2134" t="s">
        <v>1865</v>
      </c>
      <c r="B43" s="2133">
        <v>28802.064457067994</v>
      </c>
      <c r="C43" s="2131">
        <v>30163.410526490003</v>
      </c>
      <c r="D43" s="2131">
        <v>30946.848367873597</v>
      </c>
      <c r="E43" s="2131">
        <v>31150.436264861601</v>
      </c>
      <c r="F43" s="2133">
        <v>1361.3460694220084</v>
      </c>
      <c r="G43" s="2132">
        <v>4.7265572627657102</v>
      </c>
      <c r="H43" s="2131">
        <v>203.58789698800319</v>
      </c>
      <c r="I43" s="2130">
        <v>0.6578631031111748</v>
      </c>
      <c r="O43" s="2102"/>
      <c r="P43" s="2102"/>
      <c r="Q43" s="2102"/>
      <c r="R43" s="2102"/>
      <c r="S43" s="2102"/>
      <c r="T43" s="2102"/>
      <c r="U43" s="2102"/>
      <c r="V43" s="2102"/>
    </row>
    <row r="44" spans="1:22">
      <c r="A44" s="2134" t="s">
        <v>1864</v>
      </c>
      <c r="B44" s="2133">
        <v>154201.14158270997</v>
      </c>
      <c r="C44" s="2131">
        <v>172362.57764620447</v>
      </c>
      <c r="D44" s="2131">
        <v>162472.19299318173</v>
      </c>
      <c r="E44" s="2131">
        <v>176072.65315351574</v>
      </c>
      <c r="F44" s="2133">
        <v>18161.436063494504</v>
      </c>
      <c r="G44" s="2132">
        <v>11.777757205353193</v>
      </c>
      <c r="H44" s="2131">
        <v>13600.460160334012</v>
      </c>
      <c r="I44" s="2130">
        <v>8.3709463815169691</v>
      </c>
      <c r="O44" s="2102"/>
      <c r="P44" s="2102"/>
      <c r="Q44" s="2102"/>
      <c r="R44" s="2102"/>
      <c r="S44" s="2102"/>
      <c r="T44" s="2102"/>
      <c r="U44" s="2102"/>
      <c r="V44" s="2102"/>
    </row>
    <row r="45" spans="1:22">
      <c r="A45" s="2134" t="s">
        <v>1863</v>
      </c>
      <c r="B45" s="2133">
        <v>14673.208301849998</v>
      </c>
      <c r="C45" s="2131">
        <v>15623.305504320002</v>
      </c>
      <c r="D45" s="2131">
        <v>17147.778035900003</v>
      </c>
      <c r="E45" s="2131">
        <v>15899.733757822502</v>
      </c>
      <c r="F45" s="2133">
        <v>950.09720247000405</v>
      </c>
      <c r="G45" s="2132">
        <v>6.4750474669552389</v>
      </c>
      <c r="H45" s="2131">
        <v>-1248.0442780775011</v>
      </c>
      <c r="I45" s="2130">
        <v>-7.2781690751107115</v>
      </c>
      <c r="O45" s="2102"/>
      <c r="P45" s="2102"/>
      <c r="Q45" s="2102"/>
      <c r="R45" s="2102"/>
      <c r="S45" s="2102"/>
      <c r="T45" s="2102"/>
      <c r="U45" s="2102"/>
      <c r="V45" s="2102"/>
    </row>
    <row r="46" spans="1:22" ht="13.5" thickBot="1">
      <c r="A46" s="2134" t="s">
        <v>1862</v>
      </c>
      <c r="B46" s="2133">
        <v>91152.188242565855</v>
      </c>
      <c r="C46" s="2131">
        <v>100761.83326078282</v>
      </c>
      <c r="D46" s="2131">
        <v>96657.092514765071</v>
      </c>
      <c r="E46" s="2131">
        <v>108760.54626089644</v>
      </c>
      <c r="F46" s="2131">
        <v>9609.6450182169647</v>
      </c>
      <c r="G46" s="2132">
        <v>10.542418348361156</v>
      </c>
      <c r="H46" s="2131">
        <v>12103.453746131374</v>
      </c>
      <c r="I46" s="2130">
        <v>12.522054441356678</v>
      </c>
      <c r="O46" s="2102"/>
      <c r="P46" s="2102"/>
      <c r="Q46" s="2102"/>
      <c r="R46" s="2102"/>
      <c r="S46" s="2102"/>
      <c r="T46" s="2102"/>
      <c r="U46" s="2102"/>
      <c r="V46" s="2102"/>
    </row>
    <row r="47" spans="1:22" s="2135" customFormat="1" ht="13.5" thickBot="1">
      <c r="A47" s="2140" t="s">
        <v>1861</v>
      </c>
      <c r="B47" s="2139">
        <v>207996.85581468858</v>
      </c>
      <c r="C47" s="2137">
        <v>231676.56710679739</v>
      </c>
      <c r="D47" s="2137">
        <v>231392.57804229186</v>
      </c>
      <c r="E47" s="2137">
        <v>256072.48546440288</v>
      </c>
      <c r="F47" s="2137">
        <v>23679.711292108812</v>
      </c>
      <c r="G47" s="2138">
        <v>11.384648676230888</v>
      </c>
      <c r="H47" s="2137">
        <v>24679.90742211102</v>
      </c>
      <c r="I47" s="2136">
        <v>10.665816350254868</v>
      </c>
      <c r="O47" s="2102"/>
      <c r="P47" s="2102"/>
      <c r="Q47" s="2102"/>
      <c r="R47" s="2102"/>
      <c r="S47" s="2102"/>
      <c r="T47" s="2102"/>
      <c r="U47" s="2102"/>
      <c r="V47" s="2102"/>
    </row>
    <row r="48" spans="1:22">
      <c r="A48" s="2134" t="s">
        <v>1860</v>
      </c>
      <c r="B48" s="2133">
        <v>70065.56939236958</v>
      </c>
      <c r="C48" s="2131">
        <v>72592.95024374839</v>
      </c>
      <c r="D48" s="2131">
        <v>73234.907073568349</v>
      </c>
      <c r="E48" s="2131">
        <v>74132.21411573088</v>
      </c>
      <c r="F48" s="2131">
        <v>2527.3808513788099</v>
      </c>
      <c r="G48" s="2132">
        <v>3.6071652215161358</v>
      </c>
      <c r="H48" s="2131">
        <v>897.30704216253071</v>
      </c>
      <c r="I48" s="2130">
        <v>1.2252450068123091</v>
      </c>
      <c r="O48" s="2102"/>
      <c r="P48" s="2102"/>
      <c r="Q48" s="2102"/>
      <c r="R48" s="2102"/>
      <c r="S48" s="2102"/>
      <c r="T48" s="2102"/>
      <c r="U48" s="2102"/>
      <c r="V48" s="2102"/>
    </row>
    <row r="49" spans="1:22">
      <c r="A49" s="2134" t="s">
        <v>1859</v>
      </c>
      <c r="B49" s="2133">
        <v>34021.173085699993</v>
      </c>
      <c r="C49" s="2131">
        <v>31723.696022409997</v>
      </c>
      <c r="D49" s="2131">
        <v>29807.145918843999</v>
      </c>
      <c r="E49" s="2131">
        <v>31574.760556253997</v>
      </c>
      <c r="F49" s="2133">
        <v>-2297.4770632899963</v>
      </c>
      <c r="G49" s="2132">
        <v>-6.753080081931941</v>
      </c>
      <c r="H49" s="2131">
        <v>1767.614637409999</v>
      </c>
      <c r="I49" s="2130">
        <v>5.9301707121597227</v>
      </c>
      <c r="O49" s="2102"/>
      <c r="P49" s="2102"/>
      <c r="Q49" s="2102"/>
      <c r="R49" s="2102"/>
      <c r="S49" s="2102"/>
      <c r="T49" s="2102"/>
      <c r="U49" s="2102"/>
      <c r="V49" s="2102"/>
    </row>
    <row r="50" spans="1:22" ht="13.5" thickBot="1">
      <c r="A50" s="2134" t="s">
        <v>1858</v>
      </c>
      <c r="B50" s="2133">
        <v>103910.113336619</v>
      </c>
      <c r="C50" s="2131">
        <v>127359.920840639</v>
      </c>
      <c r="D50" s="2131">
        <v>128350.52504987949</v>
      </c>
      <c r="E50" s="2131">
        <v>150365.510792418</v>
      </c>
      <c r="F50" s="2131">
        <v>23449.807504019991</v>
      </c>
      <c r="G50" s="2132">
        <v>22.5673967153263</v>
      </c>
      <c r="H50" s="2131">
        <v>22014.985742538513</v>
      </c>
      <c r="I50" s="2130">
        <v>17.152236606732277</v>
      </c>
      <c r="O50" s="2102"/>
      <c r="P50" s="2102"/>
      <c r="Q50" s="2102"/>
      <c r="R50" s="2102"/>
      <c r="S50" s="2102"/>
      <c r="T50" s="2102"/>
      <c r="U50" s="2102"/>
      <c r="V50" s="2102"/>
    </row>
    <row r="51" spans="1:22" s="2135" customFormat="1" ht="13.5" thickBot="1">
      <c r="A51" s="2140" t="s">
        <v>1857</v>
      </c>
      <c r="B51" s="2139">
        <v>70287.187685321493</v>
      </c>
      <c r="C51" s="2137">
        <v>73219.801761784984</v>
      </c>
      <c r="D51" s="2137">
        <v>73073.232044468794</v>
      </c>
      <c r="E51" s="2137">
        <v>77469.547273279313</v>
      </c>
      <c r="F51" s="2137">
        <v>2932.6140764634911</v>
      </c>
      <c r="G51" s="2138">
        <v>4.1723309368884127</v>
      </c>
      <c r="H51" s="2137">
        <v>4396.3152288105193</v>
      </c>
      <c r="I51" s="2136">
        <v>6.0163141903113537</v>
      </c>
      <c r="O51" s="2102"/>
      <c r="P51" s="2102"/>
      <c r="Q51" s="2102"/>
      <c r="R51" s="2102"/>
      <c r="S51" s="2102"/>
      <c r="T51" s="2102"/>
      <c r="U51" s="2102"/>
      <c r="V51" s="2102"/>
    </row>
    <row r="52" spans="1:22">
      <c r="A52" s="2134" t="s">
        <v>1856</v>
      </c>
      <c r="B52" s="2133">
        <v>12429.303686279998</v>
      </c>
      <c r="C52" s="2131">
        <v>15544.946081764996</v>
      </c>
      <c r="D52" s="2131">
        <v>16544.939383570003</v>
      </c>
      <c r="E52" s="2131">
        <v>19539.635016023003</v>
      </c>
      <c r="F52" s="2131">
        <v>3115.6423954849979</v>
      </c>
      <c r="G52" s="2132">
        <v>25.066910215768388</v>
      </c>
      <c r="H52" s="2131">
        <v>2994.6956324530001</v>
      </c>
      <c r="I52" s="2130">
        <v>18.10037234362364</v>
      </c>
      <c r="O52" s="2102"/>
      <c r="P52" s="2102"/>
      <c r="Q52" s="2102"/>
      <c r="R52" s="2102"/>
      <c r="S52" s="2102"/>
      <c r="T52" s="2102"/>
      <c r="U52" s="2102"/>
      <c r="V52" s="2102"/>
    </row>
    <row r="53" spans="1:22">
      <c r="A53" s="2134" t="s">
        <v>1855</v>
      </c>
      <c r="B53" s="2133">
        <v>124.88999999999999</v>
      </c>
      <c r="C53" s="2131">
        <v>108.1</v>
      </c>
      <c r="D53" s="2131">
        <v>107.66</v>
      </c>
      <c r="E53" s="2131">
        <v>116.15</v>
      </c>
      <c r="F53" s="2133">
        <v>-16.789999999999992</v>
      </c>
      <c r="G53" s="2132">
        <v>-13.44383057090239</v>
      </c>
      <c r="H53" s="2131">
        <v>8.4900000000000091</v>
      </c>
      <c r="I53" s="2130">
        <v>7.8859372097343572</v>
      </c>
      <c r="O53" s="2102"/>
      <c r="P53" s="2102"/>
      <c r="Q53" s="2102"/>
      <c r="R53" s="2102"/>
      <c r="S53" s="2102"/>
      <c r="T53" s="2102"/>
      <c r="U53" s="2102"/>
      <c r="V53" s="2102"/>
    </row>
    <row r="54" spans="1:22">
      <c r="A54" s="2134" t="s">
        <v>1854</v>
      </c>
      <c r="B54" s="2133">
        <v>7789.1528993300017</v>
      </c>
      <c r="C54" s="2131">
        <v>9362.4895820799957</v>
      </c>
      <c r="D54" s="2131">
        <v>9089.6647775799993</v>
      </c>
      <c r="E54" s="2131">
        <v>9096.0183077300026</v>
      </c>
      <c r="F54" s="2133">
        <v>1573.336682749994</v>
      </c>
      <c r="G54" s="2132">
        <v>20.199073032515866</v>
      </c>
      <c r="H54" s="2131">
        <v>6.3535301500032801</v>
      </c>
      <c r="I54" s="2130">
        <v>6.9898398956081437E-2</v>
      </c>
      <c r="O54" s="2102"/>
      <c r="P54" s="2102"/>
      <c r="Q54" s="2102"/>
      <c r="R54" s="2102"/>
      <c r="S54" s="2102"/>
      <c r="T54" s="2102"/>
      <c r="U54" s="2102"/>
      <c r="V54" s="2102"/>
    </row>
    <row r="55" spans="1:22">
      <c r="A55" s="2134" t="s">
        <v>1853</v>
      </c>
      <c r="B55" s="2133">
        <v>1324.7041883100001</v>
      </c>
      <c r="C55" s="2131">
        <v>1133.77126262</v>
      </c>
      <c r="D55" s="2131">
        <v>1199.5352011900002</v>
      </c>
      <c r="E55" s="2131">
        <v>1188.8737587500002</v>
      </c>
      <c r="F55" s="2133">
        <v>-190.93292569000005</v>
      </c>
      <c r="G55" s="2132">
        <v>-14.413249944773252</v>
      </c>
      <c r="H55" s="2131">
        <v>-10.661442439999973</v>
      </c>
      <c r="I55" s="2130">
        <v>-0.88879779679856652</v>
      </c>
      <c r="O55" s="2102"/>
      <c r="P55" s="2102"/>
      <c r="Q55" s="2102"/>
      <c r="R55" s="2102"/>
      <c r="S55" s="2102"/>
      <c r="T55" s="2102"/>
      <c r="U55" s="2102"/>
      <c r="V55" s="2102"/>
    </row>
    <row r="56" spans="1:22">
      <c r="A56" s="2134" t="s">
        <v>1852</v>
      </c>
      <c r="B56" s="2133">
        <v>1372.8347065800001</v>
      </c>
      <c r="C56" s="2131">
        <v>1125.4024732299997</v>
      </c>
      <c r="D56" s="2131">
        <v>970.09786948849978</v>
      </c>
      <c r="E56" s="2131">
        <v>1116.7077249900001</v>
      </c>
      <c r="F56" s="2133">
        <v>-247.43223335000039</v>
      </c>
      <c r="G56" s="2132">
        <v>-18.02345411024773</v>
      </c>
      <c r="H56" s="2131">
        <v>146.60985550150031</v>
      </c>
      <c r="I56" s="2130">
        <v>15.112893256718806</v>
      </c>
      <c r="O56" s="2102"/>
      <c r="P56" s="2102"/>
      <c r="Q56" s="2102"/>
      <c r="R56" s="2102"/>
      <c r="S56" s="2102"/>
      <c r="T56" s="2102"/>
      <c r="U56" s="2102"/>
      <c r="V56" s="2102"/>
    </row>
    <row r="57" spans="1:22">
      <c r="A57" s="2134" t="s">
        <v>1851</v>
      </c>
      <c r="B57" s="2133">
        <v>2579.0518089200027</v>
      </c>
      <c r="C57" s="2131">
        <v>2421.6346295399999</v>
      </c>
      <c r="D57" s="2131">
        <v>2304.1700954132002</v>
      </c>
      <c r="E57" s="2131">
        <v>2796.2075629431993</v>
      </c>
      <c r="F57" s="2133">
        <v>-157.41717938000284</v>
      </c>
      <c r="G57" s="2132">
        <v>-6.1036842623926368</v>
      </c>
      <c r="H57" s="2131">
        <v>492.03746752999905</v>
      </c>
      <c r="I57" s="2130">
        <v>21.354216362302168</v>
      </c>
      <c r="O57" s="2102"/>
      <c r="P57" s="2102"/>
      <c r="Q57" s="2102"/>
      <c r="R57" s="2102"/>
      <c r="S57" s="2102"/>
      <c r="T57" s="2102"/>
      <c r="U57" s="2102"/>
      <c r="V57" s="2102"/>
    </row>
    <row r="58" spans="1:22">
      <c r="A58" s="2134" t="s">
        <v>1850</v>
      </c>
      <c r="B58" s="2133">
        <v>12868.391419371508</v>
      </c>
      <c r="C58" s="2131">
        <v>13301.027022919998</v>
      </c>
      <c r="D58" s="2131">
        <v>14092.709935310002</v>
      </c>
      <c r="E58" s="2131">
        <v>14529.566625844003</v>
      </c>
      <c r="F58" s="2133">
        <v>432.6356035484896</v>
      </c>
      <c r="G58" s="2132">
        <v>3.3620022071851117</v>
      </c>
      <c r="H58" s="2131">
        <v>436.85669053400125</v>
      </c>
      <c r="I58" s="2130">
        <v>3.0998771175970536</v>
      </c>
      <c r="O58" s="2102"/>
      <c r="P58" s="2102"/>
      <c r="Q58" s="2102"/>
      <c r="R58" s="2102"/>
      <c r="S58" s="2102"/>
      <c r="T58" s="2102"/>
      <c r="U58" s="2102"/>
      <c r="V58" s="2102"/>
    </row>
    <row r="59" spans="1:22">
      <c r="A59" s="2134" t="s">
        <v>1849</v>
      </c>
      <c r="B59" s="2133">
        <v>6845.9996222400005</v>
      </c>
      <c r="C59" s="2131">
        <v>7025.791686380001</v>
      </c>
      <c r="D59" s="2131">
        <v>6580.6674958859985</v>
      </c>
      <c r="E59" s="2131">
        <v>7278.1570539299992</v>
      </c>
      <c r="F59" s="2133">
        <v>179.79206414000055</v>
      </c>
      <c r="G59" s="2132">
        <v>2.6262353792122011</v>
      </c>
      <c r="H59" s="2131">
        <v>697.48955804400066</v>
      </c>
      <c r="I59" s="2130">
        <v>10.599070056039855</v>
      </c>
      <c r="O59" s="2102"/>
      <c r="P59" s="2102"/>
      <c r="Q59" s="2102"/>
      <c r="R59" s="2102"/>
      <c r="S59" s="2102"/>
      <c r="T59" s="2102"/>
      <c r="U59" s="2102"/>
      <c r="V59" s="2102"/>
    </row>
    <row r="60" spans="1:22">
      <c r="A60" s="2134" t="s">
        <v>1848</v>
      </c>
      <c r="B60" s="2133">
        <v>11287.159668960001</v>
      </c>
      <c r="C60" s="2131">
        <v>10681.960809599997</v>
      </c>
      <c r="D60" s="2131">
        <v>10462.500573324898</v>
      </c>
      <c r="E60" s="2131">
        <v>8574.5363654449029</v>
      </c>
      <c r="F60" s="2133">
        <v>-605.19885936000355</v>
      </c>
      <c r="G60" s="2132">
        <v>-5.3618348380799201</v>
      </c>
      <c r="H60" s="2131">
        <v>-1887.9642078799952</v>
      </c>
      <c r="I60" s="2130">
        <v>-18.045057150998229</v>
      </c>
      <c r="O60" s="2102"/>
      <c r="P60" s="2102"/>
      <c r="Q60" s="2102"/>
      <c r="R60" s="2102"/>
      <c r="S60" s="2102"/>
      <c r="T60" s="2102"/>
      <c r="U60" s="2102"/>
      <c r="V60" s="2102"/>
    </row>
    <row r="61" spans="1:22">
      <c r="A61" s="2134" t="s">
        <v>1847</v>
      </c>
      <c r="B61" s="2133">
        <v>8425.8477616899854</v>
      </c>
      <c r="C61" s="2131">
        <v>7668.6905983899996</v>
      </c>
      <c r="D61" s="2131">
        <v>6811.61208343</v>
      </c>
      <c r="E61" s="2131">
        <v>8238.529351348001</v>
      </c>
      <c r="F61" s="2133">
        <v>-757.15716329998577</v>
      </c>
      <c r="G61" s="2132">
        <v>-8.986124419937557</v>
      </c>
      <c r="H61" s="2131">
        <v>1426.917267918001</v>
      </c>
      <c r="I61" s="2130">
        <v>20.948304901113428</v>
      </c>
      <c r="O61" s="2102"/>
      <c r="P61" s="2102"/>
      <c r="Q61" s="2102"/>
      <c r="R61" s="2102"/>
      <c r="S61" s="2102"/>
      <c r="T61" s="2102"/>
      <c r="U61" s="2102"/>
      <c r="V61" s="2102"/>
    </row>
    <row r="62" spans="1:22">
      <c r="A62" s="2134" t="s">
        <v>1846</v>
      </c>
      <c r="B62" s="2133">
        <v>4630.9560523600039</v>
      </c>
      <c r="C62" s="2131">
        <v>4243.0166163299991</v>
      </c>
      <c r="D62" s="2131">
        <v>4282.3623585362011</v>
      </c>
      <c r="E62" s="2131">
        <v>4944.2820365462003</v>
      </c>
      <c r="F62" s="2133">
        <v>-387.9394360300048</v>
      </c>
      <c r="G62" s="2132">
        <v>-8.3770917202357182</v>
      </c>
      <c r="H62" s="2131">
        <v>661.91967800999919</v>
      </c>
      <c r="I62" s="2130">
        <v>15.456881566562641</v>
      </c>
      <c r="O62" s="2102"/>
      <c r="P62" s="2102"/>
      <c r="Q62" s="2102"/>
      <c r="R62" s="2102"/>
      <c r="S62" s="2102"/>
      <c r="T62" s="2102"/>
      <c r="U62" s="2102"/>
      <c r="V62" s="2102"/>
    </row>
    <row r="63" spans="1:22">
      <c r="A63" s="2134" t="s">
        <v>1845</v>
      </c>
      <c r="B63" s="2133">
        <v>579.52289919999987</v>
      </c>
      <c r="C63" s="2131">
        <v>601.24331360999997</v>
      </c>
      <c r="D63" s="2131">
        <v>625.6104597399999</v>
      </c>
      <c r="E63" s="2131">
        <v>49.281196789999996</v>
      </c>
      <c r="F63" s="2133">
        <v>21.720414410000103</v>
      </c>
      <c r="G63" s="2132">
        <v>3.7479820797390344</v>
      </c>
      <c r="H63" s="2131">
        <v>-576.32926294999993</v>
      </c>
      <c r="I63" s="2130">
        <v>-92.12270255032486</v>
      </c>
      <c r="O63" s="2102"/>
      <c r="P63" s="2102"/>
      <c r="Q63" s="2102"/>
      <c r="R63" s="2102"/>
      <c r="S63" s="2102"/>
      <c r="T63" s="2102"/>
      <c r="U63" s="2102"/>
      <c r="V63" s="2102"/>
    </row>
    <row r="64" spans="1:22" ht="13.5" thickBot="1">
      <c r="A64" s="2129" t="s">
        <v>1844</v>
      </c>
      <c r="B64" s="2127">
        <v>29.371474769999992</v>
      </c>
      <c r="C64" s="2127">
        <v>1.7199999999999998</v>
      </c>
      <c r="D64" s="2127">
        <v>1.6999999999999997</v>
      </c>
      <c r="E64" s="2127">
        <v>1.5999999999999996</v>
      </c>
      <c r="F64" s="2127">
        <v>-27.651474769999993</v>
      </c>
      <c r="G64" s="2128">
        <v>-94.143978082582336</v>
      </c>
      <c r="H64" s="2127">
        <v>-0.10000000000000009</v>
      </c>
      <c r="I64" s="2126">
        <v>-5.8823529411764763</v>
      </c>
      <c r="O64" s="2102"/>
      <c r="P64" s="2102"/>
      <c r="Q64" s="2102"/>
      <c r="R64" s="2102"/>
      <c r="S64" s="2102"/>
      <c r="T64" s="2102"/>
      <c r="U64" s="2102"/>
      <c r="V64" s="2102"/>
    </row>
    <row r="65" spans="1:22" ht="14.25" thickTop="1" thickBot="1">
      <c r="A65" s="2116" t="s">
        <v>1843</v>
      </c>
      <c r="B65" s="2115">
        <v>52035.411875846214</v>
      </c>
      <c r="C65" s="2113">
        <v>49305.275735027608</v>
      </c>
      <c r="D65" s="2113">
        <v>52326.959875414104</v>
      </c>
      <c r="E65" s="2113">
        <v>53946.26068351412</v>
      </c>
      <c r="F65" s="2113">
        <v>-2730.1361408186058</v>
      </c>
      <c r="G65" s="2114">
        <v>-5.2466888267024174</v>
      </c>
      <c r="H65" s="2113">
        <v>1619.3008081000153</v>
      </c>
      <c r="I65" s="2112">
        <v>3.0945822420324598</v>
      </c>
      <c r="O65" s="2102"/>
      <c r="P65" s="2102"/>
      <c r="Q65" s="2102"/>
      <c r="R65" s="2102"/>
      <c r="S65" s="2102"/>
      <c r="T65" s="2102"/>
      <c r="U65" s="2102"/>
      <c r="V65" s="2102"/>
    </row>
    <row r="66" spans="1:22">
      <c r="A66" s="2121" t="s">
        <v>1842</v>
      </c>
      <c r="B66" s="2120">
        <v>30684.384752349615</v>
      </c>
      <c r="C66" s="2118">
        <v>28045.063454400508</v>
      </c>
      <c r="D66" s="2118">
        <v>31615.443836650506</v>
      </c>
      <c r="E66" s="2118">
        <v>34308.947083435014</v>
      </c>
      <c r="F66" s="2118">
        <v>-2639.3212979491072</v>
      </c>
      <c r="G66" s="2119">
        <v>-8.601512851734805</v>
      </c>
      <c r="H66" s="2118">
        <v>2693.5032467845085</v>
      </c>
      <c r="I66" s="2117">
        <v>8.5195806856332634</v>
      </c>
      <c r="O66" s="2102"/>
      <c r="P66" s="2102"/>
      <c r="Q66" s="2102"/>
      <c r="R66" s="2102"/>
      <c r="S66" s="2102"/>
      <c r="T66" s="2102"/>
      <c r="U66" s="2102"/>
      <c r="V66" s="2102"/>
    </row>
    <row r="67" spans="1:22">
      <c r="A67" s="2121" t="s">
        <v>1841</v>
      </c>
      <c r="B67" s="2120">
        <v>1.49163332</v>
      </c>
      <c r="C67" s="2118">
        <v>5.5183292499999999</v>
      </c>
      <c r="D67" s="2118">
        <v>4.4451277199999994</v>
      </c>
      <c r="E67" s="2118">
        <v>4.5904678399999996</v>
      </c>
      <c r="F67" s="2120">
        <v>4.0266959299999998</v>
      </c>
      <c r="G67" s="2119">
        <v>269.95213072875038</v>
      </c>
      <c r="H67" s="2118">
        <v>0.14534012000000018</v>
      </c>
      <c r="I67" s="2117">
        <v>3.2696500338127565</v>
      </c>
      <c r="O67" s="2102"/>
      <c r="P67" s="2102"/>
      <c r="Q67" s="2102"/>
      <c r="R67" s="2102"/>
      <c r="S67" s="2102"/>
      <c r="T67" s="2102"/>
      <c r="U67" s="2102"/>
      <c r="V67" s="2102"/>
    </row>
    <row r="68" spans="1:22">
      <c r="A68" s="2121" t="s">
        <v>1840</v>
      </c>
      <c r="B68" s="2120">
        <v>17499.9928040015</v>
      </c>
      <c r="C68" s="2118">
        <v>16847.190217926498</v>
      </c>
      <c r="D68" s="2118">
        <v>16314.248758358499</v>
      </c>
      <c r="E68" s="2118">
        <v>15603.370219884</v>
      </c>
      <c r="F68" s="2120">
        <v>-652.80258607500218</v>
      </c>
      <c r="G68" s="2119">
        <v>-3.7303020257570285</v>
      </c>
      <c r="H68" s="2118">
        <v>-710.87853847449878</v>
      </c>
      <c r="I68" s="2117">
        <v>-4.3574089680978094</v>
      </c>
      <c r="O68" s="2102"/>
      <c r="P68" s="2102"/>
      <c r="Q68" s="2102"/>
      <c r="R68" s="2102"/>
      <c r="S68" s="2102"/>
      <c r="T68" s="2102"/>
      <c r="U68" s="2102"/>
      <c r="V68" s="2102"/>
    </row>
    <row r="69" spans="1:22" ht="13.5" thickBot="1">
      <c r="A69" s="2121" t="s">
        <v>1839</v>
      </c>
      <c r="B69" s="2120">
        <v>3849.5426861751002</v>
      </c>
      <c r="C69" s="2118">
        <v>4407.5037334505996</v>
      </c>
      <c r="D69" s="2118">
        <v>4392.8221526851003</v>
      </c>
      <c r="E69" s="2118">
        <v>4029.3529123551002</v>
      </c>
      <c r="F69" s="2118">
        <v>557.96104727549937</v>
      </c>
      <c r="G69" s="2119">
        <v>14.494216398205175</v>
      </c>
      <c r="H69" s="2118">
        <v>-363.46924033000005</v>
      </c>
      <c r="I69" s="2117">
        <v>-8.274162433546973</v>
      </c>
      <c r="O69" s="2102"/>
      <c r="P69" s="2102"/>
      <c r="Q69" s="2102"/>
      <c r="R69" s="2102"/>
      <c r="S69" s="2102"/>
      <c r="T69" s="2102"/>
      <c r="U69" s="2102"/>
      <c r="V69" s="2102"/>
    </row>
    <row r="70" spans="1:22" ht="13.5" thickBot="1">
      <c r="A70" s="2116" t="s">
        <v>1838</v>
      </c>
      <c r="B70" s="2115">
        <v>412533.32033844659</v>
      </c>
      <c r="C70" s="2113">
        <v>454725.01312548487</v>
      </c>
      <c r="D70" s="2113">
        <v>476623.46761218185</v>
      </c>
      <c r="E70" s="2113">
        <v>524956.75620557333</v>
      </c>
      <c r="F70" s="2113">
        <v>42191.692787038279</v>
      </c>
      <c r="G70" s="2114">
        <v>10.227463021029132</v>
      </c>
      <c r="H70" s="2113">
        <v>48333.28859339148</v>
      </c>
      <c r="I70" s="2112">
        <v>10.140769785326482</v>
      </c>
      <c r="O70" s="2102"/>
      <c r="P70" s="2102"/>
      <c r="Q70" s="2102"/>
      <c r="R70" s="2102"/>
      <c r="S70" s="2102"/>
      <c r="T70" s="2102"/>
      <c r="U70" s="2102"/>
      <c r="V70" s="2102"/>
    </row>
    <row r="71" spans="1:22">
      <c r="A71" s="2121" t="s">
        <v>1837</v>
      </c>
      <c r="B71" s="2120">
        <v>6188.8601228506195</v>
      </c>
      <c r="C71" s="2118">
        <v>7128.9007324276226</v>
      </c>
      <c r="D71" s="2118">
        <v>7710.457689920624</v>
      </c>
      <c r="E71" s="2118">
        <v>9327.2403413206193</v>
      </c>
      <c r="F71" s="2118">
        <v>940.04060957700312</v>
      </c>
      <c r="G71" s="2119">
        <v>15.189236643209442</v>
      </c>
      <c r="H71" s="2118">
        <v>1616.7826513999953</v>
      </c>
      <c r="I71" s="2117">
        <v>20.968698829817967</v>
      </c>
      <c r="O71" s="2102"/>
      <c r="P71" s="2102"/>
      <c r="Q71" s="2102"/>
      <c r="R71" s="2102"/>
      <c r="S71" s="2102"/>
      <c r="T71" s="2102"/>
      <c r="U71" s="2102"/>
      <c r="V71" s="2102"/>
    </row>
    <row r="72" spans="1:22">
      <c r="A72" s="2121" t="s">
        <v>1836</v>
      </c>
      <c r="B72" s="2120">
        <v>8457.5696315751411</v>
      </c>
      <c r="C72" s="2118">
        <v>8024.7184185643409</v>
      </c>
      <c r="D72" s="2118">
        <v>7416.6123246343413</v>
      </c>
      <c r="E72" s="2118">
        <v>7951.5641169443397</v>
      </c>
      <c r="F72" s="2120">
        <v>-432.85121301080017</v>
      </c>
      <c r="G72" s="2119">
        <v>-5.1179148604914984</v>
      </c>
      <c r="H72" s="2118">
        <v>534.95179230999838</v>
      </c>
      <c r="I72" s="2117">
        <v>7.2128860036697811</v>
      </c>
      <c r="O72" s="2102"/>
      <c r="P72" s="2102"/>
      <c r="Q72" s="2102"/>
      <c r="R72" s="2102"/>
      <c r="S72" s="2102"/>
      <c r="T72" s="2102"/>
      <c r="U72" s="2102"/>
      <c r="V72" s="2102"/>
    </row>
    <row r="73" spans="1:22">
      <c r="A73" s="2121" t="s">
        <v>1835</v>
      </c>
      <c r="B73" s="2120">
        <v>0</v>
      </c>
      <c r="C73" s="2118">
        <v>0</v>
      </c>
      <c r="D73" s="2118">
        <v>0</v>
      </c>
      <c r="E73" s="2118">
        <v>0</v>
      </c>
      <c r="F73" s="2125">
        <v>0</v>
      </c>
      <c r="G73" s="2122" t="s">
        <v>62</v>
      </c>
      <c r="H73" s="2124">
        <v>0</v>
      </c>
      <c r="I73" s="2123" t="s">
        <v>62</v>
      </c>
      <c r="O73" s="2102"/>
      <c r="P73" s="2102"/>
      <c r="Q73" s="2102"/>
      <c r="R73" s="2102"/>
      <c r="S73" s="2102"/>
      <c r="T73" s="2102"/>
      <c r="U73" s="2102"/>
      <c r="V73" s="2102"/>
    </row>
    <row r="74" spans="1:22">
      <c r="A74" s="2121" t="s">
        <v>1834</v>
      </c>
      <c r="B74" s="2120">
        <v>0</v>
      </c>
      <c r="C74" s="2118">
        <v>0</v>
      </c>
      <c r="D74" s="2118">
        <v>0</v>
      </c>
      <c r="E74" s="2118">
        <v>0</v>
      </c>
      <c r="F74" s="2125">
        <v>0</v>
      </c>
      <c r="G74" s="2122" t="s">
        <v>62</v>
      </c>
      <c r="H74" s="2124">
        <v>0</v>
      </c>
      <c r="I74" s="2123" t="s">
        <v>62</v>
      </c>
      <c r="O74" s="2102"/>
      <c r="P74" s="2102"/>
      <c r="Q74" s="2102"/>
      <c r="R74" s="2102"/>
      <c r="S74" s="2102"/>
      <c r="T74" s="2102"/>
      <c r="U74" s="2102"/>
      <c r="V74" s="2102"/>
    </row>
    <row r="75" spans="1:22">
      <c r="A75" s="2121" t="s">
        <v>1833</v>
      </c>
      <c r="B75" s="2120">
        <v>367110.69681438891</v>
      </c>
      <c r="C75" s="2118">
        <v>414776.19837634003</v>
      </c>
      <c r="D75" s="2118">
        <v>436060.06064738595</v>
      </c>
      <c r="E75" s="2118">
        <v>481894.84820286941</v>
      </c>
      <c r="F75" s="2120">
        <v>47665.501561951125</v>
      </c>
      <c r="G75" s="2119">
        <v>12.98395878288744</v>
      </c>
      <c r="H75" s="2118">
        <v>45834.787555483461</v>
      </c>
      <c r="I75" s="2117">
        <v>10.511118006871795</v>
      </c>
      <c r="O75" s="2102"/>
      <c r="P75" s="2102"/>
      <c r="Q75" s="2102"/>
      <c r="R75" s="2102"/>
      <c r="S75" s="2102"/>
      <c r="T75" s="2102"/>
      <c r="U75" s="2102"/>
      <c r="V75" s="2102"/>
    </row>
    <row r="76" spans="1:22">
      <c r="A76" s="2121" t="s">
        <v>1832</v>
      </c>
      <c r="B76" s="2120">
        <v>8904.6225311959988</v>
      </c>
      <c r="C76" s="2118">
        <v>9214.7364929699979</v>
      </c>
      <c r="D76" s="2118">
        <v>9556.6574140899993</v>
      </c>
      <c r="E76" s="2118">
        <v>9573.2634746500007</v>
      </c>
      <c r="F76" s="2120">
        <v>310.11396177399911</v>
      </c>
      <c r="G76" s="2119">
        <v>3.4826177155467479</v>
      </c>
      <c r="H76" s="2118">
        <v>16.606060560001424</v>
      </c>
      <c r="I76" s="2117">
        <v>0.17376431779921328</v>
      </c>
      <c r="O76" s="2102"/>
      <c r="P76" s="2102"/>
      <c r="Q76" s="2102"/>
      <c r="R76" s="2102"/>
      <c r="S76" s="2102"/>
      <c r="T76" s="2102"/>
      <c r="U76" s="2102"/>
      <c r="V76" s="2102"/>
    </row>
    <row r="77" spans="1:22" ht="13.5" thickBot="1">
      <c r="A77" s="2121" t="s">
        <v>1831</v>
      </c>
      <c r="B77" s="2120">
        <v>21871.571238435889</v>
      </c>
      <c r="C77" s="2118">
        <v>15580.459105182892</v>
      </c>
      <c r="D77" s="2118">
        <v>15879.679536150898</v>
      </c>
      <c r="E77" s="2118">
        <v>16209.840069788999</v>
      </c>
      <c r="F77" s="2118">
        <v>-6291.1121332529965</v>
      </c>
      <c r="G77" s="2119">
        <v>-28.763878299686784</v>
      </c>
      <c r="H77" s="2118">
        <v>330.1605336381017</v>
      </c>
      <c r="I77" s="2117">
        <v>2.0791385171626069</v>
      </c>
      <c r="O77" s="2102"/>
      <c r="P77" s="2102"/>
      <c r="Q77" s="2102"/>
      <c r="R77" s="2102"/>
      <c r="S77" s="2102"/>
      <c r="T77" s="2102"/>
      <c r="U77" s="2102"/>
      <c r="V77" s="2102"/>
    </row>
    <row r="78" spans="1:22" ht="13.5" thickBot="1">
      <c r="A78" s="2116" t="s">
        <v>1830</v>
      </c>
      <c r="B78" s="2115">
        <v>999545.36386381125</v>
      </c>
      <c r="C78" s="2113">
        <v>1051049.307075063</v>
      </c>
      <c r="D78" s="2113">
        <v>1033244.3144262396</v>
      </c>
      <c r="E78" s="2113">
        <v>1047513.56256616</v>
      </c>
      <c r="F78" s="2113">
        <v>51503.943211251753</v>
      </c>
      <c r="G78" s="2114">
        <v>5.1527369415390742</v>
      </c>
      <c r="H78" s="2113">
        <v>14269.248139920412</v>
      </c>
      <c r="I78" s="2112">
        <v>1.3810139519465077</v>
      </c>
      <c r="O78" s="2102"/>
      <c r="P78" s="2102"/>
      <c r="Q78" s="2102"/>
      <c r="R78" s="2102"/>
      <c r="S78" s="2102"/>
      <c r="T78" s="2102"/>
      <c r="U78" s="2102"/>
      <c r="V78" s="2102"/>
    </row>
    <row r="79" spans="1:22">
      <c r="A79" s="2121" t="s">
        <v>1829</v>
      </c>
      <c r="B79" s="2120">
        <v>192096.2877538295</v>
      </c>
      <c r="C79" s="2118">
        <v>193439.55896656658</v>
      </c>
      <c r="D79" s="2118">
        <v>187651.55062494645</v>
      </c>
      <c r="E79" s="2118">
        <v>192700.12661606041</v>
      </c>
      <c r="F79" s="2118">
        <v>1343.271212737076</v>
      </c>
      <c r="G79" s="2119">
        <v>0.69926974042229895</v>
      </c>
      <c r="H79" s="2118">
        <v>5048.5759911139612</v>
      </c>
      <c r="I79" s="2117">
        <v>2.6903992928917484</v>
      </c>
      <c r="O79" s="2102"/>
      <c r="P79" s="2102"/>
      <c r="Q79" s="2102"/>
      <c r="R79" s="2102"/>
      <c r="S79" s="2102"/>
      <c r="T79" s="2102"/>
      <c r="U79" s="2102"/>
      <c r="V79" s="2102"/>
    </row>
    <row r="80" spans="1:22">
      <c r="A80" s="2121" t="s">
        <v>1828</v>
      </c>
      <c r="B80" s="2120">
        <v>128454.91473176301</v>
      </c>
      <c r="C80" s="2118">
        <v>137328.56313751312</v>
      </c>
      <c r="D80" s="2118">
        <v>129858.843949463</v>
      </c>
      <c r="E80" s="2118">
        <v>135407.76019934239</v>
      </c>
      <c r="F80" s="2120">
        <v>8873.6484057501075</v>
      </c>
      <c r="G80" s="2119">
        <v>6.9079866848846398</v>
      </c>
      <c r="H80" s="2118">
        <v>5548.9162498793885</v>
      </c>
      <c r="I80" s="2117">
        <v>4.2730368460994868</v>
      </c>
      <c r="O80" s="2102"/>
      <c r="P80" s="2102"/>
      <c r="Q80" s="2102"/>
      <c r="R80" s="2102"/>
      <c r="S80" s="2102"/>
      <c r="T80" s="2102"/>
      <c r="U80" s="2102"/>
      <c r="V80" s="2102"/>
    </row>
    <row r="81" spans="1:22">
      <c r="A81" s="2121" t="s">
        <v>1827</v>
      </c>
      <c r="B81" s="2120">
        <v>90478.390445774101</v>
      </c>
      <c r="C81" s="2118">
        <v>99666.859195828016</v>
      </c>
      <c r="D81" s="2118">
        <v>101834.28979737802</v>
      </c>
      <c r="E81" s="2118">
        <v>103312.20978138801</v>
      </c>
      <c r="F81" s="2120">
        <v>9188.4687500539148</v>
      </c>
      <c r="G81" s="2119">
        <v>10.155429053040889</v>
      </c>
      <c r="H81" s="2118">
        <v>1477.91998400999</v>
      </c>
      <c r="I81" s="2117">
        <v>1.4512989553426854</v>
      </c>
      <c r="O81" s="2102"/>
      <c r="P81" s="2102"/>
      <c r="Q81" s="2102"/>
      <c r="R81" s="2102"/>
      <c r="S81" s="2102"/>
      <c r="T81" s="2102"/>
      <c r="U81" s="2102"/>
      <c r="V81" s="2102"/>
    </row>
    <row r="82" spans="1:22">
      <c r="A82" s="2121" t="s">
        <v>1826</v>
      </c>
      <c r="B82" s="2120">
        <v>463895.90945582243</v>
      </c>
      <c r="C82" s="2118">
        <v>473961.85621167882</v>
      </c>
      <c r="D82" s="2118">
        <v>467960.55284238566</v>
      </c>
      <c r="E82" s="2118">
        <v>460708.84557420289</v>
      </c>
      <c r="F82" s="2120">
        <v>10065.946755856392</v>
      </c>
      <c r="G82" s="2119">
        <v>2.1698718507055492</v>
      </c>
      <c r="H82" s="2118">
        <v>-7251.7072681827703</v>
      </c>
      <c r="I82" s="2117">
        <v>-1.5496407173929523</v>
      </c>
      <c r="O82" s="2102"/>
      <c r="P82" s="2102"/>
      <c r="Q82" s="2102"/>
      <c r="R82" s="2102"/>
      <c r="S82" s="2102"/>
      <c r="T82" s="2102"/>
      <c r="U82" s="2102"/>
      <c r="V82" s="2102"/>
    </row>
    <row r="83" spans="1:22">
      <c r="A83" s="2121" t="s">
        <v>1825</v>
      </c>
      <c r="B83" s="2120">
        <v>122005.63522722563</v>
      </c>
      <c r="C83" s="2118">
        <v>144354.53365059997</v>
      </c>
      <c r="D83" s="2118">
        <v>143335.10082906007</v>
      </c>
      <c r="E83" s="2118">
        <v>152360.23588365002</v>
      </c>
      <c r="F83" s="2120">
        <v>22348.898423374339</v>
      </c>
      <c r="G83" s="2119">
        <v>18.317923087528968</v>
      </c>
      <c r="H83" s="2118">
        <v>9025.1350545899477</v>
      </c>
      <c r="I83" s="2117">
        <v>6.2965282072485707</v>
      </c>
      <c r="O83" s="2102"/>
      <c r="P83" s="2102"/>
      <c r="Q83" s="2102"/>
      <c r="R83" s="2102"/>
      <c r="S83" s="2102"/>
      <c r="T83" s="2102"/>
      <c r="U83" s="2102"/>
      <c r="V83" s="2102"/>
    </row>
    <row r="84" spans="1:22" ht="13.5" thickBot="1">
      <c r="A84" s="2121" t="s">
        <v>1824</v>
      </c>
      <c r="B84" s="2120">
        <v>2614.2262493963999</v>
      </c>
      <c r="C84" s="2118">
        <v>2297.9359128763999</v>
      </c>
      <c r="D84" s="2118">
        <v>2603.9763830064003</v>
      </c>
      <c r="E84" s="2118">
        <v>3024.3845115164004</v>
      </c>
      <c r="F84" s="2118">
        <v>-316.29033651999998</v>
      </c>
      <c r="G84" s="2119">
        <v>-12.0988126637099</v>
      </c>
      <c r="H84" s="2118">
        <v>420.4081285100001</v>
      </c>
      <c r="I84" s="2117">
        <v>16.144851821759659</v>
      </c>
      <c r="O84" s="2102"/>
      <c r="P84" s="2102"/>
      <c r="Q84" s="2102"/>
      <c r="R84" s="2102"/>
      <c r="S84" s="2102"/>
      <c r="T84" s="2102"/>
      <c r="U84" s="2102"/>
      <c r="V84" s="2102"/>
    </row>
    <row r="85" spans="1:22" ht="13.5" thickBot="1">
      <c r="A85" s="2116" t="s">
        <v>1823</v>
      </c>
      <c r="B85" s="2115">
        <v>396069.9251337701</v>
      </c>
      <c r="C85" s="2113">
        <v>436349.80218280182</v>
      </c>
      <c r="D85" s="2113">
        <v>440737.95840602374</v>
      </c>
      <c r="E85" s="2113">
        <v>466059.47339010681</v>
      </c>
      <c r="F85" s="2113">
        <v>40279.877049031726</v>
      </c>
      <c r="G85" s="2114">
        <v>10.169890338284951</v>
      </c>
      <c r="H85" s="2113">
        <v>25321.514984083071</v>
      </c>
      <c r="I85" s="2112">
        <v>5.7452539544497272</v>
      </c>
      <c r="O85" s="2102"/>
      <c r="P85" s="2102"/>
      <c r="Q85" s="2102"/>
      <c r="R85" s="2102"/>
      <c r="S85" s="2102"/>
      <c r="T85" s="2102"/>
      <c r="U85" s="2102"/>
      <c r="V85" s="2102"/>
    </row>
    <row r="86" spans="1:22">
      <c r="A86" s="2121" t="s">
        <v>1822</v>
      </c>
      <c r="B86" s="2120">
        <v>0</v>
      </c>
      <c r="C86" s="2118">
        <v>0</v>
      </c>
      <c r="D86" s="2118">
        <v>0</v>
      </c>
      <c r="E86" s="2118">
        <v>0</v>
      </c>
      <c r="F86" s="2118">
        <v>0</v>
      </c>
      <c r="G86" s="2119" t="s">
        <v>62</v>
      </c>
      <c r="H86" s="2118">
        <v>0</v>
      </c>
      <c r="I86" s="2117" t="s">
        <v>62</v>
      </c>
      <c r="O86" s="2102"/>
      <c r="P86" s="2102"/>
      <c r="Q86" s="2102"/>
      <c r="R86" s="2102"/>
      <c r="S86" s="2102"/>
      <c r="T86" s="2102"/>
      <c r="U86" s="2102"/>
      <c r="V86" s="2102"/>
    </row>
    <row r="87" spans="1:22">
      <c r="A87" s="2932" t="s">
        <v>1821</v>
      </c>
      <c r="B87" s="2120">
        <v>0</v>
      </c>
      <c r="C87" s="2118">
        <v>0</v>
      </c>
      <c r="D87" s="2118">
        <v>0</v>
      </c>
      <c r="E87" s="2118">
        <v>161</v>
      </c>
      <c r="F87" s="2120">
        <v>0</v>
      </c>
      <c r="G87" s="2119" t="s">
        <v>62</v>
      </c>
      <c r="H87" s="2118">
        <v>161</v>
      </c>
      <c r="I87" s="2123" t="s">
        <v>62</v>
      </c>
      <c r="O87" s="2102"/>
      <c r="P87" s="2102"/>
      <c r="Q87" s="2102"/>
      <c r="R87" s="2102"/>
      <c r="S87" s="2102"/>
      <c r="T87" s="2102"/>
      <c r="U87" s="2102"/>
      <c r="V87" s="2102"/>
    </row>
    <row r="88" spans="1:22">
      <c r="A88" s="2121" t="s">
        <v>1820</v>
      </c>
      <c r="B88" s="2120">
        <v>0</v>
      </c>
      <c r="C88" s="2118">
        <v>0</v>
      </c>
      <c r="D88" s="2118">
        <v>0</v>
      </c>
      <c r="E88" s="2118">
        <v>0</v>
      </c>
      <c r="F88" s="2120">
        <v>0</v>
      </c>
      <c r="G88" s="2119" t="s">
        <v>62</v>
      </c>
      <c r="H88" s="2118">
        <v>0</v>
      </c>
      <c r="I88" s="2123" t="s">
        <v>62</v>
      </c>
      <c r="O88" s="2102"/>
      <c r="P88" s="2102"/>
      <c r="Q88" s="2102"/>
      <c r="R88" s="2102"/>
      <c r="S88" s="2102"/>
      <c r="T88" s="2102"/>
      <c r="U88" s="2102"/>
      <c r="V88" s="2102"/>
    </row>
    <row r="89" spans="1:22">
      <c r="A89" s="2121" t="s">
        <v>1819</v>
      </c>
      <c r="B89" s="2120">
        <v>195453.75064368002</v>
      </c>
      <c r="C89" s="2118">
        <v>201971.71112495998</v>
      </c>
      <c r="D89" s="2118">
        <v>204612.77218458004</v>
      </c>
      <c r="E89" s="2118">
        <v>204987.66402568002</v>
      </c>
      <c r="F89" s="2120">
        <v>6517.9604812799662</v>
      </c>
      <c r="G89" s="2119">
        <v>3.3347840396076451</v>
      </c>
      <c r="H89" s="2118">
        <v>374.89184109997586</v>
      </c>
      <c r="I89" s="2117">
        <v>0.18322015634575733</v>
      </c>
      <c r="O89" s="2102"/>
      <c r="P89" s="2102"/>
      <c r="Q89" s="2102"/>
      <c r="R89" s="2102"/>
      <c r="S89" s="2102"/>
      <c r="T89" s="2102"/>
      <c r="U89" s="2102"/>
      <c r="V89" s="2102"/>
    </row>
    <row r="90" spans="1:22">
      <c r="A90" s="2121" t="s">
        <v>1818</v>
      </c>
      <c r="B90" s="2120">
        <v>1209.0438282700002</v>
      </c>
      <c r="C90" s="2118">
        <v>678.74592831000007</v>
      </c>
      <c r="D90" s="2118">
        <v>383.78185540999993</v>
      </c>
      <c r="E90" s="2118">
        <v>420.87376170999994</v>
      </c>
      <c r="F90" s="2120">
        <v>-530.29789996000011</v>
      </c>
      <c r="G90" s="2119">
        <v>-43.860932710668905</v>
      </c>
      <c r="H90" s="2118">
        <v>37.091906300000005</v>
      </c>
      <c r="I90" s="2117">
        <v>9.6648410489271743</v>
      </c>
      <c r="O90" s="2102"/>
      <c r="P90" s="2102"/>
      <c r="Q90" s="2102"/>
      <c r="R90" s="2102"/>
      <c r="S90" s="2102"/>
      <c r="T90" s="2102"/>
      <c r="U90" s="2102"/>
      <c r="V90" s="2102"/>
    </row>
    <row r="91" spans="1:22">
      <c r="A91" s="2121" t="s">
        <v>1817</v>
      </c>
      <c r="B91" s="2120">
        <v>29.006293820000014</v>
      </c>
      <c r="C91" s="2118">
        <v>302.18323827</v>
      </c>
      <c r="D91" s="2118">
        <v>1446.98071562</v>
      </c>
      <c r="E91" s="2118">
        <v>11888.408234910001</v>
      </c>
      <c r="F91" s="2120">
        <v>273.17694445000001</v>
      </c>
      <c r="G91" s="2119">
        <v>941.78506963079462</v>
      </c>
      <c r="H91" s="2118">
        <v>10441.42751929</v>
      </c>
      <c r="I91" s="2117">
        <v>721.60101420674948</v>
      </c>
      <c r="O91" s="2102"/>
      <c r="P91" s="2102"/>
      <c r="Q91" s="2102"/>
      <c r="R91" s="2102"/>
      <c r="S91" s="2102"/>
      <c r="T91" s="2102"/>
      <c r="U91" s="2102"/>
      <c r="V91" s="2102"/>
    </row>
    <row r="92" spans="1:22">
      <c r="A92" s="2121" t="s">
        <v>1816</v>
      </c>
      <c r="B92" s="2120">
        <v>6525.5203836299988</v>
      </c>
      <c r="C92" s="2118">
        <v>11170.14741231</v>
      </c>
      <c r="D92" s="2118">
        <v>9786.2901100236031</v>
      </c>
      <c r="E92" s="2118">
        <v>15502.311849733605</v>
      </c>
      <c r="F92" s="2120">
        <v>4644.6270286800009</v>
      </c>
      <c r="G92" s="2119">
        <v>71.176346952061778</v>
      </c>
      <c r="H92" s="2118">
        <v>5716.0217397100023</v>
      </c>
      <c r="I92" s="2117">
        <v>58.408464039456277</v>
      </c>
      <c r="O92" s="2102"/>
      <c r="P92" s="2102"/>
      <c r="Q92" s="2102"/>
      <c r="R92" s="2102"/>
      <c r="S92" s="2102"/>
      <c r="T92" s="2102"/>
      <c r="U92" s="2102"/>
      <c r="V92" s="2102"/>
    </row>
    <row r="93" spans="1:22">
      <c r="A93" s="2121" t="s">
        <v>1815</v>
      </c>
      <c r="B93" s="2120">
        <v>0</v>
      </c>
      <c r="C93" s="2118">
        <v>0</v>
      </c>
      <c r="D93" s="2118">
        <v>0</v>
      </c>
      <c r="E93" s="2118">
        <v>0</v>
      </c>
      <c r="F93" s="2125">
        <v>0</v>
      </c>
      <c r="G93" s="2122" t="s">
        <v>62</v>
      </c>
      <c r="H93" s="2124">
        <v>0</v>
      </c>
      <c r="I93" s="2123" t="s">
        <v>62</v>
      </c>
      <c r="O93" s="2102"/>
      <c r="P93" s="2102"/>
      <c r="Q93" s="2102"/>
      <c r="R93" s="2102"/>
      <c r="S93" s="2102"/>
      <c r="T93" s="2102"/>
      <c r="U93" s="2102"/>
      <c r="V93" s="2102"/>
    </row>
    <row r="94" spans="1:22">
      <c r="A94" s="2121" t="s">
        <v>1814</v>
      </c>
      <c r="B94" s="2120">
        <v>2076.9166128200004</v>
      </c>
      <c r="C94" s="2118">
        <v>2484.4969816400003</v>
      </c>
      <c r="D94" s="2118">
        <v>2020.02583282</v>
      </c>
      <c r="E94" s="2118">
        <v>2021.3705427699999</v>
      </c>
      <c r="F94" s="2120">
        <v>407.58036881999988</v>
      </c>
      <c r="G94" s="2119">
        <v>19.624301057835659</v>
      </c>
      <c r="H94" s="2118">
        <v>1.344709949999924</v>
      </c>
      <c r="I94" s="2117">
        <v>6.6568948186305113E-2</v>
      </c>
      <c r="O94" s="2102"/>
      <c r="P94" s="2102"/>
      <c r="Q94" s="2102"/>
      <c r="R94" s="2102"/>
      <c r="S94" s="2102"/>
      <c r="T94" s="2102"/>
      <c r="U94" s="2102"/>
      <c r="V94" s="2102"/>
    </row>
    <row r="95" spans="1:22">
      <c r="A95" s="2121" t="s">
        <v>1813</v>
      </c>
      <c r="B95" s="2120">
        <v>2119.9313481100021</v>
      </c>
      <c r="C95" s="2118">
        <v>1985.9794750900007</v>
      </c>
      <c r="D95" s="2118">
        <v>300.94680188000001</v>
      </c>
      <c r="E95" s="2118">
        <v>598.94929867000008</v>
      </c>
      <c r="F95" s="2120">
        <v>-133.95187302000136</v>
      </c>
      <c r="G95" s="2119">
        <v>-6.3186891943186954</v>
      </c>
      <c r="H95" s="2118">
        <v>298.00249679000007</v>
      </c>
      <c r="I95" s="2117">
        <v>99.021652640397889</v>
      </c>
      <c r="O95" s="2102"/>
      <c r="P95" s="2102"/>
      <c r="Q95" s="2102"/>
      <c r="R95" s="2102"/>
      <c r="S95" s="2102"/>
      <c r="T95" s="2102"/>
      <c r="U95" s="2102"/>
      <c r="V95" s="2102"/>
    </row>
    <row r="96" spans="1:22">
      <c r="A96" s="2121" t="s">
        <v>1812</v>
      </c>
      <c r="B96" s="2120">
        <v>175276.66312378008</v>
      </c>
      <c r="C96" s="2118">
        <v>194051.38048473178</v>
      </c>
      <c r="D96" s="2118">
        <v>191658.33265272007</v>
      </c>
      <c r="E96" s="2118">
        <v>192139.85991542318</v>
      </c>
      <c r="F96" s="2120">
        <v>18774.717360951705</v>
      </c>
      <c r="G96" s="2119">
        <v>10.71147580422217</v>
      </c>
      <c r="H96" s="2118">
        <v>481.52726270310814</v>
      </c>
      <c r="I96" s="2117">
        <v>0.25124253980421662</v>
      </c>
      <c r="O96" s="2102"/>
      <c r="P96" s="2102"/>
      <c r="Q96" s="2102"/>
      <c r="R96" s="2102"/>
      <c r="S96" s="2102"/>
      <c r="T96" s="2102"/>
      <c r="U96" s="2102"/>
      <c r="V96" s="2102"/>
    </row>
    <row r="97" spans="1:22" ht="13.5" thickBot="1">
      <c r="A97" s="2121" t="s">
        <v>1811</v>
      </c>
      <c r="B97" s="2120">
        <v>13379.09289966</v>
      </c>
      <c r="C97" s="2118">
        <v>23705.157537490002</v>
      </c>
      <c r="D97" s="2118">
        <v>30528.828252970008</v>
      </c>
      <c r="E97" s="2118">
        <v>38339.035761210005</v>
      </c>
      <c r="F97" s="2118">
        <v>10326.064637830003</v>
      </c>
      <c r="G97" s="2119">
        <v>77.1806034629778</v>
      </c>
      <c r="H97" s="2118">
        <v>7810.207508239997</v>
      </c>
      <c r="I97" s="2117">
        <v>25.583056917620734</v>
      </c>
      <c r="O97" s="2102"/>
      <c r="P97" s="2102"/>
      <c r="Q97" s="2102"/>
      <c r="R97" s="2102"/>
      <c r="S97" s="2102"/>
      <c r="T97" s="2102"/>
      <c r="U97" s="2102"/>
      <c r="V97" s="2102"/>
    </row>
    <row r="98" spans="1:22" ht="13.5" thickBot="1">
      <c r="A98" s="2116" t="s">
        <v>1810</v>
      </c>
      <c r="B98" s="2115">
        <v>433146.4814990586</v>
      </c>
      <c r="C98" s="2113">
        <v>470199.8968890665</v>
      </c>
      <c r="D98" s="2113">
        <v>488550.06520627177</v>
      </c>
      <c r="E98" s="2113">
        <v>503894.44001251657</v>
      </c>
      <c r="F98" s="2113">
        <v>37053.415390007896</v>
      </c>
      <c r="G98" s="2114">
        <v>8.5544768277399541</v>
      </c>
      <c r="H98" s="2113">
        <v>15344.374806244799</v>
      </c>
      <c r="I98" s="2112">
        <v>3.1407988452045785</v>
      </c>
      <c r="O98" s="2102"/>
      <c r="P98" s="2102"/>
      <c r="Q98" s="2102"/>
      <c r="R98" s="2102"/>
      <c r="S98" s="2102"/>
      <c r="T98" s="2102"/>
      <c r="U98" s="2102"/>
      <c r="V98" s="2102"/>
    </row>
    <row r="99" spans="1:22">
      <c r="A99" s="2121" t="s">
        <v>1809</v>
      </c>
      <c r="B99" s="2120">
        <v>24862.841784133008</v>
      </c>
      <c r="C99" s="2118">
        <v>27932.950594099504</v>
      </c>
      <c r="D99" s="2118">
        <v>28610.335063797505</v>
      </c>
      <c r="E99" s="2118">
        <v>30955.509701559997</v>
      </c>
      <c r="F99" s="2118">
        <v>3070.1088099664958</v>
      </c>
      <c r="G99" s="2119">
        <v>12.34818142118324</v>
      </c>
      <c r="H99" s="2118">
        <v>2345.1746377624913</v>
      </c>
      <c r="I99" s="2117">
        <v>8.1969492231847063</v>
      </c>
      <c r="O99" s="2102"/>
      <c r="P99" s="2102"/>
      <c r="Q99" s="2102"/>
      <c r="R99" s="2102"/>
      <c r="S99" s="2102"/>
      <c r="T99" s="2102"/>
      <c r="U99" s="2102"/>
      <c r="V99" s="2102"/>
    </row>
    <row r="100" spans="1:22">
      <c r="A100" s="2121" t="s">
        <v>1808</v>
      </c>
      <c r="B100" s="2120">
        <v>195709.48060345004</v>
      </c>
      <c r="C100" s="2118">
        <v>208352.54464038846</v>
      </c>
      <c r="D100" s="2118">
        <v>222913.59036541739</v>
      </c>
      <c r="E100" s="2118">
        <v>224686.14367876833</v>
      </c>
      <c r="F100" s="2120">
        <v>12643.06403693842</v>
      </c>
      <c r="G100" s="2119">
        <v>6.4601183335395067</v>
      </c>
      <c r="H100" s="2118">
        <v>1772.5533133509452</v>
      </c>
      <c r="I100" s="2117">
        <v>0.79517507678434374</v>
      </c>
      <c r="O100" s="2102"/>
      <c r="P100" s="2102"/>
      <c r="Q100" s="2102"/>
      <c r="R100" s="2102"/>
      <c r="S100" s="2102"/>
      <c r="T100" s="2102"/>
      <c r="U100" s="2102"/>
      <c r="V100" s="2102"/>
    </row>
    <row r="101" spans="1:22">
      <c r="A101" s="2121" t="s">
        <v>1807</v>
      </c>
      <c r="B101" s="2120">
        <v>2750.0067083599997</v>
      </c>
      <c r="C101" s="2118">
        <v>2555.9416408999996</v>
      </c>
      <c r="D101" s="2118">
        <v>2647.55762817</v>
      </c>
      <c r="E101" s="2118">
        <v>2641.8876556499995</v>
      </c>
      <c r="F101" s="2120">
        <v>-194.06506746000014</v>
      </c>
      <c r="G101" s="2119">
        <v>-7.0568943293863162</v>
      </c>
      <c r="H101" s="2118">
        <v>-5.669972520000556</v>
      </c>
      <c r="I101" s="2117">
        <v>-0.21415860639527073</v>
      </c>
      <c r="O101" s="2102"/>
      <c r="P101" s="2102"/>
      <c r="Q101" s="2102"/>
      <c r="R101" s="2102"/>
      <c r="S101" s="2102"/>
      <c r="T101" s="2102"/>
      <c r="U101" s="2102"/>
      <c r="V101" s="2102"/>
    </row>
    <row r="102" spans="1:22">
      <c r="A102" s="2121" t="s">
        <v>1806</v>
      </c>
      <c r="B102" s="2120">
        <v>5482.3210199099976</v>
      </c>
      <c r="C102" s="2118">
        <v>5328.1082556000001</v>
      </c>
      <c r="D102" s="2118">
        <v>5118.9624455571002</v>
      </c>
      <c r="E102" s="2118">
        <v>5590.9124170899995</v>
      </c>
      <c r="F102" s="2120">
        <v>-154.21276430999751</v>
      </c>
      <c r="G102" s="2119">
        <v>-2.8129101479090179</v>
      </c>
      <c r="H102" s="2118">
        <v>471.94997153289933</v>
      </c>
      <c r="I102" s="2117">
        <v>9.2196412173822218</v>
      </c>
      <c r="O102" s="2102"/>
      <c r="P102" s="2102"/>
      <c r="Q102" s="2102"/>
      <c r="R102" s="2102"/>
      <c r="S102" s="2102"/>
      <c r="T102" s="2102"/>
      <c r="U102" s="2102"/>
      <c r="V102" s="2102"/>
    </row>
    <row r="103" spans="1:22">
      <c r="A103" s="2121" t="s">
        <v>1805</v>
      </c>
      <c r="B103" s="2120">
        <v>65770.331217250001</v>
      </c>
      <c r="C103" s="2118">
        <v>70809.058114829997</v>
      </c>
      <c r="D103" s="2118">
        <v>71800.380594564704</v>
      </c>
      <c r="E103" s="2118">
        <v>76326.111132474703</v>
      </c>
      <c r="F103" s="2120">
        <v>5038.7268975799961</v>
      </c>
      <c r="G103" s="2119">
        <v>7.6610939983505171</v>
      </c>
      <c r="H103" s="2118">
        <v>4525.7305379099998</v>
      </c>
      <c r="I103" s="2117">
        <v>6.303212462710257</v>
      </c>
      <c r="O103" s="2102"/>
      <c r="P103" s="2102"/>
      <c r="Q103" s="2102"/>
      <c r="R103" s="2102"/>
      <c r="S103" s="2102"/>
      <c r="T103" s="2102"/>
      <c r="U103" s="2102"/>
      <c r="V103" s="2102"/>
    </row>
    <row r="104" spans="1:22">
      <c r="A104" s="2121" t="s">
        <v>1804</v>
      </c>
      <c r="B104" s="2120">
        <v>62373.508441866521</v>
      </c>
      <c r="C104" s="2118">
        <v>65498.141884219498</v>
      </c>
      <c r="D104" s="2118">
        <v>67218.959927078598</v>
      </c>
      <c r="E104" s="2118">
        <v>68659.717016439507</v>
      </c>
      <c r="F104" s="2120">
        <v>3124.633442352977</v>
      </c>
      <c r="G104" s="2119">
        <v>5.0095521647065979</v>
      </c>
      <c r="H104" s="2118">
        <v>1440.7570893609081</v>
      </c>
      <c r="I104" s="2117">
        <v>2.1433790271731223</v>
      </c>
      <c r="O104" s="2102"/>
      <c r="P104" s="2102"/>
      <c r="Q104" s="2102"/>
      <c r="R104" s="2102"/>
      <c r="S104" s="2102"/>
      <c r="T104" s="2102"/>
      <c r="U104" s="2102"/>
      <c r="V104" s="2102"/>
    </row>
    <row r="105" spans="1:22">
      <c r="A105" s="2121" t="s">
        <v>1803</v>
      </c>
      <c r="B105" s="2120">
        <v>10993.202371840003</v>
      </c>
      <c r="C105" s="2118">
        <v>14149.787066419998</v>
      </c>
      <c r="D105" s="2118">
        <v>14625.814080410002</v>
      </c>
      <c r="E105" s="2118">
        <v>17720.515816020001</v>
      </c>
      <c r="F105" s="2120">
        <v>3156.5846945799949</v>
      </c>
      <c r="G105" s="2119">
        <v>28.713968758237797</v>
      </c>
      <c r="H105" s="2118">
        <v>3094.7017356099987</v>
      </c>
      <c r="I105" s="2117">
        <v>21.159175951478016</v>
      </c>
      <c r="O105" s="2102"/>
      <c r="P105" s="2102"/>
      <c r="Q105" s="2102"/>
      <c r="R105" s="2102"/>
      <c r="S105" s="2102"/>
      <c r="T105" s="2102"/>
      <c r="U105" s="2102"/>
      <c r="V105" s="2102"/>
    </row>
    <row r="106" spans="1:22" ht="13.5" thickBot="1">
      <c r="A106" s="2121" t="s">
        <v>1802</v>
      </c>
      <c r="B106" s="2120">
        <v>65204.78935224899</v>
      </c>
      <c r="C106" s="2118">
        <v>75573.36469260903</v>
      </c>
      <c r="D106" s="2118">
        <v>75614.465101276452</v>
      </c>
      <c r="E106" s="2118">
        <v>77313.642594514022</v>
      </c>
      <c r="F106" s="2118">
        <v>10368.575340360039</v>
      </c>
      <c r="G106" s="2122">
        <v>15.901554844916335</v>
      </c>
      <c r="H106" s="2118">
        <v>1699.1774932375702</v>
      </c>
      <c r="I106" s="2117">
        <v>2.2471593113324637</v>
      </c>
      <c r="O106" s="2102"/>
      <c r="P106" s="2102"/>
      <c r="Q106" s="2102"/>
      <c r="R106" s="2102"/>
      <c r="S106" s="2102"/>
      <c r="T106" s="2102"/>
      <c r="U106" s="2102"/>
      <c r="V106" s="2102"/>
    </row>
    <row r="107" spans="1:22" ht="13.5" thickBot="1">
      <c r="A107" s="2116" t="s">
        <v>1801</v>
      </c>
      <c r="B107" s="2115">
        <v>1013638.4033594083</v>
      </c>
      <c r="C107" s="2113">
        <v>1097972.6162897302</v>
      </c>
      <c r="D107" s="2113">
        <v>1151768.8079976563</v>
      </c>
      <c r="E107" s="2113">
        <v>1287044.4748418976</v>
      </c>
      <c r="F107" s="2113">
        <v>84334.212930321926</v>
      </c>
      <c r="G107" s="2114">
        <v>8.3199504528262569</v>
      </c>
      <c r="H107" s="2113">
        <v>135275.66684424132</v>
      </c>
      <c r="I107" s="2112">
        <v>11.745036495598219</v>
      </c>
      <c r="O107" s="2102"/>
      <c r="P107" s="2102"/>
      <c r="Q107" s="2102"/>
      <c r="R107" s="2102"/>
      <c r="S107" s="2102"/>
      <c r="T107" s="2102"/>
      <c r="U107" s="2102"/>
      <c r="V107" s="2102"/>
    </row>
    <row r="108" spans="1:22">
      <c r="A108" s="2121" t="s">
        <v>1800</v>
      </c>
      <c r="B108" s="2120">
        <v>60780.921759684992</v>
      </c>
      <c r="C108" s="2118">
        <v>75037.945030405026</v>
      </c>
      <c r="D108" s="2118">
        <v>84801.575382395022</v>
      </c>
      <c r="E108" s="2118">
        <v>116646.66558493495</v>
      </c>
      <c r="F108" s="2118">
        <v>14257.023270720034</v>
      </c>
      <c r="G108" s="2119">
        <v>23.456411745595616</v>
      </c>
      <c r="H108" s="2118">
        <v>31845.090202539926</v>
      </c>
      <c r="I108" s="2117">
        <v>37.552474772952195</v>
      </c>
      <c r="O108" s="2102"/>
      <c r="P108" s="2102"/>
      <c r="Q108" s="2102"/>
      <c r="R108" s="2102"/>
      <c r="S108" s="2102"/>
      <c r="T108" s="2102"/>
      <c r="U108" s="2102"/>
      <c r="V108" s="2102"/>
    </row>
    <row r="109" spans="1:22">
      <c r="A109" s="2121" t="s">
        <v>1799</v>
      </c>
      <c r="B109" s="2120">
        <v>36369.926151840002</v>
      </c>
      <c r="C109" s="2118">
        <v>28047.352455460001</v>
      </c>
      <c r="D109" s="2118">
        <v>27113.083063300001</v>
      </c>
      <c r="E109" s="2118">
        <v>22783.020393090013</v>
      </c>
      <c r="F109" s="2120">
        <v>-8322.5736963800009</v>
      </c>
      <c r="G109" s="2119">
        <v>-22.883119590714241</v>
      </c>
      <c r="H109" s="2118">
        <v>-4330.0626702099871</v>
      </c>
      <c r="I109" s="2117">
        <v>-15.970381015322882</v>
      </c>
      <c r="O109" s="2102"/>
      <c r="P109" s="2102"/>
      <c r="Q109" s="2102"/>
      <c r="R109" s="2102"/>
      <c r="S109" s="2102"/>
      <c r="T109" s="2102"/>
      <c r="U109" s="2102"/>
      <c r="V109" s="2102"/>
    </row>
    <row r="110" spans="1:22">
      <c r="A110" s="2121" t="s">
        <v>1798</v>
      </c>
      <c r="B110" s="2120">
        <v>75569.34245248251</v>
      </c>
      <c r="C110" s="2118">
        <v>100440.56795706251</v>
      </c>
      <c r="D110" s="2118">
        <v>112416.58383444253</v>
      </c>
      <c r="E110" s="2118">
        <v>130197.72830877254</v>
      </c>
      <c r="F110" s="2120">
        <v>24871.225504579998</v>
      </c>
      <c r="G110" s="2119">
        <v>32.911792927428017</v>
      </c>
      <c r="H110" s="2118">
        <v>17781.144474330009</v>
      </c>
      <c r="I110" s="2117">
        <v>15.817189837859285</v>
      </c>
      <c r="O110" s="2102"/>
      <c r="P110" s="2102"/>
      <c r="Q110" s="2102"/>
      <c r="R110" s="2102"/>
      <c r="S110" s="2102"/>
      <c r="T110" s="2102"/>
      <c r="U110" s="2102"/>
      <c r="V110" s="2102"/>
    </row>
    <row r="111" spans="1:22">
      <c r="A111" s="2121" t="s">
        <v>1797</v>
      </c>
      <c r="B111" s="2120">
        <v>5678.3964002167986</v>
      </c>
      <c r="C111" s="2118">
        <v>6346.0599811093507</v>
      </c>
      <c r="D111" s="2118">
        <v>6222.669667282199</v>
      </c>
      <c r="E111" s="2118">
        <v>7734.7582254058661</v>
      </c>
      <c r="F111" s="2118">
        <v>667.66358089255209</v>
      </c>
      <c r="G111" s="2119">
        <v>11.757960061876995</v>
      </c>
      <c r="H111" s="2118">
        <v>1512.0885581236671</v>
      </c>
      <c r="I111" s="2117">
        <v>24.299675846108087</v>
      </c>
      <c r="O111" s="2102"/>
      <c r="P111" s="2102"/>
      <c r="Q111" s="2102"/>
      <c r="R111" s="2102"/>
      <c r="S111" s="2102"/>
      <c r="T111" s="2102"/>
      <c r="U111" s="2102"/>
      <c r="V111" s="2102"/>
    </row>
    <row r="112" spans="1:22" ht="16.5" thickBot="1">
      <c r="A112" s="2121" t="s">
        <v>1796</v>
      </c>
      <c r="B112" s="2120">
        <v>835239.8165951838</v>
      </c>
      <c r="C112" s="2118">
        <v>888100.69086569338</v>
      </c>
      <c r="D112" s="2118">
        <v>921214.89605023654</v>
      </c>
      <c r="E112" s="2118">
        <v>1009682.3023296943</v>
      </c>
      <c r="F112" s="2118">
        <v>52860.874270509579</v>
      </c>
      <c r="G112" s="2119">
        <v>6.3288259515685539</v>
      </c>
      <c r="H112" s="2118">
        <v>88467.406279457733</v>
      </c>
      <c r="I112" s="2117">
        <v>9.6033408338018607</v>
      </c>
      <c r="O112" s="2102"/>
      <c r="P112" s="2102"/>
      <c r="Q112" s="2102"/>
      <c r="R112" s="2102"/>
      <c r="S112" s="2102"/>
      <c r="T112" s="2102"/>
      <c r="U112" s="2102"/>
      <c r="V112" s="2102"/>
    </row>
    <row r="113" spans="1:22" ht="13.5" thickBot="1">
      <c r="A113" s="2116" t="s">
        <v>1795</v>
      </c>
      <c r="B113" s="2115">
        <v>1218.2151261500003</v>
      </c>
      <c r="C113" s="2113">
        <v>1228.0318187200003</v>
      </c>
      <c r="D113" s="2113">
        <v>1233.96681848</v>
      </c>
      <c r="E113" s="2113">
        <v>1227.88609823</v>
      </c>
      <c r="F113" s="2113">
        <v>9.8166925699999865</v>
      </c>
      <c r="G113" s="2114">
        <v>0.80582586435486803</v>
      </c>
      <c r="H113" s="2113">
        <v>-6.080720250000013</v>
      </c>
      <c r="I113" s="2112">
        <v>-0.49277826266756858</v>
      </c>
      <c r="O113" s="2102"/>
      <c r="P113" s="2102"/>
      <c r="Q113" s="2102"/>
      <c r="R113" s="2102"/>
      <c r="S113" s="2102"/>
      <c r="T113" s="2102"/>
      <c r="U113" s="2102"/>
      <c r="V113" s="2102"/>
    </row>
    <row r="114" spans="1:22" ht="13.5" thickBot="1">
      <c r="A114" s="2111" t="s">
        <v>1794</v>
      </c>
      <c r="B114" s="2110">
        <v>330969.43071604369</v>
      </c>
      <c r="C114" s="2110">
        <v>333817.84735042381</v>
      </c>
      <c r="D114" s="2110">
        <v>329427.54821909074</v>
      </c>
      <c r="E114" s="2110">
        <v>324587.49916132039</v>
      </c>
      <c r="F114" s="2108">
        <v>2848.4166343801189</v>
      </c>
      <c r="G114" s="2109">
        <v>0.86062831489229807</v>
      </c>
      <c r="H114" s="2108">
        <v>-4840.0490577703458</v>
      </c>
      <c r="I114" s="2107">
        <v>-1.469230209779359</v>
      </c>
      <c r="O114" s="2102"/>
      <c r="P114" s="2102"/>
      <c r="Q114" s="2102"/>
      <c r="R114" s="2102"/>
      <c r="S114" s="2102"/>
      <c r="T114" s="2102"/>
      <c r="U114" s="2102"/>
      <c r="V114" s="2102"/>
    </row>
    <row r="115" spans="1:22" ht="13.5" thickBot="1">
      <c r="A115" s="2106" t="s">
        <v>1793</v>
      </c>
      <c r="B115" s="2104">
        <v>5167173.0588199729</v>
      </c>
      <c r="C115" s="2104">
        <v>5534777.0464840056</v>
      </c>
      <c r="D115" s="2104">
        <v>5592070.2715583527</v>
      </c>
      <c r="E115" s="2104">
        <v>5905363.3673215816</v>
      </c>
      <c r="F115" s="2104">
        <v>367603.98766403226</v>
      </c>
      <c r="G115" s="2105">
        <v>7.1142186158553393</v>
      </c>
      <c r="H115" s="2104">
        <v>313293.09576322889</v>
      </c>
      <c r="I115" s="2103">
        <v>5.6024527688190675</v>
      </c>
      <c r="O115" s="2102"/>
      <c r="P115" s="2102"/>
      <c r="Q115" s="2102"/>
      <c r="R115" s="2102"/>
    </row>
    <row r="116" spans="1:22" ht="13.5" thickTop="1">
      <c r="A116" s="2101" t="s">
        <v>1686</v>
      </c>
      <c r="B116" s="2100"/>
      <c r="C116" s="2100"/>
      <c r="D116" s="2100"/>
      <c r="E116" s="2100"/>
    </row>
    <row r="117" spans="1:22">
      <c r="A117" s="3344" t="s">
        <v>1792</v>
      </c>
      <c r="B117" s="3344"/>
      <c r="C117" s="3344"/>
      <c r="D117" s="3344"/>
      <c r="E117" s="3344"/>
      <c r="F117" s="3344"/>
      <c r="G117" s="3344"/>
      <c r="H117" s="3344"/>
      <c r="I117" s="3344"/>
    </row>
    <row r="118" spans="1:22">
      <c r="A118" s="2099" t="s">
        <v>1791</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2" sqref="A2:I2"/>
    </sheetView>
  </sheetViews>
  <sheetFormatPr defaultRowHeight="15.75"/>
  <cols>
    <col min="1" max="1" width="44.5703125" style="1907" customWidth="1"/>
    <col min="2" max="5" width="10.7109375" style="1907" bestFit="1" customWidth="1"/>
    <col min="6" max="6" width="9.5703125" style="1907" bestFit="1" customWidth="1"/>
    <col min="7" max="7" width="9" style="1907" bestFit="1" customWidth="1"/>
    <col min="8" max="8" width="10" style="1907" bestFit="1" customWidth="1"/>
    <col min="9" max="9" width="10.28515625" style="1907" customWidth="1"/>
    <col min="10" max="256" width="9.140625" style="1907"/>
    <col min="257" max="257" width="34.42578125" style="1907" bestFit="1" customWidth="1"/>
    <col min="258" max="258" width="12.5703125" style="1907" bestFit="1" customWidth="1"/>
    <col min="259" max="260" width="9.42578125" style="1907" bestFit="1" customWidth="1"/>
    <col min="261" max="262" width="9.140625" style="1907"/>
    <col min="263" max="263" width="7.28515625" style="1907" bestFit="1" customWidth="1"/>
    <col min="264" max="264" width="9.5703125" style="1907" customWidth="1"/>
    <col min="265" max="265" width="7.28515625" style="1907" bestFit="1" customWidth="1"/>
    <col min="266" max="512" width="9.140625" style="1907"/>
    <col min="513" max="513" width="34.42578125" style="1907" bestFit="1" customWidth="1"/>
    <col min="514" max="514" width="12.5703125" style="1907" bestFit="1" customWidth="1"/>
    <col min="515" max="516" width="9.42578125" style="1907" bestFit="1" customWidth="1"/>
    <col min="517" max="518" width="9.140625" style="1907"/>
    <col min="519" max="519" width="7.28515625" style="1907" bestFit="1" customWidth="1"/>
    <col min="520" max="520" width="9.5703125" style="1907" customWidth="1"/>
    <col min="521" max="521" width="7.28515625" style="1907" bestFit="1" customWidth="1"/>
    <col min="522" max="768" width="9.140625" style="1907"/>
    <col min="769" max="769" width="34.42578125" style="1907" bestFit="1" customWidth="1"/>
    <col min="770" max="770" width="12.5703125" style="1907" bestFit="1" customWidth="1"/>
    <col min="771" max="772" width="9.42578125" style="1907" bestFit="1" customWidth="1"/>
    <col min="773" max="774" width="9.140625" style="1907"/>
    <col min="775" max="775" width="7.28515625" style="1907" bestFit="1" customWidth="1"/>
    <col min="776" max="776" width="9.5703125" style="1907" customWidth="1"/>
    <col min="777" max="777" width="7.28515625" style="1907" bestFit="1" customWidth="1"/>
    <col min="778" max="1024" width="9.140625" style="1907"/>
    <col min="1025" max="1025" width="34.42578125" style="1907" bestFit="1" customWidth="1"/>
    <col min="1026" max="1026" width="12.5703125" style="1907" bestFit="1" customWidth="1"/>
    <col min="1027" max="1028" width="9.42578125" style="1907" bestFit="1" customWidth="1"/>
    <col min="1029" max="1030" width="9.140625" style="1907"/>
    <col min="1031" max="1031" width="7.28515625" style="1907" bestFit="1" customWidth="1"/>
    <col min="1032" max="1032" width="9.5703125" style="1907" customWidth="1"/>
    <col min="1033" max="1033" width="7.28515625" style="1907" bestFit="1" customWidth="1"/>
    <col min="1034" max="1280" width="9.140625" style="1907"/>
    <col min="1281" max="1281" width="34.42578125" style="1907" bestFit="1" customWidth="1"/>
    <col min="1282" max="1282" width="12.5703125" style="1907" bestFit="1" customWidth="1"/>
    <col min="1283" max="1284" width="9.42578125" style="1907" bestFit="1" customWidth="1"/>
    <col min="1285" max="1286" width="9.140625" style="1907"/>
    <col min="1287" max="1287" width="7.28515625" style="1907" bestFit="1" customWidth="1"/>
    <col min="1288" max="1288" width="9.5703125" style="1907" customWidth="1"/>
    <col min="1289" max="1289" width="7.28515625" style="1907" bestFit="1" customWidth="1"/>
    <col min="1290" max="1536" width="9.140625" style="1907"/>
    <col min="1537" max="1537" width="34.42578125" style="1907" bestFit="1" customWidth="1"/>
    <col min="1538" max="1538" width="12.5703125" style="1907" bestFit="1" customWidth="1"/>
    <col min="1539" max="1540" width="9.42578125" style="1907" bestFit="1" customWidth="1"/>
    <col min="1541" max="1542" width="9.140625" style="1907"/>
    <col min="1543" max="1543" width="7.28515625" style="1907" bestFit="1" customWidth="1"/>
    <col min="1544" max="1544" width="9.5703125" style="1907" customWidth="1"/>
    <col min="1545" max="1545" width="7.28515625" style="1907" bestFit="1" customWidth="1"/>
    <col min="1546" max="1792" width="9.140625" style="1907"/>
    <col min="1793" max="1793" width="34.42578125" style="1907" bestFit="1" customWidth="1"/>
    <col min="1794" max="1794" width="12.5703125" style="1907" bestFit="1" customWidth="1"/>
    <col min="1795" max="1796" width="9.42578125" style="1907" bestFit="1" customWidth="1"/>
    <col min="1797" max="1798" width="9.140625" style="1907"/>
    <col min="1799" max="1799" width="7.28515625" style="1907" bestFit="1" customWidth="1"/>
    <col min="1800" max="1800" width="9.5703125" style="1907" customWidth="1"/>
    <col min="1801" max="1801" width="7.28515625" style="1907" bestFit="1" customWidth="1"/>
    <col min="1802" max="2048" width="9.140625" style="1907"/>
    <col min="2049" max="2049" width="34.42578125" style="1907" bestFit="1" customWidth="1"/>
    <col min="2050" max="2050" width="12.5703125" style="1907" bestFit="1" customWidth="1"/>
    <col min="2051" max="2052" width="9.42578125" style="1907" bestFit="1" customWidth="1"/>
    <col min="2053" max="2054" width="9.140625" style="1907"/>
    <col min="2055" max="2055" width="7.28515625" style="1907" bestFit="1" customWidth="1"/>
    <col min="2056" max="2056" width="9.5703125" style="1907" customWidth="1"/>
    <col min="2057" max="2057" width="7.28515625" style="1907" bestFit="1" customWidth="1"/>
    <col min="2058" max="2304" width="9.140625" style="1907"/>
    <col min="2305" max="2305" width="34.42578125" style="1907" bestFit="1" customWidth="1"/>
    <col min="2306" max="2306" width="12.5703125" style="1907" bestFit="1" customWidth="1"/>
    <col min="2307" max="2308" width="9.42578125" style="1907" bestFit="1" customWidth="1"/>
    <col min="2309" max="2310" width="9.140625" style="1907"/>
    <col min="2311" max="2311" width="7.28515625" style="1907" bestFit="1" customWidth="1"/>
    <col min="2312" max="2312" width="9.5703125" style="1907" customWidth="1"/>
    <col min="2313" max="2313" width="7.28515625" style="1907" bestFit="1" customWidth="1"/>
    <col min="2314" max="2560" width="9.140625" style="1907"/>
    <col min="2561" max="2561" width="34.42578125" style="1907" bestFit="1" customWidth="1"/>
    <col min="2562" max="2562" width="12.5703125" style="1907" bestFit="1" customWidth="1"/>
    <col min="2563" max="2564" width="9.42578125" style="1907" bestFit="1" customWidth="1"/>
    <col min="2565" max="2566" width="9.140625" style="1907"/>
    <col min="2567" max="2567" width="7.28515625" style="1907" bestFit="1" customWidth="1"/>
    <col min="2568" max="2568" width="9.5703125" style="1907" customWidth="1"/>
    <col min="2569" max="2569" width="7.28515625" style="1907" bestFit="1" customWidth="1"/>
    <col min="2570" max="2816" width="9.140625" style="1907"/>
    <col min="2817" max="2817" width="34.42578125" style="1907" bestFit="1" customWidth="1"/>
    <col min="2818" max="2818" width="12.5703125" style="1907" bestFit="1" customWidth="1"/>
    <col min="2819" max="2820" width="9.42578125" style="1907" bestFit="1" customWidth="1"/>
    <col min="2821" max="2822" width="9.140625" style="1907"/>
    <col min="2823" max="2823" width="7.28515625" style="1907" bestFit="1" customWidth="1"/>
    <col min="2824" max="2824" width="9.5703125" style="1907" customWidth="1"/>
    <col min="2825" max="2825" width="7.28515625" style="1907" bestFit="1" customWidth="1"/>
    <col min="2826" max="3072" width="9.140625" style="1907"/>
    <col min="3073" max="3073" width="34.42578125" style="1907" bestFit="1" customWidth="1"/>
    <col min="3074" max="3074" width="12.5703125" style="1907" bestFit="1" customWidth="1"/>
    <col min="3075" max="3076" width="9.42578125" style="1907" bestFit="1" customWidth="1"/>
    <col min="3077" max="3078" width="9.140625" style="1907"/>
    <col min="3079" max="3079" width="7.28515625" style="1907" bestFit="1" customWidth="1"/>
    <col min="3080" max="3080" width="9.5703125" style="1907" customWidth="1"/>
    <col min="3081" max="3081" width="7.28515625" style="1907" bestFit="1" customWidth="1"/>
    <col min="3082" max="3328" width="9.140625" style="1907"/>
    <col min="3329" max="3329" width="34.42578125" style="1907" bestFit="1" customWidth="1"/>
    <col min="3330" max="3330" width="12.5703125" style="1907" bestFit="1" customWidth="1"/>
    <col min="3331" max="3332" width="9.42578125" style="1907" bestFit="1" customWidth="1"/>
    <col min="3333" max="3334" width="9.140625" style="1907"/>
    <col min="3335" max="3335" width="7.28515625" style="1907" bestFit="1" customWidth="1"/>
    <col min="3336" max="3336" width="9.5703125" style="1907" customWidth="1"/>
    <col min="3337" max="3337" width="7.28515625" style="1907" bestFit="1" customWidth="1"/>
    <col min="3338" max="3584" width="9.140625" style="1907"/>
    <col min="3585" max="3585" width="34.42578125" style="1907" bestFit="1" customWidth="1"/>
    <col min="3586" max="3586" width="12.5703125" style="1907" bestFit="1" customWidth="1"/>
    <col min="3587" max="3588" width="9.42578125" style="1907" bestFit="1" customWidth="1"/>
    <col min="3589" max="3590" width="9.140625" style="1907"/>
    <col min="3591" max="3591" width="7.28515625" style="1907" bestFit="1" customWidth="1"/>
    <col min="3592" max="3592" width="9.5703125" style="1907" customWidth="1"/>
    <col min="3593" max="3593" width="7.28515625" style="1907" bestFit="1" customWidth="1"/>
    <col min="3594" max="3840" width="9.140625" style="1907"/>
    <col min="3841" max="3841" width="34.42578125" style="1907" bestFit="1" customWidth="1"/>
    <col min="3842" max="3842" width="12.5703125" style="1907" bestFit="1" customWidth="1"/>
    <col min="3843" max="3844" width="9.42578125" style="1907" bestFit="1" customWidth="1"/>
    <col min="3845" max="3846" width="9.140625" style="1907"/>
    <col min="3847" max="3847" width="7.28515625" style="1907" bestFit="1" customWidth="1"/>
    <col min="3848" max="3848" width="9.5703125" style="1907" customWidth="1"/>
    <col min="3849" max="3849" width="7.28515625" style="1907" bestFit="1" customWidth="1"/>
    <col min="3850" max="4096" width="9.140625" style="1907"/>
    <col min="4097" max="4097" width="34.42578125" style="1907" bestFit="1" customWidth="1"/>
    <col min="4098" max="4098" width="12.5703125" style="1907" bestFit="1" customWidth="1"/>
    <col min="4099" max="4100" width="9.42578125" style="1907" bestFit="1" customWidth="1"/>
    <col min="4101" max="4102" width="9.140625" style="1907"/>
    <col min="4103" max="4103" width="7.28515625" style="1907" bestFit="1" customWidth="1"/>
    <col min="4104" max="4104" width="9.5703125" style="1907" customWidth="1"/>
    <col min="4105" max="4105" width="7.28515625" style="1907" bestFit="1" customWidth="1"/>
    <col min="4106" max="4352" width="9.140625" style="1907"/>
    <col min="4353" max="4353" width="34.42578125" style="1907" bestFit="1" customWidth="1"/>
    <col min="4354" max="4354" width="12.5703125" style="1907" bestFit="1" customWidth="1"/>
    <col min="4355" max="4356" width="9.42578125" style="1907" bestFit="1" customWidth="1"/>
    <col min="4357" max="4358" width="9.140625" style="1907"/>
    <col min="4359" max="4359" width="7.28515625" style="1907" bestFit="1" customWidth="1"/>
    <col min="4360" max="4360" width="9.5703125" style="1907" customWidth="1"/>
    <col min="4361" max="4361" width="7.28515625" style="1907" bestFit="1" customWidth="1"/>
    <col min="4362" max="4608" width="9.140625" style="1907"/>
    <col min="4609" max="4609" width="34.42578125" style="1907" bestFit="1" customWidth="1"/>
    <col min="4610" max="4610" width="12.5703125" style="1907" bestFit="1" customWidth="1"/>
    <col min="4611" max="4612" width="9.42578125" style="1907" bestFit="1" customWidth="1"/>
    <col min="4613" max="4614" width="9.140625" style="1907"/>
    <col min="4615" max="4615" width="7.28515625" style="1907" bestFit="1" customWidth="1"/>
    <col min="4616" max="4616" width="9.5703125" style="1907" customWidth="1"/>
    <col min="4617" max="4617" width="7.28515625" style="1907" bestFit="1" customWidth="1"/>
    <col min="4618" max="4864" width="9.140625" style="1907"/>
    <col min="4865" max="4865" width="34.42578125" style="1907" bestFit="1" customWidth="1"/>
    <col min="4866" max="4866" width="12.5703125" style="1907" bestFit="1" customWidth="1"/>
    <col min="4867" max="4868" width="9.42578125" style="1907" bestFit="1" customWidth="1"/>
    <col min="4869" max="4870" width="9.140625" style="1907"/>
    <col min="4871" max="4871" width="7.28515625" style="1907" bestFit="1" customWidth="1"/>
    <col min="4872" max="4872" width="9.5703125" style="1907" customWidth="1"/>
    <col min="4873" max="4873" width="7.28515625" style="1907" bestFit="1" customWidth="1"/>
    <col min="4874" max="5120" width="9.140625" style="1907"/>
    <col min="5121" max="5121" width="34.42578125" style="1907" bestFit="1" customWidth="1"/>
    <col min="5122" max="5122" width="12.5703125" style="1907" bestFit="1" customWidth="1"/>
    <col min="5123" max="5124" width="9.42578125" style="1907" bestFit="1" customWidth="1"/>
    <col min="5125" max="5126" width="9.140625" style="1907"/>
    <col min="5127" max="5127" width="7.28515625" style="1907" bestFit="1" customWidth="1"/>
    <col min="5128" max="5128" width="9.5703125" style="1907" customWidth="1"/>
    <col min="5129" max="5129" width="7.28515625" style="1907" bestFit="1" customWidth="1"/>
    <col min="5130" max="5376" width="9.140625" style="1907"/>
    <col min="5377" max="5377" width="34.42578125" style="1907" bestFit="1" customWidth="1"/>
    <col min="5378" max="5378" width="12.5703125" style="1907" bestFit="1" customWidth="1"/>
    <col min="5379" max="5380" width="9.42578125" style="1907" bestFit="1" customWidth="1"/>
    <col min="5381" max="5382" width="9.140625" style="1907"/>
    <col min="5383" max="5383" width="7.28515625" style="1907" bestFit="1" customWidth="1"/>
    <col min="5384" max="5384" width="9.5703125" style="1907" customWidth="1"/>
    <col min="5385" max="5385" width="7.28515625" style="1907" bestFit="1" customWidth="1"/>
    <col min="5386" max="5632" width="9.140625" style="1907"/>
    <col min="5633" max="5633" width="34.42578125" style="1907" bestFit="1" customWidth="1"/>
    <col min="5634" max="5634" width="12.5703125" style="1907" bestFit="1" customWidth="1"/>
    <col min="5635" max="5636" width="9.42578125" style="1907" bestFit="1" customWidth="1"/>
    <col min="5637" max="5638" width="9.140625" style="1907"/>
    <col min="5639" max="5639" width="7.28515625" style="1907" bestFit="1" customWidth="1"/>
    <col min="5640" max="5640" width="9.5703125" style="1907" customWidth="1"/>
    <col min="5641" max="5641" width="7.28515625" style="1907" bestFit="1" customWidth="1"/>
    <col min="5642" max="5888" width="9.140625" style="1907"/>
    <col min="5889" max="5889" width="34.42578125" style="1907" bestFit="1" customWidth="1"/>
    <col min="5890" max="5890" width="12.5703125" style="1907" bestFit="1" customWidth="1"/>
    <col min="5891" max="5892" width="9.42578125" style="1907" bestFit="1" customWidth="1"/>
    <col min="5893" max="5894" width="9.140625" style="1907"/>
    <col min="5895" max="5895" width="7.28515625" style="1907" bestFit="1" customWidth="1"/>
    <col min="5896" max="5896" width="9.5703125" style="1907" customWidth="1"/>
    <col min="5897" max="5897" width="7.28515625" style="1907" bestFit="1" customWidth="1"/>
    <col min="5898" max="6144" width="9.140625" style="1907"/>
    <col min="6145" max="6145" width="34.42578125" style="1907" bestFit="1" customWidth="1"/>
    <col min="6146" max="6146" width="12.5703125" style="1907" bestFit="1" customWidth="1"/>
    <col min="6147" max="6148" width="9.42578125" style="1907" bestFit="1" customWidth="1"/>
    <col min="6149" max="6150" width="9.140625" style="1907"/>
    <col min="6151" max="6151" width="7.28515625" style="1907" bestFit="1" customWidth="1"/>
    <col min="6152" max="6152" width="9.5703125" style="1907" customWidth="1"/>
    <col min="6153" max="6153" width="7.28515625" style="1907" bestFit="1" customWidth="1"/>
    <col min="6154" max="6400" width="9.140625" style="1907"/>
    <col min="6401" max="6401" width="34.42578125" style="1907" bestFit="1" customWidth="1"/>
    <col min="6402" max="6402" width="12.5703125" style="1907" bestFit="1" customWidth="1"/>
    <col min="6403" max="6404" width="9.42578125" style="1907" bestFit="1" customWidth="1"/>
    <col min="6405" max="6406" width="9.140625" style="1907"/>
    <col min="6407" max="6407" width="7.28515625" style="1907" bestFit="1" customWidth="1"/>
    <col min="6408" max="6408" width="9.5703125" style="1907" customWidth="1"/>
    <col min="6409" max="6409" width="7.28515625" style="1907" bestFit="1" customWidth="1"/>
    <col min="6410" max="6656" width="9.140625" style="1907"/>
    <col min="6657" max="6657" width="34.42578125" style="1907" bestFit="1" customWidth="1"/>
    <col min="6658" max="6658" width="12.5703125" style="1907" bestFit="1" customWidth="1"/>
    <col min="6659" max="6660" width="9.42578125" style="1907" bestFit="1" customWidth="1"/>
    <col min="6661" max="6662" width="9.140625" style="1907"/>
    <col min="6663" max="6663" width="7.28515625" style="1907" bestFit="1" customWidth="1"/>
    <col min="6664" max="6664" width="9.5703125" style="1907" customWidth="1"/>
    <col min="6665" max="6665" width="7.28515625" style="1907" bestFit="1" customWidth="1"/>
    <col min="6666" max="6912" width="9.140625" style="1907"/>
    <col min="6913" max="6913" width="34.42578125" style="1907" bestFit="1" customWidth="1"/>
    <col min="6914" max="6914" width="12.5703125" style="1907" bestFit="1" customWidth="1"/>
    <col min="6915" max="6916" width="9.42578125" style="1907" bestFit="1" customWidth="1"/>
    <col min="6917" max="6918" width="9.140625" style="1907"/>
    <col min="6919" max="6919" width="7.28515625" style="1907" bestFit="1" customWidth="1"/>
    <col min="6920" max="6920" width="9.5703125" style="1907" customWidth="1"/>
    <col min="6921" max="6921" width="7.28515625" style="1907" bestFit="1" customWidth="1"/>
    <col min="6922" max="7168" width="9.140625" style="1907"/>
    <col min="7169" max="7169" width="34.42578125" style="1907" bestFit="1" customWidth="1"/>
    <col min="7170" max="7170" width="12.5703125" style="1907" bestFit="1" customWidth="1"/>
    <col min="7171" max="7172" width="9.42578125" style="1907" bestFit="1" customWidth="1"/>
    <col min="7173" max="7174" width="9.140625" style="1907"/>
    <col min="7175" max="7175" width="7.28515625" style="1907" bestFit="1" customWidth="1"/>
    <col min="7176" max="7176" width="9.5703125" style="1907" customWidth="1"/>
    <col min="7177" max="7177" width="7.28515625" style="1907" bestFit="1" customWidth="1"/>
    <col min="7178" max="7424" width="9.140625" style="1907"/>
    <col min="7425" max="7425" width="34.42578125" style="1907" bestFit="1" customWidth="1"/>
    <col min="7426" max="7426" width="12.5703125" style="1907" bestFit="1" customWidth="1"/>
    <col min="7427" max="7428" width="9.42578125" style="1907" bestFit="1" customWidth="1"/>
    <col min="7429" max="7430" width="9.140625" style="1907"/>
    <col min="7431" max="7431" width="7.28515625" style="1907" bestFit="1" customWidth="1"/>
    <col min="7432" max="7432" width="9.5703125" style="1907" customWidth="1"/>
    <col min="7433" max="7433" width="7.28515625" style="1907" bestFit="1" customWidth="1"/>
    <col min="7434" max="7680" width="9.140625" style="1907"/>
    <col min="7681" max="7681" width="34.42578125" style="1907" bestFit="1" customWidth="1"/>
    <col min="7682" max="7682" width="12.5703125" style="1907" bestFit="1" customWidth="1"/>
    <col min="7683" max="7684" width="9.42578125" style="1907" bestFit="1" customWidth="1"/>
    <col min="7685" max="7686" width="9.140625" style="1907"/>
    <col min="7687" max="7687" width="7.28515625" style="1907" bestFit="1" customWidth="1"/>
    <col min="7688" max="7688" width="9.5703125" style="1907" customWidth="1"/>
    <col min="7689" max="7689" width="7.28515625" style="1907" bestFit="1" customWidth="1"/>
    <col min="7690" max="7936" width="9.140625" style="1907"/>
    <col min="7937" max="7937" width="34.42578125" style="1907" bestFit="1" customWidth="1"/>
    <col min="7938" max="7938" width="12.5703125" style="1907" bestFit="1" customWidth="1"/>
    <col min="7939" max="7940" width="9.42578125" style="1907" bestFit="1" customWidth="1"/>
    <col min="7941" max="7942" width="9.140625" style="1907"/>
    <col min="7943" max="7943" width="7.28515625" style="1907" bestFit="1" customWidth="1"/>
    <col min="7944" max="7944" width="9.5703125" style="1907" customWidth="1"/>
    <col min="7945" max="7945" width="7.28515625" style="1907" bestFit="1" customWidth="1"/>
    <col min="7946" max="8192" width="9.140625" style="1907"/>
    <col min="8193" max="8193" width="34.42578125" style="1907" bestFit="1" customWidth="1"/>
    <col min="8194" max="8194" width="12.5703125" style="1907" bestFit="1" customWidth="1"/>
    <col min="8195" max="8196" width="9.42578125" style="1907" bestFit="1" customWidth="1"/>
    <col min="8197" max="8198" width="9.140625" style="1907"/>
    <col min="8199" max="8199" width="7.28515625" style="1907" bestFit="1" customWidth="1"/>
    <col min="8200" max="8200" width="9.5703125" style="1907" customWidth="1"/>
    <col min="8201" max="8201" width="7.28515625" style="1907" bestFit="1" customWidth="1"/>
    <col min="8202" max="8448" width="9.140625" style="1907"/>
    <col min="8449" max="8449" width="34.42578125" style="1907" bestFit="1" customWidth="1"/>
    <col min="8450" max="8450" width="12.5703125" style="1907" bestFit="1" customWidth="1"/>
    <col min="8451" max="8452" width="9.42578125" style="1907" bestFit="1" customWidth="1"/>
    <col min="8453" max="8454" width="9.140625" style="1907"/>
    <col min="8455" max="8455" width="7.28515625" style="1907" bestFit="1" customWidth="1"/>
    <col min="8456" max="8456" width="9.5703125" style="1907" customWidth="1"/>
    <col min="8457" max="8457" width="7.28515625" style="1907" bestFit="1" customWidth="1"/>
    <col min="8458" max="8704" width="9.140625" style="1907"/>
    <col min="8705" max="8705" width="34.42578125" style="1907" bestFit="1" customWidth="1"/>
    <col min="8706" max="8706" width="12.5703125" style="1907" bestFit="1" customWidth="1"/>
    <col min="8707" max="8708" width="9.42578125" style="1907" bestFit="1" customWidth="1"/>
    <col min="8709" max="8710" width="9.140625" style="1907"/>
    <col min="8711" max="8711" width="7.28515625" style="1907" bestFit="1" customWidth="1"/>
    <col min="8712" max="8712" width="9.5703125" style="1907" customWidth="1"/>
    <col min="8713" max="8713" width="7.28515625" style="1907" bestFit="1" customWidth="1"/>
    <col min="8714" max="8960" width="9.140625" style="1907"/>
    <col min="8961" max="8961" width="34.42578125" style="1907" bestFit="1" customWidth="1"/>
    <col min="8962" max="8962" width="12.5703125" style="1907" bestFit="1" customWidth="1"/>
    <col min="8963" max="8964" width="9.42578125" style="1907" bestFit="1" customWidth="1"/>
    <col min="8965" max="8966" width="9.140625" style="1907"/>
    <col min="8967" max="8967" width="7.28515625" style="1907" bestFit="1" customWidth="1"/>
    <col min="8968" max="8968" width="9.5703125" style="1907" customWidth="1"/>
    <col min="8969" max="8969" width="7.28515625" style="1907" bestFit="1" customWidth="1"/>
    <col min="8970" max="9216" width="9.140625" style="1907"/>
    <col min="9217" max="9217" width="34.42578125" style="1907" bestFit="1" customWidth="1"/>
    <col min="9218" max="9218" width="12.5703125" style="1907" bestFit="1" customWidth="1"/>
    <col min="9219" max="9220" width="9.42578125" style="1907" bestFit="1" customWidth="1"/>
    <col min="9221" max="9222" width="9.140625" style="1907"/>
    <col min="9223" max="9223" width="7.28515625" style="1907" bestFit="1" customWidth="1"/>
    <col min="9224" max="9224" width="9.5703125" style="1907" customWidth="1"/>
    <col min="9225" max="9225" width="7.28515625" style="1907" bestFit="1" customWidth="1"/>
    <col min="9226" max="9472" width="9.140625" style="1907"/>
    <col min="9473" max="9473" width="34.42578125" style="1907" bestFit="1" customWidth="1"/>
    <col min="9474" max="9474" width="12.5703125" style="1907" bestFit="1" customWidth="1"/>
    <col min="9475" max="9476" width="9.42578125" style="1907" bestFit="1" customWidth="1"/>
    <col min="9477" max="9478" width="9.140625" style="1907"/>
    <col min="9479" max="9479" width="7.28515625" style="1907" bestFit="1" customWidth="1"/>
    <col min="9480" max="9480" width="9.5703125" style="1907" customWidth="1"/>
    <col min="9481" max="9481" width="7.28515625" style="1907" bestFit="1" customWidth="1"/>
    <col min="9482" max="9728" width="9.140625" style="1907"/>
    <col min="9729" max="9729" width="34.42578125" style="1907" bestFit="1" customWidth="1"/>
    <col min="9730" max="9730" width="12.5703125" style="1907" bestFit="1" customWidth="1"/>
    <col min="9731" max="9732" width="9.42578125" style="1907" bestFit="1" customWidth="1"/>
    <col min="9733" max="9734" width="9.140625" style="1907"/>
    <col min="9735" max="9735" width="7.28515625" style="1907" bestFit="1" customWidth="1"/>
    <col min="9736" max="9736" width="9.5703125" style="1907" customWidth="1"/>
    <col min="9737" max="9737" width="7.28515625" style="1907" bestFit="1" customWidth="1"/>
    <col min="9738" max="9984" width="9.140625" style="1907"/>
    <col min="9985" max="9985" width="34.42578125" style="1907" bestFit="1" customWidth="1"/>
    <col min="9986" max="9986" width="12.5703125" style="1907" bestFit="1" customWidth="1"/>
    <col min="9987" max="9988" width="9.42578125" style="1907" bestFit="1" customWidth="1"/>
    <col min="9989" max="9990" width="9.140625" style="1907"/>
    <col min="9991" max="9991" width="7.28515625" style="1907" bestFit="1" customWidth="1"/>
    <col min="9992" max="9992" width="9.5703125" style="1907" customWidth="1"/>
    <col min="9993" max="9993" width="7.28515625" style="1907" bestFit="1" customWidth="1"/>
    <col min="9994" max="10240" width="9.140625" style="1907"/>
    <col min="10241" max="10241" width="34.42578125" style="1907" bestFit="1" customWidth="1"/>
    <col min="10242" max="10242" width="12.5703125" style="1907" bestFit="1" customWidth="1"/>
    <col min="10243" max="10244" width="9.42578125" style="1907" bestFit="1" customWidth="1"/>
    <col min="10245" max="10246" width="9.140625" style="1907"/>
    <col min="10247" max="10247" width="7.28515625" style="1907" bestFit="1" customWidth="1"/>
    <col min="10248" max="10248" width="9.5703125" style="1907" customWidth="1"/>
    <col min="10249" max="10249" width="7.28515625" style="1907" bestFit="1" customWidth="1"/>
    <col min="10250" max="10496" width="9.140625" style="1907"/>
    <col min="10497" max="10497" width="34.42578125" style="1907" bestFit="1" customWidth="1"/>
    <col min="10498" max="10498" width="12.5703125" style="1907" bestFit="1" customWidth="1"/>
    <col min="10499" max="10500" width="9.42578125" style="1907" bestFit="1" customWidth="1"/>
    <col min="10501" max="10502" width="9.140625" style="1907"/>
    <col min="10503" max="10503" width="7.28515625" style="1907" bestFit="1" customWidth="1"/>
    <col min="10504" max="10504" width="9.5703125" style="1907" customWidth="1"/>
    <col min="10505" max="10505" width="7.28515625" style="1907" bestFit="1" customWidth="1"/>
    <col min="10506" max="10752" width="9.140625" style="1907"/>
    <col min="10753" max="10753" width="34.42578125" style="1907" bestFit="1" customWidth="1"/>
    <col min="10754" max="10754" width="12.5703125" style="1907" bestFit="1" customWidth="1"/>
    <col min="10755" max="10756" width="9.42578125" style="1907" bestFit="1" customWidth="1"/>
    <col min="10757" max="10758" width="9.140625" style="1907"/>
    <col min="10759" max="10759" width="7.28515625" style="1907" bestFit="1" customWidth="1"/>
    <col min="10760" max="10760" width="9.5703125" style="1907" customWidth="1"/>
    <col min="10761" max="10761" width="7.28515625" style="1907" bestFit="1" customWidth="1"/>
    <col min="10762" max="11008" width="9.140625" style="1907"/>
    <col min="11009" max="11009" width="34.42578125" style="1907" bestFit="1" customWidth="1"/>
    <col min="11010" max="11010" width="12.5703125" style="1907" bestFit="1" customWidth="1"/>
    <col min="11011" max="11012" width="9.42578125" style="1907" bestFit="1" customWidth="1"/>
    <col min="11013" max="11014" width="9.140625" style="1907"/>
    <col min="11015" max="11015" width="7.28515625" style="1907" bestFit="1" customWidth="1"/>
    <col min="11016" max="11016" width="9.5703125" style="1907" customWidth="1"/>
    <col min="11017" max="11017" width="7.28515625" style="1907" bestFit="1" customWidth="1"/>
    <col min="11018" max="11264" width="9.140625" style="1907"/>
    <col min="11265" max="11265" width="34.42578125" style="1907" bestFit="1" customWidth="1"/>
    <col min="11266" max="11266" width="12.5703125" style="1907" bestFit="1" customWidth="1"/>
    <col min="11267" max="11268" width="9.42578125" style="1907" bestFit="1" customWidth="1"/>
    <col min="11269" max="11270" width="9.140625" style="1907"/>
    <col min="11271" max="11271" width="7.28515625" style="1907" bestFit="1" customWidth="1"/>
    <col min="11272" max="11272" width="9.5703125" style="1907" customWidth="1"/>
    <col min="11273" max="11273" width="7.28515625" style="1907" bestFit="1" customWidth="1"/>
    <col min="11274" max="11520" width="9.140625" style="1907"/>
    <col min="11521" max="11521" width="34.42578125" style="1907" bestFit="1" customWidth="1"/>
    <col min="11522" max="11522" width="12.5703125" style="1907" bestFit="1" customWidth="1"/>
    <col min="11523" max="11524" width="9.42578125" style="1907" bestFit="1" customWidth="1"/>
    <col min="11525" max="11526" width="9.140625" style="1907"/>
    <col min="11527" max="11527" width="7.28515625" style="1907" bestFit="1" customWidth="1"/>
    <col min="11528" max="11528" width="9.5703125" style="1907" customWidth="1"/>
    <col min="11529" max="11529" width="7.28515625" style="1907" bestFit="1" customWidth="1"/>
    <col min="11530" max="11776" width="9.140625" style="1907"/>
    <col min="11777" max="11777" width="34.42578125" style="1907" bestFit="1" customWidth="1"/>
    <col min="11778" max="11778" width="12.5703125" style="1907" bestFit="1" customWidth="1"/>
    <col min="11779" max="11780" width="9.42578125" style="1907" bestFit="1" customWidth="1"/>
    <col min="11781" max="11782" width="9.140625" style="1907"/>
    <col min="11783" max="11783" width="7.28515625" style="1907" bestFit="1" customWidth="1"/>
    <col min="11784" max="11784" width="9.5703125" style="1907" customWidth="1"/>
    <col min="11785" max="11785" width="7.28515625" style="1907" bestFit="1" customWidth="1"/>
    <col min="11786" max="12032" width="9.140625" style="1907"/>
    <col min="12033" max="12033" width="34.42578125" style="1907" bestFit="1" customWidth="1"/>
    <col min="12034" max="12034" width="12.5703125" style="1907" bestFit="1" customWidth="1"/>
    <col min="12035" max="12036" width="9.42578125" style="1907" bestFit="1" customWidth="1"/>
    <col min="12037" max="12038" width="9.140625" style="1907"/>
    <col min="12039" max="12039" width="7.28515625" style="1907" bestFit="1" customWidth="1"/>
    <col min="12040" max="12040" width="9.5703125" style="1907" customWidth="1"/>
    <col min="12041" max="12041" width="7.28515625" style="1907" bestFit="1" customWidth="1"/>
    <col min="12042" max="12288" width="9.140625" style="1907"/>
    <col min="12289" max="12289" width="34.42578125" style="1907" bestFit="1" customWidth="1"/>
    <col min="12290" max="12290" width="12.5703125" style="1907" bestFit="1" customWidth="1"/>
    <col min="12291" max="12292" width="9.42578125" style="1907" bestFit="1" customWidth="1"/>
    <col min="12293" max="12294" width="9.140625" style="1907"/>
    <col min="12295" max="12295" width="7.28515625" style="1907" bestFit="1" customWidth="1"/>
    <col min="12296" max="12296" width="9.5703125" style="1907" customWidth="1"/>
    <col min="12297" max="12297" width="7.28515625" style="1907" bestFit="1" customWidth="1"/>
    <col min="12298" max="12544" width="9.140625" style="1907"/>
    <col min="12545" max="12545" width="34.42578125" style="1907" bestFit="1" customWidth="1"/>
    <col min="12546" max="12546" width="12.5703125" style="1907" bestFit="1" customWidth="1"/>
    <col min="12547" max="12548" width="9.42578125" style="1907" bestFit="1" customWidth="1"/>
    <col min="12549" max="12550" width="9.140625" style="1907"/>
    <col min="12551" max="12551" width="7.28515625" style="1907" bestFit="1" customWidth="1"/>
    <col min="12552" max="12552" width="9.5703125" style="1907" customWidth="1"/>
    <col min="12553" max="12553" width="7.28515625" style="1907" bestFit="1" customWidth="1"/>
    <col min="12554" max="12800" width="9.140625" style="1907"/>
    <col min="12801" max="12801" width="34.42578125" style="1907" bestFit="1" customWidth="1"/>
    <col min="12802" max="12802" width="12.5703125" style="1907" bestFit="1" customWidth="1"/>
    <col min="12803" max="12804" width="9.42578125" style="1907" bestFit="1" customWidth="1"/>
    <col min="12805" max="12806" width="9.140625" style="1907"/>
    <col min="12807" max="12807" width="7.28515625" style="1907" bestFit="1" customWidth="1"/>
    <col min="12808" max="12808" width="9.5703125" style="1907" customWidth="1"/>
    <col min="12809" max="12809" width="7.28515625" style="1907" bestFit="1" customWidth="1"/>
    <col min="12810" max="13056" width="9.140625" style="1907"/>
    <col min="13057" max="13057" width="34.42578125" style="1907" bestFit="1" customWidth="1"/>
    <col min="13058" max="13058" width="12.5703125" style="1907" bestFit="1" customWidth="1"/>
    <col min="13059" max="13060" width="9.42578125" style="1907" bestFit="1" customWidth="1"/>
    <col min="13061" max="13062" width="9.140625" style="1907"/>
    <col min="13063" max="13063" width="7.28515625" style="1907" bestFit="1" customWidth="1"/>
    <col min="13064" max="13064" width="9.5703125" style="1907" customWidth="1"/>
    <col min="13065" max="13065" width="7.28515625" style="1907" bestFit="1" customWidth="1"/>
    <col min="13066" max="13312" width="9.140625" style="1907"/>
    <col min="13313" max="13313" width="34.42578125" style="1907" bestFit="1" customWidth="1"/>
    <col min="13314" max="13314" width="12.5703125" style="1907" bestFit="1" customWidth="1"/>
    <col min="13315" max="13316" width="9.42578125" style="1907" bestFit="1" customWidth="1"/>
    <col min="13317" max="13318" width="9.140625" style="1907"/>
    <col min="13319" max="13319" width="7.28515625" style="1907" bestFit="1" customWidth="1"/>
    <col min="13320" max="13320" width="9.5703125" style="1907" customWidth="1"/>
    <col min="13321" max="13321" width="7.28515625" style="1907" bestFit="1" customWidth="1"/>
    <col min="13322" max="13568" width="9.140625" style="1907"/>
    <col min="13569" max="13569" width="34.42578125" style="1907" bestFit="1" customWidth="1"/>
    <col min="13570" max="13570" width="12.5703125" style="1907" bestFit="1" customWidth="1"/>
    <col min="13571" max="13572" width="9.42578125" style="1907" bestFit="1" customWidth="1"/>
    <col min="13573" max="13574" width="9.140625" style="1907"/>
    <col min="13575" max="13575" width="7.28515625" style="1907" bestFit="1" customWidth="1"/>
    <col min="13576" max="13576" width="9.5703125" style="1907" customWidth="1"/>
    <col min="13577" max="13577" width="7.28515625" style="1907" bestFit="1" customWidth="1"/>
    <col min="13578" max="13824" width="9.140625" style="1907"/>
    <col min="13825" max="13825" width="34.42578125" style="1907" bestFit="1" customWidth="1"/>
    <col min="13826" max="13826" width="12.5703125" style="1907" bestFit="1" customWidth="1"/>
    <col min="13827" max="13828" width="9.42578125" style="1907" bestFit="1" customWidth="1"/>
    <col min="13829" max="13830" width="9.140625" style="1907"/>
    <col min="13831" max="13831" width="7.28515625" style="1907" bestFit="1" customWidth="1"/>
    <col min="13832" max="13832" width="9.5703125" style="1907" customWidth="1"/>
    <col min="13833" max="13833" width="7.28515625" style="1907" bestFit="1" customWidth="1"/>
    <col min="13834" max="14080" width="9.140625" style="1907"/>
    <col min="14081" max="14081" width="34.42578125" style="1907" bestFit="1" customWidth="1"/>
    <col min="14082" max="14082" width="12.5703125" style="1907" bestFit="1" customWidth="1"/>
    <col min="14083" max="14084" width="9.42578125" style="1907" bestFit="1" customWidth="1"/>
    <col min="14085" max="14086" width="9.140625" style="1907"/>
    <col min="14087" max="14087" width="7.28515625" style="1907" bestFit="1" customWidth="1"/>
    <col min="14088" max="14088" width="9.5703125" style="1907" customWidth="1"/>
    <col min="14089" max="14089" width="7.28515625" style="1907" bestFit="1" customWidth="1"/>
    <col min="14090" max="14336" width="9.140625" style="1907"/>
    <col min="14337" max="14337" width="34.42578125" style="1907" bestFit="1" customWidth="1"/>
    <col min="14338" max="14338" width="12.5703125" style="1907" bestFit="1" customWidth="1"/>
    <col min="14339" max="14340" width="9.42578125" style="1907" bestFit="1" customWidth="1"/>
    <col min="14341" max="14342" width="9.140625" style="1907"/>
    <col min="14343" max="14343" width="7.28515625" style="1907" bestFit="1" customWidth="1"/>
    <col min="14344" max="14344" width="9.5703125" style="1907" customWidth="1"/>
    <col min="14345" max="14345" width="7.28515625" style="1907" bestFit="1" customWidth="1"/>
    <col min="14346" max="14592" width="9.140625" style="1907"/>
    <col min="14593" max="14593" width="34.42578125" style="1907" bestFit="1" customWidth="1"/>
    <col min="14594" max="14594" width="12.5703125" style="1907" bestFit="1" customWidth="1"/>
    <col min="14595" max="14596" width="9.42578125" style="1907" bestFit="1" customWidth="1"/>
    <col min="14597" max="14598" width="9.140625" style="1907"/>
    <col min="14599" max="14599" width="7.28515625" style="1907" bestFit="1" customWidth="1"/>
    <col min="14600" max="14600" width="9.5703125" style="1907" customWidth="1"/>
    <col min="14601" max="14601" width="7.28515625" style="1907" bestFit="1" customWidth="1"/>
    <col min="14602" max="14848" width="9.140625" style="1907"/>
    <col min="14849" max="14849" width="34.42578125" style="1907" bestFit="1" customWidth="1"/>
    <col min="14850" max="14850" width="12.5703125" style="1907" bestFit="1" customWidth="1"/>
    <col min="14851" max="14852" width="9.42578125" style="1907" bestFit="1" customWidth="1"/>
    <col min="14853" max="14854" width="9.140625" style="1907"/>
    <col min="14855" max="14855" width="7.28515625" style="1907" bestFit="1" customWidth="1"/>
    <col min="14856" max="14856" width="9.5703125" style="1907" customWidth="1"/>
    <col min="14857" max="14857" width="7.28515625" style="1907" bestFit="1" customWidth="1"/>
    <col min="14858" max="15104" width="9.140625" style="1907"/>
    <col min="15105" max="15105" width="34.42578125" style="1907" bestFit="1" customWidth="1"/>
    <col min="15106" max="15106" width="12.5703125" style="1907" bestFit="1" customWidth="1"/>
    <col min="15107" max="15108" width="9.42578125" style="1907" bestFit="1" customWidth="1"/>
    <col min="15109" max="15110" width="9.140625" style="1907"/>
    <col min="15111" max="15111" width="7.28515625" style="1907" bestFit="1" customWidth="1"/>
    <col min="15112" max="15112" width="9.5703125" style="1907" customWidth="1"/>
    <col min="15113" max="15113" width="7.28515625" style="1907" bestFit="1" customWidth="1"/>
    <col min="15114" max="15360" width="9.140625" style="1907"/>
    <col min="15361" max="15361" width="34.42578125" style="1907" bestFit="1" customWidth="1"/>
    <col min="15362" max="15362" width="12.5703125" style="1907" bestFit="1" customWidth="1"/>
    <col min="15363" max="15364" width="9.42578125" style="1907" bestFit="1" customWidth="1"/>
    <col min="15365" max="15366" width="9.140625" style="1907"/>
    <col min="15367" max="15367" width="7.28515625" style="1907" bestFit="1" customWidth="1"/>
    <col min="15368" max="15368" width="9.5703125" style="1907" customWidth="1"/>
    <col min="15369" max="15369" width="7.28515625" style="1907" bestFit="1" customWidth="1"/>
    <col min="15370" max="15616" width="9.140625" style="1907"/>
    <col min="15617" max="15617" width="34.42578125" style="1907" bestFit="1" customWidth="1"/>
    <col min="15618" max="15618" width="12.5703125" style="1907" bestFit="1" customWidth="1"/>
    <col min="15619" max="15620" width="9.42578125" style="1907" bestFit="1" customWidth="1"/>
    <col min="15621" max="15622" width="9.140625" style="1907"/>
    <col min="15623" max="15623" width="7.28515625" style="1907" bestFit="1" customWidth="1"/>
    <col min="15624" max="15624" width="9.5703125" style="1907" customWidth="1"/>
    <col min="15625" max="15625" width="7.28515625" style="1907" bestFit="1" customWidth="1"/>
    <col min="15626" max="15872" width="9.140625" style="1907"/>
    <col min="15873" max="15873" width="34.42578125" style="1907" bestFit="1" customWidth="1"/>
    <col min="15874" max="15874" width="12.5703125" style="1907" bestFit="1" customWidth="1"/>
    <col min="15875" max="15876" width="9.42578125" style="1907" bestFit="1" customWidth="1"/>
    <col min="15877" max="15878" width="9.140625" style="1907"/>
    <col min="15879" max="15879" width="7.28515625" style="1907" bestFit="1" customWidth="1"/>
    <col min="15880" max="15880" width="9.5703125" style="1907" customWidth="1"/>
    <col min="15881" max="15881" width="7.28515625" style="1907" bestFit="1" customWidth="1"/>
    <col min="15882" max="16128" width="9.140625" style="1907"/>
    <col min="16129" max="16129" width="34.42578125" style="1907" bestFit="1" customWidth="1"/>
    <col min="16130" max="16130" width="12.5703125" style="1907" bestFit="1" customWidth="1"/>
    <col min="16131" max="16132" width="9.42578125" style="1907" bestFit="1" customWidth="1"/>
    <col min="16133" max="16134" width="9.140625" style="1907"/>
    <col min="16135" max="16135" width="7.28515625" style="1907" bestFit="1" customWidth="1"/>
    <col min="16136" max="16136" width="9.5703125" style="1907" customWidth="1"/>
    <col min="16137" max="16137" width="7.28515625" style="1907" bestFit="1" customWidth="1"/>
    <col min="16138" max="16384" width="9.140625" style="1907"/>
  </cols>
  <sheetData>
    <row r="1" spans="1:25">
      <c r="A1" s="3340" t="s">
        <v>2085</v>
      </c>
      <c r="B1" s="3340"/>
      <c r="C1" s="3340"/>
      <c r="D1" s="3340"/>
      <c r="E1" s="3340"/>
      <c r="F1" s="3340"/>
      <c r="G1" s="3340"/>
      <c r="H1" s="3340"/>
      <c r="I1" s="3340"/>
    </row>
    <row r="2" spans="1:25">
      <c r="A2" s="3340" t="s">
        <v>39</v>
      </c>
      <c r="B2" s="3340"/>
      <c r="C2" s="3340"/>
      <c r="D2" s="3340"/>
      <c r="E2" s="3340"/>
      <c r="F2" s="3340"/>
      <c r="G2" s="3340"/>
      <c r="H2" s="3340"/>
      <c r="I2" s="3340"/>
    </row>
    <row r="3" spans="1:25">
      <c r="A3" s="3340" t="s">
        <v>1943</v>
      </c>
      <c r="B3" s="3340"/>
      <c r="C3" s="3340"/>
      <c r="D3" s="3340"/>
      <c r="E3" s="3340"/>
      <c r="F3" s="3340"/>
      <c r="G3" s="3340"/>
      <c r="H3" s="3340"/>
      <c r="I3" s="3340"/>
    </row>
    <row r="4" spans="1:25" ht="16.5" thickBot="1">
      <c r="A4" s="2148"/>
      <c r="B4" s="2148"/>
      <c r="C4" s="2148"/>
      <c r="D4" s="2148"/>
      <c r="E4" s="2148"/>
      <c r="F4" s="2148"/>
      <c r="G4" s="2148"/>
      <c r="H4" s="3351" t="s">
        <v>107</v>
      </c>
      <c r="I4" s="3351"/>
    </row>
    <row r="5" spans="1:25" ht="21" customHeight="1" thickTop="1">
      <c r="A5" s="3311" t="s">
        <v>56</v>
      </c>
      <c r="B5" s="2015">
        <f>'47.Sect credit'!B5</f>
        <v>2024</v>
      </c>
      <c r="C5" s="2015">
        <f>'47.Sect credit'!C5</f>
        <v>2025</v>
      </c>
      <c r="D5" s="2015">
        <f>'47.Sect credit'!D5</f>
        <v>2025</v>
      </c>
      <c r="E5" s="2015">
        <f>'47.Sect credit'!E5</f>
        <v>2026</v>
      </c>
      <c r="F5" s="3333" t="str">
        <f>'47.Sect credit'!F5:I5</f>
        <v>Changes during Nine months</v>
      </c>
      <c r="G5" s="3334"/>
      <c r="H5" s="3334"/>
      <c r="I5" s="3335"/>
    </row>
    <row r="6" spans="1:25">
      <c r="A6" s="3312"/>
      <c r="B6" s="3287" t="str">
        <f>'47.Sect credit'!B6:B7</f>
        <v>Jul</v>
      </c>
      <c r="C6" s="3287" t="str">
        <f>'47.Sect credit'!C6:C7</f>
        <v xml:space="preserve">Apr (R) </v>
      </c>
      <c r="D6" s="3287" t="str">
        <f>'47.Sect credit'!D6:D7</f>
        <v xml:space="preserve">Jul (R) </v>
      </c>
      <c r="E6" s="3287" t="str">
        <f>'47.Sect credit'!E6:E7</f>
        <v>Apr (P)</v>
      </c>
      <c r="F6" s="3336" t="str">
        <f>'47.Sect credit'!F6:G6</f>
        <v>2024/25</v>
      </c>
      <c r="G6" s="3337"/>
      <c r="H6" s="3336" t="str">
        <f>'47.Sect credit'!H6:I6</f>
        <v>2025/26</v>
      </c>
      <c r="I6" s="3352"/>
    </row>
    <row r="7" spans="1:25">
      <c r="A7" s="3312"/>
      <c r="B7" s="3317"/>
      <c r="C7" s="3317"/>
      <c r="D7" s="3317"/>
      <c r="E7" s="3317"/>
      <c r="F7" s="2162" t="str">
        <f>'47.Sect credit'!F7</f>
        <v>Amount</v>
      </c>
      <c r="G7" s="2162" t="str">
        <f>'47.Sect credit'!G7</f>
        <v>Percent</v>
      </c>
      <c r="H7" s="2162" t="str">
        <f>'47.Sect credit'!H7</f>
        <v>Amount</v>
      </c>
      <c r="I7" s="2043" t="str">
        <f>'47.Sect credit'!I7</f>
        <v>Percent</v>
      </c>
    </row>
    <row r="8" spans="1:25" s="2148" customFormat="1" ht="21" customHeight="1">
      <c r="A8" s="2157" t="s">
        <v>1942</v>
      </c>
      <c r="B8" s="2155">
        <v>58488.944414305006</v>
      </c>
      <c r="C8" s="2155">
        <v>73900.663169975029</v>
      </c>
      <c r="D8" s="2155">
        <v>83287.016260375007</v>
      </c>
      <c r="E8" s="2155">
        <v>114465.54749080495</v>
      </c>
      <c r="F8" s="2155">
        <v>15411.718755670023</v>
      </c>
      <c r="G8" s="2156">
        <v>26.349798085774108</v>
      </c>
      <c r="H8" s="2155">
        <v>31178.531230429944</v>
      </c>
      <c r="I8" s="2154">
        <v>37.4350440565171</v>
      </c>
      <c r="R8" s="2149"/>
      <c r="S8" s="2149"/>
      <c r="T8" s="2149"/>
      <c r="U8" s="2149"/>
      <c r="V8" s="2149"/>
      <c r="W8" s="2149"/>
      <c r="X8" s="2149"/>
      <c r="Y8" s="2149"/>
    </row>
    <row r="9" spans="1:25" s="2148" customFormat="1" ht="21" customHeight="1">
      <c r="A9" s="2157" t="s">
        <v>1941</v>
      </c>
      <c r="B9" s="2155">
        <v>3160.1267662500004</v>
      </c>
      <c r="C9" s="2155">
        <v>4624.5762453999996</v>
      </c>
      <c r="D9" s="2155">
        <v>4605.503625450001</v>
      </c>
      <c r="E9" s="2155">
        <v>4597.03703116</v>
      </c>
      <c r="F9" s="2155">
        <v>1464.4494791499992</v>
      </c>
      <c r="G9" s="2156">
        <v>46.341478917562675</v>
      </c>
      <c r="H9" s="2155">
        <v>-8.4665942900010123</v>
      </c>
      <c r="I9" s="2154">
        <v>-0.18383644827060028</v>
      </c>
      <c r="R9" s="2149"/>
      <c r="S9" s="2149"/>
      <c r="T9" s="2149"/>
      <c r="U9" s="2149"/>
      <c r="V9" s="2149"/>
      <c r="W9" s="2149"/>
      <c r="X9" s="2149"/>
      <c r="Y9" s="2149"/>
    </row>
    <row r="10" spans="1:25" s="2148" customFormat="1" ht="21" customHeight="1">
      <c r="A10" s="2157" t="s">
        <v>1940</v>
      </c>
      <c r="B10" s="2155">
        <v>81650.692140752508</v>
      </c>
      <c r="C10" s="2155">
        <v>114715.85720679253</v>
      </c>
      <c r="D10" s="2155">
        <v>131074.31157062249</v>
      </c>
      <c r="E10" s="2155">
        <v>146295.07943375251</v>
      </c>
      <c r="F10" s="2155">
        <v>33065.165066040019</v>
      </c>
      <c r="G10" s="2156">
        <v>40.495878478336785</v>
      </c>
      <c r="H10" s="2155">
        <v>15220.767863130022</v>
      </c>
      <c r="I10" s="2154">
        <v>11.612319516115949</v>
      </c>
      <c r="R10" s="2149"/>
      <c r="S10" s="2149"/>
      <c r="T10" s="2149"/>
      <c r="U10" s="2149"/>
      <c r="V10" s="2149"/>
      <c r="W10" s="2149"/>
      <c r="X10" s="2149"/>
      <c r="Y10" s="2149"/>
    </row>
    <row r="11" spans="1:25" s="2148" customFormat="1" ht="21" customHeight="1">
      <c r="A11" s="2157" t="s">
        <v>1939</v>
      </c>
      <c r="B11" s="2155">
        <v>41599.250939389996</v>
      </c>
      <c r="C11" s="2155">
        <v>40690.635493429996</v>
      </c>
      <c r="D11" s="2155">
        <v>40105.482406219984</v>
      </c>
      <c r="E11" s="2155">
        <v>40203.010469730012</v>
      </c>
      <c r="F11" s="2155">
        <v>-908.61544596000022</v>
      </c>
      <c r="G11" s="2156">
        <v>-2.1842110745788443</v>
      </c>
      <c r="H11" s="2155">
        <v>97.528063510028005</v>
      </c>
      <c r="I11" s="2154">
        <v>0.24317888143617572</v>
      </c>
      <c r="R11" s="2149"/>
      <c r="S11" s="2149"/>
      <c r="T11" s="2149"/>
      <c r="U11" s="2149"/>
      <c r="V11" s="2149"/>
      <c r="W11" s="2149"/>
      <c r="X11" s="2149"/>
      <c r="Y11" s="2149"/>
    </row>
    <row r="12" spans="1:25" ht="21" customHeight="1">
      <c r="A12" s="2161" t="s">
        <v>1938</v>
      </c>
      <c r="B12" s="2159">
        <v>41347.595222980002</v>
      </c>
      <c r="C12" s="2159">
        <v>40396.99293873</v>
      </c>
      <c r="D12" s="2159">
        <v>33838.728618289984</v>
      </c>
      <c r="E12" s="2159">
        <v>40189.487684420012</v>
      </c>
      <c r="F12" s="2159">
        <v>-950.60228425000241</v>
      </c>
      <c r="G12" s="2160">
        <v>-2.2990509584017609</v>
      </c>
      <c r="H12" s="2159">
        <v>6350.7590661300273</v>
      </c>
      <c r="I12" s="2158">
        <v>18.767723627469309</v>
      </c>
      <c r="J12" s="2148"/>
      <c r="R12" s="2149"/>
      <c r="S12" s="2149"/>
      <c r="T12" s="2149"/>
      <c r="U12" s="2149"/>
      <c r="V12" s="2149"/>
      <c r="W12" s="2149"/>
      <c r="X12" s="2149"/>
      <c r="Y12" s="2149"/>
    </row>
    <row r="13" spans="1:25" ht="21" customHeight="1">
      <c r="A13" s="2161" t="s">
        <v>1937</v>
      </c>
      <c r="B13" s="2159">
        <v>251.65571641</v>
      </c>
      <c r="C13" s="2159">
        <v>293.64255470000001</v>
      </c>
      <c r="D13" s="2159">
        <v>6266.7537879299998</v>
      </c>
      <c r="E13" s="2159">
        <v>13.522785309999637</v>
      </c>
      <c r="F13" s="2159">
        <v>41.986838290000009</v>
      </c>
      <c r="G13" s="2160">
        <v>16.684237850410931</v>
      </c>
      <c r="H13" s="2159">
        <v>-6253.2310026200003</v>
      </c>
      <c r="I13" s="2158">
        <v>-99.784213872642567</v>
      </c>
      <c r="J13" s="2148"/>
      <c r="K13" s="2148"/>
      <c r="R13" s="2149"/>
      <c r="S13" s="2149"/>
      <c r="T13" s="2149"/>
      <c r="U13" s="2149"/>
      <c r="V13" s="2149"/>
      <c r="W13" s="2149"/>
      <c r="X13" s="2149"/>
      <c r="Y13" s="2149"/>
    </row>
    <row r="14" spans="1:25" s="2148" customFormat="1" ht="21" customHeight="1">
      <c r="A14" s="2157" t="s">
        <v>1936</v>
      </c>
      <c r="B14" s="2155">
        <v>4622564.1697090538</v>
      </c>
      <c r="C14" s="2155">
        <v>4922532.6361086192</v>
      </c>
      <c r="D14" s="2155">
        <v>4941760.8609785419</v>
      </c>
      <c r="E14" s="2155">
        <v>5182931.4603263214</v>
      </c>
      <c r="F14" s="2155">
        <v>299968.46639956534</v>
      </c>
      <c r="G14" s="2156">
        <v>6.4892223317355375</v>
      </c>
      <c r="H14" s="2155">
        <v>241170.59934777953</v>
      </c>
      <c r="I14" s="2154">
        <v>4.8802563728270769</v>
      </c>
      <c r="K14" s="1907"/>
      <c r="R14" s="2149"/>
      <c r="S14" s="2149"/>
      <c r="T14" s="2149"/>
      <c r="U14" s="2149"/>
      <c r="V14" s="2149"/>
      <c r="W14" s="2149"/>
      <c r="X14" s="2149"/>
      <c r="Y14" s="2149"/>
    </row>
    <row r="15" spans="1:25" ht="21" customHeight="1">
      <c r="A15" s="2161" t="s">
        <v>1935</v>
      </c>
      <c r="B15" s="2159">
        <v>3938320.1177588184</v>
      </c>
      <c r="C15" s="2159">
        <v>4115804.2649253956</v>
      </c>
      <c r="D15" s="2159">
        <v>4132446.5994887236</v>
      </c>
      <c r="E15" s="2159">
        <v>4305737.087025987</v>
      </c>
      <c r="F15" s="2159">
        <v>177484.14716657717</v>
      </c>
      <c r="G15" s="2160">
        <v>4.5065952451721509</v>
      </c>
      <c r="H15" s="2159">
        <v>173290.48753726343</v>
      </c>
      <c r="I15" s="2158">
        <v>4.1934114177955344</v>
      </c>
      <c r="J15" s="2148"/>
      <c r="R15" s="2149"/>
      <c r="S15" s="2149"/>
      <c r="T15" s="2149"/>
      <c r="U15" s="2149"/>
      <c r="V15" s="2149"/>
      <c r="W15" s="2149"/>
      <c r="X15" s="2149"/>
      <c r="Y15" s="2149"/>
    </row>
    <row r="16" spans="1:25" ht="21" customHeight="1">
      <c r="A16" s="2161" t="s">
        <v>1934</v>
      </c>
      <c r="B16" s="2159">
        <v>3437409.0044950997</v>
      </c>
      <c r="C16" s="2159">
        <v>3606407.9306699215</v>
      </c>
      <c r="D16" s="2159">
        <v>3619800.6301242425</v>
      </c>
      <c r="E16" s="2159">
        <v>3745529.474443763</v>
      </c>
      <c r="F16" s="2159">
        <v>168998.9261748218</v>
      </c>
      <c r="G16" s="2160">
        <v>4.9164625435559728</v>
      </c>
      <c r="H16" s="2159">
        <v>125728.84431952052</v>
      </c>
      <c r="I16" s="2158">
        <v>3.4733637889666076</v>
      </c>
      <c r="R16" s="2149"/>
      <c r="S16" s="2149"/>
      <c r="T16" s="2149"/>
      <c r="U16" s="2149"/>
      <c r="V16" s="2149"/>
      <c r="W16" s="2149"/>
      <c r="X16" s="2149"/>
      <c r="Y16" s="2149"/>
    </row>
    <row r="17" spans="1:25" ht="21" customHeight="1">
      <c r="A17" s="2161" t="s">
        <v>1933</v>
      </c>
      <c r="B17" s="2159">
        <v>169341.89627431022</v>
      </c>
      <c r="C17" s="2159">
        <v>184100.46159608927</v>
      </c>
      <c r="D17" s="2159">
        <v>194427.73231291026</v>
      </c>
      <c r="E17" s="2159">
        <v>207522.45505823477</v>
      </c>
      <c r="F17" s="2159">
        <v>14758.565321779053</v>
      </c>
      <c r="G17" s="2160">
        <v>8.7152474647338529</v>
      </c>
      <c r="H17" s="2159">
        <v>13094.722745324514</v>
      </c>
      <c r="I17" s="2158">
        <v>6.7350077016019414</v>
      </c>
      <c r="R17" s="2149"/>
      <c r="S17" s="2149"/>
      <c r="T17" s="2149"/>
      <c r="U17" s="2149"/>
      <c r="V17" s="2149"/>
      <c r="W17" s="2149"/>
      <c r="X17" s="2149"/>
      <c r="Y17" s="2149"/>
    </row>
    <row r="18" spans="1:25" ht="21" customHeight="1">
      <c r="A18" s="2161" t="s">
        <v>1932</v>
      </c>
      <c r="B18" s="2159">
        <v>2488.2888155699989</v>
      </c>
      <c r="C18" s="2159">
        <v>2408.1750778800001</v>
      </c>
      <c r="D18" s="2159">
        <v>2141.20134895</v>
      </c>
      <c r="E18" s="2159">
        <v>2549.6333898599992</v>
      </c>
      <c r="F18" s="2159">
        <v>-80.113737689998743</v>
      </c>
      <c r="G18" s="2160">
        <v>-3.2196317882675878</v>
      </c>
      <c r="H18" s="2159">
        <v>408.43204090999916</v>
      </c>
      <c r="I18" s="2158">
        <v>19.074901158187931</v>
      </c>
      <c r="J18" s="2148"/>
      <c r="R18" s="2149"/>
      <c r="S18" s="2149"/>
      <c r="T18" s="2149"/>
      <c r="U18" s="2149"/>
      <c r="V18" s="2149"/>
      <c r="W18" s="2149"/>
      <c r="X18" s="2149"/>
      <c r="Y18" s="2149"/>
    </row>
    <row r="19" spans="1:25" ht="21" customHeight="1">
      <c r="A19" s="2161" t="s">
        <v>1931</v>
      </c>
      <c r="B19" s="2159">
        <v>148473.27601873098</v>
      </c>
      <c r="C19" s="2159">
        <v>155158.63726769344</v>
      </c>
      <c r="D19" s="2159">
        <v>154659.13751137056</v>
      </c>
      <c r="E19" s="2159">
        <v>164552.26283396696</v>
      </c>
      <c r="F19" s="2159">
        <v>6685.3612489624647</v>
      </c>
      <c r="G19" s="2160">
        <v>4.5027370771552579</v>
      </c>
      <c r="H19" s="2159">
        <v>9893.1253225964028</v>
      </c>
      <c r="I19" s="2158">
        <v>6.3967286264408783</v>
      </c>
      <c r="J19" s="2148"/>
      <c r="R19" s="2149"/>
      <c r="S19" s="2149"/>
      <c r="T19" s="2149"/>
      <c r="U19" s="2149"/>
      <c r="V19" s="2149"/>
      <c r="W19" s="2149"/>
      <c r="X19" s="2149"/>
      <c r="Y19" s="2149"/>
    </row>
    <row r="20" spans="1:25" ht="21" customHeight="1">
      <c r="A20" s="2161" t="s">
        <v>1930</v>
      </c>
      <c r="B20" s="2159">
        <v>180607.65215510703</v>
      </c>
      <c r="C20" s="2159">
        <v>167729.06031381193</v>
      </c>
      <c r="D20" s="2159">
        <v>161417.89819124999</v>
      </c>
      <c r="E20" s="2159">
        <v>185583.261300162</v>
      </c>
      <c r="F20" s="2159">
        <v>-12878.5918412951</v>
      </c>
      <c r="G20" s="2160">
        <v>-7.1307011013214874</v>
      </c>
      <c r="H20" s="2159">
        <v>24165.363108912017</v>
      </c>
      <c r="I20" s="2158">
        <v>14.970683783951014</v>
      </c>
      <c r="J20" s="2148"/>
      <c r="R20" s="2149"/>
      <c r="S20" s="2149"/>
      <c r="T20" s="2149"/>
      <c r="U20" s="2149"/>
      <c r="V20" s="2149"/>
      <c r="W20" s="2149"/>
      <c r="X20" s="2149"/>
      <c r="Y20" s="2149"/>
    </row>
    <row r="21" spans="1:25" ht="21" customHeight="1">
      <c r="A21" s="2161" t="s">
        <v>1929</v>
      </c>
      <c r="B21" s="2159">
        <v>684244.05195023573</v>
      </c>
      <c r="C21" s="2159">
        <v>806728.37118322356</v>
      </c>
      <c r="D21" s="2159">
        <v>809314.26148981904</v>
      </c>
      <c r="E21" s="2159">
        <v>877194.37330033432</v>
      </c>
      <c r="F21" s="2159">
        <v>122484.31923298782</v>
      </c>
      <c r="G21" s="2160">
        <v>17.900677234077872</v>
      </c>
      <c r="H21" s="2159">
        <v>67880.111810515285</v>
      </c>
      <c r="I21" s="2158">
        <v>8.3873613799364879</v>
      </c>
      <c r="J21" s="2148"/>
      <c r="R21" s="2149"/>
      <c r="S21" s="2149"/>
      <c r="T21" s="2149"/>
      <c r="U21" s="2149"/>
      <c r="V21" s="2149"/>
      <c r="W21" s="2149"/>
      <c r="X21" s="2149"/>
      <c r="Y21" s="2149"/>
    </row>
    <row r="22" spans="1:25" ht="21" customHeight="1">
      <c r="A22" s="2161" t="s">
        <v>1928</v>
      </c>
      <c r="B22" s="2159">
        <v>60782.033340990005</v>
      </c>
      <c r="C22" s="2159">
        <v>60843.111106309996</v>
      </c>
      <c r="D22" s="2159">
        <v>61036.97869276999</v>
      </c>
      <c r="E22" s="2159">
        <v>67501.211132614524</v>
      </c>
      <c r="F22" s="2159">
        <v>61.077765319991158</v>
      </c>
      <c r="G22" s="2160">
        <v>0.10048654505738905</v>
      </c>
      <c r="H22" s="2159">
        <v>6464.2324398445344</v>
      </c>
      <c r="I22" s="2158">
        <v>10.590682203295627</v>
      </c>
      <c r="J22" s="2148"/>
      <c r="R22" s="2149"/>
      <c r="S22" s="2149"/>
      <c r="T22" s="2149"/>
      <c r="U22" s="2149"/>
      <c r="V22" s="2149"/>
      <c r="W22" s="2149"/>
      <c r="X22" s="2149"/>
      <c r="Y22" s="2149"/>
    </row>
    <row r="23" spans="1:25" ht="21" customHeight="1">
      <c r="A23" s="2161" t="s">
        <v>1927</v>
      </c>
      <c r="B23" s="2159">
        <v>13521.556398570001</v>
      </c>
      <c r="C23" s="2159">
        <v>11835.287885799999</v>
      </c>
      <c r="D23" s="2159">
        <v>10944.11295391</v>
      </c>
      <c r="E23" s="2159">
        <v>14470.448625560004</v>
      </c>
      <c r="F23" s="2159">
        <v>-1686.2685127700024</v>
      </c>
      <c r="G23" s="2160">
        <v>-12.470964606917123</v>
      </c>
      <c r="H23" s="2159">
        <v>3526.3356716500039</v>
      </c>
      <c r="I23" s="2158">
        <v>32.221301867961358</v>
      </c>
      <c r="J23" s="2148"/>
      <c r="R23" s="2149"/>
      <c r="S23" s="2149"/>
      <c r="T23" s="2149"/>
      <c r="U23" s="2149"/>
      <c r="V23" s="2149"/>
      <c r="W23" s="2149"/>
      <c r="X23" s="2149"/>
      <c r="Y23" s="2149"/>
    </row>
    <row r="24" spans="1:25" ht="21" customHeight="1">
      <c r="A24" s="2161" t="s">
        <v>1926</v>
      </c>
      <c r="B24" s="2159">
        <v>551.56493890000013</v>
      </c>
      <c r="C24" s="2159">
        <v>339.54957518999998</v>
      </c>
      <c r="D24" s="2159">
        <v>302.04304212</v>
      </c>
      <c r="E24" s="2159">
        <v>312.06425406</v>
      </c>
      <c r="F24" s="2159">
        <v>-212.01536371000014</v>
      </c>
      <c r="G24" s="2160">
        <v>-38.438876142640197</v>
      </c>
      <c r="H24" s="2159">
        <v>10.021211940000001</v>
      </c>
      <c r="I24" s="2158">
        <v>3.3178092333008049</v>
      </c>
      <c r="J24" s="2148"/>
      <c r="R24" s="2149"/>
      <c r="S24" s="2149"/>
      <c r="T24" s="2149"/>
      <c r="U24" s="2149"/>
      <c r="V24" s="2149"/>
      <c r="W24" s="2149"/>
      <c r="X24" s="2149"/>
      <c r="Y24" s="2149"/>
    </row>
    <row r="25" spans="1:25" ht="21" customHeight="1">
      <c r="A25" s="2161" t="s">
        <v>1925</v>
      </c>
      <c r="B25" s="2159">
        <v>46708.912003519996</v>
      </c>
      <c r="C25" s="2159">
        <v>48668.273645320005</v>
      </c>
      <c r="D25" s="2159">
        <v>49790.822696739997</v>
      </c>
      <c r="E25" s="2159">
        <v>52718.698252994509</v>
      </c>
      <c r="F25" s="2159">
        <v>1959.3616418000092</v>
      </c>
      <c r="G25" s="2160">
        <v>4.1948346851931628</v>
      </c>
      <c r="H25" s="2159">
        <v>2927.875556254512</v>
      </c>
      <c r="I25" s="2158">
        <v>5.8803518352915498</v>
      </c>
      <c r="J25" s="2148"/>
      <c r="R25" s="2149"/>
      <c r="S25" s="2149"/>
      <c r="T25" s="2149"/>
      <c r="U25" s="2149"/>
      <c r="V25" s="2149"/>
      <c r="W25" s="2149"/>
      <c r="X25" s="2149"/>
      <c r="Y25" s="2149"/>
    </row>
    <row r="26" spans="1:25" ht="21" customHeight="1">
      <c r="A26" s="2161" t="s">
        <v>1924</v>
      </c>
      <c r="B26" s="2159">
        <v>623462.01860924577</v>
      </c>
      <c r="C26" s="2159">
        <v>745885.26007691352</v>
      </c>
      <c r="D26" s="2159">
        <v>748277.28279704915</v>
      </c>
      <c r="E26" s="2159">
        <v>809693.16216771991</v>
      </c>
      <c r="F26" s="2159">
        <v>122423.24146766774</v>
      </c>
      <c r="G26" s="2160">
        <v>19.636038413495786</v>
      </c>
      <c r="H26" s="2159">
        <v>61415.879370670766</v>
      </c>
      <c r="I26" s="2158">
        <v>8.2076364982108156</v>
      </c>
      <c r="J26" s="2148"/>
      <c r="R26" s="2149"/>
      <c r="S26" s="2149"/>
      <c r="T26" s="2149"/>
      <c r="U26" s="2149"/>
      <c r="V26" s="2149"/>
      <c r="W26" s="2149"/>
      <c r="X26" s="2149"/>
      <c r="Y26" s="2149"/>
    </row>
    <row r="27" spans="1:25" ht="21" customHeight="1">
      <c r="A27" s="2161" t="s">
        <v>1923</v>
      </c>
      <c r="B27" s="2159">
        <v>28852.098070612497</v>
      </c>
      <c r="C27" s="2159">
        <v>29950.602163832504</v>
      </c>
      <c r="D27" s="2159">
        <v>28445.710194625997</v>
      </c>
      <c r="E27" s="2159">
        <v>31192.271029686497</v>
      </c>
      <c r="F27" s="2159">
        <v>1098.5040932200063</v>
      </c>
      <c r="G27" s="2160">
        <v>3.8073629534030151</v>
      </c>
      <c r="H27" s="2159">
        <v>2746.5608350604998</v>
      </c>
      <c r="I27" s="2158">
        <v>9.6554482776787331</v>
      </c>
      <c r="J27" s="2148"/>
      <c r="R27" s="2149"/>
      <c r="S27" s="2149"/>
      <c r="T27" s="2149"/>
      <c r="U27" s="2149"/>
      <c r="V27" s="2149"/>
      <c r="W27" s="2149"/>
      <c r="X27" s="2149"/>
      <c r="Y27" s="2149"/>
    </row>
    <row r="28" spans="1:25" ht="21" customHeight="1">
      <c r="A28" s="2161" t="s">
        <v>1922</v>
      </c>
      <c r="B28" s="2159">
        <v>18136.464753180004</v>
      </c>
      <c r="C28" s="2159">
        <v>19961.311532130003</v>
      </c>
      <c r="D28" s="2159">
        <v>15779.274189428999</v>
      </c>
      <c r="E28" s="2159">
        <v>14795.776738820001</v>
      </c>
      <c r="F28" s="2159">
        <v>1824.8467789499991</v>
      </c>
      <c r="G28" s="2160">
        <v>10.061755715815757</v>
      </c>
      <c r="H28" s="2159">
        <v>-983.49745060899841</v>
      </c>
      <c r="I28" s="2158">
        <v>-6.232843404596343</v>
      </c>
      <c r="J28" s="2148"/>
      <c r="R28" s="2149"/>
      <c r="S28" s="2149"/>
      <c r="T28" s="2149"/>
      <c r="U28" s="2149"/>
      <c r="V28" s="2149"/>
      <c r="W28" s="2149"/>
      <c r="X28" s="2149"/>
      <c r="Y28" s="2149"/>
    </row>
    <row r="29" spans="1:25" ht="21" customHeight="1">
      <c r="A29" s="2161" t="s">
        <v>1921</v>
      </c>
      <c r="B29" s="2159">
        <v>576473.45578545332</v>
      </c>
      <c r="C29" s="2159">
        <v>695973.34638095112</v>
      </c>
      <c r="D29" s="2159">
        <v>704052.29841299413</v>
      </c>
      <c r="E29" s="2159">
        <v>763705.11439921334</v>
      </c>
      <c r="F29" s="2159">
        <v>119499.8905954978</v>
      </c>
      <c r="G29" s="2160">
        <v>20.729469743351405</v>
      </c>
      <c r="H29" s="2159">
        <v>59652.815986219211</v>
      </c>
      <c r="I29" s="2158">
        <v>8.47278193973413</v>
      </c>
      <c r="R29" s="2149"/>
      <c r="S29" s="2149"/>
      <c r="T29" s="2149"/>
      <c r="U29" s="2149"/>
      <c r="V29" s="2149"/>
      <c r="W29" s="2149"/>
      <c r="X29" s="2149"/>
      <c r="Y29" s="2149"/>
    </row>
    <row r="30" spans="1:25" ht="21" customHeight="1">
      <c r="A30" s="2161" t="s">
        <v>1920</v>
      </c>
      <c r="B30" s="2159">
        <v>8529.5151950600011</v>
      </c>
      <c r="C30" s="2159">
        <v>5652.3444350900018</v>
      </c>
      <c r="D30" s="2159">
        <v>7882.4433156699988</v>
      </c>
      <c r="E30" s="2159">
        <v>11250.791472160001</v>
      </c>
      <c r="F30" s="2159">
        <v>-2877.1707599699994</v>
      </c>
      <c r="G30" s="2160">
        <v>-33.731937796844029</v>
      </c>
      <c r="H30" s="2159">
        <v>3368.3481564900021</v>
      </c>
      <c r="I30" s="2158">
        <v>42.732285176017101</v>
      </c>
      <c r="R30" s="2149"/>
      <c r="S30" s="2149"/>
      <c r="T30" s="2149"/>
      <c r="U30" s="2149"/>
      <c r="V30" s="2149"/>
      <c r="W30" s="2149"/>
      <c r="X30" s="2149"/>
      <c r="Y30" s="2149"/>
    </row>
    <row r="31" spans="1:25" ht="21" customHeight="1">
      <c r="A31" s="2161" t="s">
        <v>1919</v>
      </c>
      <c r="B31" s="2159">
        <v>9368.2867066500021</v>
      </c>
      <c r="C31" s="2159">
        <v>18271.253543025199</v>
      </c>
      <c r="D31" s="2159">
        <v>12385.409335430004</v>
      </c>
      <c r="E31" s="2159">
        <v>14168.296427533003</v>
      </c>
      <c r="F31" s="2159">
        <v>8902.9668363751971</v>
      </c>
      <c r="G31" s="2160">
        <v>95.033031280474148</v>
      </c>
      <c r="H31" s="2159">
        <v>1782.8870921029993</v>
      </c>
      <c r="I31" s="2158">
        <v>14.395059895217424</v>
      </c>
      <c r="R31" s="2149"/>
      <c r="S31" s="2149"/>
      <c r="T31" s="2149"/>
      <c r="U31" s="2149"/>
      <c r="V31" s="2149"/>
      <c r="W31" s="2149"/>
      <c r="X31" s="2149"/>
      <c r="Y31" s="2149"/>
    </row>
    <row r="32" spans="1:25" ht="21" customHeight="1">
      <c r="A32" s="2161" t="s">
        <v>1918</v>
      </c>
      <c r="B32" s="2159">
        <v>558575.65388374322</v>
      </c>
      <c r="C32" s="2159">
        <v>672049.74840283592</v>
      </c>
      <c r="D32" s="2159">
        <v>683784.44576189411</v>
      </c>
      <c r="E32" s="2159">
        <v>738286.02649952029</v>
      </c>
      <c r="F32" s="2159">
        <v>113474.0945190927</v>
      </c>
      <c r="G32" s="2160">
        <v>20.314901612720512</v>
      </c>
      <c r="H32" s="2159">
        <v>54501.58073762618</v>
      </c>
      <c r="I32" s="2158">
        <v>7.9705791898935061</v>
      </c>
      <c r="R32" s="2149"/>
      <c r="S32" s="2149"/>
      <c r="T32" s="2149"/>
      <c r="U32" s="2149"/>
      <c r="V32" s="2149"/>
      <c r="W32" s="2149"/>
      <c r="X32" s="2149"/>
      <c r="Y32" s="2149"/>
    </row>
    <row r="33" spans="1:25" s="2148" customFormat="1" ht="21" customHeight="1">
      <c r="A33" s="2157" t="s">
        <v>1917</v>
      </c>
      <c r="B33" s="2155">
        <v>35588.953027245014</v>
      </c>
      <c r="C33" s="2155">
        <v>48517.041940822986</v>
      </c>
      <c r="D33" s="2155">
        <v>51516.648589009979</v>
      </c>
      <c r="E33" s="2155">
        <v>58514.833681151984</v>
      </c>
      <c r="F33" s="2155">
        <v>12928.088913577973</v>
      </c>
      <c r="G33" s="2156">
        <v>36.326128795305983</v>
      </c>
      <c r="H33" s="2155">
        <v>6998.1850921420046</v>
      </c>
      <c r="I33" s="2154">
        <v>13.584317465936484</v>
      </c>
      <c r="R33" s="2149"/>
      <c r="S33" s="2149"/>
      <c r="T33" s="2149"/>
      <c r="U33" s="2149"/>
      <c r="V33" s="2149"/>
      <c r="W33" s="2149"/>
      <c r="X33" s="2149"/>
      <c r="Y33" s="2149"/>
    </row>
    <row r="34" spans="1:25" ht="21" customHeight="1">
      <c r="A34" s="2161" t="s">
        <v>1916</v>
      </c>
      <c r="B34" s="2159">
        <v>1112.0585332400001</v>
      </c>
      <c r="C34" s="2159">
        <v>2015.3928846999997</v>
      </c>
      <c r="D34" s="2159">
        <v>5629.3903442899991</v>
      </c>
      <c r="E34" s="2159">
        <v>4883.2705125699995</v>
      </c>
      <c r="F34" s="2159">
        <v>903.33435145999965</v>
      </c>
      <c r="G34" s="2160">
        <v>81.230827736029397</v>
      </c>
      <c r="H34" s="2159">
        <v>-746.11983171999964</v>
      </c>
      <c r="I34" s="2158">
        <v>-13.254007735967424</v>
      </c>
      <c r="J34" s="2148"/>
      <c r="R34" s="2149"/>
      <c r="S34" s="2149"/>
      <c r="T34" s="2149"/>
      <c r="U34" s="2149"/>
      <c r="V34" s="2149"/>
      <c r="W34" s="2149"/>
      <c r="X34" s="2149"/>
      <c r="Y34" s="2149"/>
    </row>
    <row r="35" spans="1:25" ht="21" customHeight="1">
      <c r="A35" s="2161" t="s">
        <v>1915</v>
      </c>
      <c r="B35" s="2159">
        <v>34476.894494005013</v>
      </c>
      <c r="C35" s="2159">
        <v>46501.649056122988</v>
      </c>
      <c r="D35" s="2159">
        <v>45887.258244719982</v>
      </c>
      <c r="E35" s="2159">
        <v>53631.563168581983</v>
      </c>
      <c r="F35" s="2159">
        <v>12024.754562117974</v>
      </c>
      <c r="G35" s="2160">
        <v>34.877719523749128</v>
      </c>
      <c r="H35" s="2159">
        <v>7744.3049238620006</v>
      </c>
      <c r="I35" s="2158">
        <v>16.876808988153261</v>
      </c>
      <c r="J35" s="2148"/>
      <c r="R35" s="2149"/>
      <c r="S35" s="2149"/>
      <c r="T35" s="2149"/>
      <c r="U35" s="2149"/>
      <c r="V35" s="2149"/>
      <c r="W35" s="2149"/>
      <c r="X35" s="2149"/>
      <c r="Y35" s="2149"/>
    </row>
    <row r="36" spans="1:25" ht="21" customHeight="1">
      <c r="A36" s="2161" t="s">
        <v>1914</v>
      </c>
      <c r="B36" s="2159">
        <v>33807.830098305007</v>
      </c>
      <c r="C36" s="2159">
        <v>45911.540102242987</v>
      </c>
      <c r="D36" s="2159">
        <v>44646.065853389984</v>
      </c>
      <c r="E36" s="2159">
        <v>52217.351671371987</v>
      </c>
      <c r="F36" s="2159">
        <v>12103.71000393798</v>
      </c>
      <c r="G36" s="2160">
        <v>35.801499146036036</v>
      </c>
      <c r="H36" s="2159">
        <v>7571.2858179820032</v>
      </c>
      <c r="I36" s="2158">
        <v>16.958461340904719</v>
      </c>
      <c r="J36" s="2148"/>
      <c r="R36" s="2149"/>
      <c r="S36" s="2149"/>
      <c r="T36" s="2149"/>
      <c r="U36" s="2149"/>
      <c r="V36" s="2149"/>
      <c r="W36" s="2149"/>
      <c r="X36" s="2149"/>
      <c r="Y36" s="2149"/>
    </row>
    <row r="37" spans="1:25" ht="21" customHeight="1">
      <c r="A37" s="2161" t="s">
        <v>1913</v>
      </c>
      <c r="B37" s="2159">
        <v>141.45768526000001</v>
      </c>
      <c r="C37" s="2159">
        <v>2.378721E-2</v>
      </c>
      <c r="D37" s="2159">
        <v>1.1243279999999894E-2</v>
      </c>
      <c r="E37" s="2159">
        <v>24.866874279999998</v>
      </c>
      <c r="F37" s="2159">
        <v>-141.43389805000001</v>
      </c>
      <c r="G37" s="2160">
        <v>-99.983184222224281</v>
      </c>
      <c r="H37" s="2159">
        <v>24.855630999999999</v>
      </c>
      <c r="I37" s="2158">
        <v>221070.99529674824</v>
      </c>
      <c r="J37" s="2148"/>
      <c r="R37" s="2149"/>
      <c r="S37" s="2149"/>
      <c r="T37" s="2149"/>
      <c r="U37" s="2149"/>
      <c r="V37" s="2149"/>
      <c r="W37" s="2149"/>
      <c r="X37" s="2149"/>
      <c r="Y37" s="2149"/>
    </row>
    <row r="38" spans="1:25" ht="21" customHeight="1">
      <c r="A38" s="2161" t="s">
        <v>1912</v>
      </c>
      <c r="B38" s="2159">
        <v>312.08264384000006</v>
      </c>
      <c r="C38" s="2159">
        <v>280.69859598000005</v>
      </c>
      <c r="D38" s="2159">
        <v>971.26492418999999</v>
      </c>
      <c r="E38" s="2159">
        <v>1241.7264044999999</v>
      </c>
      <c r="F38" s="2159">
        <v>-31.38404786000001</v>
      </c>
      <c r="G38" s="2160">
        <v>-10.056325937846811</v>
      </c>
      <c r="H38" s="2159">
        <v>270.46148030999996</v>
      </c>
      <c r="I38" s="2158">
        <v>27.846313974074079</v>
      </c>
      <c r="J38" s="2148"/>
      <c r="R38" s="2149"/>
      <c r="S38" s="2149"/>
      <c r="T38" s="2149"/>
      <c r="U38" s="2149"/>
      <c r="V38" s="2149"/>
      <c r="W38" s="2149"/>
      <c r="X38" s="2149"/>
      <c r="Y38" s="2149"/>
    </row>
    <row r="39" spans="1:25" ht="21" customHeight="1">
      <c r="A39" s="2161" t="s">
        <v>1911</v>
      </c>
      <c r="B39" s="2159">
        <v>215.52406659999997</v>
      </c>
      <c r="C39" s="2159">
        <v>309.38657068999987</v>
      </c>
      <c r="D39" s="2159">
        <v>269.91622386000006</v>
      </c>
      <c r="E39" s="2159">
        <v>147.61821843000001</v>
      </c>
      <c r="F39" s="2159">
        <v>93.862504089999902</v>
      </c>
      <c r="G39" s="2160">
        <v>43.550822685711104</v>
      </c>
      <c r="H39" s="2159">
        <v>-122.29800543000005</v>
      </c>
      <c r="I39" s="2158">
        <v>-45.309616325039237</v>
      </c>
      <c r="J39" s="2148"/>
      <c r="R39" s="2149"/>
      <c r="S39" s="2149"/>
      <c r="T39" s="2149"/>
      <c r="U39" s="2149"/>
      <c r="V39" s="2149"/>
      <c r="W39" s="2149"/>
      <c r="X39" s="2149"/>
      <c r="Y39" s="2149"/>
    </row>
    <row r="40" spans="1:25" s="2148" customFormat="1" ht="21" customHeight="1">
      <c r="A40" s="2157" t="s">
        <v>1910</v>
      </c>
      <c r="B40" s="2155">
        <v>199590.12268206503</v>
      </c>
      <c r="C40" s="2155">
        <v>192321.76693307745</v>
      </c>
      <c r="D40" s="2155">
        <v>197228.41337452023</v>
      </c>
      <c r="E40" s="2155">
        <v>188417.9650267282</v>
      </c>
      <c r="F40" s="2155">
        <v>-7268.355748987582</v>
      </c>
      <c r="G40" s="2156">
        <v>-3.6416410047333017</v>
      </c>
      <c r="H40" s="2155">
        <v>-8810.4483477920294</v>
      </c>
      <c r="I40" s="2154">
        <v>-4.4671293537517469</v>
      </c>
      <c r="R40" s="2149"/>
      <c r="S40" s="2149"/>
      <c r="T40" s="2149"/>
      <c r="U40" s="2149"/>
      <c r="V40" s="2149"/>
      <c r="W40" s="2149"/>
      <c r="X40" s="2149"/>
      <c r="Y40" s="2149"/>
    </row>
    <row r="41" spans="1:25" ht="21" customHeight="1">
      <c r="A41" s="2161" t="s">
        <v>1909</v>
      </c>
      <c r="B41" s="2159">
        <v>3144.6138702600006</v>
      </c>
      <c r="C41" s="2159">
        <v>3218.9960403200007</v>
      </c>
      <c r="D41" s="2159">
        <v>3151.1695327500006</v>
      </c>
      <c r="E41" s="2159">
        <v>4232.9491316800004</v>
      </c>
      <c r="F41" s="2159">
        <v>74.382170060000135</v>
      </c>
      <c r="G41" s="2160">
        <v>2.3653832594031687</v>
      </c>
      <c r="H41" s="2159">
        <v>1081.7795989299998</v>
      </c>
      <c r="I41" s="2158">
        <v>34.329463638407908</v>
      </c>
      <c r="J41" s="2148"/>
      <c r="R41" s="2149"/>
      <c r="S41" s="2149"/>
      <c r="T41" s="2149"/>
      <c r="U41" s="2149"/>
      <c r="V41" s="2149"/>
      <c r="W41" s="2149"/>
      <c r="X41" s="2149"/>
      <c r="Y41" s="2149"/>
    </row>
    <row r="42" spans="1:25" ht="21" customHeight="1">
      <c r="A42" s="2161" t="s">
        <v>1908</v>
      </c>
      <c r="B42" s="2159">
        <v>147144.30289026798</v>
      </c>
      <c r="C42" s="2159">
        <v>144239.41586716799</v>
      </c>
      <c r="D42" s="2159">
        <v>148915.37338679802</v>
      </c>
      <c r="E42" s="2159">
        <v>138715.35763740801</v>
      </c>
      <c r="F42" s="2159">
        <v>-2904.8870230999892</v>
      </c>
      <c r="G42" s="2160">
        <v>-1.9741756670431827</v>
      </c>
      <c r="H42" s="2159">
        <v>-10200.015749390004</v>
      </c>
      <c r="I42" s="2158">
        <v>-6.8495384441578944</v>
      </c>
      <c r="J42" s="2148"/>
      <c r="R42" s="2149"/>
      <c r="S42" s="2149"/>
      <c r="T42" s="2149"/>
      <c r="U42" s="2149"/>
      <c r="V42" s="2149"/>
      <c r="W42" s="2149"/>
      <c r="X42" s="2149"/>
      <c r="Y42" s="2149"/>
    </row>
    <row r="43" spans="1:25" ht="21" customHeight="1">
      <c r="A43" s="2161" t="s">
        <v>1907</v>
      </c>
      <c r="B43" s="2159">
        <v>32724.426362939997</v>
      </c>
      <c r="C43" s="2159">
        <v>32630.636615149488</v>
      </c>
      <c r="D43" s="2159">
        <v>31948.361685632102</v>
      </c>
      <c r="E43" s="2159">
        <v>31991.262244239781</v>
      </c>
      <c r="F43" s="2159">
        <v>-93.789747790509864</v>
      </c>
      <c r="G43" s="2160">
        <v>-0.28660471157020978</v>
      </c>
      <c r="H43" s="2159">
        <v>42.900558607678249</v>
      </c>
      <c r="I43" s="2158">
        <v>0.13428093443355374</v>
      </c>
      <c r="J43" s="2148"/>
      <c r="R43" s="2149"/>
      <c r="S43" s="2149"/>
      <c r="T43" s="2149"/>
      <c r="U43" s="2149"/>
      <c r="V43" s="2149"/>
      <c r="W43" s="2149"/>
      <c r="X43" s="2149"/>
      <c r="Y43" s="2149"/>
    </row>
    <row r="44" spans="1:25" ht="21" customHeight="1">
      <c r="A44" s="2161" t="s">
        <v>1906</v>
      </c>
      <c r="B44" s="2159">
        <v>3388.4732598870542</v>
      </c>
      <c r="C44" s="2159">
        <v>1501.6487526699902</v>
      </c>
      <c r="D44" s="2159">
        <v>1202.8379020401158</v>
      </c>
      <c r="E44" s="2159">
        <v>1086.84909586</v>
      </c>
      <c r="F44" s="2159">
        <v>-1886.8245072170639</v>
      </c>
      <c r="G44" s="2160">
        <v>-55.683618033921157</v>
      </c>
      <c r="H44" s="2159">
        <v>-115.98880618011572</v>
      </c>
      <c r="I44" s="2158">
        <v>-9.6429291081856334</v>
      </c>
      <c r="J44" s="2148"/>
      <c r="R44" s="2149"/>
      <c r="S44" s="2149"/>
      <c r="T44" s="2149"/>
      <c r="U44" s="2149"/>
      <c r="V44" s="2149"/>
      <c r="W44" s="2149"/>
      <c r="X44" s="2149"/>
      <c r="Y44" s="2149"/>
    </row>
    <row r="45" spans="1:25" ht="21" customHeight="1">
      <c r="A45" s="2161" t="s">
        <v>1905</v>
      </c>
      <c r="B45" s="2159">
        <v>13188.30629871</v>
      </c>
      <c r="C45" s="2159">
        <v>10731.069657769998</v>
      </c>
      <c r="D45" s="2159">
        <v>12010.670867300001</v>
      </c>
      <c r="E45" s="2159">
        <v>12391.546917540409</v>
      </c>
      <c r="F45" s="2159">
        <v>-2457.236640940002</v>
      </c>
      <c r="G45" s="2160">
        <v>-18.63193487688676</v>
      </c>
      <c r="H45" s="2159">
        <v>380.87605024040749</v>
      </c>
      <c r="I45" s="2158">
        <v>3.1711471777764935</v>
      </c>
      <c r="J45" s="2148"/>
      <c r="R45" s="2149"/>
      <c r="S45" s="2149"/>
      <c r="T45" s="2149"/>
      <c r="U45" s="2149"/>
      <c r="V45" s="2149"/>
      <c r="W45" s="2149"/>
      <c r="X45" s="2149"/>
      <c r="Y45" s="2149"/>
    </row>
    <row r="46" spans="1:25" s="2148" customFormat="1" ht="21" customHeight="1">
      <c r="A46" s="2157" t="s">
        <v>1904</v>
      </c>
      <c r="B46" s="2155">
        <v>5678.3964002168004</v>
      </c>
      <c r="C46" s="2155">
        <v>6346.0599811060038</v>
      </c>
      <c r="D46" s="2155">
        <v>6222.669667278853</v>
      </c>
      <c r="E46" s="2155">
        <v>7734.7582254058661</v>
      </c>
      <c r="F46" s="2155">
        <v>667.66358088920333</v>
      </c>
      <c r="G46" s="2156">
        <v>11.757960061818016</v>
      </c>
      <c r="H46" s="2155">
        <v>1512.0885581270131</v>
      </c>
      <c r="I46" s="2154">
        <v>24.299675846174924</v>
      </c>
      <c r="R46" s="2149"/>
      <c r="S46" s="2149"/>
      <c r="T46" s="2149"/>
      <c r="U46" s="2149"/>
      <c r="V46" s="2149"/>
      <c r="W46" s="2149"/>
      <c r="X46" s="2149"/>
      <c r="Y46" s="2149"/>
    </row>
    <row r="47" spans="1:25" s="2148" customFormat="1" ht="21" customHeight="1">
      <c r="A47" s="2157" t="s">
        <v>1903</v>
      </c>
      <c r="B47" s="2155">
        <v>118852.3985824017</v>
      </c>
      <c r="C47" s="2155">
        <v>131127.80941393634</v>
      </c>
      <c r="D47" s="2155">
        <v>136269.3650937792</v>
      </c>
      <c r="E47" s="2155">
        <v>162203.67563752839</v>
      </c>
      <c r="F47" s="2155">
        <v>12275.410831534638</v>
      </c>
      <c r="G47" s="2156">
        <v>10.328281951351583</v>
      </c>
      <c r="H47" s="2155">
        <v>25934.31054374919</v>
      </c>
      <c r="I47" s="2154">
        <v>19.031651410352914</v>
      </c>
      <c r="K47" s="1907"/>
      <c r="L47" s="1907"/>
      <c r="M47" s="1907"/>
      <c r="N47" s="1907"/>
      <c r="O47" s="1907"/>
      <c r="P47" s="1907"/>
      <c r="Q47" s="1907"/>
      <c r="R47" s="2149"/>
      <c r="S47" s="2149"/>
      <c r="T47" s="2149"/>
      <c r="U47" s="2149"/>
      <c r="V47" s="2149"/>
      <c r="W47" s="2149"/>
      <c r="X47" s="2149"/>
      <c r="Y47" s="2149"/>
    </row>
    <row r="48" spans="1:25" ht="21" customHeight="1" thickBot="1">
      <c r="A48" s="2153" t="s">
        <v>253</v>
      </c>
      <c r="B48" s="2151">
        <v>5167173.05466168</v>
      </c>
      <c r="C48" s="2151">
        <v>5534777.0464931596</v>
      </c>
      <c r="D48" s="2151">
        <v>5592070.2715657977</v>
      </c>
      <c r="E48" s="2151">
        <v>5905363.3673225828</v>
      </c>
      <c r="F48" s="2151">
        <v>367603.99183147965</v>
      </c>
      <c r="G48" s="2152">
        <v>7.114218702232888</v>
      </c>
      <c r="H48" s="2151">
        <v>313293.09575678571</v>
      </c>
      <c r="I48" s="2150">
        <v>5.6024527686963888</v>
      </c>
      <c r="R48" s="2149"/>
      <c r="S48" s="2149"/>
      <c r="T48" s="2149"/>
      <c r="U48" s="2149"/>
      <c r="V48" s="2149"/>
      <c r="W48" s="2149"/>
      <c r="X48" s="2149"/>
      <c r="Y48" s="2149"/>
    </row>
    <row r="49" spans="1:8" ht="21" customHeight="1" thickTop="1">
      <c r="A49" s="1923" t="s">
        <v>1686</v>
      </c>
      <c r="B49" s="1912"/>
      <c r="C49" s="1912"/>
      <c r="D49" s="1912"/>
      <c r="E49" s="1912"/>
      <c r="F49" s="1912"/>
      <c r="H49" s="1912"/>
    </row>
    <row r="51" spans="1:8">
      <c r="B51" s="1912"/>
      <c r="C51" s="1912"/>
      <c r="D51" s="1912"/>
      <c r="E51" s="1912"/>
    </row>
    <row r="52" spans="1:8">
      <c r="B52" s="1912"/>
      <c r="C52" s="1912"/>
      <c r="D52" s="1912"/>
      <c r="E52" s="1912"/>
    </row>
    <row r="54" spans="1:8">
      <c r="B54" s="1912"/>
      <c r="C54" s="1912"/>
      <c r="D54" s="1912"/>
      <c r="E54" s="1912"/>
    </row>
    <row r="55" spans="1:8">
      <c r="B55" s="1912"/>
      <c r="C55" s="1912"/>
      <c r="D55" s="1912"/>
      <c r="E55" s="1912"/>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2"/>
  <sheetViews>
    <sheetView showGridLines="0" zoomScale="89" zoomScaleNormal="89" workbookViewId="0">
      <selection activeCell="A2" sqref="A2:I2"/>
    </sheetView>
  </sheetViews>
  <sheetFormatPr defaultRowHeight="15.75"/>
  <cols>
    <col min="1" max="1" width="60.85546875" style="1907" customWidth="1"/>
    <col min="2" max="2" width="11.85546875" style="1907" customWidth="1"/>
    <col min="3" max="4" width="12.42578125" style="1907" customWidth="1"/>
    <col min="5" max="5" width="12.5703125" style="1907" customWidth="1"/>
    <col min="6" max="6" width="10.7109375" style="1907" customWidth="1"/>
    <col min="7" max="7" width="9.85546875" style="1907" customWidth="1"/>
    <col min="8" max="8" width="10.7109375" style="1907" customWidth="1"/>
    <col min="9" max="9" width="9.7109375" style="1907" customWidth="1"/>
    <col min="10" max="11" width="9.140625" style="1907"/>
    <col min="12" max="13" width="9.5703125" style="1907" bestFit="1" customWidth="1"/>
    <col min="14" max="258" width="9.140625" style="1907"/>
    <col min="259" max="259" width="55" style="1907" customWidth="1"/>
    <col min="260" max="260" width="9.42578125" style="1907" bestFit="1" customWidth="1"/>
    <col min="261" max="261" width="9.42578125" style="1907" customWidth="1"/>
    <col min="262" max="262" width="9.42578125" style="1907" bestFit="1" customWidth="1"/>
    <col min="263" max="263" width="9.42578125" style="1907" customWidth="1"/>
    <col min="264" max="264" width="8.42578125" style="1907" bestFit="1" customWidth="1"/>
    <col min="265" max="265" width="7.140625" style="1907" bestFit="1" customWidth="1"/>
    <col min="266" max="266" width="8.42578125" style="1907" bestFit="1" customWidth="1"/>
    <col min="267" max="267" width="6.85546875" style="1907" customWidth="1"/>
    <col min="268" max="514" width="9.140625" style="1907"/>
    <col min="515" max="515" width="55" style="1907" customWidth="1"/>
    <col min="516" max="516" width="9.42578125" style="1907" bestFit="1" customWidth="1"/>
    <col min="517" max="517" width="9.42578125" style="1907" customWidth="1"/>
    <col min="518" max="518" width="9.42578125" style="1907" bestFit="1" customWidth="1"/>
    <col min="519" max="519" width="9.42578125" style="1907" customWidth="1"/>
    <col min="520" max="520" width="8.42578125" style="1907" bestFit="1" customWidth="1"/>
    <col min="521" max="521" width="7.140625" style="1907" bestFit="1" customWidth="1"/>
    <col min="522" max="522" width="8.42578125" style="1907" bestFit="1" customWidth="1"/>
    <col min="523" max="523" width="6.85546875" style="1907" customWidth="1"/>
    <col min="524" max="770" width="9.140625" style="1907"/>
    <col min="771" max="771" width="55" style="1907" customWidth="1"/>
    <col min="772" max="772" width="9.42578125" style="1907" bestFit="1" customWidth="1"/>
    <col min="773" max="773" width="9.42578125" style="1907" customWidth="1"/>
    <col min="774" max="774" width="9.42578125" style="1907" bestFit="1" customWidth="1"/>
    <col min="775" max="775" width="9.42578125" style="1907" customWidth="1"/>
    <col min="776" max="776" width="8.42578125" style="1907" bestFit="1" customWidth="1"/>
    <col min="777" max="777" width="7.140625" style="1907" bestFit="1" customWidth="1"/>
    <col min="778" max="778" width="8.42578125" style="1907" bestFit="1" customWidth="1"/>
    <col min="779" max="779" width="6.85546875" style="1907" customWidth="1"/>
    <col min="780" max="1026" width="9.140625" style="1907"/>
    <col min="1027" max="1027" width="55" style="1907" customWidth="1"/>
    <col min="1028" max="1028" width="9.42578125" style="1907" bestFit="1" customWidth="1"/>
    <col min="1029" max="1029" width="9.42578125" style="1907" customWidth="1"/>
    <col min="1030" max="1030" width="9.42578125" style="1907" bestFit="1" customWidth="1"/>
    <col min="1031" max="1031" width="9.42578125" style="1907" customWidth="1"/>
    <col min="1032" max="1032" width="8.42578125" style="1907" bestFit="1" customWidth="1"/>
    <col min="1033" max="1033" width="7.140625" style="1907" bestFit="1" customWidth="1"/>
    <col min="1034" max="1034" width="8.42578125" style="1907" bestFit="1" customWidth="1"/>
    <col min="1035" max="1035" width="6.85546875" style="1907" customWidth="1"/>
    <col min="1036" max="1282" width="9.140625" style="1907"/>
    <col min="1283" max="1283" width="55" style="1907" customWidth="1"/>
    <col min="1284" max="1284" width="9.42578125" style="1907" bestFit="1" customWidth="1"/>
    <col min="1285" max="1285" width="9.42578125" style="1907" customWidth="1"/>
    <col min="1286" max="1286" width="9.42578125" style="1907" bestFit="1" customWidth="1"/>
    <col min="1287" max="1287" width="9.42578125" style="1907" customWidth="1"/>
    <col min="1288" max="1288" width="8.42578125" style="1907" bestFit="1" customWidth="1"/>
    <col min="1289" max="1289" width="7.140625" style="1907" bestFit="1" customWidth="1"/>
    <col min="1290" max="1290" width="8.42578125" style="1907" bestFit="1" customWidth="1"/>
    <col min="1291" max="1291" width="6.85546875" style="1907" customWidth="1"/>
    <col min="1292" max="1538" width="9.140625" style="1907"/>
    <col min="1539" max="1539" width="55" style="1907" customWidth="1"/>
    <col min="1540" max="1540" width="9.42578125" style="1907" bestFit="1" customWidth="1"/>
    <col min="1541" max="1541" width="9.42578125" style="1907" customWidth="1"/>
    <col min="1542" max="1542" width="9.42578125" style="1907" bestFit="1" customWidth="1"/>
    <col min="1543" max="1543" width="9.42578125" style="1907" customWidth="1"/>
    <col min="1544" max="1544" width="8.42578125" style="1907" bestFit="1" customWidth="1"/>
    <col min="1545" max="1545" width="7.140625" style="1907" bestFit="1" customWidth="1"/>
    <col min="1546" max="1546" width="8.42578125" style="1907" bestFit="1" customWidth="1"/>
    <col min="1547" max="1547" width="6.85546875" style="1907" customWidth="1"/>
    <col min="1548" max="1794" width="9.140625" style="1907"/>
    <col min="1795" max="1795" width="55" style="1907" customWidth="1"/>
    <col min="1796" max="1796" width="9.42578125" style="1907" bestFit="1" customWidth="1"/>
    <col min="1797" max="1797" width="9.42578125" style="1907" customWidth="1"/>
    <col min="1798" max="1798" width="9.42578125" style="1907" bestFit="1" customWidth="1"/>
    <col min="1799" max="1799" width="9.42578125" style="1907" customWidth="1"/>
    <col min="1800" max="1800" width="8.42578125" style="1907" bestFit="1" customWidth="1"/>
    <col min="1801" max="1801" width="7.140625" style="1907" bestFit="1" customWidth="1"/>
    <col min="1802" max="1802" width="8.42578125" style="1907" bestFit="1" customWidth="1"/>
    <col min="1803" max="1803" width="6.85546875" style="1907" customWidth="1"/>
    <col min="1804" max="2050" width="9.140625" style="1907"/>
    <col min="2051" max="2051" width="55" style="1907" customWidth="1"/>
    <col min="2052" max="2052" width="9.42578125" style="1907" bestFit="1" customWidth="1"/>
    <col min="2053" max="2053" width="9.42578125" style="1907" customWidth="1"/>
    <col min="2054" max="2054" width="9.42578125" style="1907" bestFit="1" customWidth="1"/>
    <col min="2055" max="2055" width="9.42578125" style="1907" customWidth="1"/>
    <col min="2056" max="2056" width="8.42578125" style="1907" bestFit="1" customWidth="1"/>
    <col min="2057" max="2057" width="7.140625" style="1907" bestFit="1" customWidth="1"/>
    <col min="2058" max="2058" width="8.42578125" style="1907" bestFit="1" customWidth="1"/>
    <col min="2059" max="2059" width="6.85546875" style="1907" customWidth="1"/>
    <col min="2060" max="2306" width="9.140625" style="1907"/>
    <col min="2307" max="2307" width="55" style="1907" customWidth="1"/>
    <col min="2308" max="2308" width="9.42578125" style="1907" bestFit="1" customWidth="1"/>
    <col min="2309" max="2309" width="9.42578125" style="1907" customWidth="1"/>
    <col min="2310" max="2310" width="9.42578125" style="1907" bestFit="1" customWidth="1"/>
    <col min="2311" max="2311" width="9.42578125" style="1907" customWidth="1"/>
    <col min="2312" max="2312" width="8.42578125" style="1907" bestFit="1" customWidth="1"/>
    <col min="2313" max="2313" width="7.140625" style="1907" bestFit="1" customWidth="1"/>
    <col min="2314" max="2314" width="8.42578125" style="1907" bestFit="1" customWidth="1"/>
    <col min="2315" max="2315" width="6.85546875" style="1907" customWidth="1"/>
    <col min="2316" max="2562" width="9.140625" style="1907"/>
    <col min="2563" max="2563" width="55" style="1907" customWidth="1"/>
    <col min="2564" max="2564" width="9.42578125" style="1907" bestFit="1" customWidth="1"/>
    <col min="2565" max="2565" width="9.42578125" style="1907" customWidth="1"/>
    <col min="2566" max="2566" width="9.42578125" style="1907" bestFit="1" customWidth="1"/>
    <col min="2567" max="2567" width="9.42578125" style="1907" customWidth="1"/>
    <col min="2568" max="2568" width="8.42578125" style="1907" bestFit="1" customWidth="1"/>
    <col min="2569" max="2569" width="7.140625" style="1907" bestFit="1" customWidth="1"/>
    <col min="2570" max="2570" width="8.42578125" style="1907" bestFit="1" customWidth="1"/>
    <col min="2571" max="2571" width="6.85546875" style="1907" customWidth="1"/>
    <col min="2572" max="2818" width="9.140625" style="1907"/>
    <col min="2819" max="2819" width="55" style="1907" customWidth="1"/>
    <col min="2820" max="2820" width="9.42578125" style="1907" bestFit="1" customWidth="1"/>
    <col min="2821" max="2821" width="9.42578125" style="1907" customWidth="1"/>
    <col min="2822" max="2822" width="9.42578125" style="1907" bestFit="1" customWidth="1"/>
    <col min="2823" max="2823" width="9.42578125" style="1907" customWidth="1"/>
    <col min="2824" max="2824" width="8.42578125" style="1907" bestFit="1" customWidth="1"/>
    <col min="2825" max="2825" width="7.140625" style="1907" bestFit="1" customWidth="1"/>
    <col min="2826" max="2826" width="8.42578125" style="1907" bestFit="1" customWidth="1"/>
    <col min="2827" max="2827" width="6.85546875" style="1907" customWidth="1"/>
    <col min="2828" max="3074" width="9.140625" style="1907"/>
    <col min="3075" max="3075" width="55" style="1907" customWidth="1"/>
    <col min="3076" max="3076" width="9.42578125" style="1907" bestFit="1" customWidth="1"/>
    <col min="3077" max="3077" width="9.42578125" style="1907" customWidth="1"/>
    <col min="3078" max="3078" width="9.42578125" style="1907" bestFit="1" customWidth="1"/>
    <col min="3079" max="3079" width="9.42578125" style="1907" customWidth="1"/>
    <col min="3080" max="3080" width="8.42578125" style="1907" bestFit="1" customWidth="1"/>
    <col min="3081" max="3081" width="7.140625" style="1907" bestFit="1" customWidth="1"/>
    <col min="3082" max="3082" width="8.42578125" style="1907" bestFit="1" customWidth="1"/>
    <col min="3083" max="3083" width="6.85546875" style="1907" customWidth="1"/>
    <col min="3084" max="3330" width="9.140625" style="1907"/>
    <col min="3331" max="3331" width="55" style="1907" customWidth="1"/>
    <col min="3332" max="3332" width="9.42578125" style="1907" bestFit="1" customWidth="1"/>
    <col min="3333" max="3333" width="9.42578125" style="1907" customWidth="1"/>
    <col min="3334" max="3334" width="9.42578125" style="1907" bestFit="1" customWidth="1"/>
    <col min="3335" max="3335" width="9.42578125" style="1907" customWidth="1"/>
    <col min="3336" max="3336" width="8.42578125" style="1907" bestFit="1" customWidth="1"/>
    <col min="3337" max="3337" width="7.140625" style="1907" bestFit="1" customWidth="1"/>
    <col min="3338" max="3338" width="8.42578125" style="1907" bestFit="1" customWidth="1"/>
    <col min="3339" max="3339" width="6.85546875" style="1907" customWidth="1"/>
    <col min="3340" max="3586" width="9.140625" style="1907"/>
    <col min="3587" max="3587" width="55" style="1907" customWidth="1"/>
    <col min="3588" max="3588" width="9.42578125" style="1907" bestFit="1" customWidth="1"/>
    <col min="3589" max="3589" width="9.42578125" style="1907" customWidth="1"/>
    <col min="3590" max="3590" width="9.42578125" style="1907" bestFit="1" customWidth="1"/>
    <col min="3591" max="3591" width="9.42578125" style="1907" customWidth="1"/>
    <col min="3592" max="3592" width="8.42578125" style="1907" bestFit="1" customWidth="1"/>
    <col min="3593" max="3593" width="7.140625" style="1907" bestFit="1" customWidth="1"/>
    <col min="3594" max="3594" width="8.42578125" style="1907" bestFit="1" customWidth="1"/>
    <col min="3595" max="3595" width="6.85546875" style="1907" customWidth="1"/>
    <col min="3596" max="3842" width="9.140625" style="1907"/>
    <col min="3843" max="3843" width="55" style="1907" customWidth="1"/>
    <col min="3844" max="3844" width="9.42578125" style="1907" bestFit="1" customWidth="1"/>
    <col min="3845" max="3845" width="9.42578125" style="1907" customWidth="1"/>
    <col min="3846" max="3846" width="9.42578125" style="1907" bestFit="1" customWidth="1"/>
    <col min="3847" max="3847" width="9.42578125" style="1907" customWidth="1"/>
    <col min="3848" max="3848" width="8.42578125" style="1907" bestFit="1" customWidth="1"/>
    <col min="3849" max="3849" width="7.140625" style="1907" bestFit="1" customWidth="1"/>
    <col min="3850" max="3850" width="8.42578125" style="1907" bestFit="1" customWidth="1"/>
    <col min="3851" max="3851" width="6.85546875" style="1907" customWidth="1"/>
    <col min="3852" max="4098" width="9.140625" style="1907"/>
    <col min="4099" max="4099" width="55" style="1907" customWidth="1"/>
    <col min="4100" max="4100" width="9.42578125" style="1907" bestFit="1" customWidth="1"/>
    <col min="4101" max="4101" width="9.42578125" style="1907" customWidth="1"/>
    <col min="4102" max="4102" width="9.42578125" style="1907" bestFit="1" customWidth="1"/>
    <col min="4103" max="4103" width="9.42578125" style="1907" customWidth="1"/>
    <col min="4104" max="4104" width="8.42578125" style="1907" bestFit="1" customWidth="1"/>
    <col min="4105" max="4105" width="7.140625" style="1907" bestFit="1" customWidth="1"/>
    <col min="4106" max="4106" width="8.42578125" style="1907" bestFit="1" customWidth="1"/>
    <col min="4107" max="4107" width="6.85546875" style="1907" customWidth="1"/>
    <col min="4108" max="4354" width="9.140625" style="1907"/>
    <col min="4355" max="4355" width="55" style="1907" customWidth="1"/>
    <col min="4356" max="4356" width="9.42578125" style="1907" bestFit="1" customWidth="1"/>
    <col min="4357" max="4357" width="9.42578125" style="1907" customWidth="1"/>
    <col min="4358" max="4358" width="9.42578125" style="1907" bestFit="1" customWidth="1"/>
    <col min="4359" max="4359" width="9.42578125" style="1907" customWidth="1"/>
    <col min="4360" max="4360" width="8.42578125" style="1907" bestFit="1" customWidth="1"/>
    <col min="4361" max="4361" width="7.140625" style="1907" bestFit="1" customWidth="1"/>
    <col min="4362" max="4362" width="8.42578125" style="1907" bestFit="1" customWidth="1"/>
    <col min="4363" max="4363" width="6.85546875" style="1907" customWidth="1"/>
    <col min="4364" max="4610" width="9.140625" style="1907"/>
    <col min="4611" max="4611" width="55" style="1907" customWidth="1"/>
    <col min="4612" max="4612" width="9.42578125" style="1907" bestFit="1" customWidth="1"/>
    <col min="4613" max="4613" width="9.42578125" style="1907" customWidth="1"/>
    <col min="4614" max="4614" width="9.42578125" style="1907" bestFit="1" customWidth="1"/>
    <col min="4615" max="4615" width="9.42578125" style="1907" customWidth="1"/>
    <col min="4616" max="4616" width="8.42578125" style="1907" bestFit="1" customWidth="1"/>
    <col min="4617" max="4617" width="7.140625" style="1907" bestFit="1" customWidth="1"/>
    <col min="4618" max="4618" width="8.42578125" style="1907" bestFit="1" customWidth="1"/>
    <col min="4619" max="4619" width="6.85546875" style="1907" customWidth="1"/>
    <col min="4620" max="4866" width="9.140625" style="1907"/>
    <col min="4867" max="4867" width="55" style="1907" customWidth="1"/>
    <col min="4868" max="4868" width="9.42578125" style="1907" bestFit="1" customWidth="1"/>
    <col min="4869" max="4869" width="9.42578125" style="1907" customWidth="1"/>
    <col min="4870" max="4870" width="9.42578125" style="1907" bestFit="1" customWidth="1"/>
    <col min="4871" max="4871" width="9.42578125" style="1907" customWidth="1"/>
    <col min="4872" max="4872" width="8.42578125" style="1907" bestFit="1" customWidth="1"/>
    <col min="4873" max="4873" width="7.140625" style="1907" bestFit="1" customWidth="1"/>
    <col min="4874" max="4874" width="8.42578125" style="1907" bestFit="1" customWidth="1"/>
    <col min="4875" max="4875" width="6.85546875" style="1907" customWidth="1"/>
    <col min="4876" max="5122" width="9.140625" style="1907"/>
    <col min="5123" max="5123" width="55" style="1907" customWidth="1"/>
    <col min="5124" max="5124" width="9.42578125" style="1907" bestFit="1" customWidth="1"/>
    <col min="5125" max="5125" width="9.42578125" style="1907" customWidth="1"/>
    <col min="5126" max="5126" width="9.42578125" style="1907" bestFit="1" customWidth="1"/>
    <col min="5127" max="5127" width="9.42578125" style="1907" customWidth="1"/>
    <col min="5128" max="5128" width="8.42578125" style="1907" bestFit="1" customWidth="1"/>
    <col min="5129" max="5129" width="7.140625" style="1907" bestFit="1" customWidth="1"/>
    <col min="5130" max="5130" width="8.42578125" style="1907" bestFit="1" customWidth="1"/>
    <col min="5131" max="5131" width="6.85546875" style="1907" customWidth="1"/>
    <col min="5132" max="5378" width="9.140625" style="1907"/>
    <col min="5379" max="5379" width="55" style="1907" customWidth="1"/>
    <col min="5380" max="5380" width="9.42578125" style="1907" bestFit="1" customWidth="1"/>
    <col min="5381" max="5381" width="9.42578125" style="1907" customWidth="1"/>
    <col min="5382" max="5382" width="9.42578125" style="1907" bestFit="1" customWidth="1"/>
    <col min="5383" max="5383" width="9.42578125" style="1907" customWidth="1"/>
    <col min="5384" max="5384" width="8.42578125" style="1907" bestFit="1" customWidth="1"/>
    <col min="5385" max="5385" width="7.140625" style="1907" bestFit="1" customWidth="1"/>
    <col min="5386" max="5386" width="8.42578125" style="1907" bestFit="1" customWidth="1"/>
    <col min="5387" max="5387" width="6.85546875" style="1907" customWidth="1"/>
    <col min="5388" max="5634" width="9.140625" style="1907"/>
    <col min="5635" max="5635" width="55" style="1907" customWidth="1"/>
    <col min="5636" max="5636" width="9.42578125" style="1907" bestFit="1" customWidth="1"/>
    <col min="5637" max="5637" width="9.42578125" style="1907" customWidth="1"/>
    <col min="5638" max="5638" width="9.42578125" style="1907" bestFit="1" customWidth="1"/>
    <col min="5639" max="5639" width="9.42578125" style="1907" customWidth="1"/>
    <col min="5640" max="5640" width="8.42578125" style="1907" bestFit="1" customWidth="1"/>
    <col min="5641" max="5641" width="7.140625" style="1907" bestFit="1" customWidth="1"/>
    <col min="5642" max="5642" width="8.42578125" style="1907" bestFit="1" customWidth="1"/>
    <col min="5643" max="5643" width="6.85546875" style="1907" customWidth="1"/>
    <col min="5644" max="5890" width="9.140625" style="1907"/>
    <col min="5891" max="5891" width="55" style="1907" customWidth="1"/>
    <col min="5892" max="5892" width="9.42578125" style="1907" bestFit="1" customWidth="1"/>
    <col min="5893" max="5893" width="9.42578125" style="1907" customWidth="1"/>
    <col min="5894" max="5894" width="9.42578125" style="1907" bestFit="1" customWidth="1"/>
    <col min="5895" max="5895" width="9.42578125" style="1907" customWidth="1"/>
    <col min="5896" max="5896" width="8.42578125" style="1907" bestFit="1" customWidth="1"/>
    <col min="5897" max="5897" width="7.140625" style="1907" bestFit="1" customWidth="1"/>
    <col min="5898" max="5898" width="8.42578125" style="1907" bestFit="1" customWidth="1"/>
    <col min="5899" max="5899" width="6.85546875" style="1907" customWidth="1"/>
    <col min="5900" max="6146" width="9.140625" style="1907"/>
    <col min="6147" max="6147" width="55" style="1907" customWidth="1"/>
    <col min="6148" max="6148" width="9.42578125" style="1907" bestFit="1" customWidth="1"/>
    <col min="6149" max="6149" width="9.42578125" style="1907" customWidth="1"/>
    <col min="6150" max="6150" width="9.42578125" style="1907" bestFit="1" customWidth="1"/>
    <col min="6151" max="6151" width="9.42578125" style="1907" customWidth="1"/>
    <col min="6152" max="6152" width="8.42578125" style="1907" bestFit="1" customWidth="1"/>
    <col min="6153" max="6153" width="7.140625" style="1907" bestFit="1" customWidth="1"/>
    <col min="6154" max="6154" width="8.42578125" style="1907" bestFit="1" customWidth="1"/>
    <col min="6155" max="6155" width="6.85546875" style="1907" customWidth="1"/>
    <col min="6156" max="6402" width="9.140625" style="1907"/>
    <col min="6403" max="6403" width="55" style="1907" customWidth="1"/>
    <col min="6404" max="6404" width="9.42578125" style="1907" bestFit="1" customWidth="1"/>
    <col min="6405" max="6405" width="9.42578125" style="1907" customWidth="1"/>
    <col min="6406" max="6406" width="9.42578125" style="1907" bestFit="1" customWidth="1"/>
    <col min="6407" max="6407" width="9.42578125" style="1907" customWidth="1"/>
    <col min="6408" max="6408" width="8.42578125" style="1907" bestFit="1" customWidth="1"/>
    <col min="6409" max="6409" width="7.140625" style="1907" bestFit="1" customWidth="1"/>
    <col min="6410" max="6410" width="8.42578125" style="1907" bestFit="1" customWidth="1"/>
    <col min="6411" max="6411" width="6.85546875" style="1907" customWidth="1"/>
    <col min="6412" max="6658" width="9.140625" style="1907"/>
    <col min="6659" max="6659" width="55" style="1907" customWidth="1"/>
    <col min="6660" max="6660" width="9.42578125" style="1907" bestFit="1" customWidth="1"/>
    <col min="6661" max="6661" width="9.42578125" style="1907" customWidth="1"/>
    <col min="6662" max="6662" width="9.42578125" style="1907" bestFit="1" customWidth="1"/>
    <col min="6663" max="6663" width="9.42578125" style="1907" customWidth="1"/>
    <col min="6664" max="6664" width="8.42578125" style="1907" bestFit="1" customWidth="1"/>
    <col min="6665" max="6665" width="7.140625" style="1907" bestFit="1" customWidth="1"/>
    <col min="6666" max="6666" width="8.42578125" style="1907" bestFit="1" customWidth="1"/>
    <col min="6667" max="6667" width="6.85546875" style="1907" customWidth="1"/>
    <col min="6668" max="6914" width="9.140625" style="1907"/>
    <col min="6915" max="6915" width="55" style="1907" customWidth="1"/>
    <col min="6916" max="6916" width="9.42578125" style="1907" bestFit="1" customWidth="1"/>
    <col min="6917" max="6917" width="9.42578125" style="1907" customWidth="1"/>
    <col min="6918" max="6918" width="9.42578125" style="1907" bestFit="1" customWidth="1"/>
    <col min="6919" max="6919" width="9.42578125" style="1907" customWidth="1"/>
    <col min="6920" max="6920" width="8.42578125" style="1907" bestFit="1" customWidth="1"/>
    <col min="6921" max="6921" width="7.140625" style="1907" bestFit="1" customWidth="1"/>
    <col min="6922" max="6922" width="8.42578125" style="1907" bestFit="1" customWidth="1"/>
    <col min="6923" max="6923" width="6.85546875" style="1907" customWidth="1"/>
    <col min="6924" max="7170" width="9.140625" style="1907"/>
    <col min="7171" max="7171" width="55" style="1907" customWidth="1"/>
    <col min="7172" max="7172" width="9.42578125" style="1907" bestFit="1" customWidth="1"/>
    <col min="7173" max="7173" width="9.42578125" style="1907" customWidth="1"/>
    <col min="7174" max="7174" width="9.42578125" style="1907" bestFit="1" customWidth="1"/>
    <col min="7175" max="7175" width="9.42578125" style="1907" customWidth="1"/>
    <col min="7176" max="7176" width="8.42578125" style="1907" bestFit="1" customWidth="1"/>
    <col min="7177" max="7177" width="7.140625" style="1907" bestFit="1" customWidth="1"/>
    <col min="7178" max="7178" width="8.42578125" style="1907" bestFit="1" customWidth="1"/>
    <col min="7179" max="7179" width="6.85546875" style="1907" customWidth="1"/>
    <col min="7180" max="7426" width="9.140625" style="1907"/>
    <col min="7427" max="7427" width="55" style="1907" customWidth="1"/>
    <col min="7428" max="7428" width="9.42578125" style="1907" bestFit="1" customWidth="1"/>
    <col min="7429" max="7429" width="9.42578125" style="1907" customWidth="1"/>
    <col min="7430" max="7430" width="9.42578125" style="1907" bestFit="1" customWidth="1"/>
    <col min="7431" max="7431" width="9.42578125" style="1907" customWidth="1"/>
    <col min="7432" max="7432" width="8.42578125" style="1907" bestFit="1" customWidth="1"/>
    <col min="7433" max="7433" width="7.140625" style="1907" bestFit="1" customWidth="1"/>
    <col min="7434" max="7434" width="8.42578125" style="1907" bestFit="1" customWidth="1"/>
    <col min="7435" max="7435" width="6.85546875" style="1907" customWidth="1"/>
    <col min="7436" max="7682" width="9.140625" style="1907"/>
    <col min="7683" max="7683" width="55" style="1907" customWidth="1"/>
    <col min="7684" max="7684" width="9.42578125" style="1907" bestFit="1" customWidth="1"/>
    <col min="7685" max="7685" width="9.42578125" style="1907" customWidth="1"/>
    <col min="7686" max="7686" width="9.42578125" style="1907" bestFit="1" customWidth="1"/>
    <col min="7687" max="7687" width="9.42578125" style="1907" customWidth="1"/>
    <col min="7688" max="7688" width="8.42578125" style="1907" bestFit="1" customWidth="1"/>
    <col min="7689" max="7689" width="7.140625" style="1907" bestFit="1" customWidth="1"/>
    <col min="7690" max="7690" width="8.42578125" style="1907" bestFit="1" customWidth="1"/>
    <col min="7691" max="7691" width="6.85546875" style="1907" customWidth="1"/>
    <col min="7692" max="7938" width="9.140625" style="1907"/>
    <col min="7939" max="7939" width="55" style="1907" customWidth="1"/>
    <col min="7940" max="7940" width="9.42578125" style="1907" bestFit="1" customWidth="1"/>
    <col min="7941" max="7941" width="9.42578125" style="1907" customWidth="1"/>
    <col min="7942" max="7942" width="9.42578125" style="1907" bestFit="1" customWidth="1"/>
    <col min="7943" max="7943" width="9.42578125" style="1907" customWidth="1"/>
    <col min="7944" max="7944" width="8.42578125" style="1907" bestFit="1" customWidth="1"/>
    <col min="7945" max="7945" width="7.140625" style="1907" bestFit="1" customWidth="1"/>
    <col min="7946" max="7946" width="8.42578125" style="1907" bestFit="1" customWidth="1"/>
    <col min="7947" max="7947" width="6.85546875" style="1907" customWidth="1"/>
    <col min="7948" max="8194" width="9.140625" style="1907"/>
    <col min="8195" max="8195" width="55" style="1907" customWidth="1"/>
    <col min="8196" max="8196" width="9.42578125" style="1907" bestFit="1" customWidth="1"/>
    <col min="8197" max="8197" width="9.42578125" style="1907" customWidth="1"/>
    <col min="8198" max="8198" width="9.42578125" style="1907" bestFit="1" customWidth="1"/>
    <col min="8199" max="8199" width="9.42578125" style="1907" customWidth="1"/>
    <col min="8200" max="8200" width="8.42578125" style="1907" bestFit="1" customWidth="1"/>
    <col min="8201" max="8201" width="7.140625" style="1907" bestFit="1" customWidth="1"/>
    <col min="8202" max="8202" width="8.42578125" style="1907" bestFit="1" customWidth="1"/>
    <col min="8203" max="8203" width="6.85546875" style="1907" customWidth="1"/>
    <col min="8204" max="8450" width="9.140625" style="1907"/>
    <col min="8451" max="8451" width="55" style="1907" customWidth="1"/>
    <col min="8452" max="8452" width="9.42578125" style="1907" bestFit="1" customWidth="1"/>
    <col min="8453" max="8453" width="9.42578125" style="1907" customWidth="1"/>
    <col min="8454" max="8454" width="9.42578125" style="1907" bestFit="1" customWidth="1"/>
    <col min="8455" max="8455" width="9.42578125" style="1907" customWidth="1"/>
    <col min="8456" max="8456" width="8.42578125" style="1907" bestFit="1" customWidth="1"/>
    <col min="8457" max="8457" width="7.140625" style="1907" bestFit="1" customWidth="1"/>
    <col min="8458" max="8458" width="8.42578125" style="1907" bestFit="1" customWidth="1"/>
    <col min="8459" max="8459" width="6.85546875" style="1907" customWidth="1"/>
    <col min="8460" max="8706" width="9.140625" style="1907"/>
    <col min="8707" max="8707" width="55" style="1907" customWidth="1"/>
    <col min="8708" max="8708" width="9.42578125" style="1907" bestFit="1" customWidth="1"/>
    <col min="8709" max="8709" width="9.42578125" style="1907" customWidth="1"/>
    <col min="8710" max="8710" width="9.42578125" style="1907" bestFit="1" customWidth="1"/>
    <col min="8711" max="8711" width="9.42578125" style="1907" customWidth="1"/>
    <col min="8712" max="8712" width="8.42578125" style="1907" bestFit="1" customWidth="1"/>
    <col min="8713" max="8713" width="7.140625" style="1907" bestFit="1" customWidth="1"/>
    <col min="8714" max="8714" width="8.42578125" style="1907" bestFit="1" customWidth="1"/>
    <col min="8715" max="8715" width="6.85546875" style="1907" customWidth="1"/>
    <col min="8716" max="8962" width="9.140625" style="1907"/>
    <col min="8963" max="8963" width="55" style="1907" customWidth="1"/>
    <col min="8964" max="8964" width="9.42578125" style="1907" bestFit="1" customWidth="1"/>
    <col min="8965" max="8965" width="9.42578125" style="1907" customWidth="1"/>
    <col min="8966" max="8966" width="9.42578125" style="1907" bestFit="1" customWidth="1"/>
    <col min="8967" max="8967" width="9.42578125" style="1907" customWidth="1"/>
    <col min="8968" max="8968" width="8.42578125" style="1907" bestFit="1" customWidth="1"/>
    <col min="8969" max="8969" width="7.140625" style="1907" bestFit="1" customWidth="1"/>
    <col min="8970" max="8970" width="8.42578125" style="1907" bestFit="1" customWidth="1"/>
    <col min="8971" max="8971" width="6.85546875" style="1907" customWidth="1"/>
    <col min="8972" max="9218" width="9.140625" style="1907"/>
    <col min="9219" max="9219" width="55" style="1907" customWidth="1"/>
    <col min="9220" max="9220" width="9.42578125" style="1907" bestFit="1" customWidth="1"/>
    <col min="9221" max="9221" width="9.42578125" style="1907" customWidth="1"/>
    <col min="9222" max="9222" width="9.42578125" style="1907" bestFit="1" customWidth="1"/>
    <col min="9223" max="9223" width="9.42578125" style="1907" customWidth="1"/>
    <col min="9224" max="9224" width="8.42578125" style="1907" bestFit="1" customWidth="1"/>
    <col min="9225" max="9225" width="7.140625" style="1907" bestFit="1" customWidth="1"/>
    <col min="9226" max="9226" width="8.42578125" style="1907" bestFit="1" customWidth="1"/>
    <col min="9227" max="9227" width="6.85546875" style="1907" customWidth="1"/>
    <col min="9228" max="9474" width="9.140625" style="1907"/>
    <col min="9475" max="9475" width="55" style="1907" customWidth="1"/>
    <col min="9476" max="9476" width="9.42578125" style="1907" bestFit="1" customWidth="1"/>
    <col min="9477" max="9477" width="9.42578125" style="1907" customWidth="1"/>
    <col min="9478" max="9478" width="9.42578125" style="1907" bestFit="1" customWidth="1"/>
    <col min="9479" max="9479" width="9.42578125" style="1907" customWidth="1"/>
    <col min="9480" max="9480" width="8.42578125" style="1907" bestFit="1" customWidth="1"/>
    <col min="9481" max="9481" width="7.140625" style="1907" bestFit="1" customWidth="1"/>
    <col min="9482" max="9482" width="8.42578125" style="1907" bestFit="1" customWidth="1"/>
    <col min="9483" max="9483" width="6.85546875" style="1907" customWidth="1"/>
    <col min="9484" max="9730" width="9.140625" style="1907"/>
    <col min="9731" max="9731" width="55" style="1907" customWidth="1"/>
    <col min="9732" max="9732" width="9.42578125" style="1907" bestFit="1" customWidth="1"/>
    <col min="9733" max="9733" width="9.42578125" style="1907" customWidth="1"/>
    <col min="9734" max="9734" width="9.42578125" style="1907" bestFit="1" customWidth="1"/>
    <col min="9735" max="9735" width="9.42578125" style="1907" customWidth="1"/>
    <col min="9736" max="9736" width="8.42578125" style="1907" bestFit="1" customWidth="1"/>
    <col min="9737" max="9737" width="7.140625" style="1907" bestFit="1" customWidth="1"/>
    <col min="9738" max="9738" width="8.42578125" style="1907" bestFit="1" customWidth="1"/>
    <col min="9739" max="9739" width="6.85546875" style="1907" customWidth="1"/>
    <col min="9740" max="9986" width="9.140625" style="1907"/>
    <col min="9987" max="9987" width="55" style="1907" customWidth="1"/>
    <col min="9988" max="9988" width="9.42578125" style="1907" bestFit="1" customWidth="1"/>
    <col min="9989" max="9989" width="9.42578125" style="1907" customWidth="1"/>
    <col min="9990" max="9990" width="9.42578125" style="1907" bestFit="1" customWidth="1"/>
    <col min="9991" max="9991" width="9.42578125" style="1907" customWidth="1"/>
    <col min="9992" max="9992" width="8.42578125" style="1907" bestFit="1" customWidth="1"/>
    <col min="9993" max="9993" width="7.140625" style="1907" bestFit="1" customWidth="1"/>
    <col min="9994" max="9994" width="8.42578125" style="1907" bestFit="1" customWidth="1"/>
    <col min="9995" max="9995" width="6.85546875" style="1907" customWidth="1"/>
    <col min="9996" max="10242" width="9.140625" style="1907"/>
    <col min="10243" max="10243" width="55" style="1907" customWidth="1"/>
    <col min="10244" max="10244" width="9.42578125" style="1907" bestFit="1" customWidth="1"/>
    <col min="10245" max="10245" width="9.42578125" style="1907" customWidth="1"/>
    <col min="10246" max="10246" width="9.42578125" style="1907" bestFit="1" customWidth="1"/>
    <col min="10247" max="10247" width="9.42578125" style="1907" customWidth="1"/>
    <col min="10248" max="10248" width="8.42578125" style="1907" bestFit="1" customWidth="1"/>
    <col min="10249" max="10249" width="7.140625" style="1907" bestFit="1" customWidth="1"/>
    <col min="10250" max="10250" width="8.42578125" style="1907" bestFit="1" customWidth="1"/>
    <col min="10251" max="10251" width="6.85546875" style="1907" customWidth="1"/>
    <col min="10252" max="10498" width="9.140625" style="1907"/>
    <col min="10499" max="10499" width="55" style="1907" customWidth="1"/>
    <col min="10500" max="10500" width="9.42578125" style="1907" bestFit="1" customWidth="1"/>
    <col min="10501" max="10501" width="9.42578125" style="1907" customWidth="1"/>
    <col min="10502" max="10502" width="9.42578125" style="1907" bestFit="1" customWidth="1"/>
    <col min="10503" max="10503" width="9.42578125" style="1907" customWidth="1"/>
    <col min="10504" max="10504" width="8.42578125" style="1907" bestFit="1" customWidth="1"/>
    <col min="10505" max="10505" width="7.140625" style="1907" bestFit="1" customWidth="1"/>
    <col min="10506" max="10506" width="8.42578125" style="1907" bestFit="1" customWidth="1"/>
    <col min="10507" max="10507" width="6.85546875" style="1907" customWidth="1"/>
    <col min="10508" max="10754" width="9.140625" style="1907"/>
    <col min="10755" max="10755" width="55" style="1907" customWidth="1"/>
    <col min="10756" max="10756" width="9.42578125" style="1907" bestFit="1" customWidth="1"/>
    <col min="10757" max="10757" width="9.42578125" style="1907" customWidth="1"/>
    <col min="10758" max="10758" width="9.42578125" style="1907" bestFit="1" customWidth="1"/>
    <col min="10759" max="10759" width="9.42578125" style="1907" customWidth="1"/>
    <col min="10760" max="10760" width="8.42578125" style="1907" bestFit="1" customWidth="1"/>
    <col min="10761" max="10761" width="7.140625" style="1907" bestFit="1" customWidth="1"/>
    <col min="10762" max="10762" width="8.42578125" style="1907" bestFit="1" customWidth="1"/>
    <col min="10763" max="10763" width="6.85546875" style="1907" customWidth="1"/>
    <col min="10764" max="11010" width="9.140625" style="1907"/>
    <col min="11011" max="11011" width="55" style="1907" customWidth="1"/>
    <col min="11012" max="11012" width="9.42578125" style="1907" bestFit="1" customWidth="1"/>
    <col min="11013" max="11013" width="9.42578125" style="1907" customWidth="1"/>
    <col min="11014" max="11014" width="9.42578125" style="1907" bestFit="1" customWidth="1"/>
    <col min="11015" max="11015" width="9.42578125" style="1907" customWidth="1"/>
    <col min="11016" max="11016" width="8.42578125" style="1907" bestFit="1" customWidth="1"/>
    <col min="11017" max="11017" width="7.140625" style="1907" bestFit="1" customWidth="1"/>
    <col min="11018" max="11018" width="8.42578125" style="1907" bestFit="1" customWidth="1"/>
    <col min="11019" max="11019" width="6.85546875" style="1907" customWidth="1"/>
    <col min="11020" max="11266" width="9.140625" style="1907"/>
    <col min="11267" max="11267" width="55" style="1907" customWidth="1"/>
    <col min="11268" max="11268" width="9.42578125" style="1907" bestFit="1" customWidth="1"/>
    <col min="11269" max="11269" width="9.42578125" style="1907" customWidth="1"/>
    <col min="11270" max="11270" width="9.42578125" style="1907" bestFit="1" customWidth="1"/>
    <col min="11271" max="11271" width="9.42578125" style="1907" customWidth="1"/>
    <col min="11272" max="11272" width="8.42578125" style="1907" bestFit="1" customWidth="1"/>
    <col min="11273" max="11273" width="7.140625" style="1907" bestFit="1" customWidth="1"/>
    <col min="11274" max="11274" width="8.42578125" style="1907" bestFit="1" customWidth="1"/>
    <col min="11275" max="11275" width="6.85546875" style="1907" customWidth="1"/>
    <col min="11276" max="11522" width="9.140625" style="1907"/>
    <col min="11523" max="11523" width="55" style="1907" customWidth="1"/>
    <col min="11524" max="11524" width="9.42578125" style="1907" bestFit="1" customWidth="1"/>
    <col min="11525" max="11525" width="9.42578125" style="1907" customWidth="1"/>
    <col min="11526" max="11526" width="9.42578125" style="1907" bestFit="1" customWidth="1"/>
    <col min="11527" max="11527" width="9.42578125" style="1907" customWidth="1"/>
    <col min="11528" max="11528" width="8.42578125" style="1907" bestFit="1" customWidth="1"/>
    <col min="11529" max="11529" width="7.140625" style="1907" bestFit="1" customWidth="1"/>
    <col min="11530" max="11530" width="8.42578125" style="1907" bestFit="1" customWidth="1"/>
    <col min="11531" max="11531" width="6.85546875" style="1907" customWidth="1"/>
    <col min="11532" max="11778" width="9.140625" style="1907"/>
    <col min="11779" max="11779" width="55" style="1907" customWidth="1"/>
    <col min="11780" max="11780" width="9.42578125" style="1907" bestFit="1" customWidth="1"/>
    <col min="11781" max="11781" width="9.42578125" style="1907" customWidth="1"/>
    <col min="11782" max="11782" width="9.42578125" style="1907" bestFit="1" customWidth="1"/>
    <col min="11783" max="11783" width="9.42578125" style="1907" customWidth="1"/>
    <col min="11784" max="11784" width="8.42578125" style="1907" bestFit="1" customWidth="1"/>
    <col min="11785" max="11785" width="7.140625" style="1907" bestFit="1" customWidth="1"/>
    <col min="11786" max="11786" width="8.42578125" style="1907" bestFit="1" customWidth="1"/>
    <col min="11787" max="11787" width="6.85546875" style="1907" customWidth="1"/>
    <col min="11788" max="12034" width="9.140625" style="1907"/>
    <col min="12035" max="12035" width="55" style="1907" customWidth="1"/>
    <col min="12036" max="12036" width="9.42578125" style="1907" bestFit="1" customWidth="1"/>
    <col min="12037" max="12037" width="9.42578125" style="1907" customWidth="1"/>
    <col min="12038" max="12038" width="9.42578125" style="1907" bestFit="1" customWidth="1"/>
    <col min="12039" max="12039" width="9.42578125" style="1907" customWidth="1"/>
    <col min="12040" max="12040" width="8.42578125" style="1907" bestFit="1" customWidth="1"/>
    <col min="12041" max="12041" width="7.140625" style="1907" bestFit="1" customWidth="1"/>
    <col min="12042" max="12042" width="8.42578125" style="1907" bestFit="1" customWidth="1"/>
    <col min="12043" max="12043" width="6.85546875" style="1907" customWidth="1"/>
    <col min="12044" max="12290" width="9.140625" style="1907"/>
    <col min="12291" max="12291" width="55" style="1907" customWidth="1"/>
    <col min="12292" max="12292" width="9.42578125" style="1907" bestFit="1" customWidth="1"/>
    <col min="12293" max="12293" width="9.42578125" style="1907" customWidth="1"/>
    <col min="12294" max="12294" width="9.42578125" style="1907" bestFit="1" customWidth="1"/>
    <col min="12295" max="12295" width="9.42578125" style="1907" customWidth="1"/>
    <col min="12296" max="12296" width="8.42578125" style="1907" bestFit="1" customWidth="1"/>
    <col min="12297" max="12297" width="7.140625" style="1907" bestFit="1" customWidth="1"/>
    <col min="12298" max="12298" width="8.42578125" style="1907" bestFit="1" customWidth="1"/>
    <col min="12299" max="12299" width="6.85546875" style="1907" customWidth="1"/>
    <col min="12300" max="12546" width="9.140625" style="1907"/>
    <col min="12547" max="12547" width="55" style="1907" customWidth="1"/>
    <col min="12548" max="12548" width="9.42578125" style="1907" bestFit="1" customWidth="1"/>
    <col min="12549" max="12549" width="9.42578125" style="1907" customWidth="1"/>
    <col min="12550" max="12550" width="9.42578125" style="1907" bestFit="1" customWidth="1"/>
    <col min="12551" max="12551" width="9.42578125" style="1907" customWidth="1"/>
    <col min="12552" max="12552" width="8.42578125" style="1907" bestFit="1" customWidth="1"/>
    <col min="12553" max="12553" width="7.140625" style="1907" bestFit="1" customWidth="1"/>
    <col min="12554" max="12554" width="8.42578125" style="1907" bestFit="1" customWidth="1"/>
    <col min="12555" max="12555" width="6.85546875" style="1907" customWidth="1"/>
    <col min="12556" max="12802" width="9.140625" style="1907"/>
    <col min="12803" max="12803" width="55" style="1907" customWidth="1"/>
    <col min="12804" max="12804" width="9.42578125" style="1907" bestFit="1" customWidth="1"/>
    <col min="12805" max="12805" width="9.42578125" style="1907" customWidth="1"/>
    <col min="12806" max="12806" width="9.42578125" style="1907" bestFit="1" customWidth="1"/>
    <col min="12807" max="12807" width="9.42578125" style="1907" customWidth="1"/>
    <col min="12808" max="12808" width="8.42578125" style="1907" bestFit="1" customWidth="1"/>
    <col min="12809" max="12809" width="7.140625" style="1907" bestFit="1" customWidth="1"/>
    <col min="12810" max="12810" width="8.42578125" style="1907" bestFit="1" customWidth="1"/>
    <col min="12811" max="12811" width="6.85546875" style="1907" customWidth="1"/>
    <col min="12812" max="13058" width="9.140625" style="1907"/>
    <col min="13059" max="13059" width="55" style="1907" customWidth="1"/>
    <col min="13060" max="13060" width="9.42578125" style="1907" bestFit="1" customWidth="1"/>
    <col min="13061" max="13061" width="9.42578125" style="1907" customWidth="1"/>
    <col min="13062" max="13062" width="9.42578125" style="1907" bestFit="1" customWidth="1"/>
    <col min="13063" max="13063" width="9.42578125" style="1907" customWidth="1"/>
    <col min="13064" max="13064" width="8.42578125" style="1907" bestFit="1" customWidth="1"/>
    <col min="13065" max="13065" width="7.140625" style="1907" bestFit="1" customWidth="1"/>
    <col min="13066" max="13066" width="8.42578125" style="1907" bestFit="1" customWidth="1"/>
    <col min="13067" max="13067" width="6.85546875" style="1907" customWidth="1"/>
    <col min="13068" max="13314" width="9.140625" style="1907"/>
    <col min="13315" max="13315" width="55" style="1907" customWidth="1"/>
    <col min="13316" max="13316" width="9.42578125" style="1907" bestFit="1" customWidth="1"/>
    <col min="13317" max="13317" width="9.42578125" style="1907" customWidth="1"/>
    <col min="13318" max="13318" width="9.42578125" style="1907" bestFit="1" customWidth="1"/>
    <col min="13319" max="13319" width="9.42578125" style="1907" customWidth="1"/>
    <col min="13320" max="13320" width="8.42578125" style="1907" bestFit="1" customWidth="1"/>
    <col min="13321" max="13321" width="7.140625" style="1907" bestFit="1" customWidth="1"/>
    <col min="13322" max="13322" width="8.42578125" style="1907" bestFit="1" customWidth="1"/>
    <col min="13323" max="13323" width="6.85546875" style="1907" customWidth="1"/>
    <col min="13324" max="13570" width="9.140625" style="1907"/>
    <col min="13571" max="13571" width="55" style="1907" customWidth="1"/>
    <col min="13572" max="13572" width="9.42578125" style="1907" bestFit="1" customWidth="1"/>
    <col min="13573" max="13573" width="9.42578125" style="1907" customWidth="1"/>
    <col min="13574" max="13574" width="9.42578125" style="1907" bestFit="1" customWidth="1"/>
    <col min="13575" max="13575" width="9.42578125" style="1907" customWidth="1"/>
    <col min="13576" max="13576" width="8.42578125" style="1907" bestFit="1" customWidth="1"/>
    <col min="13577" max="13577" width="7.140625" style="1907" bestFit="1" customWidth="1"/>
    <col min="13578" max="13578" width="8.42578125" style="1907" bestFit="1" customWidth="1"/>
    <col min="13579" max="13579" width="6.85546875" style="1907" customWidth="1"/>
    <col min="13580" max="13826" width="9.140625" style="1907"/>
    <col min="13827" max="13827" width="55" style="1907" customWidth="1"/>
    <col min="13828" max="13828" width="9.42578125" style="1907" bestFit="1" customWidth="1"/>
    <col min="13829" max="13829" width="9.42578125" style="1907" customWidth="1"/>
    <col min="13830" max="13830" width="9.42578125" style="1907" bestFit="1" customWidth="1"/>
    <col min="13831" max="13831" width="9.42578125" style="1907" customWidth="1"/>
    <col min="13832" max="13832" width="8.42578125" style="1907" bestFit="1" customWidth="1"/>
    <col min="13833" max="13833" width="7.140625" style="1907" bestFit="1" customWidth="1"/>
    <col min="13834" max="13834" width="8.42578125" style="1907" bestFit="1" customWidth="1"/>
    <col min="13835" max="13835" width="6.85546875" style="1907" customWidth="1"/>
    <col min="13836" max="14082" width="9.140625" style="1907"/>
    <col min="14083" max="14083" width="55" style="1907" customWidth="1"/>
    <col min="14084" max="14084" width="9.42578125" style="1907" bestFit="1" customWidth="1"/>
    <col min="14085" max="14085" width="9.42578125" style="1907" customWidth="1"/>
    <col min="14086" max="14086" width="9.42578125" style="1907" bestFit="1" customWidth="1"/>
    <col min="14087" max="14087" width="9.42578125" style="1907" customWidth="1"/>
    <col min="14088" max="14088" width="8.42578125" style="1907" bestFit="1" customWidth="1"/>
    <col min="14089" max="14089" width="7.140625" style="1907" bestFit="1" customWidth="1"/>
    <col min="14090" max="14090" width="8.42578125" style="1907" bestFit="1" customWidth="1"/>
    <col min="14091" max="14091" width="6.85546875" style="1907" customWidth="1"/>
    <col min="14092" max="14338" width="9.140625" style="1907"/>
    <col min="14339" max="14339" width="55" style="1907" customWidth="1"/>
    <col min="14340" max="14340" width="9.42578125" style="1907" bestFit="1" customWidth="1"/>
    <col min="14341" max="14341" width="9.42578125" style="1907" customWidth="1"/>
    <col min="14342" max="14342" width="9.42578125" style="1907" bestFit="1" customWidth="1"/>
    <col min="14343" max="14343" width="9.42578125" style="1907" customWidth="1"/>
    <col min="14344" max="14344" width="8.42578125" style="1907" bestFit="1" customWidth="1"/>
    <col min="14345" max="14345" width="7.140625" style="1907" bestFit="1" customWidth="1"/>
    <col min="14346" max="14346" width="8.42578125" style="1907" bestFit="1" customWidth="1"/>
    <col min="14347" max="14347" width="6.85546875" style="1907" customWidth="1"/>
    <col min="14348" max="14594" width="9.140625" style="1907"/>
    <col min="14595" max="14595" width="55" style="1907" customWidth="1"/>
    <col min="14596" max="14596" width="9.42578125" style="1907" bestFit="1" customWidth="1"/>
    <col min="14597" max="14597" width="9.42578125" style="1907" customWidth="1"/>
    <col min="14598" max="14598" width="9.42578125" style="1907" bestFit="1" customWidth="1"/>
    <col min="14599" max="14599" width="9.42578125" style="1907" customWidth="1"/>
    <col min="14600" max="14600" width="8.42578125" style="1907" bestFit="1" customWidth="1"/>
    <col min="14601" max="14601" width="7.140625" style="1907" bestFit="1" customWidth="1"/>
    <col min="14602" max="14602" width="8.42578125" style="1907" bestFit="1" customWidth="1"/>
    <col min="14603" max="14603" width="6.85546875" style="1907" customWidth="1"/>
    <col min="14604" max="14850" width="9.140625" style="1907"/>
    <col min="14851" max="14851" width="55" style="1907" customWidth="1"/>
    <col min="14852" max="14852" width="9.42578125" style="1907" bestFit="1" customWidth="1"/>
    <col min="14853" max="14853" width="9.42578125" style="1907" customWidth="1"/>
    <col min="14854" max="14854" width="9.42578125" style="1907" bestFit="1" customWidth="1"/>
    <col min="14855" max="14855" width="9.42578125" style="1907" customWidth="1"/>
    <col min="14856" max="14856" width="8.42578125" style="1907" bestFit="1" customWidth="1"/>
    <col min="14857" max="14857" width="7.140625" style="1907" bestFit="1" customWidth="1"/>
    <col min="14858" max="14858" width="8.42578125" style="1907" bestFit="1" customWidth="1"/>
    <col min="14859" max="14859" width="6.85546875" style="1907" customWidth="1"/>
    <col min="14860" max="15106" width="9.140625" style="1907"/>
    <col min="15107" max="15107" width="55" style="1907" customWidth="1"/>
    <col min="15108" max="15108" width="9.42578125" style="1907" bestFit="1" customWidth="1"/>
    <col min="15109" max="15109" width="9.42578125" style="1907" customWidth="1"/>
    <col min="15110" max="15110" width="9.42578125" style="1907" bestFit="1" customWidth="1"/>
    <col min="15111" max="15111" width="9.42578125" style="1907" customWidth="1"/>
    <col min="15112" max="15112" width="8.42578125" style="1907" bestFit="1" customWidth="1"/>
    <col min="15113" max="15113" width="7.140625" style="1907" bestFit="1" customWidth="1"/>
    <col min="15114" max="15114" width="8.42578125" style="1907" bestFit="1" customWidth="1"/>
    <col min="15115" max="15115" width="6.85546875" style="1907" customWidth="1"/>
    <col min="15116" max="15362" width="9.140625" style="1907"/>
    <col min="15363" max="15363" width="55" style="1907" customWidth="1"/>
    <col min="15364" max="15364" width="9.42578125" style="1907" bestFit="1" customWidth="1"/>
    <col min="15365" max="15365" width="9.42578125" style="1907" customWidth="1"/>
    <col min="15366" max="15366" width="9.42578125" style="1907" bestFit="1" customWidth="1"/>
    <col min="15367" max="15367" width="9.42578125" style="1907" customWidth="1"/>
    <col min="15368" max="15368" width="8.42578125" style="1907" bestFit="1" customWidth="1"/>
    <col min="15369" max="15369" width="7.140625" style="1907" bestFit="1" customWidth="1"/>
    <col min="15370" max="15370" width="8.42578125" style="1907" bestFit="1" customWidth="1"/>
    <col min="15371" max="15371" width="6.85546875" style="1907" customWidth="1"/>
    <col min="15372" max="15618" width="9.140625" style="1907"/>
    <col min="15619" max="15619" width="55" style="1907" customWidth="1"/>
    <col min="15620" max="15620" width="9.42578125" style="1907" bestFit="1" customWidth="1"/>
    <col min="15621" max="15621" width="9.42578125" style="1907" customWidth="1"/>
    <col min="15622" max="15622" width="9.42578125" style="1907" bestFit="1" customWidth="1"/>
    <col min="15623" max="15623" width="9.42578125" style="1907" customWidth="1"/>
    <col min="15624" max="15624" width="8.42578125" style="1907" bestFit="1" customWidth="1"/>
    <col min="15625" max="15625" width="7.140625" style="1907" bestFit="1" customWidth="1"/>
    <col min="15626" max="15626" width="8.42578125" style="1907" bestFit="1" customWidth="1"/>
    <col min="15627" max="15627" width="6.85546875" style="1907" customWidth="1"/>
    <col min="15628" max="15874" width="9.140625" style="1907"/>
    <col min="15875" max="15875" width="55" style="1907" customWidth="1"/>
    <col min="15876" max="15876" width="9.42578125" style="1907" bestFit="1" customWidth="1"/>
    <col min="15877" max="15877" width="9.42578125" style="1907" customWidth="1"/>
    <col min="15878" max="15878" width="9.42578125" style="1907" bestFit="1" customWidth="1"/>
    <col min="15879" max="15879" width="9.42578125" style="1907" customWidth="1"/>
    <col min="15880" max="15880" width="8.42578125" style="1907" bestFit="1" customWidth="1"/>
    <col min="15881" max="15881" width="7.140625" style="1907" bestFit="1" customWidth="1"/>
    <col min="15882" max="15882" width="8.42578125" style="1907" bestFit="1" customWidth="1"/>
    <col min="15883" max="15883" width="6.85546875" style="1907" customWidth="1"/>
    <col min="15884" max="16130" width="9.140625" style="1907"/>
    <col min="16131" max="16131" width="55" style="1907" customWidth="1"/>
    <col min="16132" max="16132" width="9.42578125" style="1907" bestFit="1" customWidth="1"/>
    <col min="16133" max="16133" width="9.42578125" style="1907" customWidth="1"/>
    <col min="16134" max="16134" width="9.42578125" style="1907" bestFit="1" customWidth="1"/>
    <col min="16135" max="16135" width="9.42578125" style="1907" customWidth="1"/>
    <col min="16136" max="16136" width="8.42578125" style="1907" bestFit="1" customWidth="1"/>
    <col min="16137" max="16137" width="7.140625" style="1907" bestFit="1" customWidth="1"/>
    <col min="16138" max="16138" width="8.42578125" style="1907" bestFit="1" customWidth="1"/>
    <col min="16139" max="16139" width="6.85546875" style="1907" customWidth="1"/>
    <col min="16140" max="16384" width="9.140625" style="1907"/>
  </cols>
  <sheetData>
    <row r="1" spans="1:22">
      <c r="A1" s="3340" t="s">
        <v>2101</v>
      </c>
      <c r="B1" s="3340"/>
      <c r="C1" s="3340"/>
      <c r="D1" s="3340"/>
      <c r="E1" s="3340"/>
      <c r="F1" s="3340"/>
      <c r="G1" s="3340"/>
      <c r="H1" s="3340"/>
      <c r="I1" s="3340"/>
    </row>
    <row r="2" spans="1:22">
      <c r="A2" s="3340" t="s">
        <v>40</v>
      </c>
      <c r="B2" s="3340"/>
      <c r="C2" s="3340"/>
      <c r="D2" s="3340"/>
      <c r="E2" s="3340"/>
      <c r="F2" s="3340"/>
      <c r="G2" s="3340"/>
      <c r="H2" s="3340"/>
      <c r="I2" s="3340"/>
    </row>
    <row r="3" spans="1:22">
      <c r="A3" s="3340" t="s">
        <v>1674</v>
      </c>
      <c r="B3" s="3340"/>
      <c r="C3" s="3340"/>
      <c r="D3" s="3340"/>
      <c r="E3" s="3340"/>
      <c r="F3" s="3340"/>
      <c r="G3" s="3340"/>
      <c r="H3" s="3340"/>
      <c r="I3" s="3340"/>
    </row>
    <row r="4" spans="1:22" ht="16.5" thickBot="1">
      <c r="A4" s="2148"/>
      <c r="B4" s="2148"/>
      <c r="C4" s="2148"/>
      <c r="D4" s="2148"/>
      <c r="E4" s="2148"/>
      <c r="F4" s="2186"/>
      <c r="G4" s="2186"/>
      <c r="I4" s="2185" t="s">
        <v>107</v>
      </c>
      <c r="J4" s="1909"/>
      <c r="K4" s="1909"/>
      <c r="L4" s="1909"/>
    </row>
    <row r="5" spans="1:22" ht="16.5" thickTop="1">
      <c r="A5" s="3311" t="s">
        <v>56</v>
      </c>
      <c r="B5" s="2015">
        <f>'48.Secu Credit'!B5</f>
        <v>2024</v>
      </c>
      <c r="C5" s="2015">
        <f>'48.Secu Credit'!C5</f>
        <v>2025</v>
      </c>
      <c r="D5" s="2015">
        <f>'48.Secu Credit'!D5</f>
        <v>2025</v>
      </c>
      <c r="E5" s="2015">
        <f>'48.Secu Credit'!E5</f>
        <v>2026</v>
      </c>
      <c r="F5" s="3355" t="str">
        <f>'48.Secu Credit'!F5:I5</f>
        <v>Changes during Nine months</v>
      </c>
      <c r="G5" s="3356"/>
      <c r="H5" s="3356"/>
      <c r="I5" s="3357"/>
    </row>
    <row r="6" spans="1:22">
      <c r="A6" s="3312"/>
      <c r="B6" s="3287" t="str">
        <f>'48.Secu Credit'!B6:B7</f>
        <v>Jul</v>
      </c>
      <c r="C6" s="3287" t="str">
        <f>'48.Secu Credit'!C6:C7</f>
        <v xml:space="preserve">Apr (R) </v>
      </c>
      <c r="D6" s="3287" t="str">
        <f>'48.Secu Credit'!D6:D7</f>
        <v xml:space="preserve">Jul (R) </v>
      </c>
      <c r="E6" s="3287" t="str">
        <f>'48.Secu Credit'!E6:E7</f>
        <v>Apr (P)</v>
      </c>
      <c r="F6" s="3358" t="str">
        <f>'48.Secu Credit'!F6:G6</f>
        <v>2024/25</v>
      </c>
      <c r="G6" s="3316"/>
      <c r="H6" s="3358" t="str">
        <f>'48.Secu Credit'!H6:I6</f>
        <v>2025/26</v>
      </c>
      <c r="I6" s="3359"/>
    </row>
    <row r="7" spans="1:22">
      <c r="A7" s="3312"/>
      <c r="B7" s="3317"/>
      <c r="C7" s="3317"/>
      <c r="D7" s="3317"/>
      <c r="E7" s="3317"/>
      <c r="F7" s="2026" t="str">
        <f>'48.Secu Credit'!F7</f>
        <v>Amount</v>
      </c>
      <c r="G7" s="2026" t="str">
        <f>'48.Secu Credit'!G7</f>
        <v>Percent</v>
      </c>
      <c r="H7" s="2026" t="str">
        <f>'48.Secu Credit'!H7</f>
        <v>Amount</v>
      </c>
      <c r="I7" s="2043" t="str">
        <f>'48.Secu Credit'!I7</f>
        <v>Percent</v>
      </c>
    </row>
    <row r="8" spans="1:22" s="2148" customFormat="1" ht="19.5" customHeight="1">
      <c r="A8" s="2179" t="s">
        <v>1981</v>
      </c>
      <c r="B8" s="2176">
        <v>1931014.1955746382</v>
      </c>
      <c r="C8" s="2176">
        <v>2025834.1390975381</v>
      </c>
      <c r="D8" s="2176">
        <v>2067452.9579374385</v>
      </c>
      <c r="E8" s="2176">
        <v>2143137.164810596</v>
      </c>
      <c r="F8" s="2176">
        <v>94819.943522899877</v>
      </c>
      <c r="G8" s="2177">
        <v>4.9103700915405755</v>
      </c>
      <c r="H8" s="2176">
        <v>75684.206873157527</v>
      </c>
      <c r="I8" s="2175">
        <v>3.660746261847847</v>
      </c>
      <c r="M8" s="2149"/>
      <c r="N8" s="1907"/>
      <c r="O8" s="1907"/>
      <c r="P8" s="1907"/>
      <c r="Q8" s="1907"/>
      <c r="S8" s="2149"/>
      <c r="T8" s="2149"/>
      <c r="U8" s="2149"/>
      <c r="V8" s="2149"/>
    </row>
    <row r="9" spans="1:22" ht="19.5" customHeight="1">
      <c r="A9" s="2173" t="s">
        <v>1976</v>
      </c>
      <c r="B9" s="2170">
        <v>657080.15027064213</v>
      </c>
      <c r="C9" s="2170">
        <v>734585.87841466477</v>
      </c>
      <c r="D9" s="2170">
        <v>742466.1912050792</v>
      </c>
      <c r="E9" s="2170">
        <v>769223.09861913708</v>
      </c>
      <c r="F9" s="2170">
        <v>77505.728144022636</v>
      </c>
      <c r="G9" s="2171">
        <v>11.795475500530507</v>
      </c>
      <c r="H9" s="2170">
        <v>26756.907414057874</v>
      </c>
      <c r="I9" s="2169">
        <v>3.6037879880603549</v>
      </c>
      <c r="M9" s="2149"/>
      <c r="S9" s="2149"/>
      <c r="T9" s="2149"/>
      <c r="U9" s="2149"/>
      <c r="V9" s="2149"/>
    </row>
    <row r="10" spans="1:22" ht="19.5" customHeight="1">
      <c r="A10" s="2173" t="s">
        <v>1975</v>
      </c>
      <c r="B10" s="2170">
        <v>496107.52892529248</v>
      </c>
      <c r="C10" s="2170">
        <v>455624.53719830705</v>
      </c>
      <c r="D10" s="2170">
        <v>463018.19211976998</v>
      </c>
      <c r="E10" s="2170">
        <v>477975.13930606906</v>
      </c>
      <c r="F10" s="2170">
        <v>-40482.991726985434</v>
      </c>
      <c r="G10" s="2171">
        <v>-8.1601244421109485</v>
      </c>
      <c r="H10" s="2170">
        <v>14956.947186299076</v>
      </c>
      <c r="I10" s="2169">
        <v>3.2303152318538122</v>
      </c>
      <c r="M10" s="2149"/>
      <c r="P10" s="2148"/>
      <c r="S10" s="2149"/>
      <c r="T10" s="2149"/>
      <c r="U10" s="2149"/>
      <c r="V10" s="2149"/>
    </row>
    <row r="11" spans="1:22" ht="19.5" customHeight="1">
      <c r="A11" s="2173" t="s">
        <v>1974</v>
      </c>
      <c r="B11" s="2170">
        <v>332438.27602903254</v>
      </c>
      <c r="C11" s="2170">
        <v>379718.56366929453</v>
      </c>
      <c r="D11" s="2170">
        <v>403108.52397272841</v>
      </c>
      <c r="E11" s="2170">
        <v>426893.20008064801</v>
      </c>
      <c r="F11" s="2170">
        <v>47280.287640261988</v>
      </c>
      <c r="G11" s="2171">
        <v>14.22227554691473</v>
      </c>
      <c r="H11" s="2170">
        <v>23784.6761079196</v>
      </c>
      <c r="I11" s="2169">
        <v>5.900315843861617</v>
      </c>
      <c r="M11" s="2149"/>
      <c r="S11" s="2149"/>
      <c r="T11" s="2149"/>
      <c r="U11" s="2149"/>
      <c r="V11" s="2149"/>
    </row>
    <row r="12" spans="1:22" ht="19.5" customHeight="1">
      <c r="A12" s="2173" t="s">
        <v>1973</v>
      </c>
      <c r="B12" s="2170">
        <v>445388.24034967058</v>
      </c>
      <c r="C12" s="2170">
        <v>455905.15981527115</v>
      </c>
      <c r="D12" s="2170">
        <v>458860.05063986051</v>
      </c>
      <c r="E12" s="2170">
        <v>469045.72680474189</v>
      </c>
      <c r="F12" s="2170">
        <v>10516.919465600571</v>
      </c>
      <c r="G12" s="2171">
        <v>2.3612925786598735</v>
      </c>
      <c r="H12" s="2170">
        <v>10185.676164881384</v>
      </c>
      <c r="I12" s="2169">
        <v>2.219778372660226</v>
      </c>
      <c r="M12" s="2149"/>
      <c r="S12" s="2149"/>
      <c r="T12" s="2149"/>
      <c r="U12" s="2149"/>
      <c r="V12" s="2149"/>
    </row>
    <row r="13" spans="1:22" s="2148" customFormat="1" ht="19.5" customHeight="1">
      <c r="A13" s="2179" t="s">
        <v>1980</v>
      </c>
      <c r="B13" s="2176">
        <v>124430.93405654797</v>
      </c>
      <c r="C13" s="2176">
        <v>109383.07188538798</v>
      </c>
      <c r="D13" s="2176">
        <v>111435.00022405687</v>
      </c>
      <c r="E13" s="2176">
        <v>111746.74157128787</v>
      </c>
      <c r="F13" s="2176">
        <v>-15047.862171159984</v>
      </c>
      <c r="G13" s="2177">
        <v>-12.093345023289341</v>
      </c>
      <c r="H13" s="2176">
        <v>311.74134723099996</v>
      </c>
      <c r="I13" s="2175">
        <v>0.27975173563440303</v>
      </c>
      <c r="M13" s="2149"/>
      <c r="S13" s="2149"/>
      <c r="T13" s="2149"/>
      <c r="U13" s="2149"/>
      <c r="V13" s="2149"/>
    </row>
    <row r="14" spans="1:22" s="2148" customFormat="1" ht="19.5" customHeight="1">
      <c r="A14" s="2179" t="s">
        <v>1979</v>
      </c>
      <c r="B14" s="2176">
        <v>648711.59264455107</v>
      </c>
      <c r="C14" s="2176">
        <v>682729.21337700612</v>
      </c>
      <c r="D14" s="2176">
        <v>650703.05826393235</v>
      </c>
      <c r="E14" s="2176">
        <v>669222.4448624237</v>
      </c>
      <c r="F14" s="2176">
        <v>34017.620732455049</v>
      </c>
      <c r="G14" s="2177">
        <v>5.2438743377127137</v>
      </c>
      <c r="H14" s="2176">
        <v>18519.386598491343</v>
      </c>
      <c r="I14" s="2175">
        <v>2.8460580234401904</v>
      </c>
      <c r="M14" s="2149"/>
      <c r="S14" s="2149"/>
      <c r="T14" s="2149"/>
      <c r="U14" s="2149"/>
      <c r="V14" s="2149"/>
    </row>
    <row r="15" spans="1:22" s="2148" customFormat="1" ht="19.5" customHeight="1">
      <c r="A15" s="2173" t="s">
        <v>1976</v>
      </c>
      <c r="B15" s="2184">
        <v>156239.44258630247</v>
      </c>
      <c r="C15" s="2183">
        <v>172078.94942701003</v>
      </c>
      <c r="D15" s="2171">
        <v>165216.79241280831</v>
      </c>
      <c r="E15" s="2170">
        <v>173030.65492014718</v>
      </c>
      <c r="F15" s="2183">
        <v>15839.50684070756</v>
      </c>
      <c r="G15" s="2171">
        <v>10.137969374767989</v>
      </c>
      <c r="H15" s="2170">
        <v>7813.8625073388685</v>
      </c>
      <c r="I15" s="2169">
        <v>4.7294602402250145</v>
      </c>
      <c r="M15" s="2149"/>
      <c r="N15" s="1907"/>
      <c r="O15" s="1907"/>
      <c r="P15" s="1907"/>
      <c r="Q15" s="1907"/>
      <c r="S15" s="2149"/>
      <c r="T15" s="2149"/>
      <c r="U15" s="2149"/>
      <c r="V15" s="2149"/>
    </row>
    <row r="16" spans="1:22" s="2148" customFormat="1" ht="19.5" customHeight="1">
      <c r="A16" s="2173" t="s">
        <v>1975</v>
      </c>
      <c r="B16" s="2184">
        <v>437632.24742732459</v>
      </c>
      <c r="C16" s="2183">
        <v>455055.64213245991</v>
      </c>
      <c r="D16" s="2171">
        <v>429815.24272428377</v>
      </c>
      <c r="E16" s="2170">
        <v>438263.20184503897</v>
      </c>
      <c r="F16" s="2183">
        <v>17423.394705135317</v>
      </c>
      <c r="G16" s="2171">
        <v>3.981286755617508</v>
      </c>
      <c r="H16" s="2170">
        <v>8447.9591207552003</v>
      </c>
      <c r="I16" s="2169">
        <v>1.9654861626613749</v>
      </c>
      <c r="M16" s="2149"/>
      <c r="N16" s="1907"/>
      <c r="O16" s="1907"/>
      <c r="P16" s="1907"/>
      <c r="Q16" s="1907"/>
      <c r="S16" s="2149"/>
      <c r="T16" s="2149"/>
      <c r="U16" s="2149"/>
      <c r="V16" s="2149"/>
    </row>
    <row r="17" spans="1:22" ht="19.5" customHeight="1">
      <c r="A17" s="2173" t="s">
        <v>1974</v>
      </c>
      <c r="B17" s="2184">
        <v>36448.285427095987</v>
      </c>
      <c r="C17" s="2183">
        <v>48984.49375889801</v>
      </c>
      <c r="D17" s="2171">
        <v>48667.448153260382</v>
      </c>
      <c r="E17" s="2170">
        <v>48801.292423669503</v>
      </c>
      <c r="F17" s="2183">
        <v>12536.208331802023</v>
      </c>
      <c r="G17" s="2171">
        <v>34.394507683707097</v>
      </c>
      <c r="H17" s="2170">
        <v>133.84427040912124</v>
      </c>
      <c r="I17" s="2169">
        <v>0.2750180572189187</v>
      </c>
      <c r="M17" s="2149"/>
      <c r="N17" s="2149"/>
      <c r="S17" s="2149"/>
      <c r="T17" s="2149"/>
      <c r="U17" s="2149"/>
      <c r="V17" s="2149"/>
    </row>
    <row r="18" spans="1:22" ht="19.5" customHeight="1">
      <c r="A18" s="2173" t="s">
        <v>1973</v>
      </c>
      <c r="B18" s="2184">
        <v>18391.617203827987</v>
      </c>
      <c r="C18" s="2183">
        <v>6610.1280586379999</v>
      </c>
      <c r="D18" s="2171">
        <v>7003.5749735797999</v>
      </c>
      <c r="E18" s="2170">
        <v>9127.2956735681018</v>
      </c>
      <c r="F18" s="2183">
        <v>-11781.489145189988</v>
      </c>
      <c r="G18" s="2171">
        <v>-64.059016749967029</v>
      </c>
      <c r="H18" s="2170">
        <v>2123.7206999883019</v>
      </c>
      <c r="I18" s="2169">
        <v>30.323380673438923</v>
      </c>
      <c r="M18" s="2149"/>
      <c r="N18" s="2149"/>
      <c r="S18" s="2149"/>
      <c r="T18" s="2149"/>
      <c r="U18" s="2149"/>
      <c r="V18" s="2149"/>
    </row>
    <row r="19" spans="1:22" ht="19.5" customHeight="1">
      <c r="A19" s="2179" t="s">
        <v>1978</v>
      </c>
      <c r="B19" s="2176">
        <v>82835.120008903876</v>
      </c>
      <c r="C19" s="2176">
        <v>133027.66460719291</v>
      </c>
      <c r="D19" s="2176">
        <v>125187.01417376802</v>
      </c>
      <c r="E19" s="2176">
        <v>165243.41075994025</v>
      </c>
      <c r="F19" s="2176">
        <v>50192.544598289038</v>
      </c>
      <c r="G19" s="2177">
        <v>60.593314276473407</v>
      </c>
      <c r="H19" s="2176">
        <v>40056.396586172224</v>
      </c>
      <c r="I19" s="2175">
        <v>31.997245761106853</v>
      </c>
      <c r="M19" s="2149"/>
      <c r="N19" s="2149"/>
      <c r="S19" s="2149"/>
      <c r="T19" s="2149"/>
      <c r="U19" s="2149"/>
      <c r="V19" s="2149"/>
    </row>
    <row r="20" spans="1:22" ht="19.5" customHeight="1">
      <c r="A20" s="2173" t="s">
        <v>1976</v>
      </c>
      <c r="B20" s="2184">
        <v>43160.521235608496</v>
      </c>
      <c r="C20" s="2183">
        <v>80021.456686941907</v>
      </c>
      <c r="D20" s="2171">
        <v>80364.909513791004</v>
      </c>
      <c r="E20" s="2170">
        <v>107909.46615114821</v>
      </c>
      <c r="F20" s="2183">
        <v>36860.935451333411</v>
      </c>
      <c r="G20" s="2171">
        <v>85.404287056946444</v>
      </c>
      <c r="H20" s="2170">
        <v>27544.556637357207</v>
      </c>
      <c r="I20" s="2169">
        <v>34.27435780616468</v>
      </c>
      <c r="M20" s="2149"/>
      <c r="N20" s="2149"/>
      <c r="S20" s="2149"/>
      <c r="T20" s="2149"/>
      <c r="U20" s="2149"/>
      <c r="V20" s="2149"/>
    </row>
    <row r="21" spans="1:22" ht="19.5" customHeight="1">
      <c r="A21" s="2173" t="s">
        <v>1975</v>
      </c>
      <c r="B21" s="2184">
        <v>36336.900537465401</v>
      </c>
      <c r="C21" s="2183">
        <v>45093.341636473997</v>
      </c>
      <c r="D21" s="2171">
        <v>37770.019793111998</v>
      </c>
      <c r="E21" s="2170">
        <v>52022.391860601994</v>
      </c>
      <c r="F21" s="2183">
        <v>8756.4410990085962</v>
      </c>
      <c r="G21" s="2171">
        <v>24.097930669623871</v>
      </c>
      <c r="H21" s="2170">
        <v>14252.372067489996</v>
      </c>
      <c r="I21" s="2169">
        <v>37.734616358578549</v>
      </c>
      <c r="M21" s="2149"/>
      <c r="N21" s="2149"/>
      <c r="S21" s="2149"/>
      <c r="T21" s="2149"/>
      <c r="U21" s="2149"/>
      <c r="V21" s="2149"/>
    </row>
    <row r="22" spans="1:22" ht="19.5" customHeight="1">
      <c r="A22" s="2173" t="s">
        <v>1974</v>
      </c>
      <c r="B22" s="2184">
        <v>2408.7193584299998</v>
      </c>
      <c r="C22" s="2183">
        <v>5554.2106388600014</v>
      </c>
      <c r="D22" s="2171">
        <v>4510.7755868700006</v>
      </c>
      <c r="E22" s="2170">
        <v>3099.5602439099998</v>
      </c>
      <c r="F22" s="2183">
        <v>3145.4912804300016</v>
      </c>
      <c r="G22" s="2171">
        <v>130.58770293938389</v>
      </c>
      <c r="H22" s="2170">
        <v>-1411.2153429600007</v>
      </c>
      <c r="I22" s="2169">
        <v>-31.285425660894699</v>
      </c>
      <c r="M22" s="2149"/>
      <c r="N22" s="2149"/>
      <c r="S22" s="2149"/>
      <c r="T22" s="2149"/>
      <c r="U22" s="2149"/>
      <c r="V22" s="2149"/>
    </row>
    <row r="23" spans="1:22" s="2148" customFormat="1" ht="19.5" customHeight="1">
      <c r="A23" s="2173" t="s">
        <v>1973</v>
      </c>
      <c r="B23" s="2184">
        <v>928.97887739999999</v>
      </c>
      <c r="C23" s="2183">
        <v>2358.6556449170002</v>
      </c>
      <c r="D23" s="2171">
        <v>2541.309279995</v>
      </c>
      <c r="E23" s="2170">
        <v>2211.9925042800005</v>
      </c>
      <c r="F23" s="2183">
        <v>1429.6767675170004</v>
      </c>
      <c r="G23" s="2171">
        <v>153.89766143212421</v>
      </c>
      <c r="H23" s="2170">
        <v>-329.31677571499949</v>
      </c>
      <c r="I23" s="2169">
        <v>-12.958547718192232</v>
      </c>
      <c r="M23" s="2149"/>
      <c r="N23" s="2149"/>
      <c r="S23" s="2149"/>
      <c r="T23" s="2149"/>
      <c r="U23" s="2149"/>
      <c r="V23" s="2149"/>
    </row>
    <row r="24" spans="1:22" ht="19.5" customHeight="1">
      <c r="A24" s="2178" t="s">
        <v>1977</v>
      </c>
      <c r="B24" s="2176">
        <v>725474.09071195906</v>
      </c>
      <c r="C24" s="2176">
        <v>848486.71800674126</v>
      </c>
      <c r="D24" s="2176">
        <v>821007.02940311877</v>
      </c>
      <c r="E24" s="2176">
        <v>855974.21741524525</v>
      </c>
      <c r="F24" s="2176">
        <v>123012.6272947822</v>
      </c>
      <c r="G24" s="2177">
        <v>16.956170988003336</v>
      </c>
      <c r="H24" s="2176">
        <v>34967.188012126484</v>
      </c>
      <c r="I24" s="2175">
        <v>4.259060733931598</v>
      </c>
      <c r="M24" s="2149"/>
      <c r="N24" s="2149"/>
      <c r="S24" s="2149"/>
      <c r="T24" s="2149"/>
      <c r="U24" s="2149"/>
      <c r="V24" s="2149"/>
    </row>
    <row r="25" spans="1:22" ht="19.5" customHeight="1">
      <c r="A25" s="2173" t="s">
        <v>1976</v>
      </c>
      <c r="B25" s="2170">
        <v>232727.99045608152</v>
      </c>
      <c r="C25" s="2170">
        <v>307477.68454194401</v>
      </c>
      <c r="D25" s="2170">
        <v>299295.39344961388</v>
      </c>
      <c r="E25" s="2170">
        <v>321130.67204440833</v>
      </c>
      <c r="F25" s="2170">
        <v>74749.694085862488</v>
      </c>
      <c r="G25" s="2171">
        <v>32.118910123090082</v>
      </c>
      <c r="H25" s="2170">
        <v>21835.27859479445</v>
      </c>
      <c r="I25" s="2169">
        <v>7.2955611989632576</v>
      </c>
      <c r="M25" s="2149"/>
      <c r="N25" s="2149"/>
      <c r="S25" s="2149"/>
      <c r="T25" s="2149"/>
      <c r="U25" s="2149"/>
      <c r="V25" s="2149"/>
    </row>
    <row r="26" spans="1:22" ht="19.5" customHeight="1">
      <c r="A26" s="2173" t="s">
        <v>1975</v>
      </c>
      <c r="B26" s="2170">
        <v>314020.94432279555</v>
      </c>
      <c r="C26" s="2170">
        <v>342300.08421994006</v>
      </c>
      <c r="D26" s="2170">
        <v>330525.70878226496</v>
      </c>
      <c r="E26" s="2170">
        <v>339789.13306065986</v>
      </c>
      <c r="F26" s="2170">
        <v>28279.139897144516</v>
      </c>
      <c r="G26" s="2171">
        <v>9.0054948271460447</v>
      </c>
      <c r="H26" s="2170">
        <v>9263.4242783949012</v>
      </c>
      <c r="I26" s="2169">
        <v>2.8026335114819214</v>
      </c>
      <c r="M26" s="2149"/>
      <c r="N26" s="2149"/>
      <c r="S26" s="2149"/>
      <c r="T26" s="2149"/>
      <c r="U26" s="2149"/>
      <c r="V26" s="2149"/>
    </row>
    <row r="27" spans="1:22" ht="19.5" customHeight="1">
      <c r="A27" s="2173" t="s">
        <v>1974</v>
      </c>
      <c r="B27" s="2170">
        <v>132780.63142349204</v>
      </c>
      <c r="C27" s="2170">
        <v>157204.78497255701</v>
      </c>
      <c r="D27" s="2170">
        <v>150286.31629125998</v>
      </c>
      <c r="E27" s="2170">
        <v>151022.77583325203</v>
      </c>
      <c r="F27" s="2170">
        <v>24424.153549064969</v>
      </c>
      <c r="G27" s="2171">
        <v>18.394364665405377</v>
      </c>
      <c r="H27" s="2170">
        <v>736.45954199205153</v>
      </c>
      <c r="I27" s="2169">
        <v>0.49003765623263257</v>
      </c>
      <c r="M27" s="2149"/>
      <c r="N27" s="2149"/>
      <c r="S27" s="2149"/>
      <c r="T27" s="2149"/>
      <c r="U27" s="2149"/>
      <c r="V27" s="2149"/>
    </row>
    <row r="28" spans="1:22" ht="19.5" customHeight="1">
      <c r="A28" s="2173" t="s">
        <v>1973</v>
      </c>
      <c r="B28" s="2170">
        <v>45944.524509589988</v>
      </c>
      <c r="C28" s="2170">
        <v>41504.164272300004</v>
      </c>
      <c r="D28" s="2170">
        <v>40899.610879979999</v>
      </c>
      <c r="E28" s="2170">
        <v>44031.636476924999</v>
      </c>
      <c r="F28" s="2170">
        <v>-4440.3602372899841</v>
      </c>
      <c r="G28" s="2171">
        <v>-9.6646124531404141</v>
      </c>
      <c r="H28" s="2170">
        <v>3132.0255969450009</v>
      </c>
      <c r="I28" s="2169">
        <v>7.6578371518886508</v>
      </c>
      <c r="M28" s="2149"/>
      <c r="N28" s="2149"/>
      <c r="S28" s="2149"/>
      <c r="T28" s="2149"/>
      <c r="U28" s="2149"/>
      <c r="V28" s="2149"/>
    </row>
    <row r="29" spans="1:22" ht="19.5" customHeight="1">
      <c r="A29" s="2179" t="s">
        <v>1972</v>
      </c>
      <c r="B29" s="2176">
        <v>387016.09288776363</v>
      </c>
      <c r="C29" s="2176">
        <v>407136.09943643986</v>
      </c>
      <c r="D29" s="2176">
        <v>417565.72177694284</v>
      </c>
      <c r="E29" s="2176">
        <v>458754.3848281792</v>
      </c>
      <c r="F29" s="2176">
        <v>20120.006548676232</v>
      </c>
      <c r="G29" s="2177">
        <v>5.1987519171486039</v>
      </c>
      <c r="H29" s="2176">
        <v>41188.663051236363</v>
      </c>
      <c r="I29" s="2175">
        <v>9.8639952714410573</v>
      </c>
      <c r="M29" s="2149"/>
      <c r="N29" s="2149"/>
      <c r="S29" s="2149"/>
      <c r="T29" s="2149"/>
      <c r="U29" s="2149"/>
      <c r="V29" s="2149"/>
    </row>
    <row r="30" spans="1:22" ht="19.5" customHeight="1">
      <c r="A30" s="2179" t="s">
        <v>1971</v>
      </c>
      <c r="B30" s="2176">
        <v>268128.90290440992</v>
      </c>
      <c r="C30" s="2176">
        <v>279884.29201930168</v>
      </c>
      <c r="D30" s="2176">
        <v>275959.52015325008</v>
      </c>
      <c r="E30" s="2176">
        <v>266370.10286335007</v>
      </c>
      <c r="F30" s="2176">
        <v>11755.389114891761</v>
      </c>
      <c r="G30" s="2177">
        <v>4.3842304904677327</v>
      </c>
      <c r="H30" s="2176">
        <v>-9589.4172899000114</v>
      </c>
      <c r="I30" s="2175">
        <v>-3.4749362096928813</v>
      </c>
      <c r="L30" s="1912"/>
      <c r="M30" s="2149"/>
      <c r="N30" s="2149"/>
      <c r="S30" s="2149"/>
      <c r="T30" s="2149"/>
      <c r="U30" s="2149"/>
      <c r="V30" s="2149"/>
    </row>
    <row r="31" spans="1:22" ht="31.5">
      <c r="A31" s="2182" t="s">
        <v>1970</v>
      </c>
      <c r="B31" s="2170">
        <v>72572.51378083996</v>
      </c>
      <c r="C31" s="2170">
        <v>73120.697324399982</v>
      </c>
      <c r="D31" s="2170">
        <v>68682.617102009957</v>
      </c>
      <c r="E31" s="2170">
        <v>57008.858980050041</v>
      </c>
      <c r="F31" s="2170">
        <v>548.18354356002237</v>
      </c>
      <c r="G31" s="2171">
        <v>0.75535972918820082</v>
      </c>
      <c r="H31" s="2170">
        <v>-11673.758121959916</v>
      </c>
      <c r="I31" s="2169">
        <v>-16.996670503428284</v>
      </c>
      <c r="J31" s="1912"/>
      <c r="K31" s="1912"/>
      <c r="L31" s="1912"/>
      <c r="M31" s="2149"/>
      <c r="N31" s="2149"/>
      <c r="S31" s="2149"/>
      <c r="T31" s="2149"/>
      <c r="U31" s="2149"/>
      <c r="V31" s="2149"/>
    </row>
    <row r="32" spans="1:22" ht="31.5">
      <c r="A32" s="2182" t="s">
        <v>1969</v>
      </c>
      <c r="B32" s="2170">
        <v>33271.194246569998</v>
      </c>
      <c r="C32" s="2170">
        <v>34733.669383719993</v>
      </c>
      <c r="D32" s="2170">
        <v>33443.375401979996</v>
      </c>
      <c r="E32" s="2170">
        <v>35395.641910869992</v>
      </c>
      <c r="F32" s="2170">
        <v>1462.4751371499951</v>
      </c>
      <c r="G32" s="2171">
        <v>4.395619605090566</v>
      </c>
      <c r="H32" s="2170">
        <v>1952.2665088899957</v>
      </c>
      <c r="I32" s="2169">
        <v>5.8375283159199682</v>
      </c>
      <c r="M32" s="2149"/>
      <c r="N32" s="2149"/>
      <c r="S32" s="2149"/>
      <c r="T32" s="2149"/>
      <c r="U32" s="2149"/>
      <c r="V32" s="2149"/>
    </row>
    <row r="33" spans="1:22" ht="19.5" customHeight="1">
      <c r="A33" s="2173" t="s">
        <v>1968</v>
      </c>
      <c r="B33" s="2170">
        <v>9432.6651046099996</v>
      </c>
      <c r="C33" s="2170">
        <v>10802.733177160002</v>
      </c>
      <c r="D33" s="2170">
        <v>12025.03424809</v>
      </c>
      <c r="E33" s="2170">
        <v>11794.255468029998</v>
      </c>
      <c r="F33" s="2170">
        <v>1370.0680725500024</v>
      </c>
      <c r="G33" s="2171">
        <v>14.524718702039078</v>
      </c>
      <c r="H33" s="2170">
        <v>-230.77878006000174</v>
      </c>
      <c r="I33" s="2169">
        <v>-1.9191527882480464</v>
      </c>
      <c r="M33" s="2149"/>
      <c r="N33" s="2149"/>
      <c r="S33" s="2149"/>
      <c r="T33" s="2149"/>
      <c r="U33" s="2149"/>
      <c r="V33" s="2149"/>
    </row>
    <row r="34" spans="1:22" ht="19.5" customHeight="1">
      <c r="A34" s="2173" t="s">
        <v>1967</v>
      </c>
      <c r="B34" s="2170">
        <v>152852.52977239003</v>
      </c>
      <c r="C34" s="2170">
        <v>161227.19213402169</v>
      </c>
      <c r="D34" s="2170">
        <v>161808.4934011701</v>
      </c>
      <c r="E34" s="2170">
        <v>162171.34650440008</v>
      </c>
      <c r="F34" s="2170">
        <v>8374.6623616316647</v>
      </c>
      <c r="G34" s="2171">
        <v>5.4789164262457577</v>
      </c>
      <c r="H34" s="2170">
        <v>362.85310322997975</v>
      </c>
      <c r="I34" s="2169">
        <v>0.22424849005321487</v>
      </c>
      <c r="M34" s="2149"/>
      <c r="N34" s="2149"/>
      <c r="S34" s="2149"/>
      <c r="T34" s="2149"/>
      <c r="U34" s="2149"/>
      <c r="V34" s="2149"/>
    </row>
    <row r="35" spans="1:22" ht="19.5" customHeight="1">
      <c r="A35" s="2181" t="s">
        <v>1966</v>
      </c>
      <c r="B35" s="2170">
        <v>59454.113253930002</v>
      </c>
      <c r="C35" s="2170">
        <v>59276.64690783999</v>
      </c>
      <c r="D35" s="2170">
        <v>62415.691730060003</v>
      </c>
      <c r="E35" s="2170">
        <v>66953.555073469994</v>
      </c>
      <c r="F35" s="2170">
        <v>-177.46634609001194</v>
      </c>
      <c r="G35" s="2171">
        <v>-0.29849296604937786</v>
      </c>
      <c r="H35" s="2170">
        <v>4537.8633434099902</v>
      </c>
      <c r="I35" s="2169">
        <v>7.2703886116261867</v>
      </c>
      <c r="M35" s="2149"/>
      <c r="N35" s="2149"/>
      <c r="S35" s="2149"/>
      <c r="T35" s="2149"/>
      <c r="U35" s="2149"/>
      <c r="V35" s="2149"/>
    </row>
    <row r="36" spans="1:22" ht="31.5">
      <c r="A36" s="2180" t="s">
        <v>1965</v>
      </c>
      <c r="B36" s="2170">
        <v>62371.474978720005</v>
      </c>
      <c r="C36" s="2170">
        <v>65815.363832611707</v>
      </c>
      <c r="D36" s="2170">
        <v>66859.569892690095</v>
      </c>
      <c r="E36" s="2170">
        <v>61546.727636090123</v>
      </c>
      <c r="F36" s="2170">
        <v>3443.8888538917017</v>
      </c>
      <c r="G36" s="2171">
        <v>5.5215767385117847</v>
      </c>
      <c r="H36" s="2170">
        <v>-5312.8422565999717</v>
      </c>
      <c r="I36" s="2169">
        <v>-7.9462704667815052</v>
      </c>
      <c r="M36" s="2149"/>
      <c r="N36" s="2149"/>
      <c r="S36" s="2149"/>
      <c r="T36" s="2149"/>
      <c r="U36" s="2149"/>
      <c r="V36" s="2149"/>
    </row>
    <row r="37" spans="1:22" ht="19.5" customHeight="1">
      <c r="A37" s="2180" t="s">
        <v>1964</v>
      </c>
      <c r="B37" s="2170">
        <v>31026.941539739997</v>
      </c>
      <c r="C37" s="2170">
        <v>36135.18139356999</v>
      </c>
      <c r="D37" s="2170">
        <v>32533.231778419991</v>
      </c>
      <c r="E37" s="2170">
        <v>33671.063794840004</v>
      </c>
      <c r="F37" s="2170">
        <v>5108.2398538299931</v>
      </c>
      <c r="G37" s="2171">
        <v>16.463884612304586</v>
      </c>
      <c r="H37" s="2170">
        <v>1137.8320164200122</v>
      </c>
      <c r="I37" s="2169">
        <v>3.4974453942038473</v>
      </c>
      <c r="M37" s="2149"/>
      <c r="N37" s="2149"/>
      <c r="S37" s="2149"/>
      <c r="T37" s="2149"/>
      <c r="U37" s="2149"/>
      <c r="V37" s="2149"/>
    </row>
    <row r="38" spans="1:22" ht="19.5" customHeight="1">
      <c r="A38" s="2179" t="s">
        <v>1963</v>
      </c>
      <c r="B38" s="2176">
        <v>90093.215077742498</v>
      </c>
      <c r="C38" s="2176">
        <v>124121.51310366252</v>
      </c>
      <c r="D38" s="2176">
        <v>140702.11379587249</v>
      </c>
      <c r="E38" s="2176">
        <v>159488.32323913247</v>
      </c>
      <c r="F38" s="2176">
        <v>34028.298025920027</v>
      </c>
      <c r="G38" s="2177">
        <v>37.770100663581168</v>
      </c>
      <c r="H38" s="2176">
        <v>18786.209443259984</v>
      </c>
      <c r="I38" s="2175">
        <v>13.351760635603954</v>
      </c>
      <c r="M38" s="2149"/>
      <c r="N38" s="2149"/>
      <c r="S38" s="2149"/>
      <c r="T38" s="2149"/>
      <c r="U38" s="2149"/>
      <c r="V38" s="2149"/>
    </row>
    <row r="39" spans="1:22" ht="19.5" customHeight="1">
      <c r="A39" s="2173" t="s">
        <v>1962</v>
      </c>
      <c r="B39" s="2170">
        <v>55930.215685529998</v>
      </c>
      <c r="C39" s="2170">
        <v>84699.942954310012</v>
      </c>
      <c r="D39" s="2170">
        <v>98927.894580669992</v>
      </c>
      <c r="E39" s="2170">
        <v>109953.95283539002</v>
      </c>
      <c r="F39" s="2170">
        <v>28769.727268780014</v>
      </c>
      <c r="G39" s="2171">
        <v>51.438613129151911</v>
      </c>
      <c r="H39" s="2170">
        <v>11026.058254720032</v>
      </c>
      <c r="I39" s="2169">
        <v>11.145550303538419</v>
      </c>
      <c r="M39" s="2149"/>
      <c r="N39" s="2149"/>
      <c r="S39" s="2149"/>
      <c r="T39" s="2149"/>
      <c r="U39" s="2149"/>
      <c r="V39" s="2149"/>
    </row>
    <row r="40" spans="1:22" ht="19.5" customHeight="1">
      <c r="A40" s="2173" t="s">
        <v>1961</v>
      </c>
      <c r="B40" s="2170">
        <v>12427.676125820002</v>
      </c>
      <c r="C40" s="2170">
        <v>14838.59878841</v>
      </c>
      <c r="D40" s="2170">
        <v>16029.736961690001</v>
      </c>
      <c r="E40" s="2170">
        <v>18266.85524651</v>
      </c>
      <c r="F40" s="2170">
        <v>2410.9226625899973</v>
      </c>
      <c r="G40" s="2171">
        <v>19.399625788292095</v>
      </c>
      <c r="H40" s="2170">
        <v>2237.1182848199987</v>
      </c>
      <c r="I40" s="2169">
        <v>13.956051120280774</v>
      </c>
      <c r="M40" s="2149"/>
      <c r="N40" s="2149"/>
      <c r="S40" s="2149"/>
      <c r="T40" s="2149"/>
      <c r="U40" s="2149"/>
      <c r="V40" s="2149"/>
    </row>
    <row r="41" spans="1:22" ht="19.5" customHeight="1">
      <c r="A41" s="2173" t="s">
        <v>1960</v>
      </c>
      <c r="B41" s="2170">
        <v>14423.058152649997</v>
      </c>
      <c r="C41" s="2170">
        <v>16641.111560329999</v>
      </c>
      <c r="D41" s="2170">
        <v>17566.067466889996</v>
      </c>
      <c r="E41" s="2170">
        <v>19231.660011880005</v>
      </c>
      <c r="F41" s="2170">
        <v>2218.0534076800013</v>
      </c>
      <c r="G41" s="2171">
        <v>15.378523640442168</v>
      </c>
      <c r="H41" s="2170">
        <v>1665.5925449900096</v>
      </c>
      <c r="I41" s="2169">
        <v>9.4818749166793239</v>
      </c>
      <c r="M41" s="2149"/>
      <c r="N41" s="2149"/>
      <c r="S41" s="2149"/>
      <c r="T41" s="2149"/>
      <c r="U41" s="2149"/>
      <c r="V41" s="2149"/>
    </row>
    <row r="42" spans="1:22" ht="19.5" customHeight="1">
      <c r="A42" s="2173" t="s">
        <v>1959</v>
      </c>
      <c r="B42" s="2170">
        <v>7312.2651137425</v>
      </c>
      <c r="C42" s="2170">
        <v>7941.8598006124994</v>
      </c>
      <c r="D42" s="2170">
        <v>8178.4147866225003</v>
      </c>
      <c r="E42" s="2170">
        <v>12035.855145352498</v>
      </c>
      <c r="F42" s="2170">
        <v>629.59468686999935</v>
      </c>
      <c r="G42" s="2171">
        <v>8.6101184390422851</v>
      </c>
      <c r="H42" s="2170">
        <v>3857.4403587299976</v>
      </c>
      <c r="I42" s="2169">
        <v>47.166112986096579</v>
      </c>
      <c r="M42" s="2149"/>
      <c r="N42" s="2149"/>
      <c r="S42" s="2149"/>
      <c r="T42" s="2149"/>
      <c r="U42" s="2149"/>
      <c r="V42" s="2149"/>
    </row>
    <row r="43" spans="1:22" ht="19.5" customHeight="1">
      <c r="A43" s="2179" t="s">
        <v>1958</v>
      </c>
      <c r="B43" s="2176">
        <v>124102.42567403078</v>
      </c>
      <c r="C43" s="2176">
        <v>129199.20433519348</v>
      </c>
      <c r="D43" s="2176">
        <v>128695.66007021857</v>
      </c>
      <c r="E43" s="2176">
        <v>139642.03222552003</v>
      </c>
      <c r="F43" s="2176">
        <v>5096.7786611627089</v>
      </c>
      <c r="G43" s="2177">
        <v>4.1069130063178472</v>
      </c>
      <c r="H43" s="2176">
        <v>10946.372155301462</v>
      </c>
      <c r="I43" s="2175">
        <v>8.5056264906904655</v>
      </c>
      <c r="M43" s="2149"/>
      <c r="N43" s="2149"/>
      <c r="S43" s="2149"/>
      <c r="T43" s="2149"/>
      <c r="U43" s="2149"/>
      <c r="V43" s="2149"/>
    </row>
    <row r="44" spans="1:22" ht="19.5" customHeight="1">
      <c r="A44" s="2173" t="s">
        <v>1957</v>
      </c>
      <c r="B44" s="2170">
        <v>87261.111496872763</v>
      </c>
      <c r="C44" s="2170">
        <v>86658.921511213528</v>
      </c>
      <c r="D44" s="2170">
        <v>86106.794850113554</v>
      </c>
      <c r="E44" s="2170">
        <v>94667.704457755055</v>
      </c>
      <c r="F44" s="2170">
        <v>-602.18998565923539</v>
      </c>
      <c r="G44" s="2171">
        <v>-0.69010120926641705</v>
      </c>
      <c r="H44" s="2170">
        <v>8560.9096076415008</v>
      </c>
      <c r="I44" s="2169">
        <v>9.9421998258598663</v>
      </c>
      <c r="M44" s="2149"/>
      <c r="N44" s="2149"/>
      <c r="S44" s="2149"/>
      <c r="T44" s="2149"/>
      <c r="U44" s="2149"/>
      <c r="V44" s="2149"/>
    </row>
    <row r="45" spans="1:22" ht="19.5" customHeight="1">
      <c r="A45" s="2173" t="s">
        <v>1956</v>
      </c>
      <c r="B45" s="2170">
        <v>36841.314177158005</v>
      </c>
      <c r="C45" s="2170">
        <v>42540.282823979993</v>
      </c>
      <c r="D45" s="2170">
        <v>42588.865220105014</v>
      </c>
      <c r="E45" s="2170">
        <v>44974.327767764997</v>
      </c>
      <c r="F45" s="2170">
        <v>5698.9686468219879</v>
      </c>
      <c r="G45" s="2171">
        <v>15.468961338939987</v>
      </c>
      <c r="H45" s="2170">
        <v>2385.4625476599831</v>
      </c>
      <c r="I45" s="2169">
        <v>5.6011413671897339</v>
      </c>
      <c r="M45" s="2149"/>
      <c r="N45" s="2149"/>
      <c r="S45" s="2149"/>
      <c r="T45" s="2149"/>
      <c r="U45" s="2149"/>
      <c r="V45" s="2149"/>
    </row>
    <row r="46" spans="1:22" ht="19.5" customHeight="1">
      <c r="A46" s="2178" t="s">
        <v>1955</v>
      </c>
      <c r="B46" s="2176">
        <v>312186.14142747241</v>
      </c>
      <c r="C46" s="2176">
        <v>300122.18403368705</v>
      </c>
      <c r="D46" s="2176">
        <v>296623.92125078739</v>
      </c>
      <c r="E46" s="2176">
        <v>294124.25640026544</v>
      </c>
      <c r="F46" s="2176">
        <v>-12063.957393785357</v>
      </c>
      <c r="G46" s="2177">
        <v>-3.8643475135132075</v>
      </c>
      <c r="H46" s="2176">
        <v>-2499.6648505219491</v>
      </c>
      <c r="I46" s="2175">
        <v>-0.84270507920652538</v>
      </c>
      <c r="M46" s="2149"/>
      <c r="N46" s="2149"/>
      <c r="S46" s="2149"/>
      <c r="T46" s="2149"/>
      <c r="U46" s="2149"/>
      <c r="V46" s="2149"/>
    </row>
    <row r="47" spans="1:22" ht="19.5" customHeight="1">
      <c r="A47" s="2178" t="s">
        <v>1954</v>
      </c>
      <c r="B47" s="2176">
        <v>7814.9966681196984</v>
      </c>
      <c r="C47" s="2176">
        <v>9649.4748178677</v>
      </c>
      <c r="D47" s="2176">
        <v>12372.205145369699</v>
      </c>
      <c r="E47" s="2176">
        <v>13701.202986963699</v>
      </c>
      <c r="F47" s="2176">
        <v>1834.4781497480017</v>
      </c>
      <c r="G47" s="2177">
        <v>23.47381870591866</v>
      </c>
      <c r="H47" s="2176">
        <v>1328.9978415940004</v>
      </c>
      <c r="I47" s="2175">
        <v>10.741802499867037</v>
      </c>
      <c r="M47" s="2149"/>
      <c r="N47" s="2149"/>
      <c r="S47" s="2149"/>
      <c r="T47" s="2149"/>
      <c r="U47" s="2149"/>
      <c r="V47" s="2149"/>
    </row>
    <row r="48" spans="1:22" s="2148" customFormat="1" ht="19.5" customHeight="1">
      <c r="A48" s="2178" t="s">
        <v>1953</v>
      </c>
      <c r="B48" s="2176">
        <v>465365.34153116221</v>
      </c>
      <c r="C48" s="2176">
        <v>485203.4717756118</v>
      </c>
      <c r="D48" s="2176">
        <v>544366.06936796964</v>
      </c>
      <c r="E48" s="2176">
        <v>627959.08533651417</v>
      </c>
      <c r="F48" s="2176">
        <v>19838.130244449596</v>
      </c>
      <c r="G48" s="2177">
        <v>4.2629152783869655</v>
      </c>
      <c r="H48" s="2176">
        <v>83593.015968544525</v>
      </c>
      <c r="I48" s="2175">
        <v>15.356029824856515</v>
      </c>
      <c r="M48" s="2149"/>
      <c r="N48" s="2149"/>
      <c r="S48" s="2149"/>
      <c r="T48" s="2149"/>
      <c r="U48" s="2149"/>
      <c r="V48" s="2149"/>
    </row>
    <row r="49" spans="1:22" ht="19.5" customHeight="1">
      <c r="A49" s="2174" t="s">
        <v>1952</v>
      </c>
      <c r="B49" s="2170">
        <v>5678.405270476801</v>
      </c>
      <c r="C49" s="2170">
        <v>6346.0599811052361</v>
      </c>
      <c r="D49" s="2170">
        <v>6222.6610439988399</v>
      </c>
      <c r="E49" s="2170">
        <v>7734.7559816458615</v>
      </c>
      <c r="F49" s="2170">
        <v>667.65471062843517</v>
      </c>
      <c r="G49" s="2171">
        <v>11.757785484239907</v>
      </c>
      <c r="H49" s="2170">
        <v>1512.0949376470217</v>
      </c>
      <c r="I49" s="2169">
        <v>24.299812041108883</v>
      </c>
      <c r="M49" s="2149"/>
      <c r="N49" s="2149"/>
      <c r="S49" s="2149"/>
      <c r="T49" s="2149"/>
      <c r="U49" s="2149"/>
      <c r="V49" s="2149"/>
    </row>
    <row r="50" spans="1:22" ht="19.5" customHeight="1">
      <c r="A50" s="2173" t="s">
        <v>1951</v>
      </c>
      <c r="B50" s="2170">
        <v>54963.719806370085</v>
      </c>
      <c r="C50" s="2170">
        <v>64425.864843680036</v>
      </c>
      <c r="D50" s="2170">
        <v>85974.058095279994</v>
      </c>
      <c r="E50" s="2170">
        <v>89399.804984989983</v>
      </c>
      <c r="F50" s="2170">
        <v>9462.1450373099506</v>
      </c>
      <c r="G50" s="2171">
        <v>17.215255937268868</v>
      </c>
      <c r="H50" s="2170">
        <v>3425.7468897099898</v>
      </c>
      <c r="I50" s="2169">
        <v>3.9846285793715075</v>
      </c>
      <c r="M50" s="2149"/>
      <c r="N50" s="2149"/>
      <c r="S50" s="2149"/>
      <c r="T50" s="2149"/>
      <c r="U50" s="2149"/>
      <c r="V50" s="2149"/>
    </row>
    <row r="51" spans="1:22" ht="19.5" customHeight="1">
      <c r="A51" s="2172" t="s">
        <v>1950</v>
      </c>
      <c r="B51" s="2170">
        <v>404723.21645431535</v>
      </c>
      <c r="C51" s="2170">
        <v>414431.54695082665</v>
      </c>
      <c r="D51" s="2170">
        <v>452169.35022869078</v>
      </c>
      <c r="E51" s="2170">
        <v>530824.52436987835</v>
      </c>
      <c r="F51" s="2170">
        <v>9708.3304965113057</v>
      </c>
      <c r="G51" s="2171">
        <v>2.3987579910941852</v>
      </c>
      <c r="H51" s="2170">
        <v>78655.17414118757</v>
      </c>
      <c r="I51" s="2169">
        <v>17.395069812097315</v>
      </c>
      <c r="M51" s="2149"/>
      <c r="N51" s="2149"/>
      <c r="S51" s="2149"/>
      <c r="T51" s="2149"/>
      <c r="U51" s="2149"/>
      <c r="V51" s="2149"/>
    </row>
    <row r="52" spans="1:22" ht="19.5" customHeight="1" thickBot="1">
      <c r="A52" s="2168" t="s">
        <v>1949</v>
      </c>
      <c r="B52" s="2166">
        <v>5167173.0491673015</v>
      </c>
      <c r="C52" s="2166">
        <v>5534777.0464956304</v>
      </c>
      <c r="D52" s="2166">
        <v>5592070.2715627253</v>
      </c>
      <c r="E52" s="2166">
        <v>5905363.3672994189</v>
      </c>
      <c r="F52" s="2166">
        <v>367603.9973283289</v>
      </c>
      <c r="G52" s="2167">
        <v>7.1142188161778117</v>
      </c>
      <c r="H52" s="2166">
        <v>313293.09573669359</v>
      </c>
      <c r="I52" s="2165">
        <v>5.6024527683401706</v>
      </c>
      <c r="M52" s="2149"/>
      <c r="N52" s="2149"/>
      <c r="S52" s="2149"/>
      <c r="T52" s="2149"/>
      <c r="U52" s="2149"/>
      <c r="V52" s="2149"/>
    </row>
    <row r="53" spans="1:22" ht="16.5" thickTop="1">
      <c r="A53" s="2164" t="s">
        <v>1948</v>
      </c>
      <c r="B53" s="1912"/>
      <c r="C53" s="1912"/>
      <c r="D53" s="1912"/>
      <c r="E53" s="1912"/>
    </row>
    <row r="54" spans="1:22">
      <c r="A54" s="3353" t="s">
        <v>1947</v>
      </c>
      <c r="B54" s="3353"/>
      <c r="C54" s="3353"/>
      <c r="D54" s="3353"/>
      <c r="E54" s="3353"/>
      <c r="F54" s="3353"/>
      <c r="G54" s="3353"/>
      <c r="H54" s="3353"/>
      <c r="I54" s="3353"/>
    </row>
    <row r="55" spans="1:22" ht="15.75" customHeight="1">
      <c r="A55" s="3354" t="s">
        <v>1946</v>
      </c>
      <c r="B55" s="3354"/>
      <c r="C55" s="3354"/>
      <c r="D55" s="3354"/>
      <c r="E55" s="3354"/>
      <c r="F55" s="3354"/>
      <c r="G55" s="3354"/>
      <c r="H55" s="3354"/>
      <c r="I55" s="3354"/>
    </row>
    <row r="56" spans="1:22">
      <c r="A56" s="3354"/>
      <c r="B56" s="3354"/>
      <c r="C56" s="3354"/>
      <c r="D56" s="3354"/>
      <c r="E56" s="3354"/>
      <c r="F56" s="3354"/>
      <c r="G56" s="3354"/>
      <c r="H56" s="3354"/>
      <c r="I56" s="3354"/>
    </row>
    <row r="57" spans="1:22">
      <c r="A57" s="1907" t="s">
        <v>1945</v>
      </c>
      <c r="B57" s="2163"/>
      <c r="C57" s="2163"/>
      <c r="D57" s="2163"/>
      <c r="E57" s="2163"/>
      <c r="F57" s="1912"/>
    </row>
    <row r="58" spans="1:22">
      <c r="B58" s="2163"/>
      <c r="C58" s="2163"/>
      <c r="D58" s="2163"/>
      <c r="E58" s="2163"/>
    </row>
    <row r="60" spans="1:22">
      <c r="B60" s="1912"/>
      <c r="C60" s="1912"/>
      <c r="D60" s="1912"/>
      <c r="E60" s="1912"/>
    </row>
    <row r="61" spans="1:22">
      <c r="B61" s="2163"/>
      <c r="C61" s="2163"/>
      <c r="D61" s="2163"/>
      <c r="E61" s="2163"/>
    </row>
    <row r="62" spans="1:22">
      <c r="B62" s="2163"/>
      <c r="C62" s="2163"/>
      <c r="D62" s="2163"/>
      <c r="E62" s="2163"/>
    </row>
    <row r="63" spans="1:22">
      <c r="B63" s="2163"/>
      <c r="C63" s="2163"/>
      <c r="D63" s="2163"/>
      <c r="E63" s="2163"/>
    </row>
    <row r="64" spans="1:22">
      <c r="B64" s="2163"/>
      <c r="C64" s="2163"/>
      <c r="D64" s="2163"/>
      <c r="E64" s="2163"/>
    </row>
    <row r="65" spans="2:7">
      <c r="B65" s="2163"/>
      <c r="C65" s="2163"/>
      <c r="D65" s="2163"/>
      <c r="E65" s="2163"/>
    </row>
    <row r="66" spans="2:7">
      <c r="B66" s="2163"/>
      <c r="C66" s="2163"/>
      <c r="D66" s="2163"/>
      <c r="E66" s="2163"/>
    </row>
    <row r="67" spans="2:7">
      <c r="B67" s="2163"/>
      <c r="C67" s="2163"/>
      <c r="D67" s="2163"/>
      <c r="E67" s="2163"/>
    </row>
    <row r="68" spans="2:7">
      <c r="B68" s="2163"/>
      <c r="C68" s="2163"/>
      <c r="D68" s="2163"/>
      <c r="E68" s="2163"/>
    </row>
    <row r="71" spans="2:7">
      <c r="B71" s="1912"/>
      <c r="C71" s="1912"/>
      <c r="D71" s="1912"/>
      <c r="E71" s="1912"/>
      <c r="F71" s="1912"/>
      <c r="G71" s="1912"/>
    </row>
    <row r="72" spans="2:7">
      <c r="B72" s="1912"/>
      <c r="C72" s="1912"/>
      <c r="D72" s="1912"/>
      <c r="E72" s="1912"/>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workbookViewId="0">
      <selection activeCell="A2" sqref="A2:I2"/>
    </sheetView>
  </sheetViews>
  <sheetFormatPr defaultRowHeight="15.75"/>
  <cols>
    <col min="1" max="1" width="27.140625" style="1912" bestFit="1" customWidth="1"/>
    <col min="2" max="2" width="10.85546875" style="1912" customWidth="1"/>
    <col min="3" max="3" width="11" style="2187" customWidth="1"/>
    <col min="4" max="4" width="11" style="1912" customWidth="1"/>
    <col min="5" max="5" width="10.7109375" style="1912" customWidth="1"/>
    <col min="6" max="6" width="8.42578125" style="1912" bestFit="1" customWidth="1"/>
    <col min="7" max="7" width="10" style="1912" customWidth="1"/>
    <col min="8" max="8" width="8.42578125" style="1912" bestFit="1" customWidth="1"/>
    <col min="9" max="9" width="9.5703125" style="1912" bestFit="1" customWidth="1"/>
    <col min="10" max="256" width="9.140625" style="1912"/>
    <col min="257" max="257" width="23.140625" style="1912" bestFit="1" customWidth="1"/>
    <col min="258" max="261" width="7.42578125" style="1912" bestFit="1" customWidth="1"/>
    <col min="262" max="265" width="7.140625" style="1912" bestFit="1" customWidth="1"/>
    <col min="266" max="512" width="9.140625" style="1912"/>
    <col min="513" max="513" width="23.140625" style="1912" bestFit="1" customWidth="1"/>
    <col min="514" max="517" width="7.42578125" style="1912" bestFit="1" customWidth="1"/>
    <col min="518" max="521" width="7.140625" style="1912" bestFit="1" customWidth="1"/>
    <col min="522" max="768" width="9.140625" style="1912"/>
    <col min="769" max="769" width="23.140625" style="1912" bestFit="1" customWidth="1"/>
    <col min="770" max="773" width="7.42578125" style="1912" bestFit="1" customWidth="1"/>
    <col min="774" max="777" width="7.140625" style="1912" bestFit="1" customWidth="1"/>
    <col min="778" max="1024" width="9.140625" style="1912"/>
    <col min="1025" max="1025" width="23.140625" style="1912" bestFit="1" customWidth="1"/>
    <col min="1026" max="1029" width="7.42578125" style="1912" bestFit="1" customWidth="1"/>
    <col min="1030" max="1033" width="7.140625" style="1912" bestFit="1" customWidth="1"/>
    <col min="1034" max="1280" width="9.140625" style="1912"/>
    <col min="1281" max="1281" width="23.140625" style="1912" bestFit="1" customWidth="1"/>
    <col min="1282" max="1285" width="7.42578125" style="1912" bestFit="1" customWidth="1"/>
    <col min="1286" max="1289" width="7.140625" style="1912" bestFit="1" customWidth="1"/>
    <col min="1290" max="1536" width="9.140625" style="1912"/>
    <col min="1537" max="1537" width="23.140625" style="1912" bestFit="1" customWidth="1"/>
    <col min="1538" max="1541" width="7.42578125" style="1912" bestFit="1" customWidth="1"/>
    <col min="1542" max="1545" width="7.140625" style="1912" bestFit="1" customWidth="1"/>
    <col min="1546" max="1792" width="9.140625" style="1912"/>
    <col min="1793" max="1793" width="23.140625" style="1912" bestFit="1" customWidth="1"/>
    <col min="1794" max="1797" width="7.42578125" style="1912" bestFit="1" customWidth="1"/>
    <col min="1798" max="1801" width="7.140625" style="1912" bestFit="1" customWidth="1"/>
    <col min="1802" max="2048" width="9.140625" style="1912"/>
    <col min="2049" max="2049" width="23.140625" style="1912" bestFit="1" customWidth="1"/>
    <col min="2050" max="2053" width="7.42578125" style="1912" bestFit="1" customWidth="1"/>
    <col min="2054" max="2057" width="7.140625" style="1912" bestFit="1" customWidth="1"/>
    <col min="2058" max="2304" width="9.140625" style="1912"/>
    <col min="2305" max="2305" width="23.140625" style="1912" bestFit="1" customWidth="1"/>
    <col min="2306" max="2309" width="7.42578125" style="1912" bestFit="1" customWidth="1"/>
    <col min="2310" max="2313" width="7.140625" style="1912" bestFit="1" customWidth="1"/>
    <col min="2314" max="2560" width="9.140625" style="1912"/>
    <col min="2561" max="2561" width="23.140625" style="1912" bestFit="1" customWidth="1"/>
    <col min="2562" max="2565" width="7.42578125" style="1912" bestFit="1" customWidth="1"/>
    <col min="2566" max="2569" width="7.140625" style="1912" bestFit="1" customWidth="1"/>
    <col min="2570" max="2816" width="9.140625" style="1912"/>
    <col min="2817" max="2817" width="23.140625" style="1912" bestFit="1" customWidth="1"/>
    <col min="2818" max="2821" width="7.42578125" style="1912" bestFit="1" customWidth="1"/>
    <col min="2822" max="2825" width="7.140625" style="1912" bestFit="1" customWidth="1"/>
    <col min="2826" max="3072" width="9.140625" style="1912"/>
    <col min="3073" max="3073" width="23.140625" style="1912" bestFit="1" customWidth="1"/>
    <col min="3074" max="3077" width="7.42578125" style="1912" bestFit="1" customWidth="1"/>
    <col min="3078" max="3081" width="7.140625" style="1912" bestFit="1" customWidth="1"/>
    <col min="3082" max="3328" width="9.140625" style="1912"/>
    <col min="3329" max="3329" width="23.140625" style="1912" bestFit="1" customWidth="1"/>
    <col min="3330" max="3333" width="7.42578125" style="1912" bestFit="1" customWidth="1"/>
    <col min="3334" max="3337" width="7.140625" style="1912" bestFit="1" customWidth="1"/>
    <col min="3338" max="3584" width="9.140625" style="1912"/>
    <col min="3585" max="3585" width="23.140625" style="1912" bestFit="1" customWidth="1"/>
    <col min="3586" max="3589" width="7.42578125" style="1912" bestFit="1" customWidth="1"/>
    <col min="3590" max="3593" width="7.140625" style="1912" bestFit="1" customWidth="1"/>
    <col min="3594" max="3840" width="9.140625" style="1912"/>
    <col min="3841" max="3841" width="23.140625" style="1912" bestFit="1" customWidth="1"/>
    <col min="3842" max="3845" width="7.42578125" style="1912" bestFit="1" customWidth="1"/>
    <col min="3846" max="3849" width="7.140625" style="1912" bestFit="1" customWidth="1"/>
    <col min="3850" max="4096" width="9.140625" style="1912"/>
    <col min="4097" max="4097" width="23.140625" style="1912" bestFit="1" customWidth="1"/>
    <col min="4098" max="4101" width="7.42578125" style="1912" bestFit="1" customWidth="1"/>
    <col min="4102" max="4105" width="7.140625" style="1912" bestFit="1" customWidth="1"/>
    <col min="4106" max="4352" width="9.140625" style="1912"/>
    <col min="4353" max="4353" width="23.140625" style="1912" bestFit="1" customWidth="1"/>
    <col min="4354" max="4357" width="7.42578125" style="1912" bestFit="1" customWidth="1"/>
    <col min="4358" max="4361" width="7.140625" style="1912" bestFit="1" customWidth="1"/>
    <col min="4362" max="4608" width="9.140625" style="1912"/>
    <col min="4609" max="4609" width="23.140625" style="1912" bestFit="1" customWidth="1"/>
    <col min="4610" max="4613" width="7.42578125" style="1912" bestFit="1" customWidth="1"/>
    <col min="4614" max="4617" width="7.140625" style="1912" bestFit="1" customWidth="1"/>
    <col min="4618" max="4864" width="9.140625" style="1912"/>
    <col min="4865" max="4865" width="23.140625" style="1912" bestFit="1" customWidth="1"/>
    <col min="4866" max="4869" width="7.42578125" style="1912" bestFit="1" customWidth="1"/>
    <col min="4870" max="4873" width="7.140625" style="1912" bestFit="1" customWidth="1"/>
    <col min="4874" max="5120" width="9.140625" style="1912"/>
    <col min="5121" max="5121" width="23.140625" style="1912" bestFit="1" customWidth="1"/>
    <col min="5122" max="5125" width="7.42578125" style="1912" bestFit="1" customWidth="1"/>
    <col min="5126" max="5129" width="7.140625" style="1912" bestFit="1" customWidth="1"/>
    <col min="5130" max="5376" width="9.140625" style="1912"/>
    <col min="5377" max="5377" width="23.140625" style="1912" bestFit="1" customWidth="1"/>
    <col min="5378" max="5381" width="7.42578125" style="1912" bestFit="1" customWidth="1"/>
    <col min="5382" max="5385" width="7.140625" style="1912" bestFit="1" customWidth="1"/>
    <col min="5386" max="5632" width="9.140625" style="1912"/>
    <col min="5633" max="5633" width="23.140625" style="1912" bestFit="1" customWidth="1"/>
    <col min="5634" max="5637" width="7.42578125" style="1912" bestFit="1" customWidth="1"/>
    <col min="5638" max="5641" width="7.140625" style="1912" bestFit="1" customWidth="1"/>
    <col min="5642" max="5888" width="9.140625" style="1912"/>
    <col min="5889" max="5889" width="23.140625" style="1912" bestFit="1" customWidth="1"/>
    <col min="5890" max="5893" width="7.42578125" style="1912" bestFit="1" customWidth="1"/>
    <col min="5894" max="5897" width="7.140625" style="1912" bestFit="1" customWidth="1"/>
    <col min="5898" max="6144" width="9.140625" style="1912"/>
    <col min="6145" max="6145" width="23.140625" style="1912" bestFit="1" customWidth="1"/>
    <col min="6146" max="6149" width="7.42578125" style="1912" bestFit="1" customWidth="1"/>
    <col min="6150" max="6153" width="7.140625" style="1912" bestFit="1" customWidth="1"/>
    <col min="6154" max="6400" width="9.140625" style="1912"/>
    <col min="6401" max="6401" width="23.140625" style="1912" bestFit="1" customWidth="1"/>
    <col min="6402" max="6405" width="7.42578125" style="1912" bestFit="1" customWidth="1"/>
    <col min="6406" max="6409" width="7.140625" style="1912" bestFit="1" customWidth="1"/>
    <col min="6410" max="6656" width="9.140625" style="1912"/>
    <col min="6657" max="6657" width="23.140625" style="1912" bestFit="1" customWidth="1"/>
    <col min="6658" max="6661" width="7.42578125" style="1912" bestFit="1" customWidth="1"/>
    <col min="6662" max="6665" width="7.140625" style="1912" bestFit="1" customWidth="1"/>
    <col min="6666" max="6912" width="9.140625" style="1912"/>
    <col min="6913" max="6913" width="23.140625" style="1912" bestFit="1" customWidth="1"/>
    <col min="6914" max="6917" width="7.42578125" style="1912" bestFit="1" customWidth="1"/>
    <col min="6918" max="6921" width="7.140625" style="1912" bestFit="1" customWidth="1"/>
    <col min="6922" max="7168" width="9.140625" style="1912"/>
    <col min="7169" max="7169" width="23.140625" style="1912" bestFit="1" customWidth="1"/>
    <col min="7170" max="7173" width="7.42578125" style="1912" bestFit="1" customWidth="1"/>
    <col min="7174" max="7177" width="7.140625" style="1912" bestFit="1" customWidth="1"/>
    <col min="7178" max="7424" width="9.140625" style="1912"/>
    <col min="7425" max="7425" width="23.140625" style="1912" bestFit="1" customWidth="1"/>
    <col min="7426" max="7429" width="7.42578125" style="1912" bestFit="1" customWidth="1"/>
    <col min="7430" max="7433" width="7.140625" style="1912" bestFit="1" customWidth="1"/>
    <col min="7434" max="7680" width="9.140625" style="1912"/>
    <col min="7681" max="7681" width="23.140625" style="1912" bestFit="1" customWidth="1"/>
    <col min="7682" max="7685" width="7.42578125" style="1912" bestFit="1" customWidth="1"/>
    <col min="7686" max="7689" width="7.140625" style="1912" bestFit="1" customWidth="1"/>
    <col min="7690" max="7936" width="9.140625" style="1912"/>
    <col min="7937" max="7937" width="23.140625" style="1912" bestFit="1" customWidth="1"/>
    <col min="7938" max="7941" width="7.42578125" style="1912" bestFit="1" customWidth="1"/>
    <col min="7942" max="7945" width="7.140625" style="1912" bestFit="1" customWidth="1"/>
    <col min="7946" max="8192" width="9.140625" style="1912"/>
    <col min="8193" max="8193" width="23.140625" style="1912" bestFit="1" customWidth="1"/>
    <col min="8194" max="8197" width="7.42578125" style="1912" bestFit="1" customWidth="1"/>
    <col min="8198" max="8201" width="7.140625" style="1912" bestFit="1" customWidth="1"/>
    <col min="8202" max="8448" width="9.140625" style="1912"/>
    <col min="8449" max="8449" width="23.140625" style="1912" bestFit="1" customWidth="1"/>
    <col min="8450" max="8453" width="7.42578125" style="1912" bestFit="1" customWidth="1"/>
    <col min="8454" max="8457" width="7.140625" style="1912" bestFit="1" customWidth="1"/>
    <col min="8458" max="8704" width="9.140625" style="1912"/>
    <col min="8705" max="8705" width="23.140625" style="1912" bestFit="1" customWidth="1"/>
    <col min="8706" max="8709" width="7.42578125" style="1912" bestFit="1" customWidth="1"/>
    <col min="8710" max="8713" width="7.140625" style="1912" bestFit="1" customWidth="1"/>
    <col min="8714" max="8960" width="9.140625" style="1912"/>
    <col min="8961" max="8961" width="23.140625" style="1912" bestFit="1" customWidth="1"/>
    <col min="8962" max="8965" width="7.42578125" style="1912" bestFit="1" customWidth="1"/>
    <col min="8966" max="8969" width="7.140625" style="1912" bestFit="1" customWidth="1"/>
    <col min="8970" max="9216" width="9.140625" style="1912"/>
    <col min="9217" max="9217" width="23.140625" style="1912" bestFit="1" customWidth="1"/>
    <col min="9218" max="9221" width="7.42578125" style="1912" bestFit="1" customWidth="1"/>
    <col min="9222" max="9225" width="7.140625" style="1912" bestFit="1" customWidth="1"/>
    <col min="9226" max="9472" width="9.140625" style="1912"/>
    <col min="9473" max="9473" width="23.140625" style="1912" bestFit="1" customWidth="1"/>
    <col min="9474" max="9477" width="7.42578125" style="1912" bestFit="1" customWidth="1"/>
    <col min="9478" max="9481" width="7.140625" style="1912" bestFit="1" customWidth="1"/>
    <col min="9482" max="9728" width="9.140625" style="1912"/>
    <col min="9729" max="9729" width="23.140625" style="1912" bestFit="1" customWidth="1"/>
    <col min="9730" max="9733" width="7.42578125" style="1912" bestFit="1" customWidth="1"/>
    <col min="9734" max="9737" width="7.140625" style="1912" bestFit="1" customWidth="1"/>
    <col min="9738" max="9984" width="9.140625" style="1912"/>
    <col min="9985" max="9985" width="23.140625" style="1912" bestFit="1" customWidth="1"/>
    <col min="9986" max="9989" width="7.42578125" style="1912" bestFit="1" customWidth="1"/>
    <col min="9990" max="9993" width="7.140625" style="1912" bestFit="1" customWidth="1"/>
    <col min="9994" max="10240" width="9.140625" style="1912"/>
    <col min="10241" max="10241" width="23.140625" style="1912" bestFit="1" customWidth="1"/>
    <col min="10242" max="10245" width="7.42578125" style="1912" bestFit="1" customWidth="1"/>
    <col min="10246" max="10249" width="7.140625" style="1912" bestFit="1" customWidth="1"/>
    <col min="10250" max="10496" width="9.140625" style="1912"/>
    <col min="10497" max="10497" width="23.140625" style="1912" bestFit="1" customWidth="1"/>
    <col min="10498" max="10501" width="7.42578125" style="1912" bestFit="1" customWidth="1"/>
    <col min="10502" max="10505" width="7.140625" style="1912" bestFit="1" customWidth="1"/>
    <col min="10506" max="10752" width="9.140625" style="1912"/>
    <col min="10753" max="10753" width="23.140625" style="1912" bestFit="1" customWidth="1"/>
    <col min="10754" max="10757" width="7.42578125" style="1912" bestFit="1" customWidth="1"/>
    <col min="10758" max="10761" width="7.140625" style="1912" bestFit="1" customWidth="1"/>
    <col min="10762" max="11008" width="9.140625" style="1912"/>
    <col min="11009" max="11009" width="23.140625" style="1912" bestFit="1" customWidth="1"/>
    <col min="11010" max="11013" width="7.42578125" style="1912" bestFit="1" customWidth="1"/>
    <col min="11014" max="11017" width="7.140625" style="1912" bestFit="1" customWidth="1"/>
    <col min="11018" max="11264" width="9.140625" style="1912"/>
    <col min="11265" max="11265" width="23.140625" style="1912" bestFit="1" customWidth="1"/>
    <col min="11266" max="11269" width="7.42578125" style="1912" bestFit="1" customWidth="1"/>
    <col min="11270" max="11273" width="7.140625" style="1912" bestFit="1" customWidth="1"/>
    <col min="11274" max="11520" width="9.140625" style="1912"/>
    <col min="11521" max="11521" width="23.140625" style="1912" bestFit="1" customWidth="1"/>
    <col min="11522" max="11525" width="7.42578125" style="1912" bestFit="1" customWidth="1"/>
    <col min="11526" max="11529" width="7.140625" style="1912" bestFit="1" customWidth="1"/>
    <col min="11530" max="11776" width="9.140625" style="1912"/>
    <col min="11777" max="11777" width="23.140625" style="1912" bestFit="1" customWidth="1"/>
    <col min="11778" max="11781" width="7.42578125" style="1912" bestFit="1" customWidth="1"/>
    <col min="11782" max="11785" width="7.140625" style="1912" bestFit="1" customWidth="1"/>
    <col min="11786" max="12032" width="9.140625" style="1912"/>
    <col min="12033" max="12033" width="23.140625" style="1912" bestFit="1" customWidth="1"/>
    <col min="12034" max="12037" width="7.42578125" style="1912" bestFit="1" customWidth="1"/>
    <col min="12038" max="12041" width="7.140625" style="1912" bestFit="1" customWidth="1"/>
    <col min="12042" max="12288" width="9.140625" style="1912"/>
    <col min="12289" max="12289" width="23.140625" style="1912" bestFit="1" customWidth="1"/>
    <col min="12290" max="12293" width="7.42578125" style="1912" bestFit="1" customWidth="1"/>
    <col min="12294" max="12297" width="7.140625" style="1912" bestFit="1" customWidth="1"/>
    <col min="12298" max="12544" width="9.140625" style="1912"/>
    <col min="12545" max="12545" width="23.140625" style="1912" bestFit="1" customWidth="1"/>
    <col min="12546" max="12549" width="7.42578125" style="1912" bestFit="1" customWidth="1"/>
    <col min="12550" max="12553" width="7.140625" style="1912" bestFit="1" customWidth="1"/>
    <col min="12554" max="12800" width="9.140625" style="1912"/>
    <col min="12801" max="12801" width="23.140625" style="1912" bestFit="1" customWidth="1"/>
    <col min="12802" max="12805" width="7.42578125" style="1912" bestFit="1" customWidth="1"/>
    <col min="12806" max="12809" width="7.140625" style="1912" bestFit="1" customWidth="1"/>
    <col min="12810" max="13056" width="9.140625" style="1912"/>
    <col min="13057" max="13057" width="23.140625" style="1912" bestFit="1" customWidth="1"/>
    <col min="13058" max="13061" width="7.42578125" style="1912" bestFit="1" customWidth="1"/>
    <col min="13062" max="13065" width="7.140625" style="1912" bestFit="1" customWidth="1"/>
    <col min="13066" max="13312" width="9.140625" style="1912"/>
    <col min="13313" max="13313" width="23.140625" style="1912" bestFit="1" customWidth="1"/>
    <col min="13314" max="13317" width="7.42578125" style="1912" bestFit="1" customWidth="1"/>
    <col min="13318" max="13321" width="7.140625" style="1912" bestFit="1" customWidth="1"/>
    <col min="13322" max="13568" width="9.140625" style="1912"/>
    <col min="13569" max="13569" width="23.140625" style="1912" bestFit="1" customWidth="1"/>
    <col min="13570" max="13573" width="7.42578125" style="1912" bestFit="1" customWidth="1"/>
    <col min="13574" max="13577" width="7.140625" style="1912" bestFit="1" customWidth="1"/>
    <col min="13578" max="13824" width="9.140625" style="1912"/>
    <col min="13825" max="13825" width="23.140625" style="1912" bestFit="1" customWidth="1"/>
    <col min="13826" max="13829" width="7.42578125" style="1912" bestFit="1" customWidth="1"/>
    <col min="13830" max="13833" width="7.140625" style="1912" bestFit="1" customWidth="1"/>
    <col min="13834" max="14080" width="9.140625" style="1912"/>
    <col min="14081" max="14081" width="23.140625" style="1912" bestFit="1" customWidth="1"/>
    <col min="14082" max="14085" width="7.42578125" style="1912" bestFit="1" customWidth="1"/>
    <col min="14086" max="14089" width="7.140625" style="1912" bestFit="1" customWidth="1"/>
    <col min="14090" max="14336" width="9.140625" style="1912"/>
    <col min="14337" max="14337" width="23.140625" style="1912" bestFit="1" customWidth="1"/>
    <col min="14338" max="14341" width="7.42578125" style="1912" bestFit="1" customWidth="1"/>
    <col min="14342" max="14345" width="7.140625" style="1912" bestFit="1" customWidth="1"/>
    <col min="14346" max="14592" width="9.140625" style="1912"/>
    <col min="14593" max="14593" width="23.140625" style="1912" bestFit="1" customWidth="1"/>
    <col min="14594" max="14597" width="7.42578125" style="1912" bestFit="1" customWidth="1"/>
    <col min="14598" max="14601" width="7.140625" style="1912" bestFit="1" customWidth="1"/>
    <col min="14602" max="14848" width="9.140625" style="1912"/>
    <col min="14849" max="14849" width="23.140625" style="1912" bestFit="1" customWidth="1"/>
    <col min="14850" max="14853" width="7.42578125" style="1912" bestFit="1" customWidth="1"/>
    <col min="14854" max="14857" width="7.140625" style="1912" bestFit="1" customWidth="1"/>
    <col min="14858" max="15104" width="9.140625" style="1912"/>
    <col min="15105" max="15105" width="23.140625" style="1912" bestFit="1" customWidth="1"/>
    <col min="15106" max="15109" width="7.42578125" style="1912" bestFit="1" customWidth="1"/>
    <col min="15110" max="15113" width="7.140625" style="1912" bestFit="1" customWidth="1"/>
    <col min="15114" max="15360" width="9.140625" style="1912"/>
    <col min="15361" max="15361" width="23.140625" style="1912" bestFit="1" customWidth="1"/>
    <col min="15362" max="15365" width="7.42578125" style="1912" bestFit="1" customWidth="1"/>
    <col min="15366" max="15369" width="7.140625" style="1912" bestFit="1" customWidth="1"/>
    <col min="15370" max="15616" width="9.140625" style="1912"/>
    <col min="15617" max="15617" width="23.140625" style="1912" bestFit="1" customWidth="1"/>
    <col min="15618" max="15621" width="7.42578125" style="1912" bestFit="1" customWidth="1"/>
    <col min="15622" max="15625" width="7.140625" style="1912" bestFit="1" customWidth="1"/>
    <col min="15626" max="15872" width="9.140625" style="1912"/>
    <col min="15873" max="15873" width="23.140625" style="1912" bestFit="1" customWidth="1"/>
    <col min="15874" max="15877" width="7.42578125" style="1912" bestFit="1" customWidth="1"/>
    <col min="15878" max="15881" width="7.140625" style="1912" bestFit="1" customWidth="1"/>
    <col min="15882" max="16128" width="9.140625" style="1912"/>
    <col min="16129" max="16129" width="23.140625" style="1912" bestFit="1" customWidth="1"/>
    <col min="16130" max="16133" width="7.42578125" style="1912" bestFit="1" customWidth="1"/>
    <col min="16134" max="16137" width="7.140625" style="1912" bestFit="1" customWidth="1"/>
    <col min="16138" max="16384" width="9.140625" style="1912"/>
  </cols>
  <sheetData>
    <row r="1" spans="1:20">
      <c r="A1" s="3328" t="s">
        <v>2544</v>
      </c>
      <c r="B1" s="3328"/>
      <c r="C1" s="3328"/>
      <c r="D1" s="3328"/>
      <c r="E1" s="3328"/>
      <c r="F1" s="3328"/>
      <c r="G1" s="3328"/>
      <c r="H1" s="3328"/>
      <c r="I1" s="3328"/>
    </row>
    <row r="2" spans="1:20" ht="15.75" customHeight="1">
      <c r="A2" s="3328" t="s">
        <v>1994</v>
      </c>
      <c r="B2" s="3328"/>
      <c r="C2" s="3328"/>
      <c r="D2" s="3328"/>
      <c r="E2" s="3328"/>
      <c r="F2" s="3328"/>
      <c r="G2" s="3328"/>
      <c r="H2" s="3328"/>
      <c r="I2" s="3328"/>
      <c r="J2" s="2203"/>
    </row>
    <row r="3" spans="1:20" ht="15.75" customHeight="1">
      <c r="A3" s="3328" t="s">
        <v>1674</v>
      </c>
      <c r="B3" s="3328"/>
      <c r="C3" s="3328"/>
      <c r="D3" s="3328"/>
      <c r="E3" s="3328"/>
      <c r="F3" s="3328"/>
      <c r="G3" s="3328"/>
      <c r="H3" s="3328"/>
      <c r="I3" s="3328"/>
      <c r="J3" s="2203"/>
    </row>
    <row r="4" spans="1:20" ht="16.5" thickBot="1">
      <c r="H4" s="3329" t="s">
        <v>107</v>
      </c>
      <c r="I4" s="3329"/>
    </row>
    <row r="5" spans="1:20" s="2149" customFormat="1" ht="21.75" customHeight="1" thickTop="1">
      <c r="A5" s="3331" t="s">
        <v>56</v>
      </c>
      <c r="B5" s="2015">
        <f>'49.Product credit'!B5</f>
        <v>2024</v>
      </c>
      <c r="C5" s="2015">
        <f>'49.Product credit'!C5</f>
        <v>2025</v>
      </c>
      <c r="D5" s="2015">
        <f>'49.Product credit'!D5</f>
        <v>2025</v>
      </c>
      <c r="E5" s="2015">
        <f>'49.Product credit'!E5</f>
        <v>2026</v>
      </c>
      <c r="F5" s="3333" t="str">
        <f>'49.Product credit'!F5:I5</f>
        <v>Changes during Nine months</v>
      </c>
      <c r="G5" s="3334"/>
      <c r="H5" s="3334"/>
      <c r="I5" s="3335"/>
    </row>
    <row r="6" spans="1:20" s="2149" customFormat="1">
      <c r="A6" s="3332"/>
      <c r="B6" s="3287" t="str">
        <f>'49.Product credit'!B6:B7</f>
        <v>Jul</v>
      </c>
      <c r="C6" s="3287" t="str">
        <f>'49.Product credit'!C6:C7</f>
        <v xml:space="preserve">Apr (R) </v>
      </c>
      <c r="D6" s="3287" t="str">
        <f>'49.Product credit'!D6:D7</f>
        <v xml:space="preserve">Jul (R) </v>
      </c>
      <c r="E6" s="3287" t="str">
        <f>'49.Product credit'!E6:E7</f>
        <v>Apr (P)</v>
      </c>
      <c r="F6" s="3336" t="str">
        <f>'49.Product credit'!F6:G6</f>
        <v>2024/25</v>
      </c>
      <c r="G6" s="3337"/>
      <c r="H6" s="3336" t="str">
        <f>'49.Product credit'!H6:I6</f>
        <v>2025/26</v>
      </c>
      <c r="I6" s="3352"/>
    </row>
    <row r="7" spans="1:20" s="2149" customFormat="1">
      <c r="A7" s="3332"/>
      <c r="B7" s="3317"/>
      <c r="C7" s="3317"/>
      <c r="D7" s="3317"/>
      <c r="E7" s="3317"/>
      <c r="F7" s="2202" t="str">
        <f>'49.Product credit'!F7</f>
        <v>Amount</v>
      </c>
      <c r="G7" s="2202" t="str">
        <f>'49.Product credit'!G7</f>
        <v>Percent</v>
      </c>
      <c r="H7" s="2202" t="str">
        <f>'49.Product credit'!H7</f>
        <v>Amount</v>
      </c>
      <c r="I7" s="2201" t="str">
        <f>'49.Product credit'!I7</f>
        <v>Percent</v>
      </c>
    </row>
    <row r="8" spans="1:20" s="2149" customFormat="1" ht="27" customHeight="1">
      <c r="A8" s="2199" t="s">
        <v>1993</v>
      </c>
      <c r="B8" s="2197">
        <v>5808.6556875307697</v>
      </c>
      <c r="C8" s="2197">
        <v>6156.9563493899996</v>
      </c>
      <c r="D8" s="2197">
        <v>5078.4157107499987</v>
      </c>
      <c r="E8" s="2197">
        <v>21581.200736059996</v>
      </c>
      <c r="F8" s="2197">
        <v>348.30066185922988</v>
      </c>
      <c r="G8" s="2198">
        <v>5.996235283955877</v>
      </c>
      <c r="H8" s="2197">
        <v>16502.785025309997</v>
      </c>
      <c r="I8" s="2196">
        <v>324.95931733939926</v>
      </c>
    </row>
    <row r="9" spans="1:20" s="2149" customFormat="1" ht="27" customHeight="1">
      <c r="A9" s="2195" t="s">
        <v>1984</v>
      </c>
      <c r="B9" s="2193">
        <v>5808.5939352799996</v>
      </c>
      <c r="C9" s="2193">
        <v>6156.4260613499991</v>
      </c>
      <c r="D9" s="2193">
        <v>5077.7907758999991</v>
      </c>
      <c r="E9" s="2193">
        <v>21581.175401009998</v>
      </c>
      <c r="F9" s="2193">
        <v>347.8321260699995</v>
      </c>
      <c r="G9" s="2194">
        <v>5.9882327796637842</v>
      </c>
      <c r="H9" s="2193">
        <v>16503.384625109997</v>
      </c>
      <c r="I9" s="2192">
        <v>325.01111907638415</v>
      </c>
    </row>
    <row r="10" spans="1:20" ht="27" customHeight="1">
      <c r="A10" s="2195" t="s">
        <v>1992</v>
      </c>
      <c r="B10" s="2193">
        <v>183.66247018000001</v>
      </c>
      <c r="C10" s="2193">
        <v>158.08216947</v>
      </c>
      <c r="D10" s="2193">
        <v>249.38216526999997</v>
      </c>
      <c r="E10" s="2193">
        <v>5950.2519167999999</v>
      </c>
      <c r="F10" s="2193">
        <v>-25.580300710000017</v>
      </c>
      <c r="G10" s="2194">
        <v>-13.927886674359666</v>
      </c>
      <c r="H10" s="2193">
        <v>5700.86975153</v>
      </c>
      <c r="I10" s="2192">
        <v>2285.9973748955977</v>
      </c>
      <c r="K10" s="2149"/>
      <c r="L10" s="2149"/>
      <c r="Q10" s="2149"/>
      <c r="R10" s="2149"/>
      <c r="S10" s="2149"/>
      <c r="T10" s="2149"/>
    </row>
    <row r="11" spans="1:20" ht="27" customHeight="1">
      <c r="A11" s="2195" t="s">
        <v>1991</v>
      </c>
      <c r="B11" s="2193">
        <v>4010.2939424100005</v>
      </c>
      <c r="C11" s="2193">
        <v>3891.8035709299998</v>
      </c>
      <c r="D11" s="2193">
        <v>3019.6226490899999</v>
      </c>
      <c r="E11" s="2193">
        <v>5347.86230669</v>
      </c>
      <c r="F11" s="2193">
        <v>-118.4903714800007</v>
      </c>
      <c r="G11" s="2194">
        <v>-2.9546555235498149</v>
      </c>
      <c r="H11" s="2193">
        <v>2328.2396576000001</v>
      </c>
      <c r="I11" s="2192">
        <v>77.103662548750705</v>
      </c>
      <c r="K11" s="2149"/>
      <c r="L11" s="2149"/>
      <c r="Q11" s="2149"/>
      <c r="R11" s="2149"/>
      <c r="S11" s="2149"/>
      <c r="T11" s="2149"/>
    </row>
    <row r="12" spans="1:20" ht="27" customHeight="1">
      <c r="A12" s="2195" t="s">
        <v>1990</v>
      </c>
      <c r="B12" s="2193">
        <v>295.31721896999994</v>
      </c>
      <c r="C12" s="2193">
        <v>647.63850033999995</v>
      </c>
      <c r="D12" s="2193">
        <v>586.44591483999977</v>
      </c>
      <c r="E12" s="2193">
        <v>1096.6062799099996</v>
      </c>
      <c r="F12" s="2193">
        <v>352.32128137000001</v>
      </c>
      <c r="G12" s="2194">
        <v>119.30265448077068</v>
      </c>
      <c r="H12" s="2193">
        <v>510.16036506999978</v>
      </c>
      <c r="I12" s="2192">
        <v>86.991886576477725</v>
      </c>
      <c r="K12" s="2149"/>
      <c r="L12" s="2149"/>
      <c r="Q12" s="2149"/>
      <c r="R12" s="2149"/>
      <c r="S12" s="2149"/>
      <c r="T12" s="2149"/>
    </row>
    <row r="13" spans="1:20" ht="27" customHeight="1">
      <c r="A13" s="2195" t="s">
        <v>1989</v>
      </c>
      <c r="B13" s="2193">
        <v>1319.3203037199996</v>
      </c>
      <c r="C13" s="2193">
        <v>1458.90182061</v>
      </c>
      <c r="D13" s="2193">
        <v>1222.3400466999999</v>
      </c>
      <c r="E13" s="2193">
        <v>9186.4548976099995</v>
      </c>
      <c r="F13" s="2193">
        <v>139.58151689000033</v>
      </c>
      <c r="G13" s="2194">
        <v>10.579805108466202</v>
      </c>
      <c r="H13" s="2193">
        <v>7964.1148509099994</v>
      </c>
      <c r="I13" s="2192">
        <v>651.54658659928862</v>
      </c>
      <c r="K13" s="2149"/>
      <c r="L13" s="2149"/>
      <c r="Q13" s="2149"/>
      <c r="R13" s="2149"/>
      <c r="S13" s="2149"/>
      <c r="T13" s="2149"/>
    </row>
    <row r="14" spans="1:20" ht="27" customHeight="1">
      <c r="A14" s="2195" t="s">
        <v>1988</v>
      </c>
      <c r="B14" s="2193">
        <v>0</v>
      </c>
      <c r="C14" s="2193">
        <v>0</v>
      </c>
      <c r="D14" s="2193">
        <v>0</v>
      </c>
      <c r="E14" s="2193">
        <v>0</v>
      </c>
      <c r="F14" s="2193">
        <v>0</v>
      </c>
      <c r="G14" s="2194" t="s">
        <v>62</v>
      </c>
      <c r="H14" s="2193">
        <v>0</v>
      </c>
      <c r="I14" s="2200" t="s">
        <v>62</v>
      </c>
      <c r="K14" s="2149"/>
      <c r="L14" s="2149"/>
      <c r="Q14" s="2149"/>
      <c r="R14" s="2149"/>
      <c r="S14" s="2149"/>
      <c r="T14" s="2149"/>
    </row>
    <row r="15" spans="1:20" ht="27" customHeight="1">
      <c r="A15" s="2195" t="s">
        <v>1987</v>
      </c>
      <c r="B15" s="2193">
        <v>1319.3203037199996</v>
      </c>
      <c r="C15" s="2193">
        <v>1458.90182061</v>
      </c>
      <c r="D15" s="2193">
        <v>1222.3400466999999</v>
      </c>
      <c r="E15" s="2193">
        <v>9186.4548976099995</v>
      </c>
      <c r="F15" s="2193">
        <v>139.58151689000033</v>
      </c>
      <c r="G15" s="2194">
        <v>10.579805108466202</v>
      </c>
      <c r="H15" s="2193">
        <v>7964.1148509099994</v>
      </c>
      <c r="I15" s="2192">
        <v>651.54658659928862</v>
      </c>
      <c r="K15" s="2149"/>
      <c r="L15" s="2149"/>
      <c r="Q15" s="2149"/>
      <c r="R15" s="2149"/>
      <c r="S15" s="2149"/>
      <c r="T15" s="2149"/>
    </row>
    <row r="16" spans="1:20" s="2149" customFormat="1" ht="27" customHeight="1">
      <c r="A16" s="2195" t="s">
        <v>1983</v>
      </c>
      <c r="B16" s="2193">
        <v>6.1752250770000003E-2</v>
      </c>
      <c r="C16" s="2193">
        <v>0.53028803999999985</v>
      </c>
      <c r="D16" s="2193">
        <v>0.62493484999999993</v>
      </c>
      <c r="E16" s="2193">
        <v>2.5335050000000001E-2</v>
      </c>
      <c r="F16" s="2193">
        <v>0.46853578922999983</v>
      </c>
      <c r="G16" s="2194">
        <v>758.73475604167004</v>
      </c>
      <c r="H16" s="2193">
        <v>-0.59959979999999991</v>
      </c>
      <c r="I16" s="2192">
        <v>-95.945969407851067</v>
      </c>
    </row>
    <row r="17" spans="1:20" ht="27" customHeight="1">
      <c r="A17" s="2199" t="s">
        <v>1986</v>
      </c>
      <c r="B17" s="2197">
        <v>618.44459357000005</v>
      </c>
      <c r="C17" s="2197">
        <v>708.32463521</v>
      </c>
      <c r="D17" s="2197">
        <v>700.08065742999997</v>
      </c>
      <c r="E17" s="2197">
        <v>2246.6751876500002</v>
      </c>
      <c r="F17" s="2197">
        <v>89.880041639999945</v>
      </c>
      <c r="G17" s="2198">
        <v>14.533240742095138</v>
      </c>
      <c r="H17" s="2197">
        <v>1546.5945302200003</v>
      </c>
      <c r="I17" s="2196">
        <v>220.91662065019159</v>
      </c>
      <c r="K17" s="2149"/>
      <c r="L17" s="2149"/>
      <c r="Q17" s="2149"/>
      <c r="R17" s="2149"/>
      <c r="S17" s="2149"/>
      <c r="T17" s="2149"/>
    </row>
    <row r="18" spans="1:20" ht="27" customHeight="1">
      <c r="A18" s="2195" t="s">
        <v>1984</v>
      </c>
      <c r="B18" s="2193">
        <v>618.44459357000005</v>
      </c>
      <c r="C18" s="2193">
        <v>706.10260217999996</v>
      </c>
      <c r="D18" s="2193">
        <v>700.05458051999994</v>
      </c>
      <c r="E18" s="2193">
        <v>2246.6751876500002</v>
      </c>
      <c r="F18" s="2193">
        <v>87.658008609999911</v>
      </c>
      <c r="G18" s="2194">
        <v>14.173946950363007</v>
      </c>
      <c r="H18" s="2193">
        <v>1546.6206071300003</v>
      </c>
      <c r="I18" s="2192">
        <v>220.92857473786856</v>
      </c>
      <c r="K18" s="2149"/>
      <c r="L18" s="2149"/>
      <c r="Q18" s="2149"/>
      <c r="R18" s="2149"/>
      <c r="S18" s="2149"/>
      <c r="T18" s="2149"/>
    </row>
    <row r="19" spans="1:20" ht="27" customHeight="1">
      <c r="A19" s="2195" t="s">
        <v>1983</v>
      </c>
      <c r="B19" s="2193">
        <v>0</v>
      </c>
      <c r="C19" s="2193">
        <v>2.22203303</v>
      </c>
      <c r="D19" s="2193">
        <v>2.6076909999999998E-2</v>
      </c>
      <c r="E19" s="2193">
        <v>0</v>
      </c>
      <c r="F19" s="2193">
        <v>2.22203303</v>
      </c>
      <c r="G19" s="2194" t="s">
        <v>62</v>
      </c>
      <c r="H19" s="2193">
        <v>-2.6076909999999998E-2</v>
      </c>
      <c r="I19" s="2192">
        <v>-100</v>
      </c>
      <c r="K19" s="2149"/>
      <c r="L19" s="2149"/>
      <c r="Q19" s="2149"/>
      <c r="R19" s="2149"/>
      <c r="S19" s="2149"/>
      <c r="T19" s="2149"/>
    </row>
    <row r="20" spans="1:20" ht="27" customHeight="1">
      <c r="A20" s="2199" t="s">
        <v>1985</v>
      </c>
      <c r="B20" s="2197">
        <v>6427.1002811007693</v>
      </c>
      <c r="C20" s="2197">
        <v>6865.2809846</v>
      </c>
      <c r="D20" s="2197">
        <v>5778.4963681799982</v>
      </c>
      <c r="E20" s="2197">
        <v>23827.875923709995</v>
      </c>
      <c r="F20" s="2197">
        <v>438.18070349923073</v>
      </c>
      <c r="G20" s="2198">
        <v>6.8177044753405278</v>
      </c>
      <c r="H20" s="2197">
        <v>18049.379555529995</v>
      </c>
      <c r="I20" s="2196">
        <v>312.35425975035872</v>
      </c>
      <c r="K20" s="2149"/>
      <c r="L20" s="2149"/>
      <c r="Q20" s="2149"/>
      <c r="R20" s="2149"/>
      <c r="S20" s="2149"/>
      <c r="T20" s="2149"/>
    </row>
    <row r="21" spans="1:20" ht="27" customHeight="1">
      <c r="A21" s="2195" t="s">
        <v>1984</v>
      </c>
      <c r="B21" s="2193">
        <v>6427.0385288500001</v>
      </c>
      <c r="C21" s="2193">
        <v>6862.528663529999</v>
      </c>
      <c r="D21" s="2193">
        <v>5777.845356419999</v>
      </c>
      <c r="E21" s="2193">
        <v>23827.850588659996</v>
      </c>
      <c r="F21" s="2193">
        <v>435.49013467999885</v>
      </c>
      <c r="G21" s="2194">
        <v>6.7759067061003249</v>
      </c>
      <c r="H21" s="2193">
        <v>18050.005232239997</v>
      </c>
      <c r="I21" s="2192">
        <v>312.40028278333727</v>
      </c>
      <c r="K21" s="2149"/>
      <c r="L21" s="2149"/>
      <c r="Q21" s="2149"/>
      <c r="R21" s="2149"/>
      <c r="S21" s="2149"/>
      <c r="T21" s="2149"/>
    </row>
    <row r="22" spans="1:20" s="2149" customFormat="1" ht="27" customHeight="1" thickBot="1">
      <c r="A22" s="2191" t="s">
        <v>1983</v>
      </c>
      <c r="B22" s="2189">
        <v>6.1752250770000003E-2</v>
      </c>
      <c r="C22" s="2189">
        <v>2.7523210699999998</v>
      </c>
      <c r="D22" s="2189">
        <v>0.65101175999999994</v>
      </c>
      <c r="E22" s="2189">
        <v>2.5335050000000001E-2</v>
      </c>
      <c r="F22" s="2189">
        <v>2.6905688192299997</v>
      </c>
      <c r="G22" s="2190">
        <v>4357.0376556009041</v>
      </c>
      <c r="H22" s="2189">
        <v>-0.62567670999999991</v>
      </c>
      <c r="I22" s="2188">
        <v>-96.108357551021811</v>
      </c>
      <c r="J22" s="1912"/>
    </row>
    <row r="23" spans="1:20" ht="27" customHeight="1" thickTop="1">
      <c r="A23" s="3360" t="s">
        <v>1686</v>
      </c>
      <c r="B23" s="3360"/>
      <c r="C23" s="3360"/>
      <c r="D23" s="3360"/>
      <c r="E23" s="3360"/>
      <c r="F23" s="3360"/>
      <c r="G23" s="3360"/>
      <c r="H23" s="3360"/>
      <c r="K23" s="2149"/>
    </row>
    <row r="24" spans="1:20">
      <c r="C24" s="1912"/>
      <c r="D24" s="2187"/>
      <c r="E24" s="2187"/>
    </row>
    <row r="25" spans="1:20">
      <c r="C25" s="1912"/>
    </row>
    <row r="26" spans="1:20">
      <c r="C26" s="1912"/>
    </row>
    <row r="27" spans="1:20">
      <c r="C27" s="1912"/>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B3" sqref="B3:I3"/>
    </sheetView>
  </sheetViews>
  <sheetFormatPr defaultRowHeight="15"/>
  <cols>
    <col min="1" max="1" width="3.85546875" style="2204" customWidth="1"/>
    <col min="2" max="2" width="5.140625" style="2204" bestFit="1" customWidth="1"/>
    <col min="3" max="3" width="46.5703125" style="2204" bestFit="1" customWidth="1"/>
    <col min="4" max="5" width="13.7109375" style="2204" customWidth="1"/>
    <col min="6" max="6" width="13.7109375" style="2205" customWidth="1"/>
    <col min="7" max="7" width="13.7109375" style="2204" customWidth="1"/>
    <col min="8" max="8" width="12.85546875" style="2204" customWidth="1"/>
    <col min="9" max="9" width="14.28515625" style="2205" customWidth="1"/>
    <col min="10" max="10" width="17.5703125" style="2204" bestFit="1" customWidth="1"/>
    <col min="11" max="11" width="17.140625" style="2204" bestFit="1" customWidth="1"/>
    <col min="12" max="12" width="14" style="2204" customWidth="1"/>
    <col min="13" max="13" width="13.42578125" style="2204" customWidth="1"/>
    <col min="14" max="14" width="11.7109375" style="2204" bestFit="1" customWidth="1"/>
    <col min="15" max="16384" width="9.140625" style="2204"/>
  </cols>
  <sheetData>
    <row r="2" spans="2:19" ht="15.75">
      <c r="B2" s="3365" t="s">
        <v>2276</v>
      </c>
      <c r="C2" s="3365"/>
      <c r="D2" s="3365"/>
      <c r="E2" s="3365"/>
      <c r="F2" s="3365"/>
      <c r="G2" s="3365"/>
      <c r="H2" s="3365"/>
      <c r="I2" s="3365"/>
    </row>
    <row r="3" spans="2:19" ht="15.75">
      <c r="B3" s="3365" t="s">
        <v>2009</v>
      </c>
      <c r="C3" s="3365"/>
      <c r="D3" s="3365"/>
      <c r="E3" s="3365"/>
      <c r="F3" s="3365"/>
      <c r="G3" s="3365"/>
      <c r="H3" s="3365"/>
      <c r="I3" s="3365"/>
    </row>
    <row r="4" spans="2:19" ht="15.75" thickBot="1">
      <c r="B4" s="3366" t="s">
        <v>107</v>
      </c>
      <c r="C4" s="3366"/>
      <c r="D4" s="3366"/>
      <c r="E4" s="3366"/>
      <c r="F4" s="3366"/>
      <c r="G4" s="3366"/>
      <c r="H4" s="3366"/>
      <c r="I4" s="3366"/>
    </row>
    <row r="5" spans="2:19" ht="16.5" thickTop="1">
      <c r="B5" s="3367" t="s">
        <v>108</v>
      </c>
      <c r="C5" s="3369" t="s">
        <v>2008</v>
      </c>
      <c r="D5" s="3371" t="s">
        <v>2007</v>
      </c>
      <c r="E5" s="3371"/>
      <c r="F5" s="3371"/>
      <c r="G5" s="3372" t="s">
        <v>2006</v>
      </c>
      <c r="H5" s="3373"/>
      <c r="I5" s="3374"/>
    </row>
    <row r="6" spans="2:19" ht="15.75">
      <c r="B6" s="3368"/>
      <c r="C6" s="3370"/>
      <c r="D6" s="2228">
        <v>2024</v>
      </c>
      <c r="E6" s="2231">
        <v>2025</v>
      </c>
      <c r="F6" s="2229">
        <v>2026</v>
      </c>
      <c r="G6" s="2228">
        <v>2024</v>
      </c>
      <c r="H6" s="2231">
        <v>2025</v>
      </c>
      <c r="I6" s="2227">
        <v>2026</v>
      </c>
    </row>
    <row r="7" spans="2:19" ht="15.75">
      <c r="B7" s="2230"/>
      <c r="C7" s="2228"/>
      <c r="D7" s="2228" t="s">
        <v>110</v>
      </c>
      <c r="E7" s="2228" t="s">
        <v>110</v>
      </c>
      <c r="F7" s="2229" t="s">
        <v>1492</v>
      </c>
      <c r="G7" s="2228" t="s">
        <v>110</v>
      </c>
      <c r="H7" s="2228" t="s">
        <v>110</v>
      </c>
      <c r="I7" s="2227" t="s">
        <v>1492</v>
      </c>
      <c r="K7"/>
      <c r="L7"/>
    </row>
    <row r="8" spans="2:19" ht="24.95" customHeight="1">
      <c r="B8" s="2226">
        <v>1</v>
      </c>
      <c r="C8" s="2225" t="s">
        <v>2005</v>
      </c>
      <c r="D8" s="2224">
        <v>46356</v>
      </c>
      <c r="E8" s="2224">
        <v>35861</v>
      </c>
      <c r="F8" s="2224">
        <v>24540</v>
      </c>
      <c r="G8" s="2223">
        <v>86898.793624710321</v>
      </c>
      <c r="H8" s="2223">
        <v>57546.279263945245</v>
      </c>
      <c r="I8" s="2222">
        <v>38306.762811490116</v>
      </c>
      <c r="J8" s="248"/>
      <c r="K8" s="2216"/>
      <c r="L8" s="2211"/>
      <c r="M8" s="2210"/>
      <c r="N8" s="2209"/>
      <c r="P8" s="2208"/>
      <c r="Q8" s="2208"/>
      <c r="R8" s="2207"/>
      <c r="S8" s="2207"/>
    </row>
    <row r="9" spans="2:19" ht="24.95" customHeight="1">
      <c r="B9" s="2221">
        <v>2</v>
      </c>
      <c r="C9" s="2220" t="s">
        <v>2004</v>
      </c>
      <c r="D9" s="2219">
        <v>140</v>
      </c>
      <c r="E9" s="2219">
        <v>69</v>
      </c>
      <c r="F9" s="2219">
        <v>43</v>
      </c>
      <c r="G9" s="2218">
        <v>29.456722390000003</v>
      </c>
      <c r="H9" s="2218">
        <v>9.4561610099999989</v>
      </c>
      <c r="I9" s="2217">
        <v>5.1265744500000014</v>
      </c>
      <c r="J9" s="248"/>
      <c r="K9" s="2216"/>
      <c r="L9" s="2211"/>
      <c r="M9" s="2210"/>
      <c r="N9" s="2209"/>
      <c r="P9" s="2208"/>
      <c r="Q9" s="2208"/>
      <c r="R9" s="2207"/>
      <c r="S9" s="2207"/>
    </row>
    <row r="10" spans="2:19" ht="24.95" customHeight="1">
      <c r="B10" s="2221">
        <v>3</v>
      </c>
      <c r="C10" s="2220" t="s">
        <v>2003</v>
      </c>
      <c r="D10" s="2219">
        <v>739</v>
      </c>
      <c r="E10" s="2219">
        <v>526</v>
      </c>
      <c r="F10" s="2219">
        <v>223</v>
      </c>
      <c r="G10" s="2218">
        <v>246.3534401499999</v>
      </c>
      <c r="H10" s="2218">
        <v>108.01241271230005</v>
      </c>
      <c r="I10" s="2217">
        <v>36.096660150000005</v>
      </c>
      <c r="J10" s="248"/>
      <c r="K10" s="2216"/>
      <c r="L10" s="2211"/>
      <c r="M10" s="2210"/>
      <c r="N10" s="2209"/>
      <c r="P10" s="2208"/>
      <c r="Q10" s="2208"/>
      <c r="R10" s="2207"/>
      <c r="S10" s="2207"/>
    </row>
    <row r="11" spans="2:19" ht="24.95" customHeight="1">
      <c r="B11" s="2221">
        <v>4</v>
      </c>
      <c r="C11" s="2220" t="s">
        <v>2002</v>
      </c>
      <c r="D11" s="2219">
        <v>71883</v>
      </c>
      <c r="E11" s="2219">
        <v>57636</v>
      </c>
      <c r="F11" s="2219">
        <v>35837</v>
      </c>
      <c r="G11" s="2218">
        <v>38290.943609034759</v>
      </c>
      <c r="H11" s="2218">
        <v>20092.990396241858</v>
      </c>
      <c r="I11" s="2217">
        <v>9579.1709009109309</v>
      </c>
      <c r="J11" s="248"/>
      <c r="K11" s="2216"/>
      <c r="L11" s="2211"/>
      <c r="M11" s="2210"/>
      <c r="N11" s="2209"/>
      <c r="P11" s="2208"/>
      <c r="Q11" s="2208"/>
      <c r="R11" s="2207"/>
      <c r="S11" s="2207"/>
    </row>
    <row r="12" spans="2:19" ht="24.95" customHeight="1">
      <c r="B12" s="2221">
        <v>5</v>
      </c>
      <c r="C12" s="2220" t="s">
        <v>2001</v>
      </c>
      <c r="D12" s="2219">
        <v>824</v>
      </c>
      <c r="E12" s="2219">
        <v>587</v>
      </c>
      <c r="F12" s="2219">
        <v>350</v>
      </c>
      <c r="G12" s="2218">
        <v>282.44938654000021</v>
      </c>
      <c r="H12" s="2218">
        <v>156.48428964300004</v>
      </c>
      <c r="I12" s="2217">
        <v>79.583918019999984</v>
      </c>
      <c r="J12" s="248"/>
      <c r="K12" s="2216"/>
      <c r="L12" s="2211"/>
      <c r="M12" s="2210"/>
      <c r="N12" s="2209"/>
      <c r="P12" s="2208"/>
      <c r="Q12" s="2208"/>
      <c r="R12" s="2207"/>
      <c r="S12" s="2207"/>
    </row>
    <row r="13" spans="2:19" ht="24.95" customHeight="1">
      <c r="B13" s="2221">
        <v>6</v>
      </c>
      <c r="C13" s="2220" t="s">
        <v>2000</v>
      </c>
      <c r="D13" s="2219">
        <v>98</v>
      </c>
      <c r="E13" s="2219">
        <v>65</v>
      </c>
      <c r="F13" s="2219">
        <v>43</v>
      </c>
      <c r="G13" s="2218">
        <v>22.999179109999993</v>
      </c>
      <c r="H13" s="2218">
        <v>10.585157509999998</v>
      </c>
      <c r="I13" s="2217">
        <v>4.1986006800000002</v>
      </c>
      <c r="J13" s="248"/>
      <c r="K13" s="2216"/>
      <c r="L13" s="2211"/>
      <c r="M13" s="2210"/>
      <c r="N13" s="2209"/>
      <c r="P13" s="2208"/>
      <c r="Q13" s="2208"/>
      <c r="R13" s="2207"/>
      <c r="S13" s="2207"/>
    </row>
    <row r="14" spans="2:19" ht="24.95" customHeight="1">
      <c r="B14" s="2221">
        <v>7</v>
      </c>
      <c r="C14" s="2220" t="s">
        <v>1999</v>
      </c>
      <c r="D14" s="2219">
        <v>104</v>
      </c>
      <c r="E14" s="2219">
        <v>20</v>
      </c>
      <c r="F14" s="2219">
        <v>10</v>
      </c>
      <c r="G14" s="2218">
        <v>5.7194929300000013</v>
      </c>
      <c r="H14" s="2218">
        <v>0.97828269999999984</v>
      </c>
      <c r="I14" s="2217">
        <v>1.00669896</v>
      </c>
      <c r="J14" s="248"/>
      <c r="K14" s="2216"/>
      <c r="L14" s="2211"/>
      <c r="M14" s="2210"/>
      <c r="N14" s="2209"/>
      <c r="P14" s="2208"/>
      <c r="Q14" s="2208"/>
      <c r="R14" s="2207"/>
      <c r="S14" s="2207"/>
    </row>
    <row r="15" spans="2:19" ht="24.95" customHeight="1">
      <c r="B15" s="2221">
        <v>8</v>
      </c>
      <c r="C15" s="2220" t="s">
        <v>1998</v>
      </c>
      <c r="D15" s="2219">
        <v>100</v>
      </c>
      <c r="E15" s="2219">
        <v>92</v>
      </c>
      <c r="F15" s="2219">
        <v>67</v>
      </c>
      <c r="G15" s="2218">
        <v>1036.8994416</v>
      </c>
      <c r="H15" s="2218">
        <v>727.04025495000008</v>
      </c>
      <c r="I15" s="2217">
        <v>445.51185285999981</v>
      </c>
      <c r="J15" s="248"/>
      <c r="K15" s="2216"/>
      <c r="L15" s="2211"/>
      <c r="M15" s="2210"/>
      <c r="N15" s="2209"/>
      <c r="P15" s="2208"/>
      <c r="Q15" s="2208"/>
      <c r="R15" s="2207"/>
      <c r="S15" s="2207"/>
    </row>
    <row r="16" spans="2:19" ht="24.95" customHeight="1">
      <c r="B16" s="2221">
        <v>9</v>
      </c>
      <c r="C16" s="2220" t="s">
        <v>1997</v>
      </c>
      <c r="D16" s="2219">
        <v>2</v>
      </c>
      <c r="E16" s="2219">
        <v>1</v>
      </c>
      <c r="F16" s="2219">
        <v>1</v>
      </c>
      <c r="G16" s="2218">
        <v>0.10328358</v>
      </c>
      <c r="H16" s="2218">
        <v>2.857142E-2</v>
      </c>
      <c r="I16" s="2217">
        <v>0</v>
      </c>
      <c r="J16" s="248"/>
      <c r="K16" s="2216"/>
      <c r="L16" s="2211"/>
      <c r="M16" s="2210"/>
      <c r="N16" s="2209"/>
      <c r="P16" s="2208"/>
      <c r="Q16" s="2208"/>
      <c r="R16" s="2207"/>
      <c r="S16" s="2207"/>
    </row>
    <row r="17" spans="2:19" ht="24.95" customHeight="1">
      <c r="B17" s="2221">
        <v>10</v>
      </c>
      <c r="C17" s="2220" t="s">
        <v>1996</v>
      </c>
      <c r="D17" s="2219">
        <v>28</v>
      </c>
      <c r="E17" s="2219">
        <v>63</v>
      </c>
      <c r="F17" s="2219">
        <v>49</v>
      </c>
      <c r="G17" s="2218">
        <v>5.2625944700000007</v>
      </c>
      <c r="H17" s="2218">
        <v>10.20953521</v>
      </c>
      <c r="I17" s="2217">
        <v>5.2205303099999991</v>
      </c>
      <c r="J17" s="248"/>
      <c r="K17" s="2216"/>
      <c r="L17" s="2211"/>
      <c r="M17" s="2210"/>
      <c r="N17" s="2209"/>
      <c r="P17" s="2208"/>
      <c r="Q17" s="2208"/>
      <c r="R17" s="2207"/>
      <c r="S17" s="2207"/>
    </row>
    <row r="18" spans="2:19" ht="24.95" customHeight="1" thickBot="1">
      <c r="B18" s="3361" t="s">
        <v>250</v>
      </c>
      <c r="C18" s="3362"/>
      <c r="D18" s="2215">
        <v>120274</v>
      </c>
      <c r="E18" s="2215">
        <v>94920</v>
      </c>
      <c r="F18" s="2215">
        <v>61163</v>
      </c>
      <c r="G18" s="2214">
        <v>126818.98077451509</v>
      </c>
      <c r="H18" s="2214">
        <v>78662.064325342406</v>
      </c>
      <c r="I18" s="2213">
        <v>48462.678547831048</v>
      </c>
      <c r="J18" s="2210"/>
      <c r="K18" s="2212"/>
      <c r="L18" s="2211"/>
      <c r="M18" s="2210"/>
      <c r="N18" s="2209"/>
      <c r="P18" s="2208"/>
      <c r="Q18" s="2208"/>
      <c r="R18" s="2207"/>
      <c r="S18" s="2207"/>
    </row>
    <row r="19" spans="2:19" ht="23.25" customHeight="1" thickTop="1">
      <c r="B19" s="3363"/>
      <c r="C19" s="3363"/>
      <c r="D19" s="3363"/>
      <c r="E19" s="3363"/>
      <c r="F19" s="3363"/>
      <c r="G19" s="3363"/>
      <c r="H19" s="3363"/>
      <c r="I19" s="3363"/>
      <c r="J19" s="248"/>
      <c r="K19"/>
      <c r="L19"/>
    </row>
    <row r="20" spans="2:19" ht="15.75">
      <c r="B20" s="3364"/>
      <c r="C20" s="3364"/>
      <c r="D20" s="3364"/>
      <c r="E20" s="3364"/>
      <c r="F20" s="3364"/>
      <c r="G20" s="3364"/>
      <c r="H20" s="3364"/>
      <c r="I20" s="3364"/>
      <c r="J20" s="248"/>
    </row>
    <row r="21" spans="2:19">
      <c r="F21" s="2206"/>
      <c r="G21" s="2206"/>
      <c r="H21" s="2206"/>
      <c r="I21" s="220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7"/>
  <sheetViews>
    <sheetView view="pageBreakPreview" zoomScaleSheetLayoutView="100" workbookViewId="0">
      <selection activeCell="B2" sqref="B2:G2"/>
    </sheetView>
  </sheetViews>
  <sheetFormatPr defaultRowHeight="15"/>
  <cols>
    <col min="1" max="1" width="2.28515625" style="210" customWidth="1"/>
    <col min="2" max="2" width="44.42578125" style="210" customWidth="1"/>
    <col min="3" max="3" width="14.5703125" style="210" bestFit="1" customWidth="1"/>
    <col min="4" max="4" width="15.5703125" style="210" customWidth="1"/>
    <col min="5" max="5" width="17.140625" style="210" customWidth="1"/>
    <col min="6" max="6" width="16.5703125" style="210" customWidth="1"/>
    <col min="7" max="7" width="16.42578125" style="210" bestFit="1" customWidth="1"/>
    <col min="8" max="8" width="24" style="210" customWidth="1"/>
    <col min="9" max="9" width="15.5703125" style="210" customWidth="1"/>
    <col min="10" max="10" width="12.85546875" style="210" bestFit="1" customWidth="1"/>
    <col min="11" max="11" width="11.7109375" style="210" bestFit="1" customWidth="1"/>
    <col min="12" max="12" width="10" style="210" bestFit="1" customWidth="1"/>
    <col min="13" max="13" width="8.7109375" style="210" bestFit="1" customWidth="1"/>
    <col min="14" max="14" width="9.140625" style="210"/>
    <col min="15" max="15" width="13.7109375" style="210" bestFit="1" customWidth="1"/>
    <col min="16" max="16" width="5.140625" style="210" bestFit="1" customWidth="1"/>
    <col min="17" max="19" width="13.7109375" style="210" bestFit="1" customWidth="1"/>
    <col min="20" max="16384" width="9.140625" style="210"/>
  </cols>
  <sheetData>
    <row r="1" spans="2:17" ht="15.75">
      <c r="B1" s="3278" t="s">
        <v>2283</v>
      </c>
      <c r="C1" s="3278"/>
      <c r="D1" s="3278"/>
      <c r="E1" s="3278"/>
      <c r="F1" s="3278"/>
      <c r="G1" s="3278"/>
    </row>
    <row r="2" spans="2:17" ht="18.75">
      <c r="B2" s="3278" t="s">
        <v>2027</v>
      </c>
      <c r="C2" s="3278"/>
      <c r="D2" s="3278"/>
      <c r="E2" s="3278"/>
      <c r="F2" s="3278"/>
      <c r="G2" s="3278"/>
    </row>
    <row r="3" spans="2:17" ht="15.75" thickBot="1">
      <c r="B3" s="3279" t="s">
        <v>413</v>
      </c>
      <c r="C3" s="3279"/>
      <c r="D3" s="3279"/>
      <c r="E3" s="3279"/>
      <c r="F3" s="3279"/>
      <c r="G3" s="3279"/>
    </row>
    <row r="4" spans="2:17" ht="16.5" thickTop="1">
      <c r="B4" s="3376" t="s">
        <v>2026</v>
      </c>
      <c r="C4" s="3378" t="s">
        <v>142</v>
      </c>
      <c r="D4" s="3378" t="s">
        <v>149</v>
      </c>
      <c r="E4" s="3378" t="s">
        <v>299</v>
      </c>
      <c r="F4" s="3381" t="s">
        <v>1492</v>
      </c>
      <c r="G4" s="3382"/>
    </row>
    <row r="5" spans="2:17" ht="16.5" thickBot="1">
      <c r="B5" s="3377"/>
      <c r="C5" s="3379"/>
      <c r="D5" s="3379"/>
      <c r="E5" s="3380"/>
      <c r="F5" s="2255" t="s">
        <v>299</v>
      </c>
      <c r="G5" s="2254" t="s">
        <v>312</v>
      </c>
    </row>
    <row r="6" spans="2:17" ht="16.5" thickBot="1">
      <c r="B6" s="2235" t="s">
        <v>2025</v>
      </c>
      <c r="C6" s="2234">
        <f>SUM(C7:C11)</f>
        <v>5518186.1999999993</v>
      </c>
      <c r="D6" s="2234">
        <f>SUM(D7:D11)</f>
        <v>804762.58000000007</v>
      </c>
      <c r="E6" s="2233">
        <v>2900</v>
      </c>
      <c r="F6" s="2253">
        <v>2900</v>
      </c>
      <c r="G6" s="2253">
        <v>12500</v>
      </c>
      <c r="H6" s="695"/>
      <c r="I6" s="695"/>
      <c r="J6" s="695"/>
      <c r="K6" s="695"/>
      <c r="L6" s="695"/>
      <c r="M6" s="695"/>
      <c r="N6" s="695"/>
      <c r="O6" s="695"/>
      <c r="P6" s="695"/>
      <c r="Q6" s="695"/>
    </row>
    <row r="7" spans="2:17" ht="15.75">
      <c r="B7" s="2243" t="s">
        <v>2024</v>
      </c>
      <c r="C7" s="2250">
        <v>316500</v>
      </c>
      <c r="D7" s="2252">
        <v>0</v>
      </c>
      <c r="E7" s="2252">
        <v>0</v>
      </c>
      <c r="F7" s="2241">
        <v>0</v>
      </c>
      <c r="G7" s="2241">
        <v>0</v>
      </c>
      <c r="H7" s="695"/>
      <c r="I7" s="695"/>
      <c r="J7" s="695"/>
      <c r="K7" s="695"/>
      <c r="L7" s="695"/>
      <c r="M7" s="695"/>
      <c r="N7" s="695"/>
      <c r="O7" s="695"/>
      <c r="P7" s="695"/>
      <c r="Q7" s="695"/>
    </row>
    <row r="8" spans="2:17" ht="15.75">
      <c r="B8" s="2243" t="s">
        <v>2023</v>
      </c>
      <c r="C8" s="2251">
        <v>89700</v>
      </c>
      <c r="D8" s="2242">
        <v>0</v>
      </c>
      <c r="E8" s="2242">
        <v>0</v>
      </c>
      <c r="F8" s="2241">
        <v>0</v>
      </c>
      <c r="G8" s="2241">
        <v>0</v>
      </c>
      <c r="H8" s="695"/>
      <c r="I8" s="695"/>
      <c r="J8" s="695"/>
      <c r="K8" s="695"/>
      <c r="L8" s="695"/>
      <c r="M8" s="695"/>
      <c r="N8" s="695"/>
      <c r="O8" s="695"/>
      <c r="P8" s="695"/>
      <c r="Q8" s="695"/>
    </row>
    <row r="9" spans="2:17" ht="15.75">
      <c r="B9" s="2243" t="s">
        <v>2022</v>
      </c>
      <c r="C9" s="2250">
        <v>97972.6</v>
      </c>
      <c r="D9" s="2244">
        <v>0</v>
      </c>
      <c r="E9" s="2244">
        <v>0</v>
      </c>
      <c r="F9" s="2241">
        <v>0</v>
      </c>
      <c r="G9" s="2241">
        <v>0</v>
      </c>
      <c r="H9" s="695"/>
      <c r="I9" s="695"/>
      <c r="J9" s="695"/>
      <c r="K9" s="695"/>
      <c r="L9" s="695"/>
      <c r="M9" s="695"/>
      <c r="N9" s="695"/>
      <c r="O9" s="695"/>
      <c r="P9" s="695"/>
      <c r="Q9" s="695"/>
    </row>
    <row r="10" spans="2:17" ht="15.75">
      <c r="B10" s="2243" t="s">
        <v>2021</v>
      </c>
      <c r="C10" s="2246">
        <v>2727112.3</v>
      </c>
      <c r="D10" s="2249">
        <v>1200</v>
      </c>
      <c r="E10" s="2244">
        <v>0</v>
      </c>
      <c r="F10" s="2241">
        <v>0</v>
      </c>
      <c r="G10" s="2241">
        <v>0</v>
      </c>
      <c r="H10" s="695"/>
      <c r="I10" s="695"/>
      <c r="J10" s="695"/>
      <c r="K10" s="695"/>
      <c r="L10" s="695"/>
      <c r="M10" s="695"/>
      <c r="N10" s="695"/>
      <c r="O10" s="695"/>
      <c r="P10" s="695"/>
      <c r="Q10" s="695"/>
    </row>
    <row r="11" spans="2:17" ht="16.5" thickBot="1">
      <c r="B11" s="2243" t="s">
        <v>2020</v>
      </c>
      <c r="C11" s="2239">
        <v>2286901.2999999998</v>
      </c>
      <c r="D11" s="2248">
        <v>803562.58000000007</v>
      </c>
      <c r="E11" s="2242">
        <v>2900</v>
      </c>
      <c r="F11" s="2241">
        <v>2900</v>
      </c>
      <c r="G11" s="2241">
        <v>12500</v>
      </c>
      <c r="H11" s="695"/>
      <c r="I11" s="695"/>
      <c r="J11" s="695"/>
      <c r="K11" s="695"/>
      <c r="L11" s="695"/>
      <c r="M11" s="695"/>
      <c r="N11" s="695"/>
      <c r="O11" s="695"/>
      <c r="P11" s="695"/>
      <c r="Q11" s="695"/>
    </row>
    <row r="12" spans="2:17" ht="16.5" thickBot="1">
      <c r="B12" s="2235" t="s">
        <v>2019</v>
      </c>
      <c r="C12" s="2247">
        <f>SUM(C13:C17)</f>
        <v>108200</v>
      </c>
      <c r="D12" s="2247">
        <f>SUM(D13:D17)</f>
        <v>4673600</v>
      </c>
      <c r="E12" s="2233">
        <v>24651350</v>
      </c>
      <c r="F12" s="2232">
        <v>17186150</v>
      </c>
      <c r="G12" s="2232">
        <v>35409250</v>
      </c>
      <c r="H12" s="695"/>
      <c r="I12" s="695"/>
      <c r="J12" s="695"/>
      <c r="K12" s="695"/>
      <c r="L12" s="695"/>
      <c r="M12" s="695"/>
      <c r="N12" s="695"/>
      <c r="O12" s="695"/>
      <c r="P12" s="695"/>
      <c r="Q12" s="695"/>
    </row>
    <row r="13" spans="2:17" ht="15.75">
      <c r="B13" s="2243" t="s">
        <v>2018</v>
      </c>
      <c r="C13" s="2246">
        <v>88200</v>
      </c>
      <c r="D13" s="2245">
        <v>0</v>
      </c>
      <c r="E13" s="2244">
        <v>0</v>
      </c>
      <c r="F13" s="2241">
        <v>0</v>
      </c>
      <c r="G13" s="2241">
        <v>0</v>
      </c>
      <c r="H13" s="695"/>
      <c r="I13" s="695"/>
      <c r="J13" s="695"/>
      <c r="K13" s="695"/>
      <c r="L13" s="695"/>
      <c r="M13" s="695"/>
      <c r="N13" s="695"/>
      <c r="O13" s="695"/>
      <c r="P13" s="695"/>
      <c r="Q13" s="695"/>
    </row>
    <row r="14" spans="2:17" ht="15.75">
      <c r="B14" s="2243" t="s">
        <v>2017</v>
      </c>
      <c r="C14" s="2239">
        <v>0</v>
      </c>
      <c r="D14" s="2238">
        <v>0</v>
      </c>
      <c r="E14" s="2242">
        <v>0</v>
      </c>
      <c r="F14" s="2241">
        <v>0</v>
      </c>
      <c r="G14" s="2241">
        <v>0</v>
      </c>
      <c r="H14" s="695"/>
      <c r="I14" s="695"/>
      <c r="J14" s="695"/>
      <c r="K14" s="695"/>
      <c r="L14" s="695"/>
      <c r="M14" s="695"/>
      <c r="N14" s="695"/>
      <c r="O14" s="695"/>
      <c r="P14" s="695"/>
      <c r="Q14" s="695"/>
    </row>
    <row r="15" spans="2:17" ht="15.75">
      <c r="B15" s="2243" t="s">
        <v>2016</v>
      </c>
      <c r="C15" s="2246">
        <v>20000</v>
      </c>
      <c r="D15" s="2245">
        <v>1151250</v>
      </c>
      <c r="E15" s="2244">
        <v>3142950</v>
      </c>
      <c r="F15" s="2241">
        <v>2212050</v>
      </c>
      <c r="G15" s="2241">
        <v>2308650</v>
      </c>
      <c r="H15" s="695"/>
      <c r="I15" s="695"/>
      <c r="J15" s="695"/>
      <c r="K15" s="695"/>
      <c r="L15" s="695"/>
      <c r="M15" s="695"/>
      <c r="N15" s="695"/>
      <c r="O15" s="695"/>
      <c r="P15" s="695"/>
      <c r="Q15" s="695"/>
    </row>
    <row r="16" spans="2:17" ht="15.75">
      <c r="B16" s="2243" t="s">
        <v>2015</v>
      </c>
      <c r="C16" s="2239">
        <v>0</v>
      </c>
      <c r="D16" s="2238">
        <v>0</v>
      </c>
      <c r="E16" s="2242">
        <v>0</v>
      </c>
      <c r="F16" s="2241">
        <v>0</v>
      </c>
      <c r="G16" s="2241">
        <v>0</v>
      </c>
      <c r="H16" s="695"/>
      <c r="I16" s="695"/>
      <c r="J16" s="695"/>
      <c r="K16" s="695"/>
      <c r="L16" s="695"/>
      <c r="M16" s="695"/>
      <c r="N16" s="695"/>
      <c r="O16" s="695"/>
      <c r="P16" s="695"/>
      <c r="Q16" s="695"/>
    </row>
    <row r="17" spans="2:17" ht="16.5" thickBot="1">
      <c r="B17" s="2240" t="s">
        <v>2014</v>
      </c>
      <c r="C17" s="2239">
        <v>0</v>
      </c>
      <c r="D17" s="2238">
        <v>3522350</v>
      </c>
      <c r="E17" s="2237">
        <v>21508400</v>
      </c>
      <c r="F17" s="2241">
        <v>14974100</v>
      </c>
      <c r="G17" s="2241">
        <v>32900600</v>
      </c>
      <c r="H17" s="695"/>
      <c r="I17" s="695"/>
      <c r="J17" s="695"/>
      <c r="K17" s="695"/>
      <c r="L17" s="695"/>
      <c r="M17" s="695"/>
      <c r="N17" s="695"/>
      <c r="O17" s="695"/>
      <c r="P17" s="695"/>
      <c r="Q17" s="695"/>
    </row>
    <row r="18" spans="2:17" ht="16.5" thickBot="1">
      <c r="B18" s="2240" t="s">
        <v>2013</v>
      </c>
      <c r="C18" s="2239">
        <v>0</v>
      </c>
      <c r="D18" s="2238">
        <v>0</v>
      </c>
      <c r="E18" s="2237">
        <v>0</v>
      </c>
      <c r="F18" s="2236">
        <v>0</v>
      </c>
      <c r="G18" s="2236">
        <v>200000</v>
      </c>
      <c r="H18" s="695"/>
      <c r="I18" s="695"/>
      <c r="J18" s="695"/>
      <c r="K18" s="695"/>
      <c r="L18" s="695"/>
      <c r="M18" s="695"/>
      <c r="N18" s="695"/>
      <c r="O18" s="695"/>
      <c r="P18" s="695"/>
      <c r="Q18" s="695"/>
    </row>
    <row r="19" spans="2:17" ht="16.5" thickBot="1">
      <c r="B19" s="2235" t="s">
        <v>2012</v>
      </c>
      <c r="C19" s="2234">
        <f>C6-C12</f>
        <v>5409986.1999999993</v>
      </c>
      <c r="D19" s="2234">
        <f>D6-D12</f>
        <v>-3868837.42</v>
      </c>
      <c r="E19" s="2233">
        <v>-24648450</v>
      </c>
      <c r="F19" s="2232">
        <v>-17183250</v>
      </c>
      <c r="G19" s="2232">
        <v>-35396750</v>
      </c>
      <c r="H19" s="695"/>
      <c r="I19" s="695"/>
      <c r="J19" s="695"/>
      <c r="K19" s="695"/>
      <c r="L19" s="695"/>
      <c r="M19" s="695"/>
      <c r="N19" s="695"/>
      <c r="O19" s="695"/>
      <c r="P19" s="695"/>
      <c r="Q19" s="695"/>
    </row>
    <row r="20" spans="2:17">
      <c r="B20" s="3375" t="s">
        <v>2011</v>
      </c>
      <c r="C20" s="3375"/>
      <c r="D20" s="3375"/>
      <c r="E20" s="3375"/>
      <c r="F20" s="3375"/>
      <c r="G20" s="3375"/>
    </row>
    <row r="21" spans="2:17" ht="16.5">
      <c r="B21" s="3375" t="s">
        <v>2010</v>
      </c>
      <c r="C21" s="3375"/>
      <c r="D21" s="3375"/>
      <c r="E21" s="3375"/>
      <c r="F21" s="3375"/>
      <c r="G21" s="3375"/>
    </row>
    <row r="22" spans="2:17">
      <c r="C22" s="695"/>
      <c r="D22" s="695"/>
      <c r="E22" s="695"/>
    </row>
    <row r="24" spans="2:17">
      <c r="E24" s="695"/>
      <c r="F24" s="695"/>
    </row>
    <row r="25" spans="2:17">
      <c r="C25" s="695"/>
      <c r="D25" s="695"/>
      <c r="E25" s="695"/>
      <c r="F25" s="695"/>
      <c r="G25" s="695"/>
    </row>
    <row r="36" spans="3:5">
      <c r="C36" s="695"/>
      <c r="D36" s="695"/>
      <c r="E36" s="695"/>
    </row>
    <row r="37" spans="3:5">
      <c r="C37" s="695"/>
      <c r="D37" s="695"/>
      <c r="E37" s="695"/>
    </row>
    <row r="38" spans="3:5">
      <c r="C38" s="695"/>
      <c r="D38" s="695"/>
      <c r="E38" s="695"/>
    </row>
    <row r="39" spans="3:5">
      <c r="C39" s="695"/>
      <c r="D39" s="695"/>
      <c r="E39" s="695"/>
    </row>
    <row r="40" spans="3:5">
      <c r="C40" s="695"/>
      <c r="D40" s="695"/>
      <c r="E40" s="695"/>
    </row>
    <row r="41" spans="3:5">
      <c r="C41" s="695"/>
      <c r="D41" s="695"/>
      <c r="E41" s="695"/>
    </row>
    <row r="42" spans="3:5">
      <c r="C42" s="695"/>
      <c r="D42" s="695"/>
      <c r="E42" s="695"/>
    </row>
    <row r="43" spans="3:5">
      <c r="C43" s="695"/>
      <c r="D43" s="695"/>
      <c r="E43" s="695"/>
    </row>
    <row r="44" spans="3:5">
      <c r="C44" s="695"/>
      <c r="D44" s="695"/>
      <c r="E44" s="695"/>
    </row>
    <row r="45" spans="3:5">
      <c r="C45" s="695"/>
      <c r="D45" s="695"/>
      <c r="E45" s="695"/>
    </row>
    <row r="46" spans="3:5">
      <c r="C46" s="695"/>
      <c r="D46" s="695"/>
      <c r="E46" s="695"/>
    </row>
    <row r="47" spans="3:5">
      <c r="C47" s="695"/>
      <c r="D47" s="695"/>
      <c r="E47" s="695"/>
    </row>
    <row r="48" spans="3:5">
      <c r="C48" s="695"/>
      <c r="D48" s="695"/>
      <c r="E48" s="695"/>
    </row>
    <row r="49" spans="3:5">
      <c r="C49" s="695"/>
      <c r="D49" s="695"/>
      <c r="E49" s="695"/>
    </row>
    <row r="50" spans="3:5">
      <c r="C50" s="695"/>
      <c r="D50" s="695"/>
      <c r="E50" s="695"/>
    </row>
    <row r="51" spans="3:5">
      <c r="C51" s="695"/>
      <c r="D51" s="695"/>
      <c r="E51" s="695"/>
    </row>
    <row r="52" spans="3:5">
      <c r="C52" s="695"/>
      <c r="D52" s="695"/>
      <c r="E52" s="695"/>
    </row>
    <row r="53" spans="3:5">
      <c r="C53" s="695"/>
      <c r="D53" s="695"/>
      <c r="E53" s="695"/>
    </row>
    <row r="54" spans="3:5">
      <c r="C54" s="695"/>
      <c r="D54" s="695"/>
      <c r="E54" s="695"/>
    </row>
    <row r="55" spans="3:5">
      <c r="C55" s="695"/>
      <c r="D55" s="695"/>
      <c r="E55" s="695"/>
    </row>
    <row r="56" spans="3:5">
      <c r="C56" s="695"/>
      <c r="D56" s="695"/>
      <c r="E56" s="695"/>
    </row>
    <row r="57" spans="3:5">
      <c r="C57" s="695"/>
      <c r="D57" s="695"/>
      <c r="E57" s="695"/>
    </row>
  </sheetData>
  <mergeCells count="10">
    <mergeCell ref="B21:G21"/>
    <mergeCell ref="B20:G20"/>
    <mergeCell ref="B1:G1"/>
    <mergeCell ref="B2:G2"/>
    <mergeCell ref="B3:G3"/>
    <mergeCell ref="B4:B5"/>
    <mergeCell ref="C4:C5"/>
    <mergeCell ref="D4:D5"/>
    <mergeCell ref="E4:E5"/>
    <mergeCell ref="F4:G4"/>
  </mergeCells>
  <pageMargins left="0.7" right="0.7" top="0.75" bottom="0.75" header="0.3" footer="0.3"/>
  <pageSetup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0"/>
  <sheetViews>
    <sheetView view="pageBreakPreview" zoomScaleSheetLayoutView="100" workbookViewId="0">
      <selection activeCell="A2" sqref="A2:I2"/>
    </sheetView>
  </sheetViews>
  <sheetFormatPr defaultRowHeight="15.75"/>
  <cols>
    <col min="1" max="1" width="11.5703125" style="169" bestFit="1" customWidth="1"/>
    <col min="2" max="2" width="16.7109375" style="169" customWidth="1"/>
    <col min="3" max="3" width="15.140625" style="169" bestFit="1" customWidth="1"/>
    <col min="4" max="4" width="16.85546875" style="169" bestFit="1" customWidth="1"/>
    <col min="5" max="5" width="15.140625" style="169" bestFit="1" customWidth="1"/>
    <col min="6" max="6" width="14.85546875" style="169" bestFit="1" customWidth="1"/>
    <col min="7" max="7" width="15.140625" style="169" bestFit="1" customWidth="1"/>
    <col min="8" max="8" width="17.5703125" style="169" bestFit="1" customWidth="1"/>
    <col min="9" max="9" width="15.140625" style="169" bestFit="1" customWidth="1"/>
    <col min="10" max="10" width="19.5703125" style="169" customWidth="1"/>
    <col min="11" max="11" width="10.42578125" style="169" hidden="1" customWidth="1"/>
    <col min="12" max="12" width="0.42578125" style="169" hidden="1" customWidth="1"/>
    <col min="13" max="13" width="11.28515625" style="169" hidden="1" customWidth="1"/>
    <col min="14" max="14" width="0.5703125" style="169" hidden="1" customWidth="1"/>
    <col min="15" max="15" width="9.7109375" style="169" hidden="1" customWidth="1"/>
    <col min="16" max="16" width="0.7109375" style="169" hidden="1" customWidth="1"/>
    <col min="17" max="17" width="12.42578125" style="169" hidden="1" customWidth="1"/>
    <col min="18" max="19" width="14.5703125" style="169" bestFit="1" customWidth="1"/>
    <col min="20" max="223" width="9.140625" style="169"/>
    <col min="224" max="224" width="18.7109375" style="169" customWidth="1"/>
    <col min="225" max="225" width="18.42578125" style="169" customWidth="1"/>
    <col min="226" max="226" width="19.5703125" style="169" customWidth="1"/>
    <col min="227" max="227" width="11.7109375" style="169" bestFit="1" customWidth="1"/>
    <col min="228" max="228" width="19.5703125" style="169" bestFit="1" customWidth="1"/>
    <col min="229" max="229" width="13" style="169" bestFit="1" customWidth="1"/>
    <col min="230" max="230" width="19.5703125" style="169" bestFit="1" customWidth="1"/>
    <col min="231" max="231" width="11.85546875" style="169" bestFit="1" customWidth="1"/>
    <col min="232" max="232" width="19.5703125" style="169" bestFit="1" customWidth="1"/>
    <col min="233" max="233" width="14" style="169" bestFit="1" customWidth="1"/>
    <col min="234" max="234" width="19.5703125" style="169" bestFit="1" customWidth="1"/>
    <col min="235" max="236" width="14.42578125" style="169" customWidth="1"/>
    <col min="237" max="237" width="11.5703125" style="169" bestFit="1" customWidth="1"/>
    <col min="238" max="479" width="9.140625" style="169"/>
    <col min="480" max="480" width="18.7109375" style="169" customWidth="1"/>
    <col min="481" max="481" width="18.42578125" style="169" customWidth="1"/>
    <col min="482" max="482" width="19.5703125" style="169" customWidth="1"/>
    <col min="483" max="483" width="11.7109375" style="169" bestFit="1" customWidth="1"/>
    <col min="484" max="484" width="19.5703125" style="169" bestFit="1" customWidth="1"/>
    <col min="485" max="485" width="13" style="169" bestFit="1" customWidth="1"/>
    <col min="486" max="486" width="19.5703125" style="169" bestFit="1" customWidth="1"/>
    <col min="487" max="487" width="11.85546875" style="169" bestFit="1" customWidth="1"/>
    <col min="488" max="488" width="19.5703125" style="169" bestFit="1" customWidth="1"/>
    <col min="489" max="489" width="14" style="169" bestFit="1" customWidth="1"/>
    <col min="490" max="490" width="19.5703125" style="169" bestFit="1" customWidth="1"/>
    <col min="491" max="492" width="14.42578125" style="169" customWidth="1"/>
    <col min="493" max="493" width="11.5703125" style="169" bestFit="1" customWidth="1"/>
    <col min="494" max="735" width="9.140625" style="169"/>
    <col min="736" max="736" width="18.7109375" style="169" customWidth="1"/>
    <col min="737" max="737" width="18.42578125" style="169" customWidth="1"/>
    <col min="738" max="738" width="19.5703125" style="169" customWidth="1"/>
    <col min="739" max="739" width="11.7109375" style="169" bestFit="1" customWidth="1"/>
    <col min="740" max="740" width="19.5703125" style="169" bestFit="1" customWidth="1"/>
    <col min="741" max="741" width="13" style="169" bestFit="1" customWidth="1"/>
    <col min="742" max="742" width="19.5703125" style="169" bestFit="1" customWidth="1"/>
    <col min="743" max="743" width="11.85546875" style="169" bestFit="1" customWidth="1"/>
    <col min="744" max="744" width="19.5703125" style="169" bestFit="1" customWidth="1"/>
    <col min="745" max="745" width="14" style="169" bestFit="1" customWidth="1"/>
    <col min="746" max="746" width="19.5703125" style="169" bestFit="1" customWidth="1"/>
    <col min="747" max="748" width="14.42578125" style="169" customWidth="1"/>
    <col min="749" max="749" width="11.5703125" style="169" bestFit="1" customWidth="1"/>
    <col min="750" max="991" width="9.140625" style="169"/>
    <col min="992" max="992" width="18.7109375" style="169" customWidth="1"/>
    <col min="993" max="993" width="18.42578125" style="169" customWidth="1"/>
    <col min="994" max="994" width="19.5703125" style="169" customWidth="1"/>
    <col min="995" max="995" width="11.7109375" style="169" bestFit="1" customWidth="1"/>
    <col min="996" max="996" width="19.5703125" style="169" bestFit="1" customWidth="1"/>
    <col min="997" max="997" width="13" style="169" bestFit="1" customWidth="1"/>
    <col min="998" max="998" width="19.5703125" style="169" bestFit="1" customWidth="1"/>
    <col min="999" max="999" width="11.85546875" style="169" bestFit="1" customWidth="1"/>
    <col min="1000" max="1000" width="19.5703125" style="169" bestFit="1" customWidth="1"/>
    <col min="1001" max="1001" width="14" style="169" bestFit="1" customWidth="1"/>
    <col min="1002" max="1002" width="19.5703125" style="169" bestFit="1" customWidth="1"/>
    <col min="1003" max="1004" width="14.42578125" style="169" customWidth="1"/>
    <col min="1005" max="1005" width="11.5703125" style="169" bestFit="1" customWidth="1"/>
    <col min="1006" max="1247" width="9.140625" style="169"/>
    <col min="1248" max="1248" width="18.7109375" style="169" customWidth="1"/>
    <col min="1249" max="1249" width="18.42578125" style="169" customWidth="1"/>
    <col min="1250" max="1250" width="19.5703125" style="169" customWidth="1"/>
    <col min="1251" max="1251" width="11.7109375" style="169" bestFit="1" customWidth="1"/>
    <col min="1252" max="1252" width="19.5703125" style="169" bestFit="1" customWidth="1"/>
    <col min="1253" max="1253" width="13" style="169" bestFit="1" customWidth="1"/>
    <col min="1254" max="1254" width="19.5703125" style="169" bestFit="1" customWidth="1"/>
    <col min="1255" max="1255" width="11.85546875" style="169" bestFit="1" customWidth="1"/>
    <col min="1256" max="1256" width="19.5703125" style="169" bestFit="1" customWidth="1"/>
    <col min="1257" max="1257" width="14" style="169" bestFit="1" customWidth="1"/>
    <col min="1258" max="1258" width="19.5703125" style="169" bestFit="1" customWidth="1"/>
    <col min="1259" max="1260" width="14.42578125" style="169" customWidth="1"/>
    <col min="1261" max="1261" width="11.5703125" style="169" bestFit="1" customWidth="1"/>
    <col min="1262" max="1503" width="9.140625" style="169"/>
    <col min="1504" max="1504" width="18.7109375" style="169" customWidth="1"/>
    <col min="1505" max="1505" width="18.42578125" style="169" customWidth="1"/>
    <col min="1506" max="1506" width="19.5703125" style="169" customWidth="1"/>
    <col min="1507" max="1507" width="11.7109375" style="169" bestFit="1" customWidth="1"/>
    <col min="1508" max="1508" width="19.5703125" style="169" bestFit="1" customWidth="1"/>
    <col min="1509" max="1509" width="13" style="169" bestFit="1" customWidth="1"/>
    <col min="1510" max="1510" width="19.5703125" style="169" bestFit="1" customWidth="1"/>
    <col min="1511" max="1511" width="11.85546875" style="169" bestFit="1" customWidth="1"/>
    <col min="1512" max="1512" width="19.5703125" style="169" bestFit="1" customWidth="1"/>
    <col min="1513" max="1513" width="14" style="169" bestFit="1" customWidth="1"/>
    <col min="1514" max="1514" width="19.5703125" style="169" bestFit="1" customWidth="1"/>
    <col min="1515" max="1516" width="14.42578125" style="169" customWidth="1"/>
    <col min="1517" max="1517" width="11.5703125" style="169" bestFit="1" customWidth="1"/>
    <col min="1518" max="1759" width="9.140625" style="169"/>
    <col min="1760" max="1760" width="18.7109375" style="169" customWidth="1"/>
    <col min="1761" max="1761" width="18.42578125" style="169" customWidth="1"/>
    <col min="1762" max="1762" width="19.5703125" style="169" customWidth="1"/>
    <col min="1763" max="1763" width="11.7109375" style="169" bestFit="1" customWidth="1"/>
    <col min="1764" max="1764" width="19.5703125" style="169" bestFit="1" customWidth="1"/>
    <col min="1765" max="1765" width="13" style="169" bestFit="1" customWidth="1"/>
    <col min="1766" max="1766" width="19.5703125" style="169" bestFit="1" customWidth="1"/>
    <col min="1767" max="1767" width="11.85546875" style="169" bestFit="1" customWidth="1"/>
    <col min="1768" max="1768" width="19.5703125" style="169" bestFit="1" customWidth="1"/>
    <col min="1769" max="1769" width="14" style="169" bestFit="1" customWidth="1"/>
    <col min="1770" max="1770" width="19.5703125" style="169" bestFit="1" customWidth="1"/>
    <col min="1771" max="1772" width="14.42578125" style="169" customWidth="1"/>
    <col min="1773" max="1773" width="11.5703125" style="169" bestFit="1" customWidth="1"/>
    <col min="1774" max="2015" width="9.140625" style="169"/>
    <col min="2016" max="2016" width="18.7109375" style="169" customWidth="1"/>
    <col min="2017" max="2017" width="18.42578125" style="169" customWidth="1"/>
    <col min="2018" max="2018" width="19.5703125" style="169" customWidth="1"/>
    <col min="2019" max="2019" width="11.7109375" style="169" bestFit="1" customWidth="1"/>
    <col min="2020" max="2020" width="19.5703125" style="169" bestFit="1" customWidth="1"/>
    <col min="2021" max="2021" width="13" style="169" bestFit="1" customWidth="1"/>
    <col min="2022" max="2022" width="19.5703125" style="169" bestFit="1" customWidth="1"/>
    <col min="2023" max="2023" width="11.85546875" style="169" bestFit="1" customWidth="1"/>
    <col min="2024" max="2024" width="19.5703125" style="169" bestFit="1" customWidth="1"/>
    <col min="2025" max="2025" width="14" style="169" bestFit="1" customWidth="1"/>
    <col min="2026" max="2026" width="19.5703125" style="169" bestFit="1" customWidth="1"/>
    <col min="2027" max="2028" width="14.42578125" style="169" customWidth="1"/>
    <col min="2029" max="2029" width="11.5703125" style="169" bestFit="1" customWidth="1"/>
    <col min="2030" max="2271" width="9.140625" style="169"/>
    <col min="2272" max="2272" width="18.7109375" style="169" customWidth="1"/>
    <col min="2273" max="2273" width="18.42578125" style="169" customWidth="1"/>
    <col min="2274" max="2274" width="19.5703125" style="169" customWidth="1"/>
    <col min="2275" max="2275" width="11.7109375" style="169" bestFit="1" customWidth="1"/>
    <col min="2276" max="2276" width="19.5703125" style="169" bestFit="1" customWidth="1"/>
    <col min="2277" max="2277" width="13" style="169" bestFit="1" customWidth="1"/>
    <col min="2278" max="2278" width="19.5703125" style="169" bestFit="1" customWidth="1"/>
    <col min="2279" max="2279" width="11.85546875" style="169" bestFit="1" customWidth="1"/>
    <col min="2280" max="2280" width="19.5703125" style="169" bestFit="1" customWidth="1"/>
    <col min="2281" max="2281" width="14" style="169" bestFit="1" customWidth="1"/>
    <col min="2282" max="2282" width="19.5703125" style="169" bestFit="1" customWidth="1"/>
    <col min="2283" max="2284" width="14.42578125" style="169" customWidth="1"/>
    <col min="2285" max="2285" width="11.5703125" style="169" bestFit="1" customWidth="1"/>
    <col min="2286" max="2527" width="9.140625" style="169"/>
    <col min="2528" max="2528" width="18.7109375" style="169" customWidth="1"/>
    <col min="2529" max="2529" width="18.42578125" style="169" customWidth="1"/>
    <col min="2530" max="2530" width="19.5703125" style="169" customWidth="1"/>
    <col min="2531" max="2531" width="11.7109375" style="169" bestFit="1" customWidth="1"/>
    <col min="2532" max="2532" width="19.5703125" style="169" bestFit="1" customWidth="1"/>
    <col min="2533" max="2533" width="13" style="169" bestFit="1" customWidth="1"/>
    <col min="2534" max="2534" width="19.5703125" style="169" bestFit="1" customWidth="1"/>
    <col min="2535" max="2535" width="11.85546875" style="169" bestFit="1" customWidth="1"/>
    <col min="2536" max="2536" width="19.5703125" style="169" bestFit="1" customWidth="1"/>
    <col min="2537" max="2537" width="14" style="169" bestFit="1" customWidth="1"/>
    <col min="2538" max="2538" width="19.5703125" style="169" bestFit="1" customWidth="1"/>
    <col min="2539" max="2540" width="14.42578125" style="169" customWidth="1"/>
    <col min="2541" max="2541" width="11.5703125" style="169" bestFit="1" customWidth="1"/>
    <col min="2542" max="2783" width="9.140625" style="169"/>
    <col min="2784" max="2784" width="18.7109375" style="169" customWidth="1"/>
    <col min="2785" max="2785" width="18.42578125" style="169" customWidth="1"/>
    <col min="2786" max="2786" width="19.5703125" style="169" customWidth="1"/>
    <col min="2787" max="2787" width="11.7109375" style="169" bestFit="1" customWidth="1"/>
    <col min="2788" max="2788" width="19.5703125" style="169" bestFit="1" customWidth="1"/>
    <col min="2789" max="2789" width="13" style="169" bestFit="1" customWidth="1"/>
    <col min="2790" max="2790" width="19.5703125" style="169" bestFit="1" customWidth="1"/>
    <col min="2791" max="2791" width="11.85546875" style="169" bestFit="1" customWidth="1"/>
    <col min="2792" max="2792" width="19.5703125" style="169" bestFit="1" customWidth="1"/>
    <col min="2793" max="2793" width="14" style="169" bestFit="1" customWidth="1"/>
    <col min="2794" max="2794" width="19.5703125" style="169" bestFit="1" customWidth="1"/>
    <col min="2795" max="2796" width="14.42578125" style="169" customWidth="1"/>
    <col min="2797" max="2797" width="11.5703125" style="169" bestFit="1" customWidth="1"/>
    <col min="2798" max="3039" width="9.140625" style="169"/>
    <col min="3040" max="3040" width="18.7109375" style="169" customWidth="1"/>
    <col min="3041" max="3041" width="18.42578125" style="169" customWidth="1"/>
    <col min="3042" max="3042" width="19.5703125" style="169" customWidth="1"/>
    <col min="3043" max="3043" width="11.7109375" style="169" bestFit="1" customWidth="1"/>
    <col min="3044" max="3044" width="19.5703125" style="169" bestFit="1" customWidth="1"/>
    <col min="3045" max="3045" width="13" style="169" bestFit="1" customWidth="1"/>
    <col min="3046" max="3046" width="19.5703125" style="169" bestFit="1" customWidth="1"/>
    <col min="3047" max="3047" width="11.85546875" style="169" bestFit="1" customWidth="1"/>
    <col min="3048" max="3048" width="19.5703125" style="169" bestFit="1" customWidth="1"/>
    <col min="3049" max="3049" width="14" style="169" bestFit="1" customWidth="1"/>
    <col min="3050" max="3050" width="19.5703125" style="169" bestFit="1" customWidth="1"/>
    <col min="3051" max="3052" width="14.42578125" style="169" customWidth="1"/>
    <col min="3053" max="3053" width="11.5703125" style="169" bestFit="1" customWidth="1"/>
    <col min="3054" max="3295" width="9.140625" style="169"/>
    <col min="3296" max="3296" width="18.7109375" style="169" customWidth="1"/>
    <col min="3297" max="3297" width="18.42578125" style="169" customWidth="1"/>
    <col min="3298" max="3298" width="19.5703125" style="169" customWidth="1"/>
    <col min="3299" max="3299" width="11.7109375" style="169" bestFit="1" customWidth="1"/>
    <col min="3300" max="3300" width="19.5703125" style="169" bestFit="1" customWidth="1"/>
    <col min="3301" max="3301" width="13" style="169" bestFit="1" customWidth="1"/>
    <col min="3302" max="3302" width="19.5703125" style="169" bestFit="1" customWidth="1"/>
    <col min="3303" max="3303" width="11.85546875" style="169" bestFit="1" customWidth="1"/>
    <col min="3304" max="3304" width="19.5703125" style="169" bestFit="1" customWidth="1"/>
    <col min="3305" max="3305" width="14" style="169" bestFit="1" customWidth="1"/>
    <col min="3306" max="3306" width="19.5703125" style="169" bestFit="1" customWidth="1"/>
    <col min="3307" max="3308" width="14.42578125" style="169" customWidth="1"/>
    <col min="3309" max="3309" width="11.5703125" style="169" bestFit="1" customWidth="1"/>
    <col min="3310" max="3551" width="9.140625" style="169"/>
    <col min="3552" max="3552" width="18.7109375" style="169" customWidth="1"/>
    <col min="3553" max="3553" width="18.42578125" style="169" customWidth="1"/>
    <col min="3554" max="3554" width="19.5703125" style="169" customWidth="1"/>
    <col min="3555" max="3555" width="11.7109375" style="169" bestFit="1" customWidth="1"/>
    <col min="3556" max="3556" width="19.5703125" style="169" bestFit="1" customWidth="1"/>
    <col min="3557" max="3557" width="13" style="169" bestFit="1" customWidth="1"/>
    <col min="3558" max="3558" width="19.5703125" style="169" bestFit="1" customWidth="1"/>
    <col min="3559" max="3559" width="11.85546875" style="169" bestFit="1" customWidth="1"/>
    <col min="3560" max="3560" width="19.5703125" style="169" bestFit="1" customWidth="1"/>
    <col min="3561" max="3561" width="14" style="169" bestFit="1" customWidth="1"/>
    <col min="3562" max="3562" width="19.5703125" style="169" bestFit="1" customWidth="1"/>
    <col min="3563" max="3564" width="14.42578125" style="169" customWidth="1"/>
    <col min="3565" max="3565" width="11.5703125" style="169" bestFit="1" customWidth="1"/>
    <col min="3566" max="3807" width="9.140625" style="169"/>
    <col min="3808" max="3808" width="18.7109375" style="169" customWidth="1"/>
    <col min="3809" max="3809" width="18.42578125" style="169" customWidth="1"/>
    <col min="3810" max="3810" width="19.5703125" style="169" customWidth="1"/>
    <col min="3811" max="3811" width="11.7109375" style="169" bestFit="1" customWidth="1"/>
    <col min="3812" max="3812" width="19.5703125" style="169" bestFit="1" customWidth="1"/>
    <col min="3813" max="3813" width="13" style="169" bestFit="1" customWidth="1"/>
    <col min="3814" max="3814" width="19.5703125" style="169" bestFit="1" customWidth="1"/>
    <col min="3815" max="3815" width="11.85546875" style="169" bestFit="1" customWidth="1"/>
    <col min="3816" max="3816" width="19.5703125" style="169" bestFit="1" customWidth="1"/>
    <col min="3817" max="3817" width="14" style="169" bestFit="1" customWidth="1"/>
    <col min="3818" max="3818" width="19.5703125" style="169" bestFit="1" customWidth="1"/>
    <col min="3819" max="3820" width="14.42578125" style="169" customWidth="1"/>
    <col min="3821" max="3821" width="11.5703125" style="169" bestFit="1" customWidth="1"/>
    <col min="3822" max="4063" width="9.140625" style="169"/>
    <col min="4064" max="4064" width="18.7109375" style="169" customWidth="1"/>
    <col min="4065" max="4065" width="18.42578125" style="169" customWidth="1"/>
    <col min="4066" max="4066" width="19.5703125" style="169" customWidth="1"/>
    <col min="4067" max="4067" width="11.7109375" style="169" bestFit="1" customWidth="1"/>
    <col min="4068" max="4068" width="19.5703125" style="169" bestFit="1" customWidth="1"/>
    <col min="4069" max="4069" width="13" style="169" bestFit="1" customWidth="1"/>
    <col min="4070" max="4070" width="19.5703125" style="169" bestFit="1" customWidth="1"/>
    <col min="4071" max="4071" width="11.85546875" style="169" bestFit="1" customWidth="1"/>
    <col min="4072" max="4072" width="19.5703125" style="169" bestFit="1" customWidth="1"/>
    <col min="4073" max="4073" width="14" style="169" bestFit="1" customWidth="1"/>
    <col min="4074" max="4074" width="19.5703125" style="169" bestFit="1" customWidth="1"/>
    <col min="4075" max="4076" width="14.42578125" style="169" customWidth="1"/>
    <col min="4077" max="4077" width="11.5703125" style="169" bestFit="1" customWidth="1"/>
    <col min="4078" max="4319" width="9.140625" style="169"/>
    <col min="4320" max="4320" width="18.7109375" style="169" customWidth="1"/>
    <col min="4321" max="4321" width="18.42578125" style="169" customWidth="1"/>
    <col min="4322" max="4322" width="19.5703125" style="169" customWidth="1"/>
    <col min="4323" max="4323" width="11.7109375" style="169" bestFit="1" customWidth="1"/>
    <col min="4324" max="4324" width="19.5703125" style="169" bestFit="1" customWidth="1"/>
    <col min="4325" max="4325" width="13" style="169" bestFit="1" customWidth="1"/>
    <col min="4326" max="4326" width="19.5703125" style="169" bestFit="1" customWidth="1"/>
    <col min="4327" max="4327" width="11.85546875" style="169" bestFit="1" customWidth="1"/>
    <col min="4328" max="4328" width="19.5703125" style="169" bestFit="1" customWidth="1"/>
    <col min="4329" max="4329" width="14" style="169" bestFit="1" customWidth="1"/>
    <col min="4330" max="4330" width="19.5703125" style="169" bestFit="1" customWidth="1"/>
    <col min="4331" max="4332" width="14.42578125" style="169" customWidth="1"/>
    <col min="4333" max="4333" width="11.5703125" style="169" bestFit="1" customWidth="1"/>
    <col min="4334" max="4575" width="9.140625" style="169"/>
    <col min="4576" max="4576" width="18.7109375" style="169" customWidth="1"/>
    <col min="4577" max="4577" width="18.42578125" style="169" customWidth="1"/>
    <col min="4578" max="4578" width="19.5703125" style="169" customWidth="1"/>
    <col min="4579" max="4579" width="11.7109375" style="169" bestFit="1" customWidth="1"/>
    <col min="4580" max="4580" width="19.5703125" style="169" bestFit="1" customWidth="1"/>
    <col min="4581" max="4581" width="13" style="169" bestFit="1" customWidth="1"/>
    <col min="4582" max="4582" width="19.5703125" style="169" bestFit="1" customWidth="1"/>
    <col min="4583" max="4583" width="11.85546875" style="169" bestFit="1" customWidth="1"/>
    <col min="4584" max="4584" width="19.5703125" style="169" bestFit="1" customWidth="1"/>
    <col min="4585" max="4585" width="14" style="169" bestFit="1" customWidth="1"/>
    <col min="4586" max="4586" width="19.5703125" style="169" bestFit="1" customWidth="1"/>
    <col min="4587" max="4588" width="14.42578125" style="169" customWidth="1"/>
    <col min="4589" max="4589" width="11.5703125" style="169" bestFit="1" customWidth="1"/>
    <col min="4590" max="4831" width="9.140625" style="169"/>
    <col min="4832" max="4832" width="18.7109375" style="169" customWidth="1"/>
    <col min="4833" max="4833" width="18.42578125" style="169" customWidth="1"/>
    <col min="4834" max="4834" width="19.5703125" style="169" customWidth="1"/>
    <col min="4835" max="4835" width="11.7109375" style="169" bestFit="1" customWidth="1"/>
    <col min="4836" max="4836" width="19.5703125" style="169" bestFit="1" customWidth="1"/>
    <col min="4837" max="4837" width="13" style="169" bestFit="1" customWidth="1"/>
    <col min="4838" max="4838" width="19.5703125" style="169" bestFit="1" customWidth="1"/>
    <col min="4839" max="4839" width="11.85546875" style="169" bestFit="1" customWidth="1"/>
    <col min="4840" max="4840" width="19.5703125" style="169" bestFit="1" customWidth="1"/>
    <col min="4841" max="4841" width="14" style="169" bestFit="1" customWidth="1"/>
    <col min="4842" max="4842" width="19.5703125" style="169" bestFit="1" customWidth="1"/>
    <col min="4843" max="4844" width="14.42578125" style="169" customWidth="1"/>
    <col min="4845" max="4845" width="11.5703125" style="169" bestFit="1" customWidth="1"/>
    <col min="4846" max="5087" width="9.140625" style="169"/>
    <col min="5088" max="5088" width="18.7109375" style="169" customWidth="1"/>
    <col min="5089" max="5089" width="18.42578125" style="169" customWidth="1"/>
    <col min="5090" max="5090" width="19.5703125" style="169" customWidth="1"/>
    <col min="5091" max="5091" width="11.7109375" style="169" bestFit="1" customWidth="1"/>
    <col min="5092" max="5092" width="19.5703125" style="169" bestFit="1" customWidth="1"/>
    <col min="5093" max="5093" width="13" style="169" bestFit="1" customWidth="1"/>
    <col min="5094" max="5094" width="19.5703125" style="169" bestFit="1" customWidth="1"/>
    <col min="5095" max="5095" width="11.85546875" style="169" bestFit="1" customWidth="1"/>
    <col min="5096" max="5096" width="19.5703125" style="169" bestFit="1" customWidth="1"/>
    <col min="5097" max="5097" width="14" style="169" bestFit="1" customWidth="1"/>
    <col min="5098" max="5098" width="19.5703125" style="169" bestFit="1" customWidth="1"/>
    <col min="5099" max="5100" width="14.42578125" style="169" customWidth="1"/>
    <col min="5101" max="5101" width="11.5703125" style="169" bestFit="1" customWidth="1"/>
    <col min="5102" max="5343" width="9.140625" style="169"/>
    <col min="5344" max="5344" width="18.7109375" style="169" customWidth="1"/>
    <col min="5345" max="5345" width="18.42578125" style="169" customWidth="1"/>
    <col min="5346" max="5346" width="19.5703125" style="169" customWidth="1"/>
    <col min="5347" max="5347" width="11.7109375" style="169" bestFit="1" customWidth="1"/>
    <col min="5348" max="5348" width="19.5703125" style="169" bestFit="1" customWidth="1"/>
    <col min="5349" max="5349" width="13" style="169" bestFit="1" customWidth="1"/>
    <col min="5350" max="5350" width="19.5703125" style="169" bestFit="1" customWidth="1"/>
    <col min="5351" max="5351" width="11.85546875" style="169" bestFit="1" customWidth="1"/>
    <col min="5352" max="5352" width="19.5703125" style="169" bestFit="1" customWidth="1"/>
    <col min="5353" max="5353" width="14" style="169" bestFit="1" customWidth="1"/>
    <col min="5354" max="5354" width="19.5703125" style="169" bestFit="1" customWidth="1"/>
    <col min="5355" max="5356" width="14.42578125" style="169" customWidth="1"/>
    <col min="5357" max="5357" width="11.5703125" style="169" bestFit="1" customWidth="1"/>
    <col min="5358" max="5599" width="9.140625" style="169"/>
    <col min="5600" max="5600" width="18.7109375" style="169" customWidth="1"/>
    <col min="5601" max="5601" width="18.42578125" style="169" customWidth="1"/>
    <col min="5602" max="5602" width="19.5703125" style="169" customWidth="1"/>
    <col min="5603" max="5603" width="11.7109375" style="169" bestFit="1" customWidth="1"/>
    <col min="5604" max="5604" width="19.5703125" style="169" bestFit="1" customWidth="1"/>
    <col min="5605" max="5605" width="13" style="169" bestFit="1" customWidth="1"/>
    <col min="5606" max="5606" width="19.5703125" style="169" bestFit="1" customWidth="1"/>
    <col min="5607" max="5607" width="11.85546875" style="169" bestFit="1" customWidth="1"/>
    <col min="5608" max="5608" width="19.5703125" style="169" bestFit="1" customWidth="1"/>
    <col min="5609" max="5609" width="14" style="169" bestFit="1" customWidth="1"/>
    <col min="5610" max="5610" width="19.5703125" style="169" bestFit="1" customWidth="1"/>
    <col min="5611" max="5612" width="14.42578125" style="169" customWidth="1"/>
    <col min="5613" max="5613" width="11.5703125" style="169" bestFit="1" customWidth="1"/>
    <col min="5614" max="5855" width="9.140625" style="169"/>
    <col min="5856" max="5856" width="18.7109375" style="169" customWidth="1"/>
    <col min="5857" max="5857" width="18.42578125" style="169" customWidth="1"/>
    <col min="5858" max="5858" width="19.5703125" style="169" customWidth="1"/>
    <col min="5859" max="5859" width="11.7109375" style="169" bestFit="1" customWidth="1"/>
    <col min="5860" max="5860" width="19.5703125" style="169" bestFit="1" customWidth="1"/>
    <col min="5861" max="5861" width="13" style="169" bestFit="1" customWidth="1"/>
    <col min="5862" max="5862" width="19.5703125" style="169" bestFit="1" customWidth="1"/>
    <col min="5863" max="5863" width="11.85546875" style="169" bestFit="1" customWidth="1"/>
    <col min="5864" max="5864" width="19.5703125" style="169" bestFit="1" customWidth="1"/>
    <col min="5865" max="5865" width="14" style="169" bestFit="1" customWidth="1"/>
    <col min="5866" max="5866" width="19.5703125" style="169" bestFit="1" customWidth="1"/>
    <col min="5867" max="5868" width="14.42578125" style="169" customWidth="1"/>
    <col min="5869" max="5869" width="11.5703125" style="169" bestFit="1" customWidth="1"/>
    <col min="5870" max="6111" width="9.140625" style="169"/>
    <col min="6112" max="6112" width="18.7109375" style="169" customWidth="1"/>
    <col min="6113" max="6113" width="18.42578125" style="169" customWidth="1"/>
    <col min="6114" max="6114" width="19.5703125" style="169" customWidth="1"/>
    <col min="6115" max="6115" width="11.7109375" style="169" bestFit="1" customWidth="1"/>
    <col min="6116" max="6116" width="19.5703125" style="169" bestFit="1" customWidth="1"/>
    <col min="6117" max="6117" width="13" style="169" bestFit="1" customWidth="1"/>
    <col min="6118" max="6118" width="19.5703125" style="169" bestFit="1" customWidth="1"/>
    <col min="6119" max="6119" width="11.85546875" style="169" bestFit="1" customWidth="1"/>
    <col min="6120" max="6120" width="19.5703125" style="169" bestFit="1" customWidth="1"/>
    <col min="6121" max="6121" width="14" style="169" bestFit="1" customWidth="1"/>
    <col min="6122" max="6122" width="19.5703125" style="169" bestFit="1" customWidth="1"/>
    <col min="6123" max="6124" width="14.42578125" style="169" customWidth="1"/>
    <col min="6125" max="6125" width="11.5703125" style="169" bestFit="1" customWidth="1"/>
    <col min="6126" max="6367" width="9.140625" style="169"/>
    <col min="6368" max="6368" width="18.7109375" style="169" customWidth="1"/>
    <col min="6369" max="6369" width="18.42578125" style="169" customWidth="1"/>
    <col min="6370" max="6370" width="19.5703125" style="169" customWidth="1"/>
    <col min="6371" max="6371" width="11.7109375" style="169" bestFit="1" customWidth="1"/>
    <col min="6372" max="6372" width="19.5703125" style="169" bestFit="1" customWidth="1"/>
    <col min="6373" max="6373" width="13" style="169" bestFit="1" customWidth="1"/>
    <col min="6374" max="6374" width="19.5703125" style="169" bestFit="1" customWidth="1"/>
    <col min="6375" max="6375" width="11.85546875" style="169" bestFit="1" customWidth="1"/>
    <col min="6376" max="6376" width="19.5703125" style="169" bestFit="1" customWidth="1"/>
    <col min="6377" max="6377" width="14" style="169" bestFit="1" customWidth="1"/>
    <col min="6378" max="6378" width="19.5703125" style="169" bestFit="1" customWidth="1"/>
    <col min="6379" max="6380" width="14.42578125" style="169" customWidth="1"/>
    <col min="6381" max="6381" width="11.5703125" style="169" bestFit="1" customWidth="1"/>
    <col min="6382" max="6623" width="9.140625" style="169"/>
    <col min="6624" max="6624" width="18.7109375" style="169" customWidth="1"/>
    <col min="6625" max="6625" width="18.42578125" style="169" customWidth="1"/>
    <col min="6626" max="6626" width="19.5703125" style="169" customWidth="1"/>
    <col min="6627" max="6627" width="11.7109375" style="169" bestFit="1" customWidth="1"/>
    <col min="6628" max="6628" width="19.5703125" style="169" bestFit="1" customWidth="1"/>
    <col min="6629" max="6629" width="13" style="169" bestFit="1" customWidth="1"/>
    <col min="6630" max="6630" width="19.5703125" style="169" bestFit="1" customWidth="1"/>
    <col min="6631" max="6631" width="11.85546875" style="169" bestFit="1" customWidth="1"/>
    <col min="6632" max="6632" width="19.5703125" style="169" bestFit="1" customWidth="1"/>
    <col min="6633" max="6633" width="14" style="169" bestFit="1" customWidth="1"/>
    <col min="6634" max="6634" width="19.5703125" style="169" bestFit="1" customWidth="1"/>
    <col min="6635" max="6636" width="14.42578125" style="169" customWidth="1"/>
    <col min="6637" max="6637" width="11.5703125" style="169" bestFit="1" customWidth="1"/>
    <col min="6638" max="6879" width="9.140625" style="169"/>
    <col min="6880" max="6880" width="18.7109375" style="169" customWidth="1"/>
    <col min="6881" max="6881" width="18.42578125" style="169" customWidth="1"/>
    <col min="6882" max="6882" width="19.5703125" style="169" customWidth="1"/>
    <col min="6883" max="6883" width="11.7109375" style="169" bestFit="1" customWidth="1"/>
    <col min="6884" max="6884" width="19.5703125" style="169" bestFit="1" customWidth="1"/>
    <col min="6885" max="6885" width="13" style="169" bestFit="1" customWidth="1"/>
    <col min="6886" max="6886" width="19.5703125" style="169" bestFit="1" customWidth="1"/>
    <col min="6887" max="6887" width="11.85546875" style="169" bestFit="1" customWidth="1"/>
    <col min="6888" max="6888" width="19.5703125" style="169" bestFit="1" customWidth="1"/>
    <col min="6889" max="6889" width="14" style="169" bestFit="1" customWidth="1"/>
    <col min="6890" max="6890" width="19.5703125" style="169" bestFit="1" customWidth="1"/>
    <col min="6891" max="6892" width="14.42578125" style="169" customWidth="1"/>
    <col min="6893" max="6893" width="11.5703125" style="169" bestFit="1" customWidth="1"/>
    <col min="6894" max="7135" width="9.140625" style="169"/>
    <col min="7136" max="7136" width="18.7109375" style="169" customWidth="1"/>
    <col min="7137" max="7137" width="18.42578125" style="169" customWidth="1"/>
    <col min="7138" max="7138" width="19.5703125" style="169" customWidth="1"/>
    <col min="7139" max="7139" width="11.7109375" style="169" bestFit="1" customWidth="1"/>
    <col min="7140" max="7140" width="19.5703125" style="169" bestFit="1" customWidth="1"/>
    <col min="7141" max="7141" width="13" style="169" bestFit="1" customWidth="1"/>
    <col min="7142" max="7142" width="19.5703125" style="169" bestFit="1" customWidth="1"/>
    <col min="7143" max="7143" width="11.85546875" style="169" bestFit="1" customWidth="1"/>
    <col min="7144" max="7144" width="19.5703125" style="169" bestFit="1" customWidth="1"/>
    <col min="7145" max="7145" width="14" style="169" bestFit="1" customWidth="1"/>
    <col min="7146" max="7146" width="19.5703125" style="169" bestFit="1" customWidth="1"/>
    <col min="7147" max="7148" width="14.42578125" style="169" customWidth="1"/>
    <col min="7149" max="7149" width="11.5703125" style="169" bestFit="1" customWidth="1"/>
    <col min="7150" max="7391" width="9.140625" style="169"/>
    <col min="7392" max="7392" width="18.7109375" style="169" customWidth="1"/>
    <col min="7393" max="7393" width="18.42578125" style="169" customWidth="1"/>
    <col min="7394" max="7394" width="19.5703125" style="169" customWidth="1"/>
    <col min="7395" max="7395" width="11.7109375" style="169" bestFit="1" customWidth="1"/>
    <col min="7396" max="7396" width="19.5703125" style="169" bestFit="1" customWidth="1"/>
    <col min="7397" max="7397" width="13" style="169" bestFit="1" customWidth="1"/>
    <col min="7398" max="7398" width="19.5703125" style="169" bestFit="1" customWidth="1"/>
    <col min="7399" max="7399" width="11.85546875" style="169" bestFit="1" customWidth="1"/>
    <col min="7400" max="7400" width="19.5703125" style="169" bestFit="1" customWidth="1"/>
    <col min="7401" max="7401" width="14" style="169" bestFit="1" customWidth="1"/>
    <col min="7402" max="7402" width="19.5703125" style="169" bestFit="1" customWidth="1"/>
    <col min="7403" max="7404" width="14.42578125" style="169" customWidth="1"/>
    <col min="7405" max="7405" width="11.5703125" style="169" bestFit="1" customWidth="1"/>
    <col min="7406" max="7647" width="9.140625" style="169"/>
    <col min="7648" max="7648" width="18.7109375" style="169" customWidth="1"/>
    <col min="7649" max="7649" width="18.42578125" style="169" customWidth="1"/>
    <col min="7650" max="7650" width="19.5703125" style="169" customWidth="1"/>
    <col min="7651" max="7651" width="11.7109375" style="169" bestFit="1" customWidth="1"/>
    <col min="7652" max="7652" width="19.5703125" style="169" bestFit="1" customWidth="1"/>
    <col min="7653" max="7653" width="13" style="169" bestFit="1" customWidth="1"/>
    <col min="7654" max="7654" width="19.5703125" style="169" bestFit="1" customWidth="1"/>
    <col min="7655" max="7655" width="11.85546875" style="169" bestFit="1" customWidth="1"/>
    <col min="7656" max="7656" width="19.5703125" style="169" bestFit="1" customWidth="1"/>
    <col min="7657" max="7657" width="14" style="169" bestFit="1" customWidth="1"/>
    <col min="7658" max="7658" width="19.5703125" style="169" bestFit="1" customWidth="1"/>
    <col min="7659" max="7660" width="14.42578125" style="169" customWidth="1"/>
    <col min="7661" max="7661" width="11.5703125" style="169" bestFit="1" customWidth="1"/>
    <col min="7662" max="7903" width="9.140625" style="169"/>
    <col min="7904" max="7904" width="18.7109375" style="169" customWidth="1"/>
    <col min="7905" max="7905" width="18.42578125" style="169" customWidth="1"/>
    <col min="7906" max="7906" width="19.5703125" style="169" customWidth="1"/>
    <col min="7907" max="7907" width="11.7109375" style="169" bestFit="1" customWidth="1"/>
    <col min="7908" max="7908" width="19.5703125" style="169" bestFit="1" customWidth="1"/>
    <col min="7909" max="7909" width="13" style="169" bestFit="1" customWidth="1"/>
    <col min="7910" max="7910" width="19.5703125" style="169" bestFit="1" customWidth="1"/>
    <col min="7911" max="7911" width="11.85546875" style="169" bestFit="1" customWidth="1"/>
    <col min="7912" max="7912" width="19.5703125" style="169" bestFit="1" customWidth="1"/>
    <col min="7913" max="7913" width="14" style="169" bestFit="1" customWidth="1"/>
    <col min="7914" max="7914" width="19.5703125" style="169" bestFit="1" customWidth="1"/>
    <col min="7915" max="7916" width="14.42578125" style="169" customWidth="1"/>
    <col min="7917" max="7917" width="11.5703125" style="169" bestFit="1" customWidth="1"/>
    <col min="7918" max="8159" width="9.140625" style="169"/>
    <col min="8160" max="8160" width="18.7109375" style="169" customWidth="1"/>
    <col min="8161" max="8161" width="18.42578125" style="169" customWidth="1"/>
    <col min="8162" max="8162" width="19.5703125" style="169" customWidth="1"/>
    <col min="8163" max="8163" width="11.7109375" style="169" bestFit="1" customWidth="1"/>
    <col min="8164" max="8164" width="19.5703125" style="169" bestFit="1" customWidth="1"/>
    <col min="8165" max="8165" width="13" style="169" bestFit="1" customWidth="1"/>
    <col min="8166" max="8166" width="19.5703125" style="169" bestFit="1" customWidth="1"/>
    <col min="8167" max="8167" width="11.85546875" style="169" bestFit="1" customWidth="1"/>
    <col min="8168" max="8168" width="19.5703125" style="169" bestFit="1" customWidth="1"/>
    <col min="8169" max="8169" width="14" style="169" bestFit="1" customWidth="1"/>
    <col min="8170" max="8170" width="19.5703125" style="169" bestFit="1" customWidth="1"/>
    <col min="8171" max="8172" width="14.42578125" style="169" customWidth="1"/>
    <col min="8173" max="8173" width="11.5703125" style="169" bestFit="1" customWidth="1"/>
    <col min="8174" max="8415" width="9.140625" style="169"/>
    <col min="8416" max="8416" width="18.7109375" style="169" customWidth="1"/>
    <col min="8417" max="8417" width="18.42578125" style="169" customWidth="1"/>
    <col min="8418" max="8418" width="19.5703125" style="169" customWidth="1"/>
    <col min="8419" max="8419" width="11.7109375" style="169" bestFit="1" customWidth="1"/>
    <col min="8420" max="8420" width="19.5703125" style="169" bestFit="1" customWidth="1"/>
    <col min="8421" max="8421" width="13" style="169" bestFit="1" customWidth="1"/>
    <col min="8422" max="8422" width="19.5703125" style="169" bestFit="1" customWidth="1"/>
    <col min="8423" max="8423" width="11.85546875" style="169" bestFit="1" customWidth="1"/>
    <col min="8424" max="8424" width="19.5703125" style="169" bestFit="1" customWidth="1"/>
    <col min="8425" max="8425" width="14" style="169" bestFit="1" customWidth="1"/>
    <col min="8426" max="8426" width="19.5703125" style="169" bestFit="1" customWidth="1"/>
    <col min="8427" max="8428" width="14.42578125" style="169" customWidth="1"/>
    <col min="8429" max="8429" width="11.5703125" style="169" bestFit="1" customWidth="1"/>
    <col min="8430" max="8671" width="9.140625" style="169"/>
    <col min="8672" max="8672" width="18.7109375" style="169" customWidth="1"/>
    <col min="8673" max="8673" width="18.42578125" style="169" customWidth="1"/>
    <col min="8674" max="8674" width="19.5703125" style="169" customWidth="1"/>
    <col min="8675" max="8675" width="11.7109375" style="169" bestFit="1" customWidth="1"/>
    <col min="8676" max="8676" width="19.5703125" style="169" bestFit="1" customWidth="1"/>
    <col min="8677" max="8677" width="13" style="169" bestFit="1" customWidth="1"/>
    <col min="8678" max="8678" width="19.5703125" style="169" bestFit="1" customWidth="1"/>
    <col min="8679" max="8679" width="11.85546875" style="169" bestFit="1" customWidth="1"/>
    <col min="8680" max="8680" width="19.5703125" style="169" bestFit="1" customWidth="1"/>
    <col min="8681" max="8681" width="14" style="169" bestFit="1" customWidth="1"/>
    <col min="8682" max="8682" width="19.5703125" style="169" bestFit="1" customWidth="1"/>
    <col min="8683" max="8684" width="14.42578125" style="169" customWidth="1"/>
    <col min="8685" max="8685" width="11.5703125" style="169" bestFit="1" customWidth="1"/>
    <col min="8686" max="8927" width="9.140625" style="169"/>
    <col min="8928" max="8928" width="18.7109375" style="169" customWidth="1"/>
    <col min="8929" max="8929" width="18.42578125" style="169" customWidth="1"/>
    <col min="8930" max="8930" width="19.5703125" style="169" customWidth="1"/>
    <col min="8931" max="8931" width="11.7109375" style="169" bestFit="1" customWidth="1"/>
    <col min="8932" max="8932" width="19.5703125" style="169" bestFit="1" customWidth="1"/>
    <col min="8933" max="8933" width="13" style="169" bestFit="1" customWidth="1"/>
    <col min="8934" max="8934" width="19.5703125" style="169" bestFit="1" customWidth="1"/>
    <col min="8935" max="8935" width="11.85546875" style="169" bestFit="1" customWidth="1"/>
    <col min="8936" max="8936" width="19.5703125" style="169" bestFit="1" customWidth="1"/>
    <col min="8937" max="8937" width="14" style="169" bestFit="1" customWidth="1"/>
    <col min="8938" max="8938" width="19.5703125" style="169" bestFit="1" customWidth="1"/>
    <col min="8939" max="8940" width="14.42578125" style="169" customWidth="1"/>
    <col min="8941" max="8941" width="11.5703125" style="169" bestFit="1" customWidth="1"/>
    <col min="8942" max="9183" width="9.140625" style="169"/>
    <col min="9184" max="9184" width="18.7109375" style="169" customWidth="1"/>
    <col min="9185" max="9185" width="18.42578125" style="169" customWidth="1"/>
    <col min="9186" max="9186" width="19.5703125" style="169" customWidth="1"/>
    <col min="9187" max="9187" width="11.7109375" style="169" bestFit="1" customWidth="1"/>
    <col min="9188" max="9188" width="19.5703125" style="169" bestFit="1" customWidth="1"/>
    <col min="9189" max="9189" width="13" style="169" bestFit="1" customWidth="1"/>
    <col min="9190" max="9190" width="19.5703125" style="169" bestFit="1" customWidth="1"/>
    <col min="9191" max="9191" width="11.85546875" style="169" bestFit="1" customWidth="1"/>
    <col min="9192" max="9192" width="19.5703125" style="169" bestFit="1" customWidth="1"/>
    <col min="9193" max="9193" width="14" style="169" bestFit="1" customWidth="1"/>
    <col min="9194" max="9194" width="19.5703125" style="169" bestFit="1" customWidth="1"/>
    <col min="9195" max="9196" width="14.42578125" style="169" customWidth="1"/>
    <col min="9197" max="9197" width="11.5703125" style="169" bestFit="1" customWidth="1"/>
    <col min="9198" max="9439" width="9.140625" style="169"/>
    <col min="9440" max="9440" width="18.7109375" style="169" customWidth="1"/>
    <col min="9441" max="9441" width="18.42578125" style="169" customWidth="1"/>
    <col min="9442" max="9442" width="19.5703125" style="169" customWidth="1"/>
    <col min="9443" max="9443" width="11.7109375" style="169" bestFit="1" customWidth="1"/>
    <col min="9444" max="9444" width="19.5703125" style="169" bestFit="1" customWidth="1"/>
    <col min="9445" max="9445" width="13" style="169" bestFit="1" customWidth="1"/>
    <col min="9446" max="9446" width="19.5703125" style="169" bestFit="1" customWidth="1"/>
    <col min="9447" max="9447" width="11.85546875" style="169" bestFit="1" customWidth="1"/>
    <col min="9448" max="9448" width="19.5703125" style="169" bestFit="1" customWidth="1"/>
    <col min="9449" max="9449" width="14" style="169" bestFit="1" customWidth="1"/>
    <col min="9450" max="9450" width="19.5703125" style="169" bestFit="1" customWidth="1"/>
    <col min="9451" max="9452" width="14.42578125" style="169" customWidth="1"/>
    <col min="9453" max="9453" width="11.5703125" style="169" bestFit="1" customWidth="1"/>
    <col min="9454" max="9695" width="9.140625" style="169"/>
    <col min="9696" max="9696" width="18.7109375" style="169" customWidth="1"/>
    <col min="9697" max="9697" width="18.42578125" style="169" customWidth="1"/>
    <col min="9698" max="9698" width="19.5703125" style="169" customWidth="1"/>
    <col min="9699" max="9699" width="11.7109375" style="169" bestFit="1" customWidth="1"/>
    <col min="9700" max="9700" width="19.5703125" style="169" bestFit="1" customWidth="1"/>
    <col min="9701" max="9701" width="13" style="169" bestFit="1" customWidth="1"/>
    <col min="9702" max="9702" width="19.5703125" style="169" bestFit="1" customWidth="1"/>
    <col min="9703" max="9703" width="11.85546875" style="169" bestFit="1" customWidth="1"/>
    <col min="9704" max="9704" width="19.5703125" style="169" bestFit="1" customWidth="1"/>
    <col min="9705" max="9705" width="14" style="169" bestFit="1" customWidth="1"/>
    <col min="9706" max="9706" width="19.5703125" style="169" bestFit="1" customWidth="1"/>
    <col min="9707" max="9708" width="14.42578125" style="169" customWidth="1"/>
    <col min="9709" max="9709" width="11.5703125" style="169" bestFit="1" customWidth="1"/>
    <col min="9710" max="9951" width="9.140625" style="169"/>
    <col min="9952" max="9952" width="18.7109375" style="169" customWidth="1"/>
    <col min="9953" max="9953" width="18.42578125" style="169" customWidth="1"/>
    <col min="9954" max="9954" width="19.5703125" style="169" customWidth="1"/>
    <col min="9955" max="9955" width="11.7109375" style="169" bestFit="1" customWidth="1"/>
    <col min="9956" max="9956" width="19.5703125" style="169" bestFit="1" customWidth="1"/>
    <col min="9957" max="9957" width="13" style="169" bestFit="1" customWidth="1"/>
    <col min="9958" max="9958" width="19.5703125" style="169" bestFit="1" customWidth="1"/>
    <col min="9959" max="9959" width="11.85546875" style="169" bestFit="1" customWidth="1"/>
    <col min="9960" max="9960" width="19.5703125" style="169" bestFit="1" customWidth="1"/>
    <col min="9961" max="9961" width="14" style="169" bestFit="1" customWidth="1"/>
    <col min="9962" max="9962" width="19.5703125" style="169" bestFit="1" customWidth="1"/>
    <col min="9963" max="9964" width="14.42578125" style="169" customWidth="1"/>
    <col min="9965" max="9965" width="11.5703125" style="169" bestFit="1" customWidth="1"/>
    <col min="9966" max="10207" width="9.140625" style="169"/>
    <col min="10208" max="10208" width="18.7109375" style="169" customWidth="1"/>
    <col min="10209" max="10209" width="18.42578125" style="169" customWidth="1"/>
    <col min="10210" max="10210" width="19.5703125" style="169" customWidth="1"/>
    <col min="10211" max="10211" width="11.7109375" style="169" bestFit="1" customWidth="1"/>
    <col min="10212" max="10212" width="19.5703125" style="169" bestFit="1" customWidth="1"/>
    <col min="10213" max="10213" width="13" style="169" bestFit="1" customWidth="1"/>
    <col min="10214" max="10214" width="19.5703125" style="169" bestFit="1" customWidth="1"/>
    <col min="10215" max="10215" width="11.85546875" style="169" bestFit="1" customWidth="1"/>
    <col min="10216" max="10216" width="19.5703125" style="169" bestFit="1" customWidth="1"/>
    <col min="10217" max="10217" width="14" style="169" bestFit="1" customWidth="1"/>
    <col min="10218" max="10218" width="19.5703125" style="169" bestFit="1" customWidth="1"/>
    <col min="10219" max="10220" width="14.42578125" style="169" customWidth="1"/>
    <col min="10221" max="10221" width="11.5703125" style="169" bestFit="1" customWidth="1"/>
    <col min="10222" max="10463" width="9.140625" style="169"/>
    <col min="10464" max="10464" width="18.7109375" style="169" customWidth="1"/>
    <col min="10465" max="10465" width="18.42578125" style="169" customWidth="1"/>
    <col min="10466" max="10466" width="19.5703125" style="169" customWidth="1"/>
    <col min="10467" max="10467" width="11.7109375" style="169" bestFit="1" customWidth="1"/>
    <col min="10468" max="10468" width="19.5703125" style="169" bestFit="1" customWidth="1"/>
    <col min="10469" max="10469" width="13" style="169" bestFit="1" customWidth="1"/>
    <col min="10470" max="10470" width="19.5703125" style="169" bestFit="1" customWidth="1"/>
    <col min="10471" max="10471" width="11.85546875" style="169" bestFit="1" customWidth="1"/>
    <col min="10472" max="10472" width="19.5703125" style="169" bestFit="1" customWidth="1"/>
    <col min="10473" max="10473" width="14" style="169" bestFit="1" customWidth="1"/>
    <col min="10474" max="10474" width="19.5703125" style="169" bestFit="1" customWidth="1"/>
    <col min="10475" max="10476" width="14.42578125" style="169" customWidth="1"/>
    <col min="10477" max="10477" width="11.5703125" style="169" bestFit="1" customWidth="1"/>
    <col min="10478" max="10719" width="9.140625" style="169"/>
    <col min="10720" max="10720" width="18.7109375" style="169" customWidth="1"/>
    <col min="10721" max="10721" width="18.42578125" style="169" customWidth="1"/>
    <col min="10722" max="10722" width="19.5703125" style="169" customWidth="1"/>
    <col min="10723" max="10723" width="11.7109375" style="169" bestFit="1" customWidth="1"/>
    <col min="10724" max="10724" width="19.5703125" style="169" bestFit="1" customWidth="1"/>
    <col min="10725" max="10725" width="13" style="169" bestFit="1" customWidth="1"/>
    <col min="10726" max="10726" width="19.5703125" style="169" bestFit="1" customWidth="1"/>
    <col min="10727" max="10727" width="11.85546875" style="169" bestFit="1" customWidth="1"/>
    <col min="10728" max="10728" width="19.5703125" style="169" bestFit="1" customWidth="1"/>
    <col min="10729" max="10729" width="14" style="169" bestFit="1" customWidth="1"/>
    <col min="10730" max="10730" width="19.5703125" style="169" bestFit="1" customWidth="1"/>
    <col min="10731" max="10732" width="14.42578125" style="169" customWidth="1"/>
    <col min="10733" max="10733" width="11.5703125" style="169" bestFit="1" customWidth="1"/>
    <col min="10734" max="10975" width="9.140625" style="169"/>
    <col min="10976" max="10976" width="18.7109375" style="169" customWidth="1"/>
    <col min="10977" max="10977" width="18.42578125" style="169" customWidth="1"/>
    <col min="10978" max="10978" width="19.5703125" style="169" customWidth="1"/>
    <col min="10979" max="10979" width="11.7109375" style="169" bestFit="1" customWidth="1"/>
    <col min="10980" max="10980" width="19.5703125" style="169" bestFit="1" customWidth="1"/>
    <col min="10981" max="10981" width="13" style="169" bestFit="1" customWidth="1"/>
    <col min="10982" max="10982" width="19.5703125" style="169" bestFit="1" customWidth="1"/>
    <col min="10983" max="10983" width="11.85546875" style="169" bestFit="1" customWidth="1"/>
    <col min="10984" max="10984" width="19.5703125" style="169" bestFit="1" customWidth="1"/>
    <col min="10985" max="10985" width="14" style="169" bestFit="1" customWidth="1"/>
    <col min="10986" max="10986" width="19.5703125" style="169" bestFit="1" customWidth="1"/>
    <col min="10987" max="10988" width="14.42578125" style="169" customWidth="1"/>
    <col min="10989" max="10989" width="11.5703125" style="169" bestFit="1" customWidth="1"/>
    <col min="10990" max="11231" width="9.140625" style="169"/>
    <col min="11232" max="11232" width="18.7109375" style="169" customWidth="1"/>
    <col min="11233" max="11233" width="18.42578125" style="169" customWidth="1"/>
    <col min="11234" max="11234" width="19.5703125" style="169" customWidth="1"/>
    <col min="11235" max="11235" width="11.7109375" style="169" bestFit="1" customWidth="1"/>
    <col min="11236" max="11236" width="19.5703125" style="169" bestFit="1" customWidth="1"/>
    <col min="11237" max="11237" width="13" style="169" bestFit="1" customWidth="1"/>
    <col min="11238" max="11238" width="19.5703125" style="169" bestFit="1" customWidth="1"/>
    <col min="11239" max="11239" width="11.85546875" style="169" bestFit="1" customWidth="1"/>
    <col min="11240" max="11240" width="19.5703125" style="169" bestFit="1" customWidth="1"/>
    <col min="11241" max="11241" width="14" style="169" bestFit="1" customWidth="1"/>
    <col min="11242" max="11242" width="19.5703125" style="169" bestFit="1" customWidth="1"/>
    <col min="11243" max="11244" width="14.42578125" style="169" customWidth="1"/>
    <col min="11245" max="11245" width="11.5703125" style="169" bestFit="1" customWidth="1"/>
    <col min="11246" max="11487" width="9.140625" style="169"/>
    <col min="11488" max="11488" width="18.7109375" style="169" customWidth="1"/>
    <col min="11489" max="11489" width="18.42578125" style="169" customWidth="1"/>
    <col min="11490" max="11490" width="19.5703125" style="169" customWidth="1"/>
    <col min="11491" max="11491" width="11.7109375" style="169" bestFit="1" customWidth="1"/>
    <col min="11492" max="11492" width="19.5703125" style="169" bestFit="1" customWidth="1"/>
    <col min="11493" max="11493" width="13" style="169" bestFit="1" customWidth="1"/>
    <col min="11494" max="11494" width="19.5703125" style="169" bestFit="1" customWidth="1"/>
    <col min="11495" max="11495" width="11.85546875" style="169" bestFit="1" customWidth="1"/>
    <col min="11496" max="11496" width="19.5703125" style="169" bestFit="1" customWidth="1"/>
    <col min="11497" max="11497" width="14" style="169" bestFit="1" customWidth="1"/>
    <col min="11498" max="11498" width="19.5703125" style="169" bestFit="1" customWidth="1"/>
    <col min="11499" max="11500" width="14.42578125" style="169" customWidth="1"/>
    <col min="11501" max="11501" width="11.5703125" style="169" bestFit="1" customWidth="1"/>
    <col min="11502" max="11743" width="9.140625" style="169"/>
    <col min="11744" max="11744" width="18.7109375" style="169" customWidth="1"/>
    <col min="11745" max="11745" width="18.42578125" style="169" customWidth="1"/>
    <col min="11746" max="11746" width="19.5703125" style="169" customWidth="1"/>
    <col min="11747" max="11747" width="11.7109375" style="169" bestFit="1" customWidth="1"/>
    <col min="11748" max="11748" width="19.5703125" style="169" bestFit="1" customWidth="1"/>
    <col min="11749" max="11749" width="13" style="169" bestFit="1" customWidth="1"/>
    <col min="11750" max="11750" width="19.5703125" style="169" bestFit="1" customWidth="1"/>
    <col min="11751" max="11751" width="11.85546875" style="169" bestFit="1" customWidth="1"/>
    <col min="11752" max="11752" width="19.5703125" style="169" bestFit="1" customWidth="1"/>
    <col min="11753" max="11753" width="14" style="169" bestFit="1" customWidth="1"/>
    <col min="11754" max="11754" width="19.5703125" style="169" bestFit="1" customWidth="1"/>
    <col min="11755" max="11756" width="14.42578125" style="169" customWidth="1"/>
    <col min="11757" max="11757" width="11.5703125" style="169" bestFit="1" customWidth="1"/>
    <col min="11758" max="11999" width="9.140625" style="169"/>
    <col min="12000" max="12000" width="18.7109375" style="169" customWidth="1"/>
    <col min="12001" max="12001" width="18.42578125" style="169" customWidth="1"/>
    <col min="12002" max="12002" width="19.5703125" style="169" customWidth="1"/>
    <col min="12003" max="12003" width="11.7109375" style="169" bestFit="1" customWidth="1"/>
    <col min="12004" max="12004" width="19.5703125" style="169" bestFit="1" customWidth="1"/>
    <col min="12005" max="12005" width="13" style="169" bestFit="1" customWidth="1"/>
    <col min="12006" max="12006" width="19.5703125" style="169" bestFit="1" customWidth="1"/>
    <col min="12007" max="12007" width="11.85546875" style="169" bestFit="1" customWidth="1"/>
    <col min="12008" max="12008" width="19.5703125" style="169" bestFit="1" customWidth="1"/>
    <col min="12009" max="12009" width="14" style="169" bestFit="1" customWidth="1"/>
    <col min="12010" max="12010" width="19.5703125" style="169" bestFit="1" customWidth="1"/>
    <col min="12011" max="12012" width="14.42578125" style="169" customWidth="1"/>
    <col min="12013" max="12013" width="11.5703125" style="169" bestFit="1" customWidth="1"/>
    <col min="12014" max="12255" width="9.140625" style="169"/>
    <col min="12256" max="12256" width="18.7109375" style="169" customWidth="1"/>
    <col min="12257" max="12257" width="18.42578125" style="169" customWidth="1"/>
    <col min="12258" max="12258" width="19.5703125" style="169" customWidth="1"/>
    <col min="12259" max="12259" width="11.7109375" style="169" bestFit="1" customWidth="1"/>
    <col min="12260" max="12260" width="19.5703125" style="169" bestFit="1" customWidth="1"/>
    <col min="12261" max="12261" width="13" style="169" bestFit="1" customWidth="1"/>
    <col min="12262" max="12262" width="19.5703125" style="169" bestFit="1" customWidth="1"/>
    <col min="12263" max="12263" width="11.85546875" style="169" bestFit="1" customWidth="1"/>
    <col min="12264" max="12264" width="19.5703125" style="169" bestFit="1" customWidth="1"/>
    <col min="12265" max="12265" width="14" style="169" bestFit="1" customWidth="1"/>
    <col min="12266" max="12266" width="19.5703125" style="169" bestFit="1" customWidth="1"/>
    <col min="12267" max="12268" width="14.42578125" style="169" customWidth="1"/>
    <col min="12269" max="12269" width="11.5703125" style="169" bestFit="1" customWidth="1"/>
    <col min="12270" max="12511" width="9.140625" style="169"/>
    <col min="12512" max="12512" width="18.7109375" style="169" customWidth="1"/>
    <col min="12513" max="12513" width="18.42578125" style="169" customWidth="1"/>
    <col min="12514" max="12514" width="19.5703125" style="169" customWidth="1"/>
    <col min="12515" max="12515" width="11.7109375" style="169" bestFit="1" customWidth="1"/>
    <col min="12516" max="12516" width="19.5703125" style="169" bestFit="1" customWidth="1"/>
    <col min="12517" max="12517" width="13" style="169" bestFit="1" customWidth="1"/>
    <col min="12518" max="12518" width="19.5703125" style="169" bestFit="1" customWidth="1"/>
    <col min="12519" max="12519" width="11.85546875" style="169" bestFit="1" customWidth="1"/>
    <col min="12520" max="12520" width="19.5703125" style="169" bestFit="1" customWidth="1"/>
    <col min="12521" max="12521" width="14" style="169" bestFit="1" customWidth="1"/>
    <col min="12522" max="12522" width="19.5703125" style="169" bestFit="1" customWidth="1"/>
    <col min="12523" max="12524" width="14.42578125" style="169" customWidth="1"/>
    <col min="12525" max="12525" width="11.5703125" style="169" bestFit="1" customWidth="1"/>
    <col min="12526" max="12767" width="9.140625" style="169"/>
    <col min="12768" max="12768" width="18.7109375" style="169" customWidth="1"/>
    <col min="12769" max="12769" width="18.42578125" style="169" customWidth="1"/>
    <col min="12770" max="12770" width="19.5703125" style="169" customWidth="1"/>
    <col min="12771" max="12771" width="11.7109375" style="169" bestFit="1" customWidth="1"/>
    <col min="12772" max="12772" width="19.5703125" style="169" bestFit="1" customWidth="1"/>
    <col min="12773" max="12773" width="13" style="169" bestFit="1" customWidth="1"/>
    <col min="12774" max="12774" width="19.5703125" style="169" bestFit="1" customWidth="1"/>
    <col min="12775" max="12775" width="11.85546875" style="169" bestFit="1" customWidth="1"/>
    <col min="12776" max="12776" width="19.5703125" style="169" bestFit="1" customWidth="1"/>
    <col min="12777" max="12777" width="14" style="169" bestFit="1" customWidth="1"/>
    <col min="12778" max="12778" width="19.5703125" style="169" bestFit="1" customWidth="1"/>
    <col min="12779" max="12780" width="14.42578125" style="169" customWidth="1"/>
    <col min="12781" max="12781" width="11.5703125" style="169" bestFit="1" customWidth="1"/>
    <col min="12782" max="13023" width="9.140625" style="169"/>
    <col min="13024" max="13024" width="18.7109375" style="169" customWidth="1"/>
    <col min="13025" max="13025" width="18.42578125" style="169" customWidth="1"/>
    <col min="13026" max="13026" width="19.5703125" style="169" customWidth="1"/>
    <col min="13027" max="13027" width="11.7109375" style="169" bestFit="1" customWidth="1"/>
    <col min="13028" max="13028" width="19.5703125" style="169" bestFit="1" customWidth="1"/>
    <col min="13029" max="13029" width="13" style="169" bestFit="1" customWidth="1"/>
    <col min="13030" max="13030" width="19.5703125" style="169" bestFit="1" customWidth="1"/>
    <col min="13031" max="13031" width="11.85546875" style="169" bestFit="1" customWidth="1"/>
    <col min="13032" max="13032" width="19.5703125" style="169" bestFit="1" customWidth="1"/>
    <col min="13033" max="13033" width="14" style="169" bestFit="1" customWidth="1"/>
    <col min="13034" max="13034" width="19.5703125" style="169" bestFit="1" customWidth="1"/>
    <col min="13035" max="13036" width="14.42578125" style="169" customWidth="1"/>
    <col min="13037" max="13037" width="11.5703125" style="169" bestFit="1" customWidth="1"/>
    <col min="13038" max="13279" width="9.140625" style="169"/>
    <col min="13280" max="13280" width="18.7109375" style="169" customWidth="1"/>
    <col min="13281" max="13281" width="18.42578125" style="169" customWidth="1"/>
    <col min="13282" max="13282" width="19.5703125" style="169" customWidth="1"/>
    <col min="13283" max="13283" width="11.7109375" style="169" bestFit="1" customWidth="1"/>
    <col min="13284" max="13284" width="19.5703125" style="169" bestFit="1" customWidth="1"/>
    <col min="13285" max="13285" width="13" style="169" bestFit="1" customWidth="1"/>
    <col min="13286" max="13286" width="19.5703125" style="169" bestFit="1" customWidth="1"/>
    <col min="13287" max="13287" width="11.85546875" style="169" bestFit="1" customWidth="1"/>
    <col min="13288" max="13288" width="19.5703125" style="169" bestFit="1" customWidth="1"/>
    <col min="13289" max="13289" width="14" style="169" bestFit="1" customWidth="1"/>
    <col min="13290" max="13290" width="19.5703125" style="169" bestFit="1" customWidth="1"/>
    <col min="13291" max="13292" width="14.42578125" style="169" customWidth="1"/>
    <col min="13293" max="13293" width="11.5703125" style="169" bestFit="1" customWidth="1"/>
    <col min="13294" max="13535" width="9.140625" style="169"/>
    <col min="13536" max="13536" width="18.7109375" style="169" customWidth="1"/>
    <col min="13537" max="13537" width="18.42578125" style="169" customWidth="1"/>
    <col min="13538" max="13538" width="19.5703125" style="169" customWidth="1"/>
    <col min="13539" max="13539" width="11.7109375" style="169" bestFit="1" customWidth="1"/>
    <col min="13540" max="13540" width="19.5703125" style="169" bestFit="1" customWidth="1"/>
    <col min="13541" max="13541" width="13" style="169" bestFit="1" customWidth="1"/>
    <col min="13542" max="13542" width="19.5703125" style="169" bestFit="1" customWidth="1"/>
    <col min="13543" max="13543" width="11.85546875" style="169" bestFit="1" customWidth="1"/>
    <col min="13544" max="13544" width="19.5703125" style="169" bestFit="1" customWidth="1"/>
    <col min="13545" max="13545" width="14" style="169" bestFit="1" customWidth="1"/>
    <col min="13546" max="13546" width="19.5703125" style="169" bestFit="1" customWidth="1"/>
    <col min="13547" max="13548" width="14.42578125" style="169" customWidth="1"/>
    <col min="13549" max="13549" width="11.5703125" style="169" bestFit="1" customWidth="1"/>
    <col min="13550" max="13791" width="9.140625" style="169"/>
    <col min="13792" max="13792" width="18.7109375" style="169" customWidth="1"/>
    <col min="13793" max="13793" width="18.42578125" style="169" customWidth="1"/>
    <col min="13794" max="13794" width="19.5703125" style="169" customWidth="1"/>
    <col min="13795" max="13795" width="11.7109375" style="169" bestFit="1" customWidth="1"/>
    <col min="13796" max="13796" width="19.5703125" style="169" bestFit="1" customWidth="1"/>
    <col min="13797" max="13797" width="13" style="169" bestFit="1" customWidth="1"/>
    <col min="13798" max="13798" width="19.5703125" style="169" bestFit="1" customWidth="1"/>
    <col min="13799" max="13799" width="11.85546875" style="169" bestFit="1" customWidth="1"/>
    <col min="13800" max="13800" width="19.5703125" style="169" bestFit="1" customWidth="1"/>
    <col min="13801" max="13801" width="14" style="169" bestFit="1" customWidth="1"/>
    <col min="13802" max="13802" width="19.5703125" style="169" bestFit="1" customWidth="1"/>
    <col min="13803" max="13804" width="14.42578125" style="169" customWidth="1"/>
    <col min="13805" max="13805" width="11.5703125" style="169" bestFit="1" customWidth="1"/>
    <col min="13806" max="14047" width="9.140625" style="169"/>
    <col min="14048" max="14048" width="18.7109375" style="169" customWidth="1"/>
    <col min="14049" max="14049" width="18.42578125" style="169" customWidth="1"/>
    <col min="14050" max="14050" width="19.5703125" style="169" customWidth="1"/>
    <col min="14051" max="14051" width="11.7109375" style="169" bestFit="1" customWidth="1"/>
    <col min="14052" max="14052" width="19.5703125" style="169" bestFit="1" customWidth="1"/>
    <col min="14053" max="14053" width="13" style="169" bestFit="1" customWidth="1"/>
    <col min="14054" max="14054" width="19.5703125" style="169" bestFit="1" customWidth="1"/>
    <col min="14055" max="14055" width="11.85546875" style="169" bestFit="1" customWidth="1"/>
    <col min="14056" max="14056" width="19.5703125" style="169" bestFit="1" customWidth="1"/>
    <col min="14057" max="14057" width="14" style="169" bestFit="1" customWidth="1"/>
    <col min="14058" max="14058" width="19.5703125" style="169" bestFit="1" customWidth="1"/>
    <col min="14059" max="14060" width="14.42578125" style="169" customWidth="1"/>
    <col min="14061" max="14061" width="11.5703125" style="169" bestFit="1" customWidth="1"/>
    <col min="14062" max="14303" width="9.140625" style="169"/>
    <col min="14304" max="14304" width="18.7109375" style="169" customWidth="1"/>
    <col min="14305" max="14305" width="18.42578125" style="169" customWidth="1"/>
    <col min="14306" max="14306" width="19.5703125" style="169" customWidth="1"/>
    <col min="14307" max="14307" width="11.7109375" style="169" bestFit="1" customWidth="1"/>
    <col min="14308" max="14308" width="19.5703125" style="169" bestFit="1" customWidth="1"/>
    <col min="14309" max="14309" width="13" style="169" bestFit="1" customWidth="1"/>
    <col min="14310" max="14310" width="19.5703125" style="169" bestFit="1" customWidth="1"/>
    <col min="14311" max="14311" width="11.85546875" style="169" bestFit="1" customWidth="1"/>
    <col min="14312" max="14312" width="19.5703125" style="169" bestFit="1" customWidth="1"/>
    <col min="14313" max="14313" width="14" style="169" bestFit="1" customWidth="1"/>
    <col min="14314" max="14314" width="19.5703125" style="169" bestFit="1" customWidth="1"/>
    <col min="14315" max="14316" width="14.42578125" style="169" customWidth="1"/>
    <col min="14317" max="14317" width="11.5703125" style="169" bestFit="1" customWidth="1"/>
    <col min="14318" max="14559" width="9.140625" style="169"/>
    <col min="14560" max="14560" width="18.7109375" style="169" customWidth="1"/>
    <col min="14561" max="14561" width="18.42578125" style="169" customWidth="1"/>
    <col min="14562" max="14562" width="19.5703125" style="169" customWidth="1"/>
    <col min="14563" max="14563" width="11.7109375" style="169" bestFit="1" customWidth="1"/>
    <col min="14564" max="14564" width="19.5703125" style="169" bestFit="1" customWidth="1"/>
    <col min="14565" max="14565" width="13" style="169" bestFit="1" customWidth="1"/>
    <col min="14566" max="14566" width="19.5703125" style="169" bestFit="1" customWidth="1"/>
    <col min="14567" max="14567" width="11.85546875" style="169" bestFit="1" customWidth="1"/>
    <col min="14568" max="14568" width="19.5703125" style="169" bestFit="1" customWidth="1"/>
    <col min="14569" max="14569" width="14" style="169" bestFit="1" customWidth="1"/>
    <col min="14570" max="14570" width="19.5703125" style="169" bestFit="1" customWidth="1"/>
    <col min="14571" max="14572" width="14.42578125" style="169" customWidth="1"/>
    <col min="14573" max="14573" width="11.5703125" style="169" bestFit="1" customWidth="1"/>
    <col min="14574" max="14815" width="9.140625" style="169"/>
    <col min="14816" max="14816" width="18.7109375" style="169" customWidth="1"/>
    <col min="14817" max="14817" width="18.42578125" style="169" customWidth="1"/>
    <col min="14818" max="14818" width="19.5703125" style="169" customWidth="1"/>
    <col min="14819" max="14819" width="11.7109375" style="169" bestFit="1" customWidth="1"/>
    <col min="14820" max="14820" width="19.5703125" style="169" bestFit="1" customWidth="1"/>
    <col min="14821" max="14821" width="13" style="169" bestFit="1" customWidth="1"/>
    <col min="14822" max="14822" width="19.5703125" style="169" bestFit="1" customWidth="1"/>
    <col min="14823" max="14823" width="11.85546875" style="169" bestFit="1" customWidth="1"/>
    <col min="14824" max="14824" width="19.5703125" style="169" bestFit="1" customWidth="1"/>
    <col min="14825" max="14825" width="14" style="169" bestFit="1" customWidth="1"/>
    <col min="14826" max="14826" width="19.5703125" style="169" bestFit="1" customWidth="1"/>
    <col min="14827" max="14828" width="14.42578125" style="169" customWidth="1"/>
    <col min="14829" max="14829" width="11.5703125" style="169" bestFit="1" customWidth="1"/>
    <col min="14830" max="15071" width="9.140625" style="169"/>
    <col min="15072" max="15072" width="18.7109375" style="169" customWidth="1"/>
    <col min="15073" max="15073" width="18.42578125" style="169" customWidth="1"/>
    <col min="15074" max="15074" width="19.5703125" style="169" customWidth="1"/>
    <col min="15075" max="15075" width="11.7109375" style="169" bestFit="1" customWidth="1"/>
    <col min="15076" max="15076" width="19.5703125" style="169" bestFit="1" customWidth="1"/>
    <col min="15077" max="15077" width="13" style="169" bestFit="1" customWidth="1"/>
    <col min="15078" max="15078" width="19.5703125" style="169" bestFit="1" customWidth="1"/>
    <col min="15079" max="15079" width="11.85546875" style="169" bestFit="1" customWidth="1"/>
    <col min="15080" max="15080" width="19.5703125" style="169" bestFit="1" customWidth="1"/>
    <col min="15081" max="15081" width="14" style="169" bestFit="1" customWidth="1"/>
    <col min="15082" max="15082" width="19.5703125" style="169" bestFit="1" customWidth="1"/>
    <col min="15083" max="15084" width="14.42578125" style="169" customWidth="1"/>
    <col min="15085" max="15085" width="11.5703125" style="169" bestFit="1" customWidth="1"/>
    <col min="15086" max="15327" width="9.140625" style="169"/>
    <col min="15328" max="15328" width="18.7109375" style="169" customWidth="1"/>
    <col min="15329" max="15329" width="18.42578125" style="169" customWidth="1"/>
    <col min="15330" max="15330" width="19.5703125" style="169" customWidth="1"/>
    <col min="15331" max="15331" width="11.7109375" style="169" bestFit="1" customWidth="1"/>
    <col min="15332" max="15332" width="19.5703125" style="169" bestFit="1" customWidth="1"/>
    <col min="15333" max="15333" width="13" style="169" bestFit="1" customWidth="1"/>
    <col min="15334" max="15334" width="19.5703125" style="169" bestFit="1" customWidth="1"/>
    <col min="15335" max="15335" width="11.85546875" style="169" bestFit="1" customWidth="1"/>
    <col min="15336" max="15336" width="19.5703125" style="169" bestFit="1" customWidth="1"/>
    <col min="15337" max="15337" width="14" style="169" bestFit="1" customWidth="1"/>
    <col min="15338" max="15338" width="19.5703125" style="169" bestFit="1" customWidth="1"/>
    <col min="15339" max="15340" width="14.42578125" style="169" customWidth="1"/>
    <col min="15341" max="15341" width="11.5703125" style="169" bestFit="1" customWidth="1"/>
    <col min="15342" max="15583" width="9.140625" style="169"/>
    <col min="15584" max="15584" width="18.7109375" style="169" customWidth="1"/>
    <col min="15585" max="15585" width="18.42578125" style="169" customWidth="1"/>
    <col min="15586" max="15586" width="19.5703125" style="169" customWidth="1"/>
    <col min="15587" max="15587" width="11.7109375" style="169" bestFit="1" customWidth="1"/>
    <col min="15588" max="15588" width="19.5703125" style="169" bestFit="1" customWidth="1"/>
    <col min="15589" max="15589" width="13" style="169" bestFit="1" customWidth="1"/>
    <col min="15590" max="15590" width="19.5703125" style="169" bestFit="1" customWidth="1"/>
    <col min="15591" max="15591" width="11.85546875" style="169" bestFit="1" customWidth="1"/>
    <col min="15592" max="15592" width="19.5703125" style="169" bestFit="1" customWidth="1"/>
    <col min="15593" max="15593" width="14" style="169" bestFit="1" customWidth="1"/>
    <col min="15594" max="15594" width="19.5703125" style="169" bestFit="1" customWidth="1"/>
    <col min="15595" max="15596" width="14.42578125" style="169" customWidth="1"/>
    <col min="15597" max="15597" width="11.5703125" style="169" bestFit="1" customWidth="1"/>
    <col min="15598" max="15839" width="9.140625" style="169"/>
    <col min="15840" max="15840" width="18.7109375" style="169" customWidth="1"/>
    <col min="15841" max="15841" width="18.42578125" style="169" customWidth="1"/>
    <col min="15842" max="15842" width="19.5703125" style="169" customWidth="1"/>
    <col min="15843" max="15843" width="11.7109375" style="169" bestFit="1" customWidth="1"/>
    <col min="15844" max="15844" width="19.5703125" style="169" bestFit="1" customWidth="1"/>
    <col min="15845" max="15845" width="13" style="169" bestFit="1" customWidth="1"/>
    <col min="15846" max="15846" width="19.5703125" style="169" bestFit="1" customWidth="1"/>
    <col min="15847" max="15847" width="11.85546875" style="169" bestFit="1" customWidth="1"/>
    <col min="15848" max="15848" width="19.5703125" style="169" bestFit="1" customWidth="1"/>
    <col min="15849" max="15849" width="14" style="169" bestFit="1" customWidth="1"/>
    <col min="15850" max="15850" width="19.5703125" style="169" bestFit="1" customWidth="1"/>
    <col min="15851" max="15852" width="14.42578125" style="169" customWidth="1"/>
    <col min="15853" max="15853" width="11.5703125" style="169" bestFit="1" customWidth="1"/>
    <col min="15854" max="16095" width="9.140625" style="169"/>
    <col min="16096" max="16096" width="18.7109375" style="169" customWidth="1"/>
    <col min="16097" max="16097" width="18.42578125" style="169" customWidth="1"/>
    <col min="16098" max="16098" width="19.5703125" style="169" customWidth="1"/>
    <col min="16099" max="16099" width="11.7109375" style="169" bestFit="1" customWidth="1"/>
    <col min="16100" max="16100" width="19.5703125" style="169" bestFit="1" customWidth="1"/>
    <col min="16101" max="16101" width="13" style="169" bestFit="1" customWidth="1"/>
    <col min="16102" max="16102" width="19.5703125" style="169" bestFit="1" customWidth="1"/>
    <col min="16103" max="16103" width="11.85546875" style="169" bestFit="1" customWidth="1"/>
    <col min="16104" max="16104" width="19.5703125" style="169" bestFit="1" customWidth="1"/>
    <col min="16105" max="16105" width="14" style="169" bestFit="1" customWidth="1"/>
    <col min="16106" max="16106" width="19.5703125" style="169" bestFit="1" customWidth="1"/>
    <col min="16107" max="16108" width="14.42578125" style="169" customWidth="1"/>
    <col min="16109" max="16109" width="11.5703125" style="169" bestFit="1" customWidth="1"/>
    <col min="16110" max="16384" width="9.140625" style="169"/>
  </cols>
  <sheetData>
    <row r="1" spans="1:18">
      <c r="A1" s="3405" t="s">
        <v>2545</v>
      </c>
      <c r="B1" s="3405"/>
      <c r="C1" s="3405"/>
      <c r="D1" s="3405"/>
      <c r="E1" s="3405"/>
      <c r="F1" s="3405"/>
      <c r="G1" s="3405"/>
      <c r="H1" s="3405"/>
      <c r="I1" s="3405"/>
    </row>
    <row r="2" spans="1:18">
      <c r="A2" s="3406" t="s">
        <v>42</v>
      </c>
      <c r="B2" s="3406"/>
      <c r="C2" s="3406"/>
      <c r="D2" s="3406"/>
      <c r="E2" s="3406"/>
      <c r="F2" s="3406"/>
      <c r="G2" s="3406"/>
      <c r="H2" s="3406"/>
      <c r="I2" s="3406"/>
    </row>
    <row r="3" spans="1:18" ht="16.5" thickBot="1">
      <c r="A3" s="3407" t="s">
        <v>413</v>
      </c>
      <c r="B3" s="3407"/>
      <c r="C3" s="3407"/>
      <c r="D3" s="3407"/>
      <c r="E3" s="3407"/>
      <c r="F3" s="3407"/>
      <c r="G3" s="3407"/>
      <c r="H3" s="3407"/>
      <c r="I3" s="3407"/>
    </row>
    <row r="4" spans="1:18" ht="19.5" customHeight="1" thickTop="1">
      <c r="A4" s="2437"/>
      <c r="B4" s="3408" t="s">
        <v>2084</v>
      </c>
      <c r="C4" s="3409"/>
      <c r="D4" s="3409"/>
      <c r="E4" s="3410"/>
      <c r="F4" s="3409" t="s">
        <v>2083</v>
      </c>
      <c r="G4" s="3409"/>
      <c r="H4" s="3409"/>
      <c r="I4" s="3411"/>
      <c r="L4" s="3419"/>
      <c r="M4" s="3419"/>
      <c r="N4" s="3419"/>
      <c r="O4" s="3419"/>
      <c r="P4" s="3419"/>
      <c r="Q4" s="3419"/>
    </row>
    <row r="5" spans="1:18">
      <c r="A5" s="3413" t="s">
        <v>2035</v>
      </c>
      <c r="B5" s="3388" t="s">
        <v>299</v>
      </c>
      <c r="C5" s="3387"/>
      <c r="D5" s="3388" t="s">
        <v>312</v>
      </c>
      <c r="E5" s="3387"/>
      <c r="F5" s="3425" t="s">
        <v>299</v>
      </c>
      <c r="G5" s="3426"/>
      <c r="H5" s="3401" t="s">
        <v>312</v>
      </c>
      <c r="I5" s="3412"/>
      <c r="L5" s="3419"/>
      <c r="M5" s="3419"/>
      <c r="N5" s="3419"/>
      <c r="O5" s="3419"/>
      <c r="P5" s="3419"/>
      <c r="Q5" s="3419"/>
    </row>
    <row r="6" spans="1:18" ht="31.5">
      <c r="A6" s="3414"/>
      <c r="B6" s="2436" t="s">
        <v>277</v>
      </c>
      <c r="C6" s="2436" t="s">
        <v>2036</v>
      </c>
      <c r="D6" s="2436" t="s">
        <v>277</v>
      </c>
      <c r="E6" s="2436" t="s">
        <v>2036</v>
      </c>
      <c r="F6" s="2435" t="s">
        <v>277</v>
      </c>
      <c r="G6" s="2398" t="s">
        <v>2036</v>
      </c>
      <c r="H6" s="2397" t="s">
        <v>277</v>
      </c>
      <c r="I6" s="2434" t="s">
        <v>2036</v>
      </c>
    </row>
    <row r="7" spans="1:18">
      <c r="A7" s="2275" t="s">
        <v>634</v>
      </c>
      <c r="B7" s="2431">
        <v>0</v>
      </c>
      <c r="C7" s="2433">
        <v>0</v>
      </c>
      <c r="D7" s="2431">
        <v>0</v>
      </c>
      <c r="E7" s="2433">
        <v>0</v>
      </c>
      <c r="F7" s="2432">
        <v>0</v>
      </c>
      <c r="G7" s="2433">
        <v>0</v>
      </c>
      <c r="H7" s="2432">
        <v>0</v>
      </c>
      <c r="I7" s="2430">
        <v>0</v>
      </c>
    </row>
    <row r="8" spans="1:18">
      <c r="A8" s="2275" t="s">
        <v>635</v>
      </c>
      <c r="B8" s="2315">
        <v>0</v>
      </c>
      <c r="C8" s="2316">
        <v>0</v>
      </c>
      <c r="D8" s="2315">
        <v>0</v>
      </c>
      <c r="E8" s="2431">
        <v>0</v>
      </c>
      <c r="F8" s="2315">
        <v>0</v>
      </c>
      <c r="G8" s="2316">
        <v>0</v>
      </c>
      <c r="H8" s="2315">
        <v>0</v>
      </c>
      <c r="I8" s="2424">
        <v>0</v>
      </c>
    </row>
    <row r="9" spans="1:18">
      <c r="A9" s="2275" t="s">
        <v>636</v>
      </c>
      <c r="B9" s="2428">
        <v>0</v>
      </c>
      <c r="C9" s="2311">
        <v>0</v>
      </c>
      <c r="D9" s="2315">
        <v>0</v>
      </c>
      <c r="E9" s="2316">
        <v>0</v>
      </c>
      <c r="F9" s="2315">
        <v>0</v>
      </c>
      <c r="G9" s="2316">
        <v>0</v>
      </c>
      <c r="H9" s="2315">
        <v>0</v>
      </c>
      <c r="I9" s="2326">
        <v>0</v>
      </c>
      <c r="L9"/>
    </row>
    <row r="10" spans="1:18" ht="21" customHeight="1">
      <c r="A10" s="2275" t="s">
        <v>637</v>
      </c>
      <c r="B10" s="2428">
        <v>0</v>
      </c>
      <c r="C10" s="2311">
        <v>0</v>
      </c>
      <c r="D10" s="2315">
        <v>0</v>
      </c>
      <c r="E10" s="2316">
        <v>0</v>
      </c>
      <c r="F10" s="2315">
        <v>0</v>
      </c>
      <c r="G10" s="2316">
        <v>0</v>
      </c>
      <c r="H10" s="2315">
        <v>0</v>
      </c>
      <c r="I10" s="2326">
        <v>0</v>
      </c>
      <c r="K10" s="3419" t="s">
        <v>2082</v>
      </c>
      <c r="L10" s="3419"/>
      <c r="M10" s="3419"/>
      <c r="N10" s="3419"/>
      <c r="O10" s="3419"/>
      <c r="P10" s="3419"/>
      <c r="Q10" s="3419"/>
    </row>
    <row r="11" spans="1:18" ht="18" customHeight="1">
      <c r="A11" s="2275" t="s">
        <v>638</v>
      </c>
      <c r="B11" s="2428">
        <v>0</v>
      </c>
      <c r="C11" s="2311">
        <v>0</v>
      </c>
      <c r="D11" s="2315">
        <v>0</v>
      </c>
      <c r="E11" s="2316">
        <v>0</v>
      </c>
      <c r="F11" s="2395">
        <v>0</v>
      </c>
      <c r="G11" s="2316">
        <v>0</v>
      </c>
      <c r="H11" s="2395">
        <v>0</v>
      </c>
      <c r="I11" s="2430">
        <v>0</v>
      </c>
      <c r="K11" s="3419"/>
      <c r="L11" s="3419"/>
      <c r="M11" s="3419"/>
      <c r="N11" s="3419"/>
      <c r="O11" s="3419"/>
      <c r="P11" s="3419"/>
      <c r="Q11" s="3419"/>
      <c r="R11" s="2425"/>
    </row>
    <row r="12" spans="1:18" ht="23.25" customHeight="1">
      <c r="A12" s="2275" t="s">
        <v>639</v>
      </c>
      <c r="B12" s="2428">
        <v>0</v>
      </c>
      <c r="C12" s="2311">
        <v>0</v>
      </c>
      <c r="D12" s="2315">
        <v>0</v>
      </c>
      <c r="E12" s="2316">
        <v>0</v>
      </c>
      <c r="F12" s="2429">
        <v>0</v>
      </c>
      <c r="G12" s="2427">
        <v>0</v>
      </c>
      <c r="H12" s="2315">
        <v>0</v>
      </c>
      <c r="I12" s="2326">
        <v>0</v>
      </c>
      <c r="K12" s="3419"/>
      <c r="L12" s="3419"/>
      <c r="M12" s="3419"/>
      <c r="N12" s="3419"/>
      <c r="O12" s="3419"/>
      <c r="P12" s="3419"/>
      <c r="Q12" s="3419"/>
      <c r="R12" s="2425"/>
    </row>
    <row r="13" spans="1:18" ht="15.75" customHeight="1">
      <c r="A13" s="2275" t="s">
        <v>640</v>
      </c>
      <c r="B13" s="2428">
        <v>0</v>
      </c>
      <c r="C13" s="2311">
        <v>0</v>
      </c>
      <c r="D13" s="2315">
        <v>0</v>
      </c>
      <c r="E13" s="2316">
        <v>0</v>
      </c>
      <c r="F13" s="2315">
        <v>0</v>
      </c>
      <c r="G13" s="2316">
        <v>0</v>
      </c>
      <c r="H13" s="2315">
        <v>0</v>
      </c>
      <c r="I13" s="2326">
        <v>0</v>
      </c>
      <c r="M13" s="3423" t="s">
        <v>2081</v>
      </c>
      <c r="Q13" s="3423" t="s">
        <v>2081</v>
      </c>
    </row>
    <row r="14" spans="1:18" ht="15.75" customHeight="1">
      <c r="A14" s="2275" t="s">
        <v>641</v>
      </c>
      <c r="B14" s="2428">
        <v>0</v>
      </c>
      <c r="C14" s="2311">
        <v>0</v>
      </c>
      <c r="D14" s="2315">
        <v>0</v>
      </c>
      <c r="E14" s="2316">
        <v>0</v>
      </c>
      <c r="F14" s="2415">
        <v>0</v>
      </c>
      <c r="G14" s="2427">
        <v>0</v>
      </c>
      <c r="H14" s="2315">
        <v>0</v>
      </c>
      <c r="I14" s="2326">
        <v>0</v>
      </c>
      <c r="M14" s="3423"/>
      <c r="Q14" s="3423"/>
    </row>
    <row r="15" spans="1:18" ht="15.75" customHeight="1">
      <c r="A15" s="2275" t="s">
        <v>642</v>
      </c>
      <c r="B15" s="2311">
        <v>0</v>
      </c>
      <c r="C15" s="2310">
        <v>0</v>
      </c>
      <c r="D15" s="2315">
        <v>0</v>
      </c>
      <c r="E15" s="2316">
        <v>0</v>
      </c>
      <c r="F15" s="2426">
        <v>0</v>
      </c>
      <c r="G15" s="2310">
        <v>0</v>
      </c>
      <c r="H15" s="2315">
        <v>0</v>
      </c>
      <c r="I15" s="2326">
        <v>0</v>
      </c>
      <c r="M15" s="3423"/>
      <c r="Q15" s="3423"/>
    </row>
    <row r="16" spans="1:18" ht="15.75" customHeight="1">
      <c r="A16" s="2275" t="s">
        <v>643</v>
      </c>
      <c r="B16" s="2311">
        <v>0</v>
      </c>
      <c r="C16" s="2310">
        <v>0</v>
      </c>
      <c r="D16" s="2315"/>
      <c r="E16" s="2316"/>
      <c r="F16" s="2415">
        <v>0</v>
      </c>
      <c r="G16" s="2310">
        <v>0</v>
      </c>
      <c r="H16" s="2315"/>
      <c r="I16" s="2326"/>
      <c r="M16" s="3423"/>
      <c r="N16" s="2425"/>
      <c r="O16" s="2425"/>
      <c r="P16" s="2425"/>
      <c r="Q16" s="3423"/>
      <c r="R16" s="2425"/>
    </row>
    <row r="17" spans="1:18" ht="15.75" customHeight="1">
      <c r="A17" s="2275" t="s">
        <v>644</v>
      </c>
      <c r="B17" s="2311">
        <v>0</v>
      </c>
      <c r="C17" s="2310">
        <v>0</v>
      </c>
      <c r="D17" s="2315"/>
      <c r="E17" s="2316"/>
      <c r="F17" s="2415">
        <v>0</v>
      </c>
      <c r="G17" s="2310">
        <v>0</v>
      </c>
      <c r="H17" s="2315"/>
      <c r="I17" s="2326"/>
      <c r="K17" s="2335"/>
      <c r="L17" s="2335"/>
      <c r="M17" s="3423"/>
      <c r="N17" s="2425"/>
      <c r="O17" s="2425"/>
      <c r="P17" s="2425"/>
      <c r="Q17" s="3423"/>
      <c r="R17" s="2425"/>
    </row>
    <row r="18" spans="1:18">
      <c r="A18" s="2313" t="s">
        <v>645</v>
      </c>
      <c r="B18" s="2311">
        <v>0</v>
      </c>
      <c r="C18" s="2310">
        <v>0</v>
      </c>
      <c r="D18" s="2311"/>
      <c r="E18" s="2310"/>
      <c r="F18" s="2415"/>
      <c r="G18" s="2310"/>
      <c r="H18" s="2316"/>
      <c r="I18" s="2424"/>
      <c r="J18" s="2423"/>
      <c r="K18" s="2335"/>
      <c r="L18" s="2335"/>
      <c r="M18" s="2335"/>
      <c r="N18" s="2335"/>
      <c r="O18" s="2335"/>
      <c r="P18" s="2335"/>
      <c r="Q18" s="2335"/>
    </row>
    <row r="19" spans="1:18" s="2335" customFormat="1">
      <c r="A19" s="2376" t="s">
        <v>250</v>
      </c>
      <c r="B19" s="2422">
        <f>SUM(B7:B18)</f>
        <v>0</v>
      </c>
      <c r="C19" s="2420"/>
      <c r="D19" s="2422">
        <f>SUM(D7:D18)</f>
        <v>0</v>
      </c>
      <c r="E19" s="2420"/>
      <c r="F19" s="2421">
        <f>SUM(F7:F18)</f>
        <v>0</v>
      </c>
      <c r="G19" s="2420"/>
      <c r="H19" s="2419">
        <f>SUM(H7:H18)</f>
        <v>0</v>
      </c>
      <c r="I19" s="2399"/>
      <c r="K19" s="2335" t="e">
        <f>SUMPRODUCT(B7:B18,C7:C18/B19)-C19</f>
        <v>#DIV/0!</v>
      </c>
      <c r="M19" s="2335" t="e">
        <f>SUMPRODUCT(D7:D18,E7:E18/D19)-E19</f>
        <v>#DIV/0!</v>
      </c>
      <c r="O19" s="2335" t="e">
        <f>SUMPRODUCT(F7:F18,G7:G18/F19)-G19</f>
        <v>#DIV/0!</v>
      </c>
      <c r="Q19" s="2335" t="e">
        <f>SUMPRODUCT(H7:H18,I7:I18/H19)-I19</f>
        <v>#DIV/0!</v>
      </c>
    </row>
    <row r="20" spans="1:18">
      <c r="A20" s="2382"/>
      <c r="B20" s="3420" t="s">
        <v>2080</v>
      </c>
      <c r="C20" s="3421"/>
      <c r="D20" s="3421"/>
      <c r="E20" s="3422"/>
      <c r="F20" s="3416" t="s">
        <v>2079</v>
      </c>
      <c r="G20" s="3416"/>
      <c r="H20" s="3416"/>
      <c r="I20" s="3424"/>
      <c r="K20" s="2335"/>
      <c r="L20" s="2335"/>
      <c r="M20" s="2335"/>
      <c r="N20" s="2335"/>
      <c r="O20" s="2335"/>
      <c r="P20" s="2335"/>
      <c r="Q20" s="2335"/>
    </row>
    <row r="21" spans="1:18">
      <c r="A21" s="3413" t="s">
        <v>2035</v>
      </c>
      <c r="B21" s="3386" t="s">
        <v>299</v>
      </c>
      <c r="C21" s="3387"/>
      <c r="D21" s="3386" t="s">
        <v>312</v>
      </c>
      <c r="E21" s="3387"/>
      <c r="F21" s="3386" t="s">
        <v>299</v>
      </c>
      <c r="G21" s="3387"/>
      <c r="H21" s="3386" t="s">
        <v>312</v>
      </c>
      <c r="I21" s="3415"/>
      <c r="K21" s="2335"/>
      <c r="L21" s="2335"/>
      <c r="M21" s="2335"/>
      <c r="N21" s="2335"/>
      <c r="O21" s="2335"/>
      <c r="P21" s="2335"/>
      <c r="Q21" s="2335"/>
    </row>
    <row r="22" spans="1:18" ht="31.5">
      <c r="A22" s="3414"/>
      <c r="B22" s="2397" t="s">
        <v>277</v>
      </c>
      <c r="C22" s="2398" t="s">
        <v>2036</v>
      </c>
      <c r="D22" s="2397" t="s">
        <v>277</v>
      </c>
      <c r="E22" s="2398" t="s">
        <v>2036</v>
      </c>
      <c r="F22" s="2398" t="s">
        <v>277</v>
      </c>
      <c r="G22" s="2398" t="s">
        <v>2036</v>
      </c>
      <c r="H22" s="2397" t="s">
        <v>277</v>
      </c>
      <c r="I22" s="2396" t="s">
        <v>2036</v>
      </c>
      <c r="K22" s="1143"/>
      <c r="L22" s="2335"/>
      <c r="M22" s="2335"/>
      <c r="N22" s="2335"/>
      <c r="O22" s="2335"/>
      <c r="P22" s="2335"/>
      <c r="Q22" s="2335"/>
    </row>
    <row r="23" spans="1:18">
      <c r="A23" s="2275" t="s">
        <v>634</v>
      </c>
      <c r="B23" s="2418">
        <v>0</v>
      </c>
      <c r="C23" s="2417">
        <v>0</v>
      </c>
      <c r="D23" s="2415">
        <v>0</v>
      </c>
      <c r="E23" s="2414">
        <v>0</v>
      </c>
      <c r="F23" s="2318">
        <v>0</v>
      </c>
      <c r="G23" s="2319">
        <v>0</v>
      </c>
      <c r="H23" s="2415">
        <v>0</v>
      </c>
      <c r="I23" s="2416">
        <v>0</v>
      </c>
      <c r="K23" s="2335"/>
      <c r="L23" s="2335"/>
      <c r="M23" s="2335"/>
      <c r="N23" s="2335"/>
      <c r="O23" s="2335"/>
      <c r="P23" s="2335"/>
      <c r="Q23" s="2335"/>
    </row>
    <row r="24" spans="1:18">
      <c r="A24" s="2275" t="s">
        <v>635</v>
      </c>
      <c r="B24" s="2389">
        <v>0</v>
      </c>
      <c r="C24" s="2312">
        <v>0</v>
      </c>
      <c r="D24" s="2415">
        <v>0</v>
      </c>
      <c r="E24" s="2414">
        <v>0</v>
      </c>
      <c r="F24" s="2318">
        <v>0</v>
      </c>
      <c r="G24" s="2300">
        <v>0</v>
      </c>
      <c r="H24" s="2315">
        <v>0</v>
      </c>
      <c r="I24" s="2326">
        <v>0</v>
      </c>
      <c r="K24" s="2335"/>
      <c r="L24" s="2335"/>
      <c r="M24" s="2335"/>
      <c r="N24" s="2335"/>
      <c r="O24" s="2335"/>
      <c r="P24" s="2335"/>
      <c r="Q24" s="2335"/>
    </row>
    <row r="25" spans="1:18">
      <c r="A25" s="2275" t="s">
        <v>636</v>
      </c>
      <c r="B25" s="2389">
        <v>0</v>
      </c>
      <c r="C25" s="2312">
        <v>0</v>
      </c>
      <c r="D25" s="2315">
        <v>0</v>
      </c>
      <c r="E25" s="2316">
        <v>0</v>
      </c>
      <c r="F25" s="2318">
        <v>0</v>
      </c>
      <c r="G25" s="2300">
        <v>0</v>
      </c>
      <c r="H25" s="2315">
        <v>0</v>
      </c>
      <c r="I25" s="2326">
        <v>0</v>
      </c>
      <c r="K25" s="2335"/>
      <c r="L25" s="2335"/>
      <c r="M25" s="2335"/>
      <c r="N25" s="2335"/>
      <c r="O25" s="2335"/>
      <c r="P25" s="2335"/>
      <c r="Q25" s="2335"/>
    </row>
    <row r="26" spans="1:18">
      <c r="A26" s="2275" t="s">
        <v>637</v>
      </c>
      <c r="B26" s="2389">
        <v>0</v>
      </c>
      <c r="C26" s="2312">
        <v>0</v>
      </c>
      <c r="D26" s="2315">
        <v>0</v>
      </c>
      <c r="E26" s="2316">
        <v>0</v>
      </c>
      <c r="F26" s="2318">
        <v>0</v>
      </c>
      <c r="G26" s="2300">
        <v>0</v>
      </c>
      <c r="H26" s="2315">
        <v>0</v>
      </c>
      <c r="I26" s="2326">
        <v>0</v>
      </c>
      <c r="K26" s="2413"/>
      <c r="L26" s="2335"/>
      <c r="M26" s="2335"/>
      <c r="N26" s="2335"/>
      <c r="O26" s="2335"/>
      <c r="P26" s="2335"/>
      <c r="Q26" s="2335"/>
    </row>
    <row r="27" spans="1:18">
      <c r="A27" s="2275" t="s">
        <v>638</v>
      </c>
      <c r="B27" s="2300">
        <v>0</v>
      </c>
      <c r="C27" s="2312">
        <v>0</v>
      </c>
      <c r="D27" s="2411">
        <v>0</v>
      </c>
      <c r="E27" s="2412">
        <v>0</v>
      </c>
      <c r="F27" s="2318">
        <v>0</v>
      </c>
      <c r="G27" s="2300">
        <v>0</v>
      </c>
      <c r="H27" s="2411">
        <v>0</v>
      </c>
      <c r="I27" s="2352">
        <v>0</v>
      </c>
      <c r="K27" s="2335"/>
      <c r="L27" s="2335"/>
      <c r="M27" s="2335"/>
      <c r="N27" s="2335"/>
      <c r="O27" s="2335"/>
      <c r="P27" s="2335"/>
      <c r="Q27" s="2335"/>
    </row>
    <row r="28" spans="1:18">
      <c r="A28" s="2275" t="s">
        <v>639</v>
      </c>
      <c r="B28" s="2389">
        <v>0</v>
      </c>
      <c r="C28" s="2312">
        <v>0</v>
      </c>
      <c r="D28" s="2315">
        <v>0</v>
      </c>
      <c r="E28" s="2316">
        <v>0</v>
      </c>
      <c r="F28" s="2395">
        <v>0</v>
      </c>
      <c r="G28" s="2300">
        <v>0</v>
      </c>
      <c r="H28" s="2315">
        <v>0</v>
      </c>
      <c r="I28" s="2326">
        <v>0</v>
      </c>
      <c r="K28" s="2335"/>
      <c r="L28" s="2335"/>
      <c r="M28" s="2335"/>
      <c r="N28" s="2335"/>
      <c r="O28" s="2335"/>
      <c r="P28" s="2335"/>
      <c r="Q28" s="2335"/>
    </row>
    <row r="29" spans="1:18">
      <c r="A29" s="2275" t="s">
        <v>640</v>
      </c>
      <c r="B29" s="2300">
        <v>0</v>
      </c>
      <c r="C29" s="2312">
        <v>0</v>
      </c>
      <c r="D29" s="2315">
        <v>0</v>
      </c>
      <c r="E29" s="2316">
        <v>0</v>
      </c>
      <c r="F29" s="2315">
        <v>0</v>
      </c>
      <c r="G29" s="2316">
        <v>0</v>
      </c>
      <c r="H29" s="2315">
        <v>0</v>
      </c>
      <c r="I29" s="2326">
        <v>0</v>
      </c>
      <c r="K29" s="2335"/>
      <c r="L29" s="2335"/>
      <c r="M29" s="2335"/>
      <c r="N29" s="2335"/>
      <c r="O29" s="2335"/>
      <c r="P29" s="2335"/>
      <c r="Q29" s="2335"/>
    </row>
    <row r="30" spans="1:18">
      <c r="A30" s="2275" t="s">
        <v>641</v>
      </c>
      <c r="B30" s="2300">
        <v>0</v>
      </c>
      <c r="C30" s="2312">
        <v>0</v>
      </c>
      <c r="D30" s="2315">
        <v>0</v>
      </c>
      <c r="E30" s="2316">
        <v>0</v>
      </c>
      <c r="F30" s="2389">
        <v>0</v>
      </c>
      <c r="G30" s="2300">
        <v>0</v>
      </c>
      <c r="H30" s="2315">
        <v>0</v>
      </c>
      <c r="I30" s="2326">
        <v>0</v>
      </c>
      <c r="K30" s="2335"/>
      <c r="L30" s="2335"/>
      <c r="M30" s="2335"/>
      <c r="N30" s="2335"/>
      <c r="O30" s="2335"/>
      <c r="P30" s="2335"/>
      <c r="Q30" s="2335"/>
    </row>
    <row r="31" spans="1:18">
      <c r="A31" s="2275" t="s">
        <v>642</v>
      </c>
      <c r="B31" s="2300">
        <v>0</v>
      </c>
      <c r="C31" s="2312">
        <v>0</v>
      </c>
      <c r="D31" s="2315">
        <v>0</v>
      </c>
      <c r="E31" s="2316">
        <v>0</v>
      </c>
      <c r="F31" s="2389">
        <v>0</v>
      </c>
      <c r="G31" s="2300">
        <v>0</v>
      </c>
      <c r="H31" s="2315">
        <v>0</v>
      </c>
      <c r="I31" s="2326">
        <v>0</v>
      </c>
      <c r="K31" s="2335"/>
      <c r="L31" s="2335"/>
      <c r="M31" s="2335"/>
      <c r="N31" s="2335"/>
      <c r="O31" s="2335"/>
      <c r="P31" s="2335"/>
      <c r="Q31" s="2335"/>
    </row>
    <row r="32" spans="1:18">
      <c r="A32" s="2275" t="s">
        <v>643</v>
      </c>
      <c r="B32" s="2300">
        <v>0</v>
      </c>
      <c r="C32" s="2312">
        <v>0</v>
      </c>
      <c r="D32" s="2315"/>
      <c r="E32" s="2316"/>
      <c r="F32" s="2389">
        <v>0</v>
      </c>
      <c r="G32" s="2300">
        <v>0</v>
      </c>
      <c r="H32" s="2315"/>
      <c r="I32" s="2326"/>
      <c r="K32" s="2335"/>
      <c r="L32" s="2335"/>
      <c r="M32" s="2335"/>
      <c r="N32" s="2335"/>
      <c r="O32" s="2335"/>
      <c r="P32" s="2335"/>
      <c r="Q32" s="2335"/>
    </row>
    <row r="33" spans="1:17">
      <c r="A33" s="2275" t="s">
        <v>644</v>
      </c>
      <c r="B33" s="2300">
        <v>0</v>
      </c>
      <c r="C33" s="2312">
        <v>0</v>
      </c>
      <c r="D33" s="2300"/>
      <c r="E33" s="2312"/>
      <c r="F33" s="2389">
        <v>0</v>
      </c>
      <c r="G33" s="2300">
        <v>0</v>
      </c>
      <c r="H33" s="2300"/>
      <c r="I33" s="2297"/>
      <c r="K33" s="2335"/>
      <c r="L33" s="2335"/>
      <c r="M33" s="2335"/>
      <c r="N33" s="2335"/>
      <c r="O33" s="2335"/>
      <c r="P33" s="2335"/>
      <c r="Q33" s="2335"/>
    </row>
    <row r="34" spans="1:17">
      <c r="A34" s="2313" t="s">
        <v>645</v>
      </c>
      <c r="B34" s="2300">
        <v>0</v>
      </c>
      <c r="C34" s="2312">
        <v>0</v>
      </c>
      <c r="D34" s="2300"/>
      <c r="E34" s="2312"/>
      <c r="F34" s="2389">
        <v>0</v>
      </c>
      <c r="G34" s="2300">
        <v>0</v>
      </c>
      <c r="H34" s="2300"/>
      <c r="I34" s="2297"/>
      <c r="K34" s="2335"/>
      <c r="L34" s="2335"/>
      <c r="M34" s="2335"/>
      <c r="N34" s="2335"/>
      <c r="O34" s="2335"/>
      <c r="P34" s="2335"/>
      <c r="Q34" s="2335"/>
    </row>
    <row r="35" spans="1:17">
      <c r="A35" s="2376" t="s">
        <v>250</v>
      </c>
      <c r="B35" s="2323">
        <f>SUM(B23:B34)</f>
        <v>0</v>
      </c>
      <c r="C35" s="2323">
        <v>0</v>
      </c>
      <c r="D35" s="2323">
        <f>SUM(D23:D34)</f>
        <v>0</v>
      </c>
      <c r="E35" s="2323"/>
      <c r="F35" s="2401">
        <f>SUM(F23:F34)</f>
        <v>0</v>
      </c>
      <c r="G35" s="2322">
        <v>0</v>
      </c>
      <c r="H35" s="2323">
        <f>SUM(H23:H34)</f>
        <v>0</v>
      </c>
      <c r="I35" s="2399"/>
      <c r="K35" s="2335" t="e">
        <f>SUMPRODUCT(B23:B34,C23:C34/B35)-C35</f>
        <v>#DIV/0!</v>
      </c>
      <c r="L35" s="2335"/>
      <c r="M35" s="2335" t="e">
        <f>SUMPRODUCT(D23:D34,E23:E34/D35)-E35</f>
        <v>#DIV/0!</v>
      </c>
      <c r="N35" s="2335"/>
      <c r="O35" s="2335" t="e">
        <f>SUMPRODUCT(F23:F34,G23:G34/F35)-G35</f>
        <v>#DIV/0!</v>
      </c>
      <c r="P35" s="2335"/>
      <c r="Q35" s="2335" t="e">
        <f>SUMPRODUCT(H23:H34,I23:I34/H35)-I35</f>
        <v>#DIV/0!</v>
      </c>
    </row>
    <row r="36" spans="1:17">
      <c r="A36" s="2382"/>
      <c r="B36" s="3420" t="s">
        <v>2078</v>
      </c>
      <c r="C36" s="3421"/>
      <c r="D36" s="3421"/>
      <c r="E36" s="3422"/>
      <c r="F36" s="3416" t="s">
        <v>2077</v>
      </c>
      <c r="G36" s="3416"/>
      <c r="H36" s="3416"/>
      <c r="I36" s="3424"/>
      <c r="K36" s="2335"/>
      <c r="L36" s="2335"/>
      <c r="M36" s="2335"/>
      <c r="N36" s="2335"/>
      <c r="O36" s="2335"/>
      <c r="P36" s="2335"/>
      <c r="Q36" s="2335"/>
    </row>
    <row r="37" spans="1:17">
      <c r="A37" s="3413" t="s">
        <v>2035</v>
      </c>
      <c r="B37" s="3386" t="s">
        <v>299</v>
      </c>
      <c r="C37" s="3387"/>
      <c r="D37" s="3388" t="s">
        <v>312</v>
      </c>
      <c r="E37" s="3387"/>
      <c r="F37" s="3386" t="s">
        <v>299</v>
      </c>
      <c r="G37" s="3387"/>
      <c r="H37" s="3388" t="s">
        <v>312</v>
      </c>
      <c r="I37" s="3415"/>
      <c r="K37" s="2335"/>
      <c r="L37" s="2335"/>
      <c r="M37" s="2335"/>
      <c r="N37" s="2335"/>
      <c r="O37" s="2335"/>
      <c r="P37" s="2335"/>
      <c r="Q37" s="2335"/>
    </row>
    <row r="38" spans="1:17" ht="31.5">
      <c r="A38" s="3414"/>
      <c r="B38" s="2397" t="s">
        <v>277</v>
      </c>
      <c r="C38" s="2397" t="s">
        <v>2036</v>
      </c>
      <c r="D38" s="2397" t="s">
        <v>277</v>
      </c>
      <c r="E38" s="2410" t="s">
        <v>2036</v>
      </c>
      <c r="F38" s="2398" t="s">
        <v>277</v>
      </c>
      <c r="G38" s="2397" t="s">
        <v>2036</v>
      </c>
      <c r="H38" s="2397" t="s">
        <v>277</v>
      </c>
      <c r="I38" s="2396" t="s">
        <v>2036</v>
      </c>
      <c r="K38" s="2335"/>
      <c r="L38" s="2335"/>
      <c r="M38" s="2335"/>
      <c r="N38" s="2335"/>
      <c r="O38" s="2335"/>
      <c r="P38" s="2335"/>
      <c r="Q38" s="2335"/>
    </row>
    <row r="39" spans="1:17">
      <c r="A39" s="2275" t="s">
        <v>634</v>
      </c>
      <c r="B39" s="2403">
        <v>0</v>
      </c>
      <c r="C39" s="2319">
        <v>0</v>
      </c>
      <c r="D39" s="2403">
        <v>0</v>
      </c>
      <c r="E39" s="2319">
        <v>0</v>
      </c>
      <c r="F39" s="2409">
        <v>0</v>
      </c>
      <c r="G39" s="2300">
        <v>0</v>
      </c>
      <c r="H39" s="2408">
        <v>0</v>
      </c>
      <c r="I39" s="2407">
        <v>0</v>
      </c>
      <c r="K39" s="2335"/>
      <c r="L39" s="2335"/>
      <c r="M39" s="2335"/>
      <c r="N39" s="2335"/>
      <c r="O39" s="2335"/>
      <c r="P39" s="2335"/>
      <c r="Q39" s="2335"/>
    </row>
    <row r="40" spans="1:17">
      <c r="A40" s="2275" t="s">
        <v>635</v>
      </c>
      <c r="B40" s="2403">
        <v>0</v>
      </c>
      <c r="C40" s="2300">
        <v>0</v>
      </c>
      <c r="D40" s="2403">
        <v>0</v>
      </c>
      <c r="E40" s="2300">
        <v>0</v>
      </c>
      <c r="F40" s="2405">
        <v>0</v>
      </c>
      <c r="G40" s="2317">
        <v>0</v>
      </c>
      <c r="H40" s="2405">
        <v>0</v>
      </c>
      <c r="I40" s="2406">
        <v>0</v>
      </c>
      <c r="K40" s="2335"/>
      <c r="L40" s="2335"/>
      <c r="M40" s="2335"/>
      <c r="N40" s="2335"/>
      <c r="O40" s="2335"/>
      <c r="P40" s="2335"/>
      <c r="Q40" s="2335"/>
    </row>
    <row r="41" spans="1:17">
      <c r="A41" s="2275" t="s">
        <v>636</v>
      </c>
      <c r="B41" s="2403">
        <v>0</v>
      </c>
      <c r="C41" s="2300">
        <v>0</v>
      </c>
      <c r="D41" s="2315">
        <v>0</v>
      </c>
      <c r="E41" s="2316">
        <v>0</v>
      </c>
      <c r="F41" s="2405">
        <v>0</v>
      </c>
      <c r="G41" s="2317">
        <v>0</v>
      </c>
      <c r="H41" s="2315">
        <v>0</v>
      </c>
      <c r="I41" s="2326">
        <v>0</v>
      </c>
      <c r="K41" s="2335"/>
      <c r="L41" s="2335"/>
      <c r="M41" s="2335"/>
      <c r="N41" s="2335"/>
      <c r="O41" s="2335"/>
      <c r="P41" s="2335"/>
      <c r="Q41" s="2335"/>
    </row>
    <row r="42" spans="1:17">
      <c r="A42" s="2275" t="s">
        <v>637</v>
      </c>
      <c r="B42" s="2403">
        <v>0</v>
      </c>
      <c r="C42" s="2300">
        <v>0</v>
      </c>
      <c r="D42" s="2315">
        <v>0</v>
      </c>
      <c r="E42" s="2316">
        <v>0</v>
      </c>
      <c r="F42" s="2405">
        <v>0</v>
      </c>
      <c r="G42" s="2317">
        <v>0</v>
      </c>
      <c r="H42" s="2315">
        <v>0</v>
      </c>
      <c r="I42" s="2326">
        <v>0</v>
      </c>
      <c r="K42" s="2335"/>
      <c r="L42" s="2335"/>
      <c r="M42" s="2335"/>
      <c r="N42" s="2335"/>
      <c r="O42" s="2335"/>
      <c r="P42" s="2335"/>
      <c r="Q42" s="2335"/>
    </row>
    <row r="43" spans="1:17">
      <c r="A43" s="2275" t="s">
        <v>638</v>
      </c>
      <c r="B43" s="2403">
        <v>0</v>
      </c>
      <c r="C43" s="2300">
        <v>0</v>
      </c>
      <c r="D43" s="2403">
        <v>0</v>
      </c>
      <c r="E43" s="2300">
        <v>0</v>
      </c>
      <c r="F43" s="2300">
        <v>0</v>
      </c>
      <c r="G43" s="2300">
        <v>0</v>
      </c>
      <c r="H43" s="2403">
        <v>0</v>
      </c>
      <c r="I43" s="2404">
        <v>0</v>
      </c>
      <c r="K43" s="2335"/>
      <c r="L43" s="2335"/>
      <c r="M43" s="2335"/>
      <c r="N43" s="2335"/>
      <c r="O43" s="2335"/>
      <c r="P43" s="2335"/>
      <c r="Q43" s="2335"/>
    </row>
    <row r="44" spans="1:17">
      <c r="A44" s="2275" t="s">
        <v>639</v>
      </c>
      <c r="B44" s="2403">
        <v>0</v>
      </c>
      <c r="C44" s="2300">
        <v>0</v>
      </c>
      <c r="D44" s="2403">
        <v>0</v>
      </c>
      <c r="E44" s="2300">
        <v>0</v>
      </c>
      <c r="F44" s="2389">
        <v>0</v>
      </c>
      <c r="G44" s="2300">
        <v>0</v>
      </c>
      <c r="H44" s="2403">
        <v>0</v>
      </c>
      <c r="I44" s="2404">
        <v>0</v>
      </c>
      <c r="K44" s="2335"/>
      <c r="L44" s="2335"/>
      <c r="M44" s="2335"/>
      <c r="N44" s="2335"/>
      <c r="O44" s="2335"/>
      <c r="P44" s="2335"/>
      <c r="Q44" s="2335"/>
    </row>
    <row r="45" spans="1:17">
      <c r="A45" s="2275" t="s">
        <v>640</v>
      </c>
      <c r="B45" s="2403">
        <v>0</v>
      </c>
      <c r="C45" s="2300">
        <v>0</v>
      </c>
      <c r="D45" s="2403">
        <v>0</v>
      </c>
      <c r="E45" s="2300">
        <v>0</v>
      </c>
      <c r="F45" s="2389">
        <v>0</v>
      </c>
      <c r="G45" s="2300">
        <v>0</v>
      </c>
      <c r="H45" s="2403">
        <v>0</v>
      </c>
      <c r="I45" s="2404">
        <v>0</v>
      </c>
      <c r="K45" s="2335"/>
      <c r="L45" s="2335"/>
      <c r="M45" s="2335"/>
      <c r="N45" s="2335"/>
      <c r="O45" s="2335"/>
      <c r="P45" s="2335"/>
      <c r="Q45" s="2335"/>
    </row>
    <row r="46" spans="1:17">
      <c r="A46" s="2275" t="s">
        <v>641</v>
      </c>
      <c r="B46" s="2403">
        <v>0</v>
      </c>
      <c r="C46" s="2300">
        <v>0</v>
      </c>
      <c r="D46" s="2315">
        <v>0</v>
      </c>
      <c r="E46" s="2316">
        <v>0</v>
      </c>
      <c r="F46" s="2403">
        <v>0</v>
      </c>
      <c r="G46" s="2300">
        <v>0</v>
      </c>
      <c r="H46" s="2315">
        <v>0</v>
      </c>
      <c r="I46" s="2326">
        <v>0</v>
      </c>
      <c r="K46" s="2335"/>
      <c r="L46" s="2335"/>
      <c r="M46" s="2335"/>
      <c r="N46" s="2335"/>
      <c r="O46" s="2335"/>
      <c r="P46" s="2335"/>
      <c r="Q46" s="2335"/>
    </row>
    <row r="47" spans="1:17">
      <c r="A47" s="2275" t="s">
        <v>642</v>
      </c>
      <c r="B47" s="2403">
        <v>0</v>
      </c>
      <c r="C47" s="2300">
        <v>0</v>
      </c>
      <c r="D47" s="2315">
        <v>0</v>
      </c>
      <c r="E47" s="2316">
        <v>0</v>
      </c>
      <c r="F47" s="2403">
        <v>0</v>
      </c>
      <c r="G47" s="2300">
        <v>0</v>
      </c>
      <c r="H47" s="2315">
        <v>0</v>
      </c>
      <c r="I47" s="2326">
        <v>0</v>
      </c>
      <c r="K47" s="2335"/>
      <c r="L47" s="2335"/>
      <c r="M47" s="2335"/>
      <c r="N47" s="2335"/>
      <c r="O47" s="2335"/>
      <c r="P47" s="2335"/>
      <c r="Q47" s="2335"/>
    </row>
    <row r="48" spans="1:17">
      <c r="A48" s="2275" t="s">
        <v>643</v>
      </c>
      <c r="B48" s="2403">
        <v>0</v>
      </c>
      <c r="C48" s="2300">
        <v>0</v>
      </c>
      <c r="D48" s="2315"/>
      <c r="E48" s="2316"/>
      <c r="F48" s="2403"/>
      <c r="G48" s="2300"/>
      <c r="H48" s="2315"/>
      <c r="I48" s="2326"/>
      <c r="K48" s="2335"/>
      <c r="L48" s="2335"/>
      <c r="M48" s="2335"/>
      <c r="N48" s="2335"/>
      <c r="O48" s="2335"/>
      <c r="P48" s="2335"/>
      <c r="Q48" s="2335"/>
    </row>
    <row r="49" spans="1:17">
      <c r="A49" s="2275" t="s">
        <v>644</v>
      </c>
      <c r="B49" s="2300">
        <v>0</v>
      </c>
      <c r="C49" s="2312">
        <v>0</v>
      </c>
      <c r="D49" s="2300"/>
      <c r="E49" s="2312"/>
      <c r="F49" s="2391">
        <v>0</v>
      </c>
      <c r="G49" s="2389">
        <v>0</v>
      </c>
      <c r="H49" s="2391"/>
      <c r="I49" s="2402"/>
      <c r="K49" s="2335"/>
      <c r="L49" s="2335"/>
      <c r="M49" s="2335"/>
      <c r="N49" s="2335"/>
      <c r="O49" s="2335"/>
      <c r="P49" s="2335"/>
      <c r="Q49" s="2335"/>
    </row>
    <row r="50" spans="1:17">
      <c r="A50" s="2313" t="s">
        <v>645</v>
      </c>
      <c r="B50" s="2300">
        <v>0</v>
      </c>
      <c r="C50" s="2312">
        <v>0</v>
      </c>
      <c r="D50" s="2300"/>
      <c r="E50" s="2312"/>
      <c r="F50" s="2300">
        <v>0</v>
      </c>
      <c r="G50" s="2312">
        <v>0</v>
      </c>
      <c r="H50" s="2300"/>
      <c r="I50" s="2297"/>
      <c r="K50" s="2335"/>
      <c r="L50" s="2335"/>
      <c r="M50" s="2335"/>
      <c r="N50" s="2335"/>
      <c r="O50" s="2335"/>
      <c r="P50" s="2335"/>
      <c r="Q50" s="2335"/>
    </row>
    <row r="51" spans="1:17">
      <c r="A51" s="2376" t="s">
        <v>250</v>
      </c>
      <c r="B51" s="2323">
        <f>SUM(B39:B50)</f>
        <v>0</v>
      </c>
      <c r="C51" s="2323" t="s">
        <v>62</v>
      </c>
      <c r="D51" s="2309">
        <f>SUM(D39:D50)</f>
        <v>0</v>
      </c>
      <c r="E51" s="2323"/>
      <c r="F51" s="2401">
        <f>SUM(F39:F50)</f>
        <v>0</v>
      </c>
      <c r="G51" s="2400">
        <v>0</v>
      </c>
      <c r="H51" s="2385">
        <f>SUM(H39:H50)</f>
        <v>0</v>
      </c>
      <c r="I51" s="2399"/>
      <c r="K51" s="2335" t="e">
        <f>SUMPRODUCT(B39:B50,C39:C50/B51)-C51</f>
        <v>#DIV/0!</v>
      </c>
      <c r="L51" s="2335"/>
      <c r="M51" s="2335" t="e">
        <f>SUMPRODUCT(D39:D50,E39:E50/D51)-E51</f>
        <v>#DIV/0!</v>
      </c>
      <c r="N51" s="2335"/>
      <c r="O51" s="2335" t="e">
        <f>SUMPRODUCT(F39:F50,G39:G50/F51)-G51</f>
        <v>#DIV/0!</v>
      </c>
      <c r="P51" s="2335"/>
      <c r="Q51" s="2335" t="e">
        <f>SUMPRODUCT(H39:H50,I39:I50/H51)-I51</f>
        <v>#DIV/0!</v>
      </c>
    </row>
    <row r="52" spans="1:17">
      <c r="A52" s="2382"/>
      <c r="B52" s="3416" t="s">
        <v>2076</v>
      </c>
      <c r="C52" s="3416"/>
      <c r="D52" s="3416"/>
      <c r="E52" s="3416"/>
      <c r="F52" s="3416" t="s">
        <v>2075</v>
      </c>
      <c r="G52" s="3416"/>
      <c r="H52" s="3416"/>
      <c r="I52" s="3424"/>
      <c r="K52" s="2335"/>
      <c r="L52" s="2335"/>
      <c r="M52" s="2335"/>
      <c r="N52" s="2335"/>
      <c r="O52" s="2335"/>
      <c r="P52" s="2335"/>
      <c r="Q52" s="2335"/>
    </row>
    <row r="53" spans="1:17">
      <c r="A53" s="3413" t="s">
        <v>2035</v>
      </c>
      <c r="B53" s="3386" t="s">
        <v>299</v>
      </c>
      <c r="C53" s="3387"/>
      <c r="D53" s="3388" t="s">
        <v>312</v>
      </c>
      <c r="E53" s="3387"/>
      <c r="F53" s="3386" t="s">
        <v>299</v>
      </c>
      <c r="G53" s="3387"/>
      <c r="H53" s="3388" t="s">
        <v>312</v>
      </c>
      <c r="I53" s="3415"/>
      <c r="K53" s="2335"/>
      <c r="L53" s="2335"/>
      <c r="M53" s="2335"/>
      <c r="N53" s="2335"/>
      <c r="O53" s="2335"/>
      <c r="P53" s="2335"/>
      <c r="Q53" s="2335"/>
    </row>
    <row r="54" spans="1:17" ht="31.5">
      <c r="A54" s="3414"/>
      <c r="B54" s="2398" t="s">
        <v>277</v>
      </c>
      <c r="C54" s="2398" t="s">
        <v>2036</v>
      </c>
      <c r="D54" s="2397" t="s">
        <v>277</v>
      </c>
      <c r="E54" s="2397" t="s">
        <v>2036</v>
      </c>
      <c r="F54" s="2398" t="s">
        <v>277</v>
      </c>
      <c r="G54" s="2398" t="s">
        <v>2036</v>
      </c>
      <c r="H54" s="2397" t="s">
        <v>277</v>
      </c>
      <c r="I54" s="2396" t="s">
        <v>2036</v>
      </c>
      <c r="K54" s="2335"/>
      <c r="L54" s="2335"/>
      <c r="M54" s="2335"/>
      <c r="N54" s="2335"/>
      <c r="O54" s="2335"/>
      <c r="P54" s="2335"/>
      <c r="Q54" s="2335"/>
    </row>
    <row r="55" spans="1:17">
      <c r="A55" s="2275" t="s">
        <v>634</v>
      </c>
      <c r="B55" s="2395">
        <v>0</v>
      </c>
      <c r="C55" s="2394">
        <v>0</v>
      </c>
      <c r="D55" s="2392">
        <v>0</v>
      </c>
      <c r="E55" s="2392">
        <v>0</v>
      </c>
      <c r="F55" s="2273">
        <v>0</v>
      </c>
      <c r="G55" s="2394">
        <v>0</v>
      </c>
      <c r="H55" s="2273">
        <v>0</v>
      </c>
      <c r="I55" s="2393">
        <v>0</v>
      </c>
      <c r="K55" s="2335"/>
      <c r="L55" s="2335"/>
      <c r="M55" s="2335"/>
      <c r="N55" s="2335"/>
      <c r="O55" s="2335"/>
      <c r="P55" s="2335"/>
      <c r="Q55" s="2335"/>
    </row>
    <row r="56" spans="1:17">
      <c r="A56" s="2275" t="s">
        <v>635</v>
      </c>
      <c r="B56" s="2391">
        <v>0</v>
      </c>
      <c r="C56" s="2389">
        <v>0</v>
      </c>
      <c r="D56" s="2389">
        <v>0</v>
      </c>
      <c r="E56" s="2389">
        <v>0</v>
      </c>
      <c r="F56" s="2273">
        <v>0</v>
      </c>
      <c r="G56" s="2392">
        <v>0</v>
      </c>
      <c r="H56" s="2273">
        <v>0</v>
      </c>
      <c r="I56" s="2393">
        <v>0</v>
      </c>
      <c r="K56" s="2335"/>
      <c r="L56" s="2335"/>
      <c r="M56" s="2335"/>
      <c r="N56" s="2335"/>
      <c r="O56" s="2335"/>
      <c r="P56" s="2335"/>
      <c r="Q56" s="2335"/>
    </row>
    <row r="57" spans="1:17">
      <c r="A57" s="2275" t="s">
        <v>636</v>
      </c>
      <c r="B57" s="2391">
        <v>0</v>
      </c>
      <c r="C57" s="2389">
        <v>0</v>
      </c>
      <c r="D57" s="2315">
        <v>0</v>
      </c>
      <c r="E57" s="2389">
        <v>0</v>
      </c>
      <c r="F57" s="2273">
        <v>0</v>
      </c>
      <c r="G57" s="2392">
        <v>0</v>
      </c>
      <c r="H57" s="2315">
        <v>0</v>
      </c>
      <c r="I57" s="2326">
        <v>0</v>
      </c>
      <c r="K57" s="2335"/>
      <c r="L57" s="2335"/>
      <c r="M57" s="2335"/>
      <c r="N57" s="2335"/>
      <c r="O57" s="2335"/>
      <c r="P57" s="2335"/>
      <c r="Q57" s="2335"/>
    </row>
    <row r="58" spans="1:17">
      <c r="A58" s="2275" t="s">
        <v>637</v>
      </c>
      <c r="B58" s="2391">
        <v>0</v>
      </c>
      <c r="C58" s="2389">
        <v>0</v>
      </c>
      <c r="D58" s="2315">
        <v>0</v>
      </c>
      <c r="E58" s="2389">
        <v>0</v>
      </c>
      <c r="F58" s="2391">
        <v>0</v>
      </c>
      <c r="G58" s="2318">
        <v>0</v>
      </c>
      <c r="H58" s="2315">
        <v>0</v>
      </c>
      <c r="I58" s="2326">
        <v>0</v>
      </c>
      <c r="K58" s="2335"/>
      <c r="L58" s="2335"/>
      <c r="M58" s="2335"/>
      <c r="N58" s="2335"/>
      <c r="O58" s="2335"/>
      <c r="P58" s="2335"/>
      <c r="Q58" s="2335"/>
    </row>
    <row r="59" spans="1:17">
      <c r="A59" s="2275" t="s">
        <v>638</v>
      </c>
      <c r="B59" s="2312">
        <v>0</v>
      </c>
      <c r="C59" s="2300">
        <v>0</v>
      </c>
      <c r="D59" s="2315">
        <v>0</v>
      </c>
      <c r="E59" s="2389">
        <v>0</v>
      </c>
      <c r="F59" s="2391">
        <v>0</v>
      </c>
      <c r="G59" s="2318">
        <v>0</v>
      </c>
      <c r="H59" s="2378">
        <v>0</v>
      </c>
      <c r="I59" s="2270">
        <v>0</v>
      </c>
      <c r="K59" s="2335"/>
      <c r="L59" s="2335"/>
      <c r="M59" s="2335"/>
      <c r="N59" s="2335"/>
      <c r="O59" s="2335"/>
      <c r="P59" s="2335"/>
      <c r="Q59" s="2335"/>
    </row>
    <row r="60" spans="1:17">
      <c r="A60" s="2275" t="s">
        <v>639</v>
      </c>
      <c r="B60" s="2391">
        <v>0</v>
      </c>
      <c r="C60" s="2389">
        <v>0</v>
      </c>
      <c r="D60" s="2315">
        <v>0</v>
      </c>
      <c r="E60" s="2389">
        <v>0</v>
      </c>
      <c r="F60" s="2391">
        <v>0</v>
      </c>
      <c r="G60" s="2318">
        <v>0</v>
      </c>
      <c r="H60" s="2378">
        <v>0</v>
      </c>
      <c r="I60" s="2270">
        <v>0</v>
      </c>
      <c r="K60" s="2335"/>
      <c r="L60" s="2335"/>
      <c r="M60" s="2335"/>
      <c r="N60" s="2335"/>
      <c r="O60" s="2335"/>
      <c r="P60" s="2335"/>
      <c r="Q60" s="2335"/>
    </row>
    <row r="61" spans="1:17">
      <c r="A61" s="2275" t="s">
        <v>640</v>
      </c>
      <c r="B61" s="2391">
        <v>0</v>
      </c>
      <c r="C61" s="2389">
        <v>0</v>
      </c>
      <c r="D61" s="2315">
        <v>0</v>
      </c>
      <c r="E61" s="2389">
        <v>0</v>
      </c>
      <c r="F61" s="2391">
        <v>0</v>
      </c>
      <c r="G61" s="2318">
        <v>0</v>
      </c>
      <c r="H61" s="2378">
        <v>0</v>
      </c>
      <c r="I61" s="2270">
        <v>0</v>
      </c>
      <c r="K61" s="2335"/>
      <c r="L61" s="2335"/>
      <c r="M61" s="2335"/>
      <c r="N61" s="2335"/>
      <c r="O61" s="2335"/>
      <c r="P61" s="2335"/>
      <c r="Q61" s="2335"/>
    </row>
    <row r="62" spans="1:17">
      <c r="A62" s="2275" t="s">
        <v>641</v>
      </c>
      <c r="B62" s="2391">
        <v>0</v>
      </c>
      <c r="C62" s="2389">
        <v>0</v>
      </c>
      <c r="D62" s="2315">
        <v>0</v>
      </c>
      <c r="E62" s="2389">
        <v>0</v>
      </c>
      <c r="F62" s="2391">
        <v>0</v>
      </c>
      <c r="G62" s="2318">
        <v>0</v>
      </c>
      <c r="H62" s="2378">
        <v>0</v>
      </c>
      <c r="I62" s="2270">
        <v>0</v>
      </c>
      <c r="K62" s="2335"/>
      <c r="L62" s="2335"/>
      <c r="M62" s="2335"/>
      <c r="N62" s="2335"/>
      <c r="O62" s="2335"/>
      <c r="P62" s="2335"/>
      <c r="Q62" s="2335"/>
    </row>
    <row r="63" spans="1:17">
      <c r="A63" s="2275" t="s">
        <v>642</v>
      </c>
      <c r="B63" s="2391">
        <v>0</v>
      </c>
      <c r="C63" s="2389">
        <v>0</v>
      </c>
      <c r="D63" s="2315">
        <v>0</v>
      </c>
      <c r="E63" s="2389">
        <v>0</v>
      </c>
      <c r="F63" s="2391">
        <v>0</v>
      </c>
      <c r="G63" s="2300">
        <v>0</v>
      </c>
      <c r="H63" s="2378">
        <v>0</v>
      </c>
      <c r="I63" s="2270">
        <v>0</v>
      </c>
      <c r="K63" s="2335"/>
      <c r="L63" s="2335"/>
      <c r="M63" s="2335"/>
      <c r="N63" s="2335"/>
      <c r="O63" s="2335"/>
      <c r="P63" s="2335"/>
      <c r="Q63" s="2335"/>
    </row>
    <row r="64" spans="1:17">
      <c r="A64" s="2275" t="s">
        <v>643</v>
      </c>
      <c r="B64" s="2391">
        <v>0</v>
      </c>
      <c r="C64" s="2389">
        <v>0</v>
      </c>
      <c r="D64" s="2315"/>
      <c r="E64" s="2389"/>
      <c r="F64" s="2391">
        <v>0</v>
      </c>
      <c r="G64" s="2300">
        <v>0</v>
      </c>
      <c r="H64" s="2378"/>
      <c r="I64" s="2270"/>
      <c r="K64" s="2335"/>
      <c r="L64" s="2335"/>
      <c r="M64" s="2335"/>
      <c r="N64" s="2335"/>
      <c r="O64" s="2335"/>
      <c r="P64" s="2335"/>
      <c r="Q64" s="2335"/>
    </row>
    <row r="65" spans="1:17">
      <c r="A65" s="2275" t="s">
        <v>644</v>
      </c>
      <c r="B65" s="2391">
        <v>0</v>
      </c>
      <c r="C65" s="2389">
        <v>0</v>
      </c>
      <c r="D65" s="2315"/>
      <c r="E65" s="2389"/>
      <c r="F65" s="2312">
        <v>0</v>
      </c>
      <c r="G65" s="2312">
        <v>0</v>
      </c>
      <c r="H65" s="2378"/>
      <c r="I65" s="2270"/>
      <c r="K65" s="2335"/>
      <c r="L65" s="2335"/>
      <c r="M65" s="2335"/>
      <c r="N65" s="2335"/>
      <c r="O65" s="2335"/>
      <c r="P65" s="2335"/>
      <c r="Q65" s="2335"/>
    </row>
    <row r="66" spans="1:17">
      <c r="A66" s="2313" t="s">
        <v>645</v>
      </c>
      <c r="B66" s="2390">
        <v>0</v>
      </c>
      <c r="C66" s="2389">
        <v>0</v>
      </c>
      <c r="D66" s="2299"/>
      <c r="E66" s="2388"/>
      <c r="F66" s="2312">
        <v>0</v>
      </c>
      <c r="G66" s="2312">
        <v>0</v>
      </c>
      <c r="H66" s="2300"/>
      <c r="I66" s="2297"/>
      <c r="K66" s="2335"/>
      <c r="L66" s="2335"/>
      <c r="M66" s="2335"/>
      <c r="N66" s="2335"/>
      <c r="O66" s="2335"/>
      <c r="P66" s="2335"/>
      <c r="Q66" s="2335"/>
    </row>
    <row r="67" spans="1:17">
      <c r="A67" s="2387" t="s">
        <v>250</v>
      </c>
      <c r="B67" s="2386">
        <f>SUM(B55:B66)</f>
        <v>0</v>
      </c>
      <c r="C67" s="2384">
        <v>0</v>
      </c>
      <c r="D67" s="2385">
        <f>SUM(D55:D66)</f>
        <v>0</v>
      </c>
      <c r="E67" s="2384"/>
      <c r="F67" s="2383">
        <f>SUM(F55:F66)</f>
        <v>0</v>
      </c>
      <c r="G67" s="2309"/>
      <c r="H67" s="2309">
        <f>SUM(H55:H66)</f>
        <v>0</v>
      </c>
      <c r="I67" s="2366"/>
      <c r="K67" s="2335" t="e">
        <f>SUMPRODUCT(B55:B66,C55:C66/B67)-C67</f>
        <v>#DIV/0!</v>
      </c>
      <c r="L67" s="2335"/>
      <c r="M67" s="2335" t="e">
        <f>SUMPRODUCT(D55:D66,E55:E66/D67)-E67</f>
        <v>#DIV/0!</v>
      </c>
      <c r="N67" s="2335"/>
      <c r="O67" s="2335" t="e">
        <f>SUMPRODUCT(F55:F66,G55:G66/F67)-G67</f>
        <v>#DIV/0!</v>
      </c>
      <c r="P67" s="2335"/>
      <c r="Q67" s="2335" t="e">
        <f>SUMPRODUCT(H55:H66,I55:I66/H67)-I67</f>
        <v>#DIV/0!</v>
      </c>
    </row>
    <row r="68" spans="1:17">
      <c r="A68" s="2382"/>
      <c r="B68" s="3397" t="s">
        <v>2074</v>
      </c>
      <c r="C68" s="3398"/>
      <c r="D68" s="3398"/>
      <c r="E68" s="3399"/>
      <c r="F68" s="3397" t="s">
        <v>2073</v>
      </c>
      <c r="G68" s="3398"/>
      <c r="H68" s="3398"/>
      <c r="I68" s="3400"/>
      <c r="K68" s="2335"/>
      <c r="L68" s="2335"/>
      <c r="M68" s="2335"/>
      <c r="N68" s="2335"/>
      <c r="O68" s="2335"/>
      <c r="P68" s="2335"/>
      <c r="Q68" s="2335"/>
    </row>
    <row r="69" spans="1:17" customFormat="1">
      <c r="A69" s="3413" t="s">
        <v>2035</v>
      </c>
      <c r="B69" s="3386" t="s">
        <v>299</v>
      </c>
      <c r="C69" s="3387"/>
      <c r="D69" s="3388" t="s">
        <v>2072</v>
      </c>
      <c r="E69" s="3387"/>
      <c r="F69" s="3388" t="s">
        <v>299</v>
      </c>
      <c r="G69" s="3387"/>
      <c r="H69" s="3388" t="s">
        <v>312</v>
      </c>
      <c r="I69" s="3415"/>
      <c r="K69" s="1143"/>
      <c r="L69" s="1143"/>
      <c r="M69" s="1143"/>
      <c r="N69" s="1143"/>
      <c r="O69" s="1143"/>
      <c r="P69" s="1143"/>
      <c r="Q69" s="1143"/>
    </row>
    <row r="70" spans="1:17" customFormat="1" ht="31.5">
      <c r="A70" s="3414"/>
      <c r="B70" s="2287" t="s">
        <v>277</v>
      </c>
      <c r="C70" s="2290" t="s">
        <v>2036</v>
      </c>
      <c r="D70" s="2287" t="s">
        <v>277</v>
      </c>
      <c r="E70" s="2289" t="s">
        <v>2036</v>
      </c>
      <c r="F70" s="2287" t="s">
        <v>277</v>
      </c>
      <c r="G70" s="2290" t="s">
        <v>2036</v>
      </c>
      <c r="H70" s="2287" t="s">
        <v>277</v>
      </c>
      <c r="I70" s="2381" t="s">
        <v>2036</v>
      </c>
      <c r="K70" s="1143"/>
      <c r="L70" s="1143"/>
      <c r="M70" s="1143"/>
      <c r="N70" s="1143"/>
      <c r="O70" s="1143"/>
      <c r="P70" s="1143"/>
      <c r="Q70" s="1143"/>
    </row>
    <row r="71" spans="1:17" customFormat="1">
      <c r="A71" s="2275" t="s">
        <v>634</v>
      </c>
      <c r="B71" s="2283">
        <v>0</v>
      </c>
      <c r="C71" s="2283">
        <v>0</v>
      </c>
      <c r="D71" s="2283">
        <v>0</v>
      </c>
      <c r="E71" s="2283">
        <v>0</v>
      </c>
      <c r="F71" s="2346">
        <v>0</v>
      </c>
      <c r="G71" s="2278">
        <v>0</v>
      </c>
      <c r="H71" s="2346">
        <v>0</v>
      </c>
      <c r="I71" s="2276">
        <v>0</v>
      </c>
      <c r="K71" s="1143"/>
      <c r="L71" s="1143"/>
      <c r="M71" s="1143"/>
      <c r="N71" s="1143"/>
      <c r="O71" s="1143"/>
      <c r="P71" s="1143"/>
      <c r="Q71" s="1143"/>
    </row>
    <row r="72" spans="1:17" customFormat="1">
      <c r="A72" s="2275" t="s">
        <v>635</v>
      </c>
      <c r="B72" s="2273">
        <v>0</v>
      </c>
      <c r="C72" s="2281">
        <v>0</v>
      </c>
      <c r="D72" s="2273">
        <v>0</v>
      </c>
      <c r="E72" s="2281">
        <v>0</v>
      </c>
      <c r="F72" s="2281">
        <v>0</v>
      </c>
      <c r="G72" s="2281">
        <v>0</v>
      </c>
      <c r="H72" s="2281">
        <v>0</v>
      </c>
      <c r="I72" s="2305">
        <v>0</v>
      </c>
      <c r="K72" s="1143"/>
      <c r="L72" s="1143"/>
      <c r="M72" s="1143"/>
      <c r="N72" s="1143"/>
      <c r="O72" s="1143"/>
      <c r="P72" s="1143"/>
      <c r="Q72" s="1143"/>
    </row>
    <row r="73" spans="1:17" customFormat="1">
      <c r="A73" s="2275" t="s">
        <v>636</v>
      </c>
      <c r="B73" s="2273">
        <v>0</v>
      </c>
      <c r="C73" s="2281">
        <v>0</v>
      </c>
      <c r="D73" s="2315">
        <v>0</v>
      </c>
      <c r="E73" s="2316">
        <v>0</v>
      </c>
      <c r="F73" s="2281">
        <v>0</v>
      </c>
      <c r="G73" s="2278">
        <v>0</v>
      </c>
      <c r="H73" s="2315">
        <v>0</v>
      </c>
      <c r="I73" s="2326">
        <v>0</v>
      </c>
      <c r="K73" s="1143"/>
      <c r="L73" s="1143"/>
      <c r="M73" s="1143"/>
      <c r="N73" s="1143"/>
      <c r="O73" s="1143"/>
      <c r="P73" s="1143"/>
      <c r="Q73" s="1143"/>
    </row>
    <row r="74" spans="1:17" customFormat="1">
      <c r="A74" s="2275" t="s">
        <v>637</v>
      </c>
      <c r="B74" s="2378">
        <v>0</v>
      </c>
      <c r="C74" s="2378">
        <v>0</v>
      </c>
      <c r="D74" s="2315">
        <v>0</v>
      </c>
      <c r="E74" s="2316">
        <v>0</v>
      </c>
      <c r="F74" s="2281">
        <v>0</v>
      </c>
      <c r="G74" s="2278">
        <v>0</v>
      </c>
      <c r="H74" s="2315">
        <v>0</v>
      </c>
      <c r="I74" s="2326">
        <v>0</v>
      </c>
      <c r="K74" s="1143"/>
      <c r="L74" s="1143"/>
      <c r="M74" s="1143"/>
      <c r="N74" s="1143"/>
      <c r="O74" s="1143"/>
      <c r="P74" s="1143"/>
      <c r="Q74" s="1143"/>
    </row>
    <row r="75" spans="1:17" customFormat="1">
      <c r="A75" s="2275" t="s">
        <v>638</v>
      </c>
      <c r="B75" s="2273">
        <v>0</v>
      </c>
      <c r="C75" s="2273">
        <v>0</v>
      </c>
      <c r="D75" s="2378">
        <v>0</v>
      </c>
      <c r="E75" s="2378">
        <v>0</v>
      </c>
      <c r="F75" s="2273">
        <v>0</v>
      </c>
      <c r="G75" s="2274">
        <v>0</v>
      </c>
      <c r="H75" s="2281">
        <v>0</v>
      </c>
      <c r="I75" s="2374">
        <v>0</v>
      </c>
      <c r="K75" s="2380"/>
      <c r="L75" s="1143"/>
      <c r="M75" s="1143"/>
      <c r="N75" s="1143"/>
      <c r="O75" s="1143"/>
      <c r="P75" s="1143"/>
      <c r="Q75" s="1143"/>
    </row>
    <row r="76" spans="1:17" customFormat="1">
      <c r="A76" s="2275" t="s">
        <v>639</v>
      </c>
      <c r="B76" s="2273">
        <v>0</v>
      </c>
      <c r="C76" s="2273">
        <v>0</v>
      </c>
      <c r="D76" s="2378">
        <v>0</v>
      </c>
      <c r="E76" s="2378">
        <v>0</v>
      </c>
      <c r="F76" s="2273">
        <v>0</v>
      </c>
      <c r="G76" s="2274">
        <v>0</v>
      </c>
      <c r="H76" s="2281">
        <v>0</v>
      </c>
      <c r="I76" s="2374">
        <v>0</v>
      </c>
      <c r="K76" s="1143"/>
      <c r="L76" s="1143"/>
      <c r="M76" s="1143"/>
      <c r="N76" s="1143"/>
      <c r="O76" s="1143"/>
      <c r="P76" s="1143"/>
      <c r="Q76" s="1143"/>
    </row>
    <row r="77" spans="1:17" customFormat="1">
      <c r="A77" s="2275" t="s">
        <v>640</v>
      </c>
      <c r="B77" s="2273">
        <v>0</v>
      </c>
      <c r="C77" s="2273">
        <v>0</v>
      </c>
      <c r="D77" s="2378">
        <v>0</v>
      </c>
      <c r="E77" s="2378">
        <v>0</v>
      </c>
      <c r="F77" s="2273">
        <v>0</v>
      </c>
      <c r="G77" s="2278">
        <v>0</v>
      </c>
      <c r="H77" s="2281">
        <v>0</v>
      </c>
      <c r="I77" s="2374">
        <v>0</v>
      </c>
      <c r="K77" s="1143"/>
      <c r="L77" s="1143"/>
      <c r="M77" s="1143"/>
      <c r="N77" s="1143"/>
      <c r="O77" s="1143"/>
      <c r="P77" s="1143"/>
      <c r="Q77" s="1143"/>
    </row>
    <row r="78" spans="1:17" customFormat="1">
      <c r="A78" s="2275" t="s">
        <v>641</v>
      </c>
      <c r="B78" s="2273">
        <v>0</v>
      </c>
      <c r="C78" s="2273">
        <v>0</v>
      </c>
      <c r="D78" s="2378">
        <v>0</v>
      </c>
      <c r="E78" s="2378">
        <v>0</v>
      </c>
      <c r="F78" s="2273">
        <v>0</v>
      </c>
      <c r="G78" s="2278">
        <v>0</v>
      </c>
      <c r="H78" s="2281">
        <v>0</v>
      </c>
      <c r="I78" s="2374">
        <v>0</v>
      </c>
      <c r="K78" s="1143"/>
      <c r="L78" s="1143"/>
      <c r="M78" s="1143"/>
      <c r="N78" s="1143"/>
      <c r="O78" s="1143"/>
      <c r="P78" s="1143"/>
      <c r="Q78" s="1143"/>
    </row>
    <row r="79" spans="1:17" customFormat="1">
      <c r="A79" s="2275" t="s">
        <v>642</v>
      </c>
      <c r="B79" s="2273">
        <v>0</v>
      </c>
      <c r="C79" s="2273">
        <v>0</v>
      </c>
      <c r="D79" s="2378">
        <v>0</v>
      </c>
      <c r="E79" s="2378">
        <v>0</v>
      </c>
      <c r="F79" s="2273">
        <v>0</v>
      </c>
      <c r="G79" s="2281">
        <v>0</v>
      </c>
      <c r="H79" s="2273">
        <v>0</v>
      </c>
      <c r="I79" s="2305">
        <v>0</v>
      </c>
      <c r="K79" s="1143"/>
      <c r="L79" s="2380"/>
      <c r="M79" s="1143"/>
      <c r="N79" s="1143"/>
      <c r="O79" s="1143"/>
      <c r="P79" s="1143"/>
      <c r="Q79" s="1143"/>
    </row>
    <row r="80" spans="1:17" customFormat="1">
      <c r="A80" s="2275" t="s">
        <v>643</v>
      </c>
      <c r="B80" s="2273">
        <v>0</v>
      </c>
      <c r="C80" s="2273">
        <v>0</v>
      </c>
      <c r="D80" s="2378"/>
      <c r="E80" s="2378"/>
      <c r="F80" s="2273">
        <v>0</v>
      </c>
      <c r="G80" s="2281">
        <v>0</v>
      </c>
      <c r="H80" s="2273"/>
      <c r="I80" s="2305"/>
      <c r="J80" s="249"/>
      <c r="K80" s="1143"/>
      <c r="L80" s="2379"/>
      <c r="M80" s="1143"/>
      <c r="N80" s="1143"/>
      <c r="O80" s="1143"/>
      <c r="P80" s="1143"/>
      <c r="Q80" s="1143"/>
    </row>
    <row r="81" spans="1:17" customFormat="1">
      <c r="A81" s="2275" t="s">
        <v>644</v>
      </c>
      <c r="B81" s="2300">
        <v>0</v>
      </c>
      <c r="C81" s="2312">
        <v>0</v>
      </c>
      <c r="D81" s="2378"/>
      <c r="E81" s="2378"/>
      <c r="F81" s="2300">
        <v>0</v>
      </c>
      <c r="G81" s="2281">
        <v>0</v>
      </c>
      <c r="H81" s="2273"/>
      <c r="I81" s="2305"/>
      <c r="K81" s="1143"/>
      <c r="L81" s="1143"/>
      <c r="M81" s="1143"/>
      <c r="N81" s="1143"/>
      <c r="O81" s="1143"/>
      <c r="P81" s="1143"/>
      <c r="Q81" s="1143"/>
    </row>
    <row r="82" spans="1:17" customFormat="1">
      <c r="A82" s="2313" t="s">
        <v>645</v>
      </c>
      <c r="B82" s="2300">
        <v>0</v>
      </c>
      <c r="C82" s="2312">
        <v>0</v>
      </c>
      <c r="D82" s="2300"/>
      <c r="E82" s="2312"/>
      <c r="F82" s="2300">
        <v>0</v>
      </c>
      <c r="G82" s="2342">
        <v>0</v>
      </c>
      <c r="H82" s="2300"/>
      <c r="I82" s="2377"/>
      <c r="K82" s="1143"/>
      <c r="L82" s="1143"/>
      <c r="M82" s="1143"/>
      <c r="N82" s="1143"/>
      <c r="O82" s="1143"/>
      <c r="P82" s="1143"/>
      <c r="Q82" s="1143"/>
    </row>
    <row r="83" spans="1:17" customFormat="1">
      <c r="A83" s="2376" t="s">
        <v>250</v>
      </c>
      <c r="B83" s="2294">
        <f>SUM(B71:B82)</f>
        <v>0</v>
      </c>
      <c r="C83" s="2295">
        <v>0</v>
      </c>
      <c r="D83" s="2294">
        <f>SUM(D71:D82)</f>
        <v>0</v>
      </c>
      <c r="E83" s="2295"/>
      <c r="F83" s="2367">
        <f>SUM(F71:F82)</f>
        <v>0</v>
      </c>
      <c r="G83" s="2340">
        <v>0</v>
      </c>
      <c r="H83" s="2364">
        <f>SUM(H71:H82)</f>
        <v>0</v>
      </c>
      <c r="I83" s="2366"/>
      <c r="K83" s="2335" t="e">
        <f>SUMPRODUCT(B71:B82,C71:C82/B83)-C83</f>
        <v>#DIV/0!</v>
      </c>
      <c r="L83" s="2335"/>
      <c r="M83" s="2335" t="e">
        <f>SUMPRODUCT(D71:D82,E71:E82/D83)-E83</f>
        <v>#DIV/0!</v>
      </c>
      <c r="N83" s="2335"/>
      <c r="O83" s="2335" t="e">
        <f>SUMPRODUCT(F71:F82,G71:G82/F83)-G83</f>
        <v>#DIV/0!</v>
      </c>
      <c r="P83" s="2335"/>
      <c r="Q83" s="2335" t="e">
        <f>SUMPRODUCT(H71:H82,I71:I82/H83)-I83</f>
        <v>#DIV/0!</v>
      </c>
    </row>
    <row r="84" spans="1:17" customFormat="1">
      <c r="A84" s="2373"/>
      <c r="B84" s="3397" t="s">
        <v>2071</v>
      </c>
      <c r="C84" s="3398"/>
      <c r="D84" s="3398"/>
      <c r="E84" s="3399"/>
      <c r="F84" s="3397" t="s">
        <v>2070</v>
      </c>
      <c r="G84" s="3398"/>
      <c r="H84" s="3398"/>
      <c r="I84" s="3400"/>
      <c r="K84" s="1143"/>
      <c r="L84" s="1143"/>
      <c r="M84" s="1143"/>
      <c r="N84" s="1143"/>
      <c r="O84" s="1143"/>
      <c r="P84" s="1143"/>
      <c r="Q84" s="1143"/>
    </row>
    <row r="85" spans="1:17" customFormat="1">
      <c r="A85" s="3417" t="s">
        <v>2035</v>
      </c>
      <c r="B85" s="3388" t="s">
        <v>299</v>
      </c>
      <c r="C85" s="3387"/>
      <c r="D85" s="3388" t="s">
        <v>312</v>
      </c>
      <c r="E85" s="3387"/>
      <c r="F85" s="3386" t="s">
        <v>299</v>
      </c>
      <c r="G85" s="3387"/>
      <c r="H85" s="3388" t="s">
        <v>312</v>
      </c>
      <c r="I85" s="3415"/>
      <c r="K85" s="1143"/>
      <c r="L85" s="1143"/>
      <c r="M85" s="1143"/>
      <c r="N85" s="1143"/>
      <c r="O85" s="1143"/>
      <c r="P85" s="1143"/>
      <c r="Q85" s="1143"/>
    </row>
    <row r="86" spans="1:17" customFormat="1" ht="31.5">
      <c r="A86" s="3418"/>
      <c r="B86" s="2287" t="s">
        <v>277</v>
      </c>
      <c r="C86" s="2290" t="s">
        <v>2036</v>
      </c>
      <c r="D86" s="2287" t="s">
        <v>277</v>
      </c>
      <c r="E86" s="2287" t="s">
        <v>2036</v>
      </c>
      <c r="F86" s="2287" t="s">
        <v>277</v>
      </c>
      <c r="G86" s="2290" t="s">
        <v>2031</v>
      </c>
      <c r="H86" s="2287" t="s">
        <v>277</v>
      </c>
      <c r="I86" s="2372" t="s">
        <v>2031</v>
      </c>
      <c r="K86" s="1143"/>
      <c r="L86" s="1143"/>
      <c r="M86" s="1143"/>
      <c r="N86" s="1143"/>
      <c r="O86" s="1143"/>
      <c r="P86" s="1143"/>
      <c r="Q86" s="1143"/>
    </row>
    <row r="87" spans="1:17" customFormat="1">
      <c r="A87" s="2369" t="s">
        <v>634</v>
      </c>
      <c r="B87" s="2346">
        <v>0</v>
      </c>
      <c r="C87" s="2278">
        <v>0</v>
      </c>
      <c r="D87" s="2346">
        <v>0</v>
      </c>
      <c r="E87" s="2278">
        <v>0</v>
      </c>
      <c r="F87" s="2278">
        <v>0</v>
      </c>
      <c r="G87" s="2281">
        <v>0</v>
      </c>
      <c r="H87" s="2346">
        <v>0</v>
      </c>
      <c r="I87" s="2345">
        <v>0</v>
      </c>
      <c r="K87" s="1143"/>
      <c r="L87" s="1143"/>
      <c r="M87" s="1143"/>
      <c r="N87" s="1143"/>
      <c r="O87" s="1143"/>
      <c r="P87" s="1143"/>
      <c r="Q87" s="1143"/>
    </row>
    <row r="88" spans="1:17" customFormat="1">
      <c r="A88" s="2369" t="s">
        <v>635</v>
      </c>
      <c r="B88" s="2281">
        <v>0</v>
      </c>
      <c r="C88" s="2281">
        <v>0</v>
      </c>
      <c r="D88" s="2281">
        <v>0</v>
      </c>
      <c r="E88" s="2281">
        <v>0</v>
      </c>
      <c r="F88" s="2281">
        <v>0</v>
      </c>
      <c r="G88" s="2281">
        <v>0</v>
      </c>
      <c r="H88" s="2281">
        <v>0</v>
      </c>
      <c r="I88" s="2305">
        <v>0</v>
      </c>
      <c r="K88" s="1143"/>
      <c r="L88" s="1143"/>
      <c r="M88" s="1143"/>
      <c r="N88" s="1143"/>
      <c r="O88" s="1143"/>
      <c r="P88" s="1143"/>
      <c r="Q88" s="1143"/>
    </row>
    <row r="89" spans="1:17" customFormat="1">
      <c r="A89" s="2275" t="s">
        <v>636</v>
      </c>
      <c r="B89" s="2273">
        <v>40000</v>
      </c>
      <c r="C89" s="2370">
        <v>2.9984000000000002</v>
      </c>
      <c r="D89" s="2281">
        <v>0</v>
      </c>
      <c r="E89" s="2274">
        <v>0</v>
      </c>
      <c r="F89" s="2274">
        <v>0</v>
      </c>
      <c r="G89" s="2274">
        <v>0</v>
      </c>
      <c r="H89" s="2273">
        <v>30100</v>
      </c>
      <c r="I89" s="2305">
        <v>2.7494999999999998</v>
      </c>
      <c r="K89" s="1143"/>
      <c r="L89" s="1143"/>
      <c r="M89" s="1143"/>
      <c r="N89" s="1143"/>
      <c r="O89" s="1143"/>
      <c r="P89" s="1143"/>
      <c r="Q89" s="1143"/>
    </row>
    <row r="90" spans="1:17" customFormat="1">
      <c r="A90" s="2369" t="s">
        <v>637</v>
      </c>
      <c r="B90" s="2281">
        <v>0</v>
      </c>
      <c r="C90" s="2274">
        <v>0</v>
      </c>
      <c r="D90" s="2281">
        <v>0</v>
      </c>
      <c r="E90" s="2281">
        <v>0</v>
      </c>
      <c r="F90" s="2274">
        <v>0</v>
      </c>
      <c r="G90" s="2274">
        <v>0</v>
      </c>
      <c r="H90" s="2281">
        <v>0</v>
      </c>
      <c r="I90" s="2305">
        <v>0</v>
      </c>
      <c r="K90" s="1143"/>
      <c r="L90" s="1143"/>
      <c r="M90" s="1143"/>
      <c r="N90" s="1143"/>
      <c r="O90" s="1143"/>
      <c r="P90" s="1143"/>
      <c r="Q90" s="1143"/>
    </row>
    <row r="91" spans="1:17" customFormat="1">
      <c r="A91" s="2275" t="s">
        <v>638</v>
      </c>
      <c r="B91" s="2273">
        <v>0</v>
      </c>
      <c r="C91" s="2274">
        <v>0</v>
      </c>
      <c r="D91" s="2281">
        <v>0</v>
      </c>
      <c r="E91" s="2274">
        <v>0</v>
      </c>
      <c r="F91" s="2274">
        <v>0</v>
      </c>
      <c r="G91" s="2274">
        <v>0</v>
      </c>
      <c r="H91" s="2273">
        <v>0</v>
      </c>
      <c r="I91" s="2305">
        <v>0</v>
      </c>
      <c r="K91" s="1143"/>
      <c r="L91" s="1143"/>
      <c r="M91" s="1143"/>
      <c r="N91" s="1143"/>
      <c r="O91" s="1143"/>
      <c r="P91" s="1143"/>
      <c r="Q91" s="1143"/>
    </row>
    <row r="92" spans="1:17" customFormat="1">
      <c r="A92" s="2275" t="s">
        <v>639</v>
      </c>
      <c r="B92" s="2273">
        <v>0</v>
      </c>
      <c r="C92" s="2274">
        <v>0</v>
      </c>
      <c r="D92" s="2281">
        <v>0</v>
      </c>
      <c r="E92" s="2274">
        <v>0</v>
      </c>
      <c r="F92" s="2274">
        <v>0</v>
      </c>
      <c r="G92" s="2274">
        <v>0</v>
      </c>
      <c r="H92" s="2273">
        <v>0</v>
      </c>
      <c r="I92" s="2305">
        <v>0</v>
      </c>
      <c r="K92" s="1143"/>
      <c r="L92" s="1143"/>
      <c r="M92" s="1143"/>
      <c r="N92" s="1143"/>
      <c r="O92" s="1143"/>
      <c r="P92" s="1143"/>
      <c r="Q92" s="1143"/>
    </row>
    <row r="93" spans="1:17" customFormat="1">
      <c r="A93" s="2275" t="s">
        <v>640</v>
      </c>
      <c r="B93" s="2273">
        <v>0</v>
      </c>
      <c r="C93" s="2278">
        <v>0</v>
      </c>
      <c r="D93" s="2281">
        <v>0</v>
      </c>
      <c r="E93" s="2274">
        <v>0</v>
      </c>
      <c r="F93" s="2278">
        <v>0</v>
      </c>
      <c r="G93" s="2278">
        <v>0</v>
      </c>
      <c r="H93" s="2273">
        <v>0</v>
      </c>
      <c r="I93" s="2305">
        <v>0</v>
      </c>
      <c r="K93" s="1143"/>
      <c r="L93" s="1143"/>
      <c r="M93" s="1143"/>
      <c r="N93" s="1143"/>
      <c r="O93" s="1143"/>
      <c r="P93" s="1143"/>
      <c r="Q93" s="1143"/>
    </row>
    <row r="94" spans="1:17" customFormat="1">
      <c r="A94" s="2275" t="s">
        <v>641</v>
      </c>
      <c r="B94" s="2273">
        <v>0</v>
      </c>
      <c r="C94" s="2278">
        <v>0</v>
      </c>
      <c r="D94" s="2281">
        <v>0</v>
      </c>
      <c r="E94" s="2274">
        <v>0</v>
      </c>
      <c r="F94" s="2274">
        <v>0</v>
      </c>
      <c r="G94" s="2274">
        <v>0</v>
      </c>
      <c r="H94" s="2274">
        <v>0</v>
      </c>
      <c r="I94" s="2374">
        <v>0</v>
      </c>
      <c r="K94" s="1143"/>
      <c r="L94" s="1143"/>
      <c r="M94" s="1143"/>
      <c r="N94" s="1143"/>
      <c r="O94" s="1143"/>
      <c r="P94" s="1143"/>
      <c r="Q94" s="1143"/>
    </row>
    <row r="95" spans="1:17" customFormat="1">
      <c r="A95" s="2275" t="s">
        <v>642</v>
      </c>
      <c r="B95" s="2273">
        <v>0</v>
      </c>
      <c r="C95" s="2281">
        <v>0</v>
      </c>
      <c r="D95" s="2273">
        <v>0</v>
      </c>
      <c r="E95" s="2281">
        <v>0</v>
      </c>
      <c r="F95" s="2281">
        <v>0</v>
      </c>
      <c r="G95" s="2281">
        <v>0</v>
      </c>
      <c r="H95" s="2273">
        <v>0</v>
      </c>
      <c r="I95" s="2305">
        <v>0</v>
      </c>
      <c r="K95" s="1143"/>
      <c r="L95" s="1143"/>
      <c r="M95" s="1143"/>
      <c r="N95" s="1143"/>
      <c r="O95" s="1143"/>
      <c r="P95" s="1143"/>
      <c r="Q95" s="1143"/>
    </row>
    <row r="96" spans="1:17" customFormat="1">
      <c r="A96" s="2275" t="s">
        <v>643</v>
      </c>
      <c r="B96" s="2273">
        <v>0</v>
      </c>
      <c r="C96" s="2281">
        <v>0</v>
      </c>
      <c r="D96" s="2273"/>
      <c r="E96" s="2281"/>
      <c r="F96" s="2281">
        <v>0</v>
      </c>
      <c r="G96" s="2281">
        <v>0</v>
      </c>
      <c r="H96" s="2273"/>
      <c r="I96" s="2305"/>
      <c r="K96" s="1143"/>
      <c r="L96" s="1143"/>
      <c r="M96" s="1143"/>
      <c r="N96" s="1143"/>
      <c r="O96" s="1143"/>
      <c r="P96" s="1143"/>
      <c r="Q96" s="1143"/>
    </row>
    <row r="97" spans="1:17" customFormat="1">
      <c r="A97" s="2369" t="s">
        <v>644</v>
      </c>
      <c r="B97" s="2300">
        <v>0</v>
      </c>
      <c r="C97" s="2281">
        <v>0</v>
      </c>
      <c r="D97" s="2273"/>
      <c r="E97" s="2281"/>
      <c r="F97" s="2281"/>
      <c r="G97" s="2281"/>
      <c r="H97" s="2300"/>
      <c r="I97" s="2297"/>
      <c r="K97" s="1143"/>
      <c r="L97" s="1143"/>
      <c r="M97" s="1143"/>
      <c r="N97" s="1143"/>
      <c r="O97" s="1143"/>
      <c r="P97" s="1143"/>
      <c r="Q97" s="1143"/>
    </row>
    <row r="98" spans="1:17" customFormat="1">
      <c r="A98" s="2368" t="s">
        <v>645</v>
      </c>
      <c r="B98" s="2300">
        <v>0</v>
      </c>
      <c r="C98" s="2342">
        <v>0</v>
      </c>
      <c r="D98" s="2300"/>
      <c r="E98" s="2342"/>
      <c r="F98" s="2342">
        <v>8000</v>
      </c>
      <c r="G98" s="2271">
        <v>2.9209999999999998</v>
      </c>
      <c r="H98" s="2300"/>
      <c r="I98" s="2297"/>
      <c r="K98" s="1143"/>
      <c r="L98" s="1143"/>
      <c r="M98" s="1143"/>
      <c r="N98" s="1143"/>
      <c r="O98" s="1143"/>
      <c r="P98" s="1143"/>
      <c r="Q98" s="1143"/>
    </row>
    <row r="99" spans="1:17" customFormat="1">
      <c r="A99" s="116" t="s">
        <v>250</v>
      </c>
      <c r="B99" s="2367">
        <f>SUM(B87:B98)</f>
        <v>40000</v>
      </c>
      <c r="C99" s="2340">
        <v>2.9984000000000002</v>
      </c>
      <c r="D99" s="2364">
        <f>SUM(D87:D98)</f>
        <v>0</v>
      </c>
      <c r="E99" s="2309"/>
      <c r="F99" s="2365">
        <f>SUM(F87:F98)</f>
        <v>8000</v>
      </c>
      <c r="G99" s="2309">
        <v>2.9209999999999998</v>
      </c>
      <c r="H99" s="2364">
        <f>SUM(H87:H98)</f>
        <v>30100</v>
      </c>
      <c r="I99" s="2363"/>
      <c r="J99" s="2375"/>
      <c r="K99" s="2335">
        <f>SUMPRODUCT(B87:B98,C87:C98/B99)-C99</f>
        <v>0</v>
      </c>
      <c r="L99" s="2335"/>
      <c r="M99" s="2335" t="e">
        <f>SUMPRODUCT(D87:D98,E87:E98/D99)-E99</f>
        <v>#DIV/0!</v>
      </c>
      <c r="N99" s="2335"/>
      <c r="O99" s="2362">
        <f>SUMPRODUCT(F87:F98,G87:G98/F99)-G99</f>
        <v>0</v>
      </c>
      <c r="P99" s="2335"/>
      <c r="Q99" s="2335">
        <f>SUMPRODUCT(H87:H98,I87:I98/H99)-I99</f>
        <v>2.7494999999999998</v>
      </c>
    </row>
    <row r="100" spans="1:17" customFormat="1">
      <c r="A100" s="2373"/>
      <c r="B100" s="3397" t="s">
        <v>2033</v>
      </c>
      <c r="C100" s="3398"/>
      <c r="D100" s="3398"/>
      <c r="E100" s="3399"/>
      <c r="F100" s="3397" t="s">
        <v>2069</v>
      </c>
      <c r="G100" s="3398"/>
      <c r="H100" s="3398"/>
      <c r="I100" s="3400"/>
      <c r="K100" s="2335"/>
      <c r="L100" s="2335"/>
      <c r="M100" s="2335"/>
      <c r="N100" s="2335"/>
      <c r="O100" s="2362"/>
      <c r="P100" s="2335"/>
      <c r="Q100" s="2335"/>
    </row>
    <row r="101" spans="1:17" customFormat="1">
      <c r="A101" s="3417" t="s">
        <v>2035</v>
      </c>
      <c r="B101" s="3388" t="s">
        <v>299</v>
      </c>
      <c r="C101" s="3387"/>
      <c r="D101" s="3388" t="s">
        <v>312</v>
      </c>
      <c r="E101" s="3387"/>
      <c r="F101" s="3386" t="s">
        <v>299</v>
      </c>
      <c r="G101" s="3387"/>
      <c r="H101" s="3388" t="s">
        <v>312</v>
      </c>
      <c r="I101" s="3415"/>
      <c r="K101" s="2335"/>
      <c r="L101" s="2335"/>
      <c r="M101" s="2335"/>
      <c r="N101" s="2335"/>
      <c r="O101" s="2362"/>
      <c r="P101" s="2335"/>
      <c r="Q101" s="2335"/>
    </row>
    <row r="102" spans="1:17" customFormat="1" ht="31.5">
      <c r="A102" s="3418"/>
      <c r="B102" s="2287" t="s">
        <v>277</v>
      </c>
      <c r="C102" s="2290" t="s">
        <v>2036</v>
      </c>
      <c r="D102" s="2287" t="s">
        <v>277</v>
      </c>
      <c r="E102" s="2287" t="s">
        <v>2036</v>
      </c>
      <c r="F102" s="2287" t="s">
        <v>277</v>
      </c>
      <c r="G102" s="2290" t="s">
        <v>2031</v>
      </c>
      <c r="H102" s="2287" t="s">
        <v>277</v>
      </c>
      <c r="I102" s="2372" t="s">
        <v>2031</v>
      </c>
      <c r="K102" s="2335"/>
      <c r="L102" s="2335"/>
      <c r="M102" s="2335"/>
      <c r="N102" s="2335"/>
      <c r="O102" s="2362"/>
      <c r="P102" s="2335"/>
      <c r="Q102" s="2335"/>
    </row>
    <row r="103" spans="1:17" customFormat="1">
      <c r="A103" s="2369" t="s">
        <v>634</v>
      </c>
      <c r="B103" s="2346">
        <v>0</v>
      </c>
      <c r="C103" s="2278">
        <v>0</v>
      </c>
      <c r="D103" s="2346">
        <v>0</v>
      </c>
      <c r="E103" s="2278">
        <v>0</v>
      </c>
      <c r="F103" s="2278">
        <v>0</v>
      </c>
      <c r="G103" s="2281">
        <v>0</v>
      </c>
      <c r="H103" s="2346">
        <v>0</v>
      </c>
      <c r="I103" s="2345">
        <v>0</v>
      </c>
      <c r="K103" s="2335"/>
      <c r="L103" s="2335"/>
      <c r="M103" s="2335"/>
      <c r="N103" s="2335"/>
      <c r="O103" s="2362"/>
      <c r="P103" s="2335"/>
      <c r="Q103" s="2335"/>
    </row>
    <row r="104" spans="1:17" customFormat="1">
      <c r="A104" s="2369" t="s">
        <v>635</v>
      </c>
      <c r="B104" s="2281">
        <v>0</v>
      </c>
      <c r="C104" s="2281">
        <v>0</v>
      </c>
      <c r="D104" s="2281">
        <v>0</v>
      </c>
      <c r="E104" s="2281">
        <v>0</v>
      </c>
      <c r="F104" s="2281">
        <v>0</v>
      </c>
      <c r="G104" s="2281">
        <v>0</v>
      </c>
      <c r="H104" s="2281">
        <v>0</v>
      </c>
      <c r="I104" s="2305">
        <v>0</v>
      </c>
      <c r="K104" s="2335"/>
      <c r="L104" s="2335"/>
      <c r="M104" s="2335"/>
      <c r="N104" s="2335"/>
      <c r="O104" s="2362"/>
      <c r="P104" s="2335"/>
      <c r="Q104" s="2335"/>
    </row>
    <row r="105" spans="1:17" customFormat="1">
      <c r="A105" s="2275" t="s">
        <v>636</v>
      </c>
      <c r="B105" s="2273">
        <v>85700</v>
      </c>
      <c r="C105" s="2370">
        <v>2.9747357059509918</v>
      </c>
      <c r="D105" s="2281">
        <v>44700</v>
      </c>
      <c r="E105" s="2274">
        <v>2.7490000000000001</v>
      </c>
      <c r="F105" s="2274">
        <v>0</v>
      </c>
      <c r="G105" s="2274">
        <v>0</v>
      </c>
      <c r="H105" s="2273">
        <v>78450</v>
      </c>
      <c r="I105" s="2305">
        <v>2.7324999999999999</v>
      </c>
      <c r="K105" s="2335"/>
      <c r="L105" s="2335"/>
      <c r="M105" s="2335"/>
      <c r="N105" s="2335"/>
      <c r="O105" s="2362"/>
      <c r="P105" s="2335"/>
      <c r="Q105" s="2335"/>
    </row>
    <row r="106" spans="1:17" customFormat="1">
      <c r="A106" s="2369" t="s">
        <v>637</v>
      </c>
      <c r="B106" s="2281">
        <v>16600</v>
      </c>
      <c r="C106" s="2274">
        <v>2.9954999999999998</v>
      </c>
      <c r="D106" s="2281">
        <v>0</v>
      </c>
      <c r="E106" s="2281">
        <v>0</v>
      </c>
      <c r="F106" s="2274">
        <v>0</v>
      </c>
      <c r="G106" s="2274">
        <v>0</v>
      </c>
      <c r="H106" s="2281">
        <v>0</v>
      </c>
      <c r="I106" s="2305">
        <v>0</v>
      </c>
      <c r="K106" s="2335"/>
      <c r="L106" s="2335"/>
      <c r="M106" s="2335"/>
      <c r="N106" s="2335"/>
      <c r="O106" s="2362"/>
      <c r="P106" s="2335"/>
      <c r="Q106" s="2335"/>
    </row>
    <row r="107" spans="1:17" customFormat="1">
      <c r="A107" s="2275" t="s">
        <v>638</v>
      </c>
      <c r="B107" s="2273">
        <v>0</v>
      </c>
      <c r="C107" s="2274">
        <v>0</v>
      </c>
      <c r="D107" s="2281">
        <v>0</v>
      </c>
      <c r="E107" s="2274">
        <v>0</v>
      </c>
      <c r="F107" s="2274">
        <v>0</v>
      </c>
      <c r="G107" s="2274">
        <v>0</v>
      </c>
      <c r="H107" s="2273">
        <v>3800</v>
      </c>
      <c r="I107" s="2305">
        <v>2.7423999999999999</v>
      </c>
      <c r="K107" s="2335"/>
      <c r="L107" s="2335"/>
      <c r="M107" s="2335"/>
      <c r="N107" s="2335"/>
      <c r="O107" s="2362"/>
      <c r="P107" s="2335"/>
      <c r="Q107" s="2335"/>
    </row>
    <row r="108" spans="1:17" customFormat="1">
      <c r="A108" s="2275" t="s">
        <v>639</v>
      </c>
      <c r="B108" s="2273">
        <v>0</v>
      </c>
      <c r="C108" s="2274">
        <v>0</v>
      </c>
      <c r="D108" s="2281">
        <v>0</v>
      </c>
      <c r="E108" s="2274">
        <v>0</v>
      </c>
      <c r="F108" s="2274">
        <v>0</v>
      </c>
      <c r="G108" s="2274">
        <v>0</v>
      </c>
      <c r="H108" s="2273">
        <v>0</v>
      </c>
      <c r="I108" s="2305">
        <v>0</v>
      </c>
      <c r="K108" s="2335"/>
      <c r="L108" s="2335"/>
      <c r="M108" s="2335"/>
      <c r="N108" s="2335"/>
      <c r="O108" s="2362"/>
      <c r="P108" s="2335"/>
      <c r="Q108" s="2335"/>
    </row>
    <row r="109" spans="1:17" customFormat="1">
      <c r="A109" s="2275" t="s">
        <v>640</v>
      </c>
      <c r="B109" s="2273">
        <v>0</v>
      </c>
      <c r="C109" s="2278">
        <v>0</v>
      </c>
      <c r="D109" s="2281">
        <v>0</v>
      </c>
      <c r="E109" s="2274">
        <v>0</v>
      </c>
      <c r="F109" s="2278">
        <v>0</v>
      </c>
      <c r="G109" s="2278">
        <v>0</v>
      </c>
      <c r="H109" s="2273">
        <v>0</v>
      </c>
      <c r="I109" s="2305">
        <v>0</v>
      </c>
      <c r="K109" s="2335"/>
      <c r="L109" s="2335"/>
      <c r="M109" s="2335"/>
      <c r="N109" s="2335"/>
      <c r="O109" s="2362"/>
      <c r="P109" s="2335"/>
      <c r="Q109" s="2335"/>
    </row>
    <row r="110" spans="1:17" customFormat="1">
      <c r="A110" s="2275" t="s">
        <v>641</v>
      </c>
      <c r="B110" s="2273">
        <v>0</v>
      </c>
      <c r="C110" s="2278">
        <v>0</v>
      </c>
      <c r="D110" s="2281">
        <v>0</v>
      </c>
      <c r="E110" s="2274">
        <v>0</v>
      </c>
      <c r="F110" s="2274">
        <v>0</v>
      </c>
      <c r="G110" s="2274">
        <v>0</v>
      </c>
      <c r="H110" s="2274">
        <v>0</v>
      </c>
      <c r="I110" s="2374">
        <v>0</v>
      </c>
      <c r="K110" s="2335"/>
      <c r="L110" s="2335"/>
      <c r="M110" s="2335"/>
      <c r="N110" s="2335"/>
      <c r="O110" s="2362"/>
      <c r="P110" s="2335"/>
      <c r="Q110" s="2335"/>
    </row>
    <row r="111" spans="1:17" customFormat="1">
      <c r="A111" s="2275" t="s">
        <v>642</v>
      </c>
      <c r="B111" s="2273">
        <v>0</v>
      </c>
      <c r="C111" s="2281">
        <v>0</v>
      </c>
      <c r="D111" s="2273">
        <v>0</v>
      </c>
      <c r="E111" s="2281">
        <v>0</v>
      </c>
      <c r="F111" s="2281">
        <v>0</v>
      </c>
      <c r="G111" s="2281">
        <v>0</v>
      </c>
      <c r="H111" s="2273">
        <v>0</v>
      </c>
      <c r="I111" s="2305">
        <v>0</v>
      </c>
      <c r="K111" s="2335"/>
      <c r="L111" s="2335"/>
      <c r="M111" s="2335"/>
      <c r="N111" s="2335"/>
      <c r="O111" s="2362"/>
      <c r="P111" s="2335"/>
      <c r="Q111" s="2335"/>
    </row>
    <row r="112" spans="1:17" customFormat="1">
      <c r="A112" s="2275" t="s">
        <v>643</v>
      </c>
      <c r="B112" s="2273">
        <v>0</v>
      </c>
      <c r="C112" s="2281">
        <v>0</v>
      </c>
      <c r="D112" s="2273"/>
      <c r="E112" s="2281"/>
      <c r="F112" s="2281">
        <v>0</v>
      </c>
      <c r="G112" s="2281">
        <v>0</v>
      </c>
      <c r="H112" s="2273"/>
      <c r="I112" s="2305"/>
      <c r="K112" s="2335"/>
      <c r="L112" s="2335"/>
      <c r="M112" s="2335"/>
      <c r="N112" s="2335"/>
      <c r="O112" s="2362"/>
      <c r="P112" s="2335"/>
      <c r="Q112" s="2335"/>
    </row>
    <row r="113" spans="1:17" customFormat="1">
      <c r="A113" s="2369" t="s">
        <v>644</v>
      </c>
      <c r="B113" s="2300">
        <v>0</v>
      </c>
      <c r="C113" s="2281">
        <v>0</v>
      </c>
      <c r="D113" s="2273"/>
      <c r="E113" s="2281"/>
      <c r="F113" s="2281">
        <v>0</v>
      </c>
      <c r="G113" s="2281">
        <v>0</v>
      </c>
      <c r="H113" s="2300"/>
      <c r="I113" s="2297"/>
      <c r="K113" s="2335"/>
      <c r="L113" s="2335"/>
      <c r="M113" s="2335"/>
      <c r="N113" s="2335"/>
      <c r="O113" s="2362"/>
      <c r="P113" s="2335"/>
      <c r="Q113" s="2335"/>
    </row>
    <row r="114" spans="1:17" customFormat="1">
      <c r="A114" s="2368" t="s">
        <v>645</v>
      </c>
      <c r="B114" s="2300">
        <v>0</v>
      </c>
      <c r="C114" s="2342">
        <v>0</v>
      </c>
      <c r="D114" s="2300"/>
      <c r="E114" s="2342"/>
      <c r="F114" s="2342">
        <v>0</v>
      </c>
      <c r="G114" s="2271">
        <v>0</v>
      </c>
      <c r="H114" s="2300"/>
      <c r="I114" s="2297"/>
      <c r="K114" s="2335"/>
      <c r="L114" s="2335"/>
      <c r="M114" s="2335"/>
      <c r="N114" s="2335"/>
      <c r="O114" s="2362"/>
      <c r="P114" s="2335"/>
      <c r="Q114" s="2335"/>
    </row>
    <row r="115" spans="1:17" customFormat="1">
      <c r="A115" s="116" t="s">
        <v>250</v>
      </c>
      <c r="B115" s="2367">
        <f>SUM(B103:B114)</f>
        <v>102300</v>
      </c>
      <c r="C115" s="2340">
        <v>2.9781</v>
      </c>
      <c r="D115" s="2364">
        <f>SUM(D103:D114)</f>
        <v>44700</v>
      </c>
      <c r="E115" s="2309"/>
      <c r="F115" s="2365">
        <f>SUM(F103:F114)</f>
        <v>0</v>
      </c>
      <c r="G115" s="2309"/>
      <c r="H115" s="2364">
        <f>SUM(H103:H114)</f>
        <v>82250</v>
      </c>
      <c r="I115" s="2363"/>
      <c r="K115" s="2335"/>
      <c r="L115" s="2335"/>
      <c r="M115" s="2335"/>
      <c r="N115" s="2335"/>
      <c r="O115" s="2362"/>
      <c r="P115" s="2335"/>
      <c r="Q115" s="2335"/>
    </row>
    <row r="116" spans="1:17" customFormat="1">
      <c r="A116" s="2373"/>
      <c r="B116" s="3397" t="s">
        <v>2068</v>
      </c>
      <c r="C116" s="3398"/>
      <c r="D116" s="3398"/>
      <c r="E116" s="3399"/>
      <c r="F116" s="3397" t="s">
        <v>2067</v>
      </c>
      <c r="G116" s="3398"/>
      <c r="H116" s="3398"/>
      <c r="I116" s="3400"/>
      <c r="K116" s="2335"/>
      <c r="L116" s="2335"/>
      <c r="M116" s="2335"/>
      <c r="N116" s="2335"/>
      <c r="O116" s="2362"/>
      <c r="P116" s="2335"/>
      <c r="Q116" s="2335"/>
    </row>
    <row r="117" spans="1:17" customFormat="1">
      <c r="A117" s="3417" t="s">
        <v>2035</v>
      </c>
      <c r="B117" s="3388" t="s">
        <v>299</v>
      </c>
      <c r="C117" s="3387"/>
      <c r="D117" s="3388" t="s">
        <v>312</v>
      </c>
      <c r="E117" s="3387"/>
      <c r="F117" s="3386" t="s">
        <v>299</v>
      </c>
      <c r="G117" s="3387"/>
      <c r="H117" s="3388" t="s">
        <v>312</v>
      </c>
      <c r="I117" s="3415"/>
      <c r="K117" s="2335"/>
      <c r="L117" s="2335"/>
      <c r="M117" s="2335"/>
      <c r="N117" s="2335"/>
      <c r="O117" s="2362"/>
      <c r="P117" s="2335"/>
      <c r="Q117" s="2335"/>
    </row>
    <row r="118" spans="1:17" customFormat="1" ht="31.5">
      <c r="A118" s="3418"/>
      <c r="B118" s="2287" t="s">
        <v>277</v>
      </c>
      <c r="C118" s="2290" t="s">
        <v>2036</v>
      </c>
      <c r="D118" s="2287" t="s">
        <v>277</v>
      </c>
      <c r="E118" s="2287" t="s">
        <v>2036</v>
      </c>
      <c r="F118" s="2287" t="s">
        <v>277</v>
      </c>
      <c r="G118" s="2290" t="s">
        <v>2031</v>
      </c>
      <c r="H118" s="2287" t="s">
        <v>277</v>
      </c>
      <c r="I118" s="2372" t="s">
        <v>2031</v>
      </c>
      <c r="K118" s="2335"/>
      <c r="L118" s="2335"/>
      <c r="M118" s="2335"/>
      <c r="N118" s="2335"/>
      <c r="O118" s="2362"/>
      <c r="P118" s="2335"/>
      <c r="Q118" s="2335"/>
    </row>
    <row r="119" spans="1:17" customFormat="1">
      <c r="A119" s="2369" t="s">
        <v>634</v>
      </c>
      <c r="B119" s="2346">
        <v>0</v>
      </c>
      <c r="C119" s="2278">
        <v>0</v>
      </c>
      <c r="D119" s="2346">
        <v>0</v>
      </c>
      <c r="E119" s="2278">
        <v>0</v>
      </c>
      <c r="F119" s="2280">
        <v>0</v>
      </c>
      <c r="G119" s="2280">
        <v>0</v>
      </c>
      <c r="H119" s="2371">
        <v>0</v>
      </c>
      <c r="I119" s="2345">
        <v>0</v>
      </c>
      <c r="K119" s="2335"/>
      <c r="L119" s="2335"/>
      <c r="M119" s="2335"/>
      <c r="N119" s="2335"/>
      <c r="O119" s="2362"/>
      <c r="P119" s="2335"/>
      <c r="Q119" s="2335"/>
    </row>
    <row r="120" spans="1:17" customFormat="1">
      <c r="A120" s="2369" t="s">
        <v>635</v>
      </c>
      <c r="B120" s="2281">
        <v>0</v>
      </c>
      <c r="C120" s="2281">
        <v>0</v>
      </c>
      <c r="D120" s="2281">
        <v>0</v>
      </c>
      <c r="E120" s="2281">
        <v>0</v>
      </c>
      <c r="F120" s="2273">
        <v>0</v>
      </c>
      <c r="G120" s="2273">
        <v>0</v>
      </c>
      <c r="H120" s="2273">
        <v>0</v>
      </c>
      <c r="I120" s="2273">
        <v>0</v>
      </c>
      <c r="K120" s="2335"/>
      <c r="L120" s="2335"/>
      <c r="M120" s="2335"/>
      <c r="N120" s="2335"/>
      <c r="O120" s="2362"/>
      <c r="P120" s="2335"/>
      <c r="Q120" s="2335"/>
    </row>
    <row r="121" spans="1:17" customFormat="1">
      <c r="A121" s="2275" t="s">
        <v>636</v>
      </c>
      <c r="B121" s="2273">
        <v>0</v>
      </c>
      <c r="C121" s="2370">
        <v>0</v>
      </c>
      <c r="D121" s="2281">
        <v>12500</v>
      </c>
      <c r="E121" s="2370">
        <v>2.7475000000000001</v>
      </c>
      <c r="F121" s="2315">
        <v>0</v>
      </c>
      <c r="G121" s="2315">
        <v>0</v>
      </c>
      <c r="H121" s="2315">
        <v>74550</v>
      </c>
      <c r="I121" s="2316">
        <v>2.7481</v>
      </c>
      <c r="K121" s="2335"/>
      <c r="L121" s="2335"/>
      <c r="M121" s="2335"/>
      <c r="N121" s="2335"/>
      <c r="O121" s="2362"/>
      <c r="P121" s="2335"/>
      <c r="Q121" s="2335"/>
    </row>
    <row r="122" spans="1:17" customFormat="1">
      <c r="A122" s="2369" t="s">
        <v>637</v>
      </c>
      <c r="B122" s="2281">
        <v>0</v>
      </c>
      <c r="C122" s="2370">
        <v>0</v>
      </c>
      <c r="D122" s="2281">
        <v>0</v>
      </c>
      <c r="E122" s="2281">
        <v>0</v>
      </c>
      <c r="F122" s="2273">
        <v>0</v>
      </c>
      <c r="G122" s="2273">
        <v>0</v>
      </c>
      <c r="H122" s="2273">
        <v>0</v>
      </c>
      <c r="I122" s="2273">
        <v>0</v>
      </c>
      <c r="K122" s="2335"/>
      <c r="L122" s="2335"/>
      <c r="M122" s="2335"/>
      <c r="N122" s="2335"/>
      <c r="O122" s="2362"/>
      <c r="P122" s="2335"/>
      <c r="Q122" s="2335"/>
    </row>
    <row r="123" spans="1:17" customFormat="1">
      <c r="A123" s="2275" t="s">
        <v>638</v>
      </c>
      <c r="B123" s="2273">
        <v>0</v>
      </c>
      <c r="C123" s="2274">
        <v>0</v>
      </c>
      <c r="D123" s="2281">
        <v>0</v>
      </c>
      <c r="E123" s="2274">
        <v>0</v>
      </c>
      <c r="F123" s="2273">
        <v>0</v>
      </c>
      <c r="G123" s="2273">
        <v>0</v>
      </c>
      <c r="H123" s="2273">
        <v>0</v>
      </c>
      <c r="I123" s="2273">
        <v>0</v>
      </c>
      <c r="K123" s="2335"/>
      <c r="L123" s="2335"/>
      <c r="M123" s="2335"/>
      <c r="N123" s="2335"/>
      <c r="O123" s="2362"/>
      <c r="P123" s="2335"/>
      <c r="Q123" s="2335"/>
    </row>
    <row r="124" spans="1:17" customFormat="1">
      <c r="A124" s="2275" t="s">
        <v>639</v>
      </c>
      <c r="B124" s="2273">
        <v>0</v>
      </c>
      <c r="C124" s="2274">
        <v>0</v>
      </c>
      <c r="D124" s="2281">
        <v>0</v>
      </c>
      <c r="E124" s="2274">
        <v>0</v>
      </c>
      <c r="F124" s="2273">
        <v>19200</v>
      </c>
      <c r="G124" s="2273">
        <v>2.9961000000000002</v>
      </c>
      <c r="H124" s="2273">
        <v>20000</v>
      </c>
      <c r="I124" s="2330">
        <v>2.4775</v>
      </c>
      <c r="K124" s="2335"/>
      <c r="L124" s="2335"/>
      <c r="M124" s="2335"/>
      <c r="N124" s="2335"/>
      <c r="O124" s="2362"/>
      <c r="P124" s="2335"/>
      <c r="Q124" s="2335"/>
    </row>
    <row r="125" spans="1:17" customFormat="1">
      <c r="A125" s="2275" t="s">
        <v>640</v>
      </c>
      <c r="B125" s="2273">
        <v>0</v>
      </c>
      <c r="C125" s="2278">
        <v>0</v>
      </c>
      <c r="D125" s="2281">
        <v>0</v>
      </c>
      <c r="E125" s="2274">
        <v>0</v>
      </c>
      <c r="F125" s="2273">
        <v>0</v>
      </c>
      <c r="G125" s="2273">
        <v>0</v>
      </c>
      <c r="H125" s="2273">
        <v>0</v>
      </c>
      <c r="I125" s="2273">
        <v>0</v>
      </c>
      <c r="K125" s="2335"/>
      <c r="L125" s="2335"/>
      <c r="M125" s="2335"/>
      <c r="N125" s="2335"/>
      <c r="O125" s="2362"/>
      <c r="P125" s="2335"/>
      <c r="Q125" s="2335"/>
    </row>
    <row r="126" spans="1:17" customFormat="1">
      <c r="A126" s="2275" t="s">
        <v>641</v>
      </c>
      <c r="B126" s="2273">
        <v>0</v>
      </c>
      <c r="C126" s="2278">
        <v>0</v>
      </c>
      <c r="D126" s="2281">
        <v>0</v>
      </c>
      <c r="E126" s="2274">
        <v>0</v>
      </c>
      <c r="F126" s="2273">
        <v>0</v>
      </c>
      <c r="G126" s="2273">
        <v>0</v>
      </c>
      <c r="H126" s="2273">
        <v>0</v>
      </c>
      <c r="I126" s="2273">
        <v>0</v>
      </c>
      <c r="K126" s="2335"/>
      <c r="L126" s="2335"/>
      <c r="M126" s="2335"/>
      <c r="N126" s="2335"/>
      <c r="O126" s="2362"/>
      <c r="P126" s="2335"/>
      <c r="Q126" s="2335"/>
    </row>
    <row r="127" spans="1:17" customFormat="1">
      <c r="A127" s="2275" t="s">
        <v>642</v>
      </c>
      <c r="B127" s="2273">
        <v>0</v>
      </c>
      <c r="C127" s="2281">
        <v>0</v>
      </c>
      <c r="D127" s="2273">
        <v>0</v>
      </c>
      <c r="E127" s="2281">
        <v>0</v>
      </c>
      <c r="F127" s="2315">
        <v>0</v>
      </c>
      <c r="G127" s="2316">
        <v>0</v>
      </c>
      <c r="H127" s="2315">
        <v>0</v>
      </c>
      <c r="I127" s="2316">
        <v>0</v>
      </c>
      <c r="K127" s="2335"/>
      <c r="L127" s="2335"/>
      <c r="M127" s="2335"/>
      <c r="N127" s="2335"/>
      <c r="O127" s="2362"/>
      <c r="P127" s="2335"/>
      <c r="Q127" s="2335"/>
    </row>
    <row r="128" spans="1:17" customFormat="1">
      <c r="A128" s="2275" t="s">
        <v>643</v>
      </c>
      <c r="B128" s="2273">
        <v>0</v>
      </c>
      <c r="C128" s="2281">
        <v>0</v>
      </c>
      <c r="D128" s="2273"/>
      <c r="E128" s="2281"/>
      <c r="F128" s="2273">
        <v>0</v>
      </c>
      <c r="G128" s="2273">
        <v>0</v>
      </c>
      <c r="H128" s="2273"/>
      <c r="I128" s="2273"/>
      <c r="K128" s="2335"/>
      <c r="L128" s="2335"/>
      <c r="M128" s="2335"/>
      <c r="N128" s="2335"/>
      <c r="O128" s="2362"/>
      <c r="P128" s="2335"/>
      <c r="Q128" s="2335"/>
    </row>
    <row r="129" spans="1:17" customFormat="1">
      <c r="A129" s="2369" t="s">
        <v>644</v>
      </c>
      <c r="B129" s="2300">
        <v>0</v>
      </c>
      <c r="C129" s="2281">
        <v>0</v>
      </c>
      <c r="D129" s="2273"/>
      <c r="E129" s="2281"/>
      <c r="F129" s="2311">
        <v>0</v>
      </c>
      <c r="G129" s="2310">
        <v>0</v>
      </c>
      <c r="H129" s="2311"/>
      <c r="I129" s="2310"/>
      <c r="K129" s="2335"/>
      <c r="L129" s="2335"/>
      <c r="M129" s="2335"/>
      <c r="N129" s="2335"/>
      <c r="O129" s="2362"/>
      <c r="P129" s="2335"/>
      <c r="Q129" s="2335"/>
    </row>
    <row r="130" spans="1:17" customFormat="1">
      <c r="A130" s="2368" t="s">
        <v>645</v>
      </c>
      <c r="B130" s="2300">
        <v>0</v>
      </c>
      <c r="C130" s="2342">
        <v>0</v>
      </c>
      <c r="D130" s="2300"/>
      <c r="E130" s="2342"/>
      <c r="F130" s="2273">
        <v>0</v>
      </c>
      <c r="G130" s="2273">
        <v>0</v>
      </c>
      <c r="H130" s="2273"/>
      <c r="I130" s="2273"/>
      <c r="K130" s="2335"/>
      <c r="L130" s="2335"/>
      <c r="M130" s="2335"/>
      <c r="N130" s="2335"/>
      <c r="O130" s="2362"/>
      <c r="P130" s="2335"/>
      <c r="Q130" s="2335"/>
    </row>
    <row r="131" spans="1:17" customFormat="1">
      <c r="A131" s="116" t="s">
        <v>250</v>
      </c>
      <c r="B131" s="2367">
        <f>SUM(B119:B130)</f>
        <v>0</v>
      </c>
      <c r="C131" s="2366"/>
      <c r="D131" s="2364">
        <f>SUM(D119:D130)</f>
        <v>12500</v>
      </c>
      <c r="E131" s="2309"/>
      <c r="F131" s="2365">
        <f>SUM(F119:F130)</f>
        <v>19200</v>
      </c>
      <c r="G131" s="2309">
        <v>2.9961000000000002</v>
      </c>
      <c r="H131" s="2364">
        <f>SUM(H119:H130)</f>
        <v>94550</v>
      </c>
      <c r="I131" s="2363"/>
      <c r="K131" s="2335"/>
      <c r="L131" s="2335"/>
      <c r="M131" s="2335"/>
      <c r="N131" s="2335"/>
      <c r="O131" s="2362"/>
      <c r="P131" s="2335"/>
      <c r="Q131" s="2335"/>
    </row>
    <row r="132" spans="1:17" customFormat="1">
      <c r="A132" s="3389" t="s">
        <v>2035</v>
      </c>
      <c r="B132" s="3384" t="s">
        <v>2066</v>
      </c>
      <c r="C132" s="3384"/>
      <c r="D132" s="3384"/>
      <c r="E132" s="3384"/>
      <c r="F132" s="3394" t="s">
        <v>2065</v>
      </c>
      <c r="G132" s="3395"/>
      <c r="H132" s="3395"/>
      <c r="I132" s="3396"/>
      <c r="K132" s="2335"/>
      <c r="L132" s="2335"/>
      <c r="M132" s="2335"/>
      <c r="N132" s="2335"/>
      <c r="O132" s="2362"/>
      <c r="P132" s="2335"/>
      <c r="Q132" s="2335"/>
    </row>
    <row r="133" spans="1:17" customFormat="1">
      <c r="A133" s="3390"/>
      <c r="B133" s="3388" t="s">
        <v>299</v>
      </c>
      <c r="C133" s="3387"/>
      <c r="D133" s="3388" t="s">
        <v>312</v>
      </c>
      <c r="E133" s="3387"/>
      <c r="F133" s="3401" t="s">
        <v>299</v>
      </c>
      <c r="G133" s="3386"/>
      <c r="H133" s="3401" t="s">
        <v>312</v>
      </c>
      <c r="I133" s="3412"/>
      <c r="K133" s="2335"/>
      <c r="L133" s="2335"/>
      <c r="M133" s="2335"/>
      <c r="N133" s="2335"/>
      <c r="O133" s="2362"/>
      <c r="P133" s="2335"/>
      <c r="Q133" s="2335"/>
    </row>
    <row r="134" spans="1:17" customFormat="1" ht="31.5">
      <c r="A134" s="3391"/>
      <c r="B134" s="2287" t="s">
        <v>277</v>
      </c>
      <c r="C134" s="2287" t="s">
        <v>2031</v>
      </c>
      <c r="D134" s="2287" t="s">
        <v>277</v>
      </c>
      <c r="E134" s="2287" t="s">
        <v>2031</v>
      </c>
      <c r="F134" s="2287" t="s">
        <v>277</v>
      </c>
      <c r="G134" s="2290" t="s">
        <v>2031</v>
      </c>
      <c r="H134" s="2287" t="s">
        <v>277</v>
      </c>
      <c r="I134" s="2285" t="s">
        <v>2031</v>
      </c>
      <c r="K134" s="2335"/>
      <c r="L134" s="2335"/>
      <c r="M134" s="2335"/>
      <c r="N134" s="2335"/>
      <c r="O134" s="2362"/>
      <c r="P134" s="2335"/>
      <c r="Q134" s="2335"/>
    </row>
    <row r="135" spans="1:17" customFormat="1">
      <c r="A135" s="2284" t="s">
        <v>634</v>
      </c>
      <c r="B135" s="2278">
        <v>0</v>
      </c>
      <c r="C135" s="2347">
        <v>0</v>
      </c>
      <c r="D135" s="2280">
        <v>0</v>
      </c>
      <c r="E135" s="2278">
        <v>0</v>
      </c>
      <c r="F135" s="2278">
        <v>0</v>
      </c>
      <c r="G135" s="2281">
        <v>0</v>
      </c>
      <c r="H135" s="2278">
        <v>0</v>
      </c>
      <c r="I135" s="2325">
        <v>0</v>
      </c>
      <c r="K135" s="2335"/>
      <c r="L135" s="2335"/>
      <c r="M135" s="2335"/>
      <c r="N135" s="2335"/>
      <c r="O135" s="2362"/>
      <c r="P135" s="2335"/>
      <c r="Q135" s="2335"/>
    </row>
    <row r="136" spans="1:17" customFormat="1">
      <c r="A136" s="2275" t="s">
        <v>635</v>
      </c>
      <c r="B136" s="2281">
        <v>0</v>
      </c>
      <c r="C136" s="2281">
        <v>0</v>
      </c>
      <c r="D136" s="2273">
        <v>0</v>
      </c>
      <c r="E136" s="2281">
        <v>0</v>
      </c>
      <c r="F136" s="2278">
        <v>0</v>
      </c>
      <c r="G136" s="2278">
        <v>0</v>
      </c>
      <c r="H136" s="2281">
        <v>0</v>
      </c>
      <c r="I136" s="2305">
        <v>0</v>
      </c>
      <c r="K136" s="2335"/>
      <c r="L136" s="2335"/>
      <c r="M136" s="2335"/>
      <c r="N136" s="2335"/>
      <c r="O136" s="2362"/>
      <c r="P136" s="2335"/>
      <c r="Q136" s="2335"/>
    </row>
    <row r="137" spans="1:17" customFormat="1">
      <c r="A137" s="2275" t="s">
        <v>636</v>
      </c>
      <c r="B137" s="2281">
        <v>0</v>
      </c>
      <c r="C137" s="2281">
        <v>0</v>
      </c>
      <c r="D137" s="2315">
        <v>0</v>
      </c>
      <c r="E137" s="2315">
        <v>0</v>
      </c>
      <c r="F137" s="2278">
        <v>26650</v>
      </c>
      <c r="G137" s="2278">
        <v>2.9989332082551599</v>
      </c>
      <c r="H137" s="2315">
        <v>0</v>
      </c>
      <c r="I137" s="2326">
        <v>0</v>
      </c>
      <c r="K137" s="2335"/>
      <c r="L137" s="2335"/>
      <c r="M137" s="2335"/>
      <c r="N137" s="2335"/>
      <c r="O137" s="2362"/>
      <c r="P137" s="2335"/>
      <c r="Q137" s="2335"/>
    </row>
    <row r="138" spans="1:17" customFormat="1">
      <c r="A138" s="2275" t="s">
        <v>637</v>
      </c>
      <c r="B138" s="2281">
        <v>32050</v>
      </c>
      <c r="C138" s="2281">
        <v>2.9962</v>
      </c>
      <c r="D138" s="2273">
        <v>0</v>
      </c>
      <c r="E138" s="2281">
        <v>0</v>
      </c>
      <c r="F138" s="2274">
        <v>0</v>
      </c>
      <c r="G138" s="2274">
        <v>0</v>
      </c>
      <c r="H138" s="2281">
        <v>0</v>
      </c>
      <c r="I138" s="2305">
        <v>0</v>
      </c>
      <c r="K138" s="2335"/>
      <c r="L138" s="2335"/>
      <c r="M138" s="2335"/>
      <c r="N138" s="2335"/>
      <c r="O138" s="2362"/>
      <c r="P138" s="2335"/>
      <c r="Q138" s="2335"/>
    </row>
    <row r="139" spans="1:17" customFormat="1">
      <c r="A139" s="2275" t="s">
        <v>638</v>
      </c>
      <c r="B139" s="2278">
        <v>0</v>
      </c>
      <c r="C139" s="2304">
        <v>0</v>
      </c>
      <c r="D139" s="2273">
        <v>0</v>
      </c>
      <c r="E139" s="2281">
        <v>0</v>
      </c>
      <c r="F139" s="2274">
        <v>9500</v>
      </c>
      <c r="G139" s="2274">
        <v>3</v>
      </c>
      <c r="H139" s="2281">
        <v>0</v>
      </c>
      <c r="I139" s="2305">
        <v>0</v>
      </c>
      <c r="K139" s="2335"/>
      <c r="L139" s="2335"/>
      <c r="M139" s="2335"/>
      <c r="N139" s="2335"/>
      <c r="O139" s="2362"/>
      <c r="P139" s="2335"/>
      <c r="Q139" s="2335"/>
    </row>
    <row r="140" spans="1:17" customFormat="1">
      <c r="A140" s="2275" t="s">
        <v>639</v>
      </c>
      <c r="B140" s="2278">
        <v>0</v>
      </c>
      <c r="C140" s="2302">
        <v>0</v>
      </c>
      <c r="D140" s="2280">
        <v>0</v>
      </c>
      <c r="E140" s="2278">
        <v>0</v>
      </c>
      <c r="F140" s="2274">
        <v>63550</v>
      </c>
      <c r="G140" s="2274">
        <v>2.9983</v>
      </c>
      <c r="H140" s="2281">
        <v>0</v>
      </c>
      <c r="I140" s="2305">
        <v>0</v>
      </c>
      <c r="K140" s="2335"/>
      <c r="L140" s="2335"/>
      <c r="M140" s="2335"/>
      <c r="N140" s="2335"/>
      <c r="O140" s="2362"/>
      <c r="P140" s="2335"/>
      <c r="Q140" s="2335"/>
    </row>
    <row r="141" spans="1:17" customFormat="1">
      <c r="A141" s="2275" t="s">
        <v>640</v>
      </c>
      <c r="B141" s="2278">
        <v>0</v>
      </c>
      <c r="C141" s="2304">
        <v>0</v>
      </c>
      <c r="D141" s="2273">
        <v>0</v>
      </c>
      <c r="E141" s="2281">
        <v>0</v>
      </c>
      <c r="F141" s="2278">
        <v>0</v>
      </c>
      <c r="G141" s="2278">
        <v>0</v>
      </c>
      <c r="H141" s="2281">
        <v>0</v>
      </c>
      <c r="I141" s="2305">
        <v>0</v>
      </c>
      <c r="K141" s="2335"/>
      <c r="L141" s="2335"/>
      <c r="M141" s="2335"/>
      <c r="N141" s="2335"/>
      <c r="O141" s="2362"/>
      <c r="P141" s="2335"/>
      <c r="Q141" s="2335"/>
    </row>
    <row r="142" spans="1:17" customFormat="1">
      <c r="A142" s="2275" t="s">
        <v>641</v>
      </c>
      <c r="B142" s="2278">
        <v>0</v>
      </c>
      <c r="C142" s="2304">
        <v>0</v>
      </c>
      <c r="D142" s="2273">
        <v>0</v>
      </c>
      <c r="E142" s="2281">
        <v>0</v>
      </c>
      <c r="F142" s="2274">
        <v>0</v>
      </c>
      <c r="G142" s="2274">
        <v>0</v>
      </c>
      <c r="H142" s="2281">
        <v>0</v>
      </c>
      <c r="I142" s="2305">
        <v>0</v>
      </c>
      <c r="K142" s="2335"/>
      <c r="L142" s="2335"/>
      <c r="M142" s="2335"/>
      <c r="N142" s="2335"/>
      <c r="O142" s="2362"/>
      <c r="P142" s="2335"/>
      <c r="Q142" s="2335"/>
    </row>
    <row r="143" spans="1:17" customFormat="1">
      <c r="A143" s="2275" t="s">
        <v>642</v>
      </c>
      <c r="B143" s="2344">
        <v>0</v>
      </c>
      <c r="C143" s="2344">
        <v>0</v>
      </c>
      <c r="D143" s="2343">
        <v>0</v>
      </c>
      <c r="E143" s="2344">
        <v>0</v>
      </c>
      <c r="F143" s="2281">
        <v>0</v>
      </c>
      <c r="G143" s="2281">
        <v>0</v>
      </c>
      <c r="H143" s="2281">
        <v>27800</v>
      </c>
      <c r="I143" s="2305">
        <v>2.7345000000000002</v>
      </c>
      <c r="K143" s="2335"/>
      <c r="L143" s="2335"/>
      <c r="M143" s="2335"/>
      <c r="N143" s="2335"/>
      <c r="O143" s="2362"/>
      <c r="P143" s="2335"/>
      <c r="Q143" s="2335"/>
    </row>
    <row r="144" spans="1:17" customFormat="1">
      <c r="A144" s="2275" t="s">
        <v>643</v>
      </c>
      <c r="B144" s="2344">
        <v>0</v>
      </c>
      <c r="C144" s="2343">
        <v>0</v>
      </c>
      <c r="D144" s="2343"/>
      <c r="E144" s="2344"/>
      <c r="F144" s="2281">
        <v>0</v>
      </c>
      <c r="G144" s="2281">
        <v>0</v>
      </c>
      <c r="H144" s="2281"/>
      <c r="I144" s="2305"/>
      <c r="K144" s="2335"/>
      <c r="L144" s="2335"/>
      <c r="M144" s="2335"/>
      <c r="N144" s="2335"/>
      <c r="O144" s="2362"/>
      <c r="P144" s="2335"/>
      <c r="Q144" s="2335"/>
    </row>
    <row r="145" spans="1:17" customFormat="1">
      <c r="A145" s="2275" t="s">
        <v>644</v>
      </c>
      <c r="B145" s="2300">
        <v>0</v>
      </c>
      <c r="C145" s="2312">
        <v>0</v>
      </c>
      <c r="D145" s="2300"/>
      <c r="E145" s="2300"/>
      <c r="F145" s="2281">
        <v>0</v>
      </c>
      <c r="G145" s="2281">
        <v>0</v>
      </c>
      <c r="H145" s="2273"/>
      <c r="I145" s="2325"/>
      <c r="K145" s="2335"/>
      <c r="L145" s="2335"/>
      <c r="M145" s="2335"/>
      <c r="N145" s="2335"/>
      <c r="O145" s="2362"/>
      <c r="P145" s="2335"/>
      <c r="Q145" s="2335"/>
    </row>
    <row r="146" spans="1:17" customFormat="1">
      <c r="A146" s="2313" t="s">
        <v>645</v>
      </c>
      <c r="B146" s="2300">
        <v>0</v>
      </c>
      <c r="C146" s="2312">
        <v>0</v>
      </c>
      <c r="D146" s="2300"/>
      <c r="E146" s="2299"/>
      <c r="F146" s="2342">
        <v>0</v>
      </c>
      <c r="G146" s="2342">
        <v>0</v>
      </c>
      <c r="H146" s="2273"/>
      <c r="I146" s="2325"/>
      <c r="K146" s="2335"/>
      <c r="L146" s="2335"/>
      <c r="M146" s="2335"/>
      <c r="N146" s="2335"/>
      <c r="O146" s="2362"/>
      <c r="P146" s="2335"/>
      <c r="Q146" s="2335"/>
    </row>
    <row r="147" spans="1:17" customFormat="1">
      <c r="A147" s="2296" t="s">
        <v>250</v>
      </c>
      <c r="B147" s="2341">
        <f>SUM(B135:B146)</f>
        <v>32050</v>
      </c>
      <c r="C147" s="2361">
        <v>3</v>
      </c>
      <c r="D147" s="2339">
        <f>SUM(D135:D146)</f>
        <v>0</v>
      </c>
      <c r="E147" s="2309"/>
      <c r="F147" s="2360">
        <f>SUM(F135:F146)</f>
        <v>99700</v>
      </c>
      <c r="G147" s="2322">
        <v>2.9986000000000002</v>
      </c>
      <c r="H147" s="2323">
        <f>SUM(H135:H146)</f>
        <v>27800</v>
      </c>
      <c r="I147" s="2337"/>
      <c r="K147" s="2335"/>
      <c r="L147" s="2335"/>
      <c r="M147" s="2335"/>
      <c r="N147" s="2335"/>
      <c r="O147" s="2362"/>
      <c r="P147" s="2335"/>
      <c r="Q147" s="2335"/>
    </row>
    <row r="148" spans="1:17">
      <c r="A148" s="3389" t="s">
        <v>2035</v>
      </c>
      <c r="B148" s="3384" t="s">
        <v>2064</v>
      </c>
      <c r="C148" s="3384"/>
      <c r="D148" s="3384"/>
      <c r="E148" s="3384"/>
      <c r="F148" s="3394" t="s">
        <v>2063</v>
      </c>
      <c r="G148" s="3395"/>
      <c r="H148" s="3395"/>
      <c r="I148" s="3396"/>
      <c r="K148" s="2335"/>
      <c r="L148" s="2335"/>
      <c r="M148" s="2335"/>
      <c r="N148" s="2335"/>
      <c r="O148" s="2335"/>
      <c r="P148" s="2335"/>
      <c r="Q148" s="2335"/>
    </row>
    <row r="149" spans="1:17">
      <c r="A149" s="3390"/>
      <c r="B149" s="3388" t="s">
        <v>299</v>
      </c>
      <c r="C149" s="3387"/>
      <c r="D149" s="3388" t="s">
        <v>312</v>
      </c>
      <c r="E149" s="3387"/>
      <c r="F149" s="3401" t="s">
        <v>299</v>
      </c>
      <c r="G149" s="3386"/>
      <c r="H149" s="3401" t="s">
        <v>312</v>
      </c>
      <c r="I149" s="3412"/>
      <c r="K149" s="2335"/>
      <c r="L149" s="2335"/>
      <c r="M149" s="2335"/>
      <c r="N149" s="2335"/>
      <c r="O149" s="2335"/>
      <c r="P149" s="2335"/>
      <c r="Q149" s="2335"/>
    </row>
    <row r="150" spans="1:17" ht="31.5">
      <c r="A150" s="3391"/>
      <c r="B150" s="2287" t="s">
        <v>277</v>
      </c>
      <c r="C150" s="2287" t="s">
        <v>2031</v>
      </c>
      <c r="D150" s="2287" t="s">
        <v>277</v>
      </c>
      <c r="E150" s="2287" t="s">
        <v>2031</v>
      </c>
      <c r="F150" s="2287" t="s">
        <v>277</v>
      </c>
      <c r="G150" s="2290" t="s">
        <v>2031</v>
      </c>
      <c r="H150" s="2287" t="s">
        <v>277</v>
      </c>
      <c r="I150" s="2285" t="s">
        <v>2031</v>
      </c>
      <c r="K150" s="2335"/>
      <c r="L150" s="2335"/>
      <c r="M150" s="2335"/>
      <c r="N150" s="2335"/>
      <c r="O150" s="2335"/>
      <c r="P150" s="2335"/>
      <c r="Q150" s="2335"/>
    </row>
    <row r="151" spans="1:17">
      <c r="A151" s="2284" t="s">
        <v>634</v>
      </c>
      <c r="B151" s="2278">
        <v>0</v>
      </c>
      <c r="C151" s="2281">
        <v>0</v>
      </c>
      <c r="D151" s="2318">
        <v>0</v>
      </c>
      <c r="E151" s="2319">
        <v>0</v>
      </c>
      <c r="F151" s="2346">
        <v>0</v>
      </c>
      <c r="G151" s="2345">
        <v>0</v>
      </c>
      <c r="H151" s="2318">
        <v>0</v>
      </c>
      <c r="I151" s="2319">
        <v>0</v>
      </c>
      <c r="K151" s="2335"/>
      <c r="L151" s="2335"/>
      <c r="M151" s="2335"/>
      <c r="N151" s="2335"/>
      <c r="O151" s="2335"/>
      <c r="P151" s="2335"/>
      <c r="Q151" s="2335"/>
    </row>
    <row r="152" spans="1:17">
      <c r="A152" s="2275" t="s">
        <v>635</v>
      </c>
      <c r="B152" s="2278">
        <v>0</v>
      </c>
      <c r="C152" s="2278">
        <v>0</v>
      </c>
      <c r="D152" s="2318">
        <v>0</v>
      </c>
      <c r="E152" s="2300">
        <v>0</v>
      </c>
      <c r="F152" s="2281">
        <v>0</v>
      </c>
      <c r="G152" s="2281">
        <v>0</v>
      </c>
      <c r="H152" s="2318">
        <v>0</v>
      </c>
      <c r="I152" s="2300">
        <v>0</v>
      </c>
      <c r="K152" s="2335"/>
      <c r="L152" s="2335"/>
      <c r="M152" s="2335"/>
      <c r="N152" s="2335"/>
      <c r="O152" s="2335"/>
      <c r="P152" s="2335"/>
      <c r="Q152" s="2335"/>
    </row>
    <row r="153" spans="1:17">
      <c r="A153" s="2275" t="s">
        <v>636</v>
      </c>
      <c r="B153" s="2278">
        <v>0</v>
      </c>
      <c r="C153" s="2278">
        <v>0</v>
      </c>
      <c r="D153" s="2315">
        <v>0</v>
      </c>
      <c r="E153" s="2316">
        <v>0</v>
      </c>
      <c r="F153" s="2315">
        <v>0</v>
      </c>
      <c r="G153" s="2316">
        <v>0</v>
      </c>
      <c r="H153" s="2315">
        <v>0</v>
      </c>
      <c r="I153" s="2316">
        <v>0</v>
      </c>
      <c r="K153" s="2335"/>
      <c r="L153" s="2335"/>
      <c r="M153" s="2335"/>
      <c r="N153" s="2335"/>
      <c r="O153" s="2335"/>
      <c r="P153" s="2335"/>
      <c r="Q153" s="2335"/>
    </row>
    <row r="154" spans="1:17">
      <c r="A154" s="2275" t="s">
        <v>637</v>
      </c>
      <c r="B154" s="2274">
        <v>0</v>
      </c>
      <c r="C154" s="2274">
        <v>0</v>
      </c>
      <c r="D154" s="2315">
        <v>0</v>
      </c>
      <c r="E154" s="2316">
        <v>0</v>
      </c>
      <c r="F154" s="2315">
        <v>0</v>
      </c>
      <c r="G154" s="2316">
        <v>0</v>
      </c>
      <c r="H154" s="2315">
        <v>0</v>
      </c>
      <c r="I154" s="2316">
        <v>0</v>
      </c>
      <c r="K154" s="2335"/>
      <c r="L154" s="2335"/>
      <c r="M154" s="2335"/>
      <c r="N154" s="2335"/>
      <c r="O154" s="2335"/>
      <c r="P154" s="2335"/>
      <c r="Q154" s="2335"/>
    </row>
    <row r="155" spans="1:17">
      <c r="A155" s="2275" t="s">
        <v>638</v>
      </c>
      <c r="B155" s="2274">
        <v>0</v>
      </c>
      <c r="C155" s="2274">
        <v>0</v>
      </c>
      <c r="D155" s="2315">
        <v>0</v>
      </c>
      <c r="E155" s="2316">
        <v>0</v>
      </c>
      <c r="F155" s="2315">
        <v>0</v>
      </c>
      <c r="G155" s="2316">
        <v>0</v>
      </c>
      <c r="H155" s="2315">
        <v>20250</v>
      </c>
      <c r="I155" s="2314">
        <v>2.7372999999999998</v>
      </c>
      <c r="K155" s="2335"/>
      <c r="L155" s="2335"/>
      <c r="M155" s="2335"/>
      <c r="N155" s="2335"/>
      <c r="O155" s="2335"/>
      <c r="P155" s="2335"/>
      <c r="Q155" s="2335"/>
    </row>
    <row r="156" spans="1:17">
      <c r="A156" s="2275" t="s">
        <v>639</v>
      </c>
      <c r="B156" s="2274">
        <v>0</v>
      </c>
      <c r="C156" s="2274">
        <v>0</v>
      </c>
      <c r="D156" s="2281">
        <v>25000</v>
      </c>
      <c r="E156" s="2281">
        <v>2.4891000000000001</v>
      </c>
      <c r="F156" s="2315">
        <v>0</v>
      </c>
      <c r="G156" s="2316">
        <v>0</v>
      </c>
      <c r="H156" s="2281">
        <v>0</v>
      </c>
      <c r="I156" s="2281">
        <v>0</v>
      </c>
      <c r="K156" s="2335"/>
      <c r="L156" s="2335"/>
      <c r="M156" s="2335"/>
      <c r="N156" s="2335"/>
      <c r="O156" s="2335"/>
      <c r="P156" s="2335"/>
      <c r="Q156" s="2335"/>
    </row>
    <row r="157" spans="1:17">
      <c r="A157" s="2275" t="s">
        <v>640</v>
      </c>
      <c r="B157" s="2278">
        <v>0</v>
      </c>
      <c r="C157" s="2278">
        <v>0</v>
      </c>
      <c r="D157" s="2281">
        <v>0</v>
      </c>
      <c r="E157" s="2281">
        <v>0</v>
      </c>
      <c r="F157" s="2315">
        <v>0</v>
      </c>
      <c r="G157" s="2316">
        <v>0</v>
      </c>
      <c r="H157" s="2281">
        <v>0</v>
      </c>
      <c r="I157" s="2331">
        <v>0</v>
      </c>
      <c r="K157" s="2335"/>
      <c r="L157" s="2335"/>
      <c r="M157" s="2335"/>
      <c r="N157" s="2335"/>
      <c r="O157" s="2335"/>
      <c r="P157" s="2335"/>
      <c r="Q157" s="2335"/>
    </row>
    <row r="158" spans="1:17">
      <c r="A158" s="2275" t="s">
        <v>641</v>
      </c>
      <c r="B158" s="2274">
        <v>0</v>
      </c>
      <c r="C158" s="2274">
        <v>0</v>
      </c>
      <c r="D158" s="2281">
        <v>0</v>
      </c>
      <c r="E158" s="2281">
        <v>0</v>
      </c>
      <c r="F158" s="2315">
        <v>0</v>
      </c>
      <c r="G158" s="2316">
        <v>0</v>
      </c>
      <c r="H158" s="2274">
        <v>0</v>
      </c>
      <c r="I158" s="2274">
        <v>0</v>
      </c>
      <c r="K158" s="2335"/>
      <c r="L158" s="2335"/>
      <c r="M158" s="2335"/>
      <c r="N158" s="2335"/>
      <c r="O158" s="2335"/>
      <c r="P158" s="2335"/>
      <c r="Q158" s="2335"/>
    </row>
    <row r="159" spans="1:17">
      <c r="A159" s="2275" t="s">
        <v>642</v>
      </c>
      <c r="B159" s="2281">
        <v>0</v>
      </c>
      <c r="C159" s="2281">
        <v>0</v>
      </c>
      <c r="D159" s="2273">
        <v>0</v>
      </c>
      <c r="E159" s="2273">
        <v>0</v>
      </c>
      <c r="F159" s="2315">
        <v>0</v>
      </c>
      <c r="G159" s="2316">
        <v>0</v>
      </c>
      <c r="H159" s="2315">
        <v>0</v>
      </c>
      <c r="I159" s="2316">
        <v>0</v>
      </c>
      <c r="K159" s="2335"/>
      <c r="L159" s="2335"/>
      <c r="M159" s="2335"/>
      <c r="N159" s="2335"/>
      <c r="O159" s="2335"/>
      <c r="P159" s="2335"/>
      <c r="Q159" s="2335"/>
    </row>
    <row r="160" spans="1:17">
      <c r="A160" s="2275" t="s">
        <v>643</v>
      </c>
      <c r="B160" s="2281">
        <v>0</v>
      </c>
      <c r="C160" s="2281">
        <v>0</v>
      </c>
      <c r="D160" s="2273"/>
      <c r="E160" s="2273"/>
      <c r="F160" s="2273">
        <v>0</v>
      </c>
      <c r="G160" s="2305">
        <v>0</v>
      </c>
      <c r="H160" s="2273"/>
      <c r="I160" s="2305"/>
      <c r="K160" s="2335"/>
      <c r="L160" s="2335"/>
      <c r="M160" s="2335"/>
      <c r="N160" s="2335"/>
      <c r="O160" s="2335"/>
      <c r="P160" s="2335"/>
      <c r="Q160" s="2335"/>
    </row>
    <row r="161" spans="1:17">
      <c r="A161" s="2275" t="s">
        <v>644</v>
      </c>
      <c r="B161" s="2281">
        <v>0</v>
      </c>
      <c r="C161" s="2281">
        <v>0</v>
      </c>
      <c r="D161" s="2311"/>
      <c r="E161" s="2310"/>
      <c r="F161" s="2311">
        <v>0</v>
      </c>
      <c r="G161" s="2310">
        <v>0</v>
      </c>
      <c r="H161" s="2311"/>
      <c r="I161" s="2310"/>
      <c r="K161" s="2335"/>
      <c r="L161" s="2335"/>
      <c r="M161" s="2335"/>
      <c r="N161" s="2335"/>
      <c r="O161" s="2335"/>
      <c r="P161" s="2335"/>
      <c r="Q161" s="2335"/>
    </row>
    <row r="162" spans="1:17">
      <c r="A162" s="2313" t="s">
        <v>645</v>
      </c>
      <c r="B162" s="2342">
        <v>0</v>
      </c>
      <c r="C162" s="2342">
        <v>0</v>
      </c>
      <c r="D162" s="2311"/>
      <c r="E162" s="2310"/>
      <c r="F162" s="2311">
        <v>0</v>
      </c>
      <c r="G162" s="2310">
        <v>0</v>
      </c>
      <c r="H162" s="2311"/>
      <c r="I162" s="2310"/>
      <c r="K162" s="2335"/>
      <c r="L162" s="2335"/>
      <c r="M162" s="2335"/>
      <c r="N162" s="2335"/>
      <c r="O162" s="2335"/>
      <c r="P162" s="2335"/>
      <c r="Q162" s="2335"/>
    </row>
    <row r="163" spans="1:17">
      <c r="A163" s="2296" t="s">
        <v>250</v>
      </c>
      <c r="B163" s="2341">
        <f>SUM(B151:B162)</f>
        <v>0</v>
      </c>
      <c r="C163" s="2361"/>
      <c r="D163" s="2339">
        <f>SUM(D151:D162)</f>
        <v>25000</v>
      </c>
      <c r="E163" s="2309"/>
      <c r="F163" s="2360">
        <f>SUM(F151:F162)</f>
        <v>0</v>
      </c>
      <c r="G163" s="2322"/>
      <c r="H163" s="2323">
        <f>SUM(H151:H162)</f>
        <v>20250</v>
      </c>
      <c r="I163" s="2337"/>
      <c r="K163" s="2335">
        <f>SUMPRODUCT(B183:B194,C183:C194/B195)-C195</f>
        <v>0</v>
      </c>
      <c r="L163" s="2335"/>
      <c r="M163" s="2335" t="e">
        <f>SUMPRODUCT(D183:D194,E183:E194/D195)-E195</f>
        <v>#DIV/0!</v>
      </c>
      <c r="N163" s="2335"/>
      <c r="O163" s="2335">
        <f>SUMPRODUCT(F183:F194,G183:G194/F195)-G195</f>
        <v>0</v>
      </c>
      <c r="P163" s="2335"/>
      <c r="Q163" s="2335" t="e">
        <f>SUMPRODUCT(H183:H194,I183:I194/H195)-I195</f>
        <v>#DIV/0!</v>
      </c>
    </row>
    <row r="164" spans="1:17">
      <c r="A164" s="3389" t="s">
        <v>2035</v>
      </c>
      <c r="B164" s="3394" t="s">
        <v>2062</v>
      </c>
      <c r="C164" s="3395"/>
      <c r="D164" s="3395"/>
      <c r="E164" s="3403"/>
      <c r="F164" s="3403" t="s">
        <v>2061</v>
      </c>
      <c r="G164" s="3384"/>
      <c r="H164" s="3384"/>
      <c r="I164" s="3385"/>
      <c r="K164" s="2335"/>
      <c r="L164" s="2335"/>
      <c r="M164" s="2335"/>
      <c r="N164" s="2335"/>
      <c r="O164" s="2335"/>
      <c r="P164" s="2335"/>
      <c r="Q164" s="2335"/>
    </row>
    <row r="165" spans="1:17">
      <c r="A165" s="3390"/>
      <c r="B165" s="3386" t="s">
        <v>299</v>
      </c>
      <c r="C165" s="3387"/>
      <c r="D165" s="3388" t="s">
        <v>312</v>
      </c>
      <c r="E165" s="3387"/>
      <c r="F165" s="3386" t="s">
        <v>299</v>
      </c>
      <c r="G165" s="3387"/>
      <c r="H165" s="3388" t="s">
        <v>312</v>
      </c>
      <c r="I165" s="3415"/>
      <c r="K165" s="2335"/>
      <c r="L165" s="2335"/>
      <c r="M165" s="2335"/>
      <c r="N165" s="2335"/>
      <c r="O165" s="2335"/>
      <c r="P165" s="2335"/>
      <c r="Q165" s="2335"/>
    </row>
    <row r="166" spans="1:17" ht="31.5">
      <c r="A166" s="3391"/>
      <c r="B166" s="2287" t="s">
        <v>277</v>
      </c>
      <c r="C166" s="2290" t="s">
        <v>2031</v>
      </c>
      <c r="D166" s="2287" t="s">
        <v>277</v>
      </c>
      <c r="E166" s="2287" t="s">
        <v>2031</v>
      </c>
      <c r="F166" s="2290" t="s">
        <v>277</v>
      </c>
      <c r="G166" s="2290" t="s">
        <v>2031</v>
      </c>
      <c r="H166" s="2287" t="s">
        <v>277</v>
      </c>
      <c r="I166" s="2285" t="s">
        <v>2031</v>
      </c>
      <c r="K166" s="2335"/>
      <c r="L166" s="2335"/>
      <c r="M166" s="2335"/>
      <c r="N166" s="2335"/>
      <c r="O166" s="2335"/>
      <c r="P166" s="2335"/>
      <c r="Q166" s="2335"/>
    </row>
    <row r="167" spans="1:17">
      <c r="A167" s="2284" t="s">
        <v>634</v>
      </c>
      <c r="B167" s="2281">
        <v>0</v>
      </c>
      <c r="C167" s="2304">
        <v>0</v>
      </c>
      <c r="D167" s="2274">
        <v>0</v>
      </c>
      <c r="E167" s="2307">
        <v>0</v>
      </c>
      <c r="F167" s="2357">
        <v>87800</v>
      </c>
      <c r="G167" s="2344">
        <v>2.9996</v>
      </c>
      <c r="H167" s="2356">
        <v>0</v>
      </c>
      <c r="I167" s="2359">
        <v>0</v>
      </c>
      <c r="K167" s="2335"/>
      <c r="L167" s="2335"/>
      <c r="M167" s="2335"/>
      <c r="N167" s="2335"/>
      <c r="O167" s="2335"/>
      <c r="P167" s="2335"/>
      <c r="Q167" s="2335"/>
    </row>
    <row r="168" spans="1:17">
      <c r="A168" s="2275" t="s">
        <v>635</v>
      </c>
      <c r="B168" s="2281">
        <v>0</v>
      </c>
      <c r="C168" s="2304">
        <v>0</v>
      </c>
      <c r="D168" s="2281">
        <v>0</v>
      </c>
      <c r="E168" s="2281">
        <v>0</v>
      </c>
      <c r="F168" s="2356">
        <v>336950</v>
      </c>
      <c r="G168" s="2356">
        <v>2.944</v>
      </c>
      <c r="H168" s="2281">
        <v>67900</v>
      </c>
      <c r="I168" s="2305">
        <v>2.7461000000000002</v>
      </c>
      <c r="K168" s="2335"/>
      <c r="L168" s="2335"/>
      <c r="M168" s="2335"/>
      <c r="N168" s="2335"/>
      <c r="O168" s="2335"/>
      <c r="P168" s="2335"/>
      <c r="Q168" s="2335"/>
    </row>
    <row r="169" spans="1:17">
      <c r="A169" s="2275" t="s">
        <v>636</v>
      </c>
      <c r="B169" s="2281">
        <v>0</v>
      </c>
      <c r="C169" s="2304">
        <v>0</v>
      </c>
      <c r="D169" s="2315">
        <v>0</v>
      </c>
      <c r="E169" s="2316">
        <v>0</v>
      </c>
      <c r="F169" s="2356">
        <v>13450</v>
      </c>
      <c r="G169" s="2356">
        <v>2.9983</v>
      </c>
      <c r="H169" s="2315">
        <v>0</v>
      </c>
      <c r="I169" s="2326">
        <v>0</v>
      </c>
      <c r="K169" s="2335"/>
      <c r="L169" s="2335"/>
      <c r="M169" s="2335"/>
      <c r="N169" s="2335"/>
      <c r="O169" s="2335"/>
      <c r="P169" s="2335"/>
      <c r="Q169" s="2335"/>
    </row>
    <row r="170" spans="1:17">
      <c r="A170" s="2275" t="s">
        <v>637</v>
      </c>
      <c r="B170" s="2281">
        <v>0</v>
      </c>
      <c r="C170" s="2304">
        <v>0</v>
      </c>
      <c r="D170" s="2281">
        <v>0</v>
      </c>
      <c r="E170" s="2281">
        <v>0</v>
      </c>
      <c r="F170" s="2354">
        <v>168100</v>
      </c>
      <c r="G170" s="2354">
        <v>2.9137475312314098</v>
      </c>
      <c r="H170" s="2281">
        <v>0</v>
      </c>
      <c r="I170" s="2305">
        <v>0</v>
      </c>
      <c r="K170" s="2335"/>
      <c r="L170" s="2335"/>
      <c r="M170" s="2335"/>
      <c r="N170" s="2335"/>
      <c r="O170" s="2335"/>
      <c r="P170" s="2335"/>
      <c r="Q170" s="2335"/>
    </row>
    <row r="171" spans="1:17">
      <c r="A171" s="2275" t="s">
        <v>638</v>
      </c>
      <c r="B171" s="2281">
        <v>24050</v>
      </c>
      <c r="C171" s="2304">
        <v>2.9950999999999999</v>
      </c>
      <c r="D171" s="2281">
        <v>0</v>
      </c>
      <c r="E171" s="2281">
        <v>0</v>
      </c>
      <c r="F171" s="2354">
        <v>271000</v>
      </c>
      <c r="G171" s="2354">
        <v>2.9876</v>
      </c>
      <c r="H171" s="2281">
        <v>0</v>
      </c>
      <c r="I171" s="2305">
        <v>0</v>
      </c>
      <c r="K171" s="2335"/>
      <c r="L171" s="2335"/>
      <c r="M171" s="2335"/>
      <c r="N171" s="2335"/>
      <c r="O171" s="2335"/>
      <c r="P171" s="2335"/>
      <c r="Q171" s="2335"/>
    </row>
    <row r="172" spans="1:17">
      <c r="A172" s="2275" t="s">
        <v>639</v>
      </c>
      <c r="B172" s="2281">
        <v>0</v>
      </c>
      <c r="C172" s="2304">
        <v>0</v>
      </c>
      <c r="D172" s="2280">
        <v>0</v>
      </c>
      <c r="E172" s="2302">
        <v>0</v>
      </c>
      <c r="F172" s="2355">
        <v>292050</v>
      </c>
      <c r="G172" s="2354">
        <v>2.9832000000000001</v>
      </c>
      <c r="H172" s="2281">
        <v>0</v>
      </c>
      <c r="I172" s="2305">
        <v>0</v>
      </c>
      <c r="K172" s="2358"/>
      <c r="L172" s="2335"/>
      <c r="M172" s="2335"/>
      <c r="N172" s="2335"/>
      <c r="O172" s="2335"/>
      <c r="P172" s="2335"/>
      <c r="Q172" s="2335"/>
    </row>
    <row r="173" spans="1:17">
      <c r="A173" s="2275" t="s">
        <v>640</v>
      </c>
      <c r="B173" s="2281">
        <v>11250</v>
      </c>
      <c r="C173" s="2304">
        <v>2.9988000000000001</v>
      </c>
      <c r="D173" s="2280">
        <v>0</v>
      </c>
      <c r="E173" s="2302">
        <v>0</v>
      </c>
      <c r="F173" s="2357">
        <v>311650</v>
      </c>
      <c r="G173" s="2356">
        <v>2.9982000000000002</v>
      </c>
      <c r="H173" s="2281">
        <v>0</v>
      </c>
      <c r="I173" s="2305">
        <v>0</v>
      </c>
      <c r="K173" s="2335"/>
      <c r="L173" s="2335"/>
      <c r="M173" s="2335"/>
      <c r="N173" s="2335"/>
      <c r="O173" s="2335"/>
      <c r="P173" s="2335"/>
      <c r="Q173" s="2335"/>
    </row>
    <row r="174" spans="1:17">
      <c r="A174" s="2275" t="s">
        <v>641</v>
      </c>
      <c r="B174" s="2281">
        <v>0</v>
      </c>
      <c r="C174" s="2304">
        <v>0</v>
      </c>
      <c r="D174" s="2280">
        <v>0</v>
      </c>
      <c r="E174" s="2278">
        <v>0</v>
      </c>
      <c r="F174" s="2355">
        <v>183850</v>
      </c>
      <c r="G174" s="2354">
        <v>2.9954000000000001</v>
      </c>
      <c r="H174" s="2281">
        <v>0</v>
      </c>
      <c r="I174" s="2305">
        <v>0</v>
      </c>
      <c r="K174" s="2335"/>
      <c r="L174" s="2335"/>
      <c r="M174" s="2335"/>
      <c r="N174" s="2335"/>
      <c r="O174" s="2335"/>
      <c r="P174" s="2335"/>
      <c r="Q174" s="2335"/>
    </row>
    <row r="175" spans="1:17">
      <c r="A175" s="2275" t="s">
        <v>642</v>
      </c>
      <c r="B175" s="2281">
        <v>0</v>
      </c>
      <c r="C175" s="2304">
        <v>0</v>
      </c>
      <c r="D175" s="2280">
        <v>0</v>
      </c>
      <c r="E175" s="2280">
        <v>0</v>
      </c>
      <c r="F175" s="2344">
        <v>167150</v>
      </c>
      <c r="G175" s="2344">
        <v>2.9982000000000002</v>
      </c>
      <c r="H175" s="2281">
        <v>80000</v>
      </c>
      <c r="I175" s="2305">
        <v>2.7424499999999998</v>
      </c>
      <c r="K175" s="2335"/>
      <c r="L175" s="2335"/>
      <c r="M175" s="2335"/>
      <c r="N175" s="2335"/>
      <c r="O175" s="2335"/>
      <c r="P175" s="2335"/>
      <c r="Q175" s="2335"/>
    </row>
    <row r="176" spans="1:17">
      <c r="A176" s="2275" t="s">
        <v>643</v>
      </c>
      <c r="B176" s="2281">
        <v>0</v>
      </c>
      <c r="C176" s="2302">
        <v>0</v>
      </c>
      <c r="D176" s="2280"/>
      <c r="E176" s="2280"/>
      <c r="F176" s="2344">
        <v>256600</v>
      </c>
      <c r="G176" s="2344">
        <v>2.9921000000000002</v>
      </c>
      <c r="H176" s="2281"/>
      <c r="I176" s="2305"/>
      <c r="K176" s="2335"/>
      <c r="L176" s="2335"/>
      <c r="M176" s="2335"/>
      <c r="N176" s="2335"/>
      <c r="O176" s="2335"/>
      <c r="P176" s="2335"/>
      <c r="Q176" s="2335"/>
    </row>
    <row r="177" spans="1:17">
      <c r="A177" s="2275" t="s">
        <v>644</v>
      </c>
      <c r="B177" s="2281">
        <v>0</v>
      </c>
      <c r="C177" s="2304">
        <v>0</v>
      </c>
      <c r="D177" s="2280"/>
      <c r="E177" s="2280"/>
      <c r="F177" s="2344">
        <v>296850</v>
      </c>
      <c r="G177" s="2344">
        <v>2.9373999999999998</v>
      </c>
      <c r="H177" s="2281"/>
      <c r="I177" s="2305"/>
      <c r="K177" s="2335"/>
      <c r="L177" s="2335"/>
      <c r="M177" s="2335"/>
      <c r="N177" s="2335"/>
      <c r="O177" s="2335"/>
      <c r="P177" s="2335"/>
      <c r="Q177" s="2335"/>
    </row>
    <row r="178" spans="1:17">
      <c r="A178" s="2313" t="s">
        <v>645</v>
      </c>
      <c r="B178" s="2271">
        <v>0</v>
      </c>
      <c r="C178" s="2304">
        <v>0</v>
      </c>
      <c r="D178" s="2280"/>
      <c r="E178" s="2280"/>
      <c r="F178" s="2353">
        <v>0</v>
      </c>
      <c r="G178" s="2353">
        <v>0</v>
      </c>
      <c r="H178" s="2317"/>
      <c r="I178" s="2352"/>
      <c r="K178" s="2335"/>
      <c r="L178" s="2335"/>
      <c r="M178" s="2335"/>
      <c r="N178" s="2335"/>
      <c r="O178" s="2335"/>
      <c r="P178" s="2335"/>
      <c r="Q178" s="2335"/>
    </row>
    <row r="179" spans="1:17">
      <c r="A179" s="2296" t="s">
        <v>250</v>
      </c>
      <c r="B179" s="2323">
        <f>SUM(B167:B178)</f>
        <v>35300</v>
      </c>
      <c r="C179" s="2322">
        <v>2.9988000000000001</v>
      </c>
      <c r="D179" s="2321">
        <f>SUM(D167:D178)</f>
        <v>0</v>
      </c>
      <c r="E179" s="2351"/>
      <c r="F179" s="2350">
        <f>SUM(F167:F178)</f>
        <v>2385450</v>
      </c>
      <c r="G179" s="2349">
        <v>2.9731999999999998</v>
      </c>
      <c r="H179" s="2321">
        <f>SUM(H167:H178)</f>
        <v>147900</v>
      </c>
      <c r="I179" s="2348"/>
      <c r="K179" s="2335" t="e">
        <f>SUMPRODUCT(B199:B210,C199:C210/B211)-C211</f>
        <v>#DIV/0!</v>
      </c>
      <c r="L179" s="2335"/>
      <c r="M179" s="2335">
        <f>SUMPRODUCT(D199:D210,E199:E210/D211)-E211</f>
        <v>2.7457646464646466</v>
      </c>
      <c r="N179" s="2335"/>
      <c r="O179" s="2335" t="e">
        <f>SUMPRODUCT(F199:F210,G199:G210/F211)-G211</f>
        <v>#DIV/0!</v>
      </c>
      <c r="P179" s="2335"/>
      <c r="Q179" s="2335">
        <f>SUMPRODUCT(H199:H210,I199:I210/H211)-I211</f>
        <v>2.6755469318948073</v>
      </c>
    </row>
    <row r="180" spans="1:17">
      <c r="A180" s="3389" t="s">
        <v>2035</v>
      </c>
      <c r="B180" s="3384" t="s">
        <v>2060</v>
      </c>
      <c r="C180" s="3384"/>
      <c r="D180" s="3384"/>
      <c r="E180" s="3384"/>
      <c r="F180" s="3427" t="s">
        <v>2059</v>
      </c>
      <c r="G180" s="3383"/>
      <c r="H180" s="3383"/>
      <c r="I180" s="3428"/>
      <c r="K180" s="2335"/>
      <c r="L180" s="2335"/>
      <c r="M180" s="2335"/>
      <c r="N180" s="2335"/>
      <c r="O180" s="2335"/>
      <c r="P180" s="2335"/>
      <c r="Q180" s="2335"/>
    </row>
    <row r="181" spans="1:17">
      <c r="A181" s="3390"/>
      <c r="B181" s="3386" t="s">
        <v>299</v>
      </c>
      <c r="C181" s="3387"/>
      <c r="D181" s="3388" t="s">
        <v>312</v>
      </c>
      <c r="E181" s="3387"/>
      <c r="F181" s="3386" t="s">
        <v>299</v>
      </c>
      <c r="G181" s="3387"/>
      <c r="H181" s="3388" t="s">
        <v>312</v>
      </c>
      <c r="I181" s="3387"/>
      <c r="K181" s="2335"/>
      <c r="L181" s="2335"/>
      <c r="M181" s="2335"/>
      <c r="N181" s="2335"/>
      <c r="O181" s="2335"/>
      <c r="P181" s="2335"/>
      <c r="Q181" s="2335"/>
    </row>
    <row r="182" spans="1:17" ht="31.5">
      <c r="A182" s="3391"/>
      <c r="B182" s="2287" t="s">
        <v>277</v>
      </c>
      <c r="C182" s="2290" t="s">
        <v>2031</v>
      </c>
      <c r="D182" s="2287" t="s">
        <v>277</v>
      </c>
      <c r="E182" s="2287" t="s">
        <v>2031</v>
      </c>
      <c r="F182" s="2290" t="s">
        <v>277</v>
      </c>
      <c r="G182" s="2290" t="s">
        <v>2031</v>
      </c>
      <c r="H182" s="2287" t="s">
        <v>277</v>
      </c>
      <c r="I182" s="2285" t="s">
        <v>2031</v>
      </c>
      <c r="K182" s="2335"/>
      <c r="L182" s="2335"/>
      <c r="M182" s="2335"/>
      <c r="N182" s="2335"/>
      <c r="O182" s="2335"/>
      <c r="P182" s="2335"/>
      <c r="Q182" s="2335"/>
    </row>
    <row r="183" spans="1:17">
      <c r="A183" s="2284" t="s">
        <v>634</v>
      </c>
      <c r="B183" s="2278">
        <v>0</v>
      </c>
      <c r="C183" s="2347">
        <v>0</v>
      </c>
      <c r="D183" s="2280">
        <v>0</v>
      </c>
      <c r="E183" s="2347">
        <v>0</v>
      </c>
      <c r="F183" s="2280">
        <v>0</v>
      </c>
      <c r="G183" s="2281">
        <v>0</v>
      </c>
      <c r="H183" s="2346">
        <v>0</v>
      </c>
      <c r="I183" s="2345">
        <v>0</v>
      </c>
      <c r="K183" s="2335"/>
      <c r="L183" s="2335"/>
      <c r="M183" s="2335"/>
      <c r="N183" s="2335"/>
      <c r="O183" s="2335"/>
      <c r="P183" s="2335"/>
      <c r="Q183" s="2335"/>
    </row>
    <row r="184" spans="1:17">
      <c r="A184" s="2275" t="s">
        <v>635</v>
      </c>
      <c r="B184" s="2281">
        <v>0</v>
      </c>
      <c r="C184" s="2281">
        <v>0</v>
      </c>
      <c r="D184" s="2273">
        <v>0</v>
      </c>
      <c r="E184" s="2281">
        <v>0</v>
      </c>
      <c r="F184" s="2281">
        <v>0</v>
      </c>
      <c r="G184" s="2281">
        <v>0</v>
      </c>
      <c r="H184" s="2281">
        <v>0</v>
      </c>
      <c r="I184" s="2305">
        <v>0</v>
      </c>
      <c r="K184" s="2335"/>
      <c r="L184" s="2335"/>
      <c r="M184" s="2335"/>
      <c r="N184" s="2335"/>
      <c r="O184" s="2335"/>
      <c r="P184" s="2335"/>
      <c r="Q184" s="2335"/>
    </row>
    <row r="185" spans="1:17">
      <c r="A185" s="2275" t="s">
        <v>636</v>
      </c>
      <c r="B185" s="2281">
        <v>0</v>
      </c>
      <c r="C185" s="2281">
        <v>0</v>
      </c>
      <c r="D185" s="2315">
        <v>0</v>
      </c>
      <c r="E185" s="2316">
        <v>0</v>
      </c>
      <c r="F185" s="2278">
        <v>0</v>
      </c>
      <c r="G185" s="2278">
        <v>0</v>
      </c>
      <c r="H185" s="2315">
        <v>0</v>
      </c>
      <c r="I185" s="2326">
        <v>0</v>
      </c>
      <c r="K185" s="2335"/>
      <c r="L185" s="2335"/>
      <c r="M185" s="2335"/>
      <c r="N185" s="2335"/>
      <c r="O185" s="2335"/>
      <c r="P185" s="2335"/>
      <c r="Q185" s="2335"/>
    </row>
    <row r="186" spans="1:17">
      <c r="A186" s="2275" t="s">
        <v>637</v>
      </c>
      <c r="B186" s="2281">
        <v>0</v>
      </c>
      <c r="C186" s="2281">
        <v>0</v>
      </c>
      <c r="D186" s="2273">
        <v>0</v>
      </c>
      <c r="E186" s="2281">
        <v>0</v>
      </c>
      <c r="F186" s="2278">
        <v>0</v>
      </c>
      <c r="G186" s="2278">
        <v>0</v>
      </c>
      <c r="H186" s="2315">
        <v>0</v>
      </c>
      <c r="I186" s="2326">
        <v>0</v>
      </c>
      <c r="K186" s="2335"/>
      <c r="L186" s="2335"/>
      <c r="M186" s="2335"/>
      <c r="N186" s="2335"/>
      <c r="O186" s="2335"/>
      <c r="P186" s="2335"/>
      <c r="Q186" s="2335"/>
    </row>
    <row r="187" spans="1:17">
      <c r="A187" s="2275" t="s">
        <v>638</v>
      </c>
      <c r="B187" s="2280">
        <v>0</v>
      </c>
      <c r="C187" s="2304">
        <v>0</v>
      </c>
      <c r="D187" s="2281">
        <v>0</v>
      </c>
      <c r="E187" s="2281">
        <v>0</v>
      </c>
      <c r="F187" s="2274">
        <v>0</v>
      </c>
      <c r="G187" s="2274">
        <v>0</v>
      </c>
      <c r="H187" s="2281">
        <v>0</v>
      </c>
      <c r="I187" s="2305">
        <v>0</v>
      </c>
      <c r="K187" s="2335"/>
      <c r="L187" s="2335"/>
      <c r="M187" s="2335"/>
      <c r="N187" s="2335"/>
      <c r="O187" s="2335"/>
      <c r="P187" s="2335"/>
      <c r="Q187" s="2335"/>
    </row>
    <row r="188" spans="1:17">
      <c r="A188" s="2275" t="s">
        <v>639</v>
      </c>
      <c r="B188" s="2280">
        <v>0</v>
      </c>
      <c r="C188" s="2302">
        <v>0</v>
      </c>
      <c r="D188" s="2281">
        <v>0</v>
      </c>
      <c r="E188" s="2281">
        <v>0</v>
      </c>
      <c r="F188" s="2274">
        <v>0</v>
      </c>
      <c r="G188" s="2274">
        <v>0</v>
      </c>
      <c r="H188" s="2281">
        <v>0</v>
      </c>
      <c r="I188" s="2305">
        <v>0</v>
      </c>
      <c r="K188" s="2335"/>
      <c r="L188" s="2335"/>
      <c r="M188" s="2335"/>
      <c r="N188" s="2335"/>
      <c r="O188" s="2335"/>
      <c r="P188" s="2335"/>
      <c r="Q188" s="2335"/>
    </row>
    <row r="189" spans="1:17">
      <c r="A189" s="2275" t="s">
        <v>640</v>
      </c>
      <c r="B189" s="2280">
        <v>0</v>
      </c>
      <c r="C189" s="2304">
        <v>0</v>
      </c>
      <c r="D189" s="2281">
        <v>0</v>
      </c>
      <c r="E189" s="2281">
        <v>0</v>
      </c>
      <c r="F189" s="2278">
        <v>0</v>
      </c>
      <c r="G189" s="2278">
        <v>0</v>
      </c>
      <c r="H189" s="2281">
        <v>0</v>
      </c>
      <c r="I189" s="2305">
        <v>0</v>
      </c>
      <c r="K189" s="2335"/>
      <c r="L189" s="2335"/>
      <c r="M189" s="2335"/>
      <c r="N189" s="2335"/>
      <c r="O189" s="2335"/>
      <c r="P189" s="2335"/>
      <c r="Q189" s="2335"/>
    </row>
    <row r="190" spans="1:17">
      <c r="A190" s="2275" t="s">
        <v>641</v>
      </c>
      <c r="B190" s="2280">
        <v>20200</v>
      </c>
      <c r="C190" s="2304">
        <v>2.9998999999999998</v>
      </c>
      <c r="D190" s="2281">
        <v>0</v>
      </c>
      <c r="E190" s="2281">
        <v>0</v>
      </c>
      <c r="F190" s="2274">
        <v>0</v>
      </c>
      <c r="G190" s="2274">
        <v>0</v>
      </c>
      <c r="H190" s="2281">
        <v>0</v>
      </c>
      <c r="I190" s="2305">
        <v>0</v>
      </c>
      <c r="K190" s="2335"/>
      <c r="L190" s="2335"/>
      <c r="M190" s="2335"/>
      <c r="N190" s="2335"/>
      <c r="O190" s="2335"/>
      <c r="P190" s="2335"/>
      <c r="Q190" s="2335"/>
    </row>
    <row r="191" spans="1:17">
      <c r="A191" s="2275" t="s">
        <v>642</v>
      </c>
      <c r="B191" s="2343">
        <v>0</v>
      </c>
      <c r="C191" s="2344">
        <v>0</v>
      </c>
      <c r="D191" s="2281">
        <v>0</v>
      </c>
      <c r="E191" s="2281">
        <v>0</v>
      </c>
      <c r="F191" s="2281">
        <v>31300</v>
      </c>
      <c r="G191" s="2281">
        <v>2.9998999999999998</v>
      </c>
      <c r="H191" s="2273">
        <v>0</v>
      </c>
      <c r="I191" s="2305">
        <v>0</v>
      </c>
      <c r="K191" s="2335"/>
      <c r="L191" s="2335"/>
      <c r="M191" s="2335"/>
      <c r="N191" s="2335"/>
      <c r="O191" s="2335"/>
      <c r="P191" s="2335"/>
      <c r="Q191" s="2335"/>
    </row>
    <row r="192" spans="1:17">
      <c r="A192" s="2275" t="s">
        <v>643</v>
      </c>
      <c r="B192" s="2343">
        <v>0</v>
      </c>
      <c r="C192" s="2343">
        <v>0</v>
      </c>
      <c r="D192" s="2281"/>
      <c r="E192" s="2281"/>
      <c r="F192" s="2281">
        <v>0</v>
      </c>
      <c r="G192" s="2281">
        <v>0</v>
      </c>
      <c r="H192" s="2273"/>
      <c r="I192" s="2325"/>
      <c r="K192" s="2335"/>
      <c r="L192" s="2335"/>
      <c r="M192" s="2335"/>
      <c r="N192" s="2335"/>
      <c r="O192" s="2335"/>
      <c r="P192" s="2335"/>
      <c r="Q192" s="2335"/>
    </row>
    <row r="193" spans="1:17">
      <c r="A193" s="2275" t="s">
        <v>644</v>
      </c>
      <c r="B193" s="2300">
        <v>0</v>
      </c>
      <c r="C193" s="2312">
        <v>0</v>
      </c>
      <c r="D193" s="2281"/>
      <c r="E193" s="2281"/>
      <c r="F193" s="2281">
        <v>0</v>
      </c>
      <c r="G193" s="2281">
        <v>0</v>
      </c>
      <c r="H193" s="2273"/>
      <c r="I193" s="2325"/>
      <c r="K193" s="2335"/>
      <c r="L193" s="2335"/>
      <c r="M193" s="2335"/>
      <c r="N193" s="2335"/>
      <c r="O193" s="2335"/>
      <c r="P193" s="2335"/>
      <c r="Q193" s="2335"/>
    </row>
    <row r="194" spans="1:17">
      <c r="A194" s="2313" t="s">
        <v>645</v>
      </c>
      <c r="B194" s="2300">
        <v>0</v>
      </c>
      <c r="C194" s="2312">
        <v>0</v>
      </c>
      <c r="D194" s="2300"/>
      <c r="E194" s="2312"/>
      <c r="F194" s="2342">
        <v>0</v>
      </c>
      <c r="G194" s="2271">
        <v>0</v>
      </c>
      <c r="H194" s="2300"/>
      <c r="I194" s="2297"/>
      <c r="K194" s="2335"/>
      <c r="L194" s="2335"/>
      <c r="M194" s="2335"/>
      <c r="N194" s="2335"/>
      <c r="O194" s="2335"/>
      <c r="P194" s="2335"/>
      <c r="Q194" s="2335"/>
    </row>
    <row r="195" spans="1:17">
      <c r="A195" s="2296" t="s">
        <v>250</v>
      </c>
      <c r="B195" s="2341">
        <f>SUM(B183:B194)</f>
        <v>20200</v>
      </c>
      <c r="C195" s="2340">
        <v>2.9998999999999998</v>
      </c>
      <c r="D195" s="2339">
        <f>SUM(D183:D194)</f>
        <v>0</v>
      </c>
      <c r="E195" s="2309"/>
      <c r="F195" s="2338">
        <f>SUM(F183:F194)</f>
        <v>31300</v>
      </c>
      <c r="G195" s="2322">
        <v>2.9998999999999998</v>
      </c>
      <c r="H195" s="2323">
        <f>SUM(H183:H194)</f>
        <v>0</v>
      </c>
      <c r="I195" s="2337"/>
      <c r="K195" s="2335">
        <f>SUMPRODUCT(B343:B354,C343:C354/B355)-C355</f>
        <v>0</v>
      </c>
      <c r="L195" s="2335"/>
      <c r="M195" s="2335">
        <f>SUMPRODUCT(D343:D354,E343:E354/D355)-E355</f>
        <v>0</v>
      </c>
      <c r="N195" s="2335"/>
      <c r="O195" s="2335" t="e">
        <f>SUMPRODUCT(F343:F354,G343:G354/F355)-G355</f>
        <v>#DIV/0!</v>
      </c>
      <c r="P195" s="2335"/>
      <c r="Q195" s="2335">
        <f>SUMPRODUCT(H343:H354,I343:I354/H355)-I355</f>
        <v>2.6882000000000001</v>
      </c>
    </row>
    <row r="196" spans="1:17">
      <c r="A196" s="3389" t="s">
        <v>2035</v>
      </c>
      <c r="B196" s="3383" t="s">
        <v>2058</v>
      </c>
      <c r="C196" s="3383"/>
      <c r="D196" s="3383"/>
      <c r="E196" s="3383"/>
      <c r="F196" s="3384" t="s">
        <v>2057</v>
      </c>
      <c r="G196" s="3384"/>
      <c r="H196" s="3384"/>
      <c r="I196" s="3385"/>
      <c r="K196" s="2335"/>
      <c r="L196" s="2335"/>
      <c r="M196" s="2335"/>
      <c r="N196" s="2335"/>
      <c r="O196" s="2335"/>
      <c r="P196" s="2335"/>
      <c r="Q196" s="2335"/>
    </row>
    <row r="197" spans="1:17">
      <c r="A197" s="3390"/>
      <c r="B197" s="3386" t="s">
        <v>299</v>
      </c>
      <c r="C197" s="3387"/>
      <c r="D197" s="3388" t="s">
        <v>312</v>
      </c>
      <c r="E197" s="3387"/>
      <c r="F197" s="3386" t="s">
        <v>299</v>
      </c>
      <c r="G197" s="3387"/>
      <c r="H197" s="3388" t="s">
        <v>312</v>
      </c>
      <c r="I197" s="3387"/>
      <c r="K197" s="2335"/>
      <c r="L197" s="2335"/>
      <c r="M197" s="2335"/>
      <c r="N197" s="2335"/>
      <c r="O197" s="2335"/>
      <c r="P197" s="2335"/>
      <c r="Q197" s="2335"/>
    </row>
    <row r="198" spans="1:17" ht="31.5">
      <c r="A198" s="3391"/>
      <c r="B198" s="2287" t="s">
        <v>277</v>
      </c>
      <c r="C198" s="2290" t="s">
        <v>2031</v>
      </c>
      <c r="D198" s="2287" t="s">
        <v>277</v>
      </c>
      <c r="E198" s="2290" t="s">
        <v>2031</v>
      </c>
      <c r="F198" s="2287" t="s">
        <v>277</v>
      </c>
      <c r="G198" s="2290" t="s">
        <v>2031</v>
      </c>
      <c r="H198" s="2287" t="s">
        <v>277</v>
      </c>
      <c r="I198" s="2285" t="s">
        <v>2031</v>
      </c>
      <c r="K198" s="2335"/>
      <c r="L198" s="2335"/>
      <c r="M198" s="2335"/>
      <c r="N198" s="2335"/>
      <c r="O198" s="2335"/>
      <c r="P198" s="2335"/>
      <c r="Q198" s="2335"/>
    </row>
    <row r="199" spans="1:17">
      <c r="A199" s="2284" t="s">
        <v>634</v>
      </c>
      <c r="B199" s="2278">
        <v>0</v>
      </c>
      <c r="C199" s="2329">
        <v>0</v>
      </c>
      <c r="D199" s="2328">
        <v>13650</v>
      </c>
      <c r="E199" s="2273">
        <v>2.7494999999999998</v>
      </c>
      <c r="F199" s="2281">
        <v>0</v>
      </c>
      <c r="G199" s="2304">
        <v>0</v>
      </c>
      <c r="H199" s="2274">
        <v>41100</v>
      </c>
      <c r="I199" s="2306">
        <v>2.7467000000000001</v>
      </c>
      <c r="K199" s="2335"/>
      <c r="L199" s="2335"/>
      <c r="M199" s="2335"/>
      <c r="N199" s="2335"/>
      <c r="O199" s="2335"/>
      <c r="P199" s="2335"/>
      <c r="Q199" s="2335"/>
    </row>
    <row r="200" spans="1:17">
      <c r="A200" s="2275" t="s">
        <v>635</v>
      </c>
      <c r="B200" s="2281">
        <v>0</v>
      </c>
      <c r="C200" s="2281">
        <v>0</v>
      </c>
      <c r="D200" s="2281">
        <v>90300</v>
      </c>
      <c r="E200" s="2281">
        <v>2.7452000000000001</v>
      </c>
      <c r="F200" s="2281">
        <v>0</v>
      </c>
      <c r="G200" s="2304">
        <v>0</v>
      </c>
      <c r="H200" s="2281">
        <v>0</v>
      </c>
      <c r="I200" s="2305">
        <v>0</v>
      </c>
      <c r="J200" s="2334"/>
      <c r="K200" s="2335"/>
      <c r="L200" s="2335"/>
      <c r="M200" s="2336"/>
      <c r="N200" s="2335"/>
      <c r="O200" s="2335"/>
      <c r="P200" s="2335"/>
      <c r="Q200" s="2335"/>
    </row>
    <row r="201" spans="1:17">
      <c r="A201" s="2275" t="s">
        <v>636</v>
      </c>
      <c r="B201" s="2278">
        <v>0</v>
      </c>
      <c r="C201" s="2278">
        <v>0</v>
      </c>
      <c r="D201" s="2315">
        <v>0</v>
      </c>
      <c r="E201" s="2316">
        <v>0</v>
      </c>
      <c r="F201" s="2281">
        <v>0</v>
      </c>
      <c r="G201" s="2304">
        <v>0</v>
      </c>
      <c r="H201" s="2281">
        <v>0</v>
      </c>
      <c r="I201" s="2282">
        <v>0</v>
      </c>
      <c r="K201" s="2335"/>
      <c r="L201" s="2335"/>
      <c r="M201" s="2335"/>
      <c r="N201" s="2335"/>
      <c r="O201" s="2335"/>
      <c r="P201" s="2335"/>
      <c r="Q201" s="2335"/>
    </row>
    <row r="202" spans="1:17">
      <c r="A202" s="2275" t="s">
        <v>637</v>
      </c>
      <c r="B202" s="2274">
        <v>0</v>
      </c>
      <c r="C202" s="2274">
        <v>0</v>
      </c>
      <c r="D202" s="2315">
        <v>0</v>
      </c>
      <c r="E202" s="2316">
        <v>0</v>
      </c>
      <c r="F202" s="2281">
        <v>0</v>
      </c>
      <c r="G202" s="2304">
        <v>0</v>
      </c>
      <c r="H202" s="2281">
        <v>0</v>
      </c>
      <c r="I202" s="2282">
        <v>0</v>
      </c>
      <c r="K202" s="2335" t="s">
        <v>36</v>
      </c>
      <c r="L202" s="2335"/>
      <c r="M202" s="2335"/>
      <c r="N202" s="2335"/>
      <c r="O202" s="2335"/>
      <c r="P202" s="2335"/>
      <c r="Q202" s="2335"/>
    </row>
    <row r="203" spans="1:17">
      <c r="A203" s="2275" t="s">
        <v>638</v>
      </c>
      <c r="B203" s="2274">
        <v>0</v>
      </c>
      <c r="C203" s="2274">
        <v>0</v>
      </c>
      <c r="D203" s="2281">
        <v>0</v>
      </c>
      <c r="E203" s="2281">
        <v>0</v>
      </c>
      <c r="F203" s="2281">
        <v>0</v>
      </c>
      <c r="G203" s="2304">
        <v>0</v>
      </c>
      <c r="H203" s="2281">
        <v>60000</v>
      </c>
      <c r="I203" s="2282">
        <v>2.5722</v>
      </c>
      <c r="K203" s="2335"/>
      <c r="L203" s="2335"/>
      <c r="M203" s="2335"/>
      <c r="N203" s="2335"/>
      <c r="O203" s="2335"/>
      <c r="P203" s="2335"/>
      <c r="Q203" s="2335"/>
    </row>
    <row r="204" spans="1:17">
      <c r="A204" s="2275" t="s">
        <v>639</v>
      </c>
      <c r="B204" s="2274">
        <v>0</v>
      </c>
      <c r="C204" s="2274">
        <v>0</v>
      </c>
      <c r="D204" s="2281">
        <v>0</v>
      </c>
      <c r="E204" s="2281">
        <v>0</v>
      </c>
      <c r="F204" s="2281">
        <v>0</v>
      </c>
      <c r="G204" s="2304">
        <v>0</v>
      </c>
      <c r="H204" s="2281">
        <v>0</v>
      </c>
      <c r="I204" s="2282">
        <v>0</v>
      </c>
      <c r="K204" s="2335"/>
      <c r="L204" s="2335"/>
      <c r="M204" s="2335"/>
      <c r="N204" s="2335"/>
      <c r="O204" s="2335"/>
      <c r="P204" s="2335"/>
      <c r="Q204" s="2335"/>
    </row>
    <row r="205" spans="1:17">
      <c r="A205" s="2275" t="s">
        <v>640</v>
      </c>
      <c r="B205" s="2278">
        <v>0</v>
      </c>
      <c r="C205" s="2278">
        <v>0</v>
      </c>
      <c r="D205" s="2281">
        <v>0</v>
      </c>
      <c r="E205" s="2281">
        <v>0</v>
      </c>
      <c r="F205" s="2281">
        <v>0</v>
      </c>
      <c r="G205" s="2304">
        <v>0</v>
      </c>
      <c r="H205" s="2280">
        <v>0</v>
      </c>
      <c r="I205" s="2301">
        <v>0</v>
      </c>
      <c r="K205" s="2335"/>
      <c r="L205" s="2335"/>
      <c r="M205" s="2335"/>
      <c r="N205" s="2335"/>
      <c r="O205" s="2335"/>
      <c r="P205" s="2335"/>
      <c r="Q205" s="2335"/>
    </row>
    <row r="206" spans="1:17">
      <c r="A206" s="2275" t="s">
        <v>641</v>
      </c>
      <c r="B206" s="2274">
        <v>0</v>
      </c>
      <c r="C206" s="2274">
        <v>0</v>
      </c>
      <c r="D206" s="2281">
        <v>0</v>
      </c>
      <c r="E206" s="2281">
        <v>0</v>
      </c>
      <c r="F206" s="2281">
        <v>0</v>
      </c>
      <c r="G206" s="2304">
        <v>0</v>
      </c>
      <c r="H206" s="2280">
        <v>28800</v>
      </c>
      <c r="I206" s="2327">
        <v>2.7465999999999999</v>
      </c>
      <c r="K206" s="2335"/>
      <c r="L206" s="2335"/>
      <c r="M206" s="2335"/>
      <c r="N206" s="2335"/>
      <c r="O206" s="2335"/>
      <c r="P206" s="2335"/>
      <c r="Q206" s="2335"/>
    </row>
    <row r="207" spans="1:17">
      <c r="A207" s="2275" t="s">
        <v>642</v>
      </c>
      <c r="B207" s="2281">
        <v>0</v>
      </c>
      <c r="C207" s="2281">
        <v>0</v>
      </c>
      <c r="D207" s="2273">
        <v>0</v>
      </c>
      <c r="E207" s="2273">
        <v>0</v>
      </c>
      <c r="F207" s="2281">
        <v>0</v>
      </c>
      <c r="G207" s="2304">
        <v>0</v>
      </c>
      <c r="H207" s="2315">
        <v>18400</v>
      </c>
      <c r="I207" s="2326">
        <v>2.7423999999999999</v>
      </c>
      <c r="K207" s="2335"/>
      <c r="L207" s="2335"/>
      <c r="M207" s="2335"/>
      <c r="N207" s="2335"/>
      <c r="O207" s="2335"/>
      <c r="P207" s="2335"/>
      <c r="Q207" s="2335"/>
    </row>
    <row r="208" spans="1:17">
      <c r="A208" s="2275" t="s">
        <v>643</v>
      </c>
      <c r="B208" s="2281">
        <v>0</v>
      </c>
      <c r="C208" s="2281">
        <v>0</v>
      </c>
      <c r="D208" s="2273"/>
      <c r="E208" s="2273"/>
      <c r="F208" s="2281">
        <v>0</v>
      </c>
      <c r="G208" s="2304">
        <v>0</v>
      </c>
      <c r="H208" s="2280"/>
      <c r="I208" s="2325"/>
      <c r="K208" s="2335"/>
      <c r="L208" s="2335"/>
      <c r="M208" s="2335"/>
      <c r="N208" s="2335"/>
      <c r="O208" s="2335"/>
      <c r="P208" s="2335"/>
      <c r="Q208" s="2335"/>
    </row>
    <row r="209" spans="1:20">
      <c r="A209" s="2275" t="s">
        <v>644</v>
      </c>
      <c r="B209" s="2281">
        <v>0</v>
      </c>
      <c r="C209" s="2281">
        <v>0</v>
      </c>
      <c r="D209" s="2273"/>
      <c r="E209" s="2273"/>
      <c r="F209" s="2281">
        <v>0</v>
      </c>
      <c r="G209" s="2304">
        <v>0</v>
      </c>
      <c r="H209" s="2280"/>
      <c r="I209" s="2305"/>
      <c r="K209" s="2335"/>
      <c r="L209" s="2335"/>
      <c r="M209" s="2335"/>
      <c r="N209" s="2335"/>
      <c r="O209" s="2335"/>
      <c r="P209" s="2335"/>
      <c r="Q209" s="2335"/>
    </row>
    <row r="210" spans="1:20">
      <c r="A210" s="2313" t="s">
        <v>645</v>
      </c>
      <c r="B210" s="2271">
        <v>0</v>
      </c>
      <c r="C210" s="2271">
        <v>0</v>
      </c>
      <c r="D210" s="2300"/>
      <c r="E210" s="2312"/>
      <c r="F210" s="2281">
        <v>0</v>
      </c>
      <c r="G210" s="2304">
        <v>0</v>
      </c>
      <c r="H210" s="2280"/>
      <c r="I210" s="2324"/>
      <c r="K210" s="2335"/>
      <c r="L210" s="2335"/>
      <c r="M210" s="2335"/>
      <c r="N210" s="2335"/>
      <c r="O210" s="2335"/>
      <c r="P210" s="2335"/>
      <c r="Q210" s="2335"/>
    </row>
    <row r="211" spans="1:20">
      <c r="A211" s="2296" t="s">
        <v>250</v>
      </c>
      <c r="B211" s="194">
        <f>SUM(B199:B210)</f>
        <v>0</v>
      </c>
      <c r="C211" s="2322">
        <v>0</v>
      </c>
      <c r="D211" s="2323">
        <f>SUM(D199:D210)</f>
        <v>103950</v>
      </c>
      <c r="E211" s="2322"/>
      <c r="F211" s="2323">
        <f>SUM(F199:F210)</f>
        <v>0</v>
      </c>
      <c r="G211" s="2322">
        <v>0</v>
      </c>
      <c r="H211" s="2321">
        <f>SUM(H199:H210)</f>
        <v>148300</v>
      </c>
      <c r="I211" s="2291"/>
      <c r="K211" s="2335">
        <f>SUMPRODUCT(B359:B370,C359:C370/B371)-C371</f>
        <v>0</v>
      </c>
      <c r="L211" s="2336"/>
      <c r="M211" s="2335">
        <f>SUMPRODUCT(D359:D370,E359:E370/D371)-E371</f>
        <v>4.4950000000000001</v>
      </c>
      <c r="N211" s="2335"/>
      <c r="O211" s="2336" t="e">
        <f>SUMPRODUCT(F359:F370,G359:G370/F371)-G371</f>
        <v>#DIV/0!</v>
      </c>
      <c r="P211" s="2335"/>
      <c r="Q211" s="2335" t="e">
        <f>SUMPRODUCT(H359:H370,I359:I370/H371)-I371</f>
        <v>#DIV/0!</v>
      </c>
      <c r="T211" s="169" t="s">
        <v>1542</v>
      </c>
    </row>
    <row r="212" spans="1:20" ht="15.75" customHeight="1">
      <c r="A212" s="3389" t="s">
        <v>2035</v>
      </c>
      <c r="B212" s="3383" t="s">
        <v>2056</v>
      </c>
      <c r="C212" s="3383"/>
      <c r="D212" s="3383"/>
      <c r="E212" s="3383"/>
      <c r="F212" s="3384" t="s">
        <v>2055</v>
      </c>
      <c r="G212" s="3384"/>
      <c r="H212" s="3384"/>
      <c r="I212" s="3385"/>
      <c r="K212" s="2335"/>
      <c r="L212" s="2335"/>
      <c r="M212" s="2335"/>
      <c r="N212" s="2335"/>
      <c r="O212" s="2335"/>
      <c r="P212" s="2335"/>
      <c r="Q212" s="2335"/>
    </row>
    <row r="213" spans="1:20">
      <c r="A213" s="3390"/>
      <c r="B213" s="3386" t="s">
        <v>299</v>
      </c>
      <c r="C213" s="3387"/>
      <c r="D213" s="3388" t="s">
        <v>312</v>
      </c>
      <c r="E213" s="3387"/>
      <c r="F213" s="3386" t="s">
        <v>299</v>
      </c>
      <c r="G213" s="3387"/>
      <c r="H213" s="3388" t="s">
        <v>312</v>
      </c>
      <c r="I213" s="3387"/>
      <c r="K213" s="2335"/>
      <c r="L213" s="2335"/>
      <c r="M213" s="2335"/>
      <c r="N213" s="2335"/>
      <c r="O213" s="2335"/>
      <c r="P213" s="2335"/>
      <c r="Q213" s="2335"/>
    </row>
    <row r="214" spans="1:20" ht="31.5">
      <c r="A214" s="3391"/>
      <c r="B214" s="2287" t="s">
        <v>277</v>
      </c>
      <c r="C214" s="2290" t="s">
        <v>2031</v>
      </c>
      <c r="D214" s="2287" t="s">
        <v>277</v>
      </c>
      <c r="E214" s="2290" t="s">
        <v>2031</v>
      </c>
      <c r="F214" s="2287" t="s">
        <v>277</v>
      </c>
      <c r="G214" s="2290" t="s">
        <v>2031</v>
      </c>
      <c r="H214" s="2287" t="s">
        <v>277</v>
      </c>
      <c r="I214" s="2285" t="s">
        <v>2031</v>
      </c>
      <c r="K214" s="2335"/>
      <c r="L214" s="2335"/>
      <c r="M214" s="2335"/>
      <c r="N214" s="2335"/>
      <c r="O214" s="2335"/>
      <c r="P214" s="2335"/>
      <c r="Q214" s="2335"/>
    </row>
    <row r="215" spans="1:20">
      <c r="A215" s="2284" t="s">
        <v>634</v>
      </c>
      <c r="B215" s="2278">
        <v>0</v>
      </c>
      <c r="C215" s="2329">
        <v>0</v>
      </c>
      <c r="D215" s="2328"/>
      <c r="E215" s="2273"/>
      <c r="F215" s="2281">
        <v>0</v>
      </c>
      <c r="G215" s="2304">
        <v>0</v>
      </c>
      <c r="H215" s="2274">
        <v>15500</v>
      </c>
      <c r="I215" s="2306">
        <v>2.7334000000000001</v>
      </c>
      <c r="K215" s="2335"/>
      <c r="L215" s="2335"/>
      <c r="M215" s="2335"/>
      <c r="N215" s="2335"/>
      <c r="O215" s="2335"/>
      <c r="P215" s="2335"/>
      <c r="Q215" s="2335"/>
    </row>
    <row r="216" spans="1:20">
      <c r="A216" s="2275" t="s">
        <v>635</v>
      </c>
      <c r="B216" s="2281">
        <v>0</v>
      </c>
      <c r="C216" s="2281">
        <v>0</v>
      </c>
      <c r="D216" s="2281">
        <v>60000</v>
      </c>
      <c r="E216" s="2281">
        <v>2.7444999999999999</v>
      </c>
      <c r="F216" s="2281">
        <v>0</v>
      </c>
      <c r="G216" s="2304">
        <v>0</v>
      </c>
      <c r="H216" s="2281">
        <v>0</v>
      </c>
      <c r="I216" s="2305">
        <v>0</v>
      </c>
      <c r="K216" s="2335"/>
      <c r="L216" s="2335"/>
      <c r="M216" s="2335"/>
      <c r="N216" s="2335"/>
      <c r="O216" s="2335"/>
      <c r="P216" s="2335"/>
      <c r="Q216" s="2335"/>
    </row>
    <row r="217" spans="1:20">
      <c r="A217" s="2275" t="s">
        <v>636</v>
      </c>
      <c r="B217" s="2278">
        <v>0</v>
      </c>
      <c r="C217" s="2278">
        <v>0</v>
      </c>
      <c r="D217" s="2315">
        <v>0</v>
      </c>
      <c r="E217" s="2316">
        <v>0</v>
      </c>
      <c r="F217" s="2281">
        <v>0</v>
      </c>
      <c r="G217" s="2304">
        <v>0</v>
      </c>
      <c r="H217" s="2281">
        <v>0</v>
      </c>
      <c r="I217" s="2282">
        <v>0</v>
      </c>
      <c r="K217" s="2335"/>
      <c r="L217" s="2335"/>
      <c r="M217" s="2335"/>
      <c r="N217" s="2335"/>
      <c r="O217" s="2335"/>
      <c r="P217" s="2335"/>
      <c r="Q217" s="2335"/>
    </row>
    <row r="218" spans="1:20">
      <c r="A218" s="2275" t="s">
        <v>637</v>
      </c>
      <c r="B218" s="2274">
        <v>0</v>
      </c>
      <c r="C218" s="2274">
        <v>0</v>
      </c>
      <c r="D218" s="2315">
        <v>0</v>
      </c>
      <c r="E218" s="2316">
        <v>0</v>
      </c>
      <c r="F218" s="2281">
        <v>0</v>
      </c>
      <c r="G218" s="2304">
        <v>0</v>
      </c>
      <c r="H218" s="2281">
        <v>0</v>
      </c>
      <c r="I218" s="2282">
        <v>0</v>
      </c>
      <c r="K218" s="2335"/>
      <c r="L218" s="2335"/>
      <c r="M218" s="2335"/>
      <c r="N218" s="2335"/>
      <c r="O218" s="2335"/>
      <c r="P218" s="2335"/>
      <c r="Q218" s="2335"/>
    </row>
    <row r="219" spans="1:20">
      <c r="A219" s="2275" t="s">
        <v>638</v>
      </c>
      <c r="B219" s="2274">
        <v>0</v>
      </c>
      <c r="C219" s="2274">
        <v>0</v>
      </c>
      <c r="D219" s="2281">
        <v>0</v>
      </c>
      <c r="E219" s="2281">
        <v>0</v>
      </c>
      <c r="F219" s="2281">
        <v>0</v>
      </c>
      <c r="G219" s="2304">
        <v>0</v>
      </c>
      <c r="H219" s="2281">
        <v>40000</v>
      </c>
      <c r="I219" s="2282">
        <v>2.7008000000000001</v>
      </c>
      <c r="K219" s="2335"/>
      <c r="L219" s="2335"/>
      <c r="M219" s="2335"/>
      <c r="N219" s="2335"/>
      <c r="O219" s="2335"/>
      <c r="P219" s="2335"/>
      <c r="Q219" s="2335"/>
    </row>
    <row r="220" spans="1:20">
      <c r="A220" s="2275" t="s">
        <v>639</v>
      </c>
      <c r="B220" s="2274">
        <v>0</v>
      </c>
      <c r="C220" s="2274">
        <v>0</v>
      </c>
      <c r="D220" s="2281">
        <v>0</v>
      </c>
      <c r="E220" s="2281">
        <v>0</v>
      </c>
      <c r="F220" s="2281">
        <v>0</v>
      </c>
      <c r="G220" s="2304">
        <v>0</v>
      </c>
      <c r="H220" s="2281">
        <v>0</v>
      </c>
      <c r="I220" s="2282">
        <v>0</v>
      </c>
      <c r="K220" s="2335"/>
      <c r="L220" s="2335"/>
      <c r="M220" s="2335"/>
      <c r="N220" s="2335"/>
      <c r="O220" s="2335"/>
      <c r="P220" s="2335"/>
      <c r="Q220" s="2335"/>
    </row>
    <row r="221" spans="1:20">
      <c r="A221" s="2275" t="s">
        <v>640</v>
      </c>
      <c r="B221" s="2278">
        <v>0</v>
      </c>
      <c r="C221" s="2278">
        <v>0</v>
      </c>
      <c r="D221" s="2281">
        <v>0</v>
      </c>
      <c r="E221" s="2281">
        <v>0</v>
      </c>
      <c r="F221" s="2281">
        <v>0</v>
      </c>
      <c r="G221" s="2304">
        <v>0</v>
      </c>
      <c r="H221" s="2280">
        <v>0</v>
      </c>
      <c r="I221" s="2301">
        <v>0</v>
      </c>
      <c r="K221" s="2335"/>
      <c r="L221" s="2335"/>
      <c r="M221" s="2335"/>
      <c r="N221" s="2335"/>
      <c r="O221" s="2335"/>
      <c r="P221" s="2335"/>
      <c r="Q221" s="2335"/>
    </row>
    <row r="222" spans="1:20">
      <c r="A222" s="2275" t="s">
        <v>641</v>
      </c>
      <c r="B222" s="2274">
        <v>0</v>
      </c>
      <c r="C222" s="2274">
        <v>0</v>
      </c>
      <c r="D222" s="2281">
        <v>0</v>
      </c>
      <c r="E222" s="2281">
        <v>0</v>
      </c>
      <c r="F222" s="2281">
        <v>0</v>
      </c>
      <c r="G222" s="2304">
        <v>0</v>
      </c>
      <c r="H222" s="2280">
        <v>0</v>
      </c>
      <c r="I222" s="2327">
        <v>0</v>
      </c>
      <c r="K222" s="2335"/>
      <c r="L222" s="2335"/>
      <c r="M222" s="2335"/>
      <c r="N222" s="2335"/>
      <c r="O222" s="2335"/>
      <c r="P222" s="2335"/>
      <c r="Q222" s="2335"/>
    </row>
    <row r="223" spans="1:20">
      <c r="A223" s="2275" t="s">
        <v>642</v>
      </c>
      <c r="B223" s="2281">
        <v>0</v>
      </c>
      <c r="C223" s="2281">
        <v>0</v>
      </c>
      <c r="D223" s="2273"/>
      <c r="E223" s="2273"/>
      <c r="F223" s="2281">
        <v>0</v>
      </c>
      <c r="G223" s="2304">
        <v>0</v>
      </c>
      <c r="H223" s="2315">
        <v>0</v>
      </c>
      <c r="I223" s="2326">
        <v>0</v>
      </c>
      <c r="K223" s="2335"/>
      <c r="L223" s="2335"/>
      <c r="M223" s="2335"/>
      <c r="N223" s="2335"/>
      <c r="O223" s="2335"/>
      <c r="P223" s="2335"/>
      <c r="Q223" s="2335"/>
    </row>
    <row r="224" spans="1:20">
      <c r="A224" s="2275" t="s">
        <v>643</v>
      </c>
      <c r="B224" s="2281">
        <v>0</v>
      </c>
      <c r="C224" s="2281">
        <v>0</v>
      </c>
      <c r="D224" s="2273"/>
      <c r="E224" s="2273"/>
      <c r="F224" s="2281">
        <v>0</v>
      </c>
      <c r="G224" s="2304">
        <v>0</v>
      </c>
      <c r="H224" s="2280"/>
      <c r="I224" s="2325"/>
      <c r="K224" s="2335"/>
      <c r="L224" s="2335"/>
      <c r="M224" s="2335"/>
      <c r="N224" s="2335"/>
      <c r="O224" s="2335"/>
      <c r="P224" s="2335"/>
      <c r="Q224" s="2335"/>
    </row>
    <row r="225" spans="1:17">
      <c r="A225" s="2275" t="s">
        <v>644</v>
      </c>
      <c r="B225" s="2281">
        <v>0</v>
      </c>
      <c r="C225" s="2281">
        <v>0</v>
      </c>
      <c r="D225" s="2273"/>
      <c r="E225" s="2273"/>
      <c r="F225" s="2281">
        <v>0</v>
      </c>
      <c r="G225" s="2304">
        <v>0</v>
      </c>
      <c r="H225" s="2280"/>
      <c r="I225" s="2305"/>
      <c r="K225" s="2335"/>
      <c r="L225" s="2335"/>
      <c r="M225" s="2335"/>
      <c r="N225" s="2335"/>
      <c r="O225" s="2335"/>
      <c r="P225" s="2335"/>
      <c r="Q225" s="2335"/>
    </row>
    <row r="226" spans="1:17">
      <c r="A226" s="2313" t="s">
        <v>645</v>
      </c>
      <c r="B226" s="2271">
        <v>0</v>
      </c>
      <c r="C226" s="2271">
        <v>0</v>
      </c>
      <c r="D226" s="2300"/>
      <c r="E226" s="2312"/>
      <c r="F226" s="2281">
        <v>81150</v>
      </c>
      <c r="G226" s="2304">
        <v>2.9963000000000002</v>
      </c>
      <c r="H226" s="2280"/>
      <c r="I226" s="2324"/>
      <c r="K226" s="2335"/>
      <c r="L226" s="2335"/>
      <c r="M226" s="2335"/>
      <c r="N226" s="2335"/>
      <c r="O226" s="2335"/>
      <c r="P226" s="2335"/>
      <c r="Q226" s="2335"/>
    </row>
    <row r="227" spans="1:17">
      <c r="A227" s="2296" t="s">
        <v>250</v>
      </c>
      <c r="B227" s="194">
        <f>SUM(B215:B226)</f>
        <v>0</v>
      </c>
      <c r="C227" s="2322">
        <v>0</v>
      </c>
      <c r="D227" s="2323">
        <f>SUM(D215:D226)</f>
        <v>60000</v>
      </c>
      <c r="E227" s="2322"/>
      <c r="F227" s="2323">
        <f>SUM(F215:F226)</f>
        <v>81150</v>
      </c>
      <c r="G227" s="2322">
        <v>0</v>
      </c>
      <c r="H227" s="2321">
        <f>SUM(H215:H226)</f>
        <v>55500</v>
      </c>
      <c r="I227" s="2291"/>
      <c r="K227" s="2335"/>
      <c r="L227" s="2335"/>
      <c r="M227" s="2335"/>
      <c r="N227" s="2335"/>
      <c r="O227" s="2335"/>
      <c r="P227" s="2335"/>
      <c r="Q227" s="2335"/>
    </row>
    <row r="228" spans="1:17">
      <c r="A228" s="3389" t="s">
        <v>2035</v>
      </c>
      <c r="B228" s="3383" t="s">
        <v>2054</v>
      </c>
      <c r="C228" s="3383"/>
      <c r="D228" s="3383"/>
      <c r="E228" s="3383"/>
      <c r="F228" s="3384" t="s">
        <v>2053</v>
      </c>
      <c r="G228" s="3384"/>
      <c r="H228" s="3384"/>
      <c r="I228" s="3385"/>
      <c r="K228" s="2335" t="e">
        <f>SUMPRODUCT(B376:B387,C376:C387/B388)-C388</f>
        <v>#DIV/0!</v>
      </c>
      <c r="L228" s="2335"/>
      <c r="M228" s="2335" t="e">
        <f>SUMPRODUCT(D376:D387,E376:E387/D388)-E388</f>
        <v>#DIV/0!</v>
      </c>
      <c r="N228" s="2335"/>
      <c r="O228" s="2335" t="e">
        <f>SUMPRODUCT(F376:F387,G376:G387/F388)-G388</f>
        <v>#DIV/0!</v>
      </c>
      <c r="P228" s="2335"/>
      <c r="Q228" s="2335" t="e">
        <f>SUMPRODUCT(H376:H387,I376:I387/H388)-I388</f>
        <v>#DIV/0!</v>
      </c>
    </row>
    <row r="229" spans="1:17" customFormat="1">
      <c r="A229" s="3390"/>
      <c r="B229" s="3386" t="s">
        <v>299</v>
      </c>
      <c r="C229" s="3387"/>
      <c r="D229" s="3388" t="s">
        <v>312</v>
      </c>
      <c r="E229" s="3387"/>
      <c r="F229" s="3386" t="s">
        <v>299</v>
      </c>
      <c r="G229" s="3387"/>
      <c r="H229" s="3388" t="s">
        <v>312</v>
      </c>
      <c r="I229" s="3387"/>
    </row>
    <row r="230" spans="1:17" customFormat="1" ht="31.5">
      <c r="A230" s="3391"/>
      <c r="B230" s="2287" t="s">
        <v>277</v>
      </c>
      <c r="C230" s="2290" t="s">
        <v>2031</v>
      </c>
      <c r="D230" s="2287" t="s">
        <v>277</v>
      </c>
      <c r="E230" s="2290" t="s">
        <v>2031</v>
      </c>
      <c r="F230" s="2287" t="s">
        <v>277</v>
      </c>
      <c r="G230" s="2290" t="s">
        <v>2031</v>
      </c>
      <c r="H230" s="2287" t="s">
        <v>277</v>
      </c>
      <c r="I230" s="2285" t="s">
        <v>2031</v>
      </c>
    </row>
    <row r="231" spans="1:17">
      <c r="A231" s="2284" t="s">
        <v>634</v>
      </c>
      <c r="B231" s="2278">
        <v>0</v>
      </c>
      <c r="C231" s="2329">
        <v>0</v>
      </c>
      <c r="D231" s="2328">
        <v>107650</v>
      </c>
      <c r="E231" s="2273">
        <v>2.7395999999999998</v>
      </c>
      <c r="F231" s="2281">
        <v>0</v>
      </c>
      <c r="G231" s="2304">
        <v>0</v>
      </c>
      <c r="H231" s="2274">
        <v>78250</v>
      </c>
      <c r="I231" s="2306">
        <v>2.7465000000000002</v>
      </c>
    </row>
    <row r="232" spans="1:17" hidden="1">
      <c r="A232" s="2275" t="s">
        <v>635</v>
      </c>
      <c r="B232" s="2281">
        <v>0</v>
      </c>
      <c r="C232" s="2281">
        <v>0</v>
      </c>
      <c r="D232" s="2281">
        <v>0</v>
      </c>
      <c r="E232" s="2281">
        <v>0</v>
      </c>
      <c r="F232" s="2281">
        <v>0</v>
      </c>
      <c r="G232" s="2304">
        <v>0</v>
      </c>
      <c r="H232" s="2281">
        <v>0</v>
      </c>
      <c r="I232" s="2305">
        <v>0</v>
      </c>
    </row>
    <row r="233" spans="1:17">
      <c r="A233" s="2275" t="s">
        <v>636</v>
      </c>
      <c r="B233" s="2278">
        <v>0</v>
      </c>
      <c r="C233" s="2278">
        <v>0</v>
      </c>
      <c r="D233" s="2315">
        <v>0</v>
      </c>
      <c r="E233" s="2316">
        <v>0</v>
      </c>
      <c r="F233" s="2281">
        <v>0</v>
      </c>
      <c r="G233" s="2304">
        <v>0</v>
      </c>
      <c r="H233" s="2281">
        <v>0</v>
      </c>
      <c r="I233" s="2282">
        <v>0</v>
      </c>
    </row>
    <row r="234" spans="1:17">
      <c r="A234" s="2275" t="s">
        <v>637</v>
      </c>
      <c r="B234" s="2274">
        <v>0</v>
      </c>
      <c r="C234" s="2274">
        <v>0</v>
      </c>
      <c r="D234" s="2315">
        <v>90000</v>
      </c>
      <c r="E234" s="2316">
        <v>2.7279</v>
      </c>
      <c r="F234" s="2281">
        <v>0</v>
      </c>
      <c r="G234" s="2304">
        <v>0</v>
      </c>
      <c r="H234" s="2281">
        <v>0</v>
      </c>
      <c r="I234" s="2282">
        <v>0</v>
      </c>
      <c r="J234"/>
    </row>
    <row r="235" spans="1:17">
      <c r="A235" s="2275" t="s">
        <v>638</v>
      </c>
      <c r="B235" s="2274">
        <v>0</v>
      </c>
      <c r="C235" s="2274">
        <v>0</v>
      </c>
      <c r="D235" s="2281">
        <v>30000</v>
      </c>
      <c r="E235" s="2281">
        <v>2.7477</v>
      </c>
      <c r="F235" s="2281">
        <v>0</v>
      </c>
      <c r="G235" s="2304">
        <v>0</v>
      </c>
      <c r="H235" s="2281">
        <v>0</v>
      </c>
      <c r="I235" s="2282">
        <v>0</v>
      </c>
      <c r="J235"/>
    </row>
    <row r="236" spans="1:17">
      <c r="A236" s="2275" t="s">
        <v>639</v>
      </c>
      <c r="B236" s="2274">
        <v>0</v>
      </c>
      <c r="C236" s="2274">
        <v>0</v>
      </c>
      <c r="D236" s="2281">
        <v>0</v>
      </c>
      <c r="E236" s="2281">
        <v>0</v>
      </c>
      <c r="F236" s="2281">
        <v>0</v>
      </c>
      <c r="G236" s="2304">
        <v>0</v>
      </c>
      <c r="H236" s="2281">
        <v>0</v>
      </c>
      <c r="I236" s="2282">
        <v>0</v>
      </c>
      <c r="J236"/>
    </row>
    <row r="237" spans="1:17">
      <c r="A237" s="2275" t="s">
        <v>640</v>
      </c>
      <c r="B237" s="2278">
        <v>0</v>
      </c>
      <c r="C237" s="2278">
        <v>0</v>
      </c>
      <c r="D237" s="2281">
        <v>50000</v>
      </c>
      <c r="E237" s="2281">
        <v>2.7132999999999998</v>
      </c>
      <c r="F237" s="2281">
        <v>0</v>
      </c>
      <c r="G237" s="2304">
        <v>0</v>
      </c>
      <c r="H237" s="2280">
        <v>0</v>
      </c>
      <c r="I237" s="2301">
        <v>0</v>
      </c>
      <c r="J237"/>
    </row>
    <row r="238" spans="1:17">
      <c r="A238" s="2275" t="s">
        <v>641</v>
      </c>
      <c r="B238" s="2274">
        <v>0</v>
      </c>
      <c r="C238" s="2274">
        <v>0</v>
      </c>
      <c r="D238" s="2281">
        <v>0</v>
      </c>
      <c r="E238" s="2281">
        <v>0</v>
      </c>
      <c r="F238" s="2281">
        <v>0</v>
      </c>
      <c r="G238" s="2304">
        <v>0</v>
      </c>
      <c r="H238" s="2280">
        <v>0</v>
      </c>
      <c r="I238" s="2327">
        <v>0</v>
      </c>
    </row>
    <row r="239" spans="1:17">
      <c r="A239" s="2275" t="s">
        <v>642</v>
      </c>
      <c r="B239" s="2281">
        <v>0</v>
      </c>
      <c r="C239" s="2281">
        <v>0</v>
      </c>
      <c r="D239" s="2273">
        <v>0</v>
      </c>
      <c r="E239" s="2273">
        <v>0</v>
      </c>
      <c r="F239" s="2281">
        <v>0</v>
      </c>
      <c r="G239" s="2304">
        <v>0</v>
      </c>
      <c r="H239" s="2315">
        <v>93700</v>
      </c>
      <c r="I239" s="2326">
        <v>2.7389721451440767</v>
      </c>
    </row>
    <row r="240" spans="1:17">
      <c r="A240" s="2275" t="s">
        <v>643</v>
      </c>
      <c r="B240" s="2281">
        <v>0</v>
      </c>
      <c r="C240" s="2281">
        <v>0</v>
      </c>
      <c r="D240" s="2273"/>
      <c r="E240" s="2273"/>
      <c r="F240" s="2281">
        <v>0</v>
      </c>
      <c r="G240" s="2304">
        <v>0</v>
      </c>
      <c r="H240" s="2280"/>
      <c r="I240" s="2325"/>
    </row>
    <row r="241" spans="1:19">
      <c r="A241" s="2275" t="s">
        <v>644</v>
      </c>
      <c r="B241" s="2281">
        <v>19300</v>
      </c>
      <c r="C241" s="2281">
        <v>2.9935</v>
      </c>
      <c r="D241" s="2273"/>
      <c r="E241" s="2273"/>
      <c r="F241" s="2281">
        <v>0</v>
      </c>
      <c r="G241" s="2304">
        <v>0</v>
      </c>
      <c r="H241" s="2280"/>
      <c r="I241" s="2305"/>
    </row>
    <row r="242" spans="1:19">
      <c r="A242" s="2313" t="s">
        <v>645</v>
      </c>
      <c r="B242" s="2271">
        <v>131600</v>
      </c>
      <c r="C242" s="2271">
        <v>2.9979</v>
      </c>
      <c r="D242" s="2300"/>
      <c r="E242" s="2312"/>
      <c r="F242" s="2281">
        <v>0</v>
      </c>
      <c r="G242" s="2304">
        <v>0</v>
      </c>
      <c r="H242" s="2280"/>
      <c r="I242" s="2324"/>
      <c r="S242" s="2334"/>
    </row>
    <row r="243" spans="1:19">
      <c r="A243" s="2296" t="s">
        <v>250</v>
      </c>
      <c r="B243" s="194">
        <f>SUM(B231:B242)</f>
        <v>150900</v>
      </c>
      <c r="C243" s="2322">
        <v>2.9973000000000001</v>
      </c>
      <c r="D243" s="2323">
        <f>SUM(D231:D242)</f>
        <v>277650</v>
      </c>
      <c r="E243" s="2322"/>
      <c r="F243" s="2323">
        <f>SUM(F231:F242)</f>
        <v>0</v>
      </c>
      <c r="G243" s="2322">
        <v>0</v>
      </c>
      <c r="H243" s="2321">
        <f>SUM(H231:H242)</f>
        <v>171950</v>
      </c>
      <c r="I243" s="2291"/>
      <c r="J243" s="2320"/>
    </row>
    <row r="244" spans="1:19">
      <c r="A244" s="3389" t="s">
        <v>2035</v>
      </c>
      <c r="B244" s="3383" t="s">
        <v>2052</v>
      </c>
      <c r="C244" s="3383"/>
      <c r="D244" s="3383"/>
      <c r="E244" s="3383"/>
      <c r="F244" s="3384" t="s">
        <v>2051</v>
      </c>
      <c r="G244" s="3384"/>
      <c r="H244" s="3384"/>
      <c r="I244" s="3385"/>
      <c r="J244" s="2320"/>
    </row>
    <row r="245" spans="1:19">
      <c r="A245" s="3390"/>
      <c r="B245" s="3386" t="s">
        <v>299</v>
      </c>
      <c r="C245" s="3387"/>
      <c r="D245" s="3388" t="s">
        <v>312</v>
      </c>
      <c r="E245" s="3387"/>
      <c r="F245" s="3386" t="s">
        <v>299</v>
      </c>
      <c r="G245" s="3387"/>
      <c r="H245" s="3388" t="s">
        <v>312</v>
      </c>
      <c r="I245" s="3387"/>
      <c r="J245" s="2320"/>
    </row>
    <row r="246" spans="1:19" ht="31.5">
      <c r="A246" s="3391"/>
      <c r="B246" s="2287" t="s">
        <v>277</v>
      </c>
      <c r="C246" s="2290" t="s">
        <v>2031</v>
      </c>
      <c r="D246" s="2287" t="s">
        <v>277</v>
      </c>
      <c r="E246" s="2290" t="s">
        <v>2031</v>
      </c>
      <c r="F246" s="2287" t="s">
        <v>277</v>
      </c>
      <c r="G246" s="2290" t="s">
        <v>2031</v>
      </c>
      <c r="H246" s="2287" t="s">
        <v>277</v>
      </c>
      <c r="I246" s="2285" t="s">
        <v>2031</v>
      </c>
      <c r="J246" s="2320"/>
    </row>
    <row r="247" spans="1:19">
      <c r="A247" s="2284" t="s">
        <v>634</v>
      </c>
      <c r="B247" s="2278">
        <v>0</v>
      </c>
      <c r="C247" s="2329">
        <v>0</v>
      </c>
      <c r="D247" s="2328">
        <v>0</v>
      </c>
      <c r="E247" s="2273">
        <v>0</v>
      </c>
      <c r="F247" s="2281">
        <v>0</v>
      </c>
      <c r="G247" s="2304">
        <v>0</v>
      </c>
      <c r="H247" s="2274">
        <v>0</v>
      </c>
      <c r="I247" s="2306">
        <v>0</v>
      </c>
      <c r="J247" s="2320"/>
    </row>
    <row r="248" spans="1:19">
      <c r="A248" s="2275" t="s">
        <v>635</v>
      </c>
      <c r="B248" s="2281">
        <v>0</v>
      </c>
      <c r="C248" s="2281">
        <v>0</v>
      </c>
      <c r="D248" s="2281"/>
      <c r="E248" s="2281"/>
      <c r="F248" s="2281">
        <v>0</v>
      </c>
      <c r="G248" s="2304">
        <v>0</v>
      </c>
      <c r="H248" s="2281">
        <v>0</v>
      </c>
      <c r="I248" s="2305">
        <v>0</v>
      </c>
      <c r="J248" s="2320"/>
    </row>
    <row r="249" spans="1:19">
      <c r="A249" s="2275" t="s">
        <v>636</v>
      </c>
      <c r="B249" s="2278">
        <v>0</v>
      </c>
      <c r="C249" s="2278">
        <v>0</v>
      </c>
      <c r="D249" s="2315">
        <v>0</v>
      </c>
      <c r="E249" s="2316">
        <v>0</v>
      </c>
      <c r="F249" s="2281">
        <v>0</v>
      </c>
      <c r="G249" s="2304">
        <v>0</v>
      </c>
      <c r="H249" s="2281">
        <v>0</v>
      </c>
      <c r="I249" s="2282">
        <v>0</v>
      </c>
      <c r="J249" s="2320"/>
    </row>
    <row r="250" spans="1:19">
      <c r="A250" s="2275" t="s">
        <v>637</v>
      </c>
      <c r="B250" s="2274">
        <v>0</v>
      </c>
      <c r="C250" s="2274">
        <v>0</v>
      </c>
      <c r="D250" s="2315">
        <v>0</v>
      </c>
      <c r="E250" s="2316">
        <v>0</v>
      </c>
      <c r="F250" s="2281">
        <v>0</v>
      </c>
      <c r="G250" s="2304">
        <v>0</v>
      </c>
      <c r="H250" s="2281">
        <v>80000</v>
      </c>
      <c r="I250" s="2282">
        <v>2.7303999999999999</v>
      </c>
      <c r="J250" s="2320"/>
    </row>
    <row r="251" spans="1:19">
      <c r="A251" s="2275" t="s">
        <v>638</v>
      </c>
      <c r="B251" s="2274">
        <v>0</v>
      </c>
      <c r="C251" s="2274">
        <v>0</v>
      </c>
      <c r="D251" s="2281">
        <v>0</v>
      </c>
      <c r="E251" s="2281">
        <v>0</v>
      </c>
      <c r="F251" s="2281">
        <v>0</v>
      </c>
      <c r="G251" s="2304">
        <v>0</v>
      </c>
      <c r="H251" s="2281">
        <v>129450</v>
      </c>
      <c r="I251" s="2282">
        <v>2.6793</v>
      </c>
      <c r="J251" s="2320"/>
    </row>
    <row r="252" spans="1:19">
      <c r="A252" s="2275" t="s">
        <v>639</v>
      </c>
      <c r="B252" s="2274">
        <v>0</v>
      </c>
      <c r="C252" s="2274">
        <v>0</v>
      </c>
      <c r="D252" s="2281">
        <v>0</v>
      </c>
      <c r="E252" s="2281">
        <v>0</v>
      </c>
      <c r="F252" s="2281">
        <v>0</v>
      </c>
      <c r="G252" s="2304">
        <v>0</v>
      </c>
      <c r="H252" s="2281">
        <v>32500</v>
      </c>
      <c r="I252" s="2282">
        <v>2.7229000000000001</v>
      </c>
      <c r="J252" s="2320"/>
    </row>
    <row r="253" spans="1:19">
      <c r="A253" s="2275" t="s">
        <v>640</v>
      </c>
      <c r="B253" s="2278">
        <v>0</v>
      </c>
      <c r="C253" s="2278">
        <v>0</v>
      </c>
      <c r="D253" s="2281">
        <v>34400</v>
      </c>
      <c r="E253" s="2281">
        <v>2.7448000000000001</v>
      </c>
      <c r="F253" s="2281">
        <v>0</v>
      </c>
      <c r="G253" s="2304">
        <v>0</v>
      </c>
      <c r="H253" s="2280">
        <v>18350</v>
      </c>
      <c r="I253" s="2301">
        <v>2.7345000000000002</v>
      </c>
      <c r="J253" s="2320"/>
    </row>
    <row r="254" spans="1:19">
      <c r="A254" s="2275" t="s">
        <v>641</v>
      </c>
      <c r="B254" s="2274">
        <v>0</v>
      </c>
      <c r="C254" s="2274">
        <v>0</v>
      </c>
      <c r="D254" s="2281">
        <v>0</v>
      </c>
      <c r="E254" s="2281">
        <v>0</v>
      </c>
      <c r="F254" s="2281">
        <v>0</v>
      </c>
      <c r="G254" s="2304">
        <v>0</v>
      </c>
      <c r="H254" s="2280">
        <v>0</v>
      </c>
      <c r="I254" s="2327">
        <v>0</v>
      </c>
      <c r="J254" s="2320"/>
    </row>
    <row r="255" spans="1:19">
      <c r="A255" s="2275" t="s">
        <v>642</v>
      </c>
      <c r="B255" s="2281">
        <v>0</v>
      </c>
      <c r="C255" s="2281">
        <v>0</v>
      </c>
      <c r="D255" s="2273">
        <v>0</v>
      </c>
      <c r="E255" s="2273">
        <v>0</v>
      </c>
      <c r="F255" s="2281">
        <v>0</v>
      </c>
      <c r="G255" s="2304">
        <v>0</v>
      </c>
      <c r="H255" s="2315">
        <v>0</v>
      </c>
      <c r="I255" s="2326">
        <v>0</v>
      </c>
      <c r="J255" s="2320"/>
    </row>
    <row r="256" spans="1:19">
      <c r="A256" s="2275" t="s">
        <v>643</v>
      </c>
      <c r="B256" s="2281">
        <v>0</v>
      </c>
      <c r="C256" s="2281">
        <v>0</v>
      </c>
      <c r="D256" s="2273"/>
      <c r="E256" s="2273"/>
      <c r="F256" s="2281">
        <v>0</v>
      </c>
      <c r="G256" s="2304">
        <v>0</v>
      </c>
      <c r="H256" s="2280"/>
      <c r="I256" s="2325"/>
      <c r="J256" s="2320"/>
    </row>
    <row r="257" spans="1:10">
      <c r="A257" s="2275" t="s">
        <v>644</v>
      </c>
      <c r="B257" s="2281">
        <v>0</v>
      </c>
      <c r="C257" s="2281">
        <v>0</v>
      </c>
      <c r="D257" s="2273"/>
      <c r="E257" s="2273"/>
      <c r="F257" s="2281">
        <v>0</v>
      </c>
      <c r="G257" s="2304">
        <v>0</v>
      </c>
      <c r="H257" s="2280"/>
      <c r="I257" s="2305"/>
      <c r="J257" s="2320"/>
    </row>
    <row r="258" spans="1:10">
      <c r="A258" s="2313" t="s">
        <v>645</v>
      </c>
      <c r="B258" s="2271">
        <v>137400</v>
      </c>
      <c r="C258" s="2271">
        <v>2.9967999999999999</v>
      </c>
      <c r="D258" s="2300"/>
      <c r="E258" s="2312"/>
      <c r="F258" s="2281">
        <v>0</v>
      </c>
      <c r="G258" s="2304">
        <v>0</v>
      </c>
      <c r="H258" s="2280"/>
      <c r="I258" s="2324"/>
      <c r="J258" s="2320"/>
    </row>
    <row r="259" spans="1:10">
      <c r="A259" s="2296" t="s">
        <v>250</v>
      </c>
      <c r="B259" s="194">
        <f>SUM(B247:B258)</f>
        <v>137400</v>
      </c>
      <c r="C259" s="2322">
        <v>2.9967999999999999</v>
      </c>
      <c r="D259" s="2323">
        <f>SUM(D247:D258)</f>
        <v>34400</v>
      </c>
      <c r="E259" s="2322"/>
      <c r="F259" s="2323">
        <f>SUM(F247:F258)</f>
        <v>0</v>
      </c>
      <c r="G259" s="2322">
        <v>0</v>
      </c>
      <c r="H259" s="2321">
        <f>SUM(H247:H258)</f>
        <v>260300</v>
      </c>
      <c r="I259" s="2291"/>
      <c r="J259" s="2320"/>
    </row>
    <row r="260" spans="1:10">
      <c r="A260" s="3389" t="s">
        <v>2035</v>
      </c>
      <c r="B260" s="3383" t="s">
        <v>2050</v>
      </c>
      <c r="C260" s="3383"/>
      <c r="D260" s="3383"/>
      <c r="E260" s="3383"/>
      <c r="F260" s="3384" t="s">
        <v>2049</v>
      </c>
      <c r="G260" s="3384"/>
      <c r="H260" s="3384"/>
      <c r="I260" s="3385"/>
    </row>
    <row r="261" spans="1:10">
      <c r="A261" s="3390"/>
      <c r="B261" s="3386" t="s">
        <v>299</v>
      </c>
      <c r="C261" s="3387"/>
      <c r="D261" s="3388" t="s">
        <v>312</v>
      </c>
      <c r="E261" s="3387"/>
      <c r="F261" s="3386" t="s">
        <v>299</v>
      </c>
      <c r="G261" s="3387"/>
      <c r="H261" s="3388" t="s">
        <v>312</v>
      </c>
      <c r="I261" s="3387"/>
    </row>
    <row r="262" spans="1:10" ht="31.5">
      <c r="A262" s="3391"/>
      <c r="B262" s="2287" t="s">
        <v>277</v>
      </c>
      <c r="C262" s="2290" t="s">
        <v>2031</v>
      </c>
      <c r="D262" s="2287" t="s">
        <v>277</v>
      </c>
      <c r="E262" s="2290" t="s">
        <v>2031</v>
      </c>
      <c r="F262" s="2287" t="s">
        <v>277</v>
      </c>
      <c r="G262" s="2290" t="s">
        <v>2031</v>
      </c>
      <c r="H262" s="2287" t="s">
        <v>277</v>
      </c>
      <c r="I262" s="2285" t="s">
        <v>2031</v>
      </c>
    </row>
    <row r="263" spans="1:10">
      <c r="A263" s="2284" t="s">
        <v>634</v>
      </c>
      <c r="B263" s="2278">
        <v>0</v>
      </c>
      <c r="C263" s="2329">
        <v>0</v>
      </c>
      <c r="D263" s="2328">
        <v>0</v>
      </c>
      <c r="E263" s="2273">
        <v>0</v>
      </c>
      <c r="F263" s="2281">
        <v>0</v>
      </c>
      <c r="G263" s="2304">
        <v>0</v>
      </c>
      <c r="H263" s="2274">
        <v>0</v>
      </c>
      <c r="I263" s="2306">
        <v>0</v>
      </c>
    </row>
    <row r="264" spans="1:10">
      <c r="A264" s="2275" t="s">
        <v>635</v>
      </c>
      <c r="B264" s="2281">
        <v>0</v>
      </c>
      <c r="C264" s="2281">
        <v>0</v>
      </c>
      <c r="D264" s="2281">
        <v>0</v>
      </c>
      <c r="E264" s="2281">
        <v>0</v>
      </c>
      <c r="F264" s="2281">
        <v>0</v>
      </c>
      <c r="G264" s="2304">
        <v>0</v>
      </c>
      <c r="H264" s="2281"/>
      <c r="I264" s="2305"/>
    </row>
    <row r="265" spans="1:10">
      <c r="A265" s="2275" t="s">
        <v>636</v>
      </c>
      <c r="B265" s="2278">
        <v>0</v>
      </c>
      <c r="C265" s="2278">
        <v>0</v>
      </c>
      <c r="D265" s="2315">
        <v>0</v>
      </c>
      <c r="E265" s="2316">
        <v>0</v>
      </c>
      <c r="F265" s="2281">
        <v>0</v>
      </c>
      <c r="G265" s="2304">
        <v>0</v>
      </c>
      <c r="H265" s="2281">
        <v>0</v>
      </c>
      <c r="I265" s="2282">
        <v>0</v>
      </c>
    </row>
    <row r="266" spans="1:10">
      <c r="A266" s="2275" t="s">
        <v>637</v>
      </c>
      <c r="B266" s="2274">
        <v>0</v>
      </c>
      <c r="C266" s="2274">
        <v>0</v>
      </c>
      <c r="D266" s="2315">
        <v>0</v>
      </c>
      <c r="E266" s="2316">
        <v>0</v>
      </c>
      <c r="F266" s="2281">
        <v>0</v>
      </c>
      <c r="G266" s="2304">
        <v>0</v>
      </c>
      <c r="H266" s="2281">
        <v>136400</v>
      </c>
      <c r="I266" s="2282">
        <v>2.7441</v>
      </c>
    </row>
    <row r="267" spans="1:10">
      <c r="A267" s="2275" t="s">
        <v>638</v>
      </c>
      <c r="B267" s="2274">
        <v>0</v>
      </c>
      <c r="C267" s="2274">
        <v>0</v>
      </c>
      <c r="D267" s="2281">
        <v>43450</v>
      </c>
      <c r="E267" s="2281">
        <v>2.7353000000000001</v>
      </c>
      <c r="F267" s="2281">
        <v>0</v>
      </c>
      <c r="G267" s="2304">
        <v>0</v>
      </c>
      <c r="H267" s="2281">
        <v>0</v>
      </c>
      <c r="I267" s="2282">
        <v>0</v>
      </c>
    </row>
    <row r="268" spans="1:10">
      <c r="A268" s="2275" t="s">
        <v>639</v>
      </c>
      <c r="B268" s="2274">
        <v>0</v>
      </c>
      <c r="C268" s="2274">
        <v>0</v>
      </c>
      <c r="D268" s="2281">
        <v>0</v>
      </c>
      <c r="E268" s="2281">
        <v>0</v>
      </c>
      <c r="F268" s="2281">
        <v>0</v>
      </c>
      <c r="G268" s="2304">
        <v>0</v>
      </c>
      <c r="H268" s="2281">
        <v>0</v>
      </c>
      <c r="I268" s="2282">
        <v>0</v>
      </c>
    </row>
    <row r="269" spans="1:10">
      <c r="A269" s="2275" t="s">
        <v>640</v>
      </c>
      <c r="B269" s="2278">
        <v>0</v>
      </c>
      <c r="C269" s="2278">
        <v>0</v>
      </c>
      <c r="D269" s="2281">
        <v>0</v>
      </c>
      <c r="E269" s="2281">
        <v>0</v>
      </c>
      <c r="F269" s="2281">
        <v>0</v>
      </c>
      <c r="G269" s="2304">
        <v>0</v>
      </c>
      <c r="H269" s="2280">
        <v>0</v>
      </c>
      <c r="I269" s="2301">
        <v>0</v>
      </c>
    </row>
    <row r="270" spans="1:10">
      <c r="A270" s="2275" t="s">
        <v>641</v>
      </c>
      <c r="B270" s="2274">
        <v>0</v>
      </c>
      <c r="C270" s="2274">
        <v>0</v>
      </c>
      <c r="D270" s="2281">
        <v>0</v>
      </c>
      <c r="E270" s="2281">
        <v>0</v>
      </c>
      <c r="F270" s="2281">
        <v>0</v>
      </c>
      <c r="G270" s="2304">
        <v>0</v>
      </c>
      <c r="H270" s="2280">
        <v>0</v>
      </c>
      <c r="I270" s="2327">
        <v>0</v>
      </c>
    </row>
    <row r="271" spans="1:10">
      <c r="A271" s="2275" t="s">
        <v>642</v>
      </c>
      <c r="B271" s="2281">
        <v>0</v>
      </c>
      <c r="C271" s="2281">
        <v>0</v>
      </c>
      <c r="D271" s="2273"/>
      <c r="E271" s="2273"/>
      <c r="F271" s="2281">
        <v>0</v>
      </c>
      <c r="G271" s="2304">
        <v>0</v>
      </c>
      <c r="H271" s="2315">
        <v>0</v>
      </c>
      <c r="I271" s="2326">
        <v>0</v>
      </c>
    </row>
    <row r="272" spans="1:10">
      <c r="A272" s="2275" t="s">
        <v>643</v>
      </c>
      <c r="B272" s="2281">
        <v>0</v>
      </c>
      <c r="C272" s="2281">
        <v>0</v>
      </c>
      <c r="D272" s="2273"/>
      <c r="E272" s="2273"/>
      <c r="F272" s="2281">
        <v>0</v>
      </c>
      <c r="G272" s="2304">
        <v>0</v>
      </c>
      <c r="H272" s="2280"/>
      <c r="I272" s="2325"/>
    </row>
    <row r="273" spans="1:18">
      <c r="A273" s="2275" t="s">
        <v>644</v>
      </c>
      <c r="B273" s="2281">
        <v>0</v>
      </c>
      <c r="C273" s="2281">
        <v>0</v>
      </c>
      <c r="D273" s="2273"/>
      <c r="E273" s="2273"/>
      <c r="F273" s="2281">
        <v>0</v>
      </c>
      <c r="G273" s="2304">
        <v>0</v>
      </c>
      <c r="H273" s="2280"/>
      <c r="I273" s="2305"/>
    </row>
    <row r="274" spans="1:18">
      <c r="A274" s="2313" t="s">
        <v>645</v>
      </c>
      <c r="B274" s="2271">
        <v>0</v>
      </c>
      <c r="C274" s="2271">
        <v>0</v>
      </c>
      <c r="D274" s="2300"/>
      <c r="E274" s="2312"/>
      <c r="F274" s="2281">
        <v>0</v>
      </c>
      <c r="G274" s="2304">
        <v>0</v>
      </c>
      <c r="H274" s="2280"/>
      <c r="I274" s="2324"/>
      <c r="R274" s="2334"/>
    </row>
    <row r="275" spans="1:18">
      <c r="A275" s="2296" t="s">
        <v>250</v>
      </c>
      <c r="B275" s="194">
        <f>SUM(B263:B274)</f>
        <v>0</v>
      </c>
      <c r="C275" s="2322"/>
      <c r="D275" s="2323">
        <f>SUM(D263:D274)</f>
        <v>43450</v>
      </c>
      <c r="E275" s="2322"/>
      <c r="F275" s="2323">
        <f>SUM(F263:F274)</f>
        <v>0</v>
      </c>
      <c r="G275" s="2322">
        <v>0</v>
      </c>
      <c r="H275" s="2321">
        <f>SUM(H263:H274)</f>
        <v>136400</v>
      </c>
      <c r="I275" s="2291"/>
      <c r="J275" s="2320"/>
    </row>
    <row r="276" spans="1:18">
      <c r="A276" s="3389" t="s">
        <v>2035</v>
      </c>
      <c r="B276" s="3383" t="s">
        <v>2048</v>
      </c>
      <c r="C276" s="3383"/>
      <c r="D276" s="3383"/>
      <c r="E276" s="3383"/>
      <c r="F276" s="3384" t="s">
        <v>2047</v>
      </c>
      <c r="G276" s="3384"/>
      <c r="H276" s="3384"/>
      <c r="I276" s="3385"/>
      <c r="J276" s="2320"/>
    </row>
    <row r="277" spans="1:18">
      <c r="A277" s="3390"/>
      <c r="B277" s="3386" t="s">
        <v>299</v>
      </c>
      <c r="C277" s="3387"/>
      <c r="D277" s="3388" t="s">
        <v>312</v>
      </c>
      <c r="E277" s="3387"/>
      <c r="F277" s="3386" t="s">
        <v>299</v>
      </c>
      <c r="G277" s="3387"/>
      <c r="H277" s="3388" t="s">
        <v>312</v>
      </c>
      <c r="I277" s="3387"/>
      <c r="J277" s="2320"/>
    </row>
    <row r="278" spans="1:18" ht="31.5">
      <c r="A278" s="3391"/>
      <c r="B278" s="2287" t="s">
        <v>277</v>
      </c>
      <c r="C278" s="2290" t="s">
        <v>2031</v>
      </c>
      <c r="D278" s="2287" t="s">
        <v>277</v>
      </c>
      <c r="E278" s="2290" t="s">
        <v>2031</v>
      </c>
      <c r="F278" s="2287" t="s">
        <v>277</v>
      </c>
      <c r="G278" s="2290" t="s">
        <v>2031</v>
      </c>
      <c r="H278" s="2287" t="s">
        <v>277</v>
      </c>
      <c r="I278" s="2285" t="s">
        <v>2031</v>
      </c>
      <c r="J278" s="2320"/>
    </row>
    <row r="279" spans="1:18">
      <c r="A279" s="2284" t="s">
        <v>634</v>
      </c>
      <c r="B279" s="2274">
        <v>0</v>
      </c>
      <c r="C279" s="2306">
        <v>0</v>
      </c>
      <c r="D279" s="2274">
        <v>0</v>
      </c>
      <c r="E279" s="2306">
        <v>0</v>
      </c>
      <c r="F279" s="2281">
        <v>0</v>
      </c>
      <c r="G279" s="2304">
        <v>0</v>
      </c>
      <c r="H279" s="2274">
        <v>0</v>
      </c>
      <c r="I279" s="2306">
        <v>0</v>
      </c>
      <c r="J279" s="2320"/>
    </row>
    <row r="280" spans="1:18">
      <c r="A280" s="2275" t="s">
        <v>635</v>
      </c>
      <c r="B280" s="2281">
        <v>0</v>
      </c>
      <c r="C280" s="2281">
        <v>0</v>
      </c>
      <c r="D280" s="2281">
        <v>0</v>
      </c>
      <c r="E280" s="2281">
        <v>0</v>
      </c>
      <c r="F280" s="2281">
        <v>0</v>
      </c>
      <c r="G280" s="2304">
        <v>0</v>
      </c>
      <c r="H280" s="2281">
        <v>0</v>
      </c>
      <c r="I280" s="2305">
        <v>0</v>
      </c>
      <c r="J280" s="2320"/>
    </row>
    <row r="281" spans="1:18">
      <c r="A281" s="2275" t="s">
        <v>636</v>
      </c>
      <c r="B281" s="2281">
        <v>0</v>
      </c>
      <c r="C281" s="2304">
        <v>0</v>
      </c>
      <c r="D281" s="2281">
        <v>0</v>
      </c>
      <c r="E281" s="2304">
        <v>0</v>
      </c>
      <c r="F281" s="2281">
        <v>0</v>
      </c>
      <c r="G281" s="2304">
        <v>0</v>
      </c>
      <c r="H281" s="2281">
        <v>0</v>
      </c>
      <c r="I281" s="2282">
        <v>0</v>
      </c>
      <c r="J281" s="2320"/>
    </row>
    <row r="282" spans="1:18">
      <c r="A282" s="2275" t="s">
        <v>637</v>
      </c>
      <c r="B282" s="2281">
        <v>0</v>
      </c>
      <c r="C282" s="2304">
        <v>0</v>
      </c>
      <c r="D282" s="2281">
        <v>0</v>
      </c>
      <c r="E282" s="2304">
        <v>0</v>
      </c>
      <c r="F282" s="2281">
        <v>0</v>
      </c>
      <c r="G282" s="2304">
        <v>0</v>
      </c>
      <c r="H282" s="2281">
        <v>0</v>
      </c>
      <c r="I282" s="2282">
        <v>0</v>
      </c>
      <c r="J282" s="2320"/>
    </row>
    <row r="283" spans="1:18">
      <c r="A283" s="2275" t="s">
        <v>638</v>
      </c>
      <c r="B283" s="2274">
        <v>0</v>
      </c>
      <c r="C283" s="2274">
        <v>0</v>
      </c>
      <c r="D283" s="2281">
        <v>0</v>
      </c>
      <c r="E283" s="2281">
        <v>0</v>
      </c>
      <c r="F283" s="2281">
        <v>0</v>
      </c>
      <c r="G283" s="2304">
        <v>0</v>
      </c>
      <c r="H283" s="2281">
        <v>0</v>
      </c>
      <c r="I283" s="2282">
        <v>0</v>
      </c>
      <c r="J283" s="2320"/>
    </row>
    <row r="284" spans="1:18">
      <c r="A284" s="2275" t="s">
        <v>639</v>
      </c>
      <c r="B284" s="2274">
        <v>0</v>
      </c>
      <c r="C284" s="2274">
        <v>0</v>
      </c>
      <c r="D284" s="2274">
        <v>0</v>
      </c>
      <c r="E284" s="2274">
        <v>0</v>
      </c>
      <c r="F284" s="2281">
        <v>0</v>
      </c>
      <c r="G284" s="2304">
        <v>0</v>
      </c>
      <c r="H284" s="2281">
        <v>0</v>
      </c>
      <c r="I284" s="2282">
        <v>0</v>
      </c>
      <c r="J284" s="2320"/>
    </row>
    <row r="285" spans="1:18">
      <c r="A285" s="2275" t="s">
        <v>640</v>
      </c>
      <c r="B285" s="2278">
        <v>0</v>
      </c>
      <c r="C285" s="2278">
        <v>0</v>
      </c>
      <c r="D285" s="2274">
        <v>0</v>
      </c>
      <c r="E285" s="2274">
        <v>0</v>
      </c>
      <c r="F285" s="2281">
        <v>0</v>
      </c>
      <c r="G285" s="2304">
        <v>0</v>
      </c>
      <c r="H285" s="2280">
        <v>0</v>
      </c>
      <c r="I285" s="2301">
        <v>0</v>
      </c>
      <c r="J285" s="2320"/>
    </row>
    <row r="286" spans="1:18">
      <c r="A286" s="2275" t="s">
        <v>641</v>
      </c>
      <c r="B286" s="2274">
        <v>0</v>
      </c>
      <c r="C286" s="2274">
        <v>0</v>
      </c>
      <c r="D286" s="2301">
        <v>140000</v>
      </c>
      <c r="E286" s="2333">
        <v>2.6360999999999999</v>
      </c>
      <c r="F286" s="2281">
        <v>0</v>
      </c>
      <c r="G286" s="2304">
        <v>0</v>
      </c>
      <c r="H286" s="2280">
        <v>29650</v>
      </c>
      <c r="I286" s="2327">
        <v>2.7364000000000002</v>
      </c>
      <c r="J286" s="2320"/>
    </row>
    <row r="287" spans="1:18">
      <c r="A287" s="2275" t="s">
        <v>642</v>
      </c>
      <c r="B287" s="2281">
        <v>0</v>
      </c>
      <c r="C287" s="2281">
        <v>0</v>
      </c>
      <c r="D287" s="2315">
        <v>0</v>
      </c>
      <c r="E287" s="2316">
        <v>0</v>
      </c>
      <c r="F287" s="2281">
        <v>0</v>
      </c>
      <c r="G287" s="2304">
        <v>0</v>
      </c>
      <c r="H287" s="2315">
        <v>0</v>
      </c>
      <c r="I287" s="2326">
        <v>0</v>
      </c>
      <c r="J287" s="2320"/>
    </row>
    <row r="288" spans="1:18">
      <c r="A288" s="2275" t="s">
        <v>643</v>
      </c>
      <c r="B288" s="2281">
        <v>0</v>
      </c>
      <c r="C288" s="2281">
        <v>0</v>
      </c>
      <c r="D288" s="2273"/>
      <c r="E288" s="2273"/>
      <c r="F288" s="2281">
        <v>0</v>
      </c>
      <c r="G288" s="2304">
        <v>0</v>
      </c>
      <c r="H288" s="2280"/>
      <c r="I288" s="2325"/>
      <c r="J288" s="2320"/>
    </row>
    <row r="289" spans="1:10">
      <c r="A289" s="2275" t="s">
        <v>644</v>
      </c>
      <c r="B289" s="2281">
        <v>0</v>
      </c>
      <c r="C289" s="2281">
        <v>0</v>
      </c>
      <c r="D289" s="2311"/>
      <c r="E289" s="2310"/>
      <c r="F289" s="2281">
        <v>0</v>
      </c>
      <c r="G289" s="2304">
        <v>0</v>
      </c>
      <c r="H289" s="2280"/>
      <c r="I289" s="2305"/>
      <c r="J289" s="2320"/>
    </row>
    <row r="290" spans="1:10">
      <c r="A290" s="2313" t="s">
        <v>645</v>
      </c>
      <c r="B290" s="2271">
        <v>0</v>
      </c>
      <c r="C290" s="2271">
        <v>0</v>
      </c>
      <c r="D290" s="2311"/>
      <c r="E290" s="2310"/>
      <c r="F290" s="2281">
        <v>0</v>
      </c>
      <c r="G290" s="2304">
        <v>0</v>
      </c>
      <c r="H290" s="2280"/>
      <c r="I290" s="2324"/>
      <c r="J290" s="2320"/>
    </row>
    <row r="291" spans="1:10">
      <c r="A291" s="2296" t="s">
        <v>250</v>
      </c>
      <c r="B291" s="194">
        <f>SUM(B279:B290)</f>
        <v>0</v>
      </c>
      <c r="C291" s="2322"/>
      <c r="D291" s="2323">
        <f>SUM(D279:D290)</f>
        <v>140000</v>
      </c>
      <c r="E291" s="2322"/>
      <c r="F291" s="2323">
        <f>SUM(F279:F290)</f>
        <v>0</v>
      </c>
      <c r="G291" s="2322">
        <v>0</v>
      </c>
      <c r="H291" s="2321">
        <f>SUM(H279:H290)</f>
        <v>29650</v>
      </c>
      <c r="I291" s="2291"/>
      <c r="J291" s="2320"/>
    </row>
    <row r="292" spans="1:10">
      <c r="A292" s="3389" t="s">
        <v>2035</v>
      </c>
      <c r="B292" s="3383" t="s">
        <v>2046</v>
      </c>
      <c r="C292" s="3383"/>
      <c r="D292" s="3383"/>
      <c r="E292" s="3383"/>
      <c r="F292" s="3384" t="s">
        <v>2045</v>
      </c>
      <c r="G292" s="3384"/>
      <c r="H292" s="3384"/>
      <c r="I292" s="3385"/>
      <c r="J292" s="2320"/>
    </row>
    <row r="293" spans="1:10">
      <c r="A293" s="3390"/>
      <c r="B293" s="3386" t="s">
        <v>299</v>
      </c>
      <c r="C293" s="3387"/>
      <c r="D293" s="3388" t="s">
        <v>312</v>
      </c>
      <c r="E293" s="3387"/>
      <c r="F293" s="3386" t="s">
        <v>299</v>
      </c>
      <c r="G293" s="3387"/>
      <c r="H293" s="3388" t="s">
        <v>312</v>
      </c>
      <c r="I293" s="3387"/>
      <c r="J293" s="2320"/>
    </row>
    <row r="294" spans="1:10" ht="31.5">
      <c r="A294" s="3391"/>
      <c r="B294" s="2287" t="s">
        <v>277</v>
      </c>
      <c r="C294" s="2290" t="s">
        <v>2031</v>
      </c>
      <c r="D294" s="2287" t="s">
        <v>277</v>
      </c>
      <c r="E294" s="2290" t="s">
        <v>2031</v>
      </c>
      <c r="F294" s="2287" t="s">
        <v>277</v>
      </c>
      <c r="G294" s="2290" t="s">
        <v>2031</v>
      </c>
      <c r="H294" s="2287" t="s">
        <v>277</v>
      </c>
      <c r="I294" s="2285" t="s">
        <v>2031</v>
      </c>
      <c r="J294" s="2320"/>
    </row>
    <row r="295" spans="1:10">
      <c r="A295" s="2284" t="s">
        <v>634</v>
      </c>
      <c r="B295" s="2274">
        <v>0</v>
      </c>
      <c r="C295" s="2306">
        <v>0</v>
      </c>
      <c r="D295" s="2274">
        <v>0</v>
      </c>
      <c r="E295" s="2306">
        <v>0</v>
      </c>
      <c r="F295" s="2274">
        <v>0</v>
      </c>
      <c r="G295" s="2306">
        <v>0</v>
      </c>
      <c r="H295" s="2318">
        <v>0</v>
      </c>
      <c r="I295" s="2319">
        <v>0</v>
      </c>
      <c r="J295" s="2320"/>
    </row>
    <row r="296" spans="1:10">
      <c r="A296" s="2275" t="s">
        <v>635</v>
      </c>
      <c r="B296" s="2281">
        <v>0</v>
      </c>
      <c r="C296" s="2281">
        <v>0</v>
      </c>
      <c r="D296" s="2281">
        <v>0</v>
      </c>
      <c r="E296" s="2281">
        <v>0</v>
      </c>
      <c r="F296" s="2281">
        <v>0</v>
      </c>
      <c r="G296" s="2281">
        <v>0</v>
      </c>
      <c r="H296" s="2318">
        <v>0</v>
      </c>
      <c r="I296" s="2300">
        <v>0</v>
      </c>
      <c r="J296" s="2320"/>
    </row>
    <row r="297" spans="1:10">
      <c r="A297" s="2275" t="s">
        <v>636</v>
      </c>
      <c r="B297" s="2281">
        <v>0</v>
      </c>
      <c r="C297" s="2304">
        <v>0</v>
      </c>
      <c r="D297" s="2281">
        <v>0</v>
      </c>
      <c r="E297" s="2304">
        <v>0</v>
      </c>
      <c r="F297" s="2281">
        <v>0</v>
      </c>
      <c r="G297" s="2304">
        <v>0</v>
      </c>
      <c r="H297" s="2318">
        <v>0</v>
      </c>
      <c r="I297" s="2318">
        <v>0</v>
      </c>
      <c r="J297" s="2320"/>
    </row>
    <row r="298" spans="1:10">
      <c r="A298" s="2275" t="s">
        <v>637</v>
      </c>
      <c r="B298" s="2281">
        <v>0</v>
      </c>
      <c r="C298" s="2304">
        <v>0</v>
      </c>
      <c r="D298" s="2281">
        <v>0</v>
      </c>
      <c r="E298" s="2281">
        <v>0</v>
      </c>
      <c r="F298" s="2281">
        <v>0</v>
      </c>
      <c r="G298" s="2304">
        <v>0</v>
      </c>
      <c r="H298" s="2281">
        <v>0</v>
      </c>
      <c r="I298" s="2304">
        <v>0</v>
      </c>
      <c r="J298" s="2320"/>
    </row>
    <row r="299" spans="1:10">
      <c r="A299" s="2275" t="s">
        <v>638</v>
      </c>
      <c r="B299" s="2281">
        <v>0</v>
      </c>
      <c r="C299" s="2304">
        <v>0</v>
      </c>
      <c r="D299" s="2281">
        <v>0</v>
      </c>
      <c r="E299" s="2281">
        <v>0</v>
      </c>
      <c r="F299" s="2281">
        <v>0</v>
      </c>
      <c r="G299" s="2304">
        <v>0</v>
      </c>
      <c r="H299" s="2281">
        <v>0</v>
      </c>
      <c r="I299" s="2304">
        <v>0</v>
      </c>
      <c r="J299" s="2320"/>
    </row>
    <row r="300" spans="1:10">
      <c r="A300" s="2275" t="s">
        <v>639</v>
      </c>
      <c r="B300" s="2281">
        <v>0</v>
      </c>
      <c r="C300" s="2304">
        <v>0</v>
      </c>
      <c r="D300" s="2281">
        <v>0</v>
      </c>
      <c r="E300" s="2281">
        <v>0</v>
      </c>
      <c r="F300" s="2281">
        <v>0</v>
      </c>
      <c r="G300" s="2304">
        <v>0</v>
      </c>
      <c r="H300" s="2281">
        <v>0</v>
      </c>
      <c r="I300" s="2304">
        <v>0</v>
      </c>
      <c r="J300" s="2320"/>
    </row>
    <row r="301" spans="1:10">
      <c r="A301" s="2275" t="s">
        <v>640</v>
      </c>
      <c r="B301" s="2280">
        <v>0</v>
      </c>
      <c r="C301" s="2301">
        <v>0</v>
      </c>
      <c r="D301" s="2281">
        <v>0</v>
      </c>
      <c r="E301" s="2281">
        <v>0</v>
      </c>
      <c r="F301" s="2280">
        <v>0</v>
      </c>
      <c r="G301" s="2301">
        <v>0</v>
      </c>
      <c r="H301" s="2281">
        <v>0</v>
      </c>
      <c r="I301" s="2304">
        <v>0</v>
      </c>
      <c r="J301" s="2320"/>
    </row>
    <row r="302" spans="1:10">
      <c r="A302" s="2275" t="s">
        <v>641</v>
      </c>
      <c r="B302" s="2280">
        <v>0</v>
      </c>
      <c r="C302" s="2301">
        <v>0</v>
      </c>
      <c r="D302" s="2301">
        <v>40000</v>
      </c>
      <c r="E302" s="2332">
        <v>2.6295000000000002</v>
      </c>
      <c r="F302" s="2280">
        <v>0</v>
      </c>
      <c r="G302" s="2330">
        <v>0</v>
      </c>
      <c r="H302" s="2281">
        <v>100000</v>
      </c>
      <c r="I302" s="2331">
        <v>2.3925999999999998</v>
      </c>
      <c r="J302" s="2320"/>
    </row>
    <row r="303" spans="1:10">
      <c r="A303" s="2275" t="s">
        <v>642</v>
      </c>
      <c r="B303" s="2280">
        <v>0</v>
      </c>
      <c r="C303" s="2301">
        <v>0</v>
      </c>
      <c r="D303" s="2315">
        <v>0</v>
      </c>
      <c r="E303" s="2316">
        <v>0</v>
      </c>
      <c r="F303" s="2315">
        <v>0</v>
      </c>
      <c r="G303" s="2316">
        <v>0</v>
      </c>
      <c r="H303" s="2315">
        <v>0</v>
      </c>
      <c r="I303" s="2316">
        <v>0</v>
      </c>
      <c r="J303" s="2320"/>
    </row>
    <row r="304" spans="1:10">
      <c r="A304" s="2275" t="s">
        <v>643</v>
      </c>
      <c r="B304" s="2280">
        <v>0</v>
      </c>
      <c r="C304" s="2301">
        <v>0</v>
      </c>
      <c r="D304" s="2280"/>
      <c r="E304" s="2273"/>
      <c r="F304" s="2280">
        <v>0</v>
      </c>
      <c r="G304" s="2273">
        <v>0</v>
      </c>
      <c r="H304" s="2280"/>
      <c r="I304" s="2273"/>
      <c r="J304" s="2320"/>
    </row>
    <row r="305" spans="1:10">
      <c r="A305" s="2275" t="s">
        <v>644</v>
      </c>
      <c r="B305" s="2280">
        <v>0</v>
      </c>
      <c r="C305" s="2301">
        <v>0</v>
      </c>
      <c r="D305" s="2280"/>
      <c r="E305" s="2330"/>
      <c r="F305" s="2280">
        <v>0</v>
      </c>
      <c r="G305" s="2280">
        <v>0</v>
      </c>
      <c r="H305" s="2280"/>
      <c r="I305" s="2330"/>
      <c r="J305" s="2320"/>
    </row>
    <row r="306" spans="1:10">
      <c r="A306" s="2313" t="s">
        <v>645</v>
      </c>
      <c r="B306" s="2280">
        <v>0</v>
      </c>
      <c r="C306" s="2301">
        <v>0</v>
      </c>
      <c r="D306" s="2280"/>
      <c r="E306" s="2330"/>
      <c r="F306" s="2280">
        <v>0</v>
      </c>
      <c r="G306" s="2280">
        <v>0</v>
      </c>
      <c r="H306" s="2280"/>
      <c r="I306" s="2330"/>
      <c r="J306" s="2320"/>
    </row>
    <row r="307" spans="1:10">
      <c r="A307" s="2296" t="s">
        <v>250</v>
      </c>
      <c r="B307" s="194">
        <f>SUM(B295:B306)</f>
        <v>0</v>
      </c>
      <c r="C307" s="2322"/>
      <c r="D307" s="2323">
        <f>SUM(D295:D306)</f>
        <v>40000</v>
      </c>
      <c r="E307" s="2322"/>
      <c r="F307" s="2323">
        <f>SUM(F295:F306)</f>
        <v>0</v>
      </c>
      <c r="G307" s="2322">
        <v>0</v>
      </c>
      <c r="H307" s="2321">
        <f>SUM(H295:H306)</f>
        <v>100000</v>
      </c>
      <c r="I307" s="2291"/>
      <c r="J307" s="2320"/>
    </row>
    <row r="308" spans="1:10">
      <c r="A308" s="3389" t="s">
        <v>2035</v>
      </c>
      <c r="B308" s="3383" t="s">
        <v>2044</v>
      </c>
      <c r="C308" s="3383"/>
      <c r="D308" s="3383"/>
      <c r="E308" s="3383"/>
      <c r="F308" s="3384" t="s">
        <v>2043</v>
      </c>
      <c r="G308" s="3384"/>
      <c r="H308" s="3384"/>
      <c r="I308" s="3385"/>
      <c r="J308" s="2320"/>
    </row>
    <row r="309" spans="1:10">
      <c r="A309" s="3390"/>
      <c r="B309" s="3386" t="s">
        <v>299</v>
      </c>
      <c r="C309" s="3387"/>
      <c r="D309" s="3388" t="s">
        <v>312</v>
      </c>
      <c r="E309" s="3387"/>
      <c r="F309" s="3386" t="s">
        <v>299</v>
      </c>
      <c r="G309" s="3387"/>
      <c r="H309" s="3388" t="s">
        <v>312</v>
      </c>
      <c r="I309" s="3387"/>
      <c r="J309" s="2320"/>
    </row>
    <row r="310" spans="1:10" ht="31.5">
      <c r="A310" s="3391"/>
      <c r="B310" s="2287" t="s">
        <v>277</v>
      </c>
      <c r="C310" s="2290" t="s">
        <v>2031</v>
      </c>
      <c r="D310" s="2287" t="s">
        <v>277</v>
      </c>
      <c r="E310" s="2290" t="s">
        <v>2031</v>
      </c>
      <c r="F310" s="2287" t="s">
        <v>277</v>
      </c>
      <c r="G310" s="2290" t="s">
        <v>2031</v>
      </c>
      <c r="H310" s="2287" t="s">
        <v>277</v>
      </c>
      <c r="I310" s="2285" t="s">
        <v>2031</v>
      </c>
      <c r="J310" s="2320"/>
    </row>
    <row r="311" spans="1:10">
      <c r="A311" s="2284" t="s">
        <v>634</v>
      </c>
      <c r="B311" s="2278">
        <v>0</v>
      </c>
      <c r="C311" s="2329">
        <v>0</v>
      </c>
      <c r="D311" s="2328">
        <v>0</v>
      </c>
      <c r="E311" s="2273">
        <v>0</v>
      </c>
      <c r="F311" s="2281">
        <v>0</v>
      </c>
      <c r="G311" s="2304">
        <v>0</v>
      </c>
      <c r="H311" s="2274">
        <v>0</v>
      </c>
      <c r="I311" s="2306">
        <v>0</v>
      </c>
      <c r="J311" s="2320"/>
    </row>
    <row r="312" spans="1:10">
      <c r="A312" s="2275" t="s">
        <v>635</v>
      </c>
      <c r="B312" s="2281">
        <v>0</v>
      </c>
      <c r="C312" s="2281">
        <v>0</v>
      </c>
      <c r="D312" s="2281">
        <v>0</v>
      </c>
      <c r="E312" s="2281">
        <v>0</v>
      </c>
      <c r="F312" s="2281">
        <v>0</v>
      </c>
      <c r="G312" s="2304">
        <v>0</v>
      </c>
      <c r="H312" s="2281">
        <v>0</v>
      </c>
      <c r="I312" s="2305">
        <v>0</v>
      </c>
      <c r="J312" s="2320"/>
    </row>
    <row r="313" spans="1:10">
      <c r="A313" s="2275" t="s">
        <v>636</v>
      </c>
      <c r="B313" s="2278">
        <v>0</v>
      </c>
      <c r="C313" s="2278">
        <v>0</v>
      </c>
      <c r="D313" s="2315">
        <v>0</v>
      </c>
      <c r="E313" s="2316">
        <v>0</v>
      </c>
      <c r="F313" s="2281">
        <v>0</v>
      </c>
      <c r="G313" s="2304">
        <v>0</v>
      </c>
      <c r="H313" s="2281">
        <v>0</v>
      </c>
      <c r="I313" s="2282">
        <v>0</v>
      </c>
      <c r="J313" s="2320"/>
    </row>
    <row r="314" spans="1:10">
      <c r="A314" s="2275" t="s">
        <v>637</v>
      </c>
      <c r="B314" s="2274">
        <v>0</v>
      </c>
      <c r="C314" s="2274">
        <v>0</v>
      </c>
      <c r="D314" s="2315">
        <v>0</v>
      </c>
      <c r="E314" s="2316">
        <v>0</v>
      </c>
      <c r="F314" s="2281">
        <v>0</v>
      </c>
      <c r="G314" s="2304">
        <v>0</v>
      </c>
      <c r="H314" s="2281">
        <v>0</v>
      </c>
      <c r="I314" s="2282">
        <v>0</v>
      </c>
      <c r="J314" s="2320"/>
    </row>
    <row r="315" spans="1:10">
      <c r="A315" s="2275" t="s">
        <v>638</v>
      </c>
      <c r="B315" s="2274">
        <v>0</v>
      </c>
      <c r="C315" s="2274">
        <v>0</v>
      </c>
      <c r="D315" s="2281">
        <v>0</v>
      </c>
      <c r="E315" s="2281">
        <v>0</v>
      </c>
      <c r="F315" s="2281">
        <v>0</v>
      </c>
      <c r="G315" s="2304">
        <v>0</v>
      </c>
      <c r="H315" s="2281">
        <v>0</v>
      </c>
      <c r="I315" s="2282">
        <v>0</v>
      </c>
      <c r="J315" s="2320"/>
    </row>
    <row r="316" spans="1:10">
      <c r="A316" s="2275" t="s">
        <v>639</v>
      </c>
      <c r="B316" s="2274">
        <v>0</v>
      </c>
      <c r="C316" s="2274">
        <v>0</v>
      </c>
      <c r="D316" s="2281">
        <v>0</v>
      </c>
      <c r="E316" s="2281">
        <v>0</v>
      </c>
      <c r="F316" s="2281">
        <v>0</v>
      </c>
      <c r="G316" s="2304">
        <v>0</v>
      </c>
      <c r="H316" s="2281">
        <v>0</v>
      </c>
      <c r="I316" s="2282">
        <v>0</v>
      </c>
      <c r="J316" s="2320"/>
    </row>
    <row r="317" spans="1:10">
      <c r="A317" s="2275" t="s">
        <v>640</v>
      </c>
      <c r="B317" s="2278">
        <v>0</v>
      </c>
      <c r="C317" s="2278">
        <v>0</v>
      </c>
      <c r="D317" s="2281">
        <v>0</v>
      </c>
      <c r="E317" s="2281">
        <v>0</v>
      </c>
      <c r="F317" s="2281">
        <v>0</v>
      </c>
      <c r="G317" s="2304">
        <v>0</v>
      </c>
      <c r="H317" s="2280">
        <v>0</v>
      </c>
      <c r="I317" s="2301">
        <v>0</v>
      </c>
      <c r="J317" s="2320"/>
    </row>
    <row r="318" spans="1:10">
      <c r="A318" s="2275" t="s">
        <v>641</v>
      </c>
      <c r="B318" s="2274">
        <v>0</v>
      </c>
      <c r="C318" s="2274">
        <v>0</v>
      </c>
      <c r="D318" s="2281">
        <v>0</v>
      </c>
      <c r="E318" s="2281">
        <v>0</v>
      </c>
      <c r="F318" s="2281">
        <v>0</v>
      </c>
      <c r="G318" s="2304">
        <v>0</v>
      </c>
      <c r="H318" s="2280">
        <v>0</v>
      </c>
      <c r="I318" s="2327">
        <v>0</v>
      </c>
      <c r="J318" s="2320"/>
    </row>
    <row r="319" spans="1:10">
      <c r="A319" s="2275" t="s">
        <v>642</v>
      </c>
      <c r="B319" s="2281">
        <v>0</v>
      </c>
      <c r="C319" s="2281">
        <v>0</v>
      </c>
      <c r="D319" s="2273">
        <v>118350</v>
      </c>
      <c r="E319" s="2273">
        <v>2.6162999999999998</v>
      </c>
      <c r="F319" s="2281">
        <v>0</v>
      </c>
      <c r="G319" s="2304">
        <v>0</v>
      </c>
      <c r="H319" s="2315">
        <v>25000</v>
      </c>
      <c r="I319" s="2326">
        <v>2.75</v>
      </c>
      <c r="J319" s="2320"/>
    </row>
    <row r="320" spans="1:10">
      <c r="A320" s="2275" t="s">
        <v>643</v>
      </c>
      <c r="B320" s="2281">
        <v>0</v>
      </c>
      <c r="C320" s="2281">
        <v>0</v>
      </c>
      <c r="D320" s="2273"/>
      <c r="E320" s="2273"/>
      <c r="F320" s="2281">
        <v>0</v>
      </c>
      <c r="G320" s="2304">
        <v>0</v>
      </c>
      <c r="H320" s="2280"/>
      <c r="I320" s="2325"/>
      <c r="J320" s="2320"/>
    </row>
    <row r="321" spans="1:10">
      <c r="A321" s="2275" t="s">
        <v>644</v>
      </c>
      <c r="B321" s="2281">
        <v>0</v>
      </c>
      <c r="C321" s="2281">
        <v>0</v>
      </c>
      <c r="D321" s="2273"/>
      <c r="E321" s="2273"/>
      <c r="F321" s="2281">
        <v>0</v>
      </c>
      <c r="G321" s="2304">
        <v>0</v>
      </c>
      <c r="H321" s="2280"/>
      <c r="I321" s="2305"/>
      <c r="J321" s="2320"/>
    </row>
    <row r="322" spans="1:10">
      <c r="A322" s="2313" t="s">
        <v>645</v>
      </c>
      <c r="B322" s="2271">
        <v>0</v>
      </c>
      <c r="C322" s="2271">
        <v>0</v>
      </c>
      <c r="D322" s="2300"/>
      <c r="E322" s="2312"/>
      <c r="F322" s="2281">
        <v>0</v>
      </c>
      <c r="G322" s="2304">
        <v>0</v>
      </c>
      <c r="H322" s="2280"/>
      <c r="I322" s="2324"/>
      <c r="J322" s="2320"/>
    </row>
    <row r="323" spans="1:10">
      <c r="A323" s="2296" t="s">
        <v>250</v>
      </c>
      <c r="B323" s="194">
        <f>SUM(B311:B322)</f>
        <v>0</v>
      </c>
      <c r="C323" s="2322"/>
      <c r="D323" s="2323">
        <f>SUM(D311:D322)</f>
        <v>118350</v>
      </c>
      <c r="E323" s="2322"/>
      <c r="F323" s="2323">
        <f>SUM(F311:F322)</f>
        <v>0</v>
      </c>
      <c r="G323" s="2322">
        <v>0</v>
      </c>
      <c r="H323" s="2321">
        <f>SUM(H311:H322)</f>
        <v>25000</v>
      </c>
      <c r="I323" s="2291"/>
      <c r="J323" s="2320"/>
    </row>
    <row r="324" spans="1:10">
      <c r="A324" s="3389" t="s">
        <v>2035</v>
      </c>
      <c r="B324" s="3383" t="s">
        <v>2042</v>
      </c>
      <c r="C324" s="3383"/>
      <c r="D324" s="3383"/>
      <c r="E324" s="3383"/>
      <c r="F324" s="3384" t="s">
        <v>2041</v>
      </c>
      <c r="G324" s="3384"/>
      <c r="H324" s="3384"/>
      <c r="I324" s="3385"/>
      <c r="J324" s="2320"/>
    </row>
    <row r="325" spans="1:10">
      <c r="A325" s="3390"/>
      <c r="B325" s="3386" t="s">
        <v>299</v>
      </c>
      <c r="C325" s="3387"/>
      <c r="D325" s="3388" t="s">
        <v>312</v>
      </c>
      <c r="E325" s="3387"/>
      <c r="F325" s="3386" t="s">
        <v>299</v>
      </c>
      <c r="G325" s="3387"/>
      <c r="H325" s="3388" t="s">
        <v>312</v>
      </c>
      <c r="I325" s="3387"/>
      <c r="J325" s="2320"/>
    </row>
    <row r="326" spans="1:10" ht="31.5">
      <c r="A326" s="3391"/>
      <c r="B326" s="2287" t="s">
        <v>277</v>
      </c>
      <c r="C326" s="2290" t="s">
        <v>2031</v>
      </c>
      <c r="D326" s="2287" t="s">
        <v>277</v>
      </c>
      <c r="E326" s="2290" t="s">
        <v>2031</v>
      </c>
      <c r="F326" s="2287" t="s">
        <v>277</v>
      </c>
      <c r="G326" s="2290" t="s">
        <v>2031</v>
      </c>
      <c r="H326" s="2287" t="s">
        <v>277</v>
      </c>
      <c r="I326" s="2285" t="s">
        <v>2031</v>
      </c>
      <c r="J326" s="2320"/>
    </row>
    <row r="327" spans="1:10">
      <c r="A327" s="2284" t="s">
        <v>634</v>
      </c>
      <c r="B327" s="2278">
        <v>0</v>
      </c>
      <c r="C327" s="2329">
        <v>0</v>
      </c>
      <c r="D327" s="2328">
        <v>0</v>
      </c>
      <c r="E327" s="2273">
        <v>0</v>
      </c>
      <c r="F327" s="2281">
        <v>0</v>
      </c>
      <c r="G327" s="2304">
        <v>0</v>
      </c>
      <c r="H327" s="2274">
        <v>0</v>
      </c>
      <c r="I327" s="2306">
        <v>0</v>
      </c>
      <c r="J327" s="2320"/>
    </row>
    <row r="328" spans="1:10">
      <c r="A328" s="2275" t="s">
        <v>635</v>
      </c>
      <c r="B328" s="2281">
        <v>0</v>
      </c>
      <c r="C328" s="2281">
        <v>0</v>
      </c>
      <c r="D328" s="2281">
        <v>0</v>
      </c>
      <c r="E328" s="2281">
        <v>0</v>
      </c>
      <c r="F328" s="2281">
        <v>0</v>
      </c>
      <c r="G328" s="2304">
        <v>0</v>
      </c>
      <c r="H328" s="2281"/>
      <c r="I328" s="2305"/>
      <c r="J328" s="2320"/>
    </row>
    <row r="329" spans="1:10">
      <c r="A329" s="2275" t="s">
        <v>636</v>
      </c>
      <c r="B329" s="2278">
        <v>0</v>
      </c>
      <c r="C329" s="2278">
        <v>0</v>
      </c>
      <c r="D329" s="2315">
        <v>0</v>
      </c>
      <c r="E329" s="2316">
        <v>0</v>
      </c>
      <c r="F329" s="2281">
        <v>0</v>
      </c>
      <c r="G329" s="2304">
        <v>0</v>
      </c>
      <c r="H329" s="2281">
        <v>0</v>
      </c>
      <c r="I329" s="2282">
        <v>0</v>
      </c>
      <c r="J329" s="2320"/>
    </row>
    <row r="330" spans="1:10">
      <c r="A330" s="2275" t="s">
        <v>637</v>
      </c>
      <c r="B330" s="2274">
        <v>0</v>
      </c>
      <c r="C330" s="2274">
        <v>0</v>
      </c>
      <c r="D330" s="2315">
        <v>0</v>
      </c>
      <c r="E330" s="2316">
        <v>0</v>
      </c>
      <c r="F330" s="2281">
        <v>0</v>
      </c>
      <c r="G330" s="2304">
        <v>0</v>
      </c>
      <c r="H330" s="2281">
        <v>0</v>
      </c>
      <c r="I330" s="2282">
        <v>0</v>
      </c>
      <c r="J330" s="2320"/>
    </row>
    <row r="331" spans="1:10">
      <c r="A331" s="2275" t="s">
        <v>638</v>
      </c>
      <c r="B331" s="2274">
        <v>0</v>
      </c>
      <c r="C331" s="2274">
        <v>0</v>
      </c>
      <c r="D331" s="2281">
        <v>0</v>
      </c>
      <c r="E331" s="2281">
        <v>0</v>
      </c>
      <c r="F331" s="2281">
        <v>0</v>
      </c>
      <c r="G331" s="2304">
        <v>0</v>
      </c>
      <c r="H331" s="2281">
        <v>0</v>
      </c>
      <c r="I331" s="2282">
        <v>0</v>
      </c>
      <c r="J331" s="2320"/>
    </row>
    <row r="332" spans="1:10">
      <c r="A332" s="2275" t="s">
        <v>639</v>
      </c>
      <c r="B332" s="2274">
        <v>0</v>
      </c>
      <c r="C332" s="2274">
        <v>0</v>
      </c>
      <c r="D332" s="2281">
        <v>0</v>
      </c>
      <c r="E332" s="2281">
        <v>0</v>
      </c>
      <c r="F332" s="2281">
        <v>0</v>
      </c>
      <c r="G332" s="2304">
        <v>0</v>
      </c>
      <c r="H332" s="2281">
        <v>0</v>
      </c>
      <c r="I332" s="2282">
        <v>0</v>
      </c>
      <c r="J332" s="2320"/>
    </row>
    <row r="333" spans="1:10">
      <c r="A333" s="2275" t="s">
        <v>640</v>
      </c>
      <c r="B333" s="2278">
        <v>0</v>
      </c>
      <c r="C333" s="2278">
        <v>0</v>
      </c>
      <c r="D333" s="2281">
        <v>30000</v>
      </c>
      <c r="E333" s="2281">
        <v>2.6987999999999999</v>
      </c>
      <c r="F333" s="2281">
        <v>0</v>
      </c>
      <c r="G333" s="2304">
        <v>0</v>
      </c>
      <c r="H333" s="2280">
        <v>48700</v>
      </c>
      <c r="I333" s="2301">
        <v>2.6907999999999999</v>
      </c>
      <c r="J333" s="2320"/>
    </row>
    <row r="334" spans="1:10">
      <c r="A334" s="2275" t="s">
        <v>641</v>
      </c>
      <c r="B334" s="2274">
        <v>0</v>
      </c>
      <c r="C334" s="2274">
        <v>0</v>
      </c>
      <c r="D334" s="2281">
        <v>0</v>
      </c>
      <c r="E334" s="2281">
        <v>0</v>
      </c>
      <c r="F334" s="2281">
        <v>0</v>
      </c>
      <c r="G334" s="2304">
        <v>0</v>
      </c>
      <c r="H334" s="2280">
        <v>0</v>
      </c>
      <c r="I334" s="2327">
        <v>0</v>
      </c>
      <c r="J334" s="2320"/>
    </row>
    <row r="335" spans="1:10">
      <c r="A335" s="2275" t="s">
        <v>642</v>
      </c>
      <c r="B335" s="2281">
        <v>0</v>
      </c>
      <c r="C335" s="2281">
        <v>0</v>
      </c>
      <c r="D335" s="2273">
        <v>0</v>
      </c>
      <c r="E335" s="2273">
        <v>0</v>
      </c>
      <c r="F335" s="2281">
        <v>0</v>
      </c>
      <c r="G335" s="2304">
        <v>0</v>
      </c>
      <c r="H335" s="2315">
        <v>0</v>
      </c>
      <c r="I335" s="2326">
        <v>0</v>
      </c>
      <c r="J335" s="2320"/>
    </row>
    <row r="336" spans="1:10">
      <c r="A336" s="2275" t="s">
        <v>643</v>
      </c>
      <c r="B336" s="2281">
        <v>0</v>
      </c>
      <c r="C336" s="2281">
        <v>0</v>
      </c>
      <c r="D336" s="2273"/>
      <c r="E336" s="2273"/>
      <c r="F336" s="2281">
        <v>0</v>
      </c>
      <c r="G336" s="2304">
        <v>0</v>
      </c>
      <c r="H336" s="2280"/>
      <c r="I336" s="2325"/>
      <c r="J336" s="2320"/>
    </row>
    <row r="337" spans="1:10">
      <c r="A337" s="2275" t="s">
        <v>644</v>
      </c>
      <c r="B337" s="2281">
        <v>0</v>
      </c>
      <c r="C337" s="2281">
        <v>0</v>
      </c>
      <c r="D337" s="2273"/>
      <c r="E337" s="2273"/>
      <c r="F337" s="2281">
        <v>0</v>
      </c>
      <c r="G337" s="2304">
        <v>0</v>
      </c>
      <c r="H337" s="2280"/>
      <c r="I337" s="2305"/>
      <c r="J337" s="2320"/>
    </row>
    <row r="338" spans="1:10">
      <c r="A338" s="2313" t="s">
        <v>645</v>
      </c>
      <c r="B338" s="2271">
        <v>0</v>
      </c>
      <c r="C338" s="2271">
        <v>0</v>
      </c>
      <c r="D338" s="2300"/>
      <c r="E338" s="2312"/>
      <c r="F338" s="2281">
        <v>0</v>
      </c>
      <c r="G338" s="2304">
        <v>0</v>
      </c>
      <c r="H338" s="2280"/>
      <c r="I338" s="2324"/>
      <c r="J338" s="2320"/>
    </row>
    <row r="339" spans="1:10">
      <c r="A339" s="2296" t="s">
        <v>250</v>
      </c>
      <c r="B339" s="194">
        <f>SUM(B327:B338)</f>
        <v>0</v>
      </c>
      <c r="C339" s="2322"/>
      <c r="D339" s="2323">
        <f>SUM(D327:D338)</f>
        <v>30000</v>
      </c>
      <c r="E339" s="2322"/>
      <c r="F339" s="2323">
        <f>SUM(F327:F338)</f>
        <v>0</v>
      </c>
      <c r="G339" s="2322">
        <v>0</v>
      </c>
      <c r="H339" s="2321">
        <f>SUM(H327:H338)</f>
        <v>48700</v>
      </c>
      <c r="I339" s="2291"/>
      <c r="J339" s="2320"/>
    </row>
    <row r="340" spans="1:10">
      <c r="A340" s="3402" t="s">
        <v>2035</v>
      </c>
      <c r="B340" s="3394" t="s">
        <v>2040</v>
      </c>
      <c r="C340" s="3395"/>
      <c r="D340" s="3395"/>
      <c r="E340" s="3403"/>
      <c r="F340" s="3404" t="s">
        <v>2039</v>
      </c>
      <c r="G340" s="3398"/>
      <c r="H340" s="3398"/>
      <c r="I340" s="3399"/>
    </row>
    <row r="341" spans="1:10">
      <c r="A341" s="3389"/>
      <c r="B341" s="3386" t="s">
        <v>299</v>
      </c>
      <c r="C341" s="3387"/>
      <c r="D341" s="3388" t="s">
        <v>312</v>
      </c>
      <c r="E341" s="3387"/>
      <c r="F341" s="3401" t="s">
        <v>299</v>
      </c>
      <c r="G341" s="3386"/>
      <c r="H341" s="3401" t="s">
        <v>312</v>
      </c>
      <c r="I341" s="3386"/>
    </row>
    <row r="342" spans="1:10" ht="31.5">
      <c r="A342" s="3393"/>
      <c r="B342" s="2287" t="s">
        <v>277</v>
      </c>
      <c r="C342" s="2290" t="s">
        <v>2031</v>
      </c>
      <c r="D342" s="2287" t="s">
        <v>277</v>
      </c>
      <c r="E342" s="2287" t="s">
        <v>2031</v>
      </c>
      <c r="F342" s="2287" t="s">
        <v>277</v>
      </c>
      <c r="G342" s="2290" t="s">
        <v>2036</v>
      </c>
      <c r="H342" s="2287" t="s">
        <v>277</v>
      </c>
      <c r="I342" s="2287" t="s">
        <v>2036</v>
      </c>
    </row>
    <row r="343" spans="1:10">
      <c r="A343" s="2284" t="s">
        <v>634</v>
      </c>
      <c r="B343" s="2274">
        <v>4388650</v>
      </c>
      <c r="C343" s="2300">
        <v>3</v>
      </c>
      <c r="D343" s="2298">
        <v>3382200</v>
      </c>
      <c r="E343" s="2281">
        <v>2.75</v>
      </c>
      <c r="F343" s="2274">
        <v>0</v>
      </c>
      <c r="G343" s="2274">
        <v>0</v>
      </c>
      <c r="H343" s="2318">
        <v>0</v>
      </c>
      <c r="I343" s="2319">
        <v>0</v>
      </c>
    </row>
    <row r="344" spans="1:10">
      <c r="A344" s="2275" t="s">
        <v>635</v>
      </c>
      <c r="B344" s="2274">
        <v>1881750</v>
      </c>
      <c r="C344" s="2317">
        <v>3</v>
      </c>
      <c r="D344" s="2298">
        <v>2929050</v>
      </c>
      <c r="E344" s="2281">
        <v>2.75</v>
      </c>
      <c r="F344" s="2281">
        <v>0</v>
      </c>
      <c r="G344" s="2274">
        <v>0</v>
      </c>
      <c r="H344" s="2318">
        <v>0</v>
      </c>
      <c r="I344" s="2300">
        <v>0</v>
      </c>
    </row>
    <row r="345" spans="1:10">
      <c r="A345" s="2275" t="s">
        <v>636</v>
      </c>
      <c r="B345" s="2274">
        <v>972450</v>
      </c>
      <c r="C345" s="2317">
        <v>3</v>
      </c>
      <c r="D345" s="2298">
        <v>6050050</v>
      </c>
      <c r="E345" s="2281">
        <v>2.75</v>
      </c>
      <c r="F345" s="2281">
        <v>0</v>
      </c>
      <c r="G345" s="2274">
        <v>0</v>
      </c>
      <c r="H345" s="2315">
        <v>0</v>
      </c>
      <c r="I345" s="2316">
        <v>0</v>
      </c>
    </row>
    <row r="346" spans="1:10">
      <c r="A346" s="2275" t="s">
        <v>637</v>
      </c>
      <c r="B346" s="2274">
        <v>2725800</v>
      </c>
      <c r="C346" s="2317">
        <v>3</v>
      </c>
      <c r="D346" s="2298">
        <v>6173450</v>
      </c>
      <c r="E346" s="2281">
        <v>2.75</v>
      </c>
      <c r="F346" s="2281">
        <v>0</v>
      </c>
      <c r="G346" s="2274">
        <v>0</v>
      </c>
      <c r="H346" s="2315">
        <v>0</v>
      </c>
      <c r="I346" s="2316">
        <v>0</v>
      </c>
    </row>
    <row r="347" spans="1:10">
      <c r="A347" s="2275" t="s">
        <v>638</v>
      </c>
      <c r="B347" s="2274">
        <v>1363800</v>
      </c>
      <c r="C347" s="2300">
        <v>3</v>
      </c>
      <c r="D347" s="2298">
        <v>4750550</v>
      </c>
      <c r="E347" s="2281">
        <v>2.75</v>
      </c>
      <c r="F347" s="2281">
        <v>0</v>
      </c>
      <c r="G347" s="2274">
        <v>0</v>
      </c>
      <c r="H347" s="2315">
        <v>0</v>
      </c>
      <c r="I347" s="2316">
        <v>0</v>
      </c>
    </row>
    <row r="348" spans="1:10">
      <c r="A348" s="2275" t="s">
        <v>639</v>
      </c>
      <c r="B348" s="2274">
        <v>1181700</v>
      </c>
      <c r="C348" s="2300">
        <v>3</v>
      </c>
      <c r="D348" s="2298">
        <v>3801600</v>
      </c>
      <c r="E348" s="2281">
        <v>2.75</v>
      </c>
      <c r="F348" s="2281">
        <v>0</v>
      </c>
      <c r="G348" s="2274">
        <v>0</v>
      </c>
      <c r="H348" s="2315">
        <v>200000</v>
      </c>
      <c r="I348" s="2314">
        <v>2.6882000000000001</v>
      </c>
    </row>
    <row r="349" spans="1:10">
      <c r="A349" s="2275" t="s">
        <v>640</v>
      </c>
      <c r="B349" s="2274">
        <v>537850</v>
      </c>
      <c r="C349" s="2300">
        <v>3</v>
      </c>
      <c r="D349" s="2298">
        <v>2705500</v>
      </c>
      <c r="E349" s="2281">
        <v>2.75</v>
      </c>
      <c r="F349" s="2281">
        <v>0</v>
      </c>
      <c r="G349" s="2274">
        <v>0</v>
      </c>
      <c r="H349" s="2280">
        <v>0</v>
      </c>
      <c r="I349" s="2274">
        <v>0</v>
      </c>
    </row>
    <row r="350" spans="1:10">
      <c r="A350" s="2275" t="s">
        <v>641</v>
      </c>
      <c r="B350" s="2274">
        <v>938550</v>
      </c>
      <c r="C350" s="2300">
        <v>3</v>
      </c>
      <c r="D350" s="2298">
        <v>1342450</v>
      </c>
      <c r="E350" s="2281">
        <v>2.75</v>
      </c>
      <c r="F350" s="2281">
        <v>0</v>
      </c>
      <c r="G350" s="2274">
        <v>0</v>
      </c>
      <c r="H350" s="2273">
        <v>0</v>
      </c>
      <c r="I350" s="2274">
        <v>0</v>
      </c>
    </row>
    <row r="351" spans="1:10">
      <c r="A351" s="2275" t="s">
        <v>642</v>
      </c>
      <c r="B351" s="2274">
        <v>983550</v>
      </c>
      <c r="C351" s="2300">
        <v>3</v>
      </c>
      <c r="D351" s="2298">
        <v>1765750</v>
      </c>
      <c r="E351" s="2281">
        <v>2.75</v>
      </c>
      <c r="F351" s="2281">
        <v>0</v>
      </c>
      <c r="G351" s="2274">
        <v>0</v>
      </c>
      <c r="H351" s="2273">
        <v>0</v>
      </c>
      <c r="I351" s="2280">
        <v>0</v>
      </c>
    </row>
    <row r="352" spans="1:10">
      <c r="A352" s="2275" t="s">
        <v>643</v>
      </c>
      <c r="B352" s="2274">
        <v>1795800</v>
      </c>
      <c r="C352" s="2300">
        <v>3</v>
      </c>
      <c r="D352" s="2298"/>
      <c r="E352" s="2302"/>
      <c r="F352" s="2273">
        <v>0</v>
      </c>
      <c r="G352" s="2280">
        <v>0</v>
      </c>
      <c r="H352" s="2273"/>
      <c r="I352" s="2280"/>
    </row>
    <row r="353" spans="1:9">
      <c r="A353" s="2275" t="s">
        <v>644</v>
      </c>
      <c r="B353" s="2274">
        <v>1788800</v>
      </c>
      <c r="C353" s="2312">
        <v>3</v>
      </c>
      <c r="D353" s="2298"/>
      <c r="E353" s="2312"/>
      <c r="F353" s="2311">
        <v>0</v>
      </c>
      <c r="G353" s="2310">
        <v>0</v>
      </c>
      <c r="H353" s="2311"/>
      <c r="I353" s="2310"/>
    </row>
    <row r="354" spans="1:9">
      <c r="A354" s="2313" t="s">
        <v>645</v>
      </c>
      <c r="B354" s="2274">
        <v>2949700</v>
      </c>
      <c r="C354" s="2300">
        <v>3</v>
      </c>
      <c r="D354" s="2298"/>
      <c r="E354" s="2312"/>
      <c r="F354" s="2311">
        <v>0</v>
      </c>
      <c r="G354" s="2310">
        <v>0</v>
      </c>
      <c r="H354" s="2311"/>
      <c r="I354" s="2310"/>
    </row>
    <row r="355" spans="1:9">
      <c r="A355" s="2296" t="s">
        <v>250</v>
      </c>
      <c r="B355" s="2294">
        <f>SUM(B343:B354)</f>
        <v>21508400</v>
      </c>
      <c r="C355" s="2293">
        <v>3</v>
      </c>
      <c r="D355" s="2292">
        <f>SUM(D343:D354)</f>
        <v>32900600</v>
      </c>
      <c r="E355" s="2308">
        <v>2.75</v>
      </c>
      <c r="F355" s="2309">
        <f>SUM(F343:F354)</f>
        <v>0</v>
      </c>
      <c r="G355" s="2308"/>
      <c r="H355" s="2309">
        <f>SUM(H343:H354)</f>
        <v>200000</v>
      </c>
      <c r="I355" s="2308"/>
    </row>
    <row r="356" spans="1:9">
      <c r="A356" s="3402" t="s">
        <v>2035</v>
      </c>
      <c r="B356" s="3397" t="s">
        <v>2038</v>
      </c>
      <c r="C356" s="3398"/>
      <c r="D356" s="3398"/>
      <c r="E356" s="3399"/>
      <c r="F356" s="3394" t="s">
        <v>2037</v>
      </c>
      <c r="G356" s="3395"/>
      <c r="H356" s="3395"/>
      <c r="I356" s="3396"/>
    </row>
    <row r="357" spans="1:9">
      <c r="A357" s="3390"/>
      <c r="B357" s="3386" t="s">
        <v>299</v>
      </c>
      <c r="C357" s="3387"/>
      <c r="D357" s="3388" t="s">
        <v>312</v>
      </c>
      <c r="E357" s="3387"/>
      <c r="F357" s="3386" t="s">
        <v>299</v>
      </c>
      <c r="G357" s="3387"/>
      <c r="H357" s="3388" t="s">
        <v>312</v>
      </c>
      <c r="I357" s="3387"/>
    </row>
    <row r="358" spans="1:9" ht="31.5">
      <c r="A358" s="3390"/>
      <c r="B358" s="2287" t="s">
        <v>277</v>
      </c>
      <c r="C358" s="2290" t="s">
        <v>2036</v>
      </c>
      <c r="D358" s="2287" t="s">
        <v>277</v>
      </c>
      <c r="E358" s="2287" t="s">
        <v>2036</v>
      </c>
      <c r="F358" s="2287" t="s">
        <v>277</v>
      </c>
      <c r="G358" s="2290" t="s">
        <v>2031</v>
      </c>
      <c r="H358" s="2287" t="s">
        <v>277</v>
      </c>
      <c r="I358" s="2285" t="s">
        <v>2031</v>
      </c>
    </row>
    <row r="359" spans="1:9">
      <c r="A359" s="2275" t="s">
        <v>634</v>
      </c>
      <c r="B359" s="2274">
        <v>0</v>
      </c>
      <c r="C359" s="2274">
        <v>0</v>
      </c>
      <c r="D359" s="2274">
        <v>0</v>
      </c>
      <c r="E359" s="2274">
        <v>0</v>
      </c>
      <c r="F359" s="2274">
        <v>0</v>
      </c>
      <c r="G359" s="2307">
        <v>0</v>
      </c>
      <c r="H359" s="2298">
        <v>0</v>
      </c>
      <c r="I359" s="2306">
        <v>0</v>
      </c>
    </row>
    <row r="360" spans="1:9">
      <c r="A360" s="2275" t="s">
        <v>635</v>
      </c>
      <c r="B360" s="2281">
        <v>0</v>
      </c>
      <c r="C360" s="2281">
        <v>0</v>
      </c>
      <c r="D360" s="2281">
        <v>0</v>
      </c>
      <c r="E360" s="2274">
        <v>0</v>
      </c>
      <c r="F360" s="2274">
        <v>0</v>
      </c>
      <c r="G360" s="2281">
        <v>0</v>
      </c>
      <c r="H360" s="2298">
        <v>0</v>
      </c>
      <c r="I360" s="2305">
        <v>0</v>
      </c>
    </row>
    <row r="361" spans="1:9">
      <c r="A361" s="2275" t="s">
        <v>636</v>
      </c>
      <c r="B361" s="2281">
        <v>0</v>
      </c>
      <c r="C361" s="2281">
        <v>0</v>
      </c>
      <c r="D361" s="2281">
        <v>0</v>
      </c>
      <c r="E361" s="2274">
        <v>0</v>
      </c>
      <c r="F361" s="2274">
        <v>0</v>
      </c>
      <c r="G361" s="2281">
        <v>0</v>
      </c>
      <c r="H361" s="2298">
        <v>0</v>
      </c>
      <c r="I361" s="2305">
        <v>0</v>
      </c>
    </row>
    <row r="362" spans="1:9">
      <c r="A362" s="2275" t="s">
        <v>637</v>
      </c>
      <c r="B362" s="2281">
        <v>0</v>
      </c>
      <c r="C362" s="2281">
        <v>0</v>
      </c>
      <c r="D362" s="2281">
        <v>12250</v>
      </c>
      <c r="E362" s="2274">
        <v>4.5</v>
      </c>
      <c r="F362" s="2274">
        <v>0</v>
      </c>
      <c r="G362" s="2281">
        <v>0</v>
      </c>
      <c r="H362" s="2298">
        <v>0</v>
      </c>
      <c r="I362" s="2305">
        <v>0</v>
      </c>
    </row>
    <row r="363" spans="1:9">
      <c r="A363" s="2275" t="s">
        <v>638</v>
      </c>
      <c r="B363" s="2280">
        <v>200</v>
      </c>
      <c r="C363" s="2280">
        <v>5</v>
      </c>
      <c r="D363" s="2281">
        <v>0</v>
      </c>
      <c r="E363" s="2281">
        <v>0</v>
      </c>
      <c r="F363" s="2274">
        <v>0</v>
      </c>
      <c r="G363" s="2304">
        <v>0</v>
      </c>
      <c r="H363" s="2298">
        <v>0</v>
      </c>
      <c r="I363" s="2303">
        <v>0</v>
      </c>
    </row>
    <row r="364" spans="1:9">
      <c r="A364" s="2275" t="s">
        <v>639</v>
      </c>
      <c r="B364" s="2280">
        <v>800</v>
      </c>
      <c r="C364" s="2273">
        <v>5</v>
      </c>
      <c r="D364" s="2280">
        <v>250</v>
      </c>
      <c r="E364" s="2273">
        <v>4.25</v>
      </c>
      <c r="F364" s="2274">
        <v>0</v>
      </c>
      <c r="G364" s="2302">
        <v>0</v>
      </c>
      <c r="H364" s="2298">
        <v>0</v>
      </c>
      <c r="I364" s="2303">
        <v>0</v>
      </c>
    </row>
    <row r="365" spans="1:9">
      <c r="A365" s="2275" t="s">
        <v>640</v>
      </c>
      <c r="B365" s="2280">
        <v>1900</v>
      </c>
      <c r="C365" s="2273">
        <v>5</v>
      </c>
      <c r="D365" s="2280">
        <v>0</v>
      </c>
      <c r="E365" s="2273">
        <v>0</v>
      </c>
      <c r="F365" s="2274">
        <v>0</v>
      </c>
      <c r="G365" s="2302">
        <v>0</v>
      </c>
      <c r="H365" s="2298">
        <v>0</v>
      </c>
      <c r="I365" s="2301">
        <v>0</v>
      </c>
    </row>
    <row r="366" spans="1:9">
      <c r="A366" s="2275" t="s">
        <v>641</v>
      </c>
      <c r="B366" s="2273">
        <v>0</v>
      </c>
      <c r="C366" s="2273">
        <v>0</v>
      </c>
      <c r="D366" s="2273">
        <v>0</v>
      </c>
      <c r="E366" s="2273">
        <v>0</v>
      </c>
      <c r="F366" s="2274">
        <v>0</v>
      </c>
      <c r="G366" s="2302">
        <v>0</v>
      </c>
      <c r="H366" s="2298"/>
      <c r="I366" s="2301"/>
    </row>
    <row r="367" spans="1:9">
      <c r="A367" s="2275" t="s">
        <v>642</v>
      </c>
      <c r="B367" s="2273">
        <v>0</v>
      </c>
      <c r="C367" s="2273">
        <v>0</v>
      </c>
      <c r="D367" s="2273">
        <v>0</v>
      </c>
      <c r="E367" s="2273">
        <v>0</v>
      </c>
      <c r="F367" s="2274">
        <v>0</v>
      </c>
      <c r="G367" s="2302">
        <v>0</v>
      </c>
      <c r="H367" s="2298"/>
      <c r="I367" s="2301"/>
    </row>
    <row r="368" spans="1:9">
      <c r="A368" s="2275" t="s">
        <v>643</v>
      </c>
      <c r="B368" s="2273">
        <v>0</v>
      </c>
      <c r="C368" s="2273">
        <v>0</v>
      </c>
      <c r="D368" s="2273"/>
      <c r="E368" s="2273"/>
      <c r="F368" s="2274">
        <v>0</v>
      </c>
      <c r="G368" s="2302">
        <v>0</v>
      </c>
      <c r="H368" s="2298"/>
      <c r="I368" s="2301"/>
    </row>
    <row r="369" spans="1:9">
      <c r="A369" s="2275" t="s">
        <v>644</v>
      </c>
      <c r="B369" s="2300">
        <v>0</v>
      </c>
      <c r="C369" s="2273">
        <v>0</v>
      </c>
      <c r="D369" s="2300"/>
      <c r="E369" s="2273"/>
      <c r="F369" s="2274">
        <v>0</v>
      </c>
      <c r="G369" s="2300">
        <v>0</v>
      </c>
      <c r="H369" s="2298"/>
      <c r="I369" s="2301"/>
    </row>
    <row r="370" spans="1:9">
      <c r="A370" s="2275" t="s">
        <v>645</v>
      </c>
      <c r="B370" s="2300">
        <v>0</v>
      </c>
      <c r="C370" s="2273">
        <v>0</v>
      </c>
      <c r="D370" s="2300"/>
      <c r="E370" s="2273"/>
      <c r="F370" s="2274">
        <v>0</v>
      </c>
      <c r="G370" s="2299">
        <v>0</v>
      </c>
      <c r="H370" s="2298"/>
      <c r="I370" s="2297"/>
    </row>
    <row r="371" spans="1:9">
      <c r="A371" s="2296" t="s">
        <v>250</v>
      </c>
      <c r="B371" s="2294">
        <f>SUM(B359:B370)</f>
        <v>2900</v>
      </c>
      <c r="C371" s="2295">
        <v>5</v>
      </c>
      <c r="D371" s="2295">
        <f>SUM(D359:D370)</f>
        <v>12500</v>
      </c>
      <c r="E371" s="2295"/>
      <c r="F371" s="2294">
        <f>SUM(F359:F370)</f>
        <v>0</v>
      </c>
      <c r="G371" s="2293">
        <v>0</v>
      </c>
      <c r="H371" s="2292">
        <f>SUM(H359:H370)</f>
        <v>0</v>
      </c>
      <c r="I371" s="2291">
        <v>0</v>
      </c>
    </row>
    <row r="372" spans="1:9">
      <c r="A372" s="3389" t="s">
        <v>2035</v>
      </c>
      <c r="B372" s="3394" t="s">
        <v>2034</v>
      </c>
      <c r="C372" s="3395"/>
      <c r="D372" s="3395"/>
      <c r="E372" s="3395"/>
      <c r="F372" s="3395"/>
      <c r="G372" s="3395"/>
      <c r="H372" s="3395"/>
      <c r="I372" s="3396"/>
    </row>
    <row r="373" spans="1:9">
      <c r="A373" s="3389"/>
      <c r="B373" s="3397" t="s">
        <v>2033</v>
      </c>
      <c r="C373" s="3398"/>
      <c r="D373" s="3398"/>
      <c r="E373" s="3399"/>
      <c r="F373" s="3397" t="s">
        <v>2032</v>
      </c>
      <c r="G373" s="3398"/>
      <c r="H373" s="3398"/>
      <c r="I373" s="3400"/>
    </row>
    <row r="374" spans="1:9">
      <c r="A374" s="3389"/>
      <c r="B374" s="3386" t="s">
        <v>299</v>
      </c>
      <c r="C374" s="3387"/>
      <c r="D374" s="3388" t="s">
        <v>312</v>
      </c>
      <c r="E374" s="3387"/>
      <c r="F374" s="3386" t="s">
        <v>299</v>
      </c>
      <c r="G374" s="3387"/>
      <c r="H374" s="3388" t="s">
        <v>312</v>
      </c>
      <c r="I374" s="3387"/>
    </row>
    <row r="375" spans="1:9" ht="31.5">
      <c r="A375" s="3393"/>
      <c r="B375" s="2287" t="s">
        <v>277</v>
      </c>
      <c r="C375" s="2290" t="s">
        <v>2031</v>
      </c>
      <c r="D375" s="2287" t="s">
        <v>277</v>
      </c>
      <c r="E375" s="2289" t="s">
        <v>2031</v>
      </c>
      <c r="F375" s="2288" t="s">
        <v>277</v>
      </c>
      <c r="G375" s="2287" t="s">
        <v>2030</v>
      </c>
      <c r="H375" s="2286" t="s">
        <v>277</v>
      </c>
      <c r="I375" s="2285" t="s">
        <v>2030</v>
      </c>
    </row>
    <row r="376" spans="1:9">
      <c r="A376" s="2284" t="s">
        <v>634</v>
      </c>
      <c r="B376" s="2283">
        <v>0</v>
      </c>
      <c r="C376" s="2283">
        <v>0</v>
      </c>
      <c r="D376" s="2283">
        <v>0</v>
      </c>
      <c r="E376" s="2283">
        <v>0</v>
      </c>
      <c r="F376" s="2280">
        <v>0</v>
      </c>
      <c r="G376" s="2279">
        <v>0</v>
      </c>
      <c r="H376" s="2283">
        <v>0</v>
      </c>
      <c r="I376" s="2282">
        <v>0</v>
      </c>
    </row>
    <row r="377" spans="1:9">
      <c r="A377" s="2275" t="s">
        <v>635</v>
      </c>
      <c r="B377" s="2277">
        <v>0</v>
      </c>
      <c r="C377" s="2278">
        <v>0</v>
      </c>
      <c r="D377" s="2277">
        <v>0</v>
      </c>
      <c r="E377" s="2278">
        <v>0</v>
      </c>
      <c r="F377" s="2280">
        <v>0</v>
      </c>
      <c r="G377" s="2279">
        <v>0</v>
      </c>
      <c r="H377" s="2278">
        <v>0</v>
      </c>
      <c r="I377" s="2282">
        <v>0</v>
      </c>
    </row>
    <row r="378" spans="1:9">
      <c r="A378" s="2275" t="s">
        <v>636</v>
      </c>
      <c r="B378" s="2281">
        <v>0</v>
      </c>
      <c r="C378" s="2278">
        <v>0</v>
      </c>
      <c r="D378" s="2277">
        <v>0</v>
      </c>
      <c r="E378" s="2278">
        <v>0</v>
      </c>
      <c r="F378" s="2280">
        <v>0</v>
      </c>
      <c r="G378" s="2279">
        <v>0</v>
      </c>
      <c r="H378" s="2277">
        <v>0</v>
      </c>
      <c r="I378" s="2276">
        <v>0</v>
      </c>
    </row>
    <row r="379" spans="1:9">
      <c r="A379" s="2275" t="s">
        <v>637</v>
      </c>
      <c r="B379" s="2278">
        <v>0</v>
      </c>
      <c r="C379" s="2273">
        <v>0</v>
      </c>
      <c r="D379" s="2277">
        <v>0</v>
      </c>
      <c r="E379" s="2278">
        <v>0</v>
      </c>
      <c r="F379" s="2280">
        <v>0</v>
      </c>
      <c r="G379" s="2279">
        <v>0</v>
      </c>
      <c r="H379" s="2277">
        <v>0</v>
      </c>
      <c r="I379" s="2276">
        <v>0</v>
      </c>
    </row>
    <row r="380" spans="1:9">
      <c r="A380" s="2275" t="s">
        <v>638</v>
      </c>
      <c r="B380" s="2278">
        <v>0</v>
      </c>
      <c r="C380" s="2273">
        <v>0</v>
      </c>
      <c r="D380" s="2277">
        <v>0</v>
      </c>
      <c r="E380" s="2278">
        <v>0</v>
      </c>
      <c r="F380" s="2280">
        <v>0</v>
      </c>
      <c r="G380" s="2279">
        <v>0</v>
      </c>
      <c r="H380" s="2277">
        <v>0</v>
      </c>
      <c r="I380" s="2276">
        <v>0</v>
      </c>
    </row>
    <row r="381" spans="1:9">
      <c r="A381" s="2275" t="s">
        <v>639</v>
      </c>
      <c r="B381" s="2274">
        <v>0</v>
      </c>
      <c r="C381" s="2273">
        <v>0</v>
      </c>
      <c r="D381" s="2277">
        <v>0</v>
      </c>
      <c r="E381" s="2278">
        <v>0</v>
      </c>
      <c r="F381" s="2274">
        <v>0</v>
      </c>
      <c r="G381" s="2279">
        <v>0</v>
      </c>
      <c r="H381" s="2277">
        <v>0</v>
      </c>
      <c r="I381" s="2276">
        <v>0</v>
      </c>
    </row>
    <row r="382" spans="1:9">
      <c r="A382" s="2275" t="s">
        <v>640</v>
      </c>
      <c r="B382" s="2278">
        <v>0</v>
      </c>
      <c r="C382" s="2273">
        <v>0</v>
      </c>
      <c r="D382" s="2277">
        <v>0</v>
      </c>
      <c r="E382" s="2278">
        <v>0</v>
      </c>
      <c r="F382" s="2274">
        <v>0</v>
      </c>
      <c r="G382" s="2279">
        <v>0</v>
      </c>
      <c r="H382" s="2277">
        <v>0</v>
      </c>
      <c r="I382" s="2276">
        <v>0</v>
      </c>
    </row>
    <row r="383" spans="1:9">
      <c r="A383" s="2275" t="s">
        <v>641</v>
      </c>
      <c r="B383" s="2278">
        <v>0</v>
      </c>
      <c r="C383" s="2273">
        <v>0</v>
      </c>
      <c r="D383" s="2277">
        <v>0</v>
      </c>
      <c r="E383" s="2278">
        <v>0</v>
      </c>
      <c r="F383" s="2280">
        <v>0</v>
      </c>
      <c r="G383" s="2279">
        <v>0</v>
      </c>
      <c r="H383" s="2277">
        <v>0</v>
      </c>
      <c r="I383" s="2276">
        <v>0</v>
      </c>
    </row>
    <row r="384" spans="1:9">
      <c r="A384" s="2275" t="s">
        <v>642</v>
      </c>
      <c r="B384" s="2278">
        <v>0</v>
      </c>
      <c r="C384" s="2273">
        <v>0</v>
      </c>
      <c r="D384" s="2277"/>
      <c r="E384" s="2278"/>
      <c r="F384" s="2273">
        <v>0</v>
      </c>
      <c r="G384" s="2279">
        <v>0</v>
      </c>
      <c r="H384" s="2277">
        <v>0</v>
      </c>
      <c r="I384" s="2276">
        <v>0</v>
      </c>
    </row>
    <row r="385" spans="1:9">
      <c r="A385" s="2275" t="s">
        <v>643</v>
      </c>
      <c r="B385" s="2278">
        <v>0</v>
      </c>
      <c r="C385" s="2273">
        <v>0</v>
      </c>
      <c r="D385" s="2277"/>
      <c r="E385" s="2278"/>
      <c r="F385" s="2273">
        <v>0</v>
      </c>
      <c r="G385" s="2279">
        <v>0</v>
      </c>
      <c r="H385" s="2277"/>
      <c r="I385" s="2276"/>
    </row>
    <row r="386" spans="1:9">
      <c r="A386" s="2275" t="s">
        <v>644</v>
      </c>
      <c r="B386" s="2278">
        <v>0</v>
      </c>
      <c r="C386" s="2273">
        <v>0</v>
      </c>
      <c r="D386" s="2273"/>
      <c r="E386" s="2273"/>
      <c r="F386" s="2273">
        <v>0</v>
      </c>
      <c r="G386" s="2272">
        <v>0</v>
      </c>
      <c r="H386" s="2277"/>
      <c r="I386" s="2276"/>
    </row>
    <row r="387" spans="1:9">
      <c r="A387" s="2275" t="s">
        <v>645</v>
      </c>
      <c r="B387" s="2274">
        <v>0</v>
      </c>
      <c r="C387" s="2273">
        <v>0</v>
      </c>
      <c r="D387" s="2273"/>
      <c r="E387" s="2273"/>
      <c r="F387" s="2273">
        <v>0</v>
      </c>
      <c r="G387" s="2272">
        <v>0</v>
      </c>
      <c r="H387" s="2271"/>
      <c r="I387" s="2270"/>
    </row>
    <row r="388" spans="1:9" ht="16.5" thickBot="1">
      <c r="A388" s="2269" t="s">
        <v>250</v>
      </c>
      <c r="B388" s="2268">
        <f>SUM(B376:B387)</f>
        <v>0</v>
      </c>
      <c r="C388" s="2264">
        <v>0</v>
      </c>
      <c r="D388" s="2267">
        <f>SUM(D376:D387)</f>
        <v>0</v>
      </c>
      <c r="E388" s="2266"/>
      <c r="F388" s="2264">
        <f>SUM(F376:F387)</f>
        <v>0</v>
      </c>
      <c r="G388" s="2265">
        <v>0</v>
      </c>
      <c r="H388" s="2264">
        <f>SUM(H376:H387)</f>
        <v>0</v>
      </c>
      <c r="I388" s="2263"/>
    </row>
    <row r="389" spans="1:9" ht="16.5" thickTop="1">
      <c r="A389" s="3392" t="s">
        <v>2029</v>
      </c>
      <c r="B389" s="3392"/>
      <c r="C389" s="3392"/>
      <c r="D389" s="3392"/>
      <c r="E389" s="2262"/>
      <c r="F389" s="2261"/>
      <c r="G389" s="2259"/>
      <c r="H389" s="2260"/>
      <c r="I389" s="2259"/>
    </row>
    <row r="390" spans="1:9">
      <c r="A390"/>
      <c r="B390"/>
      <c r="C390"/>
      <c r="D390"/>
      <c r="E390"/>
      <c r="F390"/>
      <c r="G390"/>
      <c r="H390"/>
      <c r="I390"/>
    </row>
    <row r="391" spans="1:9">
      <c r="A391"/>
      <c r="B391"/>
      <c r="C391"/>
      <c r="D391"/>
      <c r="E391"/>
      <c r="F391"/>
      <c r="G391"/>
      <c r="H391"/>
      <c r="I391"/>
    </row>
    <row r="392" spans="1:9">
      <c r="A392"/>
      <c r="B392"/>
      <c r="C392"/>
      <c r="D392"/>
      <c r="E392"/>
      <c r="F392"/>
      <c r="G392"/>
      <c r="H392" s="2258"/>
      <c r="I392"/>
    </row>
    <row r="393" spans="1:9">
      <c r="A393"/>
      <c r="B393"/>
      <c r="C393"/>
      <c r="D393"/>
      <c r="E393"/>
      <c r="F393"/>
      <c r="G393"/>
      <c r="H393"/>
      <c r="I393"/>
    </row>
    <row r="394" spans="1:9">
      <c r="A394"/>
      <c r="B394"/>
      <c r="C394"/>
      <c r="D394"/>
      <c r="E394"/>
      <c r="F394"/>
      <c r="G394"/>
      <c r="H394"/>
      <c r="I394"/>
    </row>
    <row r="395" spans="1:9">
      <c r="A395"/>
      <c r="B395"/>
      <c r="C395"/>
      <c r="D395"/>
      <c r="E395"/>
      <c r="F395"/>
      <c r="G395"/>
      <c r="H395"/>
      <c r="I395"/>
    </row>
    <row r="396" spans="1:9">
      <c r="A396"/>
      <c r="B396"/>
      <c r="C396"/>
      <c r="D396"/>
      <c r="E396"/>
      <c r="F396"/>
      <c r="G396"/>
      <c r="H396"/>
      <c r="I396"/>
    </row>
    <row r="397" spans="1:9">
      <c r="A397"/>
      <c r="B397"/>
      <c r="C397"/>
      <c r="D397"/>
      <c r="E397"/>
      <c r="F397"/>
      <c r="G397"/>
      <c r="H397"/>
      <c r="I397"/>
    </row>
    <row r="398" spans="1:9">
      <c r="A398"/>
      <c r="B398"/>
      <c r="C398"/>
      <c r="D398"/>
      <c r="E398"/>
      <c r="F398"/>
      <c r="G398"/>
      <c r="H398"/>
      <c r="I398"/>
    </row>
    <row r="399" spans="1:9">
      <c r="A399"/>
      <c r="B399"/>
      <c r="C399"/>
      <c r="D399"/>
      <c r="E399"/>
      <c r="F399"/>
      <c r="G399"/>
      <c r="H399"/>
      <c r="I399"/>
    </row>
    <row r="400" spans="1:9">
      <c r="A400"/>
      <c r="B400"/>
      <c r="C400"/>
      <c r="D400"/>
      <c r="E400"/>
      <c r="F400"/>
      <c r="G400"/>
      <c r="H400"/>
      <c r="I400"/>
    </row>
    <row r="401" spans="1:9">
      <c r="A401"/>
      <c r="B401"/>
      <c r="C401"/>
      <c r="D401"/>
      <c r="E401"/>
      <c r="F401"/>
      <c r="G401"/>
      <c r="H401"/>
      <c r="I401"/>
    </row>
    <row r="402" spans="1:9">
      <c r="A402"/>
      <c r="B402"/>
      <c r="C402"/>
      <c r="D402"/>
      <c r="E402"/>
      <c r="F402"/>
      <c r="G402"/>
      <c r="H402"/>
      <c r="I402"/>
    </row>
    <row r="403" spans="1:9">
      <c r="A403"/>
      <c r="B403"/>
      <c r="C403"/>
      <c r="D403"/>
      <c r="E403"/>
      <c r="F403"/>
      <c r="G403"/>
      <c r="H403"/>
      <c r="I403"/>
    </row>
    <row r="404" spans="1:9">
      <c r="A404"/>
      <c r="B404"/>
      <c r="C404"/>
      <c r="D404"/>
      <c r="E404"/>
      <c r="F404"/>
      <c r="G404"/>
      <c r="H404"/>
      <c r="I404"/>
    </row>
    <row r="405" spans="1:9">
      <c r="A405"/>
      <c r="B405"/>
      <c r="C405"/>
      <c r="D405"/>
      <c r="E405"/>
      <c r="F405"/>
      <c r="G405"/>
      <c r="H405"/>
      <c r="I405"/>
    </row>
    <row r="406" spans="1:9">
      <c r="A406"/>
      <c r="B406"/>
      <c r="C406"/>
      <c r="D406"/>
      <c r="E406"/>
      <c r="F406"/>
      <c r="G406"/>
      <c r="H406"/>
      <c r="I406"/>
    </row>
    <row r="408" spans="1:9">
      <c r="I408" s="2257"/>
    </row>
    <row r="410" spans="1:9">
      <c r="H410" s="2256"/>
    </row>
  </sheetData>
  <mergeCells count="177">
    <mergeCell ref="H181:I181"/>
    <mergeCell ref="F197:G197"/>
    <mergeCell ref="B244:E244"/>
    <mergeCell ref="F244:I244"/>
    <mergeCell ref="F181:G181"/>
    <mergeCell ref="F212:I212"/>
    <mergeCell ref="H213:I213"/>
    <mergeCell ref="A180:A182"/>
    <mergeCell ref="B180:E180"/>
    <mergeCell ref="F180:I180"/>
    <mergeCell ref="B181:C181"/>
    <mergeCell ref="D181:E181"/>
    <mergeCell ref="F228:I228"/>
    <mergeCell ref="F229:G229"/>
    <mergeCell ref="H229:I229"/>
    <mergeCell ref="F276:I276"/>
    <mergeCell ref="A244:A246"/>
    <mergeCell ref="B245:C245"/>
    <mergeCell ref="D245:E245"/>
    <mergeCell ref="A228:A230"/>
    <mergeCell ref="B228:E228"/>
    <mergeCell ref="B229:C229"/>
    <mergeCell ref="D229:E229"/>
    <mergeCell ref="A276:A278"/>
    <mergeCell ref="B276:E276"/>
    <mergeCell ref="B277:C277"/>
    <mergeCell ref="D277:E277"/>
    <mergeCell ref="F277:G277"/>
    <mergeCell ref="H277:I277"/>
    <mergeCell ref="F245:G245"/>
    <mergeCell ref="H245:I245"/>
    <mergeCell ref="F164:I164"/>
    <mergeCell ref="F165:G165"/>
    <mergeCell ref="F117:G117"/>
    <mergeCell ref="H117:I117"/>
    <mergeCell ref="B100:E100"/>
    <mergeCell ref="A164:A166"/>
    <mergeCell ref="H37:I37"/>
    <mergeCell ref="F52:I52"/>
    <mergeCell ref="F53:G53"/>
    <mergeCell ref="H53:I53"/>
    <mergeCell ref="H165:I165"/>
    <mergeCell ref="F132:I132"/>
    <mergeCell ref="F133:G133"/>
    <mergeCell ref="H133:I133"/>
    <mergeCell ref="A148:A150"/>
    <mergeCell ref="B148:E148"/>
    <mergeCell ref="F148:I148"/>
    <mergeCell ref="B149:C149"/>
    <mergeCell ref="D149:E149"/>
    <mergeCell ref="F149:G149"/>
    <mergeCell ref="B164:E164"/>
    <mergeCell ref="B165:C165"/>
    <mergeCell ref="D165:E165"/>
    <mergeCell ref="A132:A134"/>
    <mergeCell ref="L4:Q5"/>
    <mergeCell ref="B20:E20"/>
    <mergeCell ref="B36:E36"/>
    <mergeCell ref="M13:M17"/>
    <mergeCell ref="Q13:Q17"/>
    <mergeCell ref="K10:Q12"/>
    <mergeCell ref="B5:C5"/>
    <mergeCell ref="D5:E5"/>
    <mergeCell ref="F36:I36"/>
    <mergeCell ref="F5:G5"/>
    <mergeCell ref="F20:I20"/>
    <mergeCell ref="A21:A22"/>
    <mergeCell ref="B21:C21"/>
    <mergeCell ref="D21:E21"/>
    <mergeCell ref="F21:G21"/>
    <mergeCell ref="H21:I21"/>
    <mergeCell ref="A5:A6"/>
    <mergeCell ref="H5:I5"/>
    <mergeCell ref="B133:C133"/>
    <mergeCell ref="D133:E133"/>
    <mergeCell ref="A85:A86"/>
    <mergeCell ref="B85:C85"/>
    <mergeCell ref="D85:E85"/>
    <mergeCell ref="F85:G85"/>
    <mergeCell ref="B116:E116"/>
    <mergeCell ref="F116:I116"/>
    <mergeCell ref="A117:A118"/>
    <mergeCell ref="B117:C117"/>
    <mergeCell ref="D117:E117"/>
    <mergeCell ref="B132:E132"/>
    <mergeCell ref="A37:A38"/>
    <mergeCell ref="B37:C37"/>
    <mergeCell ref="D37:E37"/>
    <mergeCell ref="F37:G37"/>
    <mergeCell ref="H149:I149"/>
    <mergeCell ref="A69:A70"/>
    <mergeCell ref="B69:C69"/>
    <mergeCell ref="D69:E69"/>
    <mergeCell ref="F69:G69"/>
    <mergeCell ref="H69:I69"/>
    <mergeCell ref="B84:E84"/>
    <mergeCell ref="B52:E52"/>
    <mergeCell ref="A53:A54"/>
    <mergeCell ref="B53:C53"/>
    <mergeCell ref="D53:E53"/>
    <mergeCell ref="B68:E68"/>
    <mergeCell ref="F68:I68"/>
    <mergeCell ref="A101:A102"/>
    <mergeCell ref="B101:C101"/>
    <mergeCell ref="D101:E101"/>
    <mergeCell ref="F101:G101"/>
    <mergeCell ref="H101:I101"/>
    <mergeCell ref="F84:I84"/>
    <mergeCell ref="H85:I85"/>
    <mergeCell ref="B374:C374"/>
    <mergeCell ref="D374:E374"/>
    <mergeCell ref="F374:G374"/>
    <mergeCell ref="H374:I374"/>
    <mergeCell ref="A1:I1"/>
    <mergeCell ref="A2:I2"/>
    <mergeCell ref="A3:I3"/>
    <mergeCell ref="B4:E4"/>
    <mergeCell ref="F4:I4"/>
    <mergeCell ref="F100:I100"/>
    <mergeCell ref="B261:C261"/>
    <mergeCell ref="D261:E261"/>
    <mergeCell ref="F261:G261"/>
    <mergeCell ref="H261:I261"/>
    <mergeCell ref="F213:G213"/>
    <mergeCell ref="F341:G341"/>
    <mergeCell ref="A356:A358"/>
    <mergeCell ref="B356:E356"/>
    <mergeCell ref="F356:I356"/>
    <mergeCell ref="B357:C357"/>
    <mergeCell ref="D357:E357"/>
    <mergeCell ref="F357:G357"/>
    <mergeCell ref="H357:I357"/>
    <mergeCell ref="A324:A326"/>
    <mergeCell ref="A389:D389"/>
    <mergeCell ref="A372:A375"/>
    <mergeCell ref="B372:I372"/>
    <mergeCell ref="B373:E373"/>
    <mergeCell ref="F373:I373"/>
    <mergeCell ref="H341:I341"/>
    <mergeCell ref="A196:A198"/>
    <mergeCell ref="B196:E196"/>
    <mergeCell ref="F196:I196"/>
    <mergeCell ref="B197:C197"/>
    <mergeCell ref="B213:C213"/>
    <mergeCell ref="D213:E213"/>
    <mergeCell ref="A260:A262"/>
    <mergeCell ref="B260:E260"/>
    <mergeCell ref="F260:I260"/>
    <mergeCell ref="A340:A342"/>
    <mergeCell ref="H197:I197"/>
    <mergeCell ref="A212:A214"/>
    <mergeCell ref="B212:E212"/>
    <mergeCell ref="D197:E197"/>
    <mergeCell ref="B340:E340"/>
    <mergeCell ref="F340:I340"/>
    <mergeCell ref="B341:C341"/>
    <mergeCell ref="D341:E341"/>
    <mergeCell ref="B324:E324"/>
    <mergeCell ref="F324:I324"/>
    <mergeCell ref="B325:C325"/>
    <mergeCell ref="D325:E325"/>
    <mergeCell ref="F325:G325"/>
    <mergeCell ref="H325:I325"/>
    <mergeCell ref="A292:A294"/>
    <mergeCell ref="B292:E292"/>
    <mergeCell ref="F292:I292"/>
    <mergeCell ref="B293:C293"/>
    <mergeCell ref="D293:E293"/>
    <mergeCell ref="F293:G293"/>
    <mergeCell ref="H293:I293"/>
    <mergeCell ref="A308:A310"/>
    <mergeCell ref="B308:E308"/>
    <mergeCell ref="F308:I308"/>
    <mergeCell ref="B309:C309"/>
    <mergeCell ref="D309:E309"/>
    <mergeCell ref="F309:G309"/>
    <mergeCell ref="H309:I309"/>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A2" sqref="A2:Q2"/>
    </sheetView>
  </sheetViews>
  <sheetFormatPr defaultColWidth="13.28515625" defaultRowHeight="15.75"/>
  <cols>
    <col min="1" max="1" width="13.140625" style="169" customWidth="1"/>
    <col min="2" max="2" width="12.7109375" style="169" bestFit="1" customWidth="1"/>
    <col min="3" max="3" width="12.42578125" style="169" bestFit="1" customWidth="1"/>
    <col min="4" max="4" width="12.7109375" style="169" bestFit="1" customWidth="1"/>
    <col min="5" max="5" width="11.28515625" style="169" bestFit="1" customWidth="1"/>
    <col min="6" max="6" width="12.7109375" style="169" bestFit="1" customWidth="1"/>
    <col min="7" max="7" width="12.42578125" style="169" bestFit="1" customWidth="1"/>
    <col min="8" max="8" width="12.7109375" style="169" bestFit="1" customWidth="1"/>
    <col min="9" max="9" width="12.42578125" style="169" bestFit="1" customWidth="1"/>
    <col min="10" max="10" width="12.7109375" style="169" bestFit="1" customWidth="1"/>
    <col min="11" max="11" width="10.7109375" style="169" bestFit="1" customWidth="1"/>
    <col min="12" max="12" width="11.5703125" style="169" bestFit="1" customWidth="1"/>
    <col min="13" max="13" width="12.7109375" style="169" customWidth="1"/>
    <col min="14" max="15" width="12.7109375" style="169" bestFit="1" customWidth="1"/>
    <col min="16" max="16" width="13.5703125" style="169" bestFit="1" customWidth="1"/>
    <col min="17" max="17" width="12.7109375" style="169" bestFit="1" customWidth="1"/>
    <col min="18" max="18" width="10.28515625" style="169" bestFit="1" customWidth="1"/>
    <col min="19" max="19" width="12.7109375" style="169" bestFit="1" customWidth="1"/>
    <col min="20" max="20" width="9.5703125" style="169" hidden="1" customWidth="1"/>
    <col min="21" max="21" width="12.7109375" style="169" hidden="1" customWidth="1"/>
    <col min="22" max="22" width="10.7109375" style="169" hidden="1" customWidth="1"/>
    <col min="23" max="23" width="11.7109375" style="169" hidden="1" customWidth="1"/>
    <col min="24" max="16384" width="13.28515625" style="169"/>
  </cols>
  <sheetData>
    <row r="1" spans="1:23">
      <c r="A1" s="3405" t="s">
        <v>2546</v>
      </c>
      <c r="B1" s="3405"/>
      <c r="C1" s="3405"/>
      <c r="D1" s="3405"/>
      <c r="E1" s="3405"/>
      <c r="F1" s="3405"/>
      <c r="G1" s="3405"/>
      <c r="H1" s="3405"/>
      <c r="I1" s="3405"/>
      <c r="J1" s="3405"/>
      <c r="K1" s="3405"/>
      <c r="L1" s="3405"/>
      <c r="M1" s="3405"/>
      <c r="N1" s="3405"/>
      <c r="O1" s="3405"/>
      <c r="P1" s="3405"/>
      <c r="Q1" s="3405"/>
    </row>
    <row r="2" spans="1:23">
      <c r="A2" s="3406" t="s">
        <v>44</v>
      </c>
      <c r="B2" s="3406"/>
      <c r="C2" s="3406"/>
      <c r="D2" s="3406"/>
      <c r="E2" s="3406"/>
      <c r="F2" s="3406"/>
      <c r="G2" s="3406"/>
      <c r="H2" s="3406"/>
      <c r="I2" s="3406"/>
      <c r="J2" s="3406"/>
      <c r="K2" s="3406"/>
      <c r="L2" s="3406"/>
      <c r="M2" s="3406"/>
      <c r="N2" s="3406"/>
      <c r="O2" s="3406"/>
      <c r="P2" s="3406"/>
      <c r="Q2" s="3406"/>
    </row>
    <row r="3" spans="1:23" ht="16.5" thickBot="1">
      <c r="A3" s="3407" t="s">
        <v>2100</v>
      </c>
      <c r="B3" s="3407"/>
      <c r="C3" s="3407"/>
      <c r="D3" s="3407"/>
      <c r="E3" s="3407"/>
      <c r="F3" s="3407"/>
      <c r="G3" s="3407"/>
      <c r="H3" s="3407"/>
      <c r="I3" s="3407"/>
      <c r="J3" s="3407"/>
      <c r="K3" s="3407"/>
      <c r="L3" s="3407"/>
      <c r="M3" s="3407"/>
      <c r="N3" s="3407"/>
      <c r="O3" s="3407"/>
      <c r="P3" s="3407"/>
      <c r="Q3" s="3407"/>
    </row>
    <row r="4" spans="1:23" ht="21" customHeight="1" thickTop="1" thickBot="1">
      <c r="A4" s="3454" t="s">
        <v>2035</v>
      </c>
      <c r="B4" s="3457" t="s">
        <v>2099</v>
      </c>
      <c r="C4" s="3458"/>
      <c r="D4" s="3458"/>
      <c r="E4" s="3458"/>
      <c r="F4" s="3458"/>
      <c r="G4" s="3458"/>
      <c r="H4" s="3458"/>
      <c r="I4" s="3458"/>
      <c r="J4" s="3458"/>
      <c r="K4" s="3458"/>
      <c r="L4" s="3458"/>
      <c r="M4" s="3459"/>
      <c r="N4" s="3458" t="s">
        <v>2088</v>
      </c>
      <c r="O4" s="3458"/>
      <c r="P4" s="3460"/>
      <c r="Q4" s="3461"/>
    </row>
    <row r="5" spans="1:23" ht="21" customHeight="1" thickBot="1">
      <c r="A5" s="3455"/>
      <c r="B5" s="3462" t="s">
        <v>299</v>
      </c>
      <c r="C5" s="3463"/>
      <c r="D5" s="3463"/>
      <c r="E5" s="3463"/>
      <c r="F5" s="3463"/>
      <c r="G5" s="3464"/>
      <c r="H5" s="3462" t="s">
        <v>312</v>
      </c>
      <c r="I5" s="3463"/>
      <c r="J5" s="3463"/>
      <c r="K5" s="3463"/>
      <c r="L5" s="3463"/>
      <c r="M5" s="3463"/>
      <c r="N5" s="3465" t="s">
        <v>299</v>
      </c>
      <c r="O5" s="3465"/>
      <c r="P5" s="3466" t="s">
        <v>312</v>
      </c>
      <c r="Q5" s="3467"/>
    </row>
    <row r="6" spans="1:23" ht="31.5" customHeight="1">
      <c r="A6" s="3456"/>
      <c r="B6" s="3450" t="s">
        <v>2098</v>
      </c>
      <c r="C6" s="3451"/>
      <c r="D6" s="3452" t="s">
        <v>2097</v>
      </c>
      <c r="E6" s="3451"/>
      <c r="F6" s="3449" t="s">
        <v>2096</v>
      </c>
      <c r="G6" s="3449"/>
      <c r="H6" s="3453" t="s">
        <v>2098</v>
      </c>
      <c r="I6" s="3451"/>
      <c r="J6" s="3452" t="s">
        <v>2097</v>
      </c>
      <c r="K6" s="3451"/>
      <c r="L6" s="3449" t="s">
        <v>2096</v>
      </c>
      <c r="M6" s="3449"/>
      <c r="N6" s="3465"/>
      <c r="O6" s="3465"/>
      <c r="P6" s="3468"/>
      <c r="Q6" s="3469"/>
      <c r="T6" s="3429" t="s">
        <v>2082</v>
      </c>
      <c r="U6" s="3429"/>
      <c r="V6" s="3429"/>
      <c r="W6" s="3429"/>
    </row>
    <row r="7" spans="1:23" ht="21" customHeight="1">
      <c r="A7" s="3456"/>
      <c r="B7" s="2477" t="s">
        <v>2095</v>
      </c>
      <c r="C7" s="2476" t="s">
        <v>2094</v>
      </c>
      <c r="D7" s="2476" t="s">
        <v>2095</v>
      </c>
      <c r="E7" s="2476" t="s">
        <v>2094</v>
      </c>
      <c r="F7" s="2476" t="s">
        <v>2095</v>
      </c>
      <c r="G7" s="2475" t="s">
        <v>2094</v>
      </c>
      <c r="H7" s="2477" t="s">
        <v>2095</v>
      </c>
      <c r="I7" s="2476" t="s">
        <v>2094</v>
      </c>
      <c r="J7" s="2476" t="s">
        <v>2095</v>
      </c>
      <c r="K7" s="2476" t="s">
        <v>2094</v>
      </c>
      <c r="L7" s="2476" t="s">
        <v>2095</v>
      </c>
      <c r="M7" s="2475" t="s">
        <v>2094</v>
      </c>
      <c r="N7" s="2474" t="s">
        <v>2088</v>
      </c>
      <c r="O7" s="2473" t="s">
        <v>2092</v>
      </c>
      <c r="P7" s="2472" t="s">
        <v>2088</v>
      </c>
      <c r="Q7" s="2471" t="s">
        <v>2092</v>
      </c>
    </row>
    <row r="8" spans="1:23" ht="21" customHeight="1">
      <c r="A8" s="2275" t="s">
        <v>634</v>
      </c>
      <c r="B8" s="2464">
        <v>413.43</v>
      </c>
      <c r="C8" s="2470">
        <v>55416.93</v>
      </c>
      <c r="D8" s="2469">
        <v>0</v>
      </c>
      <c r="E8" s="2468">
        <v>0</v>
      </c>
      <c r="F8" s="2466">
        <f t="shared" ref="F8:F18" si="0">B8-D8</f>
        <v>413.43</v>
      </c>
      <c r="G8" s="2460">
        <f t="shared" ref="G8:G18" si="1">C8-E8</f>
        <v>55416.93</v>
      </c>
      <c r="H8" s="2464">
        <v>554.22</v>
      </c>
      <c r="I8" s="2470">
        <v>77516.41</v>
      </c>
      <c r="J8" s="2469">
        <v>0</v>
      </c>
      <c r="K8" s="2468">
        <v>0</v>
      </c>
      <c r="L8" s="2466">
        <f>H8-J8</f>
        <v>554.22</v>
      </c>
      <c r="M8" s="2460">
        <f>I8-K8</f>
        <v>77516.41</v>
      </c>
      <c r="N8" s="2446">
        <v>28565.86</v>
      </c>
      <c r="O8" s="2467">
        <v>341</v>
      </c>
      <c r="P8" s="2446">
        <v>17540.18</v>
      </c>
      <c r="Q8" s="2467">
        <v>200</v>
      </c>
      <c r="S8" s="2334"/>
      <c r="T8" s="2454">
        <f t="shared" ref="T8:U13" si="2">B8-D8-F8</f>
        <v>0</v>
      </c>
      <c r="U8" s="2454">
        <f t="shared" si="2"/>
        <v>0</v>
      </c>
      <c r="V8" s="2454">
        <f t="shared" ref="V8:W13" si="3">H8-J8-L8</f>
        <v>0</v>
      </c>
      <c r="W8" s="2454">
        <f t="shared" si="3"/>
        <v>0</v>
      </c>
    </row>
    <row r="9" spans="1:23" ht="21" customHeight="1">
      <c r="A9" s="2275" t="s">
        <v>635</v>
      </c>
      <c r="B9" s="2461">
        <v>421.3</v>
      </c>
      <c r="C9" s="2464">
        <v>56552.13</v>
      </c>
      <c r="D9" s="2462">
        <v>0</v>
      </c>
      <c r="E9" s="2462">
        <v>0</v>
      </c>
      <c r="F9" s="2466">
        <f t="shared" si="0"/>
        <v>421.3</v>
      </c>
      <c r="G9" s="2460">
        <f t="shared" si="1"/>
        <v>56552.13</v>
      </c>
      <c r="H9" s="2461">
        <v>510.23</v>
      </c>
      <c r="I9" s="2464">
        <v>71903.06</v>
      </c>
      <c r="J9" s="2462">
        <v>0</v>
      </c>
      <c r="K9" s="2462">
        <v>0</v>
      </c>
      <c r="L9" s="2466">
        <v>510.23</v>
      </c>
      <c r="M9" s="2460">
        <v>71903.06</v>
      </c>
      <c r="N9" s="2446">
        <v>18553.465</v>
      </c>
      <c r="O9" s="2443">
        <v>221</v>
      </c>
      <c r="P9" s="2446">
        <v>15735.19</v>
      </c>
      <c r="Q9" s="2443">
        <v>180</v>
      </c>
      <c r="R9" s="2439"/>
      <c r="S9" s="2334"/>
      <c r="T9" s="2454">
        <f t="shared" si="2"/>
        <v>0</v>
      </c>
      <c r="U9" s="2454">
        <f t="shared" si="2"/>
        <v>0</v>
      </c>
      <c r="V9" s="2454">
        <f t="shared" si="3"/>
        <v>0</v>
      </c>
      <c r="W9" s="2454">
        <f t="shared" si="3"/>
        <v>0</v>
      </c>
    </row>
    <row r="10" spans="1:23" ht="21" customHeight="1">
      <c r="A10" s="2275" t="s">
        <v>636</v>
      </c>
      <c r="B10" s="2461">
        <v>632.54999999999995</v>
      </c>
      <c r="C10" s="2461">
        <v>84820.62</v>
      </c>
      <c r="D10" s="2462">
        <v>0</v>
      </c>
      <c r="E10" s="2462">
        <v>0</v>
      </c>
      <c r="F10" s="2466">
        <f t="shared" si="0"/>
        <v>632.54999999999995</v>
      </c>
      <c r="G10" s="2460">
        <f t="shared" si="1"/>
        <v>84820.62</v>
      </c>
      <c r="H10" s="2461">
        <v>796.9</v>
      </c>
      <c r="I10" s="2461">
        <v>112723.27</v>
      </c>
      <c r="J10" s="2462">
        <v>0</v>
      </c>
      <c r="K10" s="2462">
        <v>0</v>
      </c>
      <c r="L10" s="2466">
        <v>796.9</v>
      </c>
      <c r="M10" s="2460">
        <v>112723.27</v>
      </c>
      <c r="N10" s="2446">
        <v>25168.822</v>
      </c>
      <c r="O10" s="2443">
        <v>300</v>
      </c>
      <c r="P10" s="2446">
        <v>65516.65</v>
      </c>
      <c r="Q10" s="2443">
        <v>740</v>
      </c>
      <c r="R10" s="2439"/>
      <c r="S10" s="2334"/>
      <c r="T10" s="2454">
        <f t="shared" si="2"/>
        <v>0</v>
      </c>
      <c r="U10" s="2454">
        <f t="shared" si="2"/>
        <v>0</v>
      </c>
      <c r="V10" s="2454">
        <f t="shared" si="3"/>
        <v>0</v>
      </c>
      <c r="W10" s="2454">
        <f t="shared" si="3"/>
        <v>0</v>
      </c>
    </row>
    <row r="11" spans="1:23" ht="21" customHeight="1">
      <c r="A11" s="2275" t="s">
        <v>637</v>
      </c>
      <c r="B11" s="2461">
        <v>448.31</v>
      </c>
      <c r="C11" s="2464">
        <v>60359.55</v>
      </c>
      <c r="D11" s="2462">
        <v>0</v>
      </c>
      <c r="E11" s="2462">
        <v>0</v>
      </c>
      <c r="F11" s="2466">
        <f t="shared" si="0"/>
        <v>448.31</v>
      </c>
      <c r="G11" s="2460">
        <f t="shared" si="1"/>
        <v>60359.55</v>
      </c>
      <c r="H11" s="2461">
        <v>240.25</v>
      </c>
      <c r="I11" s="2464">
        <v>34061.760000000002</v>
      </c>
      <c r="J11" s="2462">
        <v>0</v>
      </c>
      <c r="K11" s="2462">
        <v>0</v>
      </c>
      <c r="L11" s="2466">
        <v>240.25</v>
      </c>
      <c r="M11" s="2460">
        <v>34061.760000000002</v>
      </c>
      <c r="N11" s="2446">
        <v>28633.77</v>
      </c>
      <c r="O11" s="2443">
        <v>340</v>
      </c>
      <c r="P11" s="2446">
        <v>12415.412</v>
      </c>
      <c r="Q11" s="2443">
        <v>140</v>
      </c>
      <c r="S11" s="2334"/>
      <c r="T11" s="2454">
        <f t="shared" si="2"/>
        <v>0</v>
      </c>
      <c r="U11" s="2454">
        <f t="shared" si="2"/>
        <v>0</v>
      </c>
      <c r="V11" s="2454">
        <f t="shared" si="3"/>
        <v>0</v>
      </c>
      <c r="W11" s="2454">
        <f t="shared" si="3"/>
        <v>0</v>
      </c>
    </row>
    <row r="12" spans="1:23" ht="21" customHeight="1">
      <c r="A12" s="2275" t="s">
        <v>638</v>
      </c>
      <c r="B12" s="2461">
        <v>316.14999999999998</v>
      </c>
      <c r="C12" s="2464">
        <v>42800.43</v>
      </c>
      <c r="D12" s="2462">
        <v>0</v>
      </c>
      <c r="E12" s="2462">
        <v>0</v>
      </c>
      <c r="F12" s="2466">
        <f t="shared" si="0"/>
        <v>316.14999999999998</v>
      </c>
      <c r="G12" s="2460">
        <f t="shared" si="1"/>
        <v>42800.43</v>
      </c>
      <c r="H12" s="2461">
        <v>794.6</v>
      </c>
      <c r="I12" s="2464">
        <v>114083.99</v>
      </c>
      <c r="J12" s="2462">
        <v>0</v>
      </c>
      <c r="K12" s="2462">
        <v>0</v>
      </c>
      <c r="L12" s="2466">
        <v>794.6</v>
      </c>
      <c r="M12" s="2460">
        <v>114083.99</v>
      </c>
      <c r="N12" s="2446">
        <v>37210.446000000004</v>
      </c>
      <c r="O12" s="2443">
        <v>440</v>
      </c>
      <c r="P12" s="2446">
        <v>35728.22</v>
      </c>
      <c r="Q12" s="2443">
        <v>400</v>
      </c>
      <c r="S12" s="2334"/>
      <c r="T12" s="2454">
        <f t="shared" si="2"/>
        <v>0</v>
      </c>
      <c r="U12" s="2454">
        <f t="shared" si="2"/>
        <v>0</v>
      </c>
      <c r="V12" s="2454">
        <f t="shared" si="3"/>
        <v>0</v>
      </c>
      <c r="W12" s="2454">
        <f t="shared" si="3"/>
        <v>0</v>
      </c>
    </row>
    <row r="13" spans="1:23" ht="21" customHeight="1">
      <c r="A13" s="2275" t="s">
        <v>639</v>
      </c>
      <c r="B13" s="2464">
        <v>293.02999999999997</v>
      </c>
      <c r="C13" s="2465">
        <v>40107.839999999997</v>
      </c>
      <c r="D13" s="2462">
        <v>0</v>
      </c>
      <c r="E13" s="2462">
        <v>0</v>
      </c>
      <c r="F13" s="2466">
        <f t="shared" si="0"/>
        <v>293.02999999999997</v>
      </c>
      <c r="G13" s="2460">
        <f t="shared" si="1"/>
        <v>40107.839999999997</v>
      </c>
      <c r="H13" s="2464">
        <v>573.78</v>
      </c>
      <c r="I13" s="2465">
        <v>82754.429999999993</v>
      </c>
      <c r="J13" s="2462">
        <v>0</v>
      </c>
      <c r="K13" s="2462">
        <v>0</v>
      </c>
      <c r="L13" s="2466">
        <v>573.78</v>
      </c>
      <c r="M13" s="2460">
        <v>82754.429999999993</v>
      </c>
      <c r="N13" s="2446">
        <v>22196.04</v>
      </c>
      <c r="O13" s="2443">
        <v>260</v>
      </c>
      <c r="P13" s="2446">
        <v>36134.794000000002</v>
      </c>
      <c r="Q13" s="2443">
        <v>400</v>
      </c>
      <c r="T13" s="2454">
        <f t="shared" si="2"/>
        <v>0</v>
      </c>
      <c r="U13" s="2454">
        <f t="shared" si="2"/>
        <v>0</v>
      </c>
      <c r="V13" s="2454">
        <f t="shared" si="3"/>
        <v>0</v>
      </c>
      <c r="W13" s="2454">
        <f t="shared" si="3"/>
        <v>0</v>
      </c>
    </row>
    <row r="14" spans="1:23" ht="21" customHeight="1">
      <c r="A14" s="2275" t="s">
        <v>640</v>
      </c>
      <c r="B14" s="2464">
        <v>341.48</v>
      </c>
      <c r="C14" s="2465">
        <v>47502.61</v>
      </c>
      <c r="D14" s="2462">
        <v>0</v>
      </c>
      <c r="E14" s="2462">
        <v>0</v>
      </c>
      <c r="F14" s="2466">
        <f t="shared" si="0"/>
        <v>341.48</v>
      </c>
      <c r="G14" s="2460">
        <f t="shared" si="1"/>
        <v>47502.61</v>
      </c>
      <c r="H14" s="2464">
        <v>486.88</v>
      </c>
      <c r="I14" s="2465">
        <v>70995.990000000005</v>
      </c>
      <c r="J14" s="2462">
        <v>0</v>
      </c>
      <c r="K14" s="2462">
        <v>0</v>
      </c>
      <c r="L14" s="2466">
        <v>486.88</v>
      </c>
      <c r="M14" s="2460">
        <v>70995.990000000005</v>
      </c>
      <c r="N14" s="2446">
        <v>29486.23</v>
      </c>
      <c r="O14" s="2443">
        <v>340</v>
      </c>
      <c r="P14" s="2446">
        <v>18156.150000000001</v>
      </c>
      <c r="Q14" s="2443">
        <v>200</v>
      </c>
      <c r="T14" s="2454"/>
      <c r="U14" s="2454"/>
      <c r="V14" s="2454"/>
      <c r="W14" s="2454"/>
    </row>
    <row r="15" spans="1:23" ht="21" customHeight="1">
      <c r="A15" s="2275" t="s">
        <v>641</v>
      </c>
      <c r="B15" s="2464">
        <v>331.88</v>
      </c>
      <c r="C15" s="2465">
        <v>46206.41</v>
      </c>
      <c r="D15" s="2462">
        <v>0</v>
      </c>
      <c r="E15" s="2462">
        <v>0</v>
      </c>
      <c r="F15" s="2466">
        <f t="shared" si="0"/>
        <v>331.88</v>
      </c>
      <c r="G15" s="2460">
        <f t="shared" si="1"/>
        <v>46206.41</v>
      </c>
      <c r="H15" s="2464">
        <v>692.2</v>
      </c>
      <c r="I15" s="2465">
        <v>101065.04</v>
      </c>
      <c r="J15" s="2462">
        <v>0</v>
      </c>
      <c r="K15" s="2462">
        <v>0</v>
      </c>
      <c r="L15" s="2466">
        <v>692.2</v>
      </c>
      <c r="M15" s="2460">
        <v>101065.04</v>
      </c>
      <c r="N15" s="2446">
        <v>26108.25</v>
      </c>
      <c r="O15" s="2443">
        <v>300</v>
      </c>
      <c r="P15" s="2446">
        <v>32739.772000000001</v>
      </c>
      <c r="Q15" s="2443">
        <v>360</v>
      </c>
      <c r="T15" s="2454"/>
      <c r="U15" s="2454"/>
      <c r="V15" s="2454"/>
      <c r="W15" s="2454"/>
    </row>
    <row r="16" spans="1:23" ht="21" customHeight="1">
      <c r="A16" s="2275" t="s">
        <v>642</v>
      </c>
      <c r="B16" s="2464">
        <v>428.15</v>
      </c>
      <c r="C16" s="2465">
        <v>50944.41</v>
      </c>
      <c r="D16" s="2462">
        <v>0</v>
      </c>
      <c r="E16" s="2462">
        <v>0</v>
      </c>
      <c r="F16" s="2464">
        <f t="shared" si="0"/>
        <v>428.15</v>
      </c>
      <c r="G16" s="2465">
        <f t="shared" si="1"/>
        <v>50944.41</v>
      </c>
      <c r="H16" s="2464">
        <v>621.73</v>
      </c>
      <c r="I16" s="2465">
        <v>92673.38</v>
      </c>
      <c r="J16" s="2462">
        <v>0</v>
      </c>
      <c r="K16" s="2462">
        <v>0</v>
      </c>
      <c r="L16" s="2464">
        <v>621.73</v>
      </c>
      <c r="M16" s="2465">
        <v>92673.38</v>
      </c>
      <c r="N16" s="2446">
        <v>25834.74</v>
      </c>
      <c r="O16" s="2443">
        <v>300</v>
      </c>
      <c r="P16" s="2446">
        <v>35446.091999999997</v>
      </c>
      <c r="Q16" s="2443">
        <v>380</v>
      </c>
      <c r="T16" s="2454">
        <f>B16-D16-F16</f>
        <v>0</v>
      </c>
      <c r="U16" s="2454">
        <f>C16-E16-G16</f>
        <v>0</v>
      </c>
      <c r="V16" s="2454">
        <f>H16-J16-L16</f>
        <v>0</v>
      </c>
      <c r="W16" s="2454">
        <f>I16-K16-M16</f>
        <v>0</v>
      </c>
    </row>
    <row r="17" spans="1:23" ht="21" customHeight="1">
      <c r="A17" s="2275" t="s">
        <v>643</v>
      </c>
      <c r="B17" s="2464">
        <v>583.13</v>
      </c>
      <c r="C17" s="2465">
        <v>79396.36</v>
      </c>
      <c r="D17" s="2462">
        <v>0</v>
      </c>
      <c r="E17" s="2462">
        <v>0</v>
      </c>
      <c r="F17" s="2464">
        <f t="shared" si="0"/>
        <v>583.13</v>
      </c>
      <c r="G17" s="2463">
        <f t="shared" si="1"/>
        <v>79396.36</v>
      </c>
      <c r="H17" s="2464"/>
      <c r="I17" s="2465"/>
      <c r="J17" s="2462">
        <v>0</v>
      </c>
      <c r="K17" s="2462">
        <v>0</v>
      </c>
      <c r="L17" s="2464">
        <f>H17-J17</f>
        <v>0</v>
      </c>
      <c r="M17" s="2463">
        <f>I17-K17</f>
        <v>0</v>
      </c>
      <c r="N17" s="2446">
        <v>23782.58</v>
      </c>
      <c r="O17" s="2443">
        <v>280</v>
      </c>
      <c r="P17" s="2446"/>
      <c r="Q17" s="2443" t="s">
        <v>1542</v>
      </c>
      <c r="T17" s="2454"/>
      <c r="U17" s="2454"/>
      <c r="V17" s="2454"/>
      <c r="W17" s="2454"/>
    </row>
    <row r="18" spans="1:23" ht="21" customHeight="1">
      <c r="A18" s="2275" t="s">
        <v>644</v>
      </c>
      <c r="B18" s="2464">
        <v>796.96</v>
      </c>
      <c r="C18" s="2465">
        <v>109141.7104</v>
      </c>
      <c r="D18" s="2462">
        <v>0</v>
      </c>
      <c r="E18" s="2462">
        <v>0</v>
      </c>
      <c r="F18" s="2464">
        <f t="shared" si="0"/>
        <v>796.96</v>
      </c>
      <c r="G18" s="2463">
        <f t="shared" si="1"/>
        <v>109141.7104</v>
      </c>
      <c r="H18" s="2464"/>
      <c r="I18" s="2465"/>
      <c r="J18" s="2462">
        <v>0</v>
      </c>
      <c r="K18" s="2462">
        <v>0</v>
      </c>
      <c r="L18" s="2464">
        <f>H18-J18</f>
        <v>0</v>
      </c>
      <c r="M18" s="2463">
        <f>I18-K18</f>
        <v>0</v>
      </c>
      <c r="N18" s="2446">
        <v>29080</v>
      </c>
      <c r="O18" s="2443">
        <v>340</v>
      </c>
      <c r="P18" s="2446"/>
      <c r="Q18" s="2443"/>
      <c r="S18" s="169" t="s">
        <v>36</v>
      </c>
      <c r="T18" s="2454">
        <f t="shared" ref="T18:U20" si="4">B18-D18-F18</f>
        <v>0</v>
      </c>
      <c r="U18" s="2454">
        <f t="shared" si="4"/>
        <v>0</v>
      </c>
      <c r="V18" s="2454">
        <f t="shared" ref="V18:W20" si="5">H18-J18-L18</f>
        <v>0</v>
      </c>
      <c r="W18" s="2454">
        <f t="shared" si="5"/>
        <v>0</v>
      </c>
    </row>
    <row r="19" spans="1:23" ht="21" customHeight="1">
      <c r="A19" s="2313" t="s">
        <v>645</v>
      </c>
      <c r="B19" s="2461">
        <v>828.53</v>
      </c>
      <c r="C19" s="2461">
        <v>113754.4</v>
      </c>
      <c r="D19" s="2462">
        <v>0</v>
      </c>
      <c r="E19" s="2462">
        <v>0</v>
      </c>
      <c r="F19" s="2461">
        <f>B19</f>
        <v>828.53</v>
      </c>
      <c r="G19" s="2460">
        <f>C19</f>
        <v>113754.4</v>
      </c>
      <c r="H19" s="2461"/>
      <c r="I19" s="2461"/>
      <c r="J19" s="2462">
        <v>0</v>
      </c>
      <c r="K19" s="2462">
        <v>0</v>
      </c>
      <c r="L19" s="2461">
        <f>H19</f>
        <v>0</v>
      </c>
      <c r="M19" s="2460">
        <f>I19</f>
        <v>0</v>
      </c>
      <c r="N19" s="2459">
        <v>60137.82</v>
      </c>
      <c r="O19" s="2458">
        <v>700</v>
      </c>
      <c r="P19" s="2459"/>
      <c r="Q19" s="2458"/>
      <c r="S19" s="2450"/>
      <c r="T19" s="2454">
        <f t="shared" si="4"/>
        <v>0</v>
      </c>
      <c r="U19" s="2454">
        <f t="shared" si="4"/>
        <v>0</v>
      </c>
      <c r="V19" s="2454">
        <f t="shared" si="5"/>
        <v>0</v>
      </c>
      <c r="W19" s="2454">
        <f t="shared" si="5"/>
        <v>0</v>
      </c>
    </row>
    <row r="20" spans="1:23" ht="21" customHeight="1" thickBot="1">
      <c r="A20" s="2457" t="s">
        <v>250</v>
      </c>
      <c r="B20" s="2455">
        <f t="shared" ref="B20:Q20" si="6">SUM(B8:B19)</f>
        <v>5834.9</v>
      </c>
      <c r="C20" s="2455">
        <f t="shared" si="6"/>
        <v>787003.40040000004</v>
      </c>
      <c r="D20" s="2455">
        <f t="shared" si="6"/>
        <v>0</v>
      </c>
      <c r="E20" s="2455">
        <f t="shared" si="6"/>
        <v>0</v>
      </c>
      <c r="F20" s="2455">
        <f t="shared" si="6"/>
        <v>5834.9</v>
      </c>
      <c r="G20" s="2456">
        <f t="shared" si="6"/>
        <v>787003.40040000004</v>
      </c>
      <c r="H20" s="2455">
        <f t="shared" si="6"/>
        <v>5270.7899999999991</v>
      </c>
      <c r="I20" s="2455">
        <f t="shared" si="6"/>
        <v>757777.33000000007</v>
      </c>
      <c r="J20" s="2455">
        <f t="shared" si="6"/>
        <v>0</v>
      </c>
      <c r="K20" s="2455">
        <f t="shared" si="6"/>
        <v>0</v>
      </c>
      <c r="L20" s="2455">
        <f t="shared" si="6"/>
        <v>5270.7899999999991</v>
      </c>
      <c r="M20" s="2456">
        <f t="shared" si="6"/>
        <v>757777.33000000007</v>
      </c>
      <c r="N20" s="2455">
        <f t="shared" si="6"/>
        <v>354758.02300000004</v>
      </c>
      <c r="O20" s="2455">
        <f t="shared" si="6"/>
        <v>4162</v>
      </c>
      <c r="P20" s="2455">
        <f t="shared" si="6"/>
        <v>269412.45999999996</v>
      </c>
      <c r="Q20" s="2455">
        <f t="shared" si="6"/>
        <v>3000</v>
      </c>
      <c r="R20" s="2320"/>
      <c r="S20" s="2450"/>
      <c r="T20" s="2454">
        <f t="shared" si="4"/>
        <v>0</v>
      </c>
      <c r="U20" s="2454">
        <f t="shared" si="4"/>
        <v>0</v>
      </c>
      <c r="V20" s="2454">
        <f t="shared" si="5"/>
        <v>0</v>
      </c>
      <c r="W20" s="2454">
        <f t="shared" si="5"/>
        <v>0</v>
      </c>
    </row>
    <row r="21" spans="1:23" ht="21" hidden="1" customHeight="1" thickTop="1">
      <c r="A21" s="2453"/>
      <c r="B21" s="2452"/>
      <c r="C21" s="2452"/>
      <c r="D21" s="2452"/>
      <c r="E21" s="2452"/>
      <c r="F21" s="2452"/>
      <c r="G21" s="2452"/>
      <c r="H21" s="2452"/>
      <c r="I21" s="2452"/>
      <c r="J21" s="2452"/>
      <c r="K21" s="2452"/>
      <c r="L21" s="2452"/>
      <c r="M21" s="2452"/>
      <c r="N21" s="2451"/>
      <c r="O21" s="2451"/>
      <c r="P21" s="2451"/>
      <c r="Q21" s="2451"/>
      <c r="S21" s="2450"/>
    </row>
    <row r="22" spans="1:23" ht="16.5" hidden="1" customHeight="1" thickBot="1">
      <c r="A22" s="3430" t="s">
        <v>2093</v>
      </c>
      <c r="B22" s="3430"/>
      <c r="C22" s="3430"/>
      <c r="D22" s="3430"/>
      <c r="E22" s="3430"/>
      <c r="F22" s="3430"/>
      <c r="G22" s="3430"/>
      <c r="H22" s="3430"/>
      <c r="I22" s="3430"/>
      <c r="J22" s="3430"/>
      <c r="K22" s="3430"/>
      <c r="L22" s="3430"/>
      <c r="M22" s="3430"/>
      <c r="N22" s="3430"/>
      <c r="O22" s="3430"/>
      <c r="P22" s="3430"/>
      <c r="Q22" s="3430"/>
      <c r="R22" s="3430"/>
      <c r="S22" s="3430"/>
      <c r="T22" s="3430"/>
      <c r="U22" s="3430"/>
      <c r="V22" s="3430"/>
      <c r="W22" s="3430"/>
    </row>
    <row r="23" spans="1:23" ht="16.5" hidden="1" customHeight="1" thickTop="1">
      <c r="A23" s="3431" t="s">
        <v>2035</v>
      </c>
      <c r="B23" s="3434" t="s">
        <v>2088</v>
      </c>
      <c r="C23" s="3435"/>
      <c r="D23" s="3435"/>
      <c r="E23" s="3435"/>
      <c r="F23" s="3435"/>
      <c r="G23" s="3435"/>
      <c r="H23" s="3435"/>
      <c r="I23" s="3435"/>
      <c r="J23" s="3435"/>
      <c r="K23" s="3435"/>
      <c r="L23" s="3435"/>
      <c r="M23" s="3435"/>
      <c r="N23" s="3435"/>
      <c r="O23" s="3435"/>
      <c r="P23" s="3435"/>
      <c r="Q23" s="3435"/>
      <c r="R23" s="3435"/>
      <c r="S23" s="3435"/>
      <c r="T23" s="3435"/>
      <c r="U23" s="3435"/>
      <c r="V23" s="3435"/>
      <c r="W23" s="3436"/>
    </row>
    <row r="24" spans="1:23" ht="15.75" hidden="1" customHeight="1">
      <c r="A24" s="3432"/>
      <c r="B24" s="3437" t="s">
        <v>60</v>
      </c>
      <c r="C24" s="3438"/>
      <c r="D24" s="3438"/>
      <c r="E24" s="3438"/>
      <c r="F24" s="3438"/>
      <c r="G24" s="3438"/>
      <c r="H24" s="3438"/>
      <c r="I24" s="3438"/>
      <c r="J24" s="3438"/>
      <c r="K24" s="3438"/>
      <c r="L24" s="3439"/>
      <c r="M24" s="3443" t="s">
        <v>61</v>
      </c>
      <c r="N24" s="3444"/>
      <c r="O24" s="3444"/>
      <c r="P24" s="3444"/>
      <c r="Q24" s="3444"/>
      <c r="R24" s="3444"/>
      <c r="S24" s="3444"/>
      <c r="T24" s="3444"/>
      <c r="U24" s="3444"/>
      <c r="V24" s="3444"/>
      <c r="W24" s="3445"/>
    </row>
    <row r="25" spans="1:23" ht="15.75" hidden="1" customHeight="1">
      <c r="A25" s="3432"/>
      <c r="B25" s="3440"/>
      <c r="C25" s="3441"/>
      <c r="D25" s="3441"/>
      <c r="E25" s="3441"/>
      <c r="F25" s="3441"/>
      <c r="G25" s="3441"/>
      <c r="H25" s="3441"/>
      <c r="I25" s="3441"/>
      <c r="J25" s="3441"/>
      <c r="K25" s="3441"/>
      <c r="L25" s="3442"/>
      <c r="M25" s="3446"/>
      <c r="N25" s="3447"/>
      <c r="O25" s="3447"/>
      <c r="P25" s="3447"/>
      <c r="Q25" s="3447"/>
      <c r="R25" s="3447"/>
      <c r="S25" s="3447"/>
      <c r="T25" s="3447"/>
      <c r="U25" s="3447"/>
      <c r="V25" s="3447"/>
      <c r="W25" s="3448"/>
    </row>
    <row r="26" spans="1:23" ht="31.5" hidden="1" customHeight="1">
      <c r="A26" s="3433"/>
      <c r="B26" s="2449" t="s">
        <v>2088</v>
      </c>
      <c r="C26" s="2449" t="s">
        <v>2092</v>
      </c>
      <c r="D26" s="2449" t="s">
        <v>2088</v>
      </c>
      <c r="E26" s="2449" t="s">
        <v>2091</v>
      </c>
      <c r="F26" s="2449" t="s">
        <v>2088</v>
      </c>
      <c r="G26" s="2449" t="s">
        <v>2090</v>
      </c>
      <c r="H26" s="2449" t="s">
        <v>2088</v>
      </c>
      <c r="I26" s="2449" t="s">
        <v>2089</v>
      </c>
      <c r="J26" s="2449" t="s">
        <v>2088</v>
      </c>
      <c r="K26" s="2449" t="s">
        <v>2087</v>
      </c>
      <c r="L26" s="2449" t="s">
        <v>2086</v>
      </c>
      <c r="M26" s="2449" t="s">
        <v>2088</v>
      </c>
      <c r="N26" s="2449" t="s">
        <v>2092</v>
      </c>
      <c r="O26" s="2449" t="s">
        <v>2088</v>
      </c>
      <c r="P26" s="2449" t="s">
        <v>2091</v>
      </c>
      <c r="Q26" s="2449" t="s">
        <v>2088</v>
      </c>
      <c r="R26" s="2449" t="s">
        <v>2090</v>
      </c>
      <c r="S26" s="2449" t="s">
        <v>2088</v>
      </c>
      <c r="T26" s="2449" t="s">
        <v>2089</v>
      </c>
      <c r="U26" s="2449" t="s">
        <v>2088</v>
      </c>
      <c r="V26" s="2449" t="s">
        <v>2087</v>
      </c>
      <c r="W26" s="2448" t="s">
        <v>2086</v>
      </c>
    </row>
    <row r="27" spans="1:23" ht="15.75" hidden="1" customHeight="1">
      <c r="A27" s="2275" t="s">
        <v>634</v>
      </c>
      <c r="B27" s="2445">
        <v>29255.412</v>
      </c>
      <c r="C27" s="2445">
        <v>420</v>
      </c>
      <c r="D27" s="2445">
        <v>0</v>
      </c>
      <c r="E27" s="2445">
        <v>0</v>
      </c>
      <c r="F27" s="2445">
        <v>0</v>
      </c>
      <c r="G27" s="2445">
        <v>0</v>
      </c>
      <c r="H27" s="2445">
        <v>0</v>
      </c>
      <c r="I27" s="2445">
        <v>0</v>
      </c>
      <c r="J27" s="2445">
        <v>0</v>
      </c>
      <c r="K27" s="2444">
        <v>0</v>
      </c>
      <c r="L27" s="2445">
        <f t="shared" ref="L27:L38" si="7">B27+D27+F27+H27+J27</f>
        <v>29255.412</v>
      </c>
      <c r="M27" s="2445">
        <v>23980.2</v>
      </c>
      <c r="N27" s="2445">
        <v>320</v>
      </c>
      <c r="O27" s="2445">
        <v>0</v>
      </c>
      <c r="P27" s="2445">
        <v>0</v>
      </c>
      <c r="Q27" s="2445">
        <v>0</v>
      </c>
      <c r="R27" s="2445">
        <v>0</v>
      </c>
      <c r="S27" s="2445">
        <v>0</v>
      </c>
      <c r="T27" s="2445">
        <v>0</v>
      </c>
      <c r="U27" s="2445">
        <v>0</v>
      </c>
      <c r="V27" s="2444">
        <v>0</v>
      </c>
      <c r="W27" s="2443">
        <f t="shared" ref="W27:W38" si="8">M27+O27+Q27+S27+U27</f>
        <v>23980.2</v>
      </c>
    </row>
    <row r="28" spans="1:23" ht="15.75" hidden="1" customHeight="1">
      <c r="A28" s="2275" t="s">
        <v>635</v>
      </c>
      <c r="B28" s="2445">
        <v>25809.83</v>
      </c>
      <c r="C28" s="2445">
        <v>360</v>
      </c>
      <c r="D28" s="2445">
        <v>0</v>
      </c>
      <c r="E28" s="2445">
        <v>0</v>
      </c>
      <c r="F28" s="2445">
        <v>0</v>
      </c>
      <c r="G28" s="2445">
        <v>0</v>
      </c>
      <c r="H28" s="2445">
        <v>0</v>
      </c>
      <c r="I28" s="2445">
        <v>0</v>
      </c>
      <c r="J28" s="2445">
        <v>0</v>
      </c>
      <c r="K28" s="2444">
        <v>0</v>
      </c>
      <c r="L28" s="2445">
        <f t="shared" si="7"/>
        <v>25809.83</v>
      </c>
      <c r="M28" s="2445">
        <v>16260.5</v>
      </c>
      <c r="N28" s="2445">
        <v>220</v>
      </c>
      <c r="O28" s="2445">
        <v>0</v>
      </c>
      <c r="P28" s="2445">
        <v>0</v>
      </c>
      <c r="Q28" s="2445">
        <v>0</v>
      </c>
      <c r="R28" s="2445">
        <v>0</v>
      </c>
      <c r="S28" s="2445">
        <v>0</v>
      </c>
      <c r="T28" s="2445">
        <v>0</v>
      </c>
      <c r="U28" s="2445">
        <v>0</v>
      </c>
      <c r="V28" s="2444">
        <v>0</v>
      </c>
      <c r="W28" s="2443">
        <f t="shared" si="8"/>
        <v>16260.5</v>
      </c>
    </row>
    <row r="29" spans="1:23" ht="15.75" hidden="1" customHeight="1">
      <c r="A29" s="2275" t="s">
        <v>636</v>
      </c>
      <c r="B29" s="2445">
        <v>19924.12</v>
      </c>
      <c r="C29" s="2445">
        <v>280</v>
      </c>
      <c r="D29" s="2445">
        <v>0</v>
      </c>
      <c r="E29" s="2445">
        <v>0</v>
      </c>
      <c r="F29" s="2445">
        <v>0</v>
      </c>
      <c r="G29" s="2445">
        <v>0</v>
      </c>
      <c r="H29" s="2445">
        <v>0</v>
      </c>
      <c r="I29" s="2445">
        <v>0</v>
      </c>
      <c r="J29" s="2445">
        <v>0</v>
      </c>
      <c r="K29" s="2444">
        <v>0</v>
      </c>
      <c r="L29" s="2445">
        <f t="shared" si="7"/>
        <v>19924.12</v>
      </c>
      <c r="M29" s="2445">
        <v>22036.05</v>
      </c>
      <c r="N29" s="2445">
        <v>300</v>
      </c>
      <c r="O29" s="2445">
        <v>0</v>
      </c>
      <c r="P29" s="2445">
        <v>0</v>
      </c>
      <c r="Q29" s="2445">
        <v>0</v>
      </c>
      <c r="R29" s="2445">
        <v>0</v>
      </c>
      <c r="S29" s="2445">
        <v>0</v>
      </c>
      <c r="T29" s="2445">
        <v>0</v>
      </c>
      <c r="U29" s="2445">
        <v>0</v>
      </c>
      <c r="V29" s="2444">
        <v>0</v>
      </c>
      <c r="W29" s="2443">
        <f t="shared" si="8"/>
        <v>22036.05</v>
      </c>
    </row>
    <row r="30" spans="1:23" ht="15.75" hidden="1" customHeight="1">
      <c r="A30" s="2275" t="s">
        <v>637</v>
      </c>
      <c r="B30" s="2445">
        <v>25612.583999999995</v>
      </c>
      <c r="C30" s="2445">
        <v>360</v>
      </c>
      <c r="D30" s="2445">
        <v>0</v>
      </c>
      <c r="E30" s="2445">
        <v>0</v>
      </c>
      <c r="F30" s="2445">
        <v>0</v>
      </c>
      <c r="G30" s="2445">
        <v>0</v>
      </c>
      <c r="H30" s="2445">
        <v>0</v>
      </c>
      <c r="I30" s="2445">
        <v>0</v>
      </c>
      <c r="J30" s="2445">
        <v>0</v>
      </c>
      <c r="K30" s="2444">
        <v>0</v>
      </c>
      <c r="L30" s="2445">
        <f t="shared" si="7"/>
        <v>25612.583999999995</v>
      </c>
      <c r="M30" s="2445">
        <v>28154.42</v>
      </c>
      <c r="N30" s="2445">
        <v>380</v>
      </c>
      <c r="O30" s="2445">
        <v>0</v>
      </c>
      <c r="P30" s="2445">
        <v>0</v>
      </c>
      <c r="Q30" s="2445">
        <v>0</v>
      </c>
      <c r="R30" s="2445">
        <v>0</v>
      </c>
      <c r="S30" s="2445">
        <v>0</v>
      </c>
      <c r="T30" s="2445">
        <v>0</v>
      </c>
      <c r="U30" s="2445">
        <v>0</v>
      </c>
      <c r="V30" s="2444">
        <v>0</v>
      </c>
      <c r="W30" s="2443">
        <f t="shared" si="8"/>
        <v>28154.42</v>
      </c>
    </row>
    <row r="31" spans="1:23" ht="15.75" hidden="1" customHeight="1">
      <c r="A31" s="2275" t="s">
        <v>638</v>
      </c>
      <c r="B31" s="2445">
        <v>22891.522000000001</v>
      </c>
      <c r="C31" s="2445">
        <v>320</v>
      </c>
      <c r="D31" s="2445">
        <v>0</v>
      </c>
      <c r="E31" s="2445">
        <v>0</v>
      </c>
      <c r="F31" s="2445">
        <v>0</v>
      </c>
      <c r="G31" s="2445">
        <v>0</v>
      </c>
      <c r="H31" s="2445">
        <v>0</v>
      </c>
      <c r="I31" s="2445">
        <v>0</v>
      </c>
      <c r="J31" s="2445">
        <v>0</v>
      </c>
      <c r="K31" s="2447">
        <v>0</v>
      </c>
      <c r="L31" s="2445">
        <f t="shared" si="7"/>
        <v>22891.522000000001</v>
      </c>
      <c r="M31" s="2445">
        <v>29541.660000000003</v>
      </c>
      <c r="N31" s="2445">
        <v>400</v>
      </c>
      <c r="O31" s="2445">
        <v>0</v>
      </c>
      <c r="P31" s="2445">
        <v>0</v>
      </c>
      <c r="Q31" s="2445">
        <v>0</v>
      </c>
      <c r="R31" s="2445">
        <v>0</v>
      </c>
      <c r="S31" s="2445">
        <v>0</v>
      </c>
      <c r="T31" s="2445">
        <v>0</v>
      </c>
      <c r="U31" s="2445">
        <v>0</v>
      </c>
      <c r="V31" s="2447">
        <v>0</v>
      </c>
      <c r="W31" s="2443">
        <f t="shared" si="8"/>
        <v>29541.660000000003</v>
      </c>
    </row>
    <row r="32" spans="1:23" ht="15.75" hidden="1" customHeight="1">
      <c r="A32" s="2275" t="s">
        <v>639</v>
      </c>
      <c r="B32" s="2445">
        <v>19973.440000000002</v>
      </c>
      <c r="C32" s="2445">
        <v>280</v>
      </c>
      <c r="D32" s="2445">
        <v>0</v>
      </c>
      <c r="E32" s="2445">
        <v>0</v>
      </c>
      <c r="F32" s="2445">
        <v>0</v>
      </c>
      <c r="G32" s="2445">
        <v>0</v>
      </c>
      <c r="H32" s="2445">
        <v>0</v>
      </c>
      <c r="I32" s="2445">
        <v>0</v>
      </c>
      <c r="J32" s="2445">
        <v>0</v>
      </c>
      <c r="K32" s="2447">
        <v>0</v>
      </c>
      <c r="L32" s="2445">
        <f t="shared" si="7"/>
        <v>19973.440000000002</v>
      </c>
      <c r="M32" s="2445">
        <v>30847.33</v>
      </c>
      <c r="N32" s="2445">
        <v>420</v>
      </c>
      <c r="O32" s="2445">
        <v>0</v>
      </c>
      <c r="P32" s="2445">
        <v>0</v>
      </c>
      <c r="Q32" s="2445">
        <v>0</v>
      </c>
      <c r="R32" s="2445">
        <v>0</v>
      </c>
      <c r="S32" s="2445">
        <v>0</v>
      </c>
      <c r="T32" s="2445">
        <v>0</v>
      </c>
      <c r="U32" s="2445">
        <v>0</v>
      </c>
      <c r="V32" s="2447">
        <v>0</v>
      </c>
      <c r="W32" s="2443">
        <f t="shared" si="8"/>
        <v>30847.33</v>
      </c>
    </row>
    <row r="33" spans="1:23" ht="15.75" hidden="1" customHeight="1">
      <c r="A33" s="2275" t="s">
        <v>640</v>
      </c>
      <c r="B33" s="2445">
        <v>28451.51</v>
      </c>
      <c r="C33" s="2445">
        <v>400</v>
      </c>
      <c r="D33" s="2445">
        <v>0</v>
      </c>
      <c r="E33" s="2445">
        <v>0</v>
      </c>
      <c r="F33" s="2445">
        <v>0</v>
      </c>
      <c r="G33" s="2445">
        <v>0</v>
      </c>
      <c r="H33" s="2445">
        <v>0</v>
      </c>
      <c r="I33" s="2445">
        <v>0</v>
      </c>
      <c r="J33" s="2445">
        <v>0</v>
      </c>
      <c r="K33" s="2444">
        <v>0</v>
      </c>
      <c r="L33" s="2445">
        <f t="shared" si="7"/>
        <v>28451.51</v>
      </c>
      <c r="M33" s="2445">
        <v>26302.240000000002</v>
      </c>
      <c r="N33" s="2445">
        <v>360</v>
      </c>
      <c r="O33" s="2445">
        <v>0</v>
      </c>
      <c r="P33" s="2445">
        <v>0</v>
      </c>
      <c r="Q33" s="2445">
        <v>0</v>
      </c>
      <c r="R33" s="2445">
        <v>0</v>
      </c>
      <c r="S33" s="2445">
        <v>0</v>
      </c>
      <c r="T33" s="2445">
        <v>0</v>
      </c>
      <c r="U33" s="2445">
        <v>0</v>
      </c>
      <c r="V33" s="2444">
        <v>0</v>
      </c>
      <c r="W33" s="2443">
        <f t="shared" si="8"/>
        <v>26302.240000000002</v>
      </c>
    </row>
    <row r="34" spans="1:23" ht="15.75" hidden="1" customHeight="1">
      <c r="A34" s="2275" t="s">
        <v>641</v>
      </c>
      <c r="B34" s="2445">
        <v>25973.332000000002</v>
      </c>
      <c r="C34" s="2445">
        <v>360</v>
      </c>
      <c r="D34" s="2445">
        <v>0</v>
      </c>
      <c r="E34" s="2445">
        <v>0</v>
      </c>
      <c r="F34" s="2445">
        <v>0</v>
      </c>
      <c r="G34" s="2445">
        <v>0</v>
      </c>
      <c r="H34" s="2445">
        <v>0</v>
      </c>
      <c r="I34" s="2445">
        <v>0</v>
      </c>
      <c r="J34" s="2445">
        <v>0</v>
      </c>
      <c r="K34" s="2444">
        <v>0</v>
      </c>
      <c r="L34" s="2445">
        <f t="shared" si="7"/>
        <v>25973.332000000002</v>
      </c>
      <c r="M34" s="2446">
        <v>32031</v>
      </c>
      <c r="N34" s="2445">
        <v>440</v>
      </c>
      <c r="O34" s="2445"/>
      <c r="P34" s="2445"/>
      <c r="Q34" s="2445"/>
      <c r="R34" s="2445"/>
      <c r="S34" s="2445"/>
      <c r="T34" s="2445"/>
      <c r="U34" s="2445"/>
      <c r="V34" s="2444"/>
      <c r="W34" s="2443">
        <f t="shared" si="8"/>
        <v>32031</v>
      </c>
    </row>
    <row r="35" spans="1:23" ht="15.75" hidden="1" customHeight="1">
      <c r="A35" s="2275" t="s">
        <v>642</v>
      </c>
      <c r="B35" s="2445">
        <v>20912.972000000002</v>
      </c>
      <c r="C35" s="2445">
        <v>280</v>
      </c>
      <c r="D35" s="2445">
        <v>0</v>
      </c>
      <c r="E35" s="2445">
        <v>0</v>
      </c>
      <c r="F35" s="2445">
        <v>0</v>
      </c>
      <c r="G35" s="2445">
        <v>0</v>
      </c>
      <c r="H35" s="2445">
        <v>0</v>
      </c>
      <c r="I35" s="2445">
        <v>0</v>
      </c>
      <c r="J35" s="2445">
        <v>0</v>
      </c>
      <c r="K35" s="2444">
        <v>0</v>
      </c>
      <c r="L35" s="2445">
        <f t="shared" si="7"/>
        <v>20912.972000000002</v>
      </c>
      <c r="M35" s="2445">
        <v>43782.6</v>
      </c>
      <c r="N35" s="2445">
        <v>600</v>
      </c>
      <c r="O35" s="2445"/>
      <c r="P35" s="2445"/>
      <c r="Q35" s="2445"/>
      <c r="R35" s="2445"/>
      <c r="S35" s="2445"/>
      <c r="T35" s="2445"/>
      <c r="U35" s="2445"/>
      <c r="V35" s="2444"/>
      <c r="W35" s="2443">
        <f t="shared" si="8"/>
        <v>43782.6</v>
      </c>
    </row>
    <row r="36" spans="1:23" ht="15.75" hidden="1" customHeight="1">
      <c r="A36" s="2275" t="s">
        <v>643</v>
      </c>
      <c r="B36" s="2445">
        <v>9159.2000000000007</v>
      </c>
      <c r="C36" s="2445">
        <v>120</v>
      </c>
      <c r="D36" s="2445">
        <v>0</v>
      </c>
      <c r="E36" s="2445">
        <v>0</v>
      </c>
      <c r="F36" s="2445">
        <v>0</v>
      </c>
      <c r="G36" s="2445">
        <v>0</v>
      </c>
      <c r="H36" s="2445">
        <v>0</v>
      </c>
      <c r="I36" s="2445">
        <v>0</v>
      </c>
      <c r="J36" s="2445">
        <v>0</v>
      </c>
      <c r="K36" s="2444">
        <v>0</v>
      </c>
      <c r="L36" s="2445">
        <f t="shared" si="7"/>
        <v>9159.2000000000007</v>
      </c>
      <c r="M36" s="2445"/>
      <c r="N36" s="2445"/>
      <c r="O36" s="2445"/>
      <c r="P36" s="2445"/>
      <c r="Q36" s="2445"/>
      <c r="R36" s="2445"/>
      <c r="S36" s="2445"/>
      <c r="T36" s="2445"/>
      <c r="U36" s="2445"/>
      <c r="V36" s="2444"/>
      <c r="W36" s="2443">
        <f t="shared" si="8"/>
        <v>0</v>
      </c>
    </row>
    <row r="37" spans="1:23" ht="15.75" hidden="1" customHeight="1">
      <c r="A37" s="2275" t="s">
        <v>644</v>
      </c>
      <c r="B37" s="2445">
        <v>22677.300000000007</v>
      </c>
      <c r="C37" s="2445">
        <v>300</v>
      </c>
      <c r="D37" s="2445">
        <v>0</v>
      </c>
      <c r="E37" s="2445">
        <v>0</v>
      </c>
      <c r="F37" s="2445">
        <v>0</v>
      </c>
      <c r="G37" s="2445">
        <v>0</v>
      </c>
      <c r="H37" s="2445">
        <v>0</v>
      </c>
      <c r="I37" s="2445">
        <v>0</v>
      </c>
      <c r="J37" s="2445">
        <v>0</v>
      </c>
      <c r="K37" s="2444">
        <v>0</v>
      </c>
      <c r="L37" s="2445">
        <f t="shared" si="7"/>
        <v>22677.300000000007</v>
      </c>
      <c r="M37" s="2445"/>
      <c r="N37" s="2445"/>
      <c r="O37" s="2445"/>
      <c r="P37" s="2445"/>
      <c r="Q37" s="2445"/>
      <c r="R37" s="2445"/>
      <c r="S37" s="2445"/>
      <c r="T37" s="2445"/>
      <c r="U37" s="2445"/>
      <c r="V37" s="2444"/>
      <c r="W37" s="2443">
        <f t="shared" si="8"/>
        <v>0</v>
      </c>
    </row>
    <row r="38" spans="1:23" ht="15.75" hidden="1" customHeight="1">
      <c r="A38" s="2275" t="s">
        <v>645</v>
      </c>
      <c r="B38" s="2445">
        <v>25691.171999999999</v>
      </c>
      <c r="C38" s="2445">
        <v>340</v>
      </c>
      <c r="D38" s="2445">
        <v>0</v>
      </c>
      <c r="E38" s="2445">
        <v>0</v>
      </c>
      <c r="F38" s="2445">
        <v>0</v>
      </c>
      <c r="G38" s="2445">
        <v>0</v>
      </c>
      <c r="H38" s="2445">
        <v>0</v>
      </c>
      <c r="I38" s="2445">
        <v>0</v>
      </c>
      <c r="J38" s="2445">
        <v>0</v>
      </c>
      <c r="K38" s="2444">
        <v>0</v>
      </c>
      <c r="L38" s="2445">
        <f t="shared" si="7"/>
        <v>25691.171999999999</v>
      </c>
      <c r="M38" s="2445"/>
      <c r="N38" s="2445"/>
      <c r="O38" s="2445"/>
      <c r="P38" s="2445"/>
      <c r="Q38" s="2445"/>
      <c r="R38" s="2445"/>
      <c r="S38" s="2445"/>
      <c r="T38" s="2445"/>
      <c r="U38" s="2445"/>
      <c r="V38" s="2444"/>
      <c r="W38" s="2443">
        <f t="shared" si="8"/>
        <v>0</v>
      </c>
    </row>
    <row r="39" spans="1:23" ht="16.5" hidden="1" customHeight="1" thickBot="1">
      <c r="A39" s="1325" t="s">
        <v>250</v>
      </c>
      <c r="B39" s="2441">
        <f t="shared" ref="B39:W39" si="9">SUM(B27:B38)</f>
        <v>276332.39400000003</v>
      </c>
      <c r="C39" s="2442">
        <f t="shared" si="9"/>
        <v>3820</v>
      </c>
      <c r="D39" s="2441">
        <f t="shared" si="9"/>
        <v>0</v>
      </c>
      <c r="E39" s="2441">
        <f t="shared" si="9"/>
        <v>0</v>
      </c>
      <c r="F39" s="2441">
        <f t="shared" si="9"/>
        <v>0</v>
      </c>
      <c r="G39" s="2441">
        <f t="shared" si="9"/>
        <v>0</v>
      </c>
      <c r="H39" s="2441">
        <f t="shared" si="9"/>
        <v>0</v>
      </c>
      <c r="I39" s="2441">
        <f t="shared" si="9"/>
        <v>0</v>
      </c>
      <c r="J39" s="2441">
        <f t="shared" si="9"/>
        <v>0</v>
      </c>
      <c r="K39" s="2441">
        <f t="shared" si="9"/>
        <v>0</v>
      </c>
      <c r="L39" s="2441">
        <f t="shared" si="9"/>
        <v>276332.39400000003</v>
      </c>
      <c r="M39" s="2441">
        <f t="shared" si="9"/>
        <v>252936</v>
      </c>
      <c r="N39" s="2441">
        <f t="shared" si="9"/>
        <v>3440</v>
      </c>
      <c r="O39" s="2441">
        <f t="shared" si="9"/>
        <v>0</v>
      </c>
      <c r="P39" s="2441">
        <f t="shared" si="9"/>
        <v>0</v>
      </c>
      <c r="Q39" s="2441">
        <f t="shared" si="9"/>
        <v>0</v>
      </c>
      <c r="R39" s="2441">
        <f t="shared" si="9"/>
        <v>0</v>
      </c>
      <c r="S39" s="2441">
        <f t="shared" si="9"/>
        <v>0</v>
      </c>
      <c r="T39" s="2441">
        <f t="shared" si="9"/>
        <v>0</v>
      </c>
      <c r="U39" s="2441">
        <f t="shared" si="9"/>
        <v>0</v>
      </c>
      <c r="V39" s="2441">
        <f t="shared" si="9"/>
        <v>0</v>
      </c>
      <c r="W39" s="2440">
        <f t="shared" si="9"/>
        <v>252936</v>
      </c>
    </row>
    <row r="40" spans="1:23" ht="16.5" thickTop="1"/>
    <row r="41" spans="1:23">
      <c r="H41" s="2438"/>
      <c r="I41" s="2438"/>
      <c r="N41" s="2439"/>
      <c r="O41" s="2439"/>
      <c r="P41" s="2334"/>
    </row>
    <row r="42" spans="1:23">
      <c r="I42" s="2438"/>
      <c r="N42" s="2334"/>
    </row>
    <row r="43" spans="1:23">
      <c r="B43" s="2320"/>
      <c r="C43" s="2320"/>
      <c r="D43" s="2320"/>
      <c r="E43" s="2320"/>
      <c r="F43" s="2320"/>
      <c r="G43" s="2320"/>
      <c r="H43" s="2320"/>
      <c r="I43" s="2320"/>
      <c r="J43" s="2320"/>
      <c r="K43" s="2320"/>
      <c r="L43" s="2320"/>
      <c r="M43" s="2320"/>
      <c r="N43" s="2320"/>
      <c r="O43" s="2320"/>
      <c r="P43" s="2320"/>
      <c r="Q43" s="2320"/>
    </row>
    <row r="50" spans="6:6">
      <c r="F50" s="169"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48"/>
  <sheetViews>
    <sheetView workbookViewId="0">
      <pane xSplit="58" ySplit="5" topLeftCell="CB6" activePane="bottomRight" state="frozen"/>
      <selection activeCell="I62" sqref="I62"/>
      <selection pane="topRight" activeCell="I62" sqref="I62"/>
      <selection pane="bottomLeft" activeCell="I62" sqref="I62"/>
      <selection pane="bottomRight" activeCell="CB5" sqref="CB5"/>
    </sheetView>
  </sheetViews>
  <sheetFormatPr defaultRowHeight="15.75"/>
  <cols>
    <col min="1" max="1" width="71" style="2478" bestFit="1" customWidth="1"/>
    <col min="2" max="2" width="10.140625" style="2478" hidden="1" customWidth="1"/>
    <col min="3" max="6" width="12.85546875" style="2478" hidden="1" customWidth="1"/>
    <col min="7" max="7" width="12.7109375" style="2478" hidden="1" customWidth="1"/>
    <col min="8" max="13" width="12.85546875" style="2478" hidden="1" customWidth="1"/>
    <col min="14" max="14" width="12" style="2478" hidden="1" customWidth="1"/>
    <col min="15" max="17" width="12.85546875" style="2478" hidden="1" customWidth="1"/>
    <col min="18" max="18" width="12" style="2478" hidden="1" customWidth="1"/>
    <col min="19" max="25" width="11.140625" style="2478" hidden="1" customWidth="1"/>
    <col min="26" max="26" width="12" style="2478" hidden="1" customWidth="1"/>
    <col min="27" max="28" width="11.140625" style="2478" hidden="1" customWidth="1"/>
    <col min="29" max="30" width="12" style="2478" hidden="1" customWidth="1"/>
    <col min="31" max="34" width="10.140625" style="2478" hidden="1" customWidth="1"/>
    <col min="35" max="58" width="12" style="2478"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04" width="11.7109375" customWidth="1"/>
    <col min="105" max="113" width="11.7109375" hidden="1" customWidth="1"/>
    <col min="114" max="114" width="13.7109375" hidden="1" customWidth="1"/>
    <col min="115" max="115" width="17.7109375" hidden="1" customWidth="1"/>
    <col min="116" max="116" width="17.7109375" customWidth="1"/>
    <col min="117" max="277" width="9.140625" style="2478"/>
    <col min="278" max="278" width="53.28515625" style="2478" customWidth="1"/>
    <col min="279" max="284" width="0" style="2478" hidden="1" customWidth="1"/>
    <col min="285" max="287" width="12.85546875" style="2478" customWidth="1"/>
    <col min="288" max="293" width="12.85546875" style="2478" bestFit="1" customWidth="1"/>
    <col min="294" max="295" width="12.85546875" style="2478" customWidth="1"/>
    <col min="296" max="297" width="11.140625" style="2478" customWidth="1"/>
    <col min="298" max="533" width="9.140625" style="2478"/>
    <col min="534" max="534" width="53.28515625" style="2478" customWidth="1"/>
    <col min="535" max="540" width="0" style="2478" hidden="1" customWidth="1"/>
    <col min="541" max="543" width="12.85546875" style="2478" customWidth="1"/>
    <col min="544" max="549" width="12.85546875" style="2478" bestFit="1" customWidth="1"/>
    <col min="550" max="551" width="12.85546875" style="2478" customWidth="1"/>
    <col min="552" max="553" width="11.140625" style="2478" customWidth="1"/>
    <col min="554" max="789" width="9.140625" style="2478"/>
    <col min="790" max="790" width="53.28515625" style="2478" customWidth="1"/>
    <col min="791" max="796" width="0" style="2478" hidden="1" customWidth="1"/>
    <col min="797" max="799" width="12.85546875" style="2478" customWidth="1"/>
    <col min="800" max="805" width="12.85546875" style="2478" bestFit="1" customWidth="1"/>
    <col min="806" max="807" width="12.85546875" style="2478" customWidth="1"/>
    <col min="808" max="809" width="11.140625" style="2478" customWidth="1"/>
    <col min="810" max="1045" width="9.140625" style="2478"/>
    <col min="1046" max="1046" width="53.28515625" style="2478" customWidth="1"/>
    <col min="1047" max="1052" width="0" style="2478" hidden="1" customWidth="1"/>
    <col min="1053" max="1055" width="12.85546875" style="2478" customWidth="1"/>
    <col min="1056" max="1061" width="12.85546875" style="2478" bestFit="1" customWidth="1"/>
    <col min="1062" max="1063" width="12.85546875" style="2478" customWidth="1"/>
    <col min="1064" max="1065" width="11.140625" style="2478" customWidth="1"/>
    <col min="1066" max="1301" width="9.140625" style="2478"/>
    <col min="1302" max="1302" width="53.28515625" style="2478" customWidth="1"/>
    <col min="1303" max="1308" width="0" style="2478" hidden="1" customWidth="1"/>
    <col min="1309" max="1311" width="12.85546875" style="2478" customWidth="1"/>
    <col min="1312" max="1317" width="12.85546875" style="2478" bestFit="1" customWidth="1"/>
    <col min="1318" max="1319" width="12.85546875" style="2478" customWidth="1"/>
    <col min="1320" max="1321" width="11.140625" style="2478" customWidth="1"/>
    <col min="1322" max="1557" width="9.140625" style="2478"/>
    <col min="1558" max="1558" width="53.28515625" style="2478" customWidth="1"/>
    <col min="1559" max="1564" width="0" style="2478" hidden="1" customWidth="1"/>
    <col min="1565" max="1567" width="12.85546875" style="2478" customWidth="1"/>
    <col min="1568" max="1573" width="12.85546875" style="2478" bestFit="1" customWidth="1"/>
    <col min="1574" max="1575" width="12.85546875" style="2478" customWidth="1"/>
    <col min="1576" max="1577" width="11.140625" style="2478" customWidth="1"/>
    <col min="1578" max="1813" width="9.140625" style="2478"/>
    <col min="1814" max="1814" width="53.28515625" style="2478" customWidth="1"/>
    <col min="1815" max="1820" width="0" style="2478" hidden="1" customWidth="1"/>
    <col min="1821" max="1823" width="12.85546875" style="2478" customWidth="1"/>
    <col min="1824" max="1829" width="12.85546875" style="2478" bestFit="1" customWidth="1"/>
    <col min="1830" max="1831" width="12.85546875" style="2478" customWidth="1"/>
    <col min="1832" max="1833" width="11.140625" style="2478" customWidth="1"/>
    <col min="1834" max="2069" width="9.140625" style="2478"/>
    <col min="2070" max="2070" width="53.28515625" style="2478" customWidth="1"/>
    <col min="2071" max="2076" width="0" style="2478" hidden="1" customWidth="1"/>
    <col min="2077" max="2079" width="12.85546875" style="2478" customWidth="1"/>
    <col min="2080" max="2085" width="12.85546875" style="2478" bestFit="1" customWidth="1"/>
    <col min="2086" max="2087" width="12.85546875" style="2478" customWidth="1"/>
    <col min="2088" max="2089" width="11.140625" style="2478" customWidth="1"/>
    <col min="2090" max="2325" width="9.140625" style="2478"/>
    <col min="2326" max="2326" width="53.28515625" style="2478" customWidth="1"/>
    <col min="2327" max="2332" width="0" style="2478" hidden="1" customWidth="1"/>
    <col min="2333" max="2335" width="12.85546875" style="2478" customWidth="1"/>
    <col min="2336" max="2341" width="12.85546875" style="2478" bestFit="1" customWidth="1"/>
    <col min="2342" max="2343" width="12.85546875" style="2478" customWidth="1"/>
    <col min="2344" max="2345" width="11.140625" style="2478" customWidth="1"/>
    <col min="2346" max="2581" width="9.140625" style="2478"/>
    <col min="2582" max="2582" width="53.28515625" style="2478" customWidth="1"/>
    <col min="2583" max="2588" width="0" style="2478" hidden="1" customWidth="1"/>
    <col min="2589" max="2591" width="12.85546875" style="2478" customWidth="1"/>
    <col min="2592" max="2597" width="12.85546875" style="2478" bestFit="1" customWidth="1"/>
    <col min="2598" max="2599" width="12.85546875" style="2478" customWidth="1"/>
    <col min="2600" max="2601" width="11.140625" style="2478" customWidth="1"/>
    <col min="2602" max="2837" width="9.140625" style="2478"/>
    <col min="2838" max="2838" width="53.28515625" style="2478" customWidth="1"/>
    <col min="2839" max="2844" width="0" style="2478" hidden="1" customWidth="1"/>
    <col min="2845" max="2847" width="12.85546875" style="2478" customWidth="1"/>
    <col min="2848" max="2853" width="12.85546875" style="2478" bestFit="1" customWidth="1"/>
    <col min="2854" max="2855" width="12.85546875" style="2478" customWidth="1"/>
    <col min="2856" max="2857" width="11.140625" style="2478" customWidth="1"/>
    <col min="2858" max="3093" width="9.140625" style="2478"/>
    <col min="3094" max="3094" width="53.28515625" style="2478" customWidth="1"/>
    <col min="3095" max="3100" width="0" style="2478" hidden="1" customWidth="1"/>
    <col min="3101" max="3103" width="12.85546875" style="2478" customWidth="1"/>
    <col min="3104" max="3109" width="12.85546875" style="2478" bestFit="1" customWidth="1"/>
    <col min="3110" max="3111" width="12.85546875" style="2478" customWidth="1"/>
    <col min="3112" max="3113" width="11.140625" style="2478" customWidth="1"/>
    <col min="3114" max="3349" width="9.140625" style="2478"/>
    <col min="3350" max="3350" width="53.28515625" style="2478" customWidth="1"/>
    <col min="3351" max="3356" width="0" style="2478" hidden="1" customWidth="1"/>
    <col min="3357" max="3359" width="12.85546875" style="2478" customWidth="1"/>
    <col min="3360" max="3365" width="12.85546875" style="2478" bestFit="1" customWidth="1"/>
    <col min="3366" max="3367" width="12.85546875" style="2478" customWidth="1"/>
    <col min="3368" max="3369" width="11.140625" style="2478" customWidth="1"/>
    <col min="3370" max="3605" width="9.140625" style="2478"/>
    <col min="3606" max="3606" width="53.28515625" style="2478" customWidth="1"/>
    <col min="3607" max="3612" width="0" style="2478" hidden="1" customWidth="1"/>
    <col min="3613" max="3615" width="12.85546875" style="2478" customWidth="1"/>
    <col min="3616" max="3621" width="12.85546875" style="2478" bestFit="1" customWidth="1"/>
    <col min="3622" max="3623" width="12.85546875" style="2478" customWidth="1"/>
    <col min="3624" max="3625" width="11.140625" style="2478" customWidth="1"/>
    <col min="3626" max="3861" width="9.140625" style="2478"/>
    <col min="3862" max="3862" width="53.28515625" style="2478" customWidth="1"/>
    <col min="3863" max="3868" width="0" style="2478" hidden="1" customWidth="1"/>
    <col min="3869" max="3871" width="12.85546875" style="2478" customWidth="1"/>
    <col min="3872" max="3877" width="12.85546875" style="2478" bestFit="1" customWidth="1"/>
    <col min="3878" max="3879" width="12.85546875" style="2478" customWidth="1"/>
    <col min="3880" max="3881" width="11.140625" style="2478" customWidth="1"/>
    <col min="3882" max="4117" width="9.140625" style="2478"/>
    <col min="4118" max="4118" width="53.28515625" style="2478" customWidth="1"/>
    <col min="4119" max="4124" width="0" style="2478" hidden="1" customWidth="1"/>
    <col min="4125" max="4127" width="12.85546875" style="2478" customWidth="1"/>
    <col min="4128" max="4133" width="12.85546875" style="2478" bestFit="1" customWidth="1"/>
    <col min="4134" max="4135" width="12.85546875" style="2478" customWidth="1"/>
    <col min="4136" max="4137" width="11.140625" style="2478" customWidth="1"/>
    <col min="4138" max="4373" width="9.140625" style="2478"/>
    <col min="4374" max="4374" width="53.28515625" style="2478" customWidth="1"/>
    <col min="4375" max="4380" width="0" style="2478" hidden="1" customWidth="1"/>
    <col min="4381" max="4383" width="12.85546875" style="2478" customWidth="1"/>
    <col min="4384" max="4389" width="12.85546875" style="2478" bestFit="1" customWidth="1"/>
    <col min="4390" max="4391" width="12.85546875" style="2478" customWidth="1"/>
    <col min="4392" max="4393" width="11.140625" style="2478" customWidth="1"/>
    <col min="4394" max="4629" width="9.140625" style="2478"/>
    <col min="4630" max="4630" width="53.28515625" style="2478" customWidth="1"/>
    <col min="4631" max="4636" width="0" style="2478" hidden="1" customWidth="1"/>
    <col min="4637" max="4639" width="12.85546875" style="2478" customWidth="1"/>
    <col min="4640" max="4645" width="12.85546875" style="2478" bestFit="1" customWidth="1"/>
    <col min="4646" max="4647" width="12.85546875" style="2478" customWidth="1"/>
    <col min="4648" max="4649" width="11.140625" style="2478" customWidth="1"/>
    <col min="4650" max="4885" width="9.140625" style="2478"/>
    <col min="4886" max="4886" width="53.28515625" style="2478" customWidth="1"/>
    <col min="4887" max="4892" width="0" style="2478" hidden="1" customWidth="1"/>
    <col min="4893" max="4895" width="12.85546875" style="2478" customWidth="1"/>
    <col min="4896" max="4901" width="12.85546875" style="2478" bestFit="1" customWidth="1"/>
    <col min="4902" max="4903" width="12.85546875" style="2478" customWidth="1"/>
    <col min="4904" max="4905" width="11.140625" style="2478" customWidth="1"/>
    <col min="4906" max="5141" width="9.140625" style="2478"/>
    <col min="5142" max="5142" width="53.28515625" style="2478" customWidth="1"/>
    <col min="5143" max="5148" width="0" style="2478" hidden="1" customWidth="1"/>
    <col min="5149" max="5151" width="12.85546875" style="2478" customWidth="1"/>
    <col min="5152" max="5157" width="12.85546875" style="2478" bestFit="1" customWidth="1"/>
    <col min="5158" max="5159" width="12.85546875" style="2478" customWidth="1"/>
    <col min="5160" max="5161" width="11.140625" style="2478" customWidth="1"/>
    <col min="5162" max="5397" width="9.140625" style="2478"/>
    <col min="5398" max="5398" width="53.28515625" style="2478" customWidth="1"/>
    <col min="5399" max="5404" width="0" style="2478" hidden="1" customWidth="1"/>
    <col min="5405" max="5407" width="12.85546875" style="2478" customWidth="1"/>
    <col min="5408" max="5413" width="12.85546875" style="2478" bestFit="1" customWidth="1"/>
    <col min="5414" max="5415" width="12.85546875" style="2478" customWidth="1"/>
    <col min="5416" max="5417" width="11.140625" style="2478" customWidth="1"/>
    <col min="5418" max="5653" width="9.140625" style="2478"/>
    <col min="5654" max="5654" width="53.28515625" style="2478" customWidth="1"/>
    <col min="5655" max="5660" width="0" style="2478" hidden="1" customWidth="1"/>
    <col min="5661" max="5663" width="12.85546875" style="2478" customWidth="1"/>
    <col min="5664" max="5669" width="12.85546875" style="2478" bestFit="1" customWidth="1"/>
    <col min="5670" max="5671" width="12.85546875" style="2478" customWidth="1"/>
    <col min="5672" max="5673" width="11.140625" style="2478" customWidth="1"/>
    <col min="5674" max="5909" width="9.140625" style="2478"/>
    <col min="5910" max="5910" width="53.28515625" style="2478" customWidth="1"/>
    <col min="5911" max="5916" width="0" style="2478" hidden="1" customWidth="1"/>
    <col min="5917" max="5919" width="12.85546875" style="2478" customWidth="1"/>
    <col min="5920" max="5925" width="12.85546875" style="2478" bestFit="1" customWidth="1"/>
    <col min="5926" max="5927" width="12.85546875" style="2478" customWidth="1"/>
    <col min="5928" max="5929" width="11.140625" style="2478" customWidth="1"/>
    <col min="5930" max="6165" width="9.140625" style="2478"/>
    <col min="6166" max="6166" width="53.28515625" style="2478" customWidth="1"/>
    <col min="6167" max="6172" width="0" style="2478" hidden="1" customWidth="1"/>
    <col min="6173" max="6175" width="12.85546875" style="2478" customWidth="1"/>
    <col min="6176" max="6181" width="12.85546875" style="2478" bestFit="1" customWidth="1"/>
    <col min="6182" max="6183" width="12.85546875" style="2478" customWidth="1"/>
    <col min="6184" max="6185" width="11.140625" style="2478" customWidth="1"/>
    <col min="6186" max="6421" width="9.140625" style="2478"/>
    <col min="6422" max="6422" width="53.28515625" style="2478" customWidth="1"/>
    <col min="6423" max="6428" width="0" style="2478" hidden="1" customWidth="1"/>
    <col min="6429" max="6431" width="12.85546875" style="2478" customWidth="1"/>
    <col min="6432" max="6437" width="12.85546875" style="2478" bestFit="1" customWidth="1"/>
    <col min="6438" max="6439" width="12.85546875" style="2478" customWidth="1"/>
    <col min="6440" max="6441" width="11.140625" style="2478" customWidth="1"/>
    <col min="6442" max="6677" width="9.140625" style="2478"/>
    <col min="6678" max="6678" width="53.28515625" style="2478" customWidth="1"/>
    <col min="6679" max="6684" width="0" style="2478" hidden="1" customWidth="1"/>
    <col min="6685" max="6687" width="12.85546875" style="2478" customWidth="1"/>
    <col min="6688" max="6693" width="12.85546875" style="2478" bestFit="1" customWidth="1"/>
    <col min="6694" max="6695" width="12.85546875" style="2478" customWidth="1"/>
    <col min="6696" max="6697" width="11.140625" style="2478" customWidth="1"/>
    <col min="6698" max="6933" width="9.140625" style="2478"/>
    <col min="6934" max="6934" width="53.28515625" style="2478" customWidth="1"/>
    <col min="6935" max="6940" width="0" style="2478" hidden="1" customWidth="1"/>
    <col min="6941" max="6943" width="12.85546875" style="2478" customWidth="1"/>
    <col min="6944" max="6949" width="12.85546875" style="2478" bestFit="1" customWidth="1"/>
    <col min="6950" max="6951" width="12.85546875" style="2478" customWidth="1"/>
    <col min="6952" max="6953" width="11.140625" style="2478" customWidth="1"/>
    <col min="6954" max="7189" width="9.140625" style="2478"/>
    <col min="7190" max="7190" width="53.28515625" style="2478" customWidth="1"/>
    <col min="7191" max="7196" width="0" style="2478" hidden="1" customWidth="1"/>
    <col min="7197" max="7199" width="12.85546875" style="2478" customWidth="1"/>
    <col min="7200" max="7205" width="12.85546875" style="2478" bestFit="1" customWidth="1"/>
    <col min="7206" max="7207" width="12.85546875" style="2478" customWidth="1"/>
    <col min="7208" max="7209" width="11.140625" style="2478" customWidth="1"/>
    <col min="7210" max="7445" width="9.140625" style="2478"/>
    <col min="7446" max="7446" width="53.28515625" style="2478" customWidth="1"/>
    <col min="7447" max="7452" width="0" style="2478" hidden="1" customWidth="1"/>
    <col min="7453" max="7455" width="12.85546875" style="2478" customWidth="1"/>
    <col min="7456" max="7461" width="12.85546875" style="2478" bestFit="1" customWidth="1"/>
    <col min="7462" max="7463" width="12.85546875" style="2478" customWidth="1"/>
    <col min="7464" max="7465" width="11.140625" style="2478" customWidth="1"/>
    <col min="7466" max="7701" width="9.140625" style="2478"/>
    <col min="7702" max="7702" width="53.28515625" style="2478" customWidth="1"/>
    <col min="7703" max="7708" width="0" style="2478" hidden="1" customWidth="1"/>
    <col min="7709" max="7711" width="12.85546875" style="2478" customWidth="1"/>
    <col min="7712" max="7717" width="12.85546875" style="2478" bestFit="1" customWidth="1"/>
    <col min="7718" max="7719" width="12.85546875" style="2478" customWidth="1"/>
    <col min="7720" max="7721" width="11.140625" style="2478" customWidth="1"/>
    <col min="7722" max="7957" width="9.140625" style="2478"/>
    <col min="7958" max="7958" width="53.28515625" style="2478" customWidth="1"/>
    <col min="7959" max="7964" width="0" style="2478" hidden="1" customWidth="1"/>
    <col min="7965" max="7967" width="12.85546875" style="2478" customWidth="1"/>
    <col min="7968" max="7973" width="12.85546875" style="2478" bestFit="1" customWidth="1"/>
    <col min="7974" max="7975" width="12.85546875" style="2478" customWidth="1"/>
    <col min="7976" max="7977" width="11.140625" style="2478" customWidth="1"/>
    <col min="7978" max="8213" width="9.140625" style="2478"/>
    <col min="8214" max="8214" width="53.28515625" style="2478" customWidth="1"/>
    <col min="8215" max="8220" width="0" style="2478" hidden="1" customWidth="1"/>
    <col min="8221" max="8223" width="12.85546875" style="2478" customWidth="1"/>
    <col min="8224" max="8229" width="12.85546875" style="2478" bestFit="1" customWidth="1"/>
    <col min="8230" max="8231" width="12.85546875" style="2478" customWidth="1"/>
    <col min="8232" max="8233" width="11.140625" style="2478" customWidth="1"/>
    <col min="8234" max="8469" width="9.140625" style="2478"/>
    <col min="8470" max="8470" width="53.28515625" style="2478" customWidth="1"/>
    <col min="8471" max="8476" width="0" style="2478" hidden="1" customWidth="1"/>
    <col min="8477" max="8479" width="12.85546875" style="2478" customWidth="1"/>
    <col min="8480" max="8485" width="12.85546875" style="2478" bestFit="1" customWidth="1"/>
    <col min="8486" max="8487" width="12.85546875" style="2478" customWidth="1"/>
    <col min="8488" max="8489" width="11.140625" style="2478" customWidth="1"/>
    <col min="8490" max="8725" width="9.140625" style="2478"/>
    <col min="8726" max="8726" width="53.28515625" style="2478" customWidth="1"/>
    <col min="8727" max="8732" width="0" style="2478" hidden="1" customWidth="1"/>
    <col min="8733" max="8735" width="12.85546875" style="2478" customWidth="1"/>
    <col min="8736" max="8741" width="12.85546875" style="2478" bestFit="1" customWidth="1"/>
    <col min="8742" max="8743" width="12.85546875" style="2478" customWidth="1"/>
    <col min="8744" max="8745" width="11.140625" style="2478" customWidth="1"/>
    <col min="8746" max="8981" width="9.140625" style="2478"/>
    <col min="8982" max="8982" width="53.28515625" style="2478" customWidth="1"/>
    <col min="8983" max="8988" width="0" style="2478" hidden="1" customWidth="1"/>
    <col min="8989" max="8991" width="12.85546875" style="2478" customWidth="1"/>
    <col min="8992" max="8997" width="12.85546875" style="2478" bestFit="1" customWidth="1"/>
    <col min="8998" max="8999" width="12.85546875" style="2478" customWidth="1"/>
    <col min="9000" max="9001" width="11.140625" style="2478" customWidth="1"/>
    <col min="9002" max="9237" width="9.140625" style="2478"/>
    <col min="9238" max="9238" width="53.28515625" style="2478" customWidth="1"/>
    <col min="9239" max="9244" width="0" style="2478" hidden="1" customWidth="1"/>
    <col min="9245" max="9247" width="12.85546875" style="2478" customWidth="1"/>
    <col min="9248" max="9253" width="12.85546875" style="2478" bestFit="1" customWidth="1"/>
    <col min="9254" max="9255" width="12.85546875" style="2478" customWidth="1"/>
    <col min="9256" max="9257" width="11.140625" style="2478" customWidth="1"/>
    <col min="9258" max="9493" width="9.140625" style="2478"/>
    <col min="9494" max="9494" width="53.28515625" style="2478" customWidth="1"/>
    <col min="9495" max="9500" width="0" style="2478" hidden="1" customWidth="1"/>
    <col min="9501" max="9503" width="12.85546875" style="2478" customWidth="1"/>
    <col min="9504" max="9509" width="12.85546875" style="2478" bestFit="1" customWidth="1"/>
    <col min="9510" max="9511" width="12.85546875" style="2478" customWidth="1"/>
    <col min="9512" max="9513" width="11.140625" style="2478" customWidth="1"/>
    <col min="9514" max="9749" width="9.140625" style="2478"/>
    <col min="9750" max="9750" width="53.28515625" style="2478" customWidth="1"/>
    <col min="9751" max="9756" width="0" style="2478" hidden="1" customWidth="1"/>
    <col min="9757" max="9759" width="12.85546875" style="2478" customWidth="1"/>
    <col min="9760" max="9765" width="12.85546875" style="2478" bestFit="1" customWidth="1"/>
    <col min="9766" max="9767" width="12.85546875" style="2478" customWidth="1"/>
    <col min="9768" max="9769" width="11.140625" style="2478" customWidth="1"/>
    <col min="9770" max="10005" width="9.140625" style="2478"/>
    <col min="10006" max="10006" width="53.28515625" style="2478" customWidth="1"/>
    <col min="10007" max="10012" width="0" style="2478" hidden="1" customWidth="1"/>
    <col min="10013" max="10015" width="12.85546875" style="2478" customWidth="1"/>
    <col min="10016" max="10021" width="12.85546875" style="2478" bestFit="1" customWidth="1"/>
    <col min="10022" max="10023" width="12.85546875" style="2478" customWidth="1"/>
    <col min="10024" max="10025" width="11.140625" style="2478" customWidth="1"/>
    <col min="10026" max="10261" width="9.140625" style="2478"/>
    <col min="10262" max="10262" width="53.28515625" style="2478" customWidth="1"/>
    <col min="10263" max="10268" width="0" style="2478" hidden="1" customWidth="1"/>
    <col min="10269" max="10271" width="12.85546875" style="2478" customWidth="1"/>
    <col min="10272" max="10277" width="12.85546875" style="2478" bestFit="1" customWidth="1"/>
    <col min="10278" max="10279" width="12.85546875" style="2478" customWidth="1"/>
    <col min="10280" max="10281" width="11.140625" style="2478" customWidth="1"/>
    <col min="10282" max="10517" width="9.140625" style="2478"/>
    <col min="10518" max="10518" width="53.28515625" style="2478" customWidth="1"/>
    <col min="10519" max="10524" width="0" style="2478" hidden="1" customWidth="1"/>
    <col min="10525" max="10527" width="12.85546875" style="2478" customWidth="1"/>
    <col min="10528" max="10533" width="12.85546875" style="2478" bestFit="1" customWidth="1"/>
    <col min="10534" max="10535" width="12.85546875" style="2478" customWidth="1"/>
    <col min="10536" max="10537" width="11.140625" style="2478" customWidth="1"/>
    <col min="10538" max="10773" width="9.140625" style="2478"/>
    <col min="10774" max="10774" width="53.28515625" style="2478" customWidth="1"/>
    <col min="10775" max="10780" width="0" style="2478" hidden="1" customWidth="1"/>
    <col min="10781" max="10783" width="12.85546875" style="2478" customWidth="1"/>
    <col min="10784" max="10789" width="12.85546875" style="2478" bestFit="1" customWidth="1"/>
    <col min="10790" max="10791" width="12.85546875" style="2478" customWidth="1"/>
    <col min="10792" max="10793" width="11.140625" style="2478" customWidth="1"/>
    <col min="10794" max="11029" width="9.140625" style="2478"/>
    <col min="11030" max="11030" width="53.28515625" style="2478" customWidth="1"/>
    <col min="11031" max="11036" width="0" style="2478" hidden="1" customWidth="1"/>
    <col min="11037" max="11039" width="12.85546875" style="2478" customWidth="1"/>
    <col min="11040" max="11045" width="12.85546875" style="2478" bestFit="1" customWidth="1"/>
    <col min="11046" max="11047" width="12.85546875" style="2478" customWidth="1"/>
    <col min="11048" max="11049" width="11.140625" style="2478" customWidth="1"/>
    <col min="11050" max="11285" width="9.140625" style="2478"/>
    <col min="11286" max="11286" width="53.28515625" style="2478" customWidth="1"/>
    <col min="11287" max="11292" width="0" style="2478" hidden="1" customWidth="1"/>
    <col min="11293" max="11295" width="12.85546875" style="2478" customWidth="1"/>
    <col min="11296" max="11301" width="12.85546875" style="2478" bestFit="1" customWidth="1"/>
    <col min="11302" max="11303" width="12.85546875" style="2478" customWidth="1"/>
    <col min="11304" max="11305" width="11.140625" style="2478" customWidth="1"/>
    <col min="11306" max="11541" width="9.140625" style="2478"/>
    <col min="11542" max="11542" width="53.28515625" style="2478" customWidth="1"/>
    <col min="11543" max="11548" width="0" style="2478" hidden="1" customWidth="1"/>
    <col min="11549" max="11551" width="12.85546875" style="2478" customWidth="1"/>
    <col min="11552" max="11557" width="12.85546875" style="2478" bestFit="1" customWidth="1"/>
    <col min="11558" max="11559" width="12.85546875" style="2478" customWidth="1"/>
    <col min="11560" max="11561" width="11.140625" style="2478" customWidth="1"/>
    <col min="11562" max="11797" width="9.140625" style="2478"/>
    <col min="11798" max="11798" width="53.28515625" style="2478" customWidth="1"/>
    <col min="11799" max="11804" width="0" style="2478" hidden="1" customWidth="1"/>
    <col min="11805" max="11807" width="12.85546875" style="2478" customWidth="1"/>
    <col min="11808" max="11813" width="12.85546875" style="2478" bestFit="1" customWidth="1"/>
    <col min="11814" max="11815" width="12.85546875" style="2478" customWidth="1"/>
    <col min="11816" max="11817" width="11.140625" style="2478" customWidth="1"/>
    <col min="11818" max="12053" width="9.140625" style="2478"/>
    <col min="12054" max="12054" width="53.28515625" style="2478" customWidth="1"/>
    <col min="12055" max="12060" width="0" style="2478" hidden="1" customWidth="1"/>
    <col min="12061" max="12063" width="12.85546875" style="2478" customWidth="1"/>
    <col min="12064" max="12069" width="12.85546875" style="2478" bestFit="1" customWidth="1"/>
    <col min="12070" max="12071" width="12.85546875" style="2478" customWidth="1"/>
    <col min="12072" max="12073" width="11.140625" style="2478" customWidth="1"/>
    <col min="12074" max="12309" width="9.140625" style="2478"/>
    <col min="12310" max="12310" width="53.28515625" style="2478" customWidth="1"/>
    <col min="12311" max="12316" width="0" style="2478" hidden="1" customWidth="1"/>
    <col min="12317" max="12319" width="12.85546875" style="2478" customWidth="1"/>
    <col min="12320" max="12325" width="12.85546875" style="2478" bestFit="1" customWidth="1"/>
    <col min="12326" max="12327" width="12.85546875" style="2478" customWidth="1"/>
    <col min="12328" max="12329" width="11.140625" style="2478" customWidth="1"/>
    <col min="12330" max="12565" width="9.140625" style="2478"/>
    <col min="12566" max="12566" width="53.28515625" style="2478" customWidth="1"/>
    <col min="12567" max="12572" width="0" style="2478" hidden="1" customWidth="1"/>
    <col min="12573" max="12575" width="12.85546875" style="2478" customWidth="1"/>
    <col min="12576" max="12581" width="12.85546875" style="2478" bestFit="1" customWidth="1"/>
    <col min="12582" max="12583" width="12.85546875" style="2478" customWidth="1"/>
    <col min="12584" max="12585" width="11.140625" style="2478" customWidth="1"/>
    <col min="12586" max="12821" width="9.140625" style="2478"/>
    <col min="12822" max="12822" width="53.28515625" style="2478" customWidth="1"/>
    <col min="12823" max="12828" width="0" style="2478" hidden="1" customWidth="1"/>
    <col min="12829" max="12831" width="12.85546875" style="2478" customWidth="1"/>
    <col min="12832" max="12837" width="12.85546875" style="2478" bestFit="1" customWidth="1"/>
    <col min="12838" max="12839" width="12.85546875" style="2478" customWidth="1"/>
    <col min="12840" max="12841" width="11.140625" style="2478" customWidth="1"/>
    <col min="12842" max="13077" width="9.140625" style="2478"/>
    <col min="13078" max="13078" width="53.28515625" style="2478" customWidth="1"/>
    <col min="13079" max="13084" width="0" style="2478" hidden="1" customWidth="1"/>
    <col min="13085" max="13087" width="12.85546875" style="2478" customWidth="1"/>
    <col min="13088" max="13093" width="12.85546875" style="2478" bestFit="1" customWidth="1"/>
    <col min="13094" max="13095" width="12.85546875" style="2478" customWidth="1"/>
    <col min="13096" max="13097" width="11.140625" style="2478" customWidth="1"/>
    <col min="13098" max="13333" width="9.140625" style="2478"/>
    <col min="13334" max="13334" width="53.28515625" style="2478" customWidth="1"/>
    <col min="13335" max="13340" width="0" style="2478" hidden="1" customWidth="1"/>
    <col min="13341" max="13343" width="12.85546875" style="2478" customWidth="1"/>
    <col min="13344" max="13349" width="12.85546875" style="2478" bestFit="1" customWidth="1"/>
    <col min="13350" max="13351" width="12.85546875" style="2478" customWidth="1"/>
    <col min="13352" max="13353" width="11.140625" style="2478" customWidth="1"/>
    <col min="13354" max="13589" width="9.140625" style="2478"/>
    <col min="13590" max="13590" width="53.28515625" style="2478" customWidth="1"/>
    <col min="13591" max="13596" width="0" style="2478" hidden="1" customWidth="1"/>
    <col min="13597" max="13599" width="12.85546875" style="2478" customWidth="1"/>
    <col min="13600" max="13605" width="12.85546875" style="2478" bestFit="1" customWidth="1"/>
    <col min="13606" max="13607" width="12.85546875" style="2478" customWidth="1"/>
    <col min="13608" max="13609" width="11.140625" style="2478" customWidth="1"/>
    <col min="13610" max="13845" width="9.140625" style="2478"/>
    <col min="13846" max="13846" width="53.28515625" style="2478" customWidth="1"/>
    <col min="13847" max="13852" width="0" style="2478" hidden="1" customWidth="1"/>
    <col min="13853" max="13855" width="12.85546875" style="2478" customWidth="1"/>
    <col min="13856" max="13861" width="12.85546875" style="2478" bestFit="1" customWidth="1"/>
    <col min="13862" max="13863" width="12.85546875" style="2478" customWidth="1"/>
    <col min="13864" max="13865" width="11.140625" style="2478" customWidth="1"/>
    <col min="13866" max="14101" width="9.140625" style="2478"/>
    <col min="14102" max="14102" width="53.28515625" style="2478" customWidth="1"/>
    <col min="14103" max="14108" width="0" style="2478" hidden="1" customWidth="1"/>
    <col min="14109" max="14111" width="12.85546875" style="2478" customWidth="1"/>
    <col min="14112" max="14117" width="12.85546875" style="2478" bestFit="1" customWidth="1"/>
    <col min="14118" max="14119" width="12.85546875" style="2478" customWidth="1"/>
    <col min="14120" max="14121" width="11.140625" style="2478" customWidth="1"/>
    <col min="14122" max="14357" width="9.140625" style="2478"/>
    <col min="14358" max="14358" width="53.28515625" style="2478" customWidth="1"/>
    <col min="14359" max="14364" width="0" style="2478" hidden="1" customWidth="1"/>
    <col min="14365" max="14367" width="12.85546875" style="2478" customWidth="1"/>
    <col min="14368" max="14373" width="12.85546875" style="2478" bestFit="1" customWidth="1"/>
    <col min="14374" max="14375" width="12.85546875" style="2478" customWidth="1"/>
    <col min="14376" max="14377" width="11.140625" style="2478" customWidth="1"/>
    <col min="14378" max="14613" width="9.140625" style="2478"/>
    <col min="14614" max="14614" width="53.28515625" style="2478" customWidth="1"/>
    <col min="14615" max="14620" width="0" style="2478" hidden="1" customWidth="1"/>
    <col min="14621" max="14623" width="12.85546875" style="2478" customWidth="1"/>
    <col min="14624" max="14629" width="12.85546875" style="2478" bestFit="1" customWidth="1"/>
    <col min="14630" max="14631" width="12.85546875" style="2478" customWidth="1"/>
    <col min="14632" max="14633" width="11.140625" style="2478" customWidth="1"/>
    <col min="14634" max="14869" width="9.140625" style="2478"/>
    <col min="14870" max="14870" width="53.28515625" style="2478" customWidth="1"/>
    <col min="14871" max="14876" width="0" style="2478" hidden="1" customWidth="1"/>
    <col min="14877" max="14879" width="12.85546875" style="2478" customWidth="1"/>
    <col min="14880" max="14885" width="12.85546875" style="2478" bestFit="1" customWidth="1"/>
    <col min="14886" max="14887" width="12.85546875" style="2478" customWidth="1"/>
    <col min="14888" max="14889" width="11.140625" style="2478" customWidth="1"/>
    <col min="14890" max="15125" width="9.140625" style="2478"/>
    <col min="15126" max="15126" width="53.28515625" style="2478" customWidth="1"/>
    <col min="15127" max="15132" width="0" style="2478" hidden="1" customWidth="1"/>
    <col min="15133" max="15135" width="12.85546875" style="2478" customWidth="1"/>
    <col min="15136" max="15141" width="12.85546875" style="2478" bestFit="1" customWidth="1"/>
    <col min="15142" max="15143" width="12.85546875" style="2478" customWidth="1"/>
    <col min="15144" max="15145" width="11.140625" style="2478" customWidth="1"/>
    <col min="15146" max="15381" width="9.140625" style="2478"/>
    <col min="15382" max="15382" width="53.28515625" style="2478" customWidth="1"/>
    <col min="15383" max="15388" width="0" style="2478" hidden="1" customWidth="1"/>
    <col min="15389" max="15391" width="12.85546875" style="2478" customWidth="1"/>
    <col min="15392" max="15397" width="12.85546875" style="2478" bestFit="1" customWidth="1"/>
    <col min="15398" max="15399" width="12.85546875" style="2478" customWidth="1"/>
    <col min="15400" max="15401" width="11.140625" style="2478" customWidth="1"/>
    <col min="15402" max="15637" width="9.140625" style="2478"/>
    <col min="15638" max="15638" width="53.28515625" style="2478" customWidth="1"/>
    <col min="15639" max="15644" width="0" style="2478" hidden="1" customWidth="1"/>
    <col min="15645" max="15647" width="12.85546875" style="2478" customWidth="1"/>
    <col min="15648" max="15653" width="12.85546875" style="2478" bestFit="1" customWidth="1"/>
    <col min="15654" max="15655" width="12.85546875" style="2478" customWidth="1"/>
    <col min="15656" max="15657" width="11.140625" style="2478" customWidth="1"/>
    <col min="15658" max="15893" width="9.140625" style="2478"/>
    <col min="15894" max="15894" width="53.28515625" style="2478" customWidth="1"/>
    <col min="15895" max="15900" width="0" style="2478" hidden="1" customWidth="1"/>
    <col min="15901" max="15903" width="12.85546875" style="2478" customWidth="1"/>
    <col min="15904" max="15909" width="12.85546875" style="2478" bestFit="1" customWidth="1"/>
    <col min="15910" max="15911" width="12.85546875" style="2478" customWidth="1"/>
    <col min="15912" max="15913" width="11.140625" style="2478" customWidth="1"/>
    <col min="15914" max="16149" width="9.140625" style="2478"/>
    <col min="16150" max="16150" width="53.28515625" style="2478" customWidth="1"/>
    <col min="16151" max="16156" width="0" style="2478" hidden="1" customWidth="1"/>
    <col min="16157" max="16159" width="12.85546875" style="2478" customWidth="1"/>
    <col min="16160" max="16165" width="12.85546875" style="2478" bestFit="1" customWidth="1"/>
    <col min="16166" max="16167" width="12.85546875" style="2478" customWidth="1"/>
    <col min="16168" max="16169" width="11.140625" style="2478" customWidth="1"/>
    <col min="16170" max="16384" width="9.140625" style="2478"/>
  </cols>
  <sheetData>
    <row r="1" spans="1:116">
      <c r="A1" s="3471" t="s">
        <v>2547</v>
      </c>
      <c r="B1" s="3471"/>
      <c r="C1" s="3471"/>
      <c r="D1" s="3471"/>
      <c r="E1" s="3471"/>
      <c r="F1" s="3471"/>
      <c r="G1" s="3471"/>
      <c r="H1" s="3471"/>
      <c r="I1" s="3471"/>
      <c r="J1" s="3471"/>
      <c r="K1" s="3471"/>
      <c r="L1" s="3471"/>
      <c r="M1" s="3471"/>
      <c r="N1" s="3471"/>
      <c r="O1" s="3471"/>
      <c r="P1" s="3471"/>
      <c r="Q1" s="3471"/>
      <c r="R1" s="3471"/>
      <c r="S1" s="3471"/>
      <c r="T1" s="3471"/>
      <c r="U1" s="3471"/>
      <c r="V1" s="3471"/>
      <c r="W1" s="3471"/>
      <c r="X1" s="3471"/>
      <c r="Y1" s="3471"/>
      <c r="Z1" s="3471"/>
      <c r="AA1" s="3471"/>
      <c r="AB1" s="3471"/>
      <c r="AC1" s="3471"/>
      <c r="AD1" s="3471"/>
      <c r="AE1" s="3471"/>
      <c r="AF1" s="3471"/>
      <c r="AG1" s="3471"/>
      <c r="AH1" s="3471"/>
      <c r="AI1" s="3471"/>
      <c r="AJ1" s="3471"/>
      <c r="AK1" s="3471"/>
      <c r="AL1" s="3471"/>
      <c r="AM1" s="3471"/>
      <c r="AN1" s="3471"/>
      <c r="AO1" s="3471"/>
      <c r="AP1" s="3471"/>
      <c r="AQ1" s="3471"/>
      <c r="AR1" s="3471"/>
      <c r="AS1" s="3471"/>
      <c r="AT1" s="3471"/>
      <c r="AU1" s="3471"/>
      <c r="AV1" s="3471"/>
      <c r="AW1" s="3471"/>
      <c r="AX1" s="3471"/>
      <c r="AY1" s="3471"/>
      <c r="AZ1" s="3471"/>
      <c r="BA1" s="3471"/>
      <c r="BB1" s="3471"/>
      <c r="BC1" s="3471"/>
      <c r="BD1" s="3471"/>
      <c r="BE1" s="3471"/>
      <c r="BF1" s="3471"/>
      <c r="BG1" s="3471"/>
      <c r="BH1" s="3471"/>
      <c r="BI1" s="3471"/>
      <c r="BJ1" s="3471"/>
      <c r="BK1" s="3471"/>
      <c r="BL1" s="3471"/>
      <c r="BM1" s="3471"/>
      <c r="BN1" s="3471"/>
      <c r="BO1" s="3471"/>
      <c r="BP1" s="3471"/>
      <c r="BQ1" s="3471"/>
      <c r="BR1" s="3471"/>
      <c r="BS1" s="3471"/>
      <c r="BT1" s="3471"/>
      <c r="BU1" s="3471"/>
      <c r="BV1" s="3471"/>
      <c r="BW1" s="3471"/>
      <c r="BX1" s="3471"/>
      <c r="BY1" s="3471"/>
      <c r="BZ1" s="3471"/>
      <c r="CA1" s="3471"/>
      <c r="CB1" s="3471"/>
      <c r="CC1" s="3471"/>
      <c r="CD1" s="3471"/>
      <c r="CE1" s="3471"/>
      <c r="CF1" s="3471"/>
      <c r="CG1" s="3471"/>
      <c r="CH1" s="3471"/>
      <c r="CI1" s="3471"/>
      <c r="CJ1" s="3471"/>
      <c r="CK1" s="3471"/>
      <c r="CL1" s="3471"/>
      <c r="CM1" s="3471"/>
      <c r="CN1" s="3471"/>
      <c r="CO1" s="3471"/>
      <c r="CP1" s="3471"/>
      <c r="CQ1" s="3471"/>
      <c r="CR1" s="3471"/>
      <c r="CS1" s="3471"/>
      <c r="CT1" s="3471"/>
      <c r="CU1" s="3471"/>
      <c r="CV1" s="3471"/>
      <c r="CW1" s="3471"/>
      <c r="CX1" s="3471"/>
      <c r="CY1" s="3471"/>
      <c r="CZ1" s="3471"/>
      <c r="DA1" s="3471"/>
      <c r="DB1" s="3471"/>
      <c r="DC1" s="3471"/>
      <c r="DD1" s="3471"/>
      <c r="DE1" s="3471"/>
      <c r="DF1" s="3471"/>
      <c r="DG1" s="3471"/>
      <c r="DH1" s="3471"/>
      <c r="DI1" s="3471"/>
      <c r="DJ1" s="3471"/>
      <c r="DK1" s="3471"/>
      <c r="DL1" s="3471"/>
    </row>
    <row r="2" spans="1:116">
      <c r="A2" s="3472" t="s">
        <v>46</v>
      </c>
      <c r="B2" s="3472"/>
      <c r="C2" s="3472"/>
      <c r="D2" s="3472"/>
      <c r="E2" s="3472"/>
      <c r="F2" s="3472"/>
      <c r="G2" s="3472"/>
      <c r="H2" s="3472"/>
      <c r="I2" s="3472"/>
      <c r="J2" s="3472"/>
      <c r="K2" s="3472"/>
      <c r="L2" s="3472"/>
      <c r="M2" s="3472"/>
      <c r="N2" s="3472"/>
      <c r="O2" s="3472"/>
      <c r="P2" s="3472"/>
      <c r="Q2" s="3472"/>
      <c r="R2" s="3472"/>
      <c r="S2" s="3472"/>
      <c r="T2" s="3472"/>
      <c r="U2" s="3472"/>
      <c r="V2" s="3472"/>
      <c r="W2" s="3472"/>
      <c r="X2" s="3472"/>
      <c r="Y2" s="3472"/>
      <c r="Z2" s="3472"/>
      <c r="AA2" s="3472"/>
      <c r="AB2" s="3472"/>
      <c r="AC2" s="3472"/>
      <c r="AD2" s="3472"/>
      <c r="AE2" s="3472"/>
      <c r="AF2" s="3472"/>
      <c r="AG2" s="3472"/>
      <c r="AH2" s="3472"/>
      <c r="AI2" s="3472"/>
      <c r="AJ2" s="3472"/>
      <c r="AK2" s="3472"/>
      <c r="AL2" s="3472"/>
      <c r="AM2" s="3472"/>
      <c r="AN2" s="3472"/>
      <c r="AO2" s="3472"/>
      <c r="AP2" s="3472"/>
      <c r="AQ2" s="3472"/>
      <c r="AR2" s="3472"/>
      <c r="AS2" s="3472"/>
      <c r="AT2" s="3472"/>
      <c r="AU2" s="3472"/>
      <c r="AV2" s="3472"/>
      <c r="AW2" s="3472"/>
      <c r="AX2" s="3472"/>
      <c r="AY2" s="3472"/>
      <c r="AZ2" s="3472"/>
      <c r="BA2" s="3472"/>
      <c r="BB2" s="3472"/>
      <c r="BC2" s="3472"/>
      <c r="BD2" s="3472"/>
      <c r="BE2" s="3472"/>
      <c r="BF2" s="3472"/>
      <c r="BG2" s="3472"/>
      <c r="BH2" s="3472"/>
      <c r="BI2" s="3472"/>
      <c r="BJ2" s="3472"/>
      <c r="BK2" s="3472"/>
      <c r="BL2" s="3472"/>
      <c r="BM2" s="3472"/>
      <c r="BN2" s="3472"/>
      <c r="BO2" s="3472"/>
      <c r="BP2" s="3472"/>
      <c r="BQ2" s="3472"/>
      <c r="BR2" s="3472"/>
      <c r="BS2" s="3472"/>
      <c r="BT2" s="3472"/>
      <c r="BU2" s="3472"/>
      <c r="BV2" s="3472"/>
      <c r="BW2" s="3472"/>
      <c r="BX2" s="3472"/>
      <c r="BY2" s="3472"/>
      <c r="BZ2" s="3472"/>
      <c r="CA2" s="3472"/>
      <c r="CB2" s="3472"/>
      <c r="CC2" s="3472"/>
      <c r="CD2" s="3472"/>
      <c r="CE2" s="3472"/>
      <c r="CF2" s="3472"/>
      <c r="CG2" s="3472"/>
      <c r="CH2" s="3472"/>
      <c r="CI2" s="3472"/>
      <c r="CJ2" s="3472"/>
      <c r="CK2" s="3472"/>
      <c r="CL2" s="3472"/>
      <c r="CM2" s="3472"/>
      <c r="CN2" s="3472"/>
      <c r="CO2" s="3472"/>
      <c r="CP2" s="3472"/>
      <c r="CQ2" s="3472"/>
      <c r="CR2" s="3472"/>
      <c r="CS2" s="3472"/>
      <c r="CT2" s="3472"/>
      <c r="CU2" s="3472"/>
      <c r="CV2" s="3472"/>
      <c r="CW2" s="3472"/>
      <c r="CX2" s="3472"/>
      <c r="CY2" s="3472"/>
      <c r="CZ2" s="3472"/>
      <c r="DA2" s="3472"/>
      <c r="DB2" s="3472"/>
      <c r="DC2" s="3472"/>
      <c r="DD2" s="3472"/>
      <c r="DE2" s="3472"/>
      <c r="DF2" s="3472"/>
      <c r="DG2" s="3472"/>
      <c r="DH2" s="3472"/>
      <c r="DI2" s="3472"/>
      <c r="DJ2" s="3472"/>
      <c r="DK2" s="3472"/>
      <c r="DL2" s="3472"/>
    </row>
    <row r="3" spans="1:116" ht="16.5" thickBot="1">
      <c r="A3" s="3470" t="s">
        <v>1674</v>
      </c>
      <c r="B3" s="3470"/>
      <c r="C3" s="3470"/>
      <c r="D3" s="3470"/>
      <c r="E3" s="3470"/>
      <c r="F3" s="3470"/>
      <c r="G3" s="3470"/>
      <c r="H3" s="3470"/>
      <c r="I3" s="3470"/>
      <c r="J3" s="3470"/>
      <c r="K3" s="3470"/>
      <c r="L3" s="3470"/>
      <c r="M3" s="3470"/>
      <c r="N3" s="3470"/>
      <c r="O3" s="3470"/>
      <c r="P3" s="3470"/>
      <c r="Q3" s="3470"/>
      <c r="R3" s="3470"/>
      <c r="S3" s="3470"/>
      <c r="T3" s="3470"/>
      <c r="U3" s="3470"/>
      <c r="V3" s="3470"/>
      <c r="W3" s="3470"/>
      <c r="X3" s="3470"/>
      <c r="Y3" s="3470"/>
      <c r="Z3" s="3470"/>
      <c r="AA3" s="3470"/>
      <c r="AB3" s="3470"/>
      <c r="AC3" s="3470"/>
      <c r="AD3" s="3470"/>
      <c r="AE3" s="3470"/>
      <c r="AF3" s="3470"/>
      <c r="AG3" s="3470"/>
      <c r="AH3" s="3470"/>
      <c r="AI3" s="3470"/>
      <c r="AJ3" s="3470"/>
      <c r="AK3" s="3470"/>
      <c r="AL3" s="3470"/>
      <c r="AM3" s="3470"/>
      <c r="AN3" s="3470"/>
      <c r="AO3" s="3470"/>
      <c r="AP3" s="3470"/>
      <c r="AQ3" s="3470"/>
      <c r="AR3" s="3470"/>
      <c r="AS3" s="3470"/>
      <c r="AT3" s="3470"/>
      <c r="AU3" s="3470"/>
      <c r="AV3" s="3470"/>
      <c r="AW3" s="3470"/>
      <c r="AX3" s="3470"/>
      <c r="AY3" s="3470"/>
      <c r="AZ3" s="3470"/>
      <c r="BA3" s="3470"/>
      <c r="BB3" s="3470"/>
      <c r="BC3" s="3470"/>
      <c r="BD3" s="3470"/>
      <c r="BE3" s="3470"/>
      <c r="BF3" s="3470"/>
      <c r="BG3" s="3470"/>
      <c r="BH3" s="3470"/>
      <c r="BI3" s="3470"/>
      <c r="BJ3" s="3470"/>
      <c r="BK3" s="3470"/>
      <c r="BL3" s="3470"/>
      <c r="BM3" s="3470"/>
      <c r="BN3" s="3470"/>
      <c r="BO3" s="3470"/>
      <c r="BP3" s="3470"/>
      <c r="BQ3" s="3470"/>
      <c r="BR3" s="3470"/>
      <c r="BS3" s="3470"/>
      <c r="BT3" s="3470"/>
      <c r="BU3" s="3470"/>
      <c r="BV3" s="3470"/>
      <c r="BW3" s="3470"/>
      <c r="BX3" s="3470"/>
      <c r="BY3" s="3470"/>
      <c r="BZ3" s="3470"/>
      <c r="CA3" s="3470"/>
      <c r="CB3" s="3470"/>
      <c r="CC3" s="3470"/>
      <c r="CD3" s="3470"/>
      <c r="CE3" s="3470"/>
      <c r="CF3" s="3470"/>
      <c r="CG3" s="2478"/>
      <c r="CH3" s="2478"/>
      <c r="CI3" s="2478"/>
      <c r="CJ3" s="2478"/>
      <c r="CK3" s="2478"/>
      <c r="CL3" s="2478"/>
      <c r="CM3" s="2478"/>
      <c r="CN3" s="2478"/>
      <c r="CO3" s="2478"/>
      <c r="CP3" s="2478"/>
      <c r="CQ3" s="2478"/>
      <c r="CR3" s="2478"/>
      <c r="CS3" s="2478"/>
      <c r="CT3" s="2478"/>
      <c r="CU3" s="2478"/>
      <c r="CV3" s="2478"/>
      <c r="CW3" s="2478"/>
      <c r="CX3" s="2478"/>
      <c r="CY3" s="2478"/>
      <c r="CZ3" s="2478"/>
      <c r="DA3" s="2478"/>
      <c r="DB3" s="2478"/>
      <c r="DC3" s="2478"/>
      <c r="DD3" s="2478"/>
      <c r="DE3" s="2478"/>
      <c r="DF3" s="2478"/>
      <c r="DG3" s="2478"/>
      <c r="DH3" s="2478"/>
      <c r="DI3" s="2478"/>
      <c r="DJ3" s="2478"/>
      <c r="DK3" s="2478"/>
      <c r="DL3" s="2478"/>
    </row>
    <row r="4" spans="1:116" ht="32.25" thickTop="1">
      <c r="A4" s="2479" t="s">
        <v>2103</v>
      </c>
      <c r="B4" s="2480" t="s">
        <v>2104</v>
      </c>
      <c r="C4" s="2480" t="s">
        <v>2105</v>
      </c>
      <c r="D4" s="2480" t="s">
        <v>2106</v>
      </c>
      <c r="E4" s="2480" t="s">
        <v>2107</v>
      </c>
      <c r="F4" s="2480" t="s">
        <v>2108</v>
      </c>
      <c r="G4" s="2480" t="s">
        <v>2109</v>
      </c>
      <c r="H4" s="2480" t="s">
        <v>2110</v>
      </c>
      <c r="I4" s="2480" t="s">
        <v>2111</v>
      </c>
      <c r="J4" s="2480" t="s">
        <v>2112</v>
      </c>
      <c r="K4" s="2480" t="s">
        <v>2113</v>
      </c>
      <c r="L4" s="2480" t="s">
        <v>2114</v>
      </c>
      <c r="M4" s="2480" t="s">
        <v>2115</v>
      </c>
      <c r="N4" s="2480" t="s">
        <v>2116</v>
      </c>
      <c r="O4" s="2480" t="s">
        <v>2117</v>
      </c>
      <c r="P4" s="2480" t="s">
        <v>2118</v>
      </c>
      <c r="Q4" s="2480" t="s">
        <v>2119</v>
      </c>
      <c r="R4" s="2480" t="s">
        <v>2120</v>
      </c>
      <c r="S4" s="2480" t="s">
        <v>2121</v>
      </c>
      <c r="T4" s="2480" t="s">
        <v>2122</v>
      </c>
      <c r="U4" s="2480" t="s">
        <v>2123</v>
      </c>
      <c r="V4" s="2480" t="s">
        <v>2124</v>
      </c>
      <c r="W4" s="2480" t="s">
        <v>2125</v>
      </c>
      <c r="X4" s="2481" t="s">
        <v>2126</v>
      </c>
      <c r="Y4" s="2480" t="s">
        <v>2127</v>
      </c>
      <c r="Z4" s="2482" t="s">
        <v>2128</v>
      </c>
      <c r="AA4" s="2480" t="s">
        <v>2129</v>
      </c>
      <c r="AB4" s="2481" t="s">
        <v>2130</v>
      </c>
      <c r="AC4" s="2480" t="s">
        <v>2131</v>
      </c>
      <c r="AD4" s="2480" t="s">
        <v>2132</v>
      </c>
      <c r="AE4" s="2480" t="s">
        <v>2133</v>
      </c>
      <c r="AF4" s="2480" t="s">
        <v>2134</v>
      </c>
      <c r="AG4" s="2480" t="s">
        <v>2135</v>
      </c>
      <c r="AH4" s="2480" t="s">
        <v>2136</v>
      </c>
      <c r="AI4" s="2480" t="s">
        <v>2137</v>
      </c>
      <c r="AJ4" s="2480" t="s">
        <v>2138</v>
      </c>
      <c r="AK4" s="2480" t="s">
        <v>2139</v>
      </c>
      <c r="AL4" s="2480" t="s">
        <v>2140</v>
      </c>
      <c r="AM4" s="2480" t="s">
        <v>2141</v>
      </c>
      <c r="AN4" s="2480" t="s">
        <v>2142</v>
      </c>
      <c r="AO4" s="2480" t="s">
        <v>2143</v>
      </c>
      <c r="AP4" s="2480" t="s">
        <v>2144</v>
      </c>
      <c r="AQ4" s="2480" t="s">
        <v>2145</v>
      </c>
      <c r="AR4" s="2480" t="s">
        <v>2146</v>
      </c>
      <c r="AS4" s="2480" t="s">
        <v>2147</v>
      </c>
      <c r="AT4" s="2480" t="s">
        <v>2148</v>
      </c>
      <c r="AU4" s="2480" t="s">
        <v>2149</v>
      </c>
      <c r="AV4" s="2480" t="s">
        <v>2150</v>
      </c>
      <c r="AW4" s="2480" t="s">
        <v>2151</v>
      </c>
      <c r="AX4" s="2480" t="s">
        <v>2152</v>
      </c>
      <c r="AY4" s="2480" t="s">
        <v>2153</v>
      </c>
      <c r="AZ4" s="2480" t="s">
        <v>2154</v>
      </c>
      <c r="BA4" s="2480" t="s">
        <v>2155</v>
      </c>
      <c r="BB4" s="2480" t="s">
        <v>2156</v>
      </c>
      <c r="BC4" s="2480" t="s">
        <v>2157</v>
      </c>
      <c r="BD4" s="2480" t="s">
        <v>2158</v>
      </c>
      <c r="BE4" s="2480" t="s">
        <v>2159</v>
      </c>
      <c r="BF4" s="2480" t="s">
        <v>2160</v>
      </c>
      <c r="BG4" s="2480" t="s">
        <v>2161</v>
      </c>
      <c r="BH4" s="2480" t="s">
        <v>2162</v>
      </c>
      <c r="BI4" s="2480" t="s">
        <v>2163</v>
      </c>
      <c r="BJ4" s="2480" t="s">
        <v>2164</v>
      </c>
      <c r="BK4" s="2480" t="s">
        <v>2165</v>
      </c>
      <c r="BL4" s="2480" t="s">
        <v>2166</v>
      </c>
      <c r="BM4" s="2480" t="s">
        <v>2167</v>
      </c>
      <c r="BN4" s="2480" t="s">
        <v>2168</v>
      </c>
      <c r="BO4" s="2480" t="s">
        <v>2169</v>
      </c>
      <c r="BP4" s="2480" t="s">
        <v>2170</v>
      </c>
      <c r="BQ4" s="2480" t="s">
        <v>2171</v>
      </c>
      <c r="BR4" s="2480" t="s">
        <v>2172</v>
      </c>
      <c r="BS4" s="2480" t="s">
        <v>2173</v>
      </c>
      <c r="BT4" s="2480" t="s">
        <v>2174</v>
      </c>
      <c r="BU4" s="2480" t="s">
        <v>2175</v>
      </c>
      <c r="BV4" s="2480" t="s">
        <v>2176</v>
      </c>
      <c r="BW4" s="2480" t="s">
        <v>2177</v>
      </c>
      <c r="BX4" s="2480" t="s">
        <v>2178</v>
      </c>
      <c r="BY4" s="2480" t="s">
        <v>2179</v>
      </c>
      <c r="BZ4" s="2480" t="s">
        <v>2180</v>
      </c>
      <c r="CA4" s="2480" t="s">
        <v>2181</v>
      </c>
      <c r="CB4" s="2480" t="s">
        <v>2182</v>
      </c>
      <c r="CC4" s="2480" t="s">
        <v>2183</v>
      </c>
      <c r="CD4" s="2480" t="s">
        <v>2184</v>
      </c>
      <c r="CE4" s="2480" t="s">
        <v>2185</v>
      </c>
      <c r="CF4" s="2480" t="s">
        <v>2186</v>
      </c>
      <c r="CG4" s="2480" t="s">
        <v>2187</v>
      </c>
      <c r="CH4" s="2480" t="s">
        <v>2188</v>
      </c>
      <c r="CI4" s="2480" t="s">
        <v>2189</v>
      </c>
      <c r="CJ4" s="2480" t="s">
        <v>2190</v>
      </c>
      <c r="CK4" s="2480" t="s">
        <v>2191</v>
      </c>
      <c r="CL4" s="2480" t="s">
        <v>2192</v>
      </c>
      <c r="CM4" s="2480" t="s">
        <v>2193</v>
      </c>
      <c r="CN4" s="2480" t="s">
        <v>2194</v>
      </c>
      <c r="CO4" s="2480" t="s">
        <v>2195</v>
      </c>
      <c r="CP4" s="2480" t="s">
        <v>2196</v>
      </c>
      <c r="CQ4" s="2480" t="s">
        <v>2197</v>
      </c>
      <c r="CR4" s="2480" t="s">
        <v>2198</v>
      </c>
      <c r="CS4" s="2480" t="s">
        <v>2199</v>
      </c>
      <c r="CT4" s="2480" t="s">
        <v>2200</v>
      </c>
      <c r="CU4" s="2480" t="s">
        <v>2201</v>
      </c>
      <c r="CV4" s="2480" t="s">
        <v>2202</v>
      </c>
      <c r="CW4" s="2480" t="s">
        <v>2203</v>
      </c>
      <c r="CX4" s="2480" t="s">
        <v>2204</v>
      </c>
      <c r="CY4" s="2480" t="s">
        <v>2205</v>
      </c>
      <c r="CZ4" s="2480" t="s">
        <v>2206</v>
      </c>
      <c r="DA4" s="2480" t="s">
        <v>2207</v>
      </c>
      <c r="DB4" s="2480" t="s">
        <v>2208</v>
      </c>
      <c r="DC4" s="2480" t="s">
        <v>2209</v>
      </c>
      <c r="DD4" s="2480" t="s">
        <v>2210</v>
      </c>
      <c r="DE4" s="2480" t="s">
        <v>2211</v>
      </c>
      <c r="DF4" s="2480" t="s">
        <v>2212</v>
      </c>
      <c r="DG4" s="2480" t="s">
        <v>2213</v>
      </c>
      <c r="DH4" s="2480" t="s">
        <v>2214</v>
      </c>
      <c r="DI4" s="2480" t="s">
        <v>2215</v>
      </c>
      <c r="DJ4" s="2480" t="s">
        <v>2216</v>
      </c>
      <c r="DK4" s="2480" t="s">
        <v>2217</v>
      </c>
      <c r="DL4" s="2480" t="s">
        <v>2218</v>
      </c>
    </row>
    <row r="5" spans="1:116" ht="16.5" thickBot="1">
      <c r="A5" s="2483" t="s">
        <v>2219</v>
      </c>
      <c r="B5" s="2484"/>
      <c r="C5" s="2484"/>
      <c r="D5" s="2484"/>
      <c r="E5" s="2484"/>
      <c r="F5" s="2485"/>
      <c r="G5" s="2485"/>
      <c r="H5" s="2485"/>
      <c r="I5" s="2485"/>
      <c r="J5" s="2485"/>
      <c r="K5" s="2485"/>
      <c r="L5" s="2485"/>
      <c r="M5" s="2485"/>
      <c r="N5" s="2485"/>
      <c r="O5" s="2485"/>
      <c r="P5" s="2485"/>
      <c r="Q5" s="2485"/>
      <c r="R5" s="2485"/>
      <c r="S5" s="2485"/>
      <c r="T5" s="2485"/>
      <c r="U5" s="2485"/>
      <c r="V5" s="2485"/>
      <c r="W5" s="2485"/>
      <c r="X5" s="2486"/>
      <c r="Y5" s="2485"/>
      <c r="Z5" s="2486"/>
      <c r="AA5" s="2485"/>
      <c r="AB5" s="2486"/>
      <c r="AC5" s="2485"/>
      <c r="AD5" s="2485"/>
      <c r="AE5" s="2485"/>
      <c r="AF5" s="2485"/>
      <c r="AG5" s="2485"/>
      <c r="AH5" s="2485"/>
      <c r="AI5" s="2485"/>
      <c r="AJ5" s="2485"/>
      <c r="AK5" s="2485"/>
      <c r="AL5" s="2485"/>
      <c r="AM5" s="2485"/>
      <c r="AN5" s="2485"/>
      <c r="AO5" s="2485"/>
      <c r="AP5" s="2485"/>
      <c r="AQ5" s="2485"/>
      <c r="AR5" s="2485"/>
      <c r="AS5" s="2485"/>
      <c r="AT5" s="2485"/>
      <c r="AU5" s="2485"/>
      <c r="AV5" s="2485"/>
      <c r="AW5" s="2485"/>
      <c r="AX5" s="2485"/>
      <c r="AY5" s="2485"/>
      <c r="AZ5" s="2485"/>
      <c r="BA5" s="2485"/>
      <c r="BB5" s="2485"/>
      <c r="BC5" s="2485"/>
      <c r="BD5" s="2485"/>
      <c r="BE5" s="2485"/>
      <c r="BF5" s="2485"/>
      <c r="BG5" s="2485"/>
      <c r="BH5" s="2485"/>
      <c r="BI5" s="2485"/>
      <c r="BJ5" s="2485"/>
      <c r="BK5" s="2485"/>
      <c r="BL5" s="2485"/>
      <c r="BM5" s="2485"/>
      <c r="BN5" s="2485"/>
      <c r="BO5" s="2485"/>
      <c r="BP5" s="2485"/>
      <c r="BQ5" s="2485"/>
      <c r="BR5" s="2485"/>
      <c r="BS5" s="2485"/>
      <c r="BT5" s="2485"/>
      <c r="BU5" s="2485"/>
      <c r="BV5" s="2485"/>
      <c r="BW5" s="2485"/>
      <c r="BX5" s="2485"/>
      <c r="BY5" s="2485"/>
      <c r="BZ5" s="2485"/>
      <c r="CA5" s="2485"/>
      <c r="CB5" s="2485"/>
      <c r="CC5" s="2485"/>
      <c r="CD5" s="2485"/>
      <c r="CE5" s="2485"/>
      <c r="CF5" s="2485"/>
      <c r="CG5" s="2485"/>
      <c r="CH5" s="2485"/>
      <c r="CI5" s="2485"/>
      <c r="CJ5" s="2485"/>
      <c r="CK5" s="2485"/>
      <c r="CL5" s="2485"/>
      <c r="CM5" s="2485"/>
      <c r="CN5" s="2485"/>
      <c r="CO5" s="2485"/>
      <c r="CP5" s="2485"/>
      <c r="CQ5" s="2485"/>
      <c r="CR5" s="2485"/>
      <c r="CS5" s="2485"/>
      <c r="CT5" s="2485"/>
      <c r="CU5" s="2485"/>
      <c r="CV5" s="2485"/>
      <c r="CW5" s="2485"/>
      <c r="CX5" s="2485"/>
      <c r="CY5" s="2485"/>
      <c r="CZ5" s="2485"/>
      <c r="DA5" s="2485"/>
      <c r="DB5" s="2485"/>
      <c r="DC5" s="2485"/>
      <c r="DD5" s="2485"/>
      <c r="DE5" s="2485"/>
      <c r="DF5" s="2485"/>
      <c r="DG5" s="2485"/>
      <c r="DH5" s="2485"/>
      <c r="DI5" s="2485"/>
      <c r="DJ5" s="2485"/>
      <c r="DK5" s="2485"/>
      <c r="DL5" s="2485"/>
    </row>
    <row r="6" spans="1:116">
      <c r="A6" s="2487" t="s">
        <v>2220</v>
      </c>
      <c r="B6" s="2488"/>
      <c r="C6" s="2488"/>
      <c r="D6" s="2488"/>
      <c r="E6" s="2488"/>
      <c r="F6" s="2489"/>
      <c r="G6" s="2489"/>
      <c r="H6" s="2489"/>
      <c r="I6" s="2489"/>
      <c r="J6" s="2489"/>
      <c r="K6" s="2488">
        <v>5</v>
      </c>
      <c r="L6" s="2488">
        <v>5</v>
      </c>
      <c r="M6" s="2488">
        <v>5</v>
      </c>
      <c r="N6" s="2488">
        <v>5</v>
      </c>
      <c r="O6" s="2488">
        <v>5</v>
      </c>
      <c r="P6" s="2488">
        <v>5</v>
      </c>
      <c r="Q6" s="2488">
        <v>5</v>
      </c>
      <c r="R6" s="2488">
        <v>5</v>
      </c>
      <c r="S6" s="2488">
        <v>5</v>
      </c>
      <c r="T6" s="2488">
        <v>5</v>
      </c>
      <c r="U6" s="2488">
        <v>5</v>
      </c>
      <c r="V6" s="2488">
        <v>5</v>
      </c>
      <c r="W6" s="2488">
        <v>5</v>
      </c>
      <c r="X6" s="2488">
        <v>5</v>
      </c>
      <c r="Y6" s="2488">
        <v>5</v>
      </c>
      <c r="Z6" s="2490">
        <v>5</v>
      </c>
      <c r="AA6" s="2488">
        <v>5</v>
      </c>
      <c r="AB6" s="2490">
        <v>5</v>
      </c>
      <c r="AC6" s="2488">
        <v>5</v>
      </c>
      <c r="AD6" s="2488">
        <v>5</v>
      </c>
      <c r="AE6" s="2488">
        <v>5</v>
      </c>
      <c r="AF6" s="2488">
        <v>5</v>
      </c>
      <c r="AG6" s="2488">
        <v>5</v>
      </c>
      <c r="AH6" s="2488">
        <v>5</v>
      </c>
      <c r="AI6" s="2488">
        <v>5</v>
      </c>
      <c r="AJ6" s="2488">
        <v>4.5</v>
      </c>
      <c r="AK6" s="2488">
        <v>4.5</v>
      </c>
      <c r="AL6" s="2488">
        <v>4.5</v>
      </c>
      <c r="AM6" s="2488">
        <v>4.5</v>
      </c>
      <c r="AN6" s="2488">
        <v>4.5</v>
      </c>
      <c r="AO6" s="2488">
        <v>4.5</v>
      </c>
      <c r="AP6" s="2488">
        <v>4.5</v>
      </c>
      <c r="AQ6" s="2488">
        <v>4.5</v>
      </c>
      <c r="AR6" s="2488">
        <v>4.5</v>
      </c>
      <c r="AS6" s="2488">
        <v>3.5</v>
      </c>
      <c r="AT6" s="2488">
        <v>3.5</v>
      </c>
      <c r="AU6" s="2488">
        <v>3.5</v>
      </c>
      <c r="AV6" s="2488">
        <v>3</v>
      </c>
      <c r="AW6" s="2488">
        <v>3</v>
      </c>
      <c r="AX6" s="2488">
        <v>3</v>
      </c>
      <c r="AY6" s="2488">
        <v>3</v>
      </c>
      <c r="AZ6" s="2488">
        <v>3</v>
      </c>
      <c r="BA6" s="2488">
        <v>3</v>
      </c>
      <c r="BB6" s="2488">
        <v>3</v>
      </c>
      <c r="BC6" s="2488">
        <v>3</v>
      </c>
      <c r="BD6" s="2488">
        <v>3</v>
      </c>
      <c r="BE6" s="2488">
        <v>3</v>
      </c>
      <c r="BF6" s="2488">
        <v>3</v>
      </c>
      <c r="BG6" s="2488">
        <v>3</v>
      </c>
      <c r="BH6" s="2488">
        <v>3.5</v>
      </c>
      <c r="BI6" s="2488">
        <v>3.5</v>
      </c>
      <c r="BJ6" s="2488">
        <v>3.5</v>
      </c>
      <c r="BK6" s="2488">
        <v>3.5</v>
      </c>
      <c r="BL6" s="2488">
        <v>3.5</v>
      </c>
      <c r="BM6" s="2488">
        <v>3.5</v>
      </c>
      <c r="BN6" s="2488">
        <v>3.5</v>
      </c>
      <c r="BO6" s="2488">
        <v>5.5</v>
      </c>
      <c r="BP6" s="2488">
        <v>5.5</v>
      </c>
      <c r="BQ6" s="2488">
        <v>5.5</v>
      </c>
      <c r="BR6" s="2488">
        <v>5.5</v>
      </c>
      <c r="BS6" s="2488">
        <v>5.5</v>
      </c>
      <c r="BT6" s="2488">
        <v>7</v>
      </c>
      <c r="BU6" s="2488">
        <v>7</v>
      </c>
      <c r="BV6" s="2488">
        <v>7</v>
      </c>
      <c r="BW6" s="2488">
        <v>7</v>
      </c>
      <c r="BX6" s="2488">
        <v>7</v>
      </c>
      <c r="BY6" s="2488">
        <v>7</v>
      </c>
      <c r="BZ6" s="2488">
        <v>7</v>
      </c>
      <c r="CA6" s="2488">
        <v>7</v>
      </c>
      <c r="CB6" s="2488">
        <v>7</v>
      </c>
      <c r="CC6" s="2488">
        <v>7</v>
      </c>
      <c r="CD6" s="2488">
        <v>7</v>
      </c>
      <c r="CE6" s="2488">
        <v>7</v>
      </c>
      <c r="CF6" s="2488">
        <v>6.5</v>
      </c>
      <c r="CG6" s="2488">
        <v>6.5</v>
      </c>
      <c r="CH6" s="2488">
        <v>6.5</v>
      </c>
      <c r="CI6" s="2488">
        <v>6.5</v>
      </c>
      <c r="CJ6" s="2488">
        <v>5.5</v>
      </c>
      <c r="CK6" s="2488">
        <v>5.5</v>
      </c>
      <c r="CL6" s="2488">
        <v>5.5</v>
      </c>
      <c r="CM6" s="2488">
        <v>5.5</v>
      </c>
      <c r="CN6" s="2488">
        <v>5.5</v>
      </c>
      <c r="CO6" s="2488">
        <v>5.5</v>
      </c>
      <c r="CP6" s="2488">
        <v>5.5</v>
      </c>
      <c r="CQ6" s="2488">
        <v>5.5</v>
      </c>
      <c r="CR6" s="2488">
        <v>5</v>
      </c>
      <c r="CS6" s="2488">
        <v>5</v>
      </c>
      <c r="CT6" s="2488">
        <v>5</v>
      </c>
      <c r="CU6" s="2488">
        <v>5</v>
      </c>
      <c r="CV6" s="2488">
        <v>5</v>
      </c>
      <c r="CW6" s="2488">
        <v>5</v>
      </c>
      <c r="CX6" s="2488">
        <v>5</v>
      </c>
      <c r="CY6" s="2488">
        <v>5</v>
      </c>
      <c r="CZ6" s="2488">
        <v>5</v>
      </c>
      <c r="DA6" s="2488">
        <v>5</v>
      </c>
      <c r="DB6" s="2488">
        <v>5</v>
      </c>
      <c r="DC6" s="2488">
        <v>5</v>
      </c>
      <c r="DD6" s="2488">
        <v>4.5</v>
      </c>
      <c r="DE6" s="2488">
        <v>4.5</v>
      </c>
      <c r="DF6" s="2488">
        <v>4.5</v>
      </c>
      <c r="DG6" s="2488">
        <v>4.5</v>
      </c>
      <c r="DH6" s="2491">
        <v>4.25</v>
      </c>
      <c r="DI6" s="2491">
        <v>4.25</v>
      </c>
      <c r="DJ6" s="2491">
        <v>4.25</v>
      </c>
      <c r="DK6" s="2491">
        <v>4.25</v>
      </c>
      <c r="DL6" s="2491">
        <v>4.25</v>
      </c>
    </row>
    <row r="7" spans="1:116">
      <c r="A7" s="2492" t="s">
        <v>2221</v>
      </c>
      <c r="B7" s="2493"/>
      <c r="C7" s="2493"/>
      <c r="D7" s="2493"/>
      <c r="E7" s="2493"/>
      <c r="F7" s="2494"/>
      <c r="G7" s="2494"/>
      <c r="H7" s="2494"/>
      <c r="I7" s="2494"/>
      <c r="J7" s="2494"/>
      <c r="K7" s="2493">
        <v>3</v>
      </c>
      <c r="L7" s="2493">
        <v>3</v>
      </c>
      <c r="M7" s="2493">
        <v>3</v>
      </c>
      <c r="N7" s="2493">
        <v>3</v>
      </c>
      <c r="O7" s="2493">
        <v>3</v>
      </c>
      <c r="P7" s="2493">
        <v>3</v>
      </c>
      <c r="Q7" s="2493">
        <v>3</v>
      </c>
      <c r="R7" s="2493">
        <v>3</v>
      </c>
      <c r="S7" s="2493">
        <v>3</v>
      </c>
      <c r="T7" s="2493">
        <v>3</v>
      </c>
      <c r="U7" s="2493">
        <v>3</v>
      </c>
      <c r="V7" s="2493">
        <v>3</v>
      </c>
      <c r="W7" s="2493">
        <v>3</v>
      </c>
      <c r="X7" s="2493">
        <v>3.5</v>
      </c>
      <c r="Y7" s="2493">
        <v>3.5</v>
      </c>
      <c r="Z7" s="2495">
        <v>3.5</v>
      </c>
      <c r="AA7" s="2493">
        <v>3.5</v>
      </c>
      <c r="AB7" s="2495">
        <v>3.5</v>
      </c>
      <c r="AC7" s="2493">
        <v>3.5</v>
      </c>
      <c r="AD7" s="2493">
        <v>3.5</v>
      </c>
      <c r="AE7" s="2493">
        <v>3.5</v>
      </c>
      <c r="AF7" s="2493">
        <v>3.5</v>
      </c>
      <c r="AG7" s="2493">
        <v>3.5</v>
      </c>
      <c r="AH7" s="2493">
        <v>3.5</v>
      </c>
      <c r="AI7" s="2493">
        <v>3.5</v>
      </c>
      <c r="AJ7" s="2493">
        <v>3</v>
      </c>
      <c r="AK7" s="2493">
        <v>3</v>
      </c>
      <c r="AL7" s="2493">
        <v>3</v>
      </c>
      <c r="AM7" s="2493">
        <v>3</v>
      </c>
      <c r="AN7" s="2493">
        <v>3</v>
      </c>
      <c r="AO7" s="2493">
        <v>3</v>
      </c>
      <c r="AP7" s="2493">
        <v>3</v>
      </c>
      <c r="AQ7" s="2493">
        <v>3</v>
      </c>
      <c r="AR7" s="2493">
        <v>3</v>
      </c>
      <c r="AS7" s="2493">
        <v>2</v>
      </c>
      <c r="AT7" s="2493">
        <v>2</v>
      </c>
      <c r="AU7" s="2493">
        <v>2</v>
      </c>
      <c r="AV7" s="2493">
        <v>1</v>
      </c>
      <c r="AW7" s="2493">
        <v>1</v>
      </c>
      <c r="AX7" s="2493">
        <v>1</v>
      </c>
      <c r="AY7" s="2493">
        <v>1</v>
      </c>
      <c r="AZ7" s="2493">
        <v>1</v>
      </c>
      <c r="BA7" s="2493">
        <v>1</v>
      </c>
      <c r="BB7" s="2493">
        <v>1</v>
      </c>
      <c r="BC7" s="2493">
        <v>1</v>
      </c>
      <c r="BD7" s="2493">
        <v>1</v>
      </c>
      <c r="BE7" s="2493">
        <v>1</v>
      </c>
      <c r="BF7" s="2493">
        <v>1</v>
      </c>
      <c r="BG7" s="2493">
        <v>1</v>
      </c>
      <c r="BH7" s="2493">
        <v>2</v>
      </c>
      <c r="BI7" s="2493">
        <v>2</v>
      </c>
      <c r="BJ7" s="2493">
        <v>2</v>
      </c>
      <c r="BK7" s="2493">
        <v>2</v>
      </c>
      <c r="BL7" s="2493">
        <v>2</v>
      </c>
      <c r="BM7" s="2493">
        <v>2</v>
      </c>
      <c r="BN7" s="2493">
        <v>2</v>
      </c>
      <c r="BO7" s="2493">
        <v>4</v>
      </c>
      <c r="BP7" s="2493">
        <v>4</v>
      </c>
      <c r="BQ7" s="2493">
        <v>4</v>
      </c>
      <c r="BR7" s="2493">
        <v>4</v>
      </c>
      <c r="BS7" s="2493">
        <v>4</v>
      </c>
      <c r="BT7" s="2493">
        <v>5.5</v>
      </c>
      <c r="BU7" s="2493">
        <v>5.5</v>
      </c>
      <c r="BV7" s="2493">
        <v>5.5</v>
      </c>
      <c r="BW7" s="2493">
        <v>5.5</v>
      </c>
      <c r="BX7" s="2493">
        <v>5.5</v>
      </c>
      <c r="BY7" s="2493">
        <v>5.5</v>
      </c>
      <c r="BZ7" s="2493">
        <v>5.5</v>
      </c>
      <c r="CA7" s="2493">
        <v>5.5</v>
      </c>
      <c r="CB7" s="2493">
        <v>5.5</v>
      </c>
      <c r="CC7" s="2493">
        <v>5.5</v>
      </c>
      <c r="CD7" s="2493">
        <v>5.5</v>
      </c>
      <c r="CE7" s="2493">
        <v>5.5</v>
      </c>
      <c r="CF7" s="2493">
        <v>4.5</v>
      </c>
      <c r="CG7" s="2493">
        <v>4.5</v>
      </c>
      <c r="CH7" s="2493">
        <v>4.5</v>
      </c>
      <c r="CI7" s="2493">
        <v>4.5</v>
      </c>
      <c r="CJ7" s="2493">
        <v>3</v>
      </c>
      <c r="CK7" s="2493">
        <v>3</v>
      </c>
      <c r="CL7" s="2493">
        <v>3</v>
      </c>
      <c r="CM7" s="2493">
        <v>3</v>
      </c>
      <c r="CN7" s="2493">
        <v>3</v>
      </c>
      <c r="CO7" s="2493">
        <v>3</v>
      </c>
      <c r="CP7" s="2493">
        <v>3</v>
      </c>
      <c r="CQ7" s="2493">
        <v>3</v>
      </c>
      <c r="CR7" s="2493">
        <v>3</v>
      </c>
      <c r="CS7" s="2493">
        <v>3</v>
      </c>
      <c r="CT7" s="2493">
        <v>3</v>
      </c>
      <c r="CU7" s="2493">
        <v>3</v>
      </c>
      <c r="CV7" s="2493">
        <v>3</v>
      </c>
      <c r="CW7" s="2493">
        <v>3</v>
      </c>
      <c r="CX7" s="2493">
        <v>3</v>
      </c>
      <c r="CY7" s="2493">
        <v>3</v>
      </c>
      <c r="CZ7" s="2493">
        <v>3</v>
      </c>
      <c r="DA7" s="2493">
        <v>3</v>
      </c>
      <c r="DB7" s="2493">
        <v>3</v>
      </c>
      <c r="DC7" s="2493">
        <v>3</v>
      </c>
      <c r="DD7" s="2496">
        <v>2.75</v>
      </c>
      <c r="DE7" s="2496">
        <v>2.75</v>
      </c>
      <c r="DF7" s="2496">
        <v>2.75</v>
      </c>
      <c r="DG7" s="2496">
        <v>2.75</v>
      </c>
      <c r="DH7" s="2496">
        <v>2.75</v>
      </c>
      <c r="DI7" s="2496">
        <v>2.75</v>
      </c>
      <c r="DJ7" s="2496">
        <v>2.75</v>
      </c>
      <c r="DK7" s="2496">
        <v>2.75</v>
      </c>
      <c r="DL7" s="2496">
        <v>2.75</v>
      </c>
    </row>
    <row r="8" spans="1:116">
      <c r="A8" s="2492" t="s">
        <v>2222</v>
      </c>
      <c r="B8" s="2497">
        <v>7</v>
      </c>
      <c r="C8" s="2497">
        <v>7</v>
      </c>
      <c r="D8" s="2497">
        <v>7</v>
      </c>
      <c r="E8" s="2493">
        <v>7</v>
      </c>
      <c r="F8" s="2493">
        <v>7</v>
      </c>
      <c r="G8" s="2493">
        <v>7</v>
      </c>
      <c r="H8" s="2493">
        <v>7</v>
      </c>
      <c r="I8" s="2493">
        <v>7</v>
      </c>
      <c r="J8" s="2493">
        <v>7</v>
      </c>
      <c r="K8" s="2493">
        <v>7</v>
      </c>
      <c r="L8" s="2493">
        <v>7</v>
      </c>
      <c r="M8" s="2493">
        <v>7</v>
      </c>
      <c r="N8" s="2493">
        <v>7</v>
      </c>
      <c r="O8" s="2493">
        <v>7</v>
      </c>
      <c r="P8" s="2493">
        <v>7</v>
      </c>
      <c r="Q8" s="2493">
        <v>7</v>
      </c>
      <c r="R8" s="2493">
        <v>7</v>
      </c>
      <c r="S8" s="2493">
        <v>7</v>
      </c>
      <c r="T8" s="2493">
        <v>7</v>
      </c>
      <c r="U8" s="2493">
        <v>7</v>
      </c>
      <c r="V8" s="2493">
        <v>7</v>
      </c>
      <c r="W8" s="2493">
        <v>7</v>
      </c>
      <c r="X8" s="2493">
        <v>6.5</v>
      </c>
      <c r="Y8" s="2493">
        <v>6.5</v>
      </c>
      <c r="Z8" s="2495">
        <v>6.5</v>
      </c>
      <c r="AA8" s="2493">
        <v>6.5</v>
      </c>
      <c r="AB8" s="2495">
        <v>6.5</v>
      </c>
      <c r="AC8" s="2493">
        <v>6.5</v>
      </c>
      <c r="AD8" s="2493">
        <v>6.5</v>
      </c>
      <c r="AE8" s="2493">
        <v>6.5</v>
      </c>
      <c r="AF8" s="2493">
        <v>6.5</v>
      </c>
      <c r="AG8" s="2493">
        <v>6.5</v>
      </c>
      <c r="AH8" s="2493">
        <v>6.5</v>
      </c>
      <c r="AI8" s="2493">
        <v>6.5</v>
      </c>
      <c r="AJ8" s="2493">
        <v>6</v>
      </c>
      <c r="AK8" s="2493">
        <v>6</v>
      </c>
      <c r="AL8" s="2493">
        <v>6</v>
      </c>
      <c r="AM8" s="2493">
        <v>6</v>
      </c>
      <c r="AN8" s="2493">
        <v>6</v>
      </c>
      <c r="AO8" s="2493">
        <v>6</v>
      </c>
      <c r="AP8" s="2493">
        <v>6</v>
      </c>
      <c r="AQ8" s="2493">
        <v>6</v>
      </c>
      <c r="AR8" s="2493">
        <v>6</v>
      </c>
      <c r="AS8" s="2493">
        <v>5</v>
      </c>
      <c r="AT8" s="2493">
        <v>5</v>
      </c>
      <c r="AU8" s="2493">
        <v>5</v>
      </c>
      <c r="AV8" s="2493">
        <v>5</v>
      </c>
      <c r="AW8" s="2493">
        <v>5</v>
      </c>
      <c r="AX8" s="2493">
        <v>5</v>
      </c>
      <c r="AY8" s="2493">
        <v>5</v>
      </c>
      <c r="AZ8" s="2493">
        <v>5</v>
      </c>
      <c r="BA8" s="2493">
        <v>5</v>
      </c>
      <c r="BB8" s="2493">
        <v>5</v>
      </c>
      <c r="BC8" s="2493">
        <v>5</v>
      </c>
      <c r="BD8" s="2493">
        <v>5</v>
      </c>
      <c r="BE8" s="2493">
        <v>5</v>
      </c>
      <c r="BF8" s="2493">
        <v>5</v>
      </c>
      <c r="BG8" s="2493">
        <v>5</v>
      </c>
      <c r="BH8" s="2493">
        <v>5</v>
      </c>
      <c r="BI8" s="2493">
        <v>5</v>
      </c>
      <c r="BJ8" s="2493">
        <v>5</v>
      </c>
      <c r="BK8" s="2493">
        <v>5</v>
      </c>
      <c r="BL8" s="2493">
        <v>5</v>
      </c>
      <c r="BM8" s="2493">
        <v>5</v>
      </c>
      <c r="BN8" s="2493">
        <v>5</v>
      </c>
      <c r="BO8" s="2493">
        <v>7</v>
      </c>
      <c r="BP8" s="2493">
        <v>7</v>
      </c>
      <c r="BQ8" s="2493">
        <v>7</v>
      </c>
      <c r="BR8" s="2493">
        <v>7</v>
      </c>
      <c r="BS8" s="2493">
        <v>7</v>
      </c>
      <c r="BT8" s="2493">
        <v>8.5</v>
      </c>
      <c r="BU8" s="2493">
        <v>8.5</v>
      </c>
      <c r="BV8" s="2493">
        <v>8.5</v>
      </c>
      <c r="BW8" s="2493">
        <v>8.5</v>
      </c>
      <c r="BX8" s="2493">
        <v>8.5</v>
      </c>
      <c r="BY8" s="2493">
        <v>8.5</v>
      </c>
      <c r="BZ8" s="2493">
        <v>8.5</v>
      </c>
      <c r="CA8" s="2493">
        <v>8.5</v>
      </c>
      <c r="CB8" s="2493">
        <v>8.5</v>
      </c>
      <c r="CC8" s="2493">
        <v>8.5</v>
      </c>
      <c r="CD8" s="2493">
        <v>7.5</v>
      </c>
      <c r="CE8" s="2493">
        <v>7.5</v>
      </c>
      <c r="CF8" s="2493">
        <v>7.5</v>
      </c>
      <c r="CG8" s="2493">
        <v>7.5</v>
      </c>
      <c r="CH8" s="2493">
        <v>7.5</v>
      </c>
      <c r="CI8" s="2493">
        <v>7.5</v>
      </c>
      <c r="CJ8" s="2493">
        <v>7</v>
      </c>
      <c r="CK8" s="2493">
        <v>7</v>
      </c>
      <c r="CL8" s="2493">
        <v>7</v>
      </c>
      <c r="CM8" s="2493">
        <v>7</v>
      </c>
      <c r="CN8" s="2493">
        <v>7</v>
      </c>
      <c r="CO8" s="2493">
        <v>7</v>
      </c>
      <c r="CP8" s="2493">
        <v>7</v>
      </c>
      <c r="CQ8" s="2493">
        <v>7</v>
      </c>
      <c r="CR8" s="2493">
        <v>6.5</v>
      </c>
      <c r="CS8" s="2493">
        <v>6.5</v>
      </c>
      <c r="CT8" s="2493">
        <v>6.5</v>
      </c>
      <c r="CU8" s="2493">
        <v>6.5</v>
      </c>
      <c r="CV8" s="2493">
        <v>6.5</v>
      </c>
      <c r="CW8" s="2493">
        <v>6.5</v>
      </c>
      <c r="CX8" s="2493">
        <v>6.5</v>
      </c>
      <c r="CY8" s="2493">
        <v>6.5</v>
      </c>
      <c r="CZ8" s="2493">
        <v>6.5</v>
      </c>
      <c r="DA8" s="2493">
        <v>6.5</v>
      </c>
      <c r="DB8" s="2493">
        <v>6.5</v>
      </c>
      <c r="DC8" s="2493">
        <v>6.5</v>
      </c>
      <c r="DD8" s="2493">
        <v>6</v>
      </c>
      <c r="DE8" s="2496">
        <v>6</v>
      </c>
      <c r="DF8" s="2493">
        <v>6</v>
      </c>
      <c r="DG8" s="2493">
        <v>6</v>
      </c>
      <c r="DH8" s="2496">
        <v>5.75</v>
      </c>
      <c r="DI8" s="2496">
        <v>5.75</v>
      </c>
      <c r="DJ8" s="2496">
        <v>5.75</v>
      </c>
      <c r="DK8" s="2496">
        <v>5.75</v>
      </c>
      <c r="DL8" s="2496">
        <v>5.75</v>
      </c>
    </row>
    <row r="9" spans="1:116">
      <c r="A9" s="2492" t="s">
        <v>2223</v>
      </c>
      <c r="B9" s="2497">
        <v>7</v>
      </c>
      <c r="C9" s="2497">
        <v>7</v>
      </c>
      <c r="D9" s="2497">
        <v>7</v>
      </c>
      <c r="E9" s="2493">
        <v>7</v>
      </c>
      <c r="F9" s="2493">
        <v>7</v>
      </c>
      <c r="G9" s="2493">
        <v>7</v>
      </c>
      <c r="H9" s="2493">
        <v>7</v>
      </c>
      <c r="I9" s="2493">
        <v>7</v>
      </c>
      <c r="J9" s="2493">
        <v>7</v>
      </c>
      <c r="K9" s="2493">
        <v>7</v>
      </c>
      <c r="L9" s="2493">
        <v>7</v>
      </c>
      <c r="M9" s="2493">
        <v>7</v>
      </c>
      <c r="N9" s="2493">
        <v>7</v>
      </c>
      <c r="O9" s="2493">
        <v>7</v>
      </c>
      <c r="P9" s="2493">
        <v>7</v>
      </c>
      <c r="Q9" s="2493">
        <v>7</v>
      </c>
      <c r="R9" s="2493">
        <v>7</v>
      </c>
      <c r="S9" s="2493">
        <v>7</v>
      </c>
      <c r="T9" s="2493">
        <v>7</v>
      </c>
      <c r="U9" s="2493">
        <v>7</v>
      </c>
      <c r="V9" s="2493">
        <v>7</v>
      </c>
      <c r="W9" s="2493">
        <v>7</v>
      </c>
      <c r="X9" s="2493">
        <v>6.5</v>
      </c>
      <c r="Y9" s="2493">
        <v>6.5</v>
      </c>
      <c r="Z9" s="2495">
        <v>6.5</v>
      </c>
      <c r="AA9" s="2493">
        <v>6.5</v>
      </c>
      <c r="AB9" s="2495">
        <v>6.5</v>
      </c>
      <c r="AC9" s="2493">
        <v>6.5</v>
      </c>
      <c r="AD9" s="2493">
        <v>6.5</v>
      </c>
      <c r="AE9" s="2493">
        <v>6.5</v>
      </c>
      <c r="AF9" s="2493">
        <v>6.5</v>
      </c>
      <c r="AG9" s="2493">
        <v>6.5</v>
      </c>
      <c r="AH9" s="2493">
        <v>6.5</v>
      </c>
      <c r="AI9" s="2493">
        <v>6.5</v>
      </c>
      <c r="AJ9" s="2493">
        <v>6</v>
      </c>
      <c r="AK9" s="2493">
        <v>6</v>
      </c>
      <c r="AL9" s="2493">
        <v>6</v>
      </c>
      <c r="AM9" s="2493">
        <v>6</v>
      </c>
      <c r="AN9" s="2493">
        <v>6</v>
      </c>
      <c r="AO9" s="2493">
        <v>6</v>
      </c>
      <c r="AP9" s="2493">
        <v>6</v>
      </c>
      <c r="AQ9" s="2493">
        <v>6</v>
      </c>
      <c r="AR9" s="2493">
        <v>6</v>
      </c>
      <c r="AS9" s="2493">
        <v>5</v>
      </c>
      <c r="AT9" s="2493">
        <v>5</v>
      </c>
      <c r="AU9" s="2493">
        <v>5</v>
      </c>
      <c r="AV9" s="2493">
        <v>5</v>
      </c>
      <c r="AW9" s="2493">
        <v>5</v>
      </c>
      <c r="AX9" s="2493">
        <v>5</v>
      </c>
      <c r="AY9" s="2493">
        <v>5</v>
      </c>
      <c r="AZ9" s="2493">
        <v>5</v>
      </c>
      <c r="BA9" s="2493">
        <v>5</v>
      </c>
      <c r="BB9" s="2493">
        <v>5</v>
      </c>
      <c r="BC9" s="2493">
        <v>5</v>
      </c>
      <c r="BD9" s="2493">
        <v>5</v>
      </c>
      <c r="BE9" s="2493">
        <v>5</v>
      </c>
      <c r="BF9" s="2493">
        <v>5</v>
      </c>
      <c r="BG9" s="2493">
        <v>5</v>
      </c>
      <c r="BH9" s="2493">
        <v>5</v>
      </c>
      <c r="BI9" s="2493">
        <v>5</v>
      </c>
      <c r="BJ9" s="2493">
        <v>5</v>
      </c>
      <c r="BK9" s="2493">
        <v>5</v>
      </c>
      <c r="BL9" s="2493">
        <v>5</v>
      </c>
      <c r="BM9" s="2493">
        <v>5</v>
      </c>
      <c r="BN9" s="2493">
        <v>5</v>
      </c>
      <c r="BO9" s="2493">
        <v>7</v>
      </c>
      <c r="BP9" s="2493">
        <v>7</v>
      </c>
      <c r="BQ9" s="2493">
        <v>7</v>
      </c>
      <c r="BR9" s="2493">
        <v>7</v>
      </c>
      <c r="BS9" s="2493">
        <v>7</v>
      </c>
      <c r="BT9" s="2493">
        <v>8.5</v>
      </c>
      <c r="BU9" s="2493">
        <v>8.5</v>
      </c>
      <c r="BV9" s="2493">
        <v>8.5</v>
      </c>
      <c r="BW9" s="2493">
        <v>8.5</v>
      </c>
      <c r="BX9" s="2493">
        <v>8.5</v>
      </c>
      <c r="BY9" s="2493">
        <v>8.5</v>
      </c>
      <c r="BZ9" s="2493">
        <v>8.5</v>
      </c>
      <c r="CA9" s="2493">
        <v>8.5</v>
      </c>
      <c r="CB9" s="2493">
        <v>8.5</v>
      </c>
      <c r="CC9" s="2493">
        <v>8.5</v>
      </c>
      <c r="CD9" s="2493">
        <v>7.5</v>
      </c>
      <c r="CE9" s="2493">
        <v>7.5</v>
      </c>
      <c r="CF9" s="2493">
        <v>7.5</v>
      </c>
      <c r="CG9" s="2493">
        <v>7.5</v>
      </c>
      <c r="CH9" s="2493">
        <v>7.5</v>
      </c>
      <c r="CI9" s="2493">
        <v>7.5</v>
      </c>
      <c r="CJ9" s="2493">
        <v>7</v>
      </c>
      <c r="CK9" s="2493">
        <v>7</v>
      </c>
      <c r="CL9" s="2493">
        <v>7</v>
      </c>
      <c r="CM9" s="2493">
        <v>7</v>
      </c>
      <c r="CN9" s="2493">
        <v>7</v>
      </c>
      <c r="CO9" s="2493">
        <v>7</v>
      </c>
      <c r="CP9" s="2493">
        <v>7</v>
      </c>
      <c r="CQ9" s="2493">
        <v>7</v>
      </c>
      <c r="CR9" s="2493">
        <v>6.5</v>
      </c>
      <c r="CS9" s="2493">
        <v>6.5</v>
      </c>
      <c r="CT9" s="2493">
        <v>6.5</v>
      </c>
      <c r="CU9" s="2493">
        <v>6.5</v>
      </c>
      <c r="CV9" s="2493">
        <v>6.5</v>
      </c>
      <c r="CW9" s="2493">
        <v>6.5</v>
      </c>
      <c r="CX9" s="2493">
        <v>6.5</v>
      </c>
      <c r="CY9" s="2493">
        <v>6.5</v>
      </c>
      <c r="CZ9" s="2493">
        <v>6.5</v>
      </c>
      <c r="DA9" s="2493">
        <v>6.5</v>
      </c>
      <c r="DB9" s="2493">
        <v>6.5</v>
      </c>
      <c r="DC9" s="2493">
        <v>6.5</v>
      </c>
      <c r="DD9" s="2493">
        <v>6</v>
      </c>
      <c r="DE9" s="2493">
        <v>6</v>
      </c>
      <c r="DF9" s="2493">
        <v>6</v>
      </c>
      <c r="DG9" s="2493">
        <v>6</v>
      </c>
      <c r="DH9" s="2496">
        <v>5.75</v>
      </c>
      <c r="DI9" s="2496">
        <v>5.75</v>
      </c>
      <c r="DJ9" s="2496">
        <v>5.75</v>
      </c>
      <c r="DK9" s="2496">
        <v>5.75</v>
      </c>
      <c r="DL9" s="2496">
        <v>5.75</v>
      </c>
    </row>
    <row r="10" spans="1:116" ht="18.75">
      <c r="A10" s="2492" t="s">
        <v>2224</v>
      </c>
      <c r="B10" s="2497"/>
      <c r="C10" s="2497"/>
      <c r="D10" s="2497"/>
      <c r="E10" s="2493"/>
      <c r="F10" s="2493"/>
      <c r="G10" s="2493"/>
      <c r="H10" s="2493"/>
      <c r="I10" s="2493"/>
      <c r="J10" s="2493"/>
      <c r="K10" s="2493"/>
      <c r="L10" s="2493"/>
      <c r="M10" s="2493"/>
      <c r="N10" s="2493"/>
      <c r="O10" s="2493"/>
      <c r="P10" s="2493"/>
      <c r="Q10" s="2493"/>
      <c r="R10" s="2493"/>
      <c r="S10" s="2493"/>
      <c r="T10" s="2493"/>
      <c r="U10" s="2493"/>
      <c r="V10" s="2493"/>
      <c r="W10" s="2493"/>
      <c r="X10" s="2493"/>
      <c r="Y10" s="2493"/>
      <c r="Z10" s="2495"/>
      <c r="AA10" s="2493"/>
      <c r="AB10" s="2495"/>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3"/>
      <c r="BV10" s="2493"/>
      <c r="BW10" s="2493"/>
      <c r="BX10" s="2493"/>
      <c r="BY10" s="2493">
        <v>8.5</v>
      </c>
      <c r="BZ10" s="2493">
        <v>8.5</v>
      </c>
      <c r="CA10" s="2493">
        <v>7</v>
      </c>
      <c r="CB10" s="2493">
        <v>7</v>
      </c>
      <c r="CC10" s="2493">
        <v>7</v>
      </c>
      <c r="CD10" s="2493">
        <v>7</v>
      </c>
      <c r="CE10" s="2493">
        <v>7</v>
      </c>
      <c r="CF10" s="2493">
        <v>6.5</v>
      </c>
      <c r="CG10" s="2493">
        <v>6.5</v>
      </c>
      <c r="CH10" s="2493">
        <v>6.5</v>
      </c>
      <c r="CI10" s="2493">
        <v>6.5</v>
      </c>
      <c r="CJ10" s="2493">
        <v>5.5</v>
      </c>
      <c r="CK10" s="2493">
        <v>5.5</v>
      </c>
      <c r="CL10" s="2493">
        <v>5.5</v>
      </c>
      <c r="CM10" s="2493">
        <v>5.5</v>
      </c>
      <c r="CN10" s="2493">
        <v>5.5</v>
      </c>
      <c r="CO10" s="2493">
        <v>5.5</v>
      </c>
      <c r="CP10" s="2493">
        <v>5.5</v>
      </c>
      <c r="CQ10" s="2493">
        <v>5.5</v>
      </c>
      <c r="CR10" s="2493">
        <v>5</v>
      </c>
      <c r="CS10" s="2493">
        <v>5</v>
      </c>
      <c r="CT10" s="2493">
        <v>5</v>
      </c>
      <c r="CU10" s="2493">
        <v>5</v>
      </c>
      <c r="CV10" s="2493">
        <v>5</v>
      </c>
      <c r="CW10" s="2493">
        <v>5</v>
      </c>
      <c r="CX10" s="2493">
        <v>5</v>
      </c>
      <c r="CY10" s="2493">
        <v>5</v>
      </c>
      <c r="CZ10" s="2493">
        <v>5</v>
      </c>
      <c r="DA10" s="2493">
        <v>5</v>
      </c>
      <c r="DB10" s="2493">
        <v>5</v>
      </c>
      <c r="DC10" s="2493">
        <v>5</v>
      </c>
      <c r="DD10" s="2493">
        <v>4.5</v>
      </c>
      <c r="DE10" s="2493">
        <v>4.5</v>
      </c>
      <c r="DF10" s="2493">
        <v>4.5</v>
      </c>
      <c r="DG10" s="2493">
        <v>4.5</v>
      </c>
      <c r="DH10" s="2496">
        <v>4.25</v>
      </c>
      <c r="DI10" s="2496">
        <v>4.25</v>
      </c>
      <c r="DJ10" s="2496">
        <v>4.25</v>
      </c>
      <c r="DK10" s="2496">
        <v>4.25</v>
      </c>
      <c r="DL10" s="2496">
        <v>4.25</v>
      </c>
    </row>
    <row r="11" spans="1:116">
      <c r="A11" s="2498" t="s">
        <v>2225</v>
      </c>
      <c r="B11" s="2499"/>
      <c r="C11" s="2499"/>
      <c r="D11" s="2499"/>
      <c r="E11" s="2499"/>
      <c r="F11" s="2500"/>
      <c r="G11" s="2500"/>
      <c r="H11" s="2500"/>
      <c r="I11" s="2500"/>
      <c r="J11" s="2500"/>
      <c r="K11" s="2500"/>
      <c r="L11" s="2500"/>
      <c r="M11" s="2500"/>
      <c r="N11" s="2500"/>
      <c r="O11" s="2500"/>
      <c r="P11" s="2500"/>
      <c r="Q11" s="2500"/>
      <c r="R11" s="2500"/>
      <c r="S11" s="2500"/>
      <c r="T11" s="2500"/>
      <c r="U11" s="2500"/>
      <c r="V11" s="2500"/>
      <c r="W11" s="2500"/>
      <c r="X11" s="2500"/>
      <c r="Y11" s="2500"/>
      <c r="Z11" s="2501"/>
      <c r="AA11" s="2500"/>
      <c r="AB11" s="2501"/>
      <c r="AC11" s="2500"/>
      <c r="AD11" s="2500"/>
      <c r="AE11" s="2500"/>
      <c r="AF11" s="2500"/>
      <c r="AG11" s="2500"/>
      <c r="AH11" s="2500"/>
      <c r="AI11" s="2500"/>
      <c r="AJ11" s="2500"/>
      <c r="AK11" s="2500"/>
      <c r="AL11" s="2500"/>
      <c r="AM11" s="2500"/>
      <c r="AN11" s="2500"/>
      <c r="AO11" s="2500"/>
      <c r="AP11" s="2500"/>
      <c r="AQ11" s="2500"/>
      <c r="AR11" s="2500"/>
      <c r="AS11" s="2500"/>
      <c r="AT11" s="2500"/>
      <c r="AU11" s="2500"/>
      <c r="AV11" s="2500"/>
      <c r="AW11" s="2500"/>
      <c r="AX11" s="2500"/>
      <c r="AY11" s="2500"/>
      <c r="AZ11" s="2500"/>
      <c r="BA11" s="2500"/>
      <c r="BB11" s="2500"/>
      <c r="BC11" s="2500"/>
      <c r="BD11" s="2500"/>
      <c r="BE11" s="2500"/>
      <c r="BF11" s="2500"/>
      <c r="BG11" s="2500"/>
      <c r="BH11" s="2500"/>
      <c r="BI11" s="2500"/>
      <c r="BJ11" s="2500"/>
      <c r="BK11" s="2500"/>
      <c r="BL11" s="2500"/>
      <c r="BM11" s="2500"/>
      <c r="BN11" s="2500"/>
      <c r="BO11" s="2500"/>
      <c r="BP11" s="2500"/>
      <c r="BQ11" s="2500"/>
      <c r="BR11" s="2500"/>
      <c r="BS11" s="2500"/>
      <c r="BT11" s="2500"/>
      <c r="BU11" s="2500"/>
      <c r="BV11" s="2500"/>
      <c r="BW11" s="2500"/>
      <c r="BX11" s="2500"/>
      <c r="BY11" s="2500"/>
      <c r="BZ11" s="2500"/>
      <c r="CA11" s="2500"/>
      <c r="CB11" s="2500"/>
      <c r="CC11" s="2500"/>
      <c r="CD11" s="2500"/>
      <c r="CE11" s="2500"/>
      <c r="CF11" s="2500"/>
      <c r="CG11" s="2500"/>
      <c r="CH11" s="2500"/>
      <c r="CI11" s="2500"/>
      <c r="CJ11" s="2500"/>
      <c r="CK11" s="2500"/>
      <c r="CL11" s="2500"/>
      <c r="CM11" s="2500"/>
      <c r="CN11" s="2500"/>
      <c r="CO11" s="2500"/>
      <c r="CP11" s="2500"/>
      <c r="CQ11" s="2500"/>
      <c r="CR11" s="2500"/>
      <c r="CS11" s="2500"/>
      <c r="CT11" s="2500"/>
      <c r="CU11" s="2500"/>
      <c r="CV11" s="2500"/>
      <c r="CW11" s="2500"/>
      <c r="CX11" s="2500"/>
      <c r="CY11" s="2500"/>
      <c r="CZ11" s="2500"/>
      <c r="DA11" s="2500"/>
      <c r="DB11" s="2500"/>
      <c r="DC11" s="2500"/>
      <c r="DD11" s="2500"/>
      <c r="DE11" s="2500"/>
      <c r="DF11" s="2500"/>
      <c r="DG11" s="2500"/>
      <c r="DH11" s="2500"/>
      <c r="DI11" s="2500"/>
      <c r="DJ11" s="2500"/>
      <c r="DK11" s="2500"/>
      <c r="DL11" s="2500"/>
    </row>
    <row r="12" spans="1:116">
      <c r="A12" s="2492" t="s">
        <v>2226</v>
      </c>
      <c r="B12" s="2497">
        <v>1</v>
      </c>
      <c r="C12" s="2497">
        <v>1</v>
      </c>
      <c r="D12" s="2497">
        <v>1</v>
      </c>
      <c r="E12" s="2493">
        <v>1</v>
      </c>
      <c r="F12" s="2493">
        <v>1</v>
      </c>
      <c r="G12" s="2493">
        <v>1</v>
      </c>
      <c r="H12" s="2493">
        <v>1</v>
      </c>
      <c r="I12" s="2493">
        <v>1</v>
      </c>
      <c r="J12" s="2493">
        <v>1</v>
      </c>
      <c r="K12" s="2493">
        <v>1</v>
      </c>
      <c r="L12" s="2493">
        <v>1</v>
      </c>
      <c r="M12" s="2493">
        <v>1</v>
      </c>
      <c r="N12" s="2493">
        <v>1</v>
      </c>
      <c r="O12" s="2493">
        <v>1</v>
      </c>
      <c r="P12" s="2493">
        <v>1</v>
      </c>
      <c r="Q12" s="2493">
        <v>1</v>
      </c>
      <c r="R12" s="2493">
        <v>1</v>
      </c>
      <c r="S12" s="2493">
        <v>1</v>
      </c>
      <c r="T12" s="2493">
        <v>1</v>
      </c>
      <c r="U12" s="2493">
        <v>1</v>
      </c>
      <c r="V12" s="2493">
        <v>1</v>
      </c>
      <c r="W12" s="2493">
        <v>1</v>
      </c>
      <c r="X12" s="2493">
        <v>1</v>
      </c>
      <c r="Y12" s="2493">
        <v>1</v>
      </c>
      <c r="Z12" s="2502">
        <v>1</v>
      </c>
      <c r="AA12" s="2493">
        <v>1</v>
      </c>
      <c r="AB12" s="2495">
        <v>1</v>
      </c>
      <c r="AC12" s="2493">
        <v>1</v>
      </c>
      <c r="AD12" s="2493">
        <v>1</v>
      </c>
      <c r="AE12" s="2493">
        <v>1</v>
      </c>
      <c r="AF12" s="2493">
        <v>1</v>
      </c>
      <c r="AG12" s="2493">
        <v>1</v>
      </c>
      <c r="AH12" s="2493">
        <v>1</v>
      </c>
      <c r="AI12" s="2493">
        <v>1</v>
      </c>
      <c r="AJ12" s="2493">
        <v>1</v>
      </c>
      <c r="AK12" s="2493">
        <v>1</v>
      </c>
      <c r="AL12" s="2493">
        <v>1</v>
      </c>
      <c r="AM12" s="2493">
        <v>1</v>
      </c>
      <c r="AN12" s="2493">
        <v>1</v>
      </c>
      <c r="AO12" s="2493">
        <v>1</v>
      </c>
      <c r="AP12" s="2493">
        <v>1</v>
      </c>
      <c r="AQ12" s="2493">
        <v>1</v>
      </c>
      <c r="AR12" s="2493">
        <v>1</v>
      </c>
      <c r="AS12" s="2493">
        <v>1</v>
      </c>
      <c r="AT12" s="2493">
        <v>1</v>
      </c>
      <c r="AU12" s="2493">
        <v>1</v>
      </c>
      <c r="AV12" s="2493">
        <v>1</v>
      </c>
      <c r="AW12" s="2493">
        <v>1</v>
      </c>
      <c r="AX12" s="2493">
        <v>1</v>
      </c>
      <c r="AY12" s="2493">
        <v>1</v>
      </c>
      <c r="AZ12" s="2493">
        <v>1</v>
      </c>
      <c r="BA12" s="2493">
        <v>1</v>
      </c>
      <c r="BB12" s="2493">
        <v>1</v>
      </c>
      <c r="BC12" s="2493">
        <v>1</v>
      </c>
      <c r="BD12" s="2493">
        <v>1</v>
      </c>
      <c r="BE12" s="2493">
        <v>1</v>
      </c>
      <c r="BF12" s="2493">
        <v>1</v>
      </c>
      <c r="BG12" s="2493">
        <v>1</v>
      </c>
      <c r="BH12" s="2493">
        <v>1</v>
      </c>
      <c r="BI12" s="2493">
        <v>1</v>
      </c>
      <c r="BJ12" s="2493">
        <v>1</v>
      </c>
      <c r="BK12" s="2493">
        <v>1</v>
      </c>
      <c r="BL12" s="2493">
        <v>1</v>
      </c>
      <c r="BM12" s="2493">
        <v>1</v>
      </c>
      <c r="BN12" s="2493">
        <v>1</v>
      </c>
      <c r="BO12" s="2493">
        <v>1</v>
      </c>
      <c r="BP12" s="2493">
        <v>2</v>
      </c>
      <c r="BQ12" s="2493">
        <v>2</v>
      </c>
      <c r="BR12" s="2493">
        <v>2</v>
      </c>
      <c r="BS12" s="2493">
        <v>2</v>
      </c>
      <c r="BT12" s="2493">
        <v>2</v>
      </c>
      <c r="BU12" s="2493">
        <v>2</v>
      </c>
      <c r="BV12" s="2493">
        <v>2</v>
      </c>
      <c r="BW12" s="2493">
        <v>2</v>
      </c>
      <c r="BX12" s="2493">
        <v>2</v>
      </c>
      <c r="BY12" s="2493">
        <v>2</v>
      </c>
      <c r="BZ12" s="2493">
        <v>2</v>
      </c>
      <c r="CA12" s="2493">
        <v>2</v>
      </c>
      <c r="CB12" s="2493">
        <v>2</v>
      </c>
      <c r="CC12" s="2493">
        <v>2</v>
      </c>
      <c r="CD12" s="2493">
        <v>4.5</v>
      </c>
      <c r="CE12" s="2493">
        <v>4.5</v>
      </c>
      <c r="CF12" s="2493">
        <v>4.5</v>
      </c>
      <c r="CG12" s="2493">
        <v>4.5</v>
      </c>
      <c r="CH12" s="2493">
        <v>4.5</v>
      </c>
      <c r="CI12" s="2493">
        <v>4.5</v>
      </c>
      <c r="CJ12" s="2493">
        <v>4</v>
      </c>
      <c r="CK12" s="2493">
        <v>4</v>
      </c>
      <c r="CL12" s="2493">
        <v>4</v>
      </c>
      <c r="CM12" s="2493">
        <v>4</v>
      </c>
      <c r="CN12" s="2493">
        <v>4</v>
      </c>
      <c r="CO12" s="2493">
        <v>4</v>
      </c>
      <c r="CP12" s="2493">
        <v>4</v>
      </c>
      <c r="CQ12" s="2493">
        <v>4</v>
      </c>
      <c r="CR12" s="2493">
        <v>3.5</v>
      </c>
      <c r="CS12" s="2493">
        <v>3.5</v>
      </c>
      <c r="CT12" s="2493">
        <v>3.5</v>
      </c>
      <c r="CU12" s="2493">
        <v>3.5</v>
      </c>
      <c r="CV12" s="2493">
        <v>3.5</v>
      </c>
      <c r="CW12" s="2493">
        <v>3.5</v>
      </c>
      <c r="CX12" s="2493">
        <v>3.5</v>
      </c>
      <c r="CY12" s="2493">
        <v>3.5</v>
      </c>
      <c r="CZ12" s="2493">
        <v>3.5</v>
      </c>
      <c r="DA12" s="2493">
        <v>3.5</v>
      </c>
      <c r="DB12" s="2493">
        <v>3.5</v>
      </c>
      <c r="DC12" s="2493">
        <v>3.5</v>
      </c>
      <c r="DD12" s="2493">
        <v>3</v>
      </c>
      <c r="DE12" s="2493">
        <v>3</v>
      </c>
      <c r="DF12" s="2493">
        <v>3</v>
      </c>
      <c r="DG12" s="2493">
        <v>3</v>
      </c>
      <c r="DH12" s="2496">
        <v>2.75</v>
      </c>
      <c r="DI12" s="2496">
        <v>2.75</v>
      </c>
      <c r="DJ12" s="2496">
        <v>2.75</v>
      </c>
      <c r="DK12" s="2496">
        <v>2.75</v>
      </c>
      <c r="DL12" s="2496">
        <v>2.75</v>
      </c>
    </row>
    <row r="13" spans="1:116">
      <c r="A13" s="2492" t="s">
        <v>2227</v>
      </c>
      <c r="B13" s="2493">
        <v>4</v>
      </c>
      <c r="C13" s="2493">
        <v>4</v>
      </c>
      <c r="D13" s="2493">
        <v>4</v>
      </c>
      <c r="E13" s="2493">
        <v>4</v>
      </c>
      <c r="F13" s="2493">
        <v>4</v>
      </c>
      <c r="G13" s="2493">
        <v>4</v>
      </c>
      <c r="H13" s="2493">
        <v>4</v>
      </c>
      <c r="I13" s="2493">
        <v>4</v>
      </c>
      <c r="J13" s="2493">
        <v>4</v>
      </c>
      <c r="K13" s="2493">
        <v>4</v>
      </c>
      <c r="L13" s="2493">
        <v>4</v>
      </c>
      <c r="M13" s="2493">
        <v>4</v>
      </c>
      <c r="N13" s="2493">
        <v>4</v>
      </c>
      <c r="O13" s="2493">
        <v>4</v>
      </c>
      <c r="P13" s="2493">
        <v>4</v>
      </c>
      <c r="Q13" s="2493">
        <v>4</v>
      </c>
      <c r="R13" s="2493">
        <v>4</v>
      </c>
      <c r="S13" s="2493">
        <v>4</v>
      </c>
      <c r="T13" s="2493">
        <v>4</v>
      </c>
      <c r="U13" s="2493">
        <v>4</v>
      </c>
      <c r="V13" s="2493">
        <v>4</v>
      </c>
      <c r="W13" s="2493">
        <v>4</v>
      </c>
      <c r="X13" s="2493">
        <v>4</v>
      </c>
      <c r="Y13" s="2493">
        <v>4</v>
      </c>
      <c r="Z13" s="2502">
        <v>4</v>
      </c>
      <c r="AA13" s="2493">
        <v>4</v>
      </c>
      <c r="AB13" s="2495">
        <v>4</v>
      </c>
      <c r="AC13" s="2493">
        <v>4</v>
      </c>
      <c r="AD13" s="2493">
        <v>4</v>
      </c>
      <c r="AE13" s="2493">
        <v>4</v>
      </c>
      <c r="AF13" s="2493">
        <v>4</v>
      </c>
      <c r="AG13" s="2493">
        <v>4</v>
      </c>
      <c r="AH13" s="2493">
        <v>4</v>
      </c>
      <c r="AI13" s="2493">
        <v>4</v>
      </c>
      <c r="AJ13" s="2493">
        <v>3</v>
      </c>
      <c r="AK13" s="2493">
        <v>3</v>
      </c>
      <c r="AL13" s="2493">
        <v>3</v>
      </c>
      <c r="AM13" s="2493">
        <v>3</v>
      </c>
      <c r="AN13" s="2493">
        <v>3</v>
      </c>
      <c r="AO13" s="2493">
        <v>3</v>
      </c>
      <c r="AP13" s="2493">
        <v>3</v>
      </c>
      <c r="AQ13" s="2493">
        <v>3</v>
      </c>
      <c r="AR13" s="2493">
        <v>3</v>
      </c>
      <c r="AS13" s="2493">
        <v>3</v>
      </c>
      <c r="AT13" s="2493">
        <v>3</v>
      </c>
      <c r="AU13" s="2493">
        <v>3</v>
      </c>
      <c r="AV13" s="2493">
        <v>3</v>
      </c>
      <c r="AW13" s="2493">
        <v>3</v>
      </c>
      <c r="AX13" s="2493">
        <v>3</v>
      </c>
      <c r="AY13" s="2493">
        <v>3</v>
      </c>
      <c r="AZ13" s="2493">
        <v>3</v>
      </c>
      <c r="BA13" s="2493">
        <v>3</v>
      </c>
      <c r="BB13" s="2493">
        <v>3</v>
      </c>
      <c r="BC13" s="2493">
        <v>3</v>
      </c>
      <c r="BD13" s="2493">
        <v>3</v>
      </c>
      <c r="BE13" s="2493">
        <v>3</v>
      </c>
      <c r="BF13" s="2493">
        <v>3</v>
      </c>
      <c r="BG13" s="2493">
        <v>3</v>
      </c>
      <c r="BH13" s="2493">
        <v>3</v>
      </c>
      <c r="BI13" s="2493">
        <v>3</v>
      </c>
      <c r="BJ13" s="2493">
        <v>3</v>
      </c>
      <c r="BK13" s="2493">
        <v>3</v>
      </c>
      <c r="BL13" s="2493">
        <v>3</v>
      </c>
      <c r="BM13" s="2493">
        <v>3</v>
      </c>
      <c r="BN13" s="2493">
        <v>3</v>
      </c>
      <c r="BO13" s="2493">
        <v>3</v>
      </c>
      <c r="BP13" s="2493">
        <v>5</v>
      </c>
      <c r="BQ13" s="2493">
        <v>5</v>
      </c>
      <c r="BR13" s="2493">
        <v>5</v>
      </c>
      <c r="BS13" s="2493">
        <v>5</v>
      </c>
      <c r="BT13" s="2493">
        <v>5</v>
      </c>
      <c r="BU13" s="2493">
        <v>5</v>
      </c>
      <c r="BV13" s="2493">
        <v>5</v>
      </c>
      <c r="BW13" s="2493">
        <v>5</v>
      </c>
      <c r="BX13" s="2493">
        <v>5</v>
      </c>
      <c r="BY13" s="2493">
        <v>5</v>
      </c>
      <c r="BZ13" s="2493">
        <v>5</v>
      </c>
      <c r="CA13" s="2493">
        <v>5</v>
      </c>
      <c r="CB13" s="2493">
        <v>5</v>
      </c>
      <c r="CC13" s="2493">
        <v>5</v>
      </c>
      <c r="CD13" s="2493">
        <v>4.5</v>
      </c>
      <c r="CE13" s="2493">
        <v>4.5</v>
      </c>
      <c r="CF13" s="2493">
        <v>4.5</v>
      </c>
      <c r="CG13" s="2493">
        <v>4.5</v>
      </c>
      <c r="CH13" s="2493">
        <v>4.5</v>
      </c>
      <c r="CI13" s="2493">
        <v>4.5</v>
      </c>
      <c r="CJ13" s="2493">
        <v>4</v>
      </c>
      <c r="CK13" s="2493">
        <v>4</v>
      </c>
      <c r="CL13" s="2493">
        <v>4</v>
      </c>
      <c r="CM13" s="2493">
        <v>4</v>
      </c>
      <c r="CN13" s="2493">
        <v>4</v>
      </c>
      <c r="CO13" s="2493">
        <v>4</v>
      </c>
      <c r="CP13" s="2493">
        <v>4</v>
      </c>
      <c r="CQ13" s="2493">
        <v>4</v>
      </c>
      <c r="CR13" s="2493">
        <v>3.5</v>
      </c>
      <c r="CS13" s="2493">
        <v>3.5</v>
      </c>
      <c r="CT13" s="2493">
        <v>3.5</v>
      </c>
      <c r="CU13" s="2493">
        <v>3.5</v>
      </c>
      <c r="CV13" s="2493">
        <v>3.5</v>
      </c>
      <c r="CW13" s="2493">
        <v>3.5</v>
      </c>
      <c r="CX13" s="2493">
        <v>3.5</v>
      </c>
      <c r="CY13" s="2493">
        <v>3.5</v>
      </c>
      <c r="CZ13" s="2493">
        <v>3.5</v>
      </c>
      <c r="DA13" s="2493">
        <v>3.5</v>
      </c>
      <c r="DB13" s="2493">
        <v>3.5</v>
      </c>
      <c r="DC13" s="2493">
        <v>3.5</v>
      </c>
      <c r="DD13" s="2493">
        <v>3</v>
      </c>
      <c r="DE13" s="2493">
        <v>3</v>
      </c>
      <c r="DF13" s="2493">
        <v>3</v>
      </c>
      <c r="DG13" s="2493">
        <v>3</v>
      </c>
      <c r="DH13" s="2496">
        <v>2.75</v>
      </c>
      <c r="DI13" s="2496">
        <v>2.75</v>
      </c>
      <c r="DJ13" s="2496">
        <v>2.75</v>
      </c>
      <c r="DK13" s="2496">
        <v>2.75</v>
      </c>
      <c r="DL13" s="2496">
        <v>2.75</v>
      </c>
    </row>
    <row r="14" spans="1:116">
      <c r="A14" s="2492" t="s">
        <v>2228</v>
      </c>
      <c r="B14" s="2493"/>
      <c r="C14" s="2493"/>
      <c r="D14" s="2493"/>
      <c r="E14" s="2493"/>
      <c r="F14" s="2493"/>
      <c r="G14" s="2493"/>
      <c r="H14" s="2493"/>
      <c r="I14" s="2493"/>
      <c r="J14" s="2493"/>
      <c r="K14" s="2493"/>
      <c r="L14" s="2493"/>
      <c r="M14" s="2493"/>
      <c r="N14" s="2493"/>
      <c r="O14" s="2493"/>
      <c r="P14" s="2493"/>
      <c r="Q14" s="2493"/>
      <c r="R14" s="2493"/>
      <c r="S14" s="2493"/>
      <c r="T14" s="2493"/>
      <c r="U14" s="2493"/>
      <c r="V14" s="2493"/>
      <c r="W14" s="2493"/>
      <c r="X14" s="2493"/>
      <c r="Y14" s="2493"/>
      <c r="Z14" s="2495"/>
      <c r="AA14" s="2493"/>
      <c r="AB14" s="2495"/>
      <c r="AC14" s="2493"/>
      <c r="AD14" s="2493"/>
      <c r="AE14" s="2493"/>
      <c r="AF14" s="2493"/>
      <c r="AG14" s="2493"/>
      <c r="AH14" s="2493"/>
      <c r="AI14" s="2493"/>
      <c r="AJ14" s="2493"/>
      <c r="AK14" s="2493"/>
      <c r="AL14" s="2493"/>
      <c r="AM14" s="2493"/>
      <c r="AN14" s="2493"/>
      <c r="AO14" s="2493"/>
      <c r="AP14" s="2493"/>
      <c r="AQ14" s="2493"/>
      <c r="AR14" s="2493"/>
      <c r="AS14" s="2493"/>
      <c r="AT14" s="2493"/>
      <c r="AU14" s="2493"/>
      <c r="AV14" s="2493">
        <v>2</v>
      </c>
      <c r="AW14" s="2493">
        <v>2</v>
      </c>
      <c r="AX14" s="2493">
        <v>2</v>
      </c>
      <c r="AY14" s="2493">
        <v>2</v>
      </c>
      <c r="AZ14" s="2493">
        <v>2</v>
      </c>
      <c r="BA14" s="2493">
        <v>2</v>
      </c>
      <c r="BB14" s="2493">
        <v>2</v>
      </c>
      <c r="BC14" s="2493">
        <v>2</v>
      </c>
      <c r="BD14" s="2493">
        <v>2</v>
      </c>
      <c r="BE14" s="2493">
        <v>2</v>
      </c>
      <c r="BF14" s="2493">
        <v>2</v>
      </c>
      <c r="BG14" s="2493">
        <v>2</v>
      </c>
      <c r="BH14" s="2493">
        <v>2</v>
      </c>
      <c r="BI14" s="2493">
        <v>2</v>
      </c>
      <c r="BJ14" s="2493">
        <v>2</v>
      </c>
      <c r="BK14" s="2493">
        <v>2</v>
      </c>
      <c r="BL14" s="2493">
        <v>2</v>
      </c>
      <c r="BM14" s="2493">
        <v>2</v>
      </c>
      <c r="BN14" s="2493">
        <v>2</v>
      </c>
      <c r="BO14" s="2493">
        <v>2</v>
      </c>
      <c r="BP14" s="2493">
        <v>4</v>
      </c>
      <c r="BQ14" s="2493">
        <v>4</v>
      </c>
      <c r="BR14" s="2493">
        <v>4</v>
      </c>
      <c r="BS14" s="2493">
        <v>4</v>
      </c>
      <c r="BT14" s="2493">
        <v>4</v>
      </c>
      <c r="BU14" s="2493">
        <v>4</v>
      </c>
      <c r="BV14" s="2493">
        <v>4</v>
      </c>
      <c r="BW14" s="2493">
        <v>4</v>
      </c>
      <c r="BX14" s="2493">
        <v>4</v>
      </c>
      <c r="BY14" s="2493">
        <v>4</v>
      </c>
      <c r="BZ14" s="2493">
        <v>4</v>
      </c>
      <c r="CA14" s="2493">
        <v>4</v>
      </c>
      <c r="CB14" s="2493">
        <v>4</v>
      </c>
      <c r="CC14" s="2493">
        <v>4</v>
      </c>
      <c r="CD14" s="2493">
        <v>4.5</v>
      </c>
      <c r="CE14" s="2493">
        <v>4.5</v>
      </c>
      <c r="CF14" s="2493">
        <v>4.5</v>
      </c>
      <c r="CG14" s="2493">
        <v>4.5</v>
      </c>
      <c r="CH14" s="2493">
        <v>4.5</v>
      </c>
      <c r="CI14" s="2493">
        <v>4.5</v>
      </c>
      <c r="CJ14" s="2493">
        <v>4</v>
      </c>
      <c r="CK14" s="2493">
        <v>4</v>
      </c>
      <c r="CL14" s="2493">
        <v>4</v>
      </c>
      <c r="CM14" s="2493">
        <v>4</v>
      </c>
      <c r="CN14" s="2493">
        <v>4</v>
      </c>
      <c r="CO14" s="2493">
        <v>4</v>
      </c>
      <c r="CP14" s="2493">
        <v>4</v>
      </c>
      <c r="CQ14" s="2493">
        <v>4</v>
      </c>
      <c r="CR14" s="2493">
        <v>3.5</v>
      </c>
      <c r="CS14" s="2493">
        <v>3.5</v>
      </c>
      <c r="CT14" s="2493">
        <v>3.5</v>
      </c>
      <c r="CU14" s="2493">
        <v>3.5</v>
      </c>
      <c r="CV14" s="2493">
        <v>3.5</v>
      </c>
      <c r="CW14" s="2493">
        <v>3.5</v>
      </c>
      <c r="CX14" s="2493">
        <v>3.5</v>
      </c>
      <c r="CY14" s="2493">
        <v>3.5</v>
      </c>
      <c r="CZ14" s="2493">
        <v>3.5</v>
      </c>
      <c r="DA14" s="2493">
        <v>3.5</v>
      </c>
      <c r="DB14" s="2493">
        <v>3.5</v>
      </c>
      <c r="DC14" s="2493">
        <v>3.5</v>
      </c>
      <c r="DD14" s="2493">
        <v>3</v>
      </c>
      <c r="DE14" s="2493">
        <v>3</v>
      </c>
      <c r="DF14" s="2493">
        <v>3</v>
      </c>
      <c r="DG14" s="2493">
        <v>3</v>
      </c>
      <c r="DH14" s="2496">
        <v>2.75</v>
      </c>
      <c r="DI14" s="2496">
        <v>2.75</v>
      </c>
      <c r="DJ14" s="2496">
        <v>2.75</v>
      </c>
      <c r="DK14" s="2496">
        <v>2.75</v>
      </c>
      <c r="DL14" s="2496">
        <v>2.75</v>
      </c>
    </row>
    <row r="15" spans="1:116" ht="41.25" customHeight="1">
      <c r="A15" s="2492" t="s">
        <v>2229</v>
      </c>
      <c r="B15" s="2503" t="s">
        <v>2230</v>
      </c>
      <c r="C15" s="2503" t="s">
        <v>2230</v>
      </c>
      <c r="D15" s="2504" t="s">
        <v>2230</v>
      </c>
      <c r="E15" s="2505" t="s">
        <v>2230</v>
      </c>
      <c r="F15" s="2505" t="s">
        <v>2230</v>
      </c>
      <c r="G15" s="2505" t="s">
        <v>2230</v>
      </c>
      <c r="H15" s="2505" t="s">
        <v>2230</v>
      </c>
      <c r="I15" s="2505" t="s">
        <v>2230</v>
      </c>
      <c r="J15" s="2505" t="s">
        <v>2230</v>
      </c>
      <c r="K15" s="2505" t="s">
        <v>2230</v>
      </c>
      <c r="L15" s="2505" t="s">
        <v>2230</v>
      </c>
      <c r="M15" s="2505" t="s">
        <v>2230</v>
      </c>
      <c r="N15" s="2505" t="s">
        <v>2230</v>
      </c>
      <c r="O15" s="2505" t="s">
        <v>2230</v>
      </c>
      <c r="P15" s="2505" t="s">
        <v>2230</v>
      </c>
      <c r="Q15" s="2505" t="s">
        <v>2230</v>
      </c>
      <c r="R15" s="2505" t="s">
        <v>2230</v>
      </c>
      <c r="S15" s="2505" t="s">
        <v>2230</v>
      </c>
      <c r="T15" s="2505" t="s">
        <v>2230</v>
      </c>
      <c r="U15" s="2505" t="s">
        <v>2230</v>
      </c>
      <c r="V15" s="2505" t="s">
        <v>2230</v>
      </c>
      <c r="W15" s="2505" t="s">
        <v>2230</v>
      </c>
      <c r="X15" s="2505" t="s">
        <v>2230</v>
      </c>
      <c r="Y15" s="2505" t="s">
        <v>2230</v>
      </c>
      <c r="Z15" s="2506" t="s">
        <v>2230</v>
      </c>
      <c r="AA15" s="2505" t="s">
        <v>2230</v>
      </c>
      <c r="AB15" s="2506" t="s">
        <v>2230</v>
      </c>
      <c r="AC15" s="2505" t="s">
        <v>2230</v>
      </c>
      <c r="AD15" s="2505" t="s">
        <v>2230</v>
      </c>
      <c r="AE15" s="2505" t="s">
        <v>2230</v>
      </c>
      <c r="AF15" s="2505" t="s">
        <v>2230</v>
      </c>
      <c r="AG15" s="2505" t="s">
        <v>2230</v>
      </c>
      <c r="AH15" s="2505" t="s">
        <v>2230</v>
      </c>
      <c r="AI15" s="2505" t="s">
        <v>2230</v>
      </c>
      <c r="AJ15" s="2505" t="s">
        <v>2230</v>
      </c>
      <c r="AK15" s="2505" t="s">
        <v>2230</v>
      </c>
      <c r="AL15" s="2505" t="s">
        <v>2230</v>
      </c>
      <c r="AM15" s="2505" t="s">
        <v>2230</v>
      </c>
      <c r="AN15" s="2505" t="s">
        <v>2230</v>
      </c>
      <c r="AO15" s="2505" t="s">
        <v>2230</v>
      </c>
      <c r="AP15" s="2505" t="s">
        <v>2230</v>
      </c>
      <c r="AQ15" s="2505" t="s">
        <v>2230</v>
      </c>
      <c r="AR15" s="2505" t="s">
        <v>2230</v>
      </c>
      <c r="AS15" s="2505" t="s">
        <v>2230</v>
      </c>
      <c r="AT15" s="2505" t="s">
        <v>2230</v>
      </c>
      <c r="AU15" s="2505" t="s">
        <v>2230</v>
      </c>
      <c r="AV15" s="2505" t="s">
        <v>2230</v>
      </c>
      <c r="AW15" s="2505" t="s">
        <v>2230</v>
      </c>
      <c r="AX15" s="2505" t="s">
        <v>2230</v>
      </c>
      <c r="AY15" s="2505" t="s">
        <v>2230</v>
      </c>
      <c r="AZ15" s="2505" t="s">
        <v>2230</v>
      </c>
      <c r="BA15" s="2505" t="s">
        <v>2230</v>
      </c>
      <c r="BB15" s="2505" t="s">
        <v>2230</v>
      </c>
      <c r="BC15" s="2505" t="s">
        <v>2230</v>
      </c>
      <c r="BD15" s="2505" t="s">
        <v>2230</v>
      </c>
      <c r="BE15" s="2505" t="s">
        <v>2230</v>
      </c>
      <c r="BF15" s="2505" t="s">
        <v>2230</v>
      </c>
      <c r="BG15" s="2505" t="s">
        <v>2230</v>
      </c>
      <c r="BH15" s="2505" t="s">
        <v>2230</v>
      </c>
      <c r="BI15" s="2505" t="s">
        <v>2230</v>
      </c>
      <c r="BJ15" s="2505" t="s">
        <v>2230</v>
      </c>
      <c r="BK15" s="2505" t="s">
        <v>2230</v>
      </c>
      <c r="BL15" s="2505" t="s">
        <v>2230</v>
      </c>
      <c r="BM15" s="2507" t="s">
        <v>2231</v>
      </c>
      <c r="BN15" s="2507" t="s">
        <v>2231</v>
      </c>
      <c r="BO15" s="2507" t="s">
        <v>2231</v>
      </c>
      <c r="BP15" s="2507" t="s">
        <v>2231</v>
      </c>
      <c r="BQ15" s="2507" t="s">
        <v>2231</v>
      </c>
      <c r="BR15" s="2507" t="s">
        <v>2231</v>
      </c>
      <c r="BS15" s="2507" t="s">
        <v>2231</v>
      </c>
      <c r="BT15" s="2507" t="s">
        <v>2231</v>
      </c>
      <c r="BU15" s="2507" t="s">
        <v>2231</v>
      </c>
      <c r="BV15" s="2507" t="s">
        <v>2231</v>
      </c>
      <c r="BW15" s="2507" t="s">
        <v>2231</v>
      </c>
      <c r="BX15" s="2507" t="s">
        <v>2231</v>
      </c>
      <c r="BY15" s="2507" t="s">
        <v>2231</v>
      </c>
      <c r="BZ15" s="2507" t="s">
        <v>2231</v>
      </c>
      <c r="CA15" s="2507" t="s">
        <v>2231</v>
      </c>
      <c r="CB15" s="2507" t="s">
        <v>2231</v>
      </c>
      <c r="CC15" s="2507" t="s">
        <v>2231</v>
      </c>
      <c r="CD15" s="2507" t="s">
        <v>2231</v>
      </c>
      <c r="CE15" s="2507" t="s">
        <v>2231</v>
      </c>
      <c r="CF15" s="2507" t="s">
        <v>2231</v>
      </c>
      <c r="CG15" s="2507" t="s">
        <v>2231</v>
      </c>
      <c r="CH15" s="2507" t="s">
        <v>2231</v>
      </c>
      <c r="CI15" s="2507" t="s">
        <v>2231</v>
      </c>
      <c r="CJ15" s="2507" t="s">
        <v>2231</v>
      </c>
      <c r="CK15" s="2507" t="s">
        <v>2231</v>
      </c>
      <c r="CL15" s="2507" t="s">
        <v>2231</v>
      </c>
      <c r="CM15" s="2507" t="s">
        <v>2231</v>
      </c>
      <c r="CN15" s="2507" t="s">
        <v>2231</v>
      </c>
      <c r="CO15" s="2507" t="s">
        <v>2231</v>
      </c>
      <c r="CP15" s="2507" t="s">
        <v>2231</v>
      </c>
      <c r="CQ15" s="2507" t="s">
        <v>2231</v>
      </c>
      <c r="CR15" s="2507" t="s">
        <v>2231</v>
      </c>
      <c r="CS15" s="2507" t="s">
        <v>2231</v>
      </c>
      <c r="CT15" s="2507" t="s">
        <v>2231</v>
      </c>
      <c r="CU15" s="2507" t="s">
        <v>2231</v>
      </c>
      <c r="CV15" s="2507" t="s">
        <v>2231</v>
      </c>
      <c r="CW15" s="2507" t="s">
        <v>2231</v>
      </c>
      <c r="CX15" s="2507" t="s">
        <v>2231</v>
      </c>
      <c r="CY15" s="2507" t="s">
        <v>2231</v>
      </c>
      <c r="CZ15" s="2507" t="s">
        <v>2231</v>
      </c>
      <c r="DA15" s="2507" t="s">
        <v>2231</v>
      </c>
      <c r="DB15" s="2507" t="s">
        <v>2231</v>
      </c>
      <c r="DC15" s="2507" t="s">
        <v>2231</v>
      </c>
      <c r="DD15" s="2507" t="s">
        <v>2231</v>
      </c>
      <c r="DE15" s="2507" t="s">
        <v>2231</v>
      </c>
      <c r="DF15" s="2507" t="s">
        <v>2231</v>
      </c>
      <c r="DG15" s="2507" t="s">
        <v>2231</v>
      </c>
      <c r="DH15" s="2507" t="s">
        <v>2231</v>
      </c>
      <c r="DI15" s="2507" t="s">
        <v>2231</v>
      </c>
      <c r="DJ15" s="2507" t="s">
        <v>2231</v>
      </c>
      <c r="DK15" s="2507" t="s">
        <v>2231</v>
      </c>
      <c r="DL15" s="2507" t="s">
        <v>2231</v>
      </c>
    </row>
    <row r="16" spans="1:116">
      <c r="A16" s="2498" t="s">
        <v>2232</v>
      </c>
      <c r="B16" s="2499"/>
      <c r="C16" s="2499"/>
      <c r="D16" s="2499"/>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9"/>
      <c r="AA16" s="2508"/>
      <c r="AB16" s="2509"/>
      <c r="AC16" s="2508"/>
      <c r="AD16" s="2508"/>
      <c r="AE16" s="2508"/>
      <c r="AF16" s="2508"/>
      <c r="AG16" s="2508"/>
      <c r="AH16" s="2508"/>
      <c r="AI16" s="2508"/>
      <c r="AJ16" s="2508"/>
      <c r="AK16" s="2508"/>
      <c r="AL16" s="2508"/>
      <c r="AM16" s="2508"/>
      <c r="AN16" s="2508"/>
      <c r="AO16" s="2508"/>
      <c r="AP16" s="2508"/>
      <c r="AQ16" s="2508"/>
      <c r="AR16" s="2508"/>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c r="BP16" s="2508"/>
      <c r="BQ16" s="2508"/>
      <c r="BR16" s="2508"/>
      <c r="BS16" s="2508"/>
      <c r="BT16" s="2508"/>
      <c r="BU16" s="2508"/>
      <c r="BV16" s="2508"/>
      <c r="BW16" s="2508"/>
      <c r="BX16" s="2508"/>
      <c r="BY16" s="2508"/>
      <c r="BZ16" s="2508"/>
      <c r="CA16" s="2508"/>
      <c r="CB16" s="2508"/>
      <c r="CC16" s="2508"/>
      <c r="CD16" s="2508"/>
      <c r="CE16" s="2508"/>
      <c r="CF16" s="2508"/>
      <c r="CG16" s="2508"/>
      <c r="CH16" s="2508"/>
      <c r="CI16" s="2508"/>
      <c r="CJ16" s="2508"/>
      <c r="CK16" s="2508"/>
      <c r="CL16" s="2508"/>
      <c r="CM16" s="2508"/>
      <c r="CN16" s="2508"/>
      <c r="CO16" s="2508"/>
      <c r="CP16" s="2508"/>
      <c r="CQ16" s="2508"/>
      <c r="CR16" s="2508"/>
      <c r="CS16" s="2508"/>
      <c r="CT16" s="2508"/>
      <c r="CU16" s="2508"/>
      <c r="CV16" s="2508"/>
      <c r="CW16" s="2508"/>
      <c r="CX16" s="2508"/>
      <c r="CY16" s="2508"/>
      <c r="CZ16" s="2508"/>
      <c r="DA16" s="2508"/>
      <c r="DB16" s="2508"/>
      <c r="DC16" s="2508"/>
      <c r="DD16" s="2508"/>
      <c r="DE16" s="2508"/>
      <c r="DF16" s="2508"/>
      <c r="DG16" s="2508"/>
      <c r="DH16" s="2508"/>
      <c r="DI16" s="2508"/>
      <c r="DJ16" s="2508"/>
      <c r="DK16" s="2508"/>
      <c r="DL16" s="2508"/>
    </row>
    <row r="17" spans="1:116">
      <c r="A17" s="2492" t="s">
        <v>2233</v>
      </c>
      <c r="B17" s="2497">
        <v>6</v>
      </c>
      <c r="C17" s="2497">
        <v>6</v>
      </c>
      <c r="D17" s="2497">
        <v>6</v>
      </c>
      <c r="E17" s="2493">
        <v>6</v>
      </c>
      <c r="F17" s="2493">
        <v>6</v>
      </c>
      <c r="G17" s="2493">
        <v>6</v>
      </c>
      <c r="H17" s="2493">
        <v>6</v>
      </c>
      <c r="I17" s="2493">
        <v>6</v>
      </c>
      <c r="J17" s="2493">
        <v>6</v>
      </c>
      <c r="K17" s="2493">
        <v>6</v>
      </c>
      <c r="L17" s="2493">
        <v>6</v>
      </c>
      <c r="M17" s="2493">
        <v>6</v>
      </c>
      <c r="N17" s="2493">
        <v>6</v>
      </c>
      <c r="O17" s="2493">
        <v>6</v>
      </c>
      <c r="P17" s="2493">
        <v>6</v>
      </c>
      <c r="Q17" s="2493">
        <v>6</v>
      </c>
      <c r="R17" s="2493">
        <v>6</v>
      </c>
      <c r="S17" s="2493">
        <v>6</v>
      </c>
      <c r="T17" s="2493">
        <v>6</v>
      </c>
      <c r="U17" s="2493">
        <v>6</v>
      </c>
      <c r="V17" s="2493">
        <v>6</v>
      </c>
      <c r="W17" s="2493">
        <v>6</v>
      </c>
      <c r="X17" s="2493">
        <v>4</v>
      </c>
      <c r="Y17" s="2493">
        <v>4</v>
      </c>
      <c r="Z17" s="2495">
        <v>4</v>
      </c>
      <c r="AA17" s="2493">
        <v>4</v>
      </c>
      <c r="AB17" s="2495">
        <v>4</v>
      </c>
      <c r="AC17" s="2493">
        <v>4</v>
      </c>
      <c r="AD17" s="2493">
        <v>4</v>
      </c>
      <c r="AE17" s="2493">
        <v>4</v>
      </c>
      <c r="AF17" s="2493">
        <v>4</v>
      </c>
      <c r="AG17" s="2493">
        <v>4</v>
      </c>
      <c r="AH17" s="2493">
        <v>4</v>
      </c>
      <c r="AI17" s="2493">
        <v>4</v>
      </c>
      <c r="AJ17" s="2493">
        <v>4</v>
      </c>
      <c r="AK17" s="2493">
        <v>4</v>
      </c>
      <c r="AL17" s="2493">
        <v>4</v>
      </c>
      <c r="AM17" s="2493">
        <v>4</v>
      </c>
      <c r="AN17" s="2493">
        <v>4</v>
      </c>
      <c r="AO17" s="2493">
        <v>4</v>
      </c>
      <c r="AP17" s="2493">
        <v>4</v>
      </c>
      <c r="AQ17" s="2493">
        <v>4</v>
      </c>
      <c r="AR17" s="2493">
        <v>4</v>
      </c>
      <c r="AS17" s="2493">
        <v>3</v>
      </c>
      <c r="AT17" s="2493">
        <v>3</v>
      </c>
      <c r="AU17" s="2493">
        <v>3</v>
      </c>
      <c r="AV17" s="2493">
        <v>3</v>
      </c>
      <c r="AW17" s="2493">
        <v>3</v>
      </c>
      <c r="AX17" s="2493">
        <v>3</v>
      </c>
      <c r="AY17" s="2493">
        <v>3</v>
      </c>
      <c r="AZ17" s="2493">
        <v>3</v>
      </c>
      <c r="BA17" s="2493">
        <v>3</v>
      </c>
      <c r="BB17" s="2493">
        <v>3</v>
      </c>
      <c r="BC17" s="2493">
        <v>3</v>
      </c>
      <c r="BD17" s="2493">
        <v>3</v>
      </c>
      <c r="BE17" s="2493">
        <v>3</v>
      </c>
      <c r="BF17" s="2493">
        <v>3</v>
      </c>
      <c r="BG17" s="2493">
        <v>3</v>
      </c>
      <c r="BH17" s="2493">
        <v>3</v>
      </c>
      <c r="BI17" s="2493">
        <v>3</v>
      </c>
      <c r="BJ17" s="2493">
        <v>3</v>
      </c>
      <c r="BK17" s="2493">
        <v>3</v>
      </c>
      <c r="BL17" s="2493">
        <v>3</v>
      </c>
      <c r="BM17" s="2493">
        <v>3</v>
      </c>
      <c r="BN17" s="2493">
        <v>3</v>
      </c>
      <c r="BO17" s="2493">
        <v>3</v>
      </c>
      <c r="BP17" s="2493">
        <v>3</v>
      </c>
      <c r="BQ17" s="2493">
        <v>3</v>
      </c>
      <c r="BR17" s="2493">
        <v>3</v>
      </c>
      <c r="BS17" s="2493">
        <v>3</v>
      </c>
      <c r="BT17" s="2493">
        <v>3</v>
      </c>
      <c r="BU17" s="2493">
        <v>4</v>
      </c>
      <c r="BV17" s="2493">
        <v>4</v>
      </c>
      <c r="BW17" s="2493">
        <v>4</v>
      </c>
      <c r="BX17" s="2493">
        <v>4</v>
      </c>
      <c r="BY17" s="2493">
        <v>4</v>
      </c>
      <c r="BZ17" s="2493">
        <v>4</v>
      </c>
      <c r="CA17" s="2493">
        <v>4</v>
      </c>
      <c r="CB17" s="2493">
        <v>4</v>
      </c>
      <c r="CC17" s="2493">
        <v>4</v>
      </c>
      <c r="CD17" s="2493">
        <v>4</v>
      </c>
      <c r="CE17" s="2493">
        <v>4</v>
      </c>
      <c r="CF17" s="2493">
        <v>4</v>
      </c>
      <c r="CG17" s="2493">
        <v>4</v>
      </c>
      <c r="CH17" s="2493">
        <v>4</v>
      </c>
      <c r="CI17" s="2493">
        <v>4</v>
      </c>
      <c r="CJ17" s="2493">
        <v>4</v>
      </c>
      <c r="CK17" s="2493">
        <v>4</v>
      </c>
      <c r="CL17" s="2493">
        <v>4</v>
      </c>
      <c r="CM17" s="2493">
        <v>4</v>
      </c>
      <c r="CN17" s="2493">
        <v>4</v>
      </c>
      <c r="CO17" s="2493">
        <v>4</v>
      </c>
      <c r="CP17" s="2493">
        <v>4</v>
      </c>
      <c r="CQ17" s="2493">
        <v>4</v>
      </c>
      <c r="CR17" s="2493">
        <v>4</v>
      </c>
      <c r="CS17" s="2493">
        <v>4</v>
      </c>
      <c r="CT17" s="2493">
        <v>4</v>
      </c>
      <c r="CU17" s="2493">
        <v>4</v>
      </c>
      <c r="CV17" s="2493">
        <v>4</v>
      </c>
      <c r="CW17" s="2493">
        <v>4</v>
      </c>
      <c r="CX17" s="2493">
        <v>4</v>
      </c>
      <c r="CY17" s="2493">
        <v>4</v>
      </c>
      <c r="CZ17" s="2493">
        <v>4</v>
      </c>
      <c r="DA17" s="2493">
        <v>4</v>
      </c>
      <c r="DB17" s="2493">
        <v>4</v>
      </c>
      <c r="DC17" s="2493">
        <v>4</v>
      </c>
      <c r="DD17" s="2493">
        <v>4</v>
      </c>
      <c r="DE17" s="2493">
        <v>4</v>
      </c>
      <c r="DF17" s="2493">
        <v>4</v>
      </c>
      <c r="DG17" s="2493">
        <v>4</v>
      </c>
      <c r="DH17" s="2493">
        <v>4</v>
      </c>
      <c r="DI17" s="2493">
        <v>4</v>
      </c>
      <c r="DJ17" s="2493">
        <v>4</v>
      </c>
      <c r="DK17" s="2493">
        <v>4</v>
      </c>
      <c r="DL17" s="2493">
        <v>4</v>
      </c>
    </row>
    <row r="18" spans="1:116">
      <c r="A18" s="2492" t="s">
        <v>2234</v>
      </c>
      <c r="B18" s="2497">
        <v>5</v>
      </c>
      <c r="C18" s="2497">
        <v>5</v>
      </c>
      <c r="D18" s="2497">
        <v>5</v>
      </c>
      <c r="E18" s="2493">
        <v>5</v>
      </c>
      <c r="F18" s="2493">
        <v>5</v>
      </c>
      <c r="G18" s="2493">
        <v>5</v>
      </c>
      <c r="H18" s="2493">
        <v>5</v>
      </c>
      <c r="I18" s="2493">
        <v>5</v>
      </c>
      <c r="J18" s="2493">
        <v>5</v>
      </c>
      <c r="K18" s="2493">
        <v>5</v>
      </c>
      <c r="L18" s="2493">
        <v>5</v>
      </c>
      <c r="M18" s="2493">
        <v>5</v>
      </c>
      <c r="N18" s="2493">
        <v>5</v>
      </c>
      <c r="O18" s="2493">
        <v>5</v>
      </c>
      <c r="P18" s="2493">
        <v>5</v>
      </c>
      <c r="Q18" s="2493">
        <v>5</v>
      </c>
      <c r="R18" s="2493">
        <v>5</v>
      </c>
      <c r="S18" s="2493">
        <v>5</v>
      </c>
      <c r="T18" s="2493">
        <v>5</v>
      </c>
      <c r="U18" s="2493">
        <v>5</v>
      </c>
      <c r="V18" s="2493">
        <v>5</v>
      </c>
      <c r="W18" s="2493">
        <v>5</v>
      </c>
      <c r="X18" s="2493">
        <v>4</v>
      </c>
      <c r="Y18" s="2493">
        <v>4</v>
      </c>
      <c r="Z18" s="2495">
        <v>4</v>
      </c>
      <c r="AA18" s="2493">
        <v>4</v>
      </c>
      <c r="AB18" s="2495">
        <v>4</v>
      </c>
      <c r="AC18" s="2493">
        <v>4</v>
      </c>
      <c r="AD18" s="2493">
        <v>4</v>
      </c>
      <c r="AE18" s="2493">
        <v>4</v>
      </c>
      <c r="AF18" s="2493">
        <v>4</v>
      </c>
      <c r="AG18" s="2493">
        <v>4</v>
      </c>
      <c r="AH18" s="2493">
        <v>4</v>
      </c>
      <c r="AI18" s="2493">
        <v>4</v>
      </c>
      <c r="AJ18" s="2493">
        <v>4</v>
      </c>
      <c r="AK18" s="2493">
        <v>4</v>
      </c>
      <c r="AL18" s="2493">
        <v>4</v>
      </c>
      <c r="AM18" s="2493">
        <v>4</v>
      </c>
      <c r="AN18" s="2493">
        <v>4</v>
      </c>
      <c r="AO18" s="2493">
        <v>4</v>
      </c>
      <c r="AP18" s="2493">
        <v>4</v>
      </c>
      <c r="AQ18" s="2493">
        <v>4</v>
      </c>
      <c r="AR18" s="2493">
        <v>4</v>
      </c>
      <c r="AS18" s="2493">
        <v>3</v>
      </c>
      <c r="AT18" s="2493">
        <v>3</v>
      </c>
      <c r="AU18" s="2493">
        <v>3</v>
      </c>
      <c r="AV18" s="2493">
        <v>3</v>
      </c>
      <c r="AW18" s="2493">
        <v>3</v>
      </c>
      <c r="AX18" s="2493">
        <v>3</v>
      </c>
      <c r="AY18" s="2493">
        <v>3</v>
      </c>
      <c r="AZ18" s="2493">
        <v>3</v>
      </c>
      <c r="BA18" s="2493">
        <v>3</v>
      </c>
      <c r="BB18" s="2493">
        <v>3</v>
      </c>
      <c r="BC18" s="2493">
        <v>3</v>
      </c>
      <c r="BD18" s="2493">
        <v>3</v>
      </c>
      <c r="BE18" s="2493">
        <v>3</v>
      </c>
      <c r="BF18" s="2493">
        <v>3</v>
      </c>
      <c r="BG18" s="2493">
        <v>3</v>
      </c>
      <c r="BH18" s="2493">
        <v>3</v>
      </c>
      <c r="BI18" s="2493">
        <v>3</v>
      </c>
      <c r="BJ18" s="2493">
        <v>3</v>
      </c>
      <c r="BK18" s="2493">
        <v>3</v>
      </c>
      <c r="BL18" s="2493">
        <v>3</v>
      </c>
      <c r="BM18" s="2493">
        <v>3</v>
      </c>
      <c r="BN18" s="2493">
        <v>3</v>
      </c>
      <c r="BO18" s="2493">
        <v>3</v>
      </c>
      <c r="BP18" s="2493">
        <v>3</v>
      </c>
      <c r="BQ18" s="2493">
        <v>3</v>
      </c>
      <c r="BR18" s="2493">
        <v>3</v>
      </c>
      <c r="BS18" s="2493">
        <v>3</v>
      </c>
      <c r="BT18" s="2493">
        <v>3</v>
      </c>
      <c r="BU18" s="2493">
        <v>4</v>
      </c>
      <c r="BV18" s="2493">
        <v>4</v>
      </c>
      <c r="BW18" s="2493">
        <v>4</v>
      </c>
      <c r="BX18" s="2493">
        <v>4</v>
      </c>
      <c r="BY18" s="2493">
        <v>4</v>
      </c>
      <c r="BZ18" s="2493">
        <v>4</v>
      </c>
      <c r="CA18" s="2493">
        <v>4</v>
      </c>
      <c r="CB18" s="2493">
        <v>4</v>
      </c>
      <c r="CC18" s="2493">
        <v>4</v>
      </c>
      <c r="CD18" s="2493">
        <v>4</v>
      </c>
      <c r="CE18" s="2493">
        <v>4</v>
      </c>
      <c r="CF18" s="2493">
        <v>4</v>
      </c>
      <c r="CG18" s="2493">
        <v>4</v>
      </c>
      <c r="CH18" s="2493">
        <v>4</v>
      </c>
      <c r="CI18" s="2493">
        <v>4</v>
      </c>
      <c r="CJ18" s="2493">
        <v>4</v>
      </c>
      <c r="CK18" s="2493">
        <v>4</v>
      </c>
      <c r="CL18" s="2493">
        <v>4</v>
      </c>
      <c r="CM18" s="2493">
        <v>4</v>
      </c>
      <c r="CN18" s="2493">
        <v>4</v>
      </c>
      <c r="CO18" s="2493">
        <v>4</v>
      </c>
      <c r="CP18" s="2493">
        <v>4</v>
      </c>
      <c r="CQ18" s="2493">
        <v>4</v>
      </c>
      <c r="CR18" s="2493">
        <v>4</v>
      </c>
      <c r="CS18" s="2493">
        <v>4</v>
      </c>
      <c r="CT18" s="2493">
        <v>4</v>
      </c>
      <c r="CU18" s="2493">
        <v>4</v>
      </c>
      <c r="CV18" s="2493">
        <v>4</v>
      </c>
      <c r="CW18" s="2493">
        <v>4</v>
      </c>
      <c r="CX18" s="2493">
        <v>4</v>
      </c>
      <c r="CY18" s="2493">
        <v>4</v>
      </c>
      <c r="CZ18" s="2493">
        <v>4</v>
      </c>
      <c r="DA18" s="2493">
        <v>4</v>
      </c>
      <c r="DB18" s="2493">
        <v>4</v>
      </c>
      <c r="DC18" s="2493">
        <v>4</v>
      </c>
      <c r="DD18" s="2493">
        <v>4</v>
      </c>
      <c r="DE18" s="2493">
        <v>4</v>
      </c>
      <c r="DF18" s="2493">
        <v>4</v>
      </c>
      <c r="DG18" s="2493">
        <v>4</v>
      </c>
      <c r="DH18" s="2493">
        <v>4</v>
      </c>
      <c r="DI18" s="2493">
        <v>4</v>
      </c>
      <c r="DJ18" s="2493">
        <v>4</v>
      </c>
      <c r="DK18" s="2493">
        <v>4</v>
      </c>
      <c r="DL18" s="2493">
        <v>4</v>
      </c>
    </row>
    <row r="19" spans="1:116">
      <c r="A19" s="2492" t="s">
        <v>2235</v>
      </c>
      <c r="B19" s="2497">
        <v>4</v>
      </c>
      <c r="C19" s="2497">
        <v>4</v>
      </c>
      <c r="D19" s="2497">
        <v>4</v>
      </c>
      <c r="E19" s="2493">
        <v>4</v>
      </c>
      <c r="F19" s="2493">
        <v>4</v>
      </c>
      <c r="G19" s="2493">
        <v>4</v>
      </c>
      <c r="H19" s="2493">
        <v>4</v>
      </c>
      <c r="I19" s="2493">
        <v>4</v>
      </c>
      <c r="J19" s="2493">
        <v>4</v>
      </c>
      <c r="K19" s="2493">
        <v>4</v>
      </c>
      <c r="L19" s="2493">
        <v>4</v>
      </c>
      <c r="M19" s="2493">
        <v>4</v>
      </c>
      <c r="N19" s="2493">
        <v>4</v>
      </c>
      <c r="O19" s="2493">
        <v>4</v>
      </c>
      <c r="P19" s="2493">
        <v>4</v>
      </c>
      <c r="Q19" s="2493">
        <v>4</v>
      </c>
      <c r="R19" s="2493">
        <v>4</v>
      </c>
      <c r="S19" s="2493">
        <v>4</v>
      </c>
      <c r="T19" s="2493">
        <v>4</v>
      </c>
      <c r="U19" s="2493">
        <v>4</v>
      </c>
      <c r="V19" s="2493">
        <v>4</v>
      </c>
      <c r="W19" s="2493">
        <v>4</v>
      </c>
      <c r="X19" s="2493">
        <v>4</v>
      </c>
      <c r="Y19" s="2493">
        <v>4</v>
      </c>
      <c r="Z19" s="2495">
        <v>4</v>
      </c>
      <c r="AA19" s="2493">
        <v>4</v>
      </c>
      <c r="AB19" s="2495">
        <v>4</v>
      </c>
      <c r="AC19" s="2493">
        <v>4</v>
      </c>
      <c r="AD19" s="2493">
        <v>4</v>
      </c>
      <c r="AE19" s="2493">
        <v>4</v>
      </c>
      <c r="AF19" s="2493">
        <v>4</v>
      </c>
      <c r="AG19" s="2493">
        <v>4</v>
      </c>
      <c r="AH19" s="2493">
        <v>4</v>
      </c>
      <c r="AI19" s="2493">
        <v>4</v>
      </c>
      <c r="AJ19" s="2493">
        <v>4</v>
      </c>
      <c r="AK19" s="2493">
        <v>4</v>
      </c>
      <c r="AL19" s="2493">
        <v>4</v>
      </c>
      <c r="AM19" s="2493">
        <v>4</v>
      </c>
      <c r="AN19" s="2493">
        <v>4</v>
      </c>
      <c r="AO19" s="2493">
        <v>4</v>
      </c>
      <c r="AP19" s="2493">
        <v>4</v>
      </c>
      <c r="AQ19" s="2493">
        <v>4</v>
      </c>
      <c r="AR19" s="2493">
        <v>4</v>
      </c>
      <c r="AS19" s="2493">
        <v>3</v>
      </c>
      <c r="AT19" s="2493">
        <v>3</v>
      </c>
      <c r="AU19" s="2493">
        <v>3</v>
      </c>
      <c r="AV19" s="2493">
        <v>3</v>
      </c>
      <c r="AW19" s="2493">
        <v>3</v>
      </c>
      <c r="AX19" s="2493">
        <v>3</v>
      </c>
      <c r="AY19" s="2493">
        <v>3</v>
      </c>
      <c r="AZ19" s="2493">
        <v>3</v>
      </c>
      <c r="BA19" s="2493">
        <v>3</v>
      </c>
      <c r="BB19" s="2493">
        <v>3</v>
      </c>
      <c r="BC19" s="2493">
        <v>3</v>
      </c>
      <c r="BD19" s="2493">
        <v>3</v>
      </c>
      <c r="BE19" s="2493">
        <v>3</v>
      </c>
      <c r="BF19" s="2493">
        <v>3</v>
      </c>
      <c r="BG19" s="2493">
        <v>3</v>
      </c>
      <c r="BH19" s="2493">
        <v>3</v>
      </c>
      <c r="BI19" s="2493">
        <v>3</v>
      </c>
      <c r="BJ19" s="2493">
        <v>3</v>
      </c>
      <c r="BK19" s="2493">
        <v>3</v>
      </c>
      <c r="BL19" s="2493">
        <v>3</v>
      </c>
      <c r="BM19" s="2493">
        <v>3</v>
      </c>
      <c r="BN19" s="2493">
        <v>3</v>
      </c>
      <c r="BO19" s="2493">
        <v>3</v>
      </c>
      <c r="BP19" s="2493">
        <v>3</v>
      </c>
      <c r="BQ19" s="2493">
        <v>3</v>
      </c>
      <c r="BR19" s="2493">
        <v>3</v>
      </c>
      <c r="BS19" s="2493">
        <v>3</v>
      </c>
      <c r="BT19" s="2493">
        <v>3</v>
      </c>
      <c r="BU19" s="2493">
        <v>4</v>
      </c>
      <c r="BV19" s="2493">
        <v>4</v>
      </c>
      <c r="BW19" s="2493">
        <v>4</v>
      </c>
      <c r="BX19" s="2493">
        <v>4</v>
      </c>
      <c r="BY19" s="2493">
        <v>4</v>
      </c>
      <c r="BZ19" s="2493">
        <v>4</v>
      </c>
      <c r="CA19" s="2493">
        <v>4</v>
      </c>
      <c r="CB19" s="2493">
        <v>4</v>
      </c>
      <c r="CC19" s="2493">
        <v>4</v>
      </c>
      <c r="CD19" s="2493">
        <v>4</v>
      </c>
      <c r="CE19" s="2493">
        <v>4</v>
      </c>
      <c r="CF19" s="2493">
        <v>4</v>
      </c>
      <c r="CG19" s="2493">
        <v>4</v>
      </c>
      <c r="CH19" s="2493">
        <v>4</v>
      </c>
      <c r="CI19" s="2493">
        <v>4</v>
      </c>
      <c r="CJ19" s="2493">
        <v>4</v>
      </c>
      <c r="CK19" s="2493">
        <v>4</v>
      </c>
      <c r="CL19" s="2493">
        <v>4</v>
      </c>
      <c r="CM19" s="2493">
        <v>4</v>
      </c>
      <c r="CN19" s="2493">
        <v>4</v>
      </c>
      <c r="CO19" s="2493">
        <v>4</v>
      </c>
      <c r="CP19" s="2493">
        <v>4</v>
      </c>
      <c r="CQ19" s="2493">
        <v>4</v>
      </c>
      <c r="CR19" s="2493">
        <v>4</v>
      </c>
      <c r="CS19" s="2493">
        <v>4</v>
      </c>
      <c r="CT19" s="2493">
        <v>4</v>
      </c>
      <c r="CU19" s="2493">
        <v>4</v>
      </c>
      <c r="CV19" s="2493">
        <v>4</v>
      </c>
      <c r="CW19" s="2493">
        <v>4</v>
      </c>
      <c r="CX19" s="2493">
        <v>4</v>
      </c>
      <c r="CY19" s="2493">
        <v>4</v>
      </c>
      <c r="CZ19" s="2493">
        <v>4</v>
      </c>
      <c r="DA19" s="2493">
        <v>4</v>
      </c>
      <c r="DB19" s="2493">
        <v>4</v>
      </c>
      <c r="DC19" s="2493">
        <v>4</v>
      </c>
      <c r="DD19" s="2493">
        <v>4</v>
      </c>
      <c r="DE19" s="2493">
        <v>4</v>
      </c>
      <c r="DF19" s="2493">
        <v>4</v>
      </c>
      <c r="DG19" s="2493">
        <v>4</v>
      </c>
      <c r="DH19" s="2493">
        <v>4</v>
      </c>
      <c r="DI19" s="2493">
        <v>4</v>
      </c>
      <c r="DJ19" s="2493">
        <v>4</v>
      </c>
      <c r="DK19" s="2493">
        <v>4</v>
      </c>
      <c r="DL19" s="2493">
        <v>4</v>
      </c>
    </row>
    <row r="20" spans="1:116">
      <c r="A20" s="2498" t="s">
        <v>2236</v>
      </c>
      <c r="B20" s="2499"/>
      <c r="C20" s="2499"/>
      <c r="D20" s="2499"/>
      <c r="E20" s="2499"/>
      <c r="F20" s="2500"/>
      <c r="G20" s="2500"/>
      <c r="H20" s="2500"/>
      <c r="I20" s="2500"/>
      <c r="J20" s="2500"/>
      <c r="K20" s="2500"/>
      <c r="L20" s="2500"/>
      <c r="M20" s="2500"/>
      <c r="N20" s="2500"/>
      <c r="O20" s="2500"/>
      <c r="P20" s="2500"/>
      <c r="Q20" s="2500"/>
      <c r="R20" s="2500"/>
      <c r="S20" s="2500"/>
      <c r="T20" s="2500"/>
      <c r="U20" s="2500"/>
      <c r="V20" s="2500"/>
      <c r="W20" s="2500"/>
      <c r="X20" s="2500"/>
      <c r="Y20" s="2500"/>
      <c r="Z20" s="2501"/>
      <c r="AA20" s="2500"/>
      <c r="AB20" s="2501"/>
      <c r="AC20" s="2500"/>
      <c r="AD20" s="2500"/>
      <c r="AE20" s="2500"/>
      <c r="AF20" s="2500"/>
      <c r="AG20" s="2500"/>
      <c r="AH20" s="2500"/>
      <c r="AI20" s="2500"/>
      <c r="AJ20" s="2500"/>
      <c r="AK20" s="2500"/>
      <c r="AL20" s="2500"/>
      <c r="AM20" s="2500"/>
      <c r="AN20" s="2500"/>
      <c r="AO20" s="2500"/>
      <c r="AP20" s="2500"/>
      <c r="AQ20" s="2500"/>
      <c r="AR20" s="2500"/>
      <c r="AS20" s="2500"/>
      <c r="AT20" s="2500"/>
      <c r="AU20" s="2500"/>
      <c r="AV20" s="2500"/>
      <c r="AW20" s="2500"/>
      <c r="AX20" s="2500"/>
      <c r="AY20" s="2500"/>
      <c r="AZ20" s="2500"/>
      <c r="BA20" s="2500"/>
      <c r="BB20" s="2500"/>
      <c r="BC20" s="2500"/>
      <c r="BD20" s="2500"/>
      <c r="BE20" s="2500"/>
      <c r="BF20" s="2500"/>
      <c r="BG20" s="2500"/>
      <c r="BH20" s="2500"/>
      <c r="BI20" s="2500"/>
      <c r="BJ20" s="2500"/>
      <c r="BK20" s="2500"/>
      <c r="BL20" s="2500"/>
      <c r="BM20" s="2500"/>
      <c r="BN20" s="2500"/>
      <c r="BO20" s="2500"/>
      <c r="BP20" s="2500"/>
      <c r="BQ20" s="2500"/>
      <c r="BR20" s="2500"/>
      <c r="BS20" s="2500"/>
      <c r="BT20" s="2500"/>
      <c r="BU20" s="2500"/>
      <c r="BV20" s="2500"/>
      <c r="BW20" s="2500"/>
      <c r="BX20" s="2500"/>
      <c r="BY20" s="2500"/>
      <c r="BZ20" s="2500"/>
      <c r="CA20" s="2500"/>
      <c r="CB20" s="2500"/>
      <c r="CC20" s="2500"/>
      <c r="CD20" s="2500"/>
      <c r="CE20" s="2500"/>
      <c r="CF20" s="2500"/>
      <c r="CG20" s="2500"/>
      <c r="CH20" s="2500"/>
      <c r="CI20" s="2500"/>
      <c r="CJ20" s="2500"/>
      <c r="CK20" s="2500"/>
      <c r="CL20" s="2500"/>
      <c r="CM20" s="2500"/>
      <c r="CN20" s="2500"/>
      <c r="CO20" s="2500"/>
      <c r="CP20" s="2500"/>
      <c r="CQ20" s="2500"/>
      <c r="CR20" s="2500"/>
      <c r="CS20" s="2500"/>
      <c r="CT20" s="2500"/>
      <c r="CU20" s="2500"/>
      <c r="CV20" s="2500"/>
      <c r="CW20" s="2500"/>
      <c r="CX20" s="2500"/>
      <c r="CY20" s="2500"/>
      <c r="CZ20" s="2500"/>
      <c r="DA20" s="2500"/>
      <c r="DB20" s="2500"/>
      <c r="DC20" s="2500"/>
      <c r="DD20" s="2500"/>
      <c r="DE20" s="2500"/>
      <c r="DF20" s="2500"/>
      <c r="DG20" s="2500"/>
      <c r="DH20" s="2500"/>
      <c r="DI20" s="2500"/>
      <c r="DJ20" s="2500"/>
      <c r="DK20" s="2500"/>
      <c r="DL20" s="2500"/>
    </row>
    <row r="21" spans="1:116">
      <c r="A21" s="2510" t="s">
        <v>2237</v>
      </c>
      <c r="B21" s="2511" t="s">
        <v>62</v>
      </c>
      <c r="C21" s="2511" t="s">
        <v>62</v>
      </c>
      <c r="D21" s="2511" t="s">
        <v>62</v>
      </c>
      <c r="E21" s="2511" t="s">
        <v>62</v>
      </c>
      <c r="F21" s="2511" t="s">
        <v>62</v>
      </c>
      <c r="G21" s="2511" t="s">
        <v>62</v>
      </c>
      <c r="H21" s="2511" t="s">
        <v>62</v>
      </c>
      <c r="I21" s="2511" t="s">
        <v>62</v>
      </c>
      <c r="J21" s="2511" t="s">
        <v>62</v>
      </c>
      <c r="K21" s="2511" t="s">
        <v>62</v>
      </c>
      <c r="L21" s="2511">
        <v>0.24049999999999999</v>
      </c>
      <c r="M21" s="2511">
        <v>0.35549999999999998</v>
      </c>
      <c r="N21" s="2511">
        <v>1.11008</v>
      </c>
      <c r="O21" s="2511">
        <v>1.3104</v>
      </c>
      <c r="P21" s="2511">
        <v>4.9694454545454549</v>
      </c>
      <c r="Q21" s="2511">
        <v>4.2769000000000004</v>
      </c>
      <c r="R21" s="2511">
        <v>3.6447159090909089</v>
      </c>
      <c r="S21" s="2511">
        <v>4.63</v>
      </c>
      <c r="T21" s="2511">
        <v>4.6928000000000001</v>
      </c>
      <c r="U21" s="2511">
        <v>4.78</v>
      </c>
      <c r="V21" s="2511">
        <v>4.5482199999999997</v>
      </c>
      <c r="W21" s="2511">
        <v>3.0712999999999999</v>
      </c>
      <c r="X21" s="2511">
        <v>2.4500000000000002</v>
      </c>
      <c r="Y21" s="2511">
        <v>2.3180999999999998</v>
      </c>
      <c r="Z21" s="2512">
        <v>1.0004999999999999</v>
      </c>
      <c r="AA21" s="2511">
        <v>0.5746</v>
      </c>
      <c r="AB21" s="2512">
        <v>1.2999999999999999E-3</v>
      </c>
      <c r="AC21" s="2511">
        <v>1.7678</v>
      </c>
      <c r="AD21" s="2511">
        <v>3.8712</v>
      </c>
      <c r="AE21" s="2511">
        <v>3.7233999999999998</v>
      </c>
      <c r="AF21" s="2511">
        <v>3.8228</v>
      </c>
      <c r="AG21" s="2511">
        <v>3.7429999999999999</v>
      </c>
      <c r="AH21" s="2511">
        <v>3.7429999999999999</v>
      </c>
      <c r="AI21" s="2511">
        <v>4.3277999999999999</v>
      </c>
      <c r="AJ21" s="2511" t="s">
        <v>62</v>
      </c>
      <c r="AK21" s="2511" t="s">
        <v>62</v>
      </c>
      <c r="AL21" s="2511" t="s">
        <v>62</v>
      </c>
      <c r="AM21" s="2511" t="s">
        <v>62</v>
      </c>
      <c r="AN21" s="2511" t="s">
        <v>62</v>
      </c>
      <c r="AO21" s="2511" t="s">
        <v>62</v>
      </c>
      <c r="AP21" s="2511" t="s">
        <v>62</v>
      </c>
      <c r="AQ21" s="2511" t="s">
        <v>62</v>
      </c>
      <c r="AR21" s="2511" t="s">
        <v>62</v>
      </c>
      <c r="AS21" s="2511" t="s">
        <v>62</v>
      </c>
      <c r="AT21" s="2511" t="s">
        <v>62</v>
      </c>
      <c r="AU21" s="2511">
        <v>0.1144</v>
      </c>
      <c r="AV21" s="2511">
        <v>9.3600000000000003E-2</v>
      </c>
      <c r="AW21" s="2511">
        <v>2.9899999999999999E-2</v>
      </c>
      <c r="AX21" s="2511">
        <v>0.1066</v>
      </c>
      <c r="AY21" s="2511">
        <v>3.9E-2</v>
      </c>
      <c r="AZ21" s="2511">
        <v>0.26529999999999998</v>
      </c>
      <c r="BA21" s="2511">
        <v>0.1066</v>
      </c>
      <c r="BB21" s="2511">
        <v>0.82210000000000005</v>
      </c>
      <c r="BC21" s="2511">
        <v>0.66979999999999995</v>
      </c>
      <c r="BD21" s="2511">
        <v>0.70369999999999999</v>
      </c>
      <c r="BE21" s="2511">
        <v>1.6831</v>
      </c>
      <c r="BF21" s="2511">
        <v>2.129</v>
      </c>
      <c r="BG21" s="2511">
        <v>4.6825000000000001</v>
      </c>
      <c r="BH21" s="2511">
        <v>0.1651</v>
      </c>
      <c r="BI21" s="2511" t="s">
        <v>62</v>
      </c>
      <c r="BJ21" s="2511" t="s">
        <v>62</v>
      </c>
      <c r="BK21" s="2511" t="s">
        <v>62</v>
      </c>
      <c r="BL21" s="2511">
        <v>5.0453000000000001</v>
      </c>
      <c r="BM21" s="2511">
        <v>4.7244000000000002</v>
      </c>
      <c r="BN21" s="2511">
        <v>5.4764999999999997</v>
      </c>
      <c r="BO21" s="2511">
        <v>7.159128571428572</v>
      </c>
      <c r="BP21" s="2511">
        <v>7.3865142857142851</v>
      </c>
      <c r="BQ21" s="2511">
        <v>7.9260714285714284</v>
      </c>
      <c r="BR21" s="2511">
        <v>9.2693666666666665</v>
      </c>
      <c r="BS21" s="2511">
        <v>10.141642857142857</v>
      </c>
      <c r="BT21" s="2511">
        <v>9.3829999999999991</v>
      </c>
      <c r="BU21" s="2511">
        <v>8.7629285714285707</v>
      </c>
      <c r="BV21" s="2511">
        <v>9.2042555555555552</v>
      </c>
      <c r="BW21" s="2511">
        <v>8.912177777777778</v>
      </c>
      <c r="BX21" s="2511">
        <v>9.451257142857143</v>
      </c>
      <c r="BY21" s="2511">
        <v>8.8276857142857139</v>
      </c>
      <c r="BZ21" s="2511">
        <v>5.9001000000000001</v>
      </c>
      <c r="CA21" s="2511">
        <v>7.3866266666666665</v>
      </c>
      <c r="CB21" s="2511">
        <v>8.823370588235294</v>
      </c>
      <c r="CC21" s="2511">
        <v>8.4468500000000013</v>
      </c>
      <c r="CD21" s="2511">
        <v>7.5628781250000001</v>
      </c>
      <c r="CE21" s="2511">
        <v>4.3866888888888891</v>
      </c>
      <c r="CF21" s="2511">
        <v>4.1628999999999996</v>
      </c>
      <c r="CG21" s="2511">
        <v>5.3260538461538456</v>
      </c>
      <c r="CH21" s="2511">
        <v>3.2341000000000002</v>
      </c>
      <c r="CI21" s="2511">
        <v>3.0254846153846158</v>
      </c>
      <c r="CJ21" s="2511">
        <v>2.1989153846153848</v>
      </c>
      <c r="CK21" s="2511">
        <v>2.442676923076923</v>
      </c>
      <c r="CL21" s="2511">
        <v>3.1371000000000002</v>
      </c>
      <c r="CM21" s="2511">
        <v>2.8734999999999999</v>
      </c>
      <c r="CN21" s="2511">
        <v>2.7101833333333336</v>
      </c>
      <c r="CO21" s="2511">
        <v>2.8727130434782606</v>
      </c>
      <c r="CP21" s="2511">
        <v>2.7979571428571428</v>
      </c>
      <c r="CQ21" s="2511">
        <v>2.9666652173913044</v>
      </c>
      <c r="CR21" s="2511">
        <v>2.9373999999999998</v>
      </c>
      <c r="CS21" s="2511">
        <v>2.9615999999999998</v>
      </c>
      <c r="CT21" s="2511">
        <v>2.8624000000000001</v>
      </c>
      <c r="CU21" s="2511">
        <v>2.4790999999999999</v>
      </c>
      <c r="CV21" s="2511">
        <v>2.8056000000000001</v>
      </c>
      <c r="CW21" s="2511">
        <v>2.8780999999999999</v>
      </c>
      <c r="CX21" s="2511">
        <v>2.9049</v>
      </c>
      <c r="CY21" s="2511">
        <v>2.9464999999999999</v>
      </c>
      <c r="CZ21" s="2511">
        <v>2.9792999999999998</v>
      </c>
      <c r="DA21" s="2511">
        <v>2.9638</v>
      </c>
      <c r="DB21" s="2511">
        <v>2.9468000000000001</v>
      </c>
      <c r="DC21" s="2511">
        <v>2.8851</v>
      </c>
      <c r="DD21" s="2511">
        <v>2.2703000000000002</v>
      </c>
      <c r="DE21" s="2511">
        <v>2.4577</v>
      </c>
      <c r="DF21" s="2511">
        <v>1.5501</v>
      </c>
      <c r="DG21" s="2511" t="s">
        <v>62</v>
      </c>
      <c r="DH21" s="2511">
        <v>1.5084</v>
      </c>
      <c r="DI21" s="2511">
        <v>2.1993999999999998</v>
      </c>
      <c r="DJ21" s="2511">
        <v>1.6545000000000001</v>
      </c>
      <c r="DK21" s="2511" t="s">
        <v>62</v>
      </c>
      <c r="DL21" s="2511" t="s">
        <v>62</v>
      </c>
    </row>
    <row r="22" spans="1:116">
      <c r="A22" s="2510" t="s">
        <v>2238</v>
      </c>
      <c r="B22" s="2511">
        <v>2.12</v>
      </c>
      <c r="C22" s="2511">
        <v>3.004</v>
      </c>
      <c r="D22" s="2511">
        <v>2.3420000000000001</v>
      </c>
      <c r="E22" s="2511">
        <v>1.74</v>
      </c>
      <c r="F22" s="2511">
        <v>2.6432000000000002</v>
      </c>
      <c r="G22" s="2511">
        <v>0.74419999999999997</v>
      </c>
      <c r="H22" s="2511">
        <v>0.92610000000000003</v>
      </c>
      <c r="I22" s="2511">
        <v>0.77629999999999999</v>
      </c>
      <c r="J22" s="2511">
        <v>1.03</v>
      </c>
      <c r="K22" s="2511">
        <v>0.71033567156063082</v>
      </c>
      <c r="L22" s="2511">
        <v>0.55069999999999997</v>
      </c>
      <c r="M22" s="2511">
        <v>0.48110000000000003</v>
      </c>
      <c r="N22" s="2511">
        <v>1.1832</v>
      </c>
      <c r="O22" s="2511">
        <v>2.5548000000000002</v>
      </c>
      <c r="P22" s="2511">
        <v>5.5149176531715014</v>
      </c>
      <c r="Q22" s="2511">
        <v>5.8220000000000001</v>
      </c>
      <c r="R22" s="2511">
        <v>3.9250794520547947</v>
      </c>
      <c r="S22" s="2511">
        <v>4.7</v>
      </c>
      <c r="T22" s="2511">
        <v>4.9848999999999997</v>
      </c>
      <c r="U22" s="2511">
        <v>5.15</v>
      </c>
      <c r="V22" s="2511">
        <v>4.3784369186716257</v>
      </c>
      <c r="W22" s="2511">
        <v>3.7410999999999999</v>
      </c>
      <c r="X22" s="2511">
        <v>3.34</v>
      </c>
      <c r="Y22" s="2511">
        <v>2.7395999999999998</v>
      </c>
      <c r="Z22" s="2512">
        <v>1.7707609396914445</v>
      </c>
      <c r="AA22" s="2511">
        <v>2.2029999999999998</v>
      </c>
      <c r="AB22" s="2512">
        <v>0.99690000000000001</v>
      </c>
      <c r="AC22" s="2511">
        <v>0.86</v>
      </c>
      <c r="AD22" s="2511">
        <v>3.4394</v>
      </c>
      <c r="AE22" s="2511">
        <v>3.5543999999999998</v>
      </c>
      <c r="AF22" s="2511">
        <v>4.4381650070126222</v>
      </c>
      <c r="AG22" s="2511">
        <v>4.2913156626506019</v>
      </c>
      <c r="AH22" s="2511">
        <v>5.503210042397539</v>
      </c>
      <c r="AI22" s="2511">
        <v>4.9685157869012704</v>
      </c>
      <c r="AJ22" s="2511">
        <v>0.20724000000000001</v>
      </c>
      <c r="AK22" s="2511">
        <v>2.7289786548069812</v>
      </c>
      <c r="AL22" s="2511">
        <v>4.3273659852820936</v>
      </c>
      <c r="AM22" s="2511">
        <v>3.8337399999999997</v>
      </c>
      <c r="AN22" s="2511">
        <v>1.6375838307423722</v>
      </c>
      <c r="AO22" s="2511">
        <v>3.1710930596285434</v>
      </c>
      <c r="AP22" s="2511">
        <v>3.9069000000000003</v>
      </c>
      <c r="AQ22" s="2511">
        <v>3.9651105287222541</v>
      </c>
      <c r="AR22" s="2511">
        <v>2.1309222357229651</v>
      </c>
      <c r="AS22" s="2511">
        <v>3.5118599999999995</v>
      </c>
      <c r="AT22" s="2511">
        <v>2.8078835500835742</v>
      </c>
      <c r="AU22" s="2511">
        <v>1.2727017155928326</v>
      </c>
      <c r="AV22" s="2511">
        <v>0.21474000000000001</v>
      </c>
      <c r="AW22" s="2511">
        <v>0.12893633038707711</v>
      </c>
      <c r="AX22" s="2511">
        <v>0.62888439046333788</v>
      </c>
      <c r="AY22" s="2511">
        <v>0.78642000000000012</v>
      </c>
      <c r="AZ22" s="2511">
        <v>0.5988099918723967</v>
      </c>
      <c r="BA22" s="2511">
        <v>0.8661787674313991</v>
      </c>
      <c r="BB22" s="2511">
        <v>1.1301000000000001</v>
      </c>
      <c r="BC22" s="2511">
        <v>2.0299999999999998</v>
      </c>
      <c r="BD22" s="2511">
        <v>2.7635000000000001</v>
      </c>
      <c r="BE22" s="2511">
        <v>2.2838474999999998</v>
      </c>
      <c r="BF22" s="2511">
        <v>3.7905938603285909</v>
      </c>
      <c r="BG22" s="2511">
        <v>4.5516872152678021</v>
      </c>
      <c r="BH22" s="2511">
        <v>0.65619249999999996</v>
      </c>
      <c r="BI22" s="2511">
        <v>3.9754420183839456</v>
      </c>
      <c r="BJ22" s="2511">
        <v>4.8556569252077564</v>
      </c>
      <c r="BK22" s="2511">
        <v>4.8066100000000009</v>
      </c>
      <c r="BL22" s="2511">
        <v>5.0384472400021885</v>
      </c>
      <c r="BM22" s="2511">
        <v>5.0671839583989913</v>
      </c>
      <c r="BN22" s="2511">
        <v>5.3154368749999996</v>
      </c>
      <c r="BO22" s="2511">
        <v>6.816769571202423</v>
      </c>
      <c r="BP22" s="2511">
        <v>7.5807637081404851</v>
      </c>
      <c r="BQ22" s="2511">
        <v>8.3004745161290323</v>
      </c>
      <c r="BR22" s="2511">
        <v>9.9033679687072578</v>
      </c>
      <c r="BS22" s="2511">
        <v>10.664216608887488</v>
      </c>
      <c r="BT22" s="2511">
        <v>10.642646521739131</v>
      </c>
      <c r="BU22" s="2511">
        <v>9.0877899584222313</v>
      </c>
      <c r="BV22" s="2511">
        <v>10.14114322653176</v>
      </c>
      <c r="BW22" s="2511">
        <v>10.880964347826087</v>
      </c>
      <c r="BX22" s="2511">
        <v>10.6659864010098</v>
      </c>
      <c r="BY22" s="2511">
        <v>10.893919805316362</v>
      </c>
      <c r="BZ22" s="2511">
        <v>9.7928928571428564</v>
      </c>
      <c r="CA22" s="2511">
        <v>9.3344439771406211</v>
      </c>
      <c r="CB22" s="2511">
        <v>9.740045658238099</v>
      </c>
      <c r="CC22" s="2511">
        <v>9.6580855525185481</v>
      </c>
      <c r="CD22" s="2511">
        <v>9.0658884482219655</v>
      </c>
      <c r="CE22" s="2511">
        <v>6.3519264674719231</v>
      </c>
      <c r="CF22" s="2511">
        <v>5.9223524319868099</v>
      </c>
      <c r="CG22" s="2511">
        <v>5.9516291178068181</v>
      </c>
      <c r="CH22" s="2511">
        <v>4.9416000000000002</v>
      </c>
      <c r="CI22" s="2511">
        <v>4.3880681005316582</v>
      </c>
      <c r="CJ22" s="2511">
        <v>3.5320864021331042</v>
      </c>
      <c r="CK22" s="2511">
        <v>3.3694999999999999</v>
      </c>
      <c r="CL22" s="2511">
        <v>3.3431000000000002</v>
      </c>
      <c r="CM22" s="2511">
        <v>3.0188000000000001</v>
      </c>
      <c r="CN22" s="2511">
        <v>2.9972465442242631</v>
      </c>
      <c r="CO22" s="2511">
        <v>3.0166937882764655</v>
      </c>
      <c r="CP22" s="2511">
        <v>2.9912961008793761</v>
      </c>
      <c r="CQ22" s="2511">
        <v>2.9984952634122766</v>
      </c>
      <c r="CR22" s="2511">
        <v>2.9392</v>
      </c>
      <c r="CS22" s="2511">
        <v>2.8944452089797408</v>
      </c>
      <c r="CT22" s="2511">
        <v>2.964171567436209</v>
      </c>
      <c r="CU22" s="2511">
        <v>2.7738</v>
      </c>
      <c r="CV22" s="2511">
        <v>2.8540999999999999</v>
      </c>
      <c r="CW22" s="2511">
        <v>2.8144999999999998</v>
      </c>
      <c r="CX22" s="2511">
        <v>2.8561999999999999</v>
      </c>
      <c r="CY22" s="2511">
        <v>2.9323999999999999</v>
      </c>
      <c r="CZ22" s="2511">
        <v>3.0613000000000001</v>
      </c>
      <c r="DA22" s="2511">
        <v>2.9527999999999999</v>
      </c>
      <c r="DB22" s="2511">
        <v>2.9365999999999999</v>
      </c>
      <c r="DC22" s="2511">
        <v>2.9462999999999999</v>
      </c>
      <c r="DD22" s="2511">
        <v>2.6539000000000001</v>
      </c>
      <c r="DE22" s="2511">
        <v>2.1347</v>
      </c>
      <c r="DF22" s="2511">
        <v>1.9123000000000001</v>
      </c>
      <c r="DG22" s="2511">
        <v>2.3650000000000002</v>
      </c>
      <c r="DH22" s="2511">
        <v>2.3729</v>
      </c>
      <c r="DI22" s="2511">
        <v>2.3504</v>
      </c>
      <c r="DJ22" s="2511">
        <v>2.4515500000000001</v>
      </c>
      <c r="DK22" s="2511">
        <v>2.4668000000000001</v>
      </c>
      <c r="DL22" s="2511">
        <v>2.6059604932222764</v>
      </c>
    </row>
    <row r="23" spans="1:116">
      <c r="A23" s="2510" t="s">
        <v>2239</v>
      </c>
      <c r="B23" s="2511">
        <v>2.2999999999999998</v>
      </c>
      <c r="C23" s="2511">
        <v>3.1621084055017827</v>
      </c>
      <c r="D23" s="2511" t="s">
        <v>62</v>
      </c>
      <c r="E23" s="2511">
        <v>2.23</v>
      </c>
      <c r="F23" s="2511" t="s">
        <v>62</v>
      </c>
      <c r="G23" s="2511">
        <v>2.8525</v>
      </c>
      <c r="H23" s="2511">
        <v>1.4455</v>
      </c>
      <c r="I23" s="2511">
        <v>1.3360000000000001</v>
      </c>
      <c r="J23" s="2511">
        <v>2.02</v>
      </c>
      <c r="K23" s="2511">
        <v>1.7079</v>
      </c>
      <c r="L23" s="2511" t="s">
        <v>773</v>
      </c>
      <c r="M23" s="2511">
        <v>2.0487000000000002</v>
      </c>
      <c r="N23" s="2511">
        <v>1.7726</v>
      </c>
      <c r="O23" s="2511">
        <v>2.9860000000000002</v>
      </c>
      <c r="P23" s="2511" t="s">
        <v>773</v>
      </c>
      <c r="Q23" s="2511">
        <v>5.0168999999999997</v>
      </c>
      <c r="R23" s="2511" t="s">
        <v>773</v>
      </c>
      <c r="S23" s="2511" t="s">
        <v>773</v>
      </c>
      <c r="T23" s="2511">
        <v>5.0824999999999996</v>
      </c>
      <c r="U23" s="2511">
        <v>5.25</v>
      </c>
      <c r="V23" s="2511">
        <v>4.9190006711409398</v>
      </c>
      <c r="W23" s="2511">
        <v>4.3910999999999998</v>
      </c>
      <c r="X23" s="2511" t="s">
        <v>62</v>
      </c>
      <c r="Y23" s="2511">
        <v>3.1676000000000002</v>
      </c>
      <c r="Z23" s="2512">
        <v>2.6588604855920774</v>
      </c>
      <c r="AA23" s="2511">
        <v>2.6684000000000001</v>
      </c>
      <c r="AB23" s="2512">
        <v>2.0661</v>
      </c>
      <c r="AC23" s="2511">
        <v>1.6659999999999999</v>
      </c>
      <c r="AD23" s="2511" t="s">
        <v>62</v>
      </c>
      <c r="AE23" s="2511">
        <v>4.3693999999999997</v>
      </c>
      <c r="AF23" s="2511">
        <v>4.6257844508737627</v>
      </c>
      <c r="AG23" s="2511">
        <v>4.754189189189189</v>
      </c>
      <c r="AH23" s="2511">
        <v>5.6880737572254336</v>
      </c>
      <c r="AI23" s="2511">
        <v>5.0255818181818173</v>
      </c>
      <c r="AJ23" s="2511" t="s">
        <v>62</v>
      </c>
      <c r="AK23" s="2511">
        <v>3.2666594684385379</v>
      </c>
      <c r="AL23" s="2511">
        <v>4.5362454645505599</v>
      </c>
      <c r="AM23" s="2511">
        <v>4.4024857142857137</v>
      </c>
      <c r="AN23" s="2511">
        <v>3.6099593063583817</v>
      </c>
      <c r="AO23" s="2511">
        <v>4.5081818181818178</v>
      </c>
      <c r="AP23" s="2511" t="s">
        <v>62</v>
      </c>
      <c r="AQ23" s="2511" t="s">
        <v>62</v>
      </c>
      <c r="AR23" s="2511">
        <v>3.7208150170648464</v>
      </c>
      <c r="AS23" s="2511">
        <v>4.5023623376623378</v>
      </c>
      <c r="AT23" s="2511">
        <v>4.565681130524152</v>
      </c>
      <c r="AU23" s="2511">
        <v>1.9586363636363637</v>
      </c>
      <c r="AV23" s="2511" t="s">
        <v>62</v>
      </c>
      <c r="AW23" s="2511">
        <v>1.0099</v>
      </c>
      <c r="AX23" s="2511">
        <v>1.332763282571912</v>
      </c>
      <c r="AY23" s="2511">
        <v>1.4798588235294117</v>
      </c>
      <c r="AZ23" s="2511">
        <v>1.2990453947368421</v>
      </c>
      <c r="BA23" s="2511">
        <v>1.1737</v>
      </c>
      <c r="BB23" s="2511">
        <v>1.5479000000000001</v>
      </c>
      <c r="BC23" s="2511" t="s">
        <v>62</v>
      </c>
      <c r="BD23" s="2511">
        <v>2.9289000000000001</v>
      </c>
      <c r="BE23" s="2511">
        <v>3.5869545454545455</v>
      </c>
      <c r="BF23" s="2511">
        <v>3.8596147186796697</v>
      </c>
      <c r="BG23" s="2511">
        <v>4.3863307692307698</v>
      </c>
      <c r="BH23" s="2513">
        <v>1.5328999999999999</v>
      </c>
      <c r="BI23" s="2513" t="s">
        <v>62</v>
      </c>
      <c r="BJ23" s="2511">
        <v>4.8094227621483379</v>
      </c>
      <c r="BK23" s="2511">
        <v>4.9755090909090915</v>
      </c>
      <c r="BL23" s="2511">
        <v>5.0235856206771023</v>
      </c>
      <c r="BM23" s="2511">
        <v>5.0696307692307689</v>
      </c>
      <c r="BN23" s="2511">
        <v>5.1207000000000003</v>
      </c>
      <c r="BO23" s="2511">
        <v>6.3866000000000014</v>
      </c>
      <c r="BP23" s="2511">
        <v>7.5067959079283879</v>
      </c>
      <c r="BQ23" s="2511">
        <v>8.5315095238095235</v>
      </c>
      <c r="BR23" s="2511">
        <v>9.7610287731685776</v>
      </c>
      <c r="BS23" s="2511">
        <v>10.644761538461537</v>
      </c>
      <c r="BT23" s="2511">
        <v>10.397345454545455</v>
      </c>
      <c r="BU23" s="2511">
        <v>9.0298999999999996</v>
      </c>
      <c r="BV23" s="2511">
        <v>10.371627021040975</v>
      </c>
      <c r="BW23" s="2511">
        <v>11.642716107600064</v>
      </c>
      <c r="BX23" s="2511">
        <v>11.763654505622901</v>
      </c>
      <c r="BY23" s="2511">
        <v>11.556581385869565</v>
      </c>
      <c r="BZ23" s="2511">
        <v>10.296299999999999</v>
      </c>
      <c r="CA23" s="2511">
        <v>9.8685846153846164</v>
      </c>
      <c r="CB23" s="2511">
        <v>9.7110680672268916</v>
      </c>
      <c r="CC23" s="2511">
        <v>9.5841909090909105</v>
      </c>
      <c r="CD23" s="2511">
        <v>9.0532407079646031</v>
      </c>
      <c r="CE23" s="2511">
        <v>6.5494409314823105</v>
      </c>
      <c r="CF23" s="2511">
        <v>6.3683944444444451</v>
      </c>
      <c r="CG23" s="2511">
        <v>6.4093999999999998</v>
      </c>
      <c r="CH23" s="2511">
        <v>5.3875000000000002</v>
      </c>
      <c r="CI23" s="2511">
        <v>5.4527999999999999</v>
      </c>
      <c r="CJ23" s="2511">
        <v>4.1401322064269506</v>
      </c>
      <c r="CK23" s="2511">
        <v>3.9538799803246438</v>
      </c>
      <c r="CL23" s="2511">
        <v>3.5455000000000001</v>
      </c>
      <c r="CM23" s="2511">
        <v>3.2307000000000001</v>
      </c>
      <c r="CN23" s="2511">
        <v>3.0488264705882351</v>
      </c>
      <c r="CO23" s="2511">
        <v>3.0774545454545454</v>
      </c>
      <c r="CP23" s="2511">
        <v>3.0392990839841865</v>
      </c>
      <c r="CQ23" s="2511">
        <v>3.0382849955869373</v>
      </c>
      <c r="CR23" s="2511">
        <v>1.7457</v>
      </c>
      <c r="CS23" s="2511">
        <v>2.9919763440860216</v>
      </c>
      <c r="CT23" s="2511">
        <v>2.9939655913978496</v>
      </c>
      <c r="CU23" s="2511">
        <v>2.9228999999999998</v>
      </c>
      <c r="CV23" s="2511">
        <v>2.9157000000000002</v>
      </c>
      <c r="CW23" s="2511">
        <v>2.8420000000000001</v>
      </c>
      <c r="CX23" s="2511">
        <v>2.9224999999999999</v>
      </c>
      <c r="CY23" s="2511">
        <v>2.9841000000000002</v>
      </c>
      <c r="CZ23" s="2511">
        <v>3.3969</v>
      </c>
      <c r="DA23" s="2511">
        <v>2.9777999999999998</v>
      </c>
      <c r="DB23" s="2511">
        <v>2.9687999999999999</v>
      </c>
      <c r="DC23" s="2511">
        <v>2.9483999999999999</v>
      </c>
      <c r="DD23" s="2511">
        <v>2.5783999999999998</v>
      </c>
      <c r="DE23" s="2511">
        <v>2.4916999999999998</v>
      </c>
      <c r="DF23" s="2511" t="s">
        <v>62</v>
      </c>
      <c r="DG23" s="2511">
        <v>1.9382999999999999</v>
      </c>
      <c r="DH23" s="2511">
        <v>2.4624999999999999</v>
      </c>
      <c r="DI23" s="2511">
        <v>2.3645</v>
      </c>
      <c r="DJ23" s="2511">
        <v>2.3963999999999999</v>
      </c>
      <c r="DK23" s="2511">
        <v>2.3169</v>
      </c>
      <c r="DL23" s="2511">
        <v>2.5842999999999998</v>
      </c>
    </row>
    <row r="24" spans="1:116">
      <c r="A24" s="2510" t="s">
        <v>2240</v>
      </c>
      <c r="B24" s="2511">
        <v>2.74</v>
      </c>
      <c r="C24" s="2511">
        <v>3.6509999999999998</v>
      </c>
      <c r="D24" s="2511">
        <v>3.25</v>
      </c>
      <c r="E24" s="2511">
        <v>2.7</v>
      </c>
      <c r="F24" s="2511" t="s">
        <v>62</v>
      </c>
      <c r="G24" s="2511">
        <v>2.2334999999999998</v>
      </c>
      <c r="H24" s="2511">
        <v>2.3067000000000002</v>
      </c>
      <c r="I24" s="2511">
        <v>2.8351000000000002</v>
      </c>
      <c r="J24" s="2511">
        <v>2.1</v>
      </c>
      <c r="K24" s="2511" t="s">
        <v>773</v>
      </c>
      <c r="L24" s="2511">
        <v>1.3228599999999999</v>
      </c>
      <c r="M24" s="2511">
        <v>1.5144</v>
      </c>
      <c r="N24" s="2511">
        <v>2.0476999999999999</v>
      </c>
      <c r="O24" s="2511">
        <v>3.1175000000000002</v>
      </c>
      <c r="P24" s="2511">
        <v>4.9699</v>
      </c>
      <c r="Q24" s="2511">
        <v>5.7587999999999999</v>
      </c>
      <c r="R24" s="2511" t="s">
        <v>773</v>
      </c>
      <c r="S24" s="2511">
        <v>5.17</v>
      </c>
      <c r="T24" s="2511">
        <v>5.1997</v>
      </c>
      <c r="U24" s="2511">
        <v>5.32</v>
      </c>
      <c r="V24" s="2511">
        <v>4.8255237762237764</v>
      </c>
      <c r="W24" s="2511" t="s">
        <v>62</v>
      </c>
      <c r="X24" s="2511">
        <v>3.93</v>
      </c>
      <c r="Y24" s="2511">
        <v>3.6044</v>
      </c>
      <c r="Z24" s="2512">
        <v>3.2066499999999998</v>
      </c>
      <c r="AA24" s="2511">
        <v>3.0962000000000001</v>
      </c>
      <c r="AB24" s="2512">
        <v>2.1920000000000002</v>
      </c>
      <c r="AC24" s="2511">
        <v>2</v>
      </c>
      <c r="AD24" s="2511" t="s">
        <v>62</v>
      </c>
      <c r="AE24" s="2511">
        <v>4.7937000000000003</v>
      </c>
      <c r="AF24" s="2511">
        <v>4.686042546683332</v>
      </c>
      <c r="AG24" s="2511">
        <v>4.773456862745098</v>
      </c>
      <c r="AH24" s="2511">
        <v>5.7765341849148415</v>
      </c>
      <c r="AI24" s="2511">
        <v>4.7758000000000003</v>
      </c>
      <c r="AJ24" s="2511" t="s">
        <v>62</v>
      </c>
      <c r="AK24" s="2511">
        <v>3.6505666666666667</v>
      </c>
      <c r="AL24" s="2511">
        <v>4.5620000000000003</v>
      </c>
      <c r="AM24" s="2511">
        <v>4.4587683453237412</v>
      </c>
      <c r="AN24" s="2511">
        <v>3.1934999999999998</v>
      </c>
      <c r="AO24" s="2511">
        <v>3.6015000000000001</v>
      </c>
      <c r="AP24" s="2511" t="s">
        <v>62</v>
      </c>
      <c r="AQ24" s="2511" t="s">
        <v>62</v>
      </c>
      <c r="AR24" s="2511">
        <v>3.9417230769230769</v>
      </c>
      <c r="AS24" s="2511">
        <v>5.0007019607843137</v>
      </c>
      <c r="AT24" s="2511">
        <v>4.234516684961581</v>
      </c>
      <c r="AU24" s="2511">
        <v>2.2574000000000001</v>
      </c>
      <c r="AV24" s="2511" t="s">
        <v>62</v>
      </c>
      <c r="AW24" s="2511">
        <v>1.2548666666666668</v>
      </c>
      <c r="AX24" s="2511">
        <v>2.0007800000000002</v>
      </c>
      <c r="AY24" s="2511">
        <v>2.4025179916317994</v>
      </c>
      <c r="AZ24" s="2511">
        <v>1.9453061611374405</v>
      </c>
      <c r="BA24" s="2511">
        <v>1.7313000000000001</v>
      </c>
      <c r="BB24" s="2511">
        <v>1.9798</v>
      </c>
      <c r="BC24" s="2511" t="s">
        <v>62</v>
      </c>
      <c r="BD24" s="2511">
        <v>3.3393999999999999</v>
      </c>
      <c r="BE24" s="2511">
        <v>3.7203196078431375</v>
      </c>
      <c r="BF24" s="2511">
        <v>4.2185426293408934</v>
      </c>
      <c r="BG24" s="2511">
        <v>4.160828767123288</v>
      </c>
      <c r="BH24" s="2513" t="s">
        <v>62</v>
      </c>
      <c r="BI24" s="2514">
        <v>4.0152000000000001</v>
      </c>
      <c r="BJ24" s="2496">
        <v>4.7239599999999999</v>
      </c>
      <c r="BK24" s="2496">
        <v>4.9710644351464444</v>
      </c>
      <c r="BL24" s="2496">
        <v>4.9719431279620849</v>
      </c>
      <c r="BM24" s="2496">
        <v>4.9892000000000003</v>
      </c>
      <c r="BN24" s="2496">
        <v>5.2938999999999998</v>
      </c>
      <c r="BO24" s="2496" t="s">
        <v>62</v>
      </c>
      <c r="BP24" s="2496">
        <v>7.3530749999999996</v>
      </c>
      <c r="BQ24" s="2496">
        <v>8.2289901960784313</v>
      </c>
      <c r="BR24" s="2496">
        <v>9.4983594249201282</v>
      </c>
      <c r="BS24" s="2496">
        <v>10.185529347429092</v>
      </c>
      <c r="BT24" s="2496" t="s">
        <v>62</v>
      </c>
      <c r="BU24" s="2496">
        <v>9.0272999999999985</v>
      </c>
      <c r="BV24" s="2496">
        <v>10.529433333333333</v>
      </c>
      <c r="BW24" s="2496">
        <v>10.800469874476986</v>
      </c>
      <c r="BX24" s="2496">
        <v>11.522626315789473</v>
      </c>
      <c r="BY24" s="2496">
        <v>11.924139130434783</v>
      </c>
      <c r="BZ24" s="2496">
        <v>10.242363636363637</v>
      </c>
      <c r="CA24" s="2496">
        <v>9.6033499999999989</v>
      </c>
      <c r="CB24" s="2496">
        <v>9.7092666666666663</v>
      </c>
      <c r="CC24" s="2496">
        <v>9.4253890985324951</v>
      </c>
      <c r="CD24" s="2496">
        <v>8.5486980367159617</v>
      </c>
      <c r="CE24" s="2496">
        <v>6.9993528876258102</v>
      </c>
      <c r="CF24" s="2496">
        <v>6.3746999999999998</v>
      </c>
      <c r="CG24" s="2496">
        <v>6.4361999999999995</v>
      </c>
      <c r="CH24" s="2496">
        <v>5.8654999999999999</v>
      </c>
      <c r="CI24" s="2496">
        <v>5.8191044943820236</v>
      </c>
      <c r="CJ24" s="2496">
        <v>4.6426894736842108</v>
      </c>
      <c r="CK24" s="2496">
        <v>4.3827999999999996</v>
      </c>
      <c r="CL24" s="2496">
        <v>4.1313000000000004</v>
      </c>
      <c r="CM24" s="2496">
        <v>3.5977000000000001</v>
      </c>
      <c r="CN24" s="2496">
        <v>3.2875421052631579</v>
      </c>
      <c r="CO24" s="2496">
        <v>3.2712477987421384</v>
      </c>
      <c r="CP24" s="2496">
        <v>3.2039532600992207</v>
      </c>
      <c r="CQ24" s="2496">
        <v>3.1934536061868113</v>
      </c>
      <c r="CR24" s="2496">
        <v>3.0430999999999999</v>
      </c>
      <c r="CS24" s="2496">
        <v>3.0348999999999995</v>
      </c>
      <c r="CT24" s="2496">
        <v>3.0173374999999996</v>
      </c>
      <c r="CU24" s="2496">
        <v>2.9845999999999999</v>
      </c>
      <c r="CV24" s="2496">
        <v>2.9824000000000002</v>
      </c>
      <c r="CW24" s="2496">
        <v>2.9504999999999999</v>
      </c>
      <c r="CX24" s="2496">
        <v>2.9817999999999998</v>
      </c>
      <c r="CY24" s="2496">
        <v>3.0032999999999999</v>
      </c>
      <c r="CZ24" s="2496">
        <v>3.0327000000000002</v>
      </c>
      <c r="DA24" s="2496">
        <v>3.0253999999999999</v>
      </c>
      <c r="DB24" s="2496">
        <v>2.9855999999999998</v>
      </c>
      <c r="DC24" s="2496">
        <v>2.9750999999999999</v>
      </c>
      <c r="DD24" s="2496">
        <v>2.6783999999999999</v>
      </c>
      <c r="DE24" s="2496">
        <v>2.6063999999999998</v>
      </c>
      <c r="DF24" s="2496" t="s">
        <v>62</v>
      </c>
      <c r="DG24" s="2496">
        <v>2.5813000000000001</v>
      </c>
      <c r="DH24" s="2496">
        <v>2.5851999999999999</v>
      </c>
      <c r="DI24" s="2496">
        <v>2.5817999999999999</v>
      </c>
      <c r="DJ24" s="2496">
        <v>2.6474000000000002</v>
      </c>
      <c r="DK24" s="2496">
        <v>2.5855999999999999</v>
      </c>
      <c r="DL24" s="2496">
        <v>2.4651333333333332</v>
      </c>
    </row>
    <row r="25" spans="1:116">
      <c r="A25" s="2492" t="s">
        <v>113</v>
      </c>
      <c r="B25" s="2511" t="s">
        <v>2241</v>
      </c>
      <c r="C25" s="2511" t="s">
        <v>2241</v>
      </c>
      <c r="D25" s="2511" t="s">
        <v>2241</v>
      </c>
      <c r="E25" s="2511" t="s">
        <v>2241</v>
      </c>
      <c r="F25" s="2511" t="s">
        <v>2241</v>
      </c>
      <c r="G25" s="2511" t="s">
        <v>2241</v>
      </c>
      <c r="H25" s="2511" t="s">
        <v>2241</v>
      </c>
      <c r="I25" s="2511" t="s">
        <v>2241</v>
      </c>
      <c r="J25" s="2511" t="s">
        <v>2241</v>
      </c>
      <c r="K25" s="2511" t="s">
        <v>2241</v>
      </c>
      <c r="L25" s="2511" t="s">
        <v>2242</v>
      </c>
      <c r="M25" s="2511" t="s">
        <v>2242</v>
      </c>
      <c r="N25" s="2511" t="s">
        <v>2242</v>
      </c>
      <c r="O25" s="2511" t="s">
        <v>2242</v>
      </c>
      <c r="P25" s="2511" t="s">
        <v>2242</v>
      </c>
      <c r="Q25" s="2511" t="s">
        <v>2242</v>
      </c>
      <c r="R25" s="2511" t="s">
        <v>2242</v>
      </c>
      <c r="S25" s="2511" t="s">
        <v>2242</v>
      </c>
      <c r="T25" s="2511" t="s">
        <v>2242</v>
      </c>
      <c r="U25" s="2511" t="s">
        <v>2242</v>
      </c>
      <c r="V25" s="2511" t="s">
        <v>2242</v>
      </c>
      <c r="W25" s="2511" t="s">
        <v>2242</v>
      </c>
      <c r="X25" s="2511" t="s">
        <v>2242</v>
      </c>
      <c r="Y25" s="2511" t="s">
        <v>2242</v>
      </c>
      <c r="Z25" s="2512" t="s">
        <v>2242</v>
      </c>
      <c r="AA25" s="2511" t="s">
        <v>2242</v>
      </c>
      <c r="AB25" s="2512" t="s">
        <v>2242</v>
      </c>
      <c r="AC25" s="2511" t="s">
        <v>2242</v>
      </c>
      <c r="AD25" s="2511" t="s">
        <v>2242</v>
      </c>
      <c r="AE25" s="2511" t="s">
        <v>2242</v>
      </c>
      <c r="AF25" s="2511" t="s">
        <v>2242</v>
      </c>
      <c r="AG25" s="2511" t="s">
        <v>2242</v>
      </c>
      <c r="AH25" s="2511" t="s">
        <v>2242</v>
      </c>
      <c r="AI25" s="2511" t="s">
        <v>2242</v>
      </c>
      <c r="AJ25" s="2511" t="s">
        <v>2242</v>
      </c>
      <c r="AK25" s="2511" t="s">
        <v>2242</v>
      </c>
      <c r="AL25" s="2511" t="s">
        <v>2242</v>
      </c>
      <c r="AM25" s="2511" t="s">
        <v>2242</v>
      </c>
      <c r="AN25" s="2511" t="s">
        <v>2242</v>
      </c>
      <c r="AO25" s="2511" t="s">
        <v>2242</v>
      </c>
      <c r="AP25" s="2511" t="s">
        <v>2242</v>
      </c>
      <c r="AQ25" s="2511" t="s">
        <v>2242</v>
      </c>
      <c r="AR25" s="2511" t="s">
        <v>2243</v>
      </c>
      <c r="AS25" s="2511" t="s">
        <v>2243</v>
      </c>
      <c r="AT25" s="2511" t="s">
        <v>2243</v>
      </c>
      <c r="AU25" s="2511" t="s">
        <v>2243</v>
      </c>
      <c r="AV25" s="2511" t="s">
        <v>2243</v>
      </c>
      <c r="AW25" s="2511" t="s">
        <v>2243</v>
      </c>
      <c r="AX25" s="2511" t="s">
        <v>2243</v>
      </c>
      <c r="AY25" s="2511" t="s">
        <v>2243</v>
      </c>
      <c r="AZ25" s="2511" t="s">
        <v>2243</v>
      </c>
      <c r="BA25" s="2511" t="s">
        <v>2243</v>
      </c>
      <c r="BB25" s="2515" t="s">
        <v>2243</v>
      </c>
      <c r="BC25" s="2515" t="s">
        <v>2243</v>
      </c>
      <c r="BD25" s="2515" t="s">
        <v>2243</v>
      </c>
      <c r="BE25" s="2515" t="s">
        <v>2243</v>
      </c>
      <c r="BF25" s="2515" t="s">
        <v>2243</v>
      </c>
      <c r="BG25" s="2515" t="s">
        <v>2243</v>
      </c>
      <c r="BH25" s="2515" t="s">
        <v>2243</v>
      </c>
      <c r="BI25" s="2515" t="s">
        <v>2243</v>
      </c>
      <c r="BJ25" s="2515" t="s">
        <v>2243</v>
      </c>
      <c r="BK25" s="2515" t="s">
        <v>2243</v>
      </c>
      <c r="BL25" s="2515" t="s">
        <v>2243</v>
      </c>
      <c r="BM25" s="2515" t="s">
        <v>2243</v>
      </c>
      <c r="BN25" s="2515" t="s">
        <v>2243</v>
      </c>
      <c r="BO25" s="2515" t="s">
        <v>2243</v>
      </c>
      <c r="BP25" s="2515" t="s">
        <v>2243</v>
      </c>
      <c r="BQ25" s="2515" t="s">
        <v>2243</v>
      </c>
      <c r="BR25" s="2515" t="s">
        <v>2244</v>
      </c>
      <c r="BS25" s="2515" t="s">
        <v>2244</v>
      </c>
      <c r="BT25" s="2515" t="s">
        <v>2244</v>
      </c>
      <c r="BU25" s="2515" t="s">
        <v>2244</v>
      </c>
      <c r="BV25" s="2515" t="s">
        <v>2244</v>
      </c>
      <c r="BW25" s="2496" t="s">
        <v>2244</v>
      </c>
      <c r="BX25" s="2496" t="s">
        <v>2244</v>
      </c>
      <c r="BY25" s="2496" t="s">
        <v>2244</v>
      </c>
      <c r="BZ25" s="2496" t="s">
        <v>2244</v>
      </c>
      <c r="CA25" s="2496" t="s">
        <v>2244</v>
      </c>
      <c r="CB25" s="2496" t="s">
        <v>2245</v>
      </c>
      <c r="CC25" s="2496" t="s">
        <v>2245</v>
      </c>
      <c r="CD25" s="2496" t="s">
        <v>2245</v>
      </c>
      <c r="CE25" s="2496" t="s">
        <v>2245</v>
      </c>
      <c r="CF25" s="2496" t="s">
        <v>2245</v>
      </c>
      <c r="CG25" s="2496" t="s">
        <v>2245</v>
      </c>
      <c r="CH25" s="2496" t="s">
        <v>2245</v>
      </c>
      <c r="CI25" s="2496" t="s">
        <v>2245</v>
      </c>
      <c r="CJ25" s="2496" t="s">
        <v>2245</v>
      </c>
      <c r="CK25" s="2496" t="s">
        <v>2245</v>
      </c>
      <c r="CL25" s="2496" t="s">
        <v>2245</v>
      </c>
      <c r="CM25" s="2496" t="s">
        <v>2245</v>
      </c>
      <c r="CN25" s="2496" t="s">
        <v>2245</v>
      </c>
      <c r="CO25" s="2496" t="s">
        <v>2245</v>
      </c>
      <c r="CP25" s="2496" t="s">
        <v>2245</v>
      </c>
      <c r="CQ25" s="2496" t="s">
        <v>2245</v>
      </c>
      <c r="CR25" s="2496" t="s">
        <v>2245</v>
      </c>
      <c r="CS25" s="2496" t="s">
        <v>2245</v>
      </c>
      <c r="CT25" s="2496" t="s">
        <v>2245</v>
      </c>
      <c r="CU25" s="2496" t="s">
        <v>2245</v>
      </c>
      <c r="CV25" s="2496" t="s">
        <v>2245</v>
      </c>
      <c r="CW25" s="2496" t="s">
        <v>2245</v>
      </c>
      <c r="CX25" s="2496" t="s">
        <v>2245</v>
      </c>
      <c r="CY25" s="2496" t="s">
        <v>2245</v>
      </c>
      <c r="CZ25" s="2496" t="s">
        <v>2245</v>
      </c>
      <c r="DA25" s="2496" t="s">
        <v>2245</v>
      </c>
      <c r="DB25" s="2496" t="s">
        <v>2245</v>
      </c>
      <c r="DC25" s="2496" t="s">
        <v>2245</v>
      </c>
      <c r="DD25" s="2496" t="s">
        <v>2245</v>
      </c>
      <c r="DE25" s="2496" t="s">
        <v>2245</v>
      </c>
      <c r="DF25" s="2496" t="s">
        <v>2245</v>
      </c>
      <c r="DG25" s="2496" t="s">
        <v>2245</v>
      </c>
      <c r="DH25" s="2496" t="s">
        <v>2245</v>
      </c>
      <c r="DI25" s="2496" t="s">
        <v>2245</v>
      </c>
      <c r="DJ25" s="2496" t="s">
        <v>2246</v>
      </c>
      <c r="DK25" s="2496" t="s">
        <v>2245</v>
      </c>
      <c r="DL25" s="2496" t="s">
        <v>2245</v>
      </c>
    </row>
    <row r="26" spans="1:116">
      <c r="A26" s="2492" t="s">
        <v>2247</v>
      </c>
      <c r="B26" s="2511" t="s">
        <v>2248</v>
      </c>
      <c r="C26" s="2511" t="s">
        <v>2248</v>
      </c>
      <c r="D26" s="2511" t="s">
        <v>2248</v>
      </c>
      <c r="E26" s="2511" t="s">
        <v>2248</v>
      </c>
      <c r="F26" s="2511" t="s">
        <v>2248</v>
      </c>
      <c r="G26" s="2511" t="s">
        <v>2248</v>
      </c>
      <c r="H26" s="2511" t="s">
        <v>2248</v>
      </c>
      <c r="I26" s="2511" t="s">
        <v>2248</v>
      </c>
      <c r="J26" s="2511" t="s">
        <v>2248</v>
      </c>
      <c r="K26" s="2511" t="s">
        <v>2248</v>
      </c>
      <c r="L26" s="2511" t="s">
        <v>2249</v>
      </c>
      <c r="M26" s="2511" t="s">
        <v>2249</v>
      </c>
      <c r="N26" s="2511" t="s">
        <v>2249</v>
      </c>
      <c r="O26" s="2511" t="s">
        <v>2250</v>
      </c>
      <c r="P26" s="2511" t="s">
        <v>2250</v>
      </c>
      <c r="Q26" s="2511" t="s">
        <v>2251</v>
      </c>
      <c r="R26" s="2511" t="s">
        <v>2252</v>
      </c>
      <c r="S26" s="2511" t="s">
        <v>2252</v>
      </c>
      <c r="T26" s="2511" t="s">
        <v>2252</v>
      </c>
      <c r="U26" s="2511" t="s">
        <v>2252</v>
      </c>
      <c r="V26" s="2511" t="s">
        <v>2252</v>
      </c>
      <c r="W26" s="2511" t="s">
        <v>2252</v>
      </c>
      <c r="X26" s="2511" t="s">
        <v>2252</v>
      </c>
      <c r="Y26" s="2511" t="s">
        <v>2252</v>
      </c>
      <c r="Z26" s="2512" t="s">
        <v>2252</v>
      </c>
      <c r="AA26" s="2511" t="s">
        <v>2252</v>
      </c>
      <c r="AB26" s="2512" t="s">
        <v>2252</v>
      </c>
      <c r="AC26" s="2511" t="s">
        <v>2252</v>
      </c>
      <c r="AD26" s="2511" t="s">
        <v>2252</v>
      </c>
      <c r="AE26" s="2511" t="s">
        <v>2252</v>
      </c>
      <c r="AF26" s="2511" t="s">
        <v>2252</v>
      </c>
      <c r="AG26" s="2511" t="s">
        <v>2252</v>
      </c>
      <c r="AH26" s="2511" t="s">
        <v>2252</v>
      </c>
      <c r="AI26" s="2511" t="s">
        <v>2252</v>
      </c>
      <c r="AJ26" s="2511" t="s">
        <v>2252</v>
      </c>
      <c r="AK26" s="2511" t="s">
        <v>2252</v>
      </c>
      <c r="AL26" s="2511" t="s">
        <v>2252</v>
      </c>
      <c r="AM26" s="2511" t="s">
        <v>2252</v>
      </c>
      <c r="AN26" s="2511" t="s">
        <v>2252</v>
      </c>
      <c r="AO26" s="2511" t="s">
        <v>2252</v>
      </c>
      <c r="AP26" s="2511" t="s">
        <v>2252</v>
      </c>
      <c r="AQ26" s="2511" t="s">
        <v>2252</v>
      </c>
      <c r="AR26" s="2511" t="s">
        <v>2252</v>
      </c>
      <c r="AS26" s="2511" t="s">
        <v>2252</v>
      </c>
      <c r="AT26" s="2511" t="s">
        <v>2252</v>
      </c>
      <c r="AU26" s="2511" t="s">
        <v>2252</v>
      </c>
      <c r="AV26" s="2511" t="s">
        <v>2252</v>
      </c>
      <c r="AW26" s="2511" t="s">
        <v>2252</v>
      </c>
      <c r="AX26" s="2511" t="s">
        <v>2252</v>
      </c>
      <c r="AY26" s="2511" t="s">
        <v>2252</v>
      </c>
      <c r="AZ26" s="2511" t="s">
        <v>2252</v>
      </c>
      <c r="BA26" s="2511" t="s">
        <v>2252</v>
      </c>
      <c r="BB26" s="2511" t="s">
        <v>2252</v>
      </c>
      <c r="BC26" s="2511" t="s">
        <v>2252</v>
      </c>
      <c r="BD26" s="2511" t="s">
        <v>2252</v>
      </c>
      <c r="BE26" s="2511" t="s">
        <v>2253</v>
      </c>
      <c r="BF26" s="2511" t="s">
        <v>2253</v>
      </c>
      <c r="BG26" s="2511" t="s">
        <v>2253</v>
      </c>
      <c r="BH26" s="2511" t="s">
        <v>2253</v>
      </c>
      <c r="BI26" s="2511" t="s">
        <v>2253</v>
      </c>
      <c r="BJ26" s="2511" t="s">
        <v>2253</v>
      </c>
      <c r="BK26" s="2511" t="s">
        <v>2253</v>
      </c>
      <c r="BL26" s="2511" t="s">
        <v>2253</v>
      </c>
      <c r="BM26" s="2511" t="s">
        <v>2253</v>
      </c>
      <c r="BN26" s="2511" t="s">
        <v>2253</v>
      </c>
      <c r="BO26" s="2511" t="s">
        <v>2253</v>
      </c>
      <c r="BP26" s="2511" t="s">
        <v>2253</v>
      </c>
      <c r="BQ26" s="2511" t="s">
        <v>2254</v>
      </c>
      <c r="BR26" s="2511" t="s">
        <v>2254</v>
      </c>
      <c r="BS26" s="2511" t="s">
        <v>2254</v>
      </c>
      <c r="BT26" s="2511" t="s">
        <v>2255</v>
      </c>
      <c r="BU26" s="2511" t="s">
        <v>2255</v>
      </c>
      <c r="BV26" s="2511" t="s">
        <v>2255</v>
      </c>
      <c r="BW26" s="2511" t="s">
        <v>2255</v>
      </c>
      <c r="BX26" s="2511" t="s">
        <v>2256</v>
      </c>
      <c r="BY26" s="2511" t="s">
        <v>2256</v>
      </c>
      <c r="BZ26" s="2511" t="s">
        <v>2256</v>
      </c>
      <c r="CA26" s="2511" t="s">
        <v>2256</v>
      </c>
      <c r="CB26" s="2511" t="s">
        <v>2257</v>
      </c>
      <c r="CC26" s="2511" t="s">
        <v>2257</v>
      </c>
      <c r="CD26" s="2511" t="s">
        <v>2257</v>
      </c>
      <c r="CE26" s="2511" t="s">
        <v>2257</v>
      </c>
      <c r="CF26" s="2511" t="s">
        <v>2257</v>
      </c>
      <c r="CG26" s="2511" t="s">
        <v>2257</v>
      </c>
      <c r="CH26" s="2511" t="s">
        <v>2257</v>
      </c>
      <c r="CI26" s="2511" t="s">
        <v>2257</v>
      </c>
      <c r="CJ26" s="2511" t="s">
        <v>2257</v>
      </c>
      <c r="CK26" s="2511" t="s">
        <v>2257</v>
      </c>
      <c r="CL26" s="2511" t="s">
        <v>2257</v>
      </c>
      <c r="CM26" s="2511" t="s">
        <v>2257</v>
      </c>
      <c r="CN26" s="2511" t="s">
        <v>2257</v>
      </c>
      <c r="CO26" s="2511" t="s">
        <v>2257</v>
      </c>
      <c r="CP26" s="2511" t="s">
        <v>2257</v>
      </c>
      <c r="CQ26" s="2511" t="s">
        <v>2257</v>
      </c>
      <c r="CR26" s="2511" t="s">
        <v>2258</v>
      </c>
      <c r="CS26" s="2511" t="s">
        <v>2258</v>
      </c>
      <c r="CT26" s="2511" t="s">
        <v>2258</v>
      </c>
      <c r="CU26" s="2511" t="s">
        <v>2257</v>
      </c>
      <c r="CV26" s="2511" t="s">
        <v>2257</v>
      </c>
      <c r="CW26" s="2511" t="s">
        <v>2257</v>
      </c>
      <c r="CX26" s="2511" t="s">
        <v>2259</v>
      </c>
      <c r="CY26" s="2511" t="s">
        <v>2259</v>
      </c>
      <c r="CZ26" s="2511" t="s">
        <v>2260</v>
      </c>
      <c r="DA26" s="2511" t="s">
        <v>2260</v>
      </c>
      <c r="DB26" s="2511" t="s">
        <v>2260</v>
      </c>
      <c r="DC26" s="2511" t="s">
        <v>2260</v>
      </c>
      <c r="DD26" s="2511" t="s">
        <v>2260</v>
      </c>
      <c r="DE26" s="2511" t="s">
        <v>2260</v>
      </c>
      <c r="DF26" s="2511" t="s">
        <v>2260</v>
      </c>
      <c r="DG26" s="2511" t="s">
        <v>2260</v>
      </c>
      <c r="DH26" s="2511" t="s">
        <v>2261</v>
      </c>
      <c r="DI26" s="2511" t="s">
        <v>2261</v>
      </c>
      <c r="DJ26" s="2511" t="s">
        <v>2261</v>
      </c>
      <c r="DK26" s="2511" t="s">
        <v>2261</v>
      </c>
      <c r="DL26" s="2511" t="s">
        <v>2261</v>
      </c>
    </row>
    <row r="27" spans="1:116">
      <c r="A27" s="2498" t="s">
        <v>2262</v>
      </c>
      <c r="B27" s="2499"/>
      <c r="C27" s="2499"/>
      <c r="D27" s="2499"/>
      <c r="E27" s="2499"/>
      <c r="F27" s="2500"/>
      <c r="G27" s="2500"/>
      <c r="H27" s="2500"/>
      <c r="I27" s="2500"/>
      <c r="J27" s="2500"/>
      <c r="K27" s="2500"/>
      <c r="L27" s="2500"/>
      <c r="M27" s="2500"/>
      <c r="N27" s="2500"/>
      <c r="O27" s="2500"/>
      <c r="P27" s="2500"/>
      <c r="Q27" s="2500"/>
      <c r="R27" s="2500"/>
      <c r="S27" s="2500"/>
      <c r="T27" s="2500"/>
      <c r="U27" s="2500"/>
      <c r="V27" s="2500"/>
      <c r="W27" s="2500"/>
      <c r="X27" s="2500"/>
      <c r="Y27" s="2500"/>
      <c r="Z27" s="2501"/>
      <c r="AA27" s="2500"/>
      <c r="AB27" s="2501"/>
      <c r="AC27" s="2500"/>
      <c r="AD27" s="2500"/>
      <c r="AE27" s="2500"/>
      <c r="AF27" s="2500"/>
      <c r="AG27" s="2500"/>
      <c r="AH27" s="2500"/>
      <c r="AI27" s="2500"/>
      <c r="AJ27" s="2500"/>
      <c r="AK27" s="2500"/>
      <c r="AL27" s="2500"/>
      <c r="AM27" s="2500"/>
      <c r="AN27" s="2500"/>
      <c r="AO27" s="2500"/>
      <c r="AP27" s="2500"/>
      <c r="AQ27" s="2500"/>
      <c r="AR27" s="2500"/>
      <c r="AS27" s="2500"/>
      <c r="AT27" s="2500"/>
      <c r="AU27" s="2500"/>
      <c r="AV27" s="2500"/>
      <c r="AW27" s="2500"/>
      <c r="AX27" s="2500"/>
      <c r="AY27" s="2500"/>
      <c r="AZ27" s="2500"/>
      <c r="BA27" s="2500"/>
      <c r="BB27" s="2500"/>
      <c r="BC27" s="2500"/>
      <c r="BD27" s="2500"/>
      <c r="BE27" s="2500"/>
      <c r="BF27" s="2500"/>
      <c r="BG27" s="2500"/>
      <c r="BH27" s="2500"/>
      <c r="BI27" s="2500"/>
      <c r="BJ27" s="2500"/>
      <c r="BK27" s="2500"/>
      <c r="BL27" s="2500"/>
      <c r="BM27" s="2500"/>
      <c r="BN27" s="2500"/>
      <c r="BO27" s="2500"/>
      <c r="BP27" s="2500"/>
      <c r="BQ27" s="2500"/>
      <c r="BR27" s="2500"/>
      <c r="BS27" s="2500"/>
      <c r="BT27" s="2516"/>
      <c r="BU27" s="2516"/>
      <c r="BV27" s="2516"/>
      <c r="BW27" s="2516"/>
      <c r="BX27" s="2516"/>
      <c r="BY27" s="2516"/>
      <c r="BZ27" s="2516"/>
      <c r="CA27" s="2516"/>
      <c r="CB27" s="2516"/>
      <c r="CC27" s="2516"/>
      <c r="CD27" s="2516"/>
      <c r="CE27" s="2516"/>
      <c r="CF27" s="2516"/>
      <c r="CG27" s="2516"/>
      <c r="CH27" s="2516"/>
      <c r="CI27" s="2500"/>
      <c r="CJ27" s="2500"/>
      <c r="CK27" s="2516"/>
      <c r="CL27" s="2500"/>
      <c r="CM27" s="2500"/>
      <c r="CN27" s="2516"/>
      <c r="CO27" s="2500"/>
      <c r="CP27" s="2516"/>
      <c r="CQ27" s="2516"/>
      <c r="CR27" s="2516"/>
      <c r="CS27" s="2516"/>
      <c r="CT27" s="2516"/>
      <c r="CU27" s="2516"/>
      <c r="CV27" s="2516"/>
      <c r="CW27" s="2516"/>
      <c r="CX27" s="2516"/>
      <c r="CY27" s="2516"/>
      <c r="CZ27" s="2516"/>
      <c r="DA27" s="2516"/>
      <c r="DB27" s="2516"/>
      <c r="DC27" s="2516"/>
      <c r="DD27" s="2516"/>
      <c r="DE27" s="2516"/>
      <c r="DF27" s="2516"/>
      <c r="DG27" s="2516"/>
      <c r="DH27" s="2516"/>
      <c r="DI27" s="2516"/>
      <c r="DJ27" s="2516"/>
      <c r="DK27" s="2516"/>
      <c r="DL27" s="2516"/>
    </row>
    <row r="28" spans="1:116" s="2517" customFormat="1">
      <c r="A28" s="2492" t="s">
        <v>2263</v>
      </c>
      <c r="B28" s="2511">
        <v>3.2654353261213163</v>
      </c>
      <c r="C28" s="2511">
        <v>3.5897992254016362</v>
      </c>
      <c r="D28" s="2511">
        <v>2.6726999999999999</v>
      </c>
      <c r="E28" s="2511">
        <v>2.71</v>
      </c>
      <c r="F28" s="2511">
        <v>4.1268000000000002</v>
      </c>
      <c r="G28" s="2511">
        <v>0.89629999999999999</v>
      </c>
      <c r="H28" s="2511">
        <v>0.75</v>
      </c>
      <c r="I28" s="2511">
        <v>2.7259000000000002</v>
      </c>
      <c r="J28" s="2511">
        <v>2.46</v>
      </c>
      <c r="K28" s="2511">
        <v>0.6364510804822362</v>
      </c>
      <c r="L28" s="2511">
        <v>0.28739999999999999</v>
      </c>
      <c r="M28" s="2511">
        <v>0.39</v>
      </c>
      <c r="N28" s="2511">
        <v>1.1299999999999999</v>
      </c>
      <c r="O28" s="2511">
        <v>2.6753</v>
      </c>
      <c r="P28" s="2511">
        <v>4.8301971251968672</v>
      </c>
      <c r="Q28" s="2511">
        <v>4.4000000000000004</v>
      </c>
      <c r="R28" s="2511">
        <v>4.3062330467845928</v>
      </c>
      <c r="S28" s="2511">
        <v>4.87</v>
      </c>
      <c r="T28" s="2511">
        <v>4.1199000000000003</v>
      </c>
      <c r="U28" s="2511">
        <v>4.53</v>
      </c>
      <c r="V28" s="2511">
        <v>4.1825550203065518</v>
      </c>
      <c r="W28" s="2511">
        <v>2.9626000000000001</v>
      </c>
      <c r="X28" s="2511">
        <v>1.88</v>
      </c>
      <c r="Y28" s="2511">
        <v>1.6778837822512049</v>
      </c>
      <c r="Z28" s="2512">
        <v>1.8590457492096282</v>
      </c>
      <c r="AA28" s="2511">
        <v>1.6787000000000001</v>
      </c>
      <c r="AB28" s="2512">
        <v>1.1969024903247523</v>
      </c>
      <c r="AC28" s="2511">
        <v>2.839016408473598</v>
      </c>
      <c r="AD28" s="2511">
        <v>5.7944945932845968</v>
      </c>
      <c r="AE28" s="2511">
        <v>5.1538275562803166</v>
      </c>
      <c r="AF28" s="2511">
        <v>5.2796798269809431</v>
      </c>
      <c r="AG28" s="2511">
        <v>6.1207865018683529</v>
      </c>
      <c r="AH28" s="2511">
        <v>6.9056876664303326</v>
      </c>
      <c r="AI28" s="2511">
        <v>4.5187192718019418</v>
      </c>
      <c r="AJ28" s="2511">
        <v>1.1887814391479412</v>
      </c>
      <c r="AK28" s="2511">
        <v>1.6882129461871012</v>
      </c>
      <c r="AL28" s="2511">
        <v>4.6173710940626007</v>
      </c>
      <c r="AM28" s="2511">
        <v>2.589154460713186</v>
      </c>
      <c r="AN28" s="2511">
        <v>0.78108827465870911</v>
      </c>
      <c r="AO28" s="2511">
        <v>1.7622490321978828</v>
      </c>
      <c r="AP28" s="2511">
        <v>4.587902172601086</v>
      </c>
      <c r="AQ28" s="2511">
        <v>4.3541351930413725</v>
      </c>
      <c r="AR28" s="2511">
        <v>2.1265040008082443</v>
      </c>
      <c r="AS28" s="2511">
        <v>4.0623203194575632</v>
      </c>
      <c r="AT28" s="2511">
        <v>2.8046806924460426</v>
      </c>
      <c r="AU28" s="2511">
        <v>0.34559453310159571</v>
      </c>
      <c r="AV28" s="2511">
        <v>0.02</v>
      </c>
      <c r="AW28" s="2511">
        <v>8.2701050321366973E-2</v>
      </c>
      <c r="AX28" s="2511">
        <v>0.10538818783282233</v>
      </c>
      <c r="AY28" s="2511">
        <v>0.13902292584665743</v>
      </c>
      <c r="AZ28" s="2511">
        <v>0.10294872021182701</v>
      </c>
      <c r="BA28" s="2511">
        <v>0.14140719079261957</v>
      </c>
      <c r="BB28" s="2511">
        <v>0.57596583943702429</v>
      </c>
      <c r="BC28" s="2511">
        <v>1.2601731088716375</v>
      </c>
      <c r="BD28" s="2511">
        <v>2.0314999999999999</v>
      </c>
      <c r="BE28" s="2511">
        <v>4.12</v>
      </c>
      <c r="BF28" s="2511">
        <v>3.2117112170745541</v>
      </c>
      <c r="BG28" s="2511">
        <v>4.1223589310193738</v>
      </c>
      <c r="BH28" s="2511">
        <v>2.13</v>
      </c>
      <c r="BI28" s="2511">
        <v>4.75</v>
      </c>
      <c r="BJ28" s="2511">
        <v>4.9520318446043641</v>
      </c>
      <c r="BK28" s="2511">
        <v>4.9594291149276666</v>
      </c>
      <c r="BL28" s="2511">
        <v>4.9612328980109206</v>
      </c>
      <c r="BM28" s="2511">
        <v>4.76</v>
      </c>
      <c r="BN28" s="2511">
        <v>4.78</v>
      </c>
      <c r="BO28" s="2511">
        <v>6.56</v>
      </c>
      <c r="BP28" s="2511">
        <v>6.99</v>
      </c>
      <c r="BQ28" s="2511">
        <v>6.99</v>
      </c>
      <c r="BR28" s="2511">
        <v>7.01</v>
      </c>
      <c r="BS28" s="2511">
        <v>6.992068185213566</v>
      </c>
      <c r="BT28" s="2511">
        <v>8.0218625338168916</v>
      </c>
      <c r="BU28" s="2511">
        <v>8.5</v>
      </c>
      <c r="BV28" s="2511">
        <v>8.4970646521399953</v>
      </c>
      <c r="BW28" s="2511">
        <v>8.4970646521399953</v>
      </c>
      <c r="BX28" s="2511">
        <v>7.9621780291429545</v>
      </c>
      <c r="BY28" s="2511">
        <v>7.484409518586796</v>
      </c>
      <c r="BZ28" s="2511">
        <v>5.2752339108489279</v>
      </c>
      <c r="CA28" s="2511">
        <v>7.18249157995945</v>
      </c>
      <c r="CB28" s="2511">
        <v>7.0045953445280329</v>
      </c>
      <c r="CC28" s="2511">
        <v>7.0060844845420061</v>
      </c>
      <c r="CD28" s="2511">
        <v>6.6758262141521287</v>
      </c>
      <c r="CE28" s="2511">
        <v>2.9822601805987938</v>
      </c>
      <c r="CF28" s="2511">
        <v>5.9074263443659092</v>
      </c>
      <c r="CG28" s="2511">
        <v>5.8636707603162321</v>
      </c>
      <c r="CH28" s="2511">
        <v>2.2429999999999999</v>
      </c>
      <c r="CI28" s="2511">
        <v>3.4327477570760698</v>
      </c>
      <c r="CJ28" s="2511">
        <v>2.0436230095046337</v>
      </c>
      <c r="CK28" s="2511">
        <v>2.8260849730143218</v>
      </c>
      <c r="CL28" s="2511">
        <v>3.0358239075931239</v>
      </c>
      <c r="CM28" s="2511">
        <v>2.9230262103360558</v>
      </c>
      <c r="CN28" s="2511">
        <v>3.0729153872377162</v>
      </c>
      <c r="CO28" s="2511">
        <v>2.8775104937553637</v>
      </c>
      <c r="CP28" s="2511">
        <v>2.9528615560408218</v>
      </c>
      <c r="CQ28" s="2511">
        <v>2.9888243327781123</v>
      </c>
      <c r="CR28" s="2511">
        <v>2.9929999999999999</v>
      </c>
      <c r="CS28" s="2511">
        <v>2.9979</v>
      </c>
      <c r="CT28" s="2511">
        <v>2.9960023473053892</v>
      </c>
      <c r="CU28" s="2511">
        <v>2.9027511554770311</v>
      </c>
      <c r="CV28" s="2511">
        <v>2.9936721493670886</v>
      </c>
      <c r="CW28" s="2511">
        <v>2.9992999999999999</v>
      </c>
      <c r="CX28" s="2511">
        <v>3</v>
      </c>
      <c r="CY28" s="2511">
        <v>3</v>
      </c>
      <c r="CZ28" s="2511">
        <v>3</v>
      </c>
      <c r="DA28" s="2511">
        <v>2.9996999999999998</v>
      </c>
      <c r="DB28" s="2511">
        <v>2.9922</v>
      </c>
      <c r="DC28" s="2511">
        <v>2.9630000000000001</v>
      </c>
      <c r="DD28" s="2511">
        <v>2.7492046029070996</v>
      </c>
      <c r="DE28" s="2511">
        <v>2.7484999999999999</v>
      </c>
      <c r="DF28" s="2511">
        <v>2.75</v>
      </c>
      <c r="DG28" s="2511">
        <v>2.75</v>
      </c>
      <c r="DH28" s="2511">
        <v>2.7409946370967737</v>
      </c>
      <c r="DI28" s="2511">
        <v>2.75</v>
      </c>
      <c r="DJ28" s="2511">
        <v>2.75</v>
      </c>
      <c r="DK28" s="2511">
        <v>2.6928000000000001</v>
      </c>
      <c r="DL28" s="2511">
        <v>2.75</v>
      </c>
    </row>
    <row r="29" spans="1:116">
      <c r="A29" s="2492" t="s">
        <v>2264</v>
      </c>
      <c r="B29" s="2511">
        <v>3.3</v>
      </c>
      <c r="C29" s="2511">
        <v>3.46</v>
      </c>
      <c r="D29" s="2511">
        <v>3.74</v>
      </c>
      <c r="E29" s="2511">
        <v>3.98</v>
      </c>
      <c r="F29" s="2511">
        <v>4.7</v>
      </c>
      <c r="G29" s="2511">
        <v>5.04</v>
      </c>
      <c r="H29" s="2511">
        <v>5.0843628028065915</v>
      </c>
      <c r="I29" s="2511">
        <v>5.51</v>
      </c>
      <c r="J29" s="2511">
        <v>5.91</v>
      </c>
      <c r="K29" s="2511">
        <v>6.15</v>
      </c>
      <c r="L29" s="2511">
        <v>6.25</v>
      </c>
      <c r="M29" s="2511">
        <v>6.19</v>
      </c>
      <c r="N29" s="2511">
        <v>6.17</v>
      </c>
      <c r="O29" s="2511">
        <v>6.1</v>
      </c>
      <c r="P29" s="2511">
        <v>6.17</v>
      </c>
      <c r="Q29" s="2511">
        <v>6.21</v>
      </c>
      <c r="R29" s="2511">
        <v>6.38</v>
      </c>
      <c r="S29" s="2511">
        <v>6.45</v>
      </c>
      <c r="T29" s="2511">
        <v>6.64</v>
      </c>
      <c r="U29" s="2511">
        <v>6.6100840639480261</v>
      </c>
      <c r="V29" s="2511">
        <v>6.61</v>
      </c>
      <c r="W29" s="2513">
        <v>6.49</v>
      </c>
      <c r="X29" s="2513">
        <v>6.3993076371430346</v>
      </c>
      <c r="Y29" s="2513">
        <v>6.3</v>
      </c>
      <c r="Z29" s="2518">
        <v>6.57</v>
      </c>
      <c r="AA29" s="2513">
        <v>6.61</v>
      </c>
      <c r="AB29" s="2518">
        <v>6.6161021257179744</v>
      </c>
      <c r="AC29" s="2513">
        <v>6.72</v>
      </c>
      <c r="AD29" s="2513">
        <v>6.67</v>
      </c>
      <c r="AE29" s="2513">
        <v>6.6185755122047922</v>
      </c>
      <c r="AF29" s="2513">
        <v>6.6710907987025889</v>
      </c>
      <c r="AG29" s="2513">
        <v>6.67</v>
      </c>
      <c r="AH29" s="2513">
        <v>6.6352719667952442</v>
      </c>
      <c r="AI29" s="2513">
        <v>6.60176688176995</v>
      </c>
      <c r="AJ29" s="2513">
        <v>6.7657105159902322</v>
      </c>
      <c r="AK29" s="2513">
        <v>6.7969344556380094</v>
      </c>
      <c r="AL29" s="2513">
        <v>6.7528365303814386</v>
      </c>
      <c r="AM29" s="2513">
        <v>6.812104227644717</v>
      </c>
      <c r="AN29" s="2513">
        <v>6.7990752801041694</v>
      </c>
      <c r="AO29" s="2513">
        <v>6.786162197889281</v>
      </c>
      <c r="AP29" s="2513">
        <v>6.7800412401803731</v>
      </c>
      <c r="AQ29" s="2513">
        <v>6.7732241274743972</v>
      </c>
      <c r="AR29" s="2513">
        <v>6.7445847855517354</v>
      </c>
      <c r="AS29" s="2513">
        <v>6.4431100717597527</v>
      </c>
      <c r="AT29" s="2513">
        <v>6.1706504902350536</v>
      </c>
      <c r="AU29" s="2513">
        <v>6.0117202188965875</v>
      </c>
      <c r="AV29" s="2513">
        <v>5.7671504362585431</v>
      </c>
      <c r="AW29" s="2513">
        <v>5.605723681566924</v>
      </c>
      <c r="AX29" s="2513">
        <v>5.4485346781296711</v>
      </c>
      <c r="AY29" s="2513">
        <v>5.3083686809997035</v>
      </c>
      <c r="AZ29" s="2513">
        <v>5.1433643034573233</v>
      </c>
      <c r="BA29" s="2513">
        <v>5.000981577404195</v>
      </c>
      <c r="BB29" s="2511">
        <v>4.8643516895826258</v>
      </c>
      <c r="BC29" s="2511">
        <v>4.7646465856273448</v>
      </c>
      <c r="BD29" s="2511">
        <v>4.79</v>
      </c>
      <c r="BE29" s="2511">
        <v>4.8099999999999996</v>
      </c>
      <c r="BF29" s="2511">
        <v>4.72</v>
      </c>
      <c r="BG29" s="2511">
        <v>4.6500000000000004</v>
      </c>
      <c r="BH29" s="2511">
        <v>4.76</v>
      </c>
      <c r="BI29" s="2511">
        <v>4.92</v>
      </c>
      <c r="BJ29" s="2511">
        <v>5.4272512703314533</v>
      </c>
      <c r="BK29" s="2511">
        <v>5.8</v>
      </c>
      <c r="BL29" s="2511">
        <v>6.2406371789029338</v>
      </c>
      <c r="BM29" s="2511">
        <v>6.3672618620484949</v>
      </c>
      <c r="BN29" s="2511">
        <v>6.49</v>
      </c>
      <c r="BO29" s="2511">
        <v>6.93</v>
      </c>
      <c r="BP29" s="2511">
        <v>7.11</v>
      </c>
      <c r="BQ29" s="2511">
        <v>7.25</v>
      </c>
      <c r="BR29" s="2511">
        <v>7.34</v>
      </c>
      <c r="BS29" s="2511">
        <v>7.4065960507324</v>
      </c>
      <c r="BT29" s="2511">
        <v>7.6373473426779883</v>
      </c>
      <c r="BU29" s="2511">
        <v>7.8057588495833068</v>
      </c>
      <c r="BV29" s="2511">
        <v>8.1564657988665061</v>
      </c>
      <c r="BW29" s="2511">
        <v>8.3195105687519515</v>
      </c>
      <c r="BX29" s="2511">
        <v>8.4596475239991538</v>
      </c>
      <c r="BY29" s="2511">
        <v>8.5077644149471325</v>
      </c>
      <c r="BZ29" s="2513">
        <v>8.4057994980988742</v>
      </c>
      <c r="CA29" s="2511">
        <v>8.3745465808195618</v>
      </c>
      <c r="CB29" s="2511">
        <v>8.2623320480725457</v>
      </c>
      <c r="CC29" s="2511">
        <v>8.0835413762715014</v>
      </c>
      <c r="CD29" s="2511">
        <v>7.9935794016801145</v>
      </c>
      <c r="CE29" s="2511">
        <v>7.8602755862174645</v>
      </c>
      <c r="CF29" s="2511">
        <v>8.0049743526081194</v>
      </c>
      <c r="CG29" s="2511">
        <v>8.06</v>
      </c>
      <c r="CH29" s="2511">
        <v>7.899868047397173</v>
      </c>
      <c r="CI29" s="2511">
        <v>7.7648574209079166</v>
      </c>
      <c r="CJ29" s="2511">
        <v>7.62</v>
      </c>
      <c r="CK29" s="2511">
        <v>7.32</v>
      </c>
      <c r="CL29" s="2511">
        <v>7.01</v>
      </c>
      <c r="CM29" s="2511">
        <v>6.7421096391547941</v>
      </c>
      <c r="CN29" s="2511">
        <v>6.53</v>
      </c>
      <c r="CO29" s="2511">
        <v>6.35</v>
      </c>
      <c r="CP29" s="2511">
        <v>6.1726216840492079</v>
      </c>
      <c r="CQ29" s="2511">
        <v>5.7731872039276091</v>
      </c>
      <c r="CR29" s="2511">
        <v>5.6577825771861567</v>
      </c>
      <c r="CS29" s="2511">
        <v>5.5312441960276661</v>
      </c>
      <c r="CT29" s="2511">
        <v>5.2373561538016666</v>
      </c>
      <c r="CU29" s="2511">
        <v>5.0129354574339917</v>
      </c>
      <c r="CV29" s="2511">
        <v>4.780908646976548</v>
      </c>
      <c r="CW29" s="2511">
        <v>4.7521509335564662</v>
      </c>
      <c r="CX29" s="2511">
        <v>4.6222000684059878</v>
      </c>
      <c r="CY29" s="2511">
        <v>4.5399343175759643</v>
      </c>
      <c r="CZ29" s="2511">
        <v>4.4499923840877784</v>
      </c>
      <c r="DA29" s="2511">
        <v>4.3720316025386099</v>
      </c>
      <c r="DB29" s="2511">
        <v>4.2946961539083643</v>
      </c>
      <c r="DC29" s="2511">
        <v>4.1909426956063296</v>
      </c>
      <c r="DD29" s="2511">
        <v>4.015412981449491</v>
      </c>
      <c r="DE29" s="2511">
        <v>3.9627673369850474</v>
      </c>
      <c r="DF29" s="2511">
        <v>3.8528151668117374</v>
      </c>
      <c r="DG29" s="2511">
        <v>3.7431717329478724</v>
      </c>
      <c r="DH29" s="2511">
        <v>3.6612251970214276</v>
      </c>
      <c r="DI29" s="2511">
        <v>3.5621877432001683</v>
      </c>
      <c r="DJ29" s="2511">
        <v>3.5052065488406976</v>
      </c>
      <c r="DK29" s="2511">
        <v>3.4474375408232159</v>
      </c>
      <c r="DL29" s="2511">
        <v>3.3950232665271676</v>
      </c>
    </row>
    <row r="30" spans="1:116">
      <c r="A30" s="2492" t="s">
        <v>2265</v>
      </c>
      <c r="B30" s="2511">
        <v>8.6199999999999992</v>
      </c>
      <c r="C30" s="2511">
        <v>8.8800000000000008</v>
      </c>
      <c r="D30" s="2511">
        <v>9.11</v>
      </c>
      <c r="E30" s="2511">
        <v>9.31</v>
      </c>
      <c r="F30" s="2511">
        <v>10.119999999999999</v>
      </c>
      <c r="G30" s="2511">
        <v>10.6</v>
      </c>
      <c r="H30" s="2511">
        <v>10.768996824709188</v>
      </c>
      <c r="I30" s="2511">
        <v>10.69</v>
      </c>
      <c r="J30" s="2511">
        <v>11.29</v>
      </c>
      <c r="K30" s="2511">
        <v>11.33</v>
      </c>
      <c r="L30" s="2511">
        <v>11.68</v>
      </c>
      <c r="M30" s="2511">
        <v>11.78</v>
      </c>
      <c r="N30" s="2511">
        <v>11.1</v>
      </c>
      <c r="O30" s="2497">
        <v>11.64</v>
      </c>
      <c r="P30" s="2497">
        <v>11.25</v>
      </c>
      <c r="Q30" s="2497">
        <v>11.79</v>
      </c>
      <c r="R30" s="2497">
        <v>11.9</v>
      </c>
      <c r="S30" s="2511">
        <v>11.96</v>
      </c>
      <c r="T30" s="2511">
        <v>12.1</v>
      </c>
      <c r="U30" s="2511">
        <v>12.317973192508507</v>
      </c>
      <c r="V30" s="2511">
        <v>12.42</v>
      </c>
      <c r="W30" s="2513">
        <v>12.47</v>
      </c>
      <c r="X30" s="2513">
        <v>12.474039051717256</v>
      </c>
      <c r="Y30" s="2513">
        <v>12.31</v>
      </c>
      <c r="Z30" s="2518">
        <v>12.26</v>
      </c>
      <c r="AA30" s="2513">
        <v>12.26</v>
      </c>
      <c r="AB30" s="2518">
        <v>12.322112864374549</v>
      </c>
      <c r="AC30" s="2513">
        <v>12.29</v>
      </c>
      <c r="AD30" s="2513">
        <v>12.34</v>
      </c>
      <c r="AE30" s="2513">
        <v>12.331042666436183</v>
      </c>
      <c r="AF30" s="2513">
        <v>12.275943576148686</v>
      </c>
      <c r="AG30" s="2513">
        <v>12.23</v>
      </c>
      <c r="AH30" s="2513">
        <v>12.199304661279438</v>
      </c>
      <c r="AI30" s="2513">
        <v>12.134092700177552</v>
      </c>
      <c r="AJ30" s="2513">
        <v>12.084038186426156</v>
      </c>
      <c r="AK30" s="2513">
        <v>11.965903360305679</v>
      </c>
      <c r="AL30" s="2513">
        <v>11.98479244278075</v>
      </c>
      <c r="AM30" s="2513">
        <v>12.073929961045465</v>
      </c>
      <c r="AN30" s="2513">
        <v>11.932860907827484</v>
      </c>
      <c r="AO30" s="2513">
        <v>11.938543027385922</v>
      </c>
      <c r="AP30" s="2513">
        <v>11.93890115549449</v>
      </c>
      <c r="AQ30" s="2513">
        <v>11.795105403448739</v>
      </c>
      <c r="AR30" s="2513">
        <v>11.771392780728133</v>
      </c>
      <c r="AS30" s="2513">
        <v>10.987853651584457</v>
      </c>
      <c r="AT30" s="2513">
        <v>10.426250629386633</v>
      </c>
      <c r="AU30" s="2513">
        <v>10.109165203675886</v>
      </c>
      <c r="AV30" s="2513">
        <v>10.466635724383908</v>
      </c>
      <c r="AW30" s="2513">
        <v>10.178098954428284</v>
      </c>
      <c r="AX30" s="2513">
        <v>9.8318649812907015</v>
      </c>
      <c r="AY30" s="2513">
        <v>9.517731632300432</v>
      </c>
      <c r="AZ30" s="2513">
        <v>9.3697289946410578</v>
      </c>
      <c r="BA30" s="2513">
        <v>9.0942202201108095</v>
      </c>
      <c r="BB30" s="2511">
        <v>8.8912745435893399</v>
      </c>
      <c r="BC30" s="2511">
        <v>8.7276050942080641</v>
      </c>
      <c r="BD30" s="2511">
        <v>8.61</v>
      </c>
      <c r="BE30" s="2511">
        <v>8.5299999999999994</v>
      </c>
      <c r="BF30" s="2511">
        <v>8.4600000000000009</v>
      </c>
      <c r="BG30" s="2511">
        <v>8.4600000000000009</v>
      </c>
      <c r="BH30" s="2511">
        <v>8.48</v>
      </c>
      <c r="BI30" s="2511">
        <v>8.57</v>
      </c>
      <c r="BJ30" s="2511">
        <v>8.69</v>
      </c>
      <c r="BK30" s="2511">
        <v>9.02</v>
      </c>
      <c r="BL30" s="2511">
        <v>9.2931225909120396</v>
      </c>
      <c r="BM30" s="2511">
        <v>9.4402244568434135</v>
      </c>
      <c r="BN30" s="2511">
        <v>10.31</v>
      </c>
      <c r="BO30" s="2511">
        <v>10.6</v>
      </c>
      <c r="BP30" s="2511">
        <v>10.78</v>
      </c>
      <c r="BQ30" s="2511">
        <v>11.42</v>
      </c>
      <c r="BR30" s="2511">
        <v>11.54</v>
      </c>
      <c r="BS30" s="2511">
        <v>11.620299693912473</v>
      </c>
      <c r="BT30" s="2511">
        <v>11.9352313050618</v>
      </c>
      <c r="BU30" s="2511">
        <v>12.060672464651923</v>
      </c>
      <c r="BV30" s="2511">
        <v>12.186941726100326</v>
      </c>
      <c r="BW30" s="2511">
        <v>12.649630175408365</v>
      </c>
      <c r="BX30" s="2511">
        <v>12.735165389766548</v>
      </c>
      <c r="BY30" s="2511">
        <v>12.78585747325813</v>
      </c>
      <c r="BZ30" s="2513">
        <v>13.0333481903709</v>
      </c>
      <c r="CA30" s="2511">
        <v>13.034284933532549</v>
      </c>
      <c r="CB30" s="2511">
        <v>12.839437652453611</v>
      </c>
      <c r="CC30" s="2511">
        <v>12.649870217159112</v>
      </c>
      <c r="CD30" s="2511">
        <v>12.534739692054348</v>
      </c>
      <c r="CE30" s="2511">
        <v>12.2968211469067</v>
      </c>
      <c r="CF30" s="2511">
        <v>12.243697262021449</v>
      </c>
      <c r="CG30" s="2511">
        <v>12.23</v>
      </c>
      <c r="CH30" s="2511">
        <v>12.10897667218951</v>
      </c>
      <c r="CI30" s="2511">
        <v>11.95612012774439</v>
      </c>
      <c r="CJ30" s="2511">
        <v>11.85</v>
      </c>
      <c r="CK30" s="2511">
        <v>11.38</v>
      </c>
      <c r="CL30" s="2511">
        <v>11.08</v>
      </c>
      <c r="CM30" s="2511">
        <v>10.775240061849351</v>
      </c>
      <c r="CN30" s="2511">
        <v>10.55</v>
      </c>
      <c r="CO30" s="2511">
        <v>10.34</v>
      </c>
      <c r="CP30" s="2511">
        <v>10.154948961007413</v>
      </c>
      <c r="CQ30" s="2511">
        <v>9.9340099482150723</v>
      </c>
      <c r="CR30" s="2511">
        <v>9.6819707561813946</v>
      </c>
      <c r="CS30" s="2511">
        <v>9.5213623138278116</v>
      </c>
      <c r="CT30" s="2511">
        <v>9.3337851291244238</v>
      </c>
      <c r="CU30" s="2511">
        <v>9.0706822686876922</v>
      </c>
      <c r="CV30" s="2511">
        <v>8.8968826638385803</v>
      </c>
      <c r="CW30" s="2511">
        <v>8.6921667278712587</v>
      </c>
      <c r="CX30" s="2511">
        <v>8.5450129605434491</v>
      </c>
      <c r="CY30" s="2511">
        <v>8.4015833654817484</v>
      </c>
      <c r="CZ30" s="2519">
        <v>8.2192154261003925</v>
      </c>
      <c r="DA30" s="2511">
        <v>8.1067716867788207</v>
      </c>
      <c r="DB30" s="2511">
        <v>7.99369434046947</v>
      </c>
      <c r="DC30" s="2511">
        <v>7.8511803276959151</v>
      </c>
      <c r="DD30" s="2511">
        <v>7.7559166396523276</v>
      </c>
      <c r="DE30" s="2511">
        <v>7.6613713721345196</v>
      </c>
      <c r="DF30" s="2511">
        <v>7.5024243155472119</v>
      </c>
      <c r="DG30" s="2511">
        <v>7.3764448884056746</v>
      </c>
      <c r="DH30" s="2511">
        <v>7.2616553752745681</v>
      </c>
      <c r="DI30" s="2511">
        <v>7.1168971166891186</v>
      </c>
      <c r="DJ30" s="2511">
        <v>7.0002724400907486</v>
      </c>
      <c r="DK30" s="2511">
        <v>6.8971129639818844</v>
      </c>
      <c r="DL30" s="2519">
        <v>6.7668598154736532</v>
      </c>
    </row>
    <row r="31" spans="1:116" ht="16.5" thickBot="1">
      <c r="A31" s="2492" t="s">
        <v>2266</v>
      </c>
      <c r="B31" s="2520">
        <v>6.43</v>
      </c>
      <c r="C31" s="2520">
        <v>6.55</v>
      </c>
      <c r="D31" s="2520">
        <v>6.78</v>
      </c>
      <c r="E31" s="2520">
        <v>7.1</v>
      </c>
      <c r="F31" s="2520">
        <v>7.8</v>
      </c>
      <c r="G31" s="2520">
        <v>8.3000000000000007</v>
      </c>
      <c r="H31" s="2520">
        <v>8.6</v>
      </c>
      <c r="I31" s="2520">
        <v>9</v>
      </c>
      <c r="J31" s="2520">
        <v>9.4</v>
      </c>
      <c r="K31" s="2520">
        <v>9.89</v>
      </c>
      <c r="L31" s="2520">
        <v>9.67</v>
      </c>
      <c r="M31" s="2520">
        <v>10.130000000000001</v>
      </c>
      <c r="N31" s="2520">
        <v>10.08</v>
      </c>
      <c r="O31" s="2520">
        <v>10.11</v>
      </c>
      <c r="P31" s="2520">
        <v>9.8699999999999992</v>
      </c>
      <c r="Q31" s="2520">
        <v>9.94</v>
      </c>
      <c r="R31" s="2520">
        <v>10.19</v>
      </c>
      <c r="S31" s="2520">
        <v>10.36</v>
      </c>
      <c r="T31" s="2520">
        <v>10.4</v>
      </c>
      <c r="U31" s="2520">
        <v>10.32</v>
      </c>
      <c r="V31" s="2520">
        <v>10.41</v>
      </c>
      <c r="W31" s="2513">
        <v>10.47</v>
      </c>
      <c r="X31" s="2513">
        <v>10.119999999999999</v>
      </c>
      <c r="Y31" s="2513">
        <v>10.029999999999999</v>
      </c>
      <c r="Z31" s="2518">
        <v>10.23</v>
      </c>
      <c r="AA31" s="2513">
        <v>10.210000000000001</v>
      </c>
      <c r="AB31" s="2518">
        <v>10.3</v>
      </c>
      <c r="AC31" s="2513">
        <v>9.8000000000000007</v>
      </c>
      <c r="AD31" s="2513">
        <v>9.69</v>
      </c>
      <c r="AE31" s="2513">
        <v>9.65</v>
      </c>
      <c r="AF31" s="2513">
        <v>9.64</v>
      </c>
      <c r="AG31" s="2513">
        <v>9.5894974304395255</v>
      </c>
      <c r="AH31" s="2513">
        <v>9.4796379999999996</v>
      </c>
      <c r="AI31" s="2513">
        <v>9.5652932561843897</v>
      </c>
      <c r="AJ31" s="2513">
        <v>9.4547594819898606</v>
      </c>
      <c r="AK31" s="2513">
        <v>9.5279797654207865</v>
      </c>
      <c r="AL31" s="2513">
        <v>9.5638687499999993</v>
      </c>
      <c r="AM31" s="2513">
        <v>9.5</v>
      </c>
      <c r="AN31" s="2513">
        <v>9.4647699060531565</v>
      </c>
      <c r="AO31" s="2513">
        <v>9.4327912959906328</v>
      </c>
      <c r="AP31" s="2513">
        <v>9.4531177329610987</v>
      </c>
      <c r="AQ31" s="2513">
        <v>9.4520602603713133</v>
      </c>
      <c r="AR31" s="2513">
        <v>9.3605305329798512</v>
      </c>
      <c r="AS31" s="2513">
        <v>8.9575083042526007</v>
      </c>
      <c r="AT31" s="2513">
        <v>8.6625455891258891</v>
      </c>
      <c r="AU31" s="2513">
        <v>8.5048589199702214</v>
      </c>
      <c r="AV31" s="2513">
        <v>8.0839937488962672</v>
      </c>
      <c r="AW31" s="2513">
        <v>7.8336111428311135</v>
      </c>
      <c r="AX31" s="2513">
        <v>7.7349848742244127</v>
      </c>
      <c r="AY31" s="2513">
        <v>7.5651528590317003</v>
      </c>
      <c r="AZ31" s="2513">
        <v>7.3632620325038927</v>
      </c>
      <c r="BA31" s="2513">
        <v>7.18</v>
      </c>
      <c r="BB31" s="2511">
        <v>6.9718357360598722</v>
      </c>
      <c r="BC31" s="2511">
        <v>6.84</v>
      </c>
      <c r="BD31" s="2511">
        <v>6.9</v>
      </c>
      <c r="BE31" s="2511">
        <v>6.83</v>
      </c>
      <c r="BF31" s="2511">
        <v>6.66</v>
      </c>
      <c r="BG31" s="2511">
        <v>6.66</v>
      </c>
      <c r="BH31" s="2511">
        <v>6.71</v>
      </c>
      <c r="BI31" s="2511">
        <v>6.89</v>
      </c>
      <c r="BJ31" s="2511">
        <v>7.5702518351583477</v>
      </c>
      <c r="BK31" s="2511">
        <v>7.82</v>
      </c>
      <c r="BL31" s="2511">
        <v>8.246662922188067</v>
      </c>
      <c r="BM31" s="2511">
        <v>8.4249284549153085</v>
      </c>
      <c r="BN31" s="2511">
        <v>8.5299999999999994</v>
      </c>
      <c r="BO31" s="2511">
        <v>8.98</v>
      </c>
      <c r="BP31" s="2511">
        <v>9.17</v>
      </c>
      <c r="BQ31" s="2511">
        <v>9.3000000000000007</v>
      </c>
      <c r="BR31" s="2511">
        <v>9.39</v>
      </c>
      <c r="BS31" s="2511">
        <v>9.5417696777585999</v>
      </c>
      <c r="BT31" s="2511">
        <v>9.716983741172184</v>
      </c>
      <c r="BU31" s="2511">
        <v>10.005106428718225</v>
      </c>
      <c r="BV31" s="2511">
        <v>10.344957282097605</v>
      </c>
      <c r="BW31" s="2511">
        <v>10.597351812859308</v>
      </c>
      <c r="BX31" s="2511">
        <v>10.693651046404524</v>
      </c>
      <c r="BY31" s="2511">
        <v>10.913824406250901</v>
      </c>
      <c r="BZ31" s="2513">
        <v>10.724862279815689</v>
      </c>
      <c r="CA31" s="2511">
        <v>10.637530583279201</v>
      </c>
      <c r="CB31" s="2511">
        <v>10.479652097888163</v>
      </c>
      <c r="CC31" s="2511">
        <v>10.274045903906298</v>
      </c>
      <c r="CD31" s="2511">
        <v>10.182070387705506</v>
      </c>
      <c r="CE31" s="2511">
        <v>10.025933752681521</v>
      </c>
      <c r="CF31" s="2511">
        <v>10.108775285196501</v>
      </c>
      <c r="CG31" s="2511">
        <v>10.14</v>
      </c>
      <c r="CH31" s="2511">
        <v>9.936143148935539</v>
      </c>
      <c r="CI31" s="2511">
        <v>9.7409077249972764</v>
      </c>
      <c r="CJ31" s="2511">
        <v>9.6415728407501007</v>
      </c>
      <c r="CK31" s="2511">
        <v>9.3485437859895271</v>
      </c>
      <c r="CL31" s="2511">
        <v>9.0553354181792258</v>
      </c>
      <c r="CM31" s="2511">
        <v>8.7663053065741892</v>
      </c>
      <c r="CN31" s="2511">
        <v>8.5107613534740452</v>
      </c>
      <c r="CO31" s="2511">
        <v>8.3381844552224287</v>
      </c>
      <c r="CP31" s="2511">
        <v>8.1723718087766741</v>
      </c>
      <c r="CQ31" s="2511">
        <v>8.0045287833450143</v>
      </c>
      <c r="CR31" s="2511">
        <v>7.6112183943613321</v>
      </c>
      <c r="CS31" s="2511">
        <v>7.4854740407322238</v>
      </c>
      <c r="CT31" s="2511">
        <v>7.287561768605455</v>
      </c>
      <c r="CU31" s="2511">
        <v>7.02</v>
      </c>
      <c r="CV31" s="2511">
        <v>6.818919733963023</v>
      </c>
      <c r="CW31" s="2511">
        <v>6.6489548872306896</v>
      </c>
      <c r="CX31" s="2511">
        <v>6.4626901701802399</v>
      </c>
      <c r="CY31" s="2511">
        <v>6.3383089219908584</v>
      </c>
      <c r="CZ31" s="2511">
        <v>6.2889711602476979</v>
      </c>
      <c r="DA31" s="2511">
        <v>6.1673769392769504</v>
      </c>
      <c r="DB31" s="2511">
        <v>6.0881709673215152</v>
      </c>
      <c r="DC31" s="2511">
        <v>6.0220467999899494</v>
      </c>
      <c r="DD31" s="2511">
        <v>5.7849189904499605</v>
      </c>
      <c r="DE31" s="2511">
        <v>5.7166407803993682</v>
      </c>
      <c r="DF31" s="2511">
        <v>5.5644566472694672</v>
      </c>
      <c r="DG31" s="2511">
        <v>5.4412489363111067</v>
      </c>
      <c r="DH31" s="2511">
        <v>5.3832636655591575</v>
      </c>
      <c r="DI31" s="2511">
        <v>5.2919990286006895</v>
      </c>
      <c r="DJ31" s="2511">
        <v>5.1235017504325988</v>
      </c>
      <c r="DK31" s="2511">
        <v>5.1009502334840571</v>
      </c>
      <c r="DL31" s="2511">
        <v>5.0573325298793961</v>
      </c>
    </row>
    <row r="32" spans="1:116" ht="16.5" thickTop="1">
      <c r="A32" s="2498" t="s">
        <v>2267</v>
      </c>
      <c r="B32" s="2499"/>
      <c r="C32" s="2499"/>
      <c r="D32" s="2499"/>
      <c r="E32" s="2499"/>
      <c r="F32" s="2500"/>
      <c r="G32" s="2500"/>
      <c r="H32" s="2500"/>
      <c r="I32" s="2500"/>
      <c r="J32" s="2500"/>
      <c r="K32" s="2500"/>
      <c r="L32" s="2500"/>
      <c r="M32" s="2500"/>
      <c r="N32" s="2500"/>
      <c r="O32" s="2500"/>
      <c r="P32" s="2500"/>
      <c r="Q32" s="2500"/>
      <c r="R32" s="2500"/>
      <c r="S32" s="2500"/>
      <c r="T32" s="2500"/>
      <c r="U32" s="2500"/>
      <c r="V32" s="2500"/>
      <c r="W32" s="2500"/>
      <c r="X32" s="2500"/>
      <c r="Y32" s="2500"/>
      <c r="Z32" s="2501"/>
      <c r="AA32" s="2500"/>
      <c r="AB32" s="2501"/>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0"/>
      <c r="BE32" s="2500"/>
      <c r="BF32" s="2500"/>
      <c r="BG32" s="2500"/>
      <c r="BH32" s="2500"/>
      <c r="BI32" s="2500"/>
      <c r="BJ32" s="2500"/>
      <c r="BK32" s="2500"/>
      <c r="BL32" s="2500"/>
      <c r="BM32" s="2500"/>
      <c r="BN32" s="2500"/>
      <c r="BO32" s="2500"/>
      <c r="BP32" s="2500"/>
      <c r="BQ32" s="2500"/>
      <c r="BR32" s="2500"/>
      <c r="BS32" s="2500"/>
      <c r="BT32" s="2500"/>
      <c r="BU32" s="2500"/>
      <c r="BV32" s="2500"/>
      <c r="BW32" s="2500"/>
      <c r="BX32" s="2500"/>
      <c r="BY32" s="2500"/>
      <c r="BZ32" s="2500"/>
      <c r="CA32" s="2500"/>
      <c r="CB32" s="2500"/>
      <c r="CC32" s="2500"/>
      <c r="CD32" s="2500"/>
      <c r="CE32" s="2500"/>
      <c r="CF32" s="2500"/>
      <c r="CG32" s="2500"/>
      <c r="CH32" s="2500"/>
      <c r="CI32" s="2500"/>
      <c r="CJ32" s="2500"/>
      <c r="CK32" s="2500"/>
      <c r="CL32" s="2500"/>
      <c r="CM32" s="2500"/>
      <c r="CN32" s="2500"/>
      <c r="CO32" s="2500"/>
      <c r="CP32" s="2500"/>
      <c r="CQ32" s="2500"/>
      <c r="CR32" s="2500"/>
      <c r="CS32" s="2500"/>
      <c r="CT32" s="2500"/>
      <c r="CU32" s="2500"/>
      <c r="CV32" s="2500"/>
      <c r="CW32" s="2500"/>
      <c r="CX32" s="2500"/>
      <c r="CY32" s="2500"/>
      <c r="CZ32" s="2500"/>
      <c r="DA32" s="2500"/>
      <c r="DB32" s="2500"/>
      <c r="DC32" s="2500"/>
      <c r="DD32" s="2500"/>
      <c r="DE32" s="2500"/>
      <c r="DF32" s="2500"/>
      <c r="DG32" s="2500"/>
      <c r="DH32" s="2500"/>
      <c r="DI32" s="2500"/>
      <c r="DJ32" s="2500"/>
      <c r="DK32" s="2500"/>
      <c r="DL32" s="2500"/>
    </row>
    <row r="33" spans="1:116">
      <c r="A33" s="2492" t="s">
        <v>2264</v>
      </c>
      <c r="B33" s="2521"/>
      <c r="C33" s="2521"/>
      <c r="D33" s="2521"/>
      <c r="E33" s="2521"/>
      <c r="F33" s="2521"/>
      <c r="G33" s="2521"/>
      <c r="H33" s="2521"/>
      <c r="I33" s="2521"/>
      <c r="J33" s="2521"/>
      <c r="K33" s="2521"/>
      <c r="L33" s="2521"/>
      <c r="M33" s="2521"/>
      <c r="N33" s="2521"/>
      <c r="O33" s="2521"/>
      <c r="P33" s="2521"/>
      <c r="Q33" s="2521"/>
      <c r="R33" s="2521"/>
      <c r="S33" s="2521"/>
      <c r="T33" s="2521"/>
      <c r="U33" s="2521"/>
      <c r="V33" s="2521"/>
      <c r="W33" s="2511"/>
      <c r="X33" s="2511"/>
      <c r="Y33" s="2511"/>
      <c r="Z33" s="2512"/>
      <c r="AA33" s="2511"/>
      <c r="AB33" s="2512"/>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v>9.449038641225485</v>
      </c>
      <c r="CE33" s="2511">
        <v>9.1444833872998625</v>
      </c>
      <c r="CF33" s="2511">
        <v>9.2839196853919717</v>
      </c>
      <c r="CG33" s="2511">
        <v>9.4274945226523297</v>
      </c>
      <c r="CH33" s="2511">
        <v>9.3562914455078268</v>
      </c>
      <c r="CI33" s="2511">
        <v>9.1078273616889209</v>
      </c>
      <c r="CJ33" s="2511">
        <v>8.7899999999999991</v>
      </c>
      <c r="CK33" s="2511">
        <v>8.5500000000000007</v>
      </c>
      <c r="CL33" s="2511">
        <v>8.26</v>
      </c>
      <c r="CM33" s="2511">
        <v>7.9277898025290297</v>
      </c>
      <c r="CN33" s="2511">
        <v>7.58</v>
      </c>
      <c r="CO33" s="2511">
        <v>7.31</v>
      </c>
      <c r="CP33" s="2511">
        <v>7.0683678560448895</v>
      </c>
      <c r="CQ33" s="2511">
        <v>6.6269928863733147</v>
      </c>
      <c r="CR33" s="2511">
        <v>6.4589238354938789</v>
      </c>
      <c r="CS33" s="2511">
        <v>6.3144134299156294</v>
      </c>
      <c r="CT33" s="2511">
        <v>5.9440322089490589</v>
      </c>
      <c r="CU33" s="2511">
        <v>5.8342374817292315</v>
      </c>
      <c r="CV33" s="2511">
        <v>5.7534626377047431</v>
      </c>
      <c r="CW33" s="2511">
        <v>5.5551691667221883</v>
      </c>
      <c r="CX33" s="2511">
        <v>5.4121636161403019</v>
      </c>
      <c r="CY33" s="2511">
        <v>5.3196910964980466</v>
      </c>
      <c r="CZ33" s="2511">
        <v>5.215050312648593</v>
      </c>
      <c r="DA33" s="2511">
        <v>5.1091927261320444</v>
      </c>
      <c r="DB33" s="2511">
        <v>5.0195337154534494</v>
      </c>
      <c r="DC33" s="2511">
        <v>4.8816382469696018</v>
      </c>
      <c r="DD33" s="2511">
        <v>4.6670348503444128</v>
      </c>
      <c r="DE33" s="2511">
        <v>4.5772785277775352</v>
      </c>
      <c r="DF33" s="2511">
        <v>4.4457030551851</v>
      </c>
      <c r="DG33" s="2511">
        <v>4.3183523057121551</v>
      </c>
      <c r="DH33" s="2511">
        <v>4.2112355329924345</v>
      </c>
      <c r="DI33" s="2511">
        <v>4.0632896105371525</v>
      </c>
      <c r="DJ33" s="2511">
        <v>3.9669481903874986</v>
      </c>
      <c r="DK33" s="2511">
        <v>3.8816557041212993</v>
      </c>
      <c r="DL33" s="2511">
        <v>3.7749256048860116</v>
      </c>
    </row>
    <row r="34" spans="1:116">
      <c r="A34" s="2492" t="s">
        <v>2265</v>
      </c>
      <c r="B34" s="2521"/>
      <c r="C34" s="2521"/>
      <c r="D34" s="2521"/>
      <c r="E34" s="2521"/>
      <c r="F34" s="2521"/>
      <c r="G34" s="2521"/>
      <c r="H34" s="2521"/>
      <c r="I34" s="2521"/>
      <c r="J34" s="2521"/>
      <c r="K34" s="2521"/>
      <c r="L34" s="2521"/>
      <c r="M34" s="2521"/>
      <c r="N34" s="2521"/>
      <c r="O34" s="2521"/>
      <c r="P34" s="2521"/>
      <c r="Q34" s="2521"/>
      <c r="R34" s="2521"/>
      <c r="S34" s="2521"/>
      <c r="T34" s="2521"/>
      <c r="U34" s="2521"/>
      <c r="V34" s="2521"/>
      <c r="W34" s="2513"/>
      <c r="X34" s="2513"/>
      <c r="Y34" s="2513"/>
      <c r="Z34" s="2518"/>
      <c r="AA34" s="2513"/>
      <c r="AB34" s="2518"/>
      <c r="AC34" s="2513"/>
      <c r="AD34" s="2513"/>
      <c r="AE34" s="2513"/>
      <c r="AF34" s="2513"/>
      <c r="AG34" s="2513"/>
      <c r="AH34" s="2513"/>
      <c r="AI34" s="2513"/>
      <c r="AJ34" s="2513"/>
      <c r="AK34" s="2513"/>
      <c r="AL34" s="2513"/>
      <c r="AM34" s="2513"/>
      <c r="AN34" s="2513"/>
      <c r="AO34" s="2513"/>
      <c r="AP34" s="2513"/>
      <c r="AQ34" s="2513"/>
      <c r="AR34" s="2513"/>
      <c r="AS34" s="2513"/>
      <c r="AT34" s="2513"/>
      <c r="AU34" s="2513"/>
      <c r="AV34" s="2513"/>
      <c r="AW34" s="2513"/>
      <c r="AX34" s="2513"/>
      <c r="AY34" s="2513"/>
      <c r="AZ34" s="2513"/>
      <c r="BA34" s="2513"/>
      <c r="BB34" s="2511"/>
      <c r="BC34" s="2511"/>
      <c r="BD34" s="2511"/>
      <c r="BE34" s="2511"/>
      <c r="BF34" s="2511"/>
      <c r="BG34" s="2511"/>
      <c r="BH34" s="2511"/>
      <c r="BI34" s="2511"/>
      <c r="BJ34" s="2511"/>
      <c r="BK34" s="2511"/>
      <c r="BL34" s="2511"/>
      <c r="BM34" s="2511"/>
      <c r="BN34" s="2511"/>
      <c r="BO34" s="2511"/>
      <c r="BP34" s="2511"/>
      <c r="BQ34" s="2511"/>
      <c r="BR34" s="2511"/>
      <c r="BS34" s="2511"/>
      <c r="BT34" s="2511"/>
      <c r="BU34" s="2511"/>
      <c r="BV34" s="2511"/>
      <c r="BW34" s="2511"/>
      <c r="BX34" s="2511"/>
      <c r="BY34" s="2511"/>
      <c r="BZ34" s="2513"/>
      <c r="CA34" s="2511"/>
      <c r="CB34" s="2511"/>
      <c r="CC34" s="2511"/>
      <c r="CD34" s="2511">
        <v>14.471460059556753</v>
      </c>
      <c r="CE34" s="2511">
        <v>14.103797316628189</v>
      </c>
      <c r="CF34" s="2511">
        <v>13.882522727852981</v>
      </c>
      <c r="CG34" s="2511">
        <v>13.992257702470644</v>
      </c>
      <c r="CH34" s="2511">
        <v>13.909522625599969</v>
      </c>
      <c r="CI34" s="2511">
        <v>13.704951865091333</v>
      </c>
      <c r="CJ34" s="2511">
        <v>13.39</v>
      </c>
      <c r="CK34" s="2511">
        <v>13.14</v>
      </c>
      <c r="CL34" s="2511">
        <v>12.85</v>
      </c>
      <c r="CM34" s="2511">
        <v>12.51575372259909</v>
      </c>
      <c r="CN34" s="2511">
        <v>12.17</v>
      </c>
      <c r="CO34" s="2511">
        <v>11.89</v>
      </c>
      <c r="CP34" s="2511">
        <v>11.6302394948451</v>
      </c>
      <c r="CQ34" s="2511">
        <v>11.339346166924008</v>
      </c>
      <c r="CR34" s="2511">
        <v>11.07398561044767</v>
      </c>
      <c r="CS34" s="2511">
        <v>10.886355327093865</v>
      </c>
      <c r="CT34" s="2511">
        <v>10.628653970051621</v>
      </c>
      <c r="CU34" s="2511">
        <v>10.425580623524521</v>
      </c>
      <c r="CV34" s="2511">
        <v>10.258456513530049</v>
      </c>
      <c r="CW34" s="2511">
        <v>10.099664500131887</v>
      </c>
      <c r="CX34" s="2511">
        <v>9.8993430348959315</v>
      </c>
      <c r="CY34" s="2511">
        <v>9.7765382489294126</v>
      </c>
      <c r="CZ34" s="2519">
        <v>9.5896214712536736</v>
      </c>
      <c r="DA34" s="2511">
        <v>9.446702353708698</v>
      </c>
      <c r="DB34" s="2511">
        <v>9.4014658420023878</v>
      </c>
      <c r="DC34" s="2511">
        <v>8.9513858508368607</v>
      </c>
      <c r="DD34" s="2511">
        <v>9.0935306438185712</v>
      </c>
      <c r="DE34" s="2511">
        <v>8.9546589937141068</v>
      </c>
      <c r="DF34" s="2511">
        <v>8.7684863422201005</v>
      </c>
      <c r="DG34" s="2511">
        <v>8.66</v>
      </c>
      <c r="DH34" s="2511">
        <v>8.4854284160164433</v>
      </c>
      <c r="DI34" s="2511">
        <v>8.3381009879998125</v>
      </c>
      <c r="DJ34" s="2511">
        <v>8.295180330513789</v>
      </c>
      <c r="DK34" s="2511">
        <v>8.1622366584728869</v>
      </c>
      <c r="DL34" s="2519">
        <v>7.9629958463903412</v>
      </c>
    </row>
    <row r="35" spans="1:116">
      <c r="A35" s="2492" t="s">
        <v>2266</v>
      </c>
      <c r="B35" s="2521"/>
      <c r="C35" s="2521"/>
      <c r="D35" s="2521"/>
      <c r="E35" s="2521"/>
      <c r="F35" s="2521"/>
      <c r="G35" s="2521"/>
      <c r="H35" s="2521"/>
      <c r="I35" s="2521"/>
      <c r="J35" s="2521"/>
      <c r="K35" s="2521"/>
      <c r="L35" s="2521"/>
      <c r="M35" s="2521"/>
      <c r="N35" s="2521"/>
      <c r="O35" s="2521"/>
      <c r="P35" s="2521"/>
      <c r="Q35" s="2521"/>
      <c r="R35" s="2521"/>
      <c r="S35" s="2521"/>
      <c r="T35" s="2521"/>
      <c r="U35" s="2521"/>
      <c r="V35" s="2521"/>
      <c r="W35" s="2513"/>
      <c r="X35" s="2513"/>
      <c r="Y35" s="2513"/>
      <c r="Z35" s="2518"/>
      <c r="AA35" s="2513"/>
      <c r="AB35" s="2518"/>
      <c r="AC35" s="2513"/>
      <c r="AD35" s="2513"/>
      <c r="AE35" s="2513"/>
      <c r="AF35" s="2513"/>
      <c r="AG35" s="2513"/>
      <c r="AH35" s="2513"/>
      <c r="AI35" s="2513"/>
      <c r="AJ35" s="2513"/>
      <c r="AK35" s="2513"/>
      <c r="AL35" s="2513"/>
      <c r="AM35" s="2513"/>
      <c r="AN35" s="2513"/>
      <c r="AO35" s="2513"/>
      <c r="AP35" s="2513"/>
      <c r="AQ35" s="2513"/>
      <c r="AR35" s="2513"/>
      <c r="AS35" s="2513"/>
      <c r="AT35" s="2513"/>
      <c r="AU35" s="2513"/>
      <c r="AV35" s="2513"/>
      <c r="AW35" s="2513"/>
      <c r="AX35" s="2513"/>
      <c r="AY35" s="2513"/>
      <c r="AZ35" s="2513"/>
      <c r="BA35" s="2513"/>
      <c r="BB35" s="2511"/>
      <c r="BC35" s="2511"/>
      <c r="BD35" s="2511"/>
      <c r="BE35" s="2511"/>
      <c r="BF35" s="2511"/>
      <c r="BG35" s="2511"/>
      <c r="BH35" s="2511"/>
      <c r="BI35" s="2511"/>
      <c r="BJ35" s="2511"/>
      <c r="BK35" s="2511"/>
      <c r="BL35" s="2511"/>
      <c r="BM35" s="2511"/>
      <c r="BN35" s="2511"/>
      <c r="BO35" s="2511"/>
      <c r="BP35" s="2511"/>
      <c r="BQ35" s="2511"/>
      <c r="BR35" s="2511"/>
      <c r="BS35" s="2511"/>
      <c r="BT35" s="2511"/>
      <c r="BU35" s="2511"/>
      <c r="BV35" s="2511"/>
      <c r="BW35" s="2511"/>
      <c r="BX35" s="2511"/>
      <c r="BY35" s="2511"/>
      <c r="BZ35" s="2513"/>
      <c r="CA35" s="2511"/>
      <c r="CB35" s="2511"/>
      <c r="CC35" s="2511"/>
      <c r="CD35" s="2511">
        <v>12.46836694220822</v>
      </c>
      <c r="CE35" s="2511">
        <v>12.15286422278073</v>
      </c>
      <c r="CF35" s="2511">
        <v>11.873333529359499</v>
      </c>
      <c r="CG35" s="2511">
        <v>12.124524237072793</v>
      </c>
      <c r="CH35" s="2511">
        <v>12.295801674692822</v>
      </c>
      <c r="CI35" s="2511">
        <v>12.00232170018265</v>
      </c>
      <c r="CJ35" s="2511">
        <v>11.635665179841935</v>
      </c>
      <c r="CK35" s="2511">
        <v>11.487593218292091</v>
      </c>
      <c r="CL35" s="2511">
        <v>11.129106279453024</v>
      </c>
      <c r="CM35" s="2511">
        <v>10.705960293703543</v>
      </c>
      <c r="CN35" s="2511">
        <v>10.408001177104925</v>
      </c>
      <c r="CO35" s="2511">
        <v>10.149373290159534</v>
      </c>
      <c r="CP35" s="2511">
        <v>9.962768429515398</v>
      </c>
      <c r="CQ35" s="2511">
        <v>9.714279034996979</v>
      </c>
      <c r="CR35" s="2511">
        <v>9.2819879800544669</v>
      </c>
      <c r="CS35" s="2511">
        <v>9.1517680709162033</v>
      </c>
      <c r="CT35" s="2511">
        <v>9.1299388663601828</v>
      </c>
      <c r="CU35" s="2511">
        <v>8.961603822313446</v>
      </c>
      <c r="CV35" s="2511">
        <v>8.6500319420358807</v>
      </c>
      <c r="CW35" s="2511">
        <v>8.6137196696599307</v>
      </c>
      <c r="CX35" s="2511">
        <v>8.5238902754035735</v>
      </c>
      <c r="CY35" s="2511">
        <v>8.4224527183667313</v>
      </c>
      <c r="CZ35" s="2511">
        <v>8.3445477615940931</v>
      </c>
      <c r="DA35" s="2511">
        <v>8.2420735229173516</v>
      </c>
      <c r="DB35" s="2511">
        <v>8.2862434817027886</v>
      </c>
      <c r="DC35" s="2511">
        <v>8.0336593457309338</v>
      </c>
      <c r="DD35" s="2511">
        <v>7.2780295456073079</v>
      </c>
      <c r="DE35" s="2511">
        <v>8.0947998394015421</v>
      </c>
      <c r="DF35" s="2511">
        <v>7.9156911968367201</v>
      </c>
      <c r="DG35" s="2511">
        <v>7.7364715878817796</v>
      </c>
      <c r="DH35" s="2511">
        <v>7.6</v>
      </c>
      <c r="DI35" s="2511">
        <v>7.5989881344525045</v>
      </c>
      <c r="DJ35" s="2511">
        <v>7.1890713135467799</v>
      </c>
      <c r="DK35" s="2511">
        <v>7.1670777100882965</v>
      </c>
      <c r="DL35" s="2511">
        <v>7.3588374196583954</v>
      </c>
    </row>
    <row r="36" spans="1:116">
      <c r="A36" s="2498" t="s">
        <v>2268</v>
      </c>
      <c r="B36" s="2499"/>
      <c r="C36" s="2499"/>
      <c r="D36" s="2499"/>
      <c r="E36" s="2499"/>
      <c r="F36" s="2500"/>
      <c r="G36" s="2500"/>
      <c r="H36" s="2500"/>
      <c r="I36" s="2500"/>
      <c r="J36" s="2500"/>
      <c r="K36" s="2500"/>
      <c r="L36" s="2500"/>
      <c r="M36" s="2500"/>
      <c r="N36" s="2500"/>
      <c r="O36" s="2500"/>
      <c r="P36" s="2500"/>
      <c r="Q36" s="2500"/>
      <c r="R36" s="2500"/>
      <c r="S36" s="2500"/>
      <c r="T36" s="2500"/>
      <c r="U36" s="2500"/>
      <c r="V36" s="2500"/>
      <c r="W36" s="2500"/>
      <c r="X36" s="2500"/>
      <c r="Y36" s="2500"/>
      <c r="Z36" s="2501"/>
      <c r="AA36" s="2500"/>
      <c r="AB36" s="2501"/>
      <c r="AC36" s="2500"/>
      <c r="AD36" s="2500"/>
      <c r="AE36" s="2500"/>
      <c r="AF36" s="2500"/>
      <c r="AG36" s="2500"/>
      <c r="AH36" s="2500"/>
      <c r="AI36" s="2500"/>
      <c r="AJ36" s="2500"/>
      <c r="AK36" s="2500"/>
      <c r="AL36" s="2500"/>
      <c r="AM36" s="2500"/>
      <c r="AN36" s="2500"/>
      <c r="AO36" s="2500"/>
      <c r="AP36" s="2500"/>
      <c r="AQ36" s="2500"/>
      <c r="AR36" s="2500"/>
      <c r="AS36" s="2500"/>
      <c r="AT36" s="2500"/>
      <c r="AU36" s="2500"/>
      <c r="AV36" s="2500"/>
      <c r="AW36" s="2500"/>
      <c r="AX36" s="2500"/>
      <c r="AY36" s="2500"/>
      <c r="AZ36" s="2500"/>
      <c r="BA36" s="2500"/>
      <c r="BB36" s="2500"/>
      <c r="BC36" s="2500"/>
      <c r="BD36" s="2500"/>
      <c r="BE36" s="2500"/>
      <c r="BF36" s="2500"/>
      <c r="BG36" s="2500"/>
      <c r="BH36" s="2500"/>
      <c r="BI36" s="2500"/>
      <c r="BJ36" s="2500"/>
      <c r="BK36" s="2500"/>
      <c r="BL36" s="2500"/>
      <c r="BM36" s="2500"/>
      <c r="BN36" s="2500"/>
      <c r="BO36" s="2500"/>
      <c r="BP36" s="2500"/>
      <c r="BQ36" s="2500"/>
      <c r="BR36" s="2500"/>
      <c r="BS36" s="2500"/>
      <c r="BT36" s="2500"/>
      <c r="BU36" s="2500"/>
      <c r="BV36" s="2500"/>
      <c r="BW36" s="2500"/>
      <c r="BX36" s="2500"/>
      <c r="BY36" s="2500"/>
      <c r="BZ36" s="2500"/>
      <c r="CA36" s="2500"/>
      <c r="CB36" s="2500"/>
      <c r="CC36" s="2500"/>
      <c r="CD36" s="2500"/>
      <c r="CE36" s="2500"/>
      <c r="CF36" s="2500"/>
      <c r="CG36" s="2500"/>
      <c r="CH36" s="2500"/>
      <c r="CI36" s="2500"/>
      <c r="CJ36" s="2500"/>
      <c r="CK36" s="2500"/>
      <c r="CL36" s="2500"/>
      <c r="CM36" s="2500"/>
      <c r="CN36" s="2500"/>
      <c r="CO36" s="2500"/>
      <c r="CP36" s="2500"/>
      <c r="CQ36" s="2500"/>
      <c r="CR36" s="2500"/>
      <c r="CS36" s="2500"/>
      <c r="CT36" s="2500"/>
      <c r="CU36" s="2500"/>
      <c r="CV36" s="2500"/>
      <c r="CW36" s="2500"/>
      <c r="CX36" s="2500"/>
      <c r="CY36" s="2500"/>
      <c r="CZ36" s="2500"/>
      <c r="DA36" s="2500"/>
      <c r="DB36" s="2500"/>
      <c r="DC36" s="2500"/>
      <c r="DD36" s="2500"/>
      <c r="DE36" s="2500"/>
      <c r="DF36" s="2500"/>
      <c r="DG36" s="2500"/>
      <c r="DH36" s="2500"/>
      <c r="DI36" s="2500"/>
      <c r="DJ36" s="2500"/>
      <c r="DK36" s="2500"/>
      <c r="DL36" s="2500"/>
    </row>
    <row r="37" spans="1:116">
      <c r="A37" s="2492" t="s">
        <v>2264</v>
      </c>
      <c r="B37" s="2521"/>
      <c r="C37" s="2521"/>
      <c r="D37" s="2521"/>
      <c r="E37" s="2521"/>
      <c r="F37" s="2521"/>
      <c r="G37" s="2521"/>
      <c r="H37" s="2521"/>
      <c r="I37" s="2521"/>
      <c r="J37" s="2521"/>
      <c r="K37" s="2521"/>
      <c r="L37" s="2521"/>
      <c r="M37" s="2521"/>
      <c r="N37" s="2521"/>
      <c r="O37" s="2521"/>
      <c r="P37" s="2521"/>
      <c r="Q37" s="2521"/>
      <c r="R37" s="2521"/>
      <c r="S37" s="2521"/>
      <c r="T37" s="2521"/>
      <c r="U37" s="2521"/>
      <c r="V37" s="2521"/>
      <c r="W37" s="2513"/>
      <c r="X37" s="2513"/>
      <c r="Y37" s="2513"/>
      <c r="Z37" s="2518"/>
      <c r="AA37" s="2513"/>
      <c r="AB37" s="2518"/>
      <c r="AC37" s="2513"/>
      <c r="AD37" s="2513"/>
      <c r="AE37" s="2513"/>
      <c r="AF37" s="2513"/>
      <c r="AG37" s="2513"/>
      <c r="AH37" s="2513"/>
      <c r="AI37" s="2513"/>
      <c r="AJ37" s="2513"/>
      <c r="AK37" s="2513"/>
      <c r="AL37" s="2513"/>
      <c r="AM37" s="2513"/>
      <c r="AN37" s="2513"/>
      <c r="AO37" s="2513"/>
      <c r="AP37" s="2513"/>
      <c r="AQ37" s="2513"/>
      <c r="AR37" s="2513"/>
      <c r="AS37" s="2513"/>
      <c r="AT37" s="2513"/>
      <c r="AU37" s="2513"/>
      <c r="AV37" s="2513"/>
      <c r="AW37" s="2513"/>
      <c r="AX37" s="2513"/>
      <c r="AY37" s="2513"/>
      <c r="AZ37" s="2513"/>
      <c r="BA37" s="2513"/>
      <c r="BB37" s="2511"/>
      <c r="BC37" s="2511"/>
      <c r="BD37" s="2511"/>
      <c r="BE37" s="2511"/>
      <c r="BF37" s="2511"/>
      <c r="BG37" s="2511"/>
      <c r="BH37" s="2511"/>
      <c r="BI37" s="2511"/>
      <c r="BJ37" s="2511"/>
      <c r="BK37" s="2511"/>
      <c r="BL37" s="2511"/>
      <c r="BM37" s="2511"/>
      <c r="BN37" s="2511"/>
      <c r="BO37" s="2511"/>
      <c r="BP37" s="2511"/>
      <c r="BQ37" s="2511"/>
      <c r="BR37" s="2511"/>
      <c r="BS37" s="2511"/>
      <c r="BT37" s="2511"/>
      <c r="BU37" s="2511"/>
      <c r="BV37" s="2511"/>
      <c r="BW37" s="2511"/>
      <c r="BX37" s="2511"/>
      <c r="BY37" s="2511"/>
      <c r="BZ37" s="2513"/>
      <c r="CA37" s="2511"/>
      <c r="CB37" s="2511"/>
      <c r="CC37" s="2511"/>
      <c r="CD37" s="2511">
        <v>10.180347239430048</v>
      </c>
      <c r="CE37" s="2511">
        <v>9.7906259883571387</v>
      </c>
      <c r="CF37" s="2511">
        <v>10.130719300962113</v>
      </c>
      <c r="CG37" s="2511">
        <v>10.274565503625855</v>
      </c>
      <c r="CH37" s="2511">
        <v>10.194331730294147</v>
      </c>
      <c r="CI37" s="2511">
        <v>10.018639089937198</v>
      </c>
      <c r="CJ37" s="2511">
        <v>9.85</v>
      </c>
      <c r="CK37" s="2511">
        <v>9.6199999999999992</v>
      </c>
      <c r="CL37" s="2511">
        <v>9.4499999999999993</v>
      </c>
      <c r="CM37" s="2511">
        <v>9.1332116617502539</v>
      </c>
      <c r="CN37" s="2511">
        <v>8.82</v>
      </c>
      <c r="CO37" s="2511">
        <v>8.5500000000000007</v>
      </c>
      <c r="CP37" s="2511">
        <v>8.2784701693014409</v>
      </c>
      <c r="CQ37" s="2511">
        <v>7.9341725586268286</v>
      </c>
      <c r="CR37" s="2511">
        <v>7.7146523693858944</v>
      </c>
      <c r="CS37" s="2511">
        <v>7.5548915910094987</v>
      </c>
      <c r="CT37" s="2511">
        <v>7.2126401753699465</v>
      </c>
      <c r="CU37" s="2511">
        <v>7.1831056144237335</v>
      </c>
      <c r="CV37" s="2511">
        <v>6.7011175288145077</v>
      </c>
      <c r="CW37" s="2511">
        <v>6.6581800112654639</v>
      </c>
      <c r="CX37" s="2511">
        <v>6.4656147570796332</v>
      </c>
      <c r="CY37" s="2511">
        <v>6.357503194209122</v>
      </c>
      <c r="CZ37" s="2511">
        <v>6.2362938672155543</v>
      </c>
      <c r="DA37" s="2511">
        <v>6.1522692601179383</v>
      </c>
      <c r="DB37" s="2511">
        <v>6.0865800908723289</v>
      </c>
      <c r="DC37" s="2511">
        <v>6.0085011934757677</v>
      </c>
      <c r="DD37" s="2511">
        <v>5.852550871020318</v>
      </c>
      <c r="DE37" s="2511">
        <v>5.7270058398364112</v>
      </c>
      <c r="DF37" s="2511">
        <v>5.6225194764379971</v>
      </c>
      <c r="DG37" s="2511">
        <v>5.4709920506821401</v>
      </c>
      <c r="DH37" s="2511">
        <v>5.3081693019063003</v>
      </c>
      <c r="DI37" s="2511">
        <v>5.1700933727869662</v>
      </c>
      <c r="DJ37" s="2511">
        <v>5.0054909584099407</v>
      </c>
      <c r="DK37" s="2511">
        <v>4.8646901755856478</v>
      </c>
      <c r="DL37" s="2511">
        <v>4.7419644165276935</v>
      </c>
    </row>
    <row r="38" spans="1:116">
      <c r="A38" s="2492" t="s">
        <v>2265</v>
      </c>
      <c r="B38" s="2521"/>
      <c r="C38" s="2521"/>
      <c r="D38" s="2521"/>
      <c r="E38" s="2521"/>
      <c r="F38" s="2521"/>
      <c r="G38" s="2521"/>
      <c r="H38" s="2521"/>
      <c r="I38" s="2521"/>
      <c r="J38" s="2521"/>
      <c r="K38" s="2521"/>
      <c r="L38" s="2521"/>
      <c r="M38" s="2521"/>
      <c r="N38" s="2521"/>
      <c r="O38" s="2521"/>
      <c r="P38" s="2521"/>
      <c r="Q38" s="2521"/>
      <c r="R38" s="2521"/>
      <c r="S38" s="2521"/>
      <c r="T38" s="2521"/>
      <c r="U38" s="2521"/>
      <c r="V38" s="2521"/>
      <c r="W38" s="2513"/>
      <c r="X38" s="2513"/>
      <c r="Y38" s="2513"/>
      <c r="Z38" s="2518"/>
      <c r="AA38" s="2513"/>
      <c r="AB38" s="2518"/>
      <c r="AC38" s="2513"/>
      <c r="AD38" s="2513"/>
      <c r="AE38" s="2513"/>
      <c r="AF38" s="2513"/>
      <c r="AG38" s="2513"/>
      <c r="AH38" s="2513"/>
      <c r="AI38" s="2513"/>
      <c r="AJ38" s="2513"/>
      <c r="AK38" s="2513"/>
      <c r="AL38" s="2513"/>
      <c r="AM38" s="2513"/>
      <c r="AN38" s="2513"/>
      <c r="AO38" s="2513"/>
      <c r="AP38" s="2513"/>
      <c r="AQ38" s="2513"/>
      <c r="AR38" s="2513"/>
      <c r="AS38" s="2513"/>
      <c r="AT38" s="2513"/>
      <c r="AU38" s="2513"/>
      <c r="AV38" s="2513"/>
      <c r="AW38" s="2513"/>
      <c r="AX38" s="2513"/>
      <c r="AY38" s="2513"/>
      <c r="AZ38" s="2513"/>
      <c r="BA38" s="2513"/>
      <c r="BB38" s="2511"/>
      <c r="BC38" s="2511"/>
      <c r="BD38" s="2511"/>
      <c r="BE38" s="2511"/>
      <c r="BF38" s="2511"/>
      <c r="BG38" s="2511"/>
      <c r="BH38" s="2511"/>
      <c r="BI38" s="2511"/>
      <c r="BJ38" s="2511"/>
      <c r="BK38" s="2511"/>
      <c r="BL38" s="2511"/>
      <c r="BM38" s="2511"/>
      <c r="BN38" s="2511"/>
      <c r="BO38" s="2511"/>
      <c r="BP38" s="2511"/>
      <c r="BQ38" s="2511"/>
      <c r="BR38" s="2511"/>
      <c r="BS38" s="2511"/>
      <c r="BT38" s="2511"/>
      <c r="BU38" s="2511"/>
      <c r="BV38" s="2511"/>
      <c r="BW38" s="2511"/>
      <c r="BX38" s="2511"/>
      <c r="BY38" s="2511"/>
      <c r="BZ38" s="2513"/>
      <c r="CA38" s="2511"/>
      <c r="CB38" s="2511"/>
      <c r="CC38" s="2511"/>
      <c r="CD38" s="2511">
        <v>15.057103955984637</v>
      </c>
      <c r="CE38" s="2511">
        <v>14.815451945733306</v>
      </c>
      <c r="CF38" s="2511">
        <v>14.659403100068458</v>
      </c>
      <c r="CG38" s="2511">
        <v>14.683790952217278</v>
      </c>
      <c r="CH38" s="2511">
        <v>14.614069231893465</v>
      </c>
      <c r="CI38" s="2511">
        <v>14.479968074099208</v>
      </c>
      <c r="CJ38" s="2511">
        <v>14.3</v>
      </c>
      <c r="CK38" s="2511">
        <v>14.091943708038459</v>
      </c>
      <c r="CL38" s="2511">
        <v>13.93</v>
      </c>
      <c r="CM38" s="2511">
        <v>13.612344338639529</v>
      </c>
      <c r="CN38" s="2511">
        <v>13.36</v>
      </c>
      <c r="CO38" s="2511">
        <v>13.11</v>
      </c>
      <c r="CP38" s="2511">
        <v>12.847983339606616</v>
      </c>
      <c r="CQ38" s="2511">
        <v>12.545392816023336</v>
      </c>
      <c r="CR38" s="2511">
        <v>12.317882349539955</v>
      </c>
      <c r="CS38" s="2511">
        <v>12.138972118638252</v>
      </c>
      <c r="CT38" s="2511">
        <v>11.862086309535423</v>
      </c>
      <c r="CU38" s="2511">
        <v>11.701875101090643</v>
      </c>
      <c r="CV38" s="2511">
        <v>11.482292164040656</v>
      </c>
      <c r="CW38" s="2511">
        <v>11.101334422863353</v>
      </c>
      <c r="CX38" s="2511">
        <v>10.879508611750854</v>
      </c>
      <c r="CY38" s="2511">
        <v>10.534925473575612</v>
      </c>
      <c r="CZ38" s="2519">
        <v>10.40238956305681</v>
      </c>
      <c r="DA38" s="2511">
        <v>10.306111808806072</v>
      </c>
      <c r="DB38" s="2511">
        <v>10.218251353104675</v>
      </c>
      <c r="DC38" s="2511">
        <v>10.21666359644777</v>
      </c>
      <c r="DD38" s="2511">
        <v>9.983814778912901</v>
      </c>
      <c r="DE38" s="2511">
        <v>10.187030557218867</v>
      </c>
      <c r="DF38" s="2511">
        <v>10.181332353742782</v>
      </c>
      <c r="DG38" s="2511">
        <v>10.048331791579329</v>
      </c>
      <c r="DH38" s="2511">
        <v>9.9095928716259962</v>
      </c>
      <c r="DI38" s="2511">
        <v>9.7275975349699841</v>
      </c>
      <c r="DJ38" s="2511">
        <v>9.5629453931484214</v>
      </c>
      <c r="DK38" s="2511">
        <v>9.4125534102496538</v>
      </c>
      <c r="DL38" s="2519">
        <v>9.2608018492777937</v>
      </c>
    </row>
    <row r="39" spans="1:116">
      <c r="A39" s="2492" t="s">
        <v>2266</v>
      </c>
      <c r="B39" s="2521"/>
      <c r="C39" s="2521"/>
      <c r="D39" s="2521"/>
      <c r="E39" s="2521"/>
      <c r="F39" s="2521"/>
      <c r="G39" s="2521"/>
      <c r="H39" s="2521"/>
      <c r="I39" s="2521"/>
      <c r="J39" s="2521"/>
      <c r="K39" s="2521"/>
      <c r="L39" s="2521"/>
      <c r="M39" s="2521"/>
      <c r="N39" s="2521"/>
      <c r="O39" s="2521"/>
      <c r="P39" s="2521"/>
      <c r="Q39" s="2521"/>
      <c r="R39" s="2521"/>
      <c r="S39" s="2521"/>
      <c r="T39" s="2521"/>
      <c r="U39" s="2521"/>
      <c r="V39" s="2521"/>
      <c r="W39" s="2513"/>
      <c r="X39" s="2513"/>
      <c r="Y39" s="2513"/>
      <c r="Z39" s="2518"/>
      <c r="AA39" s="2513"/>
      <c r="AB39" s="2518"/>
      <c r="AC39" s="2513"/>
      <c r="AD39" s="2513"/>
      <c r="AE39" s="2513"/>
      <c r="AF39" s="2513"/>
      <c r="AG39" s="2513"/>
      <c r="AH39" s="2513"/>
      <c r="AI39" s="2513"/>
      <c r="AJ39" s="2513"/>
      <c r="AK39" s="2513"/>
      <c r="AL39" s="2513"/>
      <c r="AM39" s="2513"/>
      <c r="AN39" s="2513"/>
      <c r="AO39" s="2513"/>
      <c r="AP39" s="2513"/>
      <c r="AQ39" s="2513"/>
      <c r="AR39" s="2513"/>
      <c r="AS39" s="2513"/>
      <c r="AT39" s="2513"/>
      <c r="AU39" s="2513"/>
      <c r="AV39" s="2513"/>
      <c r="AW39" s="2513"/>
      <c r="AX39" s="2513"/>
      <c r="AY39" s="2513"/>
      <c r="AZ39" s="2513"/>
      <c r="BA39" s="2513"/>
      <c r="BB39" s="2511"/>
      <c r="BC39" s="2511"/>
      <c r="BD39" s="2511"/>
      <c r="BE39" s="2511"/>
      <c r="BF39" s="2511"/>
      <c r="BG39" s="2511"/>
      <c r="BH39" s="2511"/>
      <c r="BI39" s="2511"/>
      <c r="BJ39" s="2511"/>
      <c r="BK39" s="2511"/>
      <c r="BL39" s="2511"/>
      <c r="BM39" s="2511"/>
      <c r="BN39" s="2511"/>
      <c r="BO39" s="2511"/>
      <c r="BP39" s="2511"/>
      <c r="BQ39" s="2511"/>
      <c r="BR39" s="2511"/>
      <c r="BS39" s="2511"/>
      <c r="BT39" s="2511"/>
      <c r="BU39" s="2511"/>
      <c r="BV39" s="2511"/>
      <c r="BW39" s="2511"/>
      <c r="BX39" s="2511"/>
      <c r="BY39" s="2511"/>
      <c r="BZ39" s="2513"/>
      <c r="CA39" s="2511"/>
      <c r="CB39" s="2511"/>
      <c r="CC39" s="2511"/>
      <c r="CD39" s="2511">
        <v>13.554390326160709</v>
      </c>
      <c r="CE39" s="2511">
        <v>13.407032608850189</v>
      </c>
      <c r="CF39" s="2511">
        <v>13.281126734952274</v>
      </c>
      <c r="CG39" s="2511">
        <v>13.522226003738178</v>
      </c>
      <c r="CH39" s="2511">
        <v>13.65061895773378</v>
      </c>
      <c r="CI39" s="2511">
        <v>13.325730621689249</v>
      </c>
      <c r="CJ39" s="2511">
        <v>13.13870677256244</v>
      </c>
      <c r="CK39" s="2511">
        <v>12.768024342720985</v>
      </c>
      <c r="CL39" s="2511">
        <v>12.701945948053918</v>
      </c>
      <c r="CM39" s="2511">
        <v>12.332918791499619</v>
      </c>
      <c r="CN39" s="2511">
        <v>12.017639702204912</v>
      </c>
      <c r="CO39" s="2511">
        <v>11.607999461412751</v>
      </c>
      <c r="CP39" s="2511">
        <v>11.463053618703155</v>
      </c>
      <c r="CQ39" s="2511">
        <v>11.205109493249475</v>
      </c>
      <c r="CR39" s="2511">
        <v>10.753237937663934</v>
      </c>
      <c r="CS39" s="2511">
        <v>10.647968086215807</v>
      </c>
      <c r="CT39" s="2511">
        <v>10.345364410438966</v>
      </c>
      <c r="CU39" s="2511">
        <v>10.029071852715539</v>
      </c>
      <c r="CV39" s="2511">
        <v>9.7696120908724122</v>
      </c>
      <c r="CW39" s="2511">
        <v>9.5021745763067251</v>
      </c>
      <c r="CX39" s="2511">
        <v>9.390837773428597</v>
      </c>
      <c r="CY39" s="2511">
        <v>9.3152209174061191</v>
      </c>
      <c r="CZ39" s="2511">
        <v>9.1679721577582658</v>
      </c>
      <c r="DA39" s="2511">
        <v>9.1064783288250517</v>
      </c>
      <c r="DB39" s="2511">
        <v>9.0235415395923777</v>
      </c>
      <c r="DC39" s="2511">
        <v>8.966186872021666</v>
      </c>
      <c r="DD39" s="2511">
        <v>8.8740594237289656</v>
      </c>
      <c r="DE39" s="2511">
        <v>8.7674094137354253</v>
      </c>
      <c r="DF39" s="2511">
        <v>8.4787721589377405</v>
      </c>
      <c r="DG39" s="2511">
        <v>8.3943309321581747</v>
      </c>
      <c r="DH39" s="2511">
        <v>8.1872001375242043</v>
      </c>
      <c r="DI39" s="2511">
        <v>7.9763880234370914</v>
      </c>
      <c r="DJ39" s="2511">
        <v>7.8943876542991651</v>
      </c>
      <c r="DK39" s="2511">
        <v>7.68</v>
      </c>
      <c r="DL39" s="2511">
        <v>7.4786438414731267</v>
      </c>
    </row>
    <row r="40" spans="1:116" ht="16.5" thickBot="1">
      <c r="A40" s="2522" t="s">
        <v>2269</v>
      </c>
      <c r="B40" s="2523"/>
      <c r="C40" s="2523"/>
      <c r="D40" s="2523"/>
      <c r="E40" s="2523"/>
      <c r="F40" s="2524"/>
      <c r="G40" s="2524"/>
      <c r="H40" s="2524"/>
      <c r="I40" s="2524"/>
      <c r="J40" s="2524"/>
      <c r="K40" s="2524"/>
      <c r="L40" s="2524"/>
      <c r="M40" s="2524"/>
      <c r="N40" s="2524"/>
      <c r="O40" s="2524"/>
      <c r="P40" s="2524"/>
      <c r="Q40" s="2524"/>
      <c r="R40" s="2524"/>
      <c r="S40" s="2524"/>
      <c r="T40" s="2524"/>
      <c r="U40" s="2524"/>
      <c r="V40" s="2524"/>
      <c r="W40" s="2524"/>
      <c r="X40" s="2524"/>
      <c r="Y40" s="2524"/>
      <c r="Z40" s="2525"/>
      <c r="AA40" s="2524"/>
      <c r="AB40" s="2525"/>
      <c r="AC40" s="2524"/>
      <c r="AD40" s="2524"/>
      <c r="AE40" s="2524"/>
      <c r="AF40" s="2524"/>
      <c r="AG40" s="2524"/>
      <c r="AH40" s="2524"/>
      <c r="AI40" s="2524"/>
      <c r="AJ40" s="2524"/>
      <c r="AK40" s="2524"/>
      <c r="AL40" s="2524"/>
      <c r="AM40" s="2524"/>
      <c r="AN40" s="2524"/>
      <c r="AO40" s="2524"/>
      <c r="AP40" s="2524"/>
      <c r="AQ40" s="2524"/>
      <c r="AR40" s="2524"/>
      <c r="AS40" s="2524"/>
      <c r="AT40" s="2524"/>
      <c r="AU40" s="2524"/>
      <c r="AV40" s="2526">
        <v>0.29969696969696963</v>
      </c>
      <c r="AW40" s="2526">
        <v>0.20756773028296205</v>
      </c>
      <c r="AX40" s="2526">
        <v>0.16706906977278468</v>
      </c>
      <c r="AY40" s="2526">
        <v>0.16480828920766344</v>
      </c>
      <c r="AZ40" s="2526">
        <v>0.13544468315092556</v>
      </c>
      <c r="BA40" s="2526">
        <v>0.17535693596376975</v>
      </c>
      <c r="BB40" s="2526">
        <v>0.58526348887400459</v>
      </c>
      <c r="BC40" s="2526">
        <v>1.2608868934298476</v>
      </c>
      <c r="BD40" s="2526">
        <v>2.0264797466282651</v>
      </c>
      <c r="BE40" s="2526">
        <v>4.1174784913232561</v>
      </c>
      <c r="BF40" s="2526">
        <v>3.2373546845971601</v>
      </c>
      <c r="BG40" s="2526">
        <v>4.1358439287909885</v>
      </c>
      <c r="BH40" s="2526">
        <v>2.1802149935225392</v>
      </c>
      <c r="BI40" s="2526">
        <v>4.6751568680262858</v>
      </c>
      <c r="BJ40" s="2526">
        <v>4.9476257726112847</v>
      </c>
      <c r="BK40" s="2526">
        <v>4.9576442041820332</v>
      </c>
      <c r="BL40" s="2526">
        <v>4.9664362588457438</v>
      </c>
      <c r="BM40" s="2526">
        <v>4.7678816193795708</v>
      </c>
      <c r="BN40" s="2526">
        <v>4.7954945907358226</v>
      </c>
      <c r="BO40" s="2526">
        <v>6.5578822672926602</v>
      </c>
      <c r="BP40" s="2526">
        <v>6.9963613925719539</v>
      </c>
      <c r="BQ40" s="2526">
        <v>7.0039666953271693</v>
      </c>
      <c r="BR40" s="2526">
        <v>7.0037231387410239</v>
      </c>
      <c r="BS40" s="2526">
        <v>7.0081093174884135</v>
      </c>
      <c r="BT40" s="2527">
        <v>8.0501308911698501</v>
      </c>
      <c r="BU40" s="2527">
        <v>8.5031757494984621</v>
      </c>
      <c r="BV40" s="2527">
        <v>8.5056901370655051</v>
      </c>
      <c r="BW40" s="2527">
        <v>8.5012365715233376</v>
      </c>
      <c r="BX40" s="2527">
        <v>7.9967694938663403</v>
      </c>
      <c r="BY40" s="2527">
        <v>7.5330262002370318</v>
      </c>
      <c r="BZ40" s="2527">
        <v>5.2922060629704681</v>
      </c>
      <c r="CA40" s="2527">
        <v>7.1849834727430961</v>
      </c>
      <c r="CB40" s="2527">
        <v>7.0080038573434669</v>
      </c>
      <c r="CC40" s="2527">
        <v>6.9968092383731069</v>
      </c>
      <c r="CD40" s="2527">
        <v>6.6867604735616686</v>
      </c>
      <c r="CE40" s="2527">
        <v>3.141570442304761</v>
      </c>
      <c r="CF40" s="2527">
        <v>5.8734611767274929</v>
      </c>
      <c r="CG40" s="2527">
        <v>5.8822999999999999</v>
      </c>
      <c r="CH40" s="2527">
        <v>2.2643</v>
      </c>
      <c r="CI40" s="2527">
        <v>3.4652729417908561</v>
      </c>
      <c r="CJ40" s="2527">
        <v>2.0566814435856089</v>
      </c>
      <c r="CK40" s="2527">
        <v>2.8585337740055539</v>
      </c>
      <c r="CL40" s="2528">
        <v>3.0447386004325447</v>
      </c>
      <c r="CM40" s="2527">
        <v>2.9227136517623298</v>
      </c>
      <c r="CN40" s="2527">
        <v>3.1032103007927052</v>
      </c>
      <c r="CO40" s="2527">
        <v>2.8756139435888159</v>
      </c>
      <c r="CP40" s="2527">
        <v>2.9527402165575891</v>
      </c>
      <c r="CQ40" s="2527">
        <v>2.9889062209706081</v>
      </c>
      <c r="CR40" s="2527">
        <v>2.9931000000000001</v>
      </c>
      <c r="CS40" s="2527">
        <v>2.9979</v>
      </c>
      <c r="CT40" s="2527">
        <v>2.9960023473053892</v>
      </c>
      <c r="CU40" s="2527">
        <v>2.912209191284227</v>
      </c>
      <c r="CV40" s="2527">
        <v>2.9953318955300783</v>
      </c>
      <c r="CW40" s="2527">
        <v>2.9953318955300783</v>
      </c>
      <c r="CX40" s="2527">
        <v>3</v>
      </c>
      <c r="CY40" s="2527">
        <v>3</v>
      </c>
      <c r="CZ40" s="2527">
        <v>3</v>
      </c>
      <c r="DA40" s="2527">
        <v>2.9996999999999998</v>
      </c>
      <c r="DB40" s="2527">
        <v>2.9923000000000002</v>
      </c>
      <c r="DC40" s="2527">
        <v>2.9641999999999999</v>
      </c>
      <c r="DD40" s="2527">
        <v>2.7492000000000001</v>
      </c>
      <c r="DE40" s="2527">
        <v>2.7488000000000001</v>
      </c>
      <c r="DF40" s="2527">
        <v>2.5804999999999998</v>
      </c>
      <c r="DG40" s="2527">
        <v>2.75</v>
      </c>
      <c r="DH40" s="2527">
        <v>2.7420047852028642</v>
      </c>
      <c r="DI40" s="2527">
        <v>2.75</v>
      </c>
      <c r="DJ40" s="2527">
        <v>2.75</v>
      </c>
      <c r="DK40" s="2527">
        <v>2.6797</v>
      </c>
      <c r="DL40" s="2527">
        <v>2.75</v>
      </c>
    </row>
    <row r="41" spans="1:116" ht="17.25" thickTop="1" thickBot="1">
      <c r="A41" s="2522" t="s">
        <v>2270</v>
      </c>
      <c r="B41" s="2523"/>
      <c r="C41" s="2523"/>
      <c r="D41" s="2523"/>
      <c r="E41" s="2523"/>
      <c r="F41" s="2524"/>
      <c r="G41" s="2524"/>
      <c r="H41" s="2524"/>
      <c r="I41" s="2524"/>
      <c r="J41" s="2524"/>
      <c r="K41" s="2524"/>
      <c r="L41" s="2524"/>
      <c r="M41" s="2524"/>
      <c r="N41" s="2524"/>
      <c r="O41" s="2524"/>
      <c r="P41" s="2524"/>
      <c r="Q41" s="2524"/>
      <c r="R41" s="2524"/>
      <c r="S41" s="2524"/>
      <c r="T41" s="2524"/>
      <c r="U41" s="2524"/>
      <c r="V41" s="2524"/>
      <c r="W41" s="2524"/>
      <c r="X41" s="2524"/>
      <c r="Y41" s="2524"/>
      <c r="Z41" s="2525"/>
      <c r="AA41" s="2524"/>
      <c r="AB41" s="2525"/>
      <c r="AC41" s="2524"/>
      <c r="AD41" s="2524"/>
      <c r="AE41" s="2524"/>
      <c r="AF41" s="2524"/>
      <c r="AG41" s="2524"/>
      <c r="AH41" s="2524"/>
      <c r="AI41" s="2524"/>
      <c r="AJ41" s="2524"/>
      <c r="AK41" s="2524"/>
      <c r="AL41" s="2524"/>
      <c r="AM41" s="2524"/>
      <c r="AN41" s="2524"/>
      <c r="AO41" s="2524"/>
      <c r="AP41" s="2524"/>
      <c r="AQ41" s="2524"/>
      <c r="AR41" s="2524"/>
      <c r="AS41" s="2524"/>
      <c r="AT41" s="2524"/>
      <c r="AU41" s="2524"/>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7"/>
      <c r="BU41" s="2527"/>
      <c r="BV41" s="2527"/>
      <c r="BW41" s="2527"/>
      <c r="BX41" s="2527"/>
      <c r="BY41" s="2527"/>
      <c r="BZ41" s="2527"/>
      <c r="CA41" s="2527"/>
      <c r="CB41" s="2527"/>
      <c r="CC41" s="2527"/>
      <c r="CD41" s="2527"/>
      <c r="CE41" s="2527"/>
      <c r="CF41" s="2527"/>
      <c r="CG41" s="2527"/>
      <c r="CH41" s="2527"/>
      <c r="CI41" s="2527"/>
      <c r="CJ41" s="2527"/>
      <c r="CK41" s="2527"/>
      <c r="CL41" s="2528"/>
      <c r="CM41" s="2527"/>
      <c r="CN41" s="2527"/>
      <c r="CO41" s="2527"/>
      <c r="CP41" s="2527"/>
      <c r="CQ41" s="2527"/>
      <c r="CR41" s="2527"/>
      <c r="CS41" s="2527"/>
      <c r="CT41" s="2527"/>
      <c r="CU41" s="2527"/>
      <c r="CV41" s="2527"/>
      <c r="CW41" s="2527"/>
      <c r="CX41" s="2527"/>
      <c r="CY41" s="2527"/>
      <c r="CZ41" s="2527"/>
      <c r="DA41" s="2527"/>
      <c r="DB41" s="2527"/>
      <c r="DC41" s="2527"/>
      <c r="DD41" s="2527"/>
      <c r="DE41" s="2527"/>
      <c r="DF41" s="2527"/>
      <c r="DG41" s="2527"/>
      <c r="DH41" s="2527"/>
      <c r="DI41" s="2529">
        <v>2.6882000000000001</v>
      </c>
      <c r="DJ41" s="2529">
        <v>2.6882000000000001</v>
      </c>
      <c r="DK41" s="2529">
        <v>2.6882000000000001</v>
      </c>
      <c r="DL41" s="2529">
        <v>2.6882000000000001</v>
      </c>
    </row>
    <row r="42" spans="1:116" ht="21.75" customHeight="1" thickTop="1">
      <c r="A42" s="2530" t="s">
        <v>2271</v>
      </c>
    </row>
    <row r="43" spans="1:116" s="2532" customFormat="1" ht="29.25">
      <c r="A43" s="2531" t="s">
        <v>2272</v>
      </c>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row>
    <row r="44" spans="1:116">
      <c r="A44" s="2530" t="s">
        <v>2273</v>
      </c>
      <c r="AB44" s="2533"/>
    </row>
    <row r="45" spans="1:116" ht="16.5">
      <c r="A45" s="2530" t="s">
        <v>2274</v>
      </c>
    </row>
    <row r="46" spans="1:116" ht="54">
      <c r="A46" s="2534" t="s">
        <v>2275</v>
      </c>
    </row>
    <row r="48" spans="1:116">
      <c r="DB48" s="211"/>
      <c r="DC48" s="211"/>
      <c r="DD48" s="211"/>
      <c r="DE48" s="211"/>
      <c r="DF48" s="211"/>
      <c r="DG48" s="211"/>
      <c r="DH48" s="211"/>
      <c r="DI48" s="211"/>
      <c r="DJ48" s="211"/>
      <c r="DK48" s="211"/>
      <c r="DL48" s="211"/>
    </row>
  </sheetData>
  <mergeCells count="3">
    <mergeCell ref="A3:CF3"/>
    <mergeCell ref="A1:DL1"/>
    <mergeCell ref="A2:DL2"/>
  </mergeCells>
  <pageMargins left="0.7" right="0.7" top="0.75" bottom="0.75" header="0.3" footer="0.3"/>
  <pageSetup scale="64"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Normal="85" zoomScaleSheetLayoutView="100" workbookViewId="0">
      <selection sqref="A1:H1"/>
    </sheetView>
  </sheetViews>
  <sheetFormatPr defaultColWidth="56" defaultRowHeight="15"/>
  <cols>
    <col min="1" max="1" width="7.140625" style="466" customWidth="1"/>
    <col min="2" max="2" width="22.28515625" style="408" bestFit="1" customWidth="1"/>
    <col min="3" max="3" width="10.28515625" style="408" customWidth="1"/>
    <col min="4" max="4" width="11.28515625" style="408" bestFit="1" customWidth="1"/>
    <col min="5" max="5" width="10.7109375" style="408" bestFit="1" customWidth="1"/>
    <col min="6" max="6" width="11.28515625" style="408" bestFit="1" customWidth="1"/>
    <col min="7" max="8" width="9.28515625" style="408" customWidth="1"/>
    <col min="9" max="16384" width="56" style="408"/>
  </cols>
  <sheetData>
    <row r="1" spans="1:9">
      <c r="A1" s="2964" t="s">
        <v>619</v>
      </c>
      <c r="B1" s="2964"/>
      <c r="C1" s="2964"/>
      <c r="D1" s="2964"/>
      <c r="E1" s="2964"/>
      <c r="F1" s="2964"/>
      <c r="G1" s="2964"/>
      <c r="H1" s="2964"/>
      <c r="I1" s="588"/>
    </row>
    <row r="2" spans="1:9">
      <c r="A2" s="2964" t="s">
        <v>620</v>
      </c>
      <c r="B2" s="2964"/>
      <c r="C2" s="2964"/>
      <c r="D2" s="2964"/>
      <c r="E2" s="2964"/>
      <c r="F2" s="2964"/>
      <c r="G2" s="2964"/>
      <c r="H2" s="2964"/>
      <c r="I2" s="588"/>
    </row>
    <row r="3" spans="1:9">
      <c r="A3" s="2965" t="s">
        <v>501</v>
      </c>
      <c r="B3" s="2965"/>
      <c r="C3" s="2965"/>
      <c r="D3" s="2965"/>
      <c r="E3" s="2965"/>
      <c r="F3" s="2965"/>
      <c r="G3" s="2965"/>
      <c r="H3" s="2965"/>
      <c r="I3" s="588"/>
    </row>
    <row r="4" spans="1:9" ht="15.75" thickBot="1">
      <c r="A4" s="2980" t="s">
        <v>119</v>
      </c>
      <c r="B4" s="2980"/>
      <c r="C4" s="2980"/>
      <c r="D4" s="2980"/>
      <c r="E4" s="2980"/>
      <c r="F4" s="2980"/>
      <c r="G4" s="2980"/>
      <c r="H4" s="2980"/>
      <c r="I4" s="588"/>
    </row>
    <row r="5" spans="1:9" ht="15.75" thickTop="1">
      <c r="A5" s="589"/>
      <c r="B5" s="590"/>
      <c r="C5" s="2992" t="s">
        <v>621</v>
      </c>
      <c r="D5" s="2992"/>
      <c r="E5" s="2992"/>
      <c r="F5" s="2992"/>
      <c r="G5" s="2992"/>
      <c r="H5" s="2993"/>
    </row>
    <row r="6" spans="1:9" s="210" customFormat="1" ht="16.5" customHeight="1">
      <c r="A6" s="2969"/>
      <c r="B6" s="2959" t="s">
        <v>502</v>
      </c>
      <c r="C6" s="2959" t="s">
        <v>577</v>
      </c>
      <c r="D6" s="412" t="s">
        <v>299</v>
      </c>
      <c r="E6" s="2959" t="s">
        <v>312</v>
      </c>
      <c r="F6" s="2959"/>
      <c r="G6" s="2959" t="s">
        <v>506</v>
      </c>
      <c r="H6" s="2991"/>
    </row>
    <row r="7" spans="1:9" s="210" customFormat="1" ht="16.5" customHeight="1">
      <c r="A7" s="2969"/>
      <c r="B7" s="2959"/>
      <c r="C7" s="2959"/>
      <c r="D7" s="412" t="s">
        <v>508</v>
      </c>
      <c r="E7" s="2959" t="s">
        <v>509</v>
      </c>
      <c r="F7" s="2959"/>
      <c r="G7" s="413"/>
      <c r="H7" s="591"/>
    </row>
    <row r="8" spans="1:9" s="210" customFormat="1" ht="16.5">
      <c r="A8" s="2969"/>
      <c r="B8" s="2959"/>
      <c r="C8" s="2959"/>
      <c r="D8" s="415" t="s">
        <v>510</v>
      </c>
      <c r="E8" s="415" t="s">
        <v>511</v>
      </c>
      <c r="F8" s="415" t="s">
        <v>512</v>
      </c>
      <c r="G8" s="2959" t="s">
        <v>514</v>
      </c>
      <c r="H8" s="2991" t="s">
        <v>513</v>
      </c>
    </row>
    <row r="9" spans="1:9" s="210" customFormat="1">
      <c r="A9" s="2969"/>
      <c r="B9" s="2959"/>
      <c r="C9" s="2959"/>
      <c r="D9" s="417" t="s">
        <v>517</v>
      </c>
      <c r="E9" s="417" t="s">
        <v>518</v>
      </c>
      <c r="F9" s="417" t="s">
        <v>517</v>
      </c>
      <c r="G9" s="2959"/>
      <c r="H9" s="2991"/>
    </row>
    <row r="10" spans="1:9" s="210" customFormat="1">
      <c r="A10" s="2969"/>
      <c r="B10" s="2959"/>
      <c r="C10" s="2959"/>
      <c r="D10" s="417" t="s">
        <v>519</v>
      </c>
      <c r="E10" s="417" t="s">
        <v>520</v>
      </c>
      <c r="F10" s="417" t="s">
        <v>519</v>
      </c>
      <c r="G10" s="2959"/>
      <c r="H10" s="2991"/>
    </row>
    <row r="11" spans="1:9" s="210" customFormat="1">
      <c r="A11" s="2969"/>
      <c r="B11" s="2959"/>
      <c r="C11" s="2959"/>
      <c r="D11" s="592">
        <v>1</v>
      </c>
      <c r="E11" s="592">
        <v>2</v>
      </c>
      <c r="F11" s="592">
        <v>3</v>
      </c>
      <c r="G11" s="2959"/>
      <c r="H11" s="2991"/>
    </row>
    <row r="12" spans="1:9">
      <c r="A12" s="593"/>
      <c r="B12" s="594" t="s">
        <v>521</v>
      </c>
      <c r="C12" s="595">
        <v>100</v>
      </c>
      <c r="D12" s="595">
        <v>103.58144</v>
      </c>
      <c r="E12" s="595">
        <v>106.96442</v>
      </c>
      <c r="F12" s="595">
        <v>108.21069</v>
      </c>
      <c r="G12" s="595">
        <v>1.1651257492912208</v>
      </c>
      <c r="H12" s="596">
        <v>4.4691886886299272</v>
      </c>
    </row>
    <row r="13" spans="1:9" s="601" customFormat="1" ht="14.25">
      <c r="A13" s="597"/>
      <c r="B13" s="598"/>
      <c r="C13" s="599"/>
      <c r="D13" s="599"/>
      <c r="E13" s="599"/>
      <c r="F13" s="599"/>
      <c r="G13" s="599"/>
      <c r="H13" s="600"/>
    </row>
    <row r="14" spans="1:9">
      <c r="A14" s="434" t="s">
        <v>491</v>
      </c>
      <c r="B14" s="602" t="s">
        <v>622</v>
      </c>
      <c r="C14" s="437">
        <v>100</v>
      </c>
      <c r="D14" s="437">
        <v>103.152916</v>
      </c>
      <c r="E14" s="437">
        <v>106.70734400000001</v>
      </c>
      <c r="F14" s="437">
        <v>107.99164</v>
      </c>
      <c r="G14" s="437">
        <v>1.2035685191452217</v>
      </c>
      <c r="H14" s="438">
        <v>4.690826190507309</v>
      </c>
    </row>
    <row r="15" spans="1:9" s="601" customFormat="1">
      <c r="A15" s="603" t="s">
        <v>523</v>
      </c>
      <c r="B15" s="604" t="s">
        <v>585</v>
      </c>
      <c r="C15" s="605">
        <v>27.21341</v>
      </c>
      <c r="D15" s="605">
        <v>101.56990999999999</v>
      </c>
      <c r="E15" s="605">
        <v>106.11535000000001</v>
      </c>
      <c r="F15" s="605">
        <v>107.21924</v>
      </c>
      <c r="G15" s="605">
        <v>1.0402736267655825</v>
      </c>
      <c r="H15" s="606">
        <v>5.562011426415566</v>
      </c>
      <c r="I15" s="408"/>
    </row>
    <row r="16" spans="1:9" s="601" customFormat="1">
      <c r="A16" s="603" t="s">
        <v>525</v>
      </c>
      <c r="B16" s="604" t="s">
        <v>543</v>
      </c>
      <c r="C16" s="605">
        <v>72.786590000000004</v>
      </c>
      <c r="D16" s="605">
        <v>103.74477</v>
      </c>
      <c r="E16" s="605">
        <v>106.92868</v>
      </c>
      <c r="F16" s="605">
        <v>108.28042600000001</v>
      </c>
      <c r="G16" s="605">
        <v>1.2641566322524511</v>
      </c>
      <c r="H16" s="606">
        <v>4.3719370142706993</v>
      </c>
      <c r="I16" s="408"/>
    </row>
    <row r="17" spans="1:10">
      <c r="A17" s="434" t="s">
        <v>479</v>
      </c>
      <c r="B17" s="602" t="s">
        <v>623</v>
      </c>
      <c r="C17" s="437">
        <v>100</v>
      </c>
      <c r="D17" s="437">
        <v>103.35996</v>
      </c>
      <c r="E17" s="437">
        <v>107.09766999999999</v>
      </c>
      <c r="F17" s="437">
        <v>108.35460999999999</v>
      </c>
      <c r="G17" s="437">
        <v>1.1736389783269914</v>
      </c>
      <c r="H17" s="438">
        <v>4.832287086798388</v>
      </c>
    </row>
    <row r="18" spans="1:10">
      <c r="A18" s="603" t="s">
        <v>544</v>
      </c>
      <c r="B18" s="604" t="s">
        <v>585</v>
      </c>
      <c r="C18" s="605">
        <v>38.353700000000003</v>
      </c>
      <c r="D18" s="605">
        <v>101.60017000000001</v>
      </c>
      <c r="E18" s="605">
        <v>104.68142</v>
      </c>
      <c r="F18" s="605">
        <v>105.75696600000001</v>
      </c>
      <c r="G18" s="605">
        <v>1.0274468955426812</v>
      </c>
      <c r="H18" s="606">
        <v>4.0913277999436275</v>
      </c>
    </row>
    <row r="19" spans="1:10">
      <c r="A19" s="603" t="s">
        <v>546</v>
      </c>
      <c r="B19" s="604" t="s">
        <v>543</v>
      </c>
      <c r="C19" s="605">
        <v>61.646299999999997</v>
      </c>
      <c r="D19" s="605">
        <v>104.45483400000001</v>
      </c>
      <c r="E19" s="605">
        <v>108.60096</v>
      </c>
      <c r="F19" s="605">
        <v>109.97075</v>
      </c>
      <c r="G19" s="605">
        <v>1.2613056090848431</v>
      </c>
      <c r="H19" s="606">
        <v>5.2806708782860028</v>
      </c>
    </row>
    <row r="20" spans="1:10">
      <c r="A20" s="434" t="s">
        <v>469</v>
      </c>
      <c r="B20" s="602" t="s">
        <v>624</v>
      </c>
      <c r="C20" s="437">
        <v>100</v>
      </c>
      <c r="D20" s="437">
        <v>103.69422</v>
      </c>
      <c r="E20" s="437">
        <v>106.6165</v>
      </c>
      <c r="F20" s="437">
        <v>108.02752</v>
      </c>
      <c r="G20" s="437">
        <v>1.323453686812087</v>
      </c>
      <c r="H20" s="438">
        <v>4.1789214480807004</v>
      </c>
    </row>
    <row r="21" spans="1:10">
      <c r="A21" s="603" t="s">
        <v>625</v>
      </c>
      <c r="B21" s="604" t="s">
        <v>585</v>
      </c>
      <c r="C21" s="605">
        <v>35.468969999999999</v>
      </c>
      <c r="D21" s="605">
        <v>103.474846</v>
      </c>
      <c r="E21" s="605">
        <v>105.37178</v>
      </c>
      <c r="F21" s="605">
        <v>107.06339</v>
      </c>
      <c r="G21" s="605">
        <v>1.6053728996511296</v>
      </c>
      <c r="H21" s="606">
        <v>3.4680351203421935</v>
      </c>
    </row>
    <row r="22" spans="1:10">
      <c r="A22" s="603" t="s">
        <v>626</v>
      </c>
      <c r="B22" s="604" t="s">
        <v>543</v>
      </c>
      <c r="C22" s="605">
        <v>64.531040000000004</v>
      </c>
      <c r="D22" s="605">
        <v>103.81733</v>
      </c>
      <c r="E22" s="605">
        <v>107.31251</v>
      </c>
      <c r="F22" s="605">
        <v>108.56721</v>
      </c>
      <c r="G22" s="605">
        <v>1.1692019877272486</v>
      </c>
      <c r="H22" s="606">
        <v>4.5752284324784824</v>
      </c>
      <c r="J22" s="408" t="s">
        <v>36</v>
      </c>
    </row>
    <row r="23" spans="1:10">
      <c r="A23" s="434" t="s">
        <v>458</v>
      </c>
      <c r="B23" s="602" t="s">
        <v>627</v>
      </c>
      <c r="C23" s="437">
        <v>100.00001</v>
      </c>
      <c r="D23" s="437">
        <v>105.18720999999999</v>
      </c>
      <c r="E23" s="437">
        <v>107.9456</v>
      </c>
      <c r="F23" s="437">
        <v>108.549126</v>
      </c>
      <c r="G23" s="437">
        <v>0.55910199211454881</v>
      </c>
      <c r="H23" s="438">
        <v>3.196126221049127</v>
      </c>
    </row>
    <row r="24" spans="1:10">
      <c r="A24" s="603" t="s">
        <v>628</v>
      </c>
      <c r="B24" s="604" t="s">
        <v>585</v>
      </c>
      <c r="C24" s="605">
        <v>39.196069999999999</v>
      </c>
      <c r="D24" s="605">
        <v>103.53075</v>
      </c>
      <c r="E24" s="605">
        <v>106.1275</v>
      </c>
      <c r="F24" s="605">
        <v>106.55676</v>
      </c>
      <c r="G24" s="605">
        <v>0.40447574851003765</v>
      </c>
      <c r="H24" s="606">
        <v>2.9228127875051655</v>
      </c>
    </row>
    <row r="25" spans="1:10" ht="15.75" thickBot="1">
      <c r="A25" s="607" t="s">
        <v>629</v>
      </c>
      <c r="B25" s="608" t="s">
        <v>543</v>
      </c>
      <c r="C25" s="609">
        <v>60.803939999999997</v>
      </c>
      <c r="D25" s="609">
        <v>106.25501</v>
      </c>
      <c r="E25" s="609">
        <v>109.1176</v>
      </c>
      <c r="F25" s="609">
        <v>109.833466</v>
      </c>
      <c r="G25" s="609">
        <v>0.65604998643664203</v>
      </c>
      <c r="H25" s="610">
        <v>3.3677997865700746</v>
      </c>
    </row>
    <row r="26" spans="1:10" ht="15.75" thickTop="1">
      <c r="B26" s="2979" t="s">
        <v>570</v>
      </c>
      <c r="C26" s="2979"/>
      <c r="D26" s="2979"/>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A2" sqref="A2:M2"/>
    </sheetView>
  </sheetViews>
  <sheetFormatPr defaultColWidth="11.42578125" defaultRowHeight="15.75"/>
  <cols>
    <col min="1" max="1" width="11.85546875" style="26" bestFit="1" customWidth="1"/>
    <col min="2" max="2" width="13.42578125" style="26" bestFit="1" customWidth="1"/>
    <col min="3" max="3" width="13.5703125" style="26" bestFit="1" customWidth="1"/>
    <col min="4" max="4" width="13.42578125" style="26" bestFit="1" customWidth="1"/>
    <col min="5" max="5" width="13.5703125" style="26" bestFit="1" customWidth="1"/>
    <col min="6" max="6" width="12.85546875" style="26" bestFit="1" customWidth="1"/>
    <col min="7" max="7" width="13.5703125" style="26" bestFit="1" customWidth="1"/>
    <col min="8" max="8" width="11.7109375" style="26" customWidth="1"/>
    <col min="9" max="9" width="13.5703125" style="26" bestFit="1" customWidth="1"/>
    <col min="10" max="10" width="13.42578125" style="26" bestFit="1" customWidth="1"/>
    <col min="11" max="11" width="13.5703125" style="26" customWidth="1"/>
    <col min="12" max="12" width="13.42578125" style="26" bestFit="1" customWidth="1"/>
    <col min="13" max="13" width="13.5703125" style="26" bestFit="1" customWidth="1"/>
    <col min="14" max="14" width="11.7109375" style="26" bestFit="1" customWidth="1"/>
    <col min="15" max="15" width="11.7109375" style="26" customWidth="1"/>
    <col min="16" max="16" width="12.85546875" style="26" bestFit="1" customWidth="1"/>
    <col min="17" max="17" width="11.42578125" style="26"/>
    <col min="18" max="18" width="12.140625" style="26" bestFit="1" customWidth="1"/>
    <col min="19" max="16384" width="11.42578125" style="26"/>
  </cols>
  <sheetData>
    <row r="1" spans="1:18">
      <c r="A1" s="3405" t="s">
        <v>2542</v>
      </c>
      <c r="B1" s="3405"/>
      <c r="C1" s="3405"/>
      <c r="D1" s="3405"/>
      <c r="E1" s="3405"/>
      <c r="F1" s="3405"/>
      <c r="G1" s="3405"/>
      <c r="H1" s="3405"/>
      <c r="I1" s="3405"/>
      <c r="J1" s="3405"/>
      <c r="K1" s="3405"/>
      <c r="L1" s="3405"/>
      <c r="M1" s="3405"/>
    </row>
    <row r="2" spans="1:18">
      <c r="A2" s="3405" t="s">
        <v>47</v>
      </c>
      <c r="B2" s="3405"/>
      <c r="C2" s="3405"/>
      <c r="D2" s="3405"/>
      <c r="E2" s="3405"/>
      <c r="F2" s="3405"/>
      <c r="G2" s="3405"/>
      <c r="H2" s="3405"/>
      <c r="I2" s="3405"/>
      <c r="J2" s="3405"/>
      <c r="K2" s="3405"/>
      <c r="L2" s="3405"/>
      <c r="M2" s="3405"/>
    </row>
    <row r="3" spans="1:18" ht="16.5" thickBot="1">
      <c r="A3" s="3474" t="s">
        <v>413</v>
      </c>
      <c r="B3" s="3474"/>
      <c r="C3" s="3474"/>
      <c r="D3" s="3474"/>
      <c r="E3" s="3474"/>
      <c r="F3" s="3475"/>
      <c r="G3" s="3475"/>
      <c r="H3" s="3475"/>
      <c r="I3" s="3475"/>
      <c r="J3" s="3474"/>
      <c r="K3" s="3474"/>
      <c r="L3" s="3474"/>
      <c r="M3" s="3474"/>
      <c r="O3" s="3476"/>
      <c r="P3" s="3476"/>
    </row>
    <row r="4" spans="1:18" ht="16.5" thickTop="1">
      <c r="A4" s="3477" t="s">
        <v>2035</v>
      </c>
      <c r="B4" s="3409" t="s">
        <v>2277</v>
      </c>
      <c r="C4" s="3409"/>
      <c r="D4" s="3409"/>
      <c r="E4" s="3410"/>
      <c r="F4" s="3408" t="s">
        <v>2278</v>
      </c>
      <c r="G4" s="3478"/>
      <c r="H4" s="3478"/>
      <c r="I4" s="3479"/>
      <c r="J4" s="3480" t="s">
        <v>2279</v>
      </c>
      <c r="K4" s="3481"/>
      <c r="L4" s="3481"/>
      <c r="M4" s="3482"/>
    </row>
    <row r="5" spans="1:18">
      <c r="A5" s="3413"/>
      <c r="B5" s="3483" t="s">
        <v>299</v>
      </c>
      <c r="C5" s="3484"/>
      <c r="D5" s="3483" t="s">
        <v>312</v>
      </c>
      <c r="E5" s="3484"/>
      <c r="F5" s="3483" t="s">
        <v>299</v>
      </c>
      <c r="G5" s="3484"/>
      <c r="H5" s="3483" t="s">
        <v>312</v>
      </c>
      <c r="I5" s="3484"/>
      <c r="J5" s="3483" t="s">
        <v>299</v>
      </c>
      <c r="K5" s="3484"/>
      <c r="L5" s="3483" t="s">
        <v>312</v>
      </c>
      <c r="M5" s="3484"/>
    </row>
    <row r="6" spans="1:18" ht="16.5" thickBot="1">
      <c r="A6" s="3413"/>
      <c r="B6" s="2535" t="s">
        <v>277</v>
      </c>
      <c r="C6" s="2535" t="s">
        <v>2280</v>
      </c>
      <c r="D6" s="2535" t="s">
        <v>277</v>
      </c>
      <c r="E6" s="2535" t="s">
        <v>2280</v>
      </c>
      <c r="F6" s="2536" t="s">
        <v>277</v>
      </c>
      <c r="G6" s="2537" t="s">
        <v>2280</v>
      </c>
      <c r="H6" s="2536" t="s">
        <v>277</v>
      </c>
      <c r="I6" s="2537" t="s">
        <v>2280</v>
      </c>
      <c r="J6" s="2538" t="s">
        <v>277</v>
      </c>
      <c r="K6" s="2538" t="s">
        <v>2280</v>
      </c>
      <c r="L6" s="2538" t="s">
        <v>277</v>
      </c>
      <c r="M6" s="2539" t="s">
        <v>2280</v>
      </c>
    </row>
    <row r="7" spans="1:18">
      <c r="A7" s="2540" t="s">
        <v>634</v>
      </c>
      <c r="B7" s="2541">
        <v>51500</v>
      </c>
      <c r="C7" s="2542">
        <v>2.9929999999999999</v>
      </c>
      <c r="D7" s="2541">
        <v>87490</v>
      </c>
      <c r="E7" s="2542">
        <v>2.7490999999999999</v>
      </c>
      <c r="F7" s="2543">
        <v>650</v>
      </c>
      <c r="G7" s="2542">
        <v>3</v>
      </c>
      <c r="H7" s="2543">
        <v>7450</v>
      </c>
      <c r="I7" s="2544">
        <v>2.75</v>
      </c>
      <c r="J7" s="2545">
        <v>52150</v>
      </c>
      <c r="K7" s="2546">
        <v>2.9931000000000001</v>
      </c>
      <c r="L7" s="2547">
        <v>94940</v>
      </c>
      <c r="M7" s="2548">
        <v>2.7492000000000001</v>
      </c>
      <c r="O7" s="2549"/>
      <c r="P7" s="2549"/>
      <c r="R7" s="2550"/>
    </row>
    <row r="8" spans="1:18">
      <c r="A8" s="29" t="s">
        <v>635</v>
      </c>
      <c r="B8" s="2551">
        <v>138600</v>
      </c>
      <c r="C8" s="2552">
        <v>2.9979</v>
      </c>
      <c r="D8" s="2551">
        <v>110600.226</v>
      </c>
      <c r="E8" s="2552">
        <v>2.7484999999999999</v>
      </c>
      <c r="F8" s="2553">
        <v>2950</v>
      </c>
      <c r="G8" s="2552">
        <v>3</v>
      </c>
      <c r="H8" s="2553">
        <v>23200</v>
      </c>
      <c r="I8" s="2554">
        <v>2.75</v>
      </c>
      <c r="J8" s="2545">
        <v>141550</v>
      </c>
      <c r="K8" s="2555">
        <v>2.9979</v>
      </c>
      <c r="L8" s="2545">
        <v>133800.226</v>
      </c>
      <c r="M8" s="2556">
        <v>2.7487664819041489</v>
      </c>
      <c r="O8" s="2549"/>
      <c r="P8" s="2549"/>
    </row>
    <row r="9" spans="1:18">
      <c r="A9" s="29" t="s">
        <v>636</v>
      </c>
      <c r="B9" s="2551">
        <v>181150</v>
      </c>
      <c r="C9" s="2552">
        <v>3</v>
      </c>
      <c r="D9" s="2551">
        <v>44700</v>
      </c>
      <c r="E9" s="2552">
        <v>2.75</v>
      </c>
      <c r="F9" s="2553">
        <v>27600</v>
      </c>
      <c r="G9" s="2552">
        <v>2.9697798913043481</v>
      </c>
      <c r="H9" s="2553">
        <v>21990</v>
      </c>
      <c r="I9" s="2554">
        <v>2.2360000000000002</v>
      </c>
      <c r="J9" s="2545">
        <v>208750</v>
      </c>
      <c r="K9" s="2555">
        <v>2.9960023473053892</v>
      </c>
      <c r="L9" s="2545">
        <v>66690</v>
      </c>
      <c r="M9" s="2556">
        <v>2.5804999999999998</v>
      </c>
      <c r="O9" s="2549"/>
      <c r="P9" s="2549"/>
    </row>
    <row r="10" spans="1:18">
      <c r="A10" s="29" t="s">
        <v>637</v>
      </c>
      <c r="B10" s="2551">
        <v>99050</v>
      </c>
      <c r="C10" s="2552">
        <v>2.9027511554770311</v>
      </c>
      <c r="D10" s="2551">
        <v>46120</v>
      </c>
      <c r="E10" s="2552">
        <v>2.75</v>
      </c>
      <c r="F10" s="2553">
        <v>30600</v>
      </c>
      <c r="G10" s="2552">
        <v>2.9428105000000002</v>
      </c>
      <c r="H10" s="2553">
        <v>12600</v>
      </c>
      <c r="I10" s="2554">
        <v>2.75</v>
      </c>
      <c r="J10" s="2545">
        <v>129650</v>
      </c>
      <c r="K10" s="2555">
        <v>2.912209191284227</v>
      </c>
      <c r="L10" s="2545">
        <v>58720</v>
      </c>
      <c r="M10" s="2556">
        <v>2.75</v>
      </c>
      <c r="O10" s="2549"/>
      <c r="P10" s="2549"/>
    </row>
    <row r="11" spans="1:18">
      <c r="A11" s="29" t="s">
        <v>638</v>
      </c>
      <c r="B11" s="2551">
        <v>138250</v>
      </c>
      <c r="C11" s="2552">
        <v>2.9936721493670886</v>
      </c>
      <c r="D11" s="2551">
        <v>55800</v>
      </c>
      <c r="E11" s="2552">
        <v>2.7409946370967737</v>
      </c>
      <c r="F11" s="2553">
        <v>17010</v>
      </c>
      <c r="G11" s="2552">
        <v>3.0088183421516757</v>
      </c>
      <c r="H11" s="2553">
        <v>7050</v>
      </c>
      <c r="I11" s="2554">
        <v>2.75</v>
      </c>
      <c r="J11" s="2545">
        <v>155260</v>
      </c>
      <c r="K11" s="2555">
        <v>2.9953318955300783</v>
      </c>
      <c r="L11" s="2545">
        <v>62850</v>
      </c>
      <c r="M11" s="2556">
        <v>2.7420047852028642</v>
      </c>
      <c r="O11" s="2549"/>
      <c r="P11" s="2549"/>
    </row>
    <row r="12" spans="1:18">
      <c r="A12" s="29" t="s">
        <v>639</v>
      </c>
      <c r="B12" s="2551">
        <v>137360</v>
      </c>
      <c r="C12" s="2552">
        <v>2.9988000000000001</v>
      </c>
      <c r="D12" s="2551">
        <v>51700</v>
      </c>
      <c r="E12" s="2552">
        <v>2.75</v>
      </c>
      <c r="F12" s="2553">
        <v>13260</v>
      </c>
      <c r="G12" s="2552">
        <v>3.0041000000000002</v>
      </c>
      <c r="H12" s="2553">
        <v>1590</v>
      </c>
      <c r="I12" s="2554">
        <v>2.75</v>
      </c>
      <c r="J12" s="2545">
        <v>150620</v>
      </c>
      <c r="K12" s="2555">
        <v>2.9992999999999999</v>
      </c>
      <c r="L12" s="2545">
        <v>53290</v>
      </c>
      <c r="M12" s="2556">
        <v>2.75</v>
      </c>
      <c r="O12" s="2549"/>
      <c r="P12" s="2549"/>
    </row>
    <row r="13" spans="1:18">
      <c r="A13" s="29" t="s">
        <v>640</v>
      </c>
      <c r="B13" s="2551">
        <v>191900</v>
      </c>
      <c r="C13" s="2552">
        <v>3</v>
      </c>
      <c r="D13" s="2551">
        <v>163450</v>
      </c>
      <c r="E13" s="2552">
        <v>2.75</v>
      </c>
      <c r="F13" s="2557">
        <v>10125.48</v>
      </c>
      <c r="G13" s="2552">
        <v>3</v>
      </c>
      <c r="H13" s="2557">
        <v>2480</v>
      </c>
      <c r="I13" s="2554">
        <v>2.75</v>
      </c>
      <c r="J13" s="2545">
        <v>202025.48</v>
      </c>
      <c r="K13" s="2555">
        <v>3</v>
      </c>
      <c r="L13" s="2545">
        <v>165930</v>
      </c>
      <c r="M13" s="2556">
        <v>2.75</v>
      </c>
      <c r="O13" s="2549"/>
      <c r="P13" s="2549"/>
    </row>
    <row r="14" spans="1:18">
      <c r="A14" s="29" t="s">
        <v>641</v>
      </c>
      <c r="B14" s="2551">
        <v>224900</v>
      </c>
      <c r="C14" s="2552">
        <v>3</v>
      </c>
      <c r="D14" s="2551">
        <v>69850</v>
      </c>
      <c r="E14" s="2552">
        <v>2.6928000000000001</v>
      </c>
      <c r="F14" s="2557">
        <v>28180</v>
      </c>
      <c r="G14" s="2552">
        <v>3</v>
      </c>
      <c r="H14" s="2557">
        <v>37790</v>
      </c>
      <c r="I14" s="2554">
        <v>2.6554000000000002</v>
      </c>
      <c r="J14" s="2545">
        <v>253080</v>
      </c>
      <c r="K14" s="2555">
        <v>3</v>
      </c>
      <c r="L14" s="2545">
        <v>107640</v>
      </c>
      <c r="M14" s="2556">
        <v>2.6797</v>
      </c>
      <c r="O14" s="2549"/>
      <c r="P14" s="2549"/>
    </row>
    <row r="15" spans="1:18">
      <c r="A15" s="29" t="s">
        <v>642</v>
      </c>
      <c r="B15" s="2551">
        <v>201100.40270000001</v>
      </c>
      <c r="C15" s="2552">
        <v>3</v>
      </c>
      <c r="D15" s="2551">
        <v>119300</v>
      </c>
      <c r="E15" s="2552">
        <v>2.75</v>
      </c>
      <c r="F15" s="2557">
        <v>17939.031999999999</v>
      </c>
      <c r="G15" s="2552">
        <v>3</v>
      </c>
      <c r="H15" s="2557">
        <v>29050.026369859999</v>
      </c>
      <c r="I15" s="2554">
        <v>2.75</v>
      </c>
      <c r="J15" s="2545">
        <v>219039.43369999999</v>
      </c>
      <c r="K15" s="2555">
        <v>3</v>
      </c>
      <c r="L15" s="2545">
        <v>148350.02636985999</v>
      </c>
      <c r="M15" s="2556">
        <v>2.75</v>
      </c>
      <c r="O15" s="2549"/>
      <c r="P15" s="2549"/>
    </row>
    <row r="16" spans="1:18">
      <c r="A16" s="29" t="s">
        <v>643</v>
      </c>
      <c r="B16" s="2551">
        <v>107050</v>
      </c>
      <c r="C16" s="2552">
        <v>2.9997197571228398</v>
      </c>
      <c r="D16" s="2551"/>
      <c r="E16" s="2552"/>
      <c r="F16" s="2557">
        <v>1366.08447456</v>
      </c>
      <c r="G16" s="2552">
        <v>3</v>
      </c>
      <c r="H16" s="2557"/>
      <c r="I16" s="2554"/>
      <c r="J16" s="2545">
        <v>108416.08447455999</v>
      </c>
      <c r="K16" s="2555">
        <v>2.9997232882911664</v>
      </c>
      <c r="L16" s="2545"/>
      <c r="M16" s="2556"/>
      <c r="O16" s="2549"/>
      <c r="P16" s="2549"/>
    </row>
    <row r="17" spans="1:16">
      <c r="A17" s="29" t="s">
        <v>644</v>
      </c>
      <c r="B17" s="2551">
        <v>60350</v>
      </c>
      <c r="C17" s="2552">
        <v>2.9922</v>
      </c>
      <c r="D17" s="2551"/>
      <c r="E17" s="2552"/>
      <c r="F17" s="2557">
        <v>650</v>
      </c>
      <c r="G17" s="2552">
        <v>3</v>
      </c>
      <c r="H17" s="2557"/>
      <c r="I17" s="2554"/>
      <c r="J17" s="2545">
        <v>61000</v>
      </c>
      <c r="K17" s="2555">
        <v>2.9923000000000002</v>
      </c>
      <c r="L17" s="2545"/>
      <c r="M17" s="2556"/>
      <c r="N17" s="2558"/>
      <c r="O17" s="2549"/>
      <c r="P17" s="2549"/>
    </row>
    <row r="18" spans="1:16" ht="16.5" thickBot="1">
      <c r="A18" s="2559" t="s">
        <v>645</v>
      </c>
      <c r="B18" s="2560">
        <v>40650</v>
      </c>
      <c r="C18" s="2561">
        <v>2.9163000000000001</v>
      </c>
      <c r="D18" s="2560"/>
      <c r="E18" s="2561"/>
      <c r="F18" s="2562">
        <v>1400</v>
      </c>
      <c r="G18" s="2561">
        <v>3</v>
      </c>
      <c r="H18" s="2562"/>
      <c r="I18" s="2563"/>
      <c r="J18" s="2564">
        <v>42050</v>
      </c>
      <c r="K18" s="2565">
        <v>2.9641999999999999</v>
      </c>
      <c r="L18" s="2564"/>
      <c r="M18" s="2566"/>
      <c r="O18" s="2549"/>
      <c r="P18" s="2549"/>
    </row>
    <row r="19" spans="1:16" ht="16.5" thickBot="1">
      <c r="A19" s="2567" t="s">
        <v>250</v>
      </c>
      <c r="B19" s="2568">
        <f>SUM(B7:B18)</f>
        <v>1571860.4027</v>
      </c>
      <c r="C19" s="2569">
        <v>2.9903</v>
      </c>
      <c r="D19" s="2568">
        <f>SUM(D7:D18)</f>
        <v>749010.22600000002</v>
      </c>
      <c r="E19" s="2569"/>
      <c r="F19" s="2568">
        <f>SUM(F7:F18)</f>
        <v>151730.59647455998</v>
      </c>
      <c r="G19" s="2570">
        <v>2.9843000000000002</v>
      </c>
      <c r="H19" s="2571">
        <f>SUM(H7:H18)</f>
        <v>143200.02636985999</v>
      </c>
      <c r="I19" s="2570"/>
      <c r="J19" s="2572">
        <f>SUM(J7:J18)</f>
        <v>1723590.9981745598</v>
      </c>
      <c r="K19" s="2573">
        <v>2.9908999999999999</v>
      </c>
      <c r="L19" s="2568">
        <f>SUM(L7:L18)</f>
        <v>892210.25236985995</v>
      </c>
      <c r="M19" s="2574"/>
      <c r="O19" s="2549"/>
      <c r="P19" s="2549"/>
    </row>
    <row r="20" spans="1:16" ht="16.5" thickTop="1">
      <c r="A20" s="3485" t="s">
        <v>2281</v>
      </c>
      <c r="B20" s="3485"/>
      <c r="C20" s="3485"/>
      <c r="D20" s="3485"/>
      <c r="E20" s="3485"/>
      <c r="F20" s="3485"/>
      <c r="G20" s="3485"/>
      <c r="H20" s="3485"/>
      <c r="I20" s="3485"/>
      <c r="J20" s="3485"/>
      <c r="K20" s="3485"/>
      <c r="L20" s="3485"/>
      <c r="M20" s="3485"/>
    </row>
    <row r="21" spans="1:16">
      <c r="A21" s="3473" t="s">
        <v>2282</v>
      </c>
      <c r="B21" s="3473"/>
      <c r="C21" s="3473"/>
      <c r="D21" s="3473"/>
      <c r="E21" s="3473"/>
      <c r="F21" s="3473"/>
      <c r="G21" s="3473"/>
      <c r="H21" s="3473"/>
      <c r="I21" s="3473"/>
      <c r="J21" s="3473"/>
      <c r="K21" s="3473"/>
      <c r="L21" s="3473"/>
      <c r="M21" s="3473"/>
    </row>
    <row r="23" spans="1:16">
      <c r="L23" s="2575"/>
    </row>
    <row r="24" spans="1:16">
      <c r="G24" s="2576"/>
      <c r="H24"/>
      <c r="M24" s="2575"/>
    </row>
    <row r="25" spans="1:16">
      <c r="B25" s="2577"/>
      <c r="C25" s="2577"/>
      <c r="D25" s="2577"/>
      <c r="E25" s="2577"/>
      <c r="F25" s="2577"/>
      <c r="G25" s="2577"/>
      <c r="H25" s="2577"/>
      <c r="I25" s="2577"/>
      <c r="J25" s="2577"/>
      <c r="K25" s="2577"/>
      <c r="L25" s="2577"/>
      <c r="M25" s="2577"/>
    </row>
    <row r="28" spans="1:16">
      <c r="B28" s="2558"/>
      <c r="C28" s="2558"/>
      <c r="D28" s="2558"/>
      <c r="E28" s="2558"/>
      <c r="F28" s="2558"/>
      <c r="G28" s="2558"/>
      <c r="H28" s="2558"/>
      <c r="I28" s="2558"/>
      <c r="J28" s="2558"/>
      <c r="K28" s="2558"/>
      <c r="L28" s="2558"/>
    </row>
    <row r="33" spans="2:10">
      <c r="B33" s="2576"/>
    </row>
    <row r="34" spans="2:10">
      <c r="B34" s="2576"/>
    </row>
    <row r="35" spans="2:10">
      <c r="B35" s="2576"/>
      <c r="E35" s="2578"/>
      <c r="F35" s="2578"/>
      <c r="G35" s="2575"/>
      <c r="J35" s="2575"/>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zoomScaleSheetLayoutView="100" workbookViewId="0">
      <selection activeCell="F25" sqref="F25"/>
    </sheetView>
  </sheetViews>
  <sheetFormatPr defaultRowHeight="15.75"/>
  <cols>
    <col min="1" max="1" width="1.85546875" style="888" customWidth="1"/>
    <col min="2" max="2" width="16.42578125" style="888" bestFit="1" customWidth="1"/>
    <col min="3" max="8" width="8.7109375" style="333" bestFit="1" customWidth="1"/>
    <col min="9" max="12" width="8.7109375" style="333" customWidth="1"/>
    <col min="13" max="17" width="8.7109375" style="333" bestFit="1" customWidth="1"/>
    <col min="18" max="18" width="8.7109375" style="333" customWidth="1"/>
    <col min="19" max="19" width="8.7109375" style="333" bestFit="1" customWidth="1"/>
    <col min="20" max="20" width="8.7109375" style="333" customWidth="1"/>
    <col min="21" max="22" width="8.7109375" style="333" bestFit="1" customWidth="1"/>
    <col min="23" max="266" width="9.140625" style="333"/>
    <col min="267" max="267" width="16.140625" style="333" bestFit="1" customWidth="1"/>
    <col min="268" max="270" width="11" style="333" customWidth="1"/>
    <col min="271" max="272" width="10.7109375" style="333" customWidth="1"/>
    <col min="273" max="273" width="11.7109375" style="333" customWidth="1"/>
    <col min="274" max="274" width="10.7109375" style="333" customWidth="1"/>
    <col min="275" max="275" width="11.28515625" style="333" customWidth="1"/>
    <col min="276" max="276" width="11.42578125" style="333" customWidth="1"/>
    <col min="277" max="277" width="12.42578125" style="333" customWidth="1"/>
    <col min="278" max="522" width="9.140625" style="333"/>
    <col min="523" max="523" width="16.140625" style="333" bestFit="1" customWidth="1"/>
    <col min="524" max="526" width="11" style="333" customWidth="1"/>
    <col min="527" max="528" width="10.7109375" style="333" customWidth="1"/>
    <col min="529" max="529" width="11.7109375" style="333" customWidth="1"/>
    <col min="530" max="530" width="10.7109375" style="333" customWidth="1"/>
    <col min="531" max="531" width="11.28515625" style="333" customWidth="1"/>
    <col min="532" max="532" width="11.42578125" style="333" customWidth="1"/>
    <col min="533" max="533" width="12.42578125" style="333" customWidth="1"/>
    <col min="534" max="778" width="9.140625" style="333"/>
    <col min="779" max="779" width="16.140625" style="333" bestFit="1" customWidth="1"/>
    <col min="780" max="782" width="11" style="333" customWidth="1"/>
    <col min="783" max="784" width="10.7109375" style="333" customWidth="1"/>
    <col min="785" max="785" width="11.7109375" style="333" customWidth="1"/>
    <col min="786" max="786" width="10.7109375" style="333" customWidth="1"/>
    <col min="787" max="787" width="11.28515625" style="333" customWidth="1"/>
    <col min="788" max="788" width="11.42578125" style="333" customWidth="1"/>
    <col min="789" max="789" width="12.42578125" style="333" customWidth="1"/>
    <col min="790" max="1034" width="9.140625" style="333"/>
    <col min="1035" max="1035" width="16.140625" style="333" bestFit="1" customWidth="1"/>
    <col min="1036" max="1038" width="11" style="333" customWidth="1"/>
    <col min="1039" max="1040" width="10.7109375" style="333" customWidth="1"/>
    <col min="1041" max="1041" width="11.7109375" style="333" customWidth="1"/>
    <col min="1042" max="1042" width="10.7109375" style="333" customWidth="1"/>
    <col min="1043" max="1043" width="11.28515625" style="333" customWidth="1"/>
    <col min="1044" max="1044" width="11.42578125" style="333" customWidth="1"/>
    <col min="1045" max="1045" width="12.42578125" style="333" customWidth="1"/>
    <col min="1046" max="1290" width="9.140625" style="333"/>
    <col min="1291" max="1291" width="16.140625" style="333" bestFit="1" customWidth="1"/>
    <col min="1292" max="1294" width="11" style="333" customWidth="1"/>
    <col min="1295" max="1296" width="10.7109375" style="333" customWidth="1"/>
    <col min="1297" max="1297" width="11.7109375" style="333" customWidth="1"/>
    <col min="1298" max="1298" width="10.7109375" style="333" customWidth="1"/>
    <col min="1299" max="1299" width="11.28515625" style="333" customWidth="1"/>
    <col min="1300" max="1300" width="11.42578125" style="333" customWidth="1"/>
    <col min="1301" max="1301" width="12.42578125" style="333" customWidth="1"/>
    <col min="1302" max="1546" width="9.140625" style="333"/>
    <col min="1547" max="1547" width="16.140625" style="333" bestFit="1" customWidth="1"/>
    <col min="1548" max="1550" width="11" style="333" customWidth="1"/>
    <col min="1551" max="1552" width="10.7109375" style="333" customWidth="1"/>
    <col min="1553" max="1553" width="11.7109375" style="333" customWidth="1"/>
    <col min="1554" max="1554" width="10.7109375" style="333" customWidth="1"/>
    <col min="1555" max="1555" width="11.28515625" style="333" customWidth="1"/>
    <col min="1556" max="1556" width="11.42578125" style="333" customWidth="1"/>
    <col min="1557" max="1557" width="12.42578125" style="333" customWidth="1"/>
    <col min="1558" max="1802" width="9.140625" style="333"/>
    <col min="1803" max="1803" width="16.140625" style="333" bestFit="1" customWidth="1"/>
    <col min="1804" max="1806" width="11" style="333" customWidth="1"/>
    <col min="1807" max="1808" width="10.7109375" style="333" customWidth="1"/>
    <col min="1809" max="1809" width="11.7109375" style="333" customWidth="1"/>
    <col min="1810" max="1810" width="10.7109375" style="333" customWidth="1"/>
    <col min="1811" max="1811" width="11.28515625" style="333" customWidth="1"/>
    <col min="1812" max="1812" width="11.42578125" style="333" customWidth="1"/>
    <col min="1813" max="1813" width="12.42578125" style="333" customWidth="1"/>
    <col min="1814" max="2058" width="9.140625" style="333"/>
    <col min="2059" max="2059" width="16.140625" style="333" bestFit="1" customWidth="1"/>
    <col min="2060" max="2062" width="11" style="333" customWidth="1"/>
    <col min="2063" max="2064" width="10.7109375" style="333" customWidth="1"/>
    <col min="2065" max="2065" width="11.7109375" style="333" customWidth="1"/>
    <col min="2066" max="2066" width="10.7109375" style="333" customWidth="1"/>
    <col min="2067" max="2067" width="11.28515625" style="333" customWidth="1"/>
    <col min="2068" max="2068" width="11.42578125" style="333" customWidth="1"/>
    <col min="2069" max="2069" width="12.42578125" style="333" customWidth="1"/>
    <col min="2070" max="2314" width="9.140625" style="333"/>
    <col min="2315" max="2315" width="16.140625" style="333" bestFit="1" customWidth="1"/>
    <col min="2316" max="2318" width="11" style="333" customWidth="1"/>
    <col min="2319" max="2320" width="10.7109375" style="333" customWidth="1"/>
    <col min="2321" max="2321" width="11.7109375" style="333" customWidth="1"/>
    <col min="2322" max="2322" width="10.7109375" style="333" customWidth="1"/>
    <col min="2323" max="2323" width="11.28515625" style="333" customWidth="1"/>
    <col min="2324" max="2324" width="11.42578125" style="333" customWidth="1"/>
    <col min="2325" max="2325" width="12.42578125" style="333" customWidth="1"/>
    <col min="2326" max="2570" width="9.140625" style="333"/>
    <col min="2571" max="2571" width="16.140625" style="333" bestFit="1" customWidth="1"/>
    <col min="2572" max="2574" width="11" style="333" customWidth="1"/>
    <col min="2575" max="2576" width="10.7109375" style="333" customWidth="1"/>
    <col min="2577" max="2577" width="11.7109375" style="333" customWidth="1"/>
    <col min="2578" max="2578" width="10.7109375" style="333" customWidth="1"/>
    <col min="2579" max="2579" width="11.28515625" style="333" customWidth="1"/>
    <col min="2580" max="2580" width="11.42578125" style="333" customWidth="1"/>
    <col min="2581" max="2581" width="12.42578125" style="333" customWidth="1"/>
    <col min="2582" max="2826" width="9.140625" style="333"/>
    <col min="2827" max="2827" width="16.140625" style="333" bestFit="1" customWidth="1"/>
    <col min="2828" max="2830" width="11" style="333" customWidth="1"/>
    <col min="2831" max="2832" width="10.7109375" style="333" customWidth="1"/>
    <col min="2833" max="2833" width="11.7109375" style="333" customWidth="1"/>
    <col min="2834" max="2834" width="10.7109375" style="333" customWidth="1"/>
    <col min="2835" max="2835" width="11.28515625" style="333" customWidth="1"/>
    <col min="2836" max="2836" width="11.42578125" style="333" customWidth="1"/>
    <col min="2837" max="2837" width="12.42578125" style="333" customWidth="1"/>
    <col min="2838" max="3082" width="9.140625" style="333"/>
    <col min="3083" max="3083" width="16.140625" style="333" bestFit="1" customWidth="1"/>
    <col min="3084" max="3086" width="11" style="333" customWidth="1"/>
    <col min="3087" max="3088" width="10.7109375" style="333" customWidth="1"/>
    <col min="3089" max="3089" width="11.7109375" style="333" customWidth="1"/>
    <col min="3090" max="3090" width="10.7109375" style="333" customWidth="1"/>
    <col min="3091" max="3091" width="11.28515625" style="333" customWidth="1"/>
    <col min="3092" max="3092" width="11.42578125" style="333" customWidth="1"/>
    <col min="3093" max="3093" width="12.42578125" style="333" customWidth="1"/>
    <col min="3094" max="3338" width="9.140625" style="333"/>
    <col min="3339" max="3339" width="16.140625" style="333" bestFit="1" customWidth="1"/>
    <col min="3340" max="3342" width="11" style="333" customWidth="1"/>
    <col min="3343" max="3344" width="10.7109375" style="333" customWidth="1"/>
    <col min="3345" max="3345" width="11.7109375" style="333" customWidth="1"/>
    <col min="3346" max="3346" width="10.7109375" style="333" customWidth="1"/>
    <col min="3347" max="3347" width="11.28515625" style="333" customWidth="1"/>
    <col min="3348" max="3348" width="11.42578125" style="333" customWidth="1"/>
    <col min="3349" max="3349" width="12.42578125" style="333" customWidth="1"/>
    <col min="3350" max="3594" width="9.140625" style="333"/>
    <col min="3595" max="3595" width="16.140625" style="333" bestFit="1" customWidth="1"/>
    <col min="3596" max="3598" width="11" style="333" customWidth="1"/>
    <col min="3599" max="3600" width="10.7109375" style="333" customWidth="1"/>
    <col min="3601" max="3601" width="11.7109375" style="333" customWidth="1"/>
    <col min="3602" max="3602" width="10.7109375" style="333" customWidth="1"/>
    <col min="3603" max="3603" width="11.28515625" style="333" customWidth="1"/>
    <col min="3604" max="3604" width="11.42578125" style="333" customWidth="1"/>
    <col min="3605" max="3605" width="12.42578125" style="333" customWidth="1"/>
    <col min="3606" max="3850" width="9.140625" style="333"/>
    <col min="3851" max="3851" width="16.140625" style="333" bestFit="1" customWidth="1"/>
    <col min="3852" max="3854" width="11" style="333" customWidth="1"/>
    <col min="3855" max="3856" width="10.7109375" style="333" customWidth="1"/>
    <col min="3857" max="3857" width="11.7109375" style="333" customWidth="1"/>
    <col min="3858" max="3858" width="10.7109375" style="333" customWidth="1"/>
    <col min="3859" max="3859" width="11.28515625" style="333" customWidth="1"/>
    <col min="3860" max="3860" width="11.42578125" style="333" customWidth="1"/>
    <col min="3861" max="3861" width="12.42578125" style="333" customWidth="1"/>
    <col min="3862" max="4106" width="9.140625" style="333"/>
    <col min="4107" max="4107" width="16.140625" style="333" bestFit="1" customWidth="1"/>
    <col min="4108" max="4110" width="11" style="333" customWidth="1"/>
    <col min="4111" max="4112" width="10.7109375" style="333" customWidth="1"/>
    <col min="4113" max="4113" width="11.7109375" style="333" customWidth="1"/>
    <col min="4114" max="4114" width="10.7109375" style="333" customWidth="1"/>
    <col min="4115" max="4115" width="11.28515625" style="333" customWidth="1"/>
    <col min="4116" max="4116" width="11.42578125" style="333" customWidth="1"/>
    <col min="4117" max="4117" width="12.42578125" style="333" customWidth="1"/>
    <col min="4118" max="4362" width="9.140625" style="333"/>
    <col min="4363" max="4363" width="16.140625" style="333" bestFit="1" customWidth="1"/>
    <col min="4364" max="4366" width="11" style="333" customWidth="1"/>
    <col min="4367" max="4368" width="10.7109375" style="333" customWidth="1"/>
    <col min="4369" max="4369" width="11.7109375" style="333" customWidth="1"/>
    <col min="4370" max="4370" width="10.7109375" style="333" customWidth="1"/>
    <col min="4371" max="4371" width="11.28515625" style="333" customWidth="1"/>
    <col min="4372" max="4372" width="11.42578125" style="333" customWidth="1"/>
    <col min="4373" max="4373" width="12.42578125" style="333" customWidth="1"/>
    <col min="4374" max="4618" width="9.140625" style="333"/>
    <col min="4619" max="4619" width="16.140625" style="333" bestFit="1" customWidth="1"/>
    <col min="4620" max="4622" width="11" style="333" customWidth="1"/>
    <col min="4623" max="4624" width="10.7109375" style="333" customWidth="1"/>
    <col min="4625" max="4625" width="11.7109375" style="333" customWidth="1"/>
    <col min="4626" max="4626" width="10.7109375" style="333" customWidth="1"/>
    <col min="4627" max="4627" width="11.28515625" style="333" customWidth="1"/>
    <col min="4628" max="4628" width="11.42578125" style="333" customWidth="1"/>
    <col min="4629" max="4629" width="12.42578125" style="333" customWidth="1"/>
    <col min="4630" max="4874" width="9.140625" style="333"/>
    <col min="4875" max="4875" width="16.140625" style="333" bestFit="1" customWidth="1"/>
    <col min="4876" max="4878" width="11" style="333" customWidth="1"/>
    <col min="4879" max="4880" width="10.7109375" style="333" customWidth="1"/>
    <col min="4881" max="4881" width="11.7109375" style="333" customWidth="1"/>
    <col min="4882" max="4882" width="10.7109375" style="333" customWidth="1"/>
    <col min="4883" max="4883" width="11.28515625" style="333" customWidth="1"/>
    <col min="4884" max="4884" width="11.42578125" style="333" customWidth="1"/>
    <col min="4885" max="4885" width="12.42578125" style="333" customWidth="1"/>
    <col min="4886" max="5130" width="9.140625" style="333"/>
    <col min="5131" max="5131" width="16.140625" style="333" bestFit="1" customWidth="1"/>
    <col min="5132" max="5134" width="11" style="333" customWidth="1"/>
    <col min="5135" max="5136" width="10.7109375" style="333" customWidth="1"/>
    <col min="5137" max="5137" width="11.7109375" style="333" customWidth="1"/>
    <col min="5138" max="5138" width="10.7109375" style="333" customWidth="1"/>
    <col min="5139" max="5139" width="11.28515625" style="333" customWidth="1"/>
    <col min="5140" max="5140" width="11.42578125" style="333" customWidth="1"/>
    <col min="5141" max="5141" width="12.42578125" style="333" customWidth="1"/>
    <col min="5142" max="5386" width="9.140625" style="333"/>
    <col min="5387" max="5387" width="16.140625" style="333" bestFit="1" customWidth="1"/>
    <col min="5388" max="5390" width="11" style="333" customWidth="1"/>
    <col min="5391" max="5392" width="10.7109375" style="333" customWidth="1"/>
    <col min="5393" max="5393" width="11.7109375" style="333" customWidth="1"/>
    <col min="5394" max="5394" width="10.7109375" style="333" customWidth="1"/>
    <col min="5395" max="5395" width="11.28515625" style="333" customWidth="1"/>
    <col min="5396" max="5396" width="11.42578125" style="333" customWidth="1"/>
    <col min="5397" max="5397" width="12.42578125" style="333" customWidth="1"/>
    <col min="5398" max="5642" width="9.140625" style="333"/>
    <col min="5643" max="5643" width="16.140625" style="333" bestFit="1" customWidth="1"/>
    <col min="5644" max="5646" width="11" style="333" customWidth="1"/>
    <col min="5647" max="5648" width="10.7109375" style="333" customWidth="1"/>
    <col min="5649" max="5649" width="11.7109375" style="333" customWidth="1"/>
    <col min="5650" max="5650" width="10.7109375" style="333" customWidth="1"/>
    <col min="5651" max="5651" width="11.28515625" style="333" customWidth="1"/>
    <col min="5652" max="5652" width="11.42578125" style="333" customWidth="1"/>
    <col min="5653" max="5653" width="12.42578125" style="333" customWidth="1"/>
    <col min="5654" max="5898" width="9.140625" style="333"/>
    <col min="5899" max="5899" width="16.140625" style="333" bestFit="1" customWidth="1"/>
    <col min="5900" max="5902" width="11" style="333" customWidth="1"/>
    <col min="5903" max="5904" width="10.7109375" style="333" customWidth="1"/>
    <col min="5905" max="5905" width="11.7109375" style="333" customWidth="1"/>
    <col min="5906" max="5906" width="10.7109375" style="333" customWidth="1"/>
    <col min="5907" max="5907" width="11.28515625" style="333" customWidth="1"/>
    <col min="5908" max="5908" width="11.42578125" style="333" customWidth="1"/>
    <col min="5909" max="5909" width="12.42578125" style="333" customWidth="1"/>
    <col min="5910" max="6154" width="9.140625" style="333"/>
    <col min="6155" max="6155" width="16.140625" style="333" bestFit="1" customWidth="1"/>
    <col min="6156" max="6158" width="11" style="333" customWidth="1"/>
    <col min="6159" max="6160" width="10.7109375" style="333" customWidth="1"/>
    <col min="6161" max="6161" width="11.7109375" style="333" customWidth="1"/>
    <col min="6162" max="6162" width="10.7109375" style="333" customWidth="1"/>
    <col min="6163" max="6163" width="11.28515625" style="333" customWidth="1"/>
    <col min="6164" max="6164" width="11.42578125" style="333" customWidth="1"/>
    <col min="6165" max="6165" width="12.42578125" style="333" customWidth="1"/>
    <col min="6166" max="6410" width="9.140625" style="333"/>
    <col min="6411" max="6411" width="16.140625" style="333" bestFit="1" customWidth="1"/>
    <col min="6412" max="6414" width="11" style="333" customWidth="1"/>
    <col min="6415" max="6416" width="10.7109375" style="333" customWidth="1"/>
    <col min="6417" max="6417" width="11.7109375" style="333" customWidth="1"/>
    <col min="6418" max="6418" width="10.7109375" style="333" customWidth="1"/>
    <col min="6419" max="6419" width="11.28515625" style="333" customWidth="1"/>
    <col min="6420" max="6420" width="11.42578125" style="333" customWidth="1"/>
    <col min="6421" max="6421" width="12.42578125" style="333" customWidth="1"/>
    <col min="6422" max="6666" width="9.140625" style="333"/>
    <col min="6667" max="6667" width="16.140625" style="333" bestFit="1" customWidth="1"/>
    <col min="6668" max="6670" width="11" style="333" customWidth="1"/>
    <col min="6671" max="6672" width="10.7109375" style="333" customWidth="1"/>
    <col min="6673" max="6673" width="11.7109375" style="333" customWidth="1"/>
    <col min="6674" max="6674" width="10.7109375" style="333" customWidth="1"/>
    <col min="6675" max="6675" width="11.28515625" style="333" customWidth="1"/>
    <col min="6676" max="6676" width="11.42578125" style="333" customWidth="1"/>
    <col min="6677" max="6677" width="12.42578125" style="333" customWidth="1"/>
    <col min="6678" max="6922" width="9.140625" style="333"/>
    <col min="6923" max="6923" width="16.140625" style="333" bestFit="1" customWidth="1"/>
    <col min="6924" max="6926" width="11" style="333" customWidth="1"/>
    <col min="6927" max="6928" width="10.7109375" style="333" customWidth="1"/>
    <col min="6929" max="6929" width="11.7109375" style="333" customWidth="1"/>
    <col min="6930" max="6930" width="10.7109375" style="333" customWidth="1"/>
    <col min="6931" max="6931" width="11.28515625" style="333" customWidth="1"/>
    <col min="6932" max="6932" width="11.42578125" style="333" customWidth="1"/>
    <col min="6933" max="6933" width="12.42578125" style="333" customWidth="1"/>
    <col min="6934" max="7178" width="9.140625" style="333"/>
    <col min="7179" max="7179" width="16.140625" style="333" bestFit="1" customWidth="1"/>
    <col min="7180" max="7182" width="11" style="333" customWidth="1"/>
    <col min="7183" max="7184" width="10.7109375" style="333" customWidth="1"/>
    <col min="7185" max="7185" width="11.7109375" style="333" customWidth="1"/>
    <col min="7186" max="7186" width="10.7109375" style="333" customWidth="1"/>
    <col min="7187" max="7187" width="11.28515625" style="333" customWidth="1"/>
    <col min="7188" max="7188" width="11.42578125" style="333" customWidth="1"/>
    <col min="7189" max="7189" width="12.42578125" style="333" customWidth="1"/>
    <col min="7190" max="7434" width="9.140625" style="333"/>
    <col min="7435" max="7435" width="16.140625" style="333" bestFit="1" customWidth="1"/>
    <col min="7436" max="7438" width="11" style="333" customWidth="1"/>
    <col min="7439" max="7440" width="10.7109375" style="333" customWidth="1"/>
    <col min="7441" max="7441" width="11.7109375" style="333" customWidth="1"/>
    <col min="7442" max="7442" width="10.7109375" style="333" customWidth="1"/>
    <col min="7443" max="7443" width="11.28515625" style="333" customWidth="1"/>
    <col min="7444" max="7444" width="11.42578125" style="333" customWidth="1"/>
    <col min="7445" max="7445" width="12.42578125" style="333" customWidth="1"/>
    <col min="7446" max="7690" width="9.140625" style="333"/>
    <col min="7691" max="7691" width="16.140625" style="333" bestFit="1" customWidth="1"/>
    <col min="7692" max="7694" width="11" style="333" customWidth="1"/>
    <col min="7695" max="7696" width="10.7109375" style="333" customWidth="1"/>
    <col min="7697" max="7697" width="11.7109375" style="333" customWidth="1"/>
    <col min="7698" max="7698" width="10.7109375" style="333" customWidth="1"/>
    <col min="7699" max="7699" width="11.28515625" style="333" customWidth="1"/>
    <col min="7700" max="7700" width="11.42578125" style="333" customWidth="1"/>
    <col min="7701" max="7701" width="12.42578125" style="333" customWidth="1"/>
    <col min="7702" max="7946" width="9.140625" style="333"/>
    <col min="7947" max="7947" width="16.140625" style="333" bestFit="1" customWidth="1"/>
    <col min="7948" max="7950" width="11" style="333" customWidth="1"/>
    <col min="7951" max="7952" width="10.7109375" style="333" customWidth="1"/>
    <col min="7953" max="7953" width="11.7109375" style="333" customWidth="1"/>
    <col min="7954" max="7954" width="10.7109375" style="333" customWidth="1"/>
    <col min="7955" max="7955" width="11.28515625" style="333" customWidth="1"/>
    <col min="7956" max="7956" width="11.42578125" style="333" customWidth="1"/>
    <col min="7957" max="7957" width="12.42578125" style="333" customWidth="1"/>
    <col min="7958" max="8202" width="9.140625" style="333"/>
    <col min="8203" max="8203" width="16.140625" style="333" bestFit="1" customWidth="1"/>
    <col min="8204" max="8206" width="11" style="333" customWidth="1"/>
    <col min="8207" max="8208" width="10.7109375" style="333" customWidth="1"/>
    <col min="8209" max="8209" width="11.7109375" style="333" customWidth="1"/>
    <col min="8210" max="8210" width="10.7109375" style="333" customWidth="1"/>
    <col min="8211" max="8211" width="11.28515625" style="333" customWidth="1"/>
    <col min="8212" max="8212" width="11.42578125" style="333" customWidth="1"/>
    <col min="8213" max="8213" width="12.42578125" style="333" customWidth="1"/>
    <col min="8214" max="8458" width="9.140625" style="333"/>
    <col min="8459" max="8459" width="16.140625" style="333" bestFit="1" customWidth="1"/>
    <col min="8460" max="8462" width="11" style="333" customWidth="1"/>
    <col min="8463" max="8464" width="10.7109375" style="333" customWidth="1"/>
    <col min="8465" max="8465" width="11.7109375" style="333" customWidth="1"/>
    <col min="8466" max="8466" width="10.7109375" style="333" customWidth="1"/>
    <col min="8467" max="8467" width="11.28515625" style="333" customWidth="1"/>
    <col min="8468" max="8468" width="11.42578125" style="333" customWidth="1"/>
    <col min="8469" max="8469" width="12.42578125" style="333" customWidth="1"/>
    <col min="8470" max="8714" width="9.140625" style="333"/>
    <col min="8715" max="8715" width="16.140625" style="333" bestFit="1" customWidth="1"/>
    <col min="8716" max="8718" width="11" style="333" customWidth="1"/>
    <col min="8719" max="8720" width="10.7109375" style="333" customWidth="1"/>
    <col min="8721" max="8721" width="11.7109375" style="333" customWidth="1"/>
    <col min="8722" max="8722" width="10.7109375" style="333" customWidth="1"/>
    <col min="8723" max="8723" width="11.28515625" style="333" customWidth="1"/>
    <col min="8724" max="8724" width="11.42578125" style="333" customWidth="1"/>
    <col min="8725" max="8725" width="12.42578125" style="333" customWidth="1"/>
    <col min="8726" max="8970" width="9.140625" style="333"/>
    <col min="8971" max="8971" width="16.140625" style="333" bestFit="1" customWidth="1"/>
    <col min="8972" max="8974" width="11" style="333" customWidth="1"/>
    <col min="8975" max="8976" width="10.7109375" style="333" customWidth="1"/>
    <col min="8977" max="8977" width="11.7109375" style="333" customWidth="1"/>
    <col min="8978" max="8978" width="10.7109375" style="333" customWidth="1"/>
    <col min="8979" max="8979" width="11.28515625" style="333" customWidth="1"/>
    <col min="8980" max="8980" width="11.42578125" style="333" customWidth="1"/>
    <col min="8981" max="8981" width="12.42578125" style="333" customWidth="1"/>
    <col min="8982" max="9226" width="9.140625" style="333"/>
    <col min="9227" max="9227" width="16.140625" style="333" bestFit="1" customWidth="1"/>
    <col min="9228" max="9230" width="11" style="333" customWidth="1"/>
    <col min="9231" max="9232" width="10.7109375" style="333" customWidth="1"/>
    <col min="9233" max="9233" width="11.7109375" style="333" customWidth="1"/>
    <col min="9234" max="9234" width="10.7109375" style="333" customWidth="1"/>
    <col min="9235" max="9235" width="11.28515625" style="333" customWidth="1"/>
    <col min="9236" max="9236" width="11.42578125" style="333" customWidth="1"/>
    <col min="9237" max="9237" width="12.42578125" style="333" customWidth="1"/>
    <col min="9238" max="9482" width="9.140625" style="333"/>
    <col min="9483" max="9483" width="16.140625" style="333" bestFit="1" customWidth="1"/>
    <col min="9484" max="9486" width="11" style="333" customWidth="1"/>
    <col min="9487" max="9488" width="10.7109375" style="333" customWidth="1"/>
    <col min="9489" max="9489" width="11.7109375" style="333" customWidth="1"/>
    <col min="9490" max="9490" width="10.7109375" style="333" customWidth="1"/>
    <col min="9491" max="9491" width="11.28515625" style="333" customWidth="1"/>
    <col min="9492" max="9492" width="11.42578125" style="333" customWidth="1"/>
    <col min="9493" max="9493" width="12.42578125" style="333" customWidth="1"/>
    <col min="9494" max="9738" width="9.140625" style="333"/>
    <col min="9739" max="9739" width="16.140625" style="333" bestFit="1" customWidth="1"/>
    <col min="9740" max="9742" width="11" style="333" customWidth="1"/>
    <col min="9743" max="9744" width="10.7109375" style="333" customWidth="1"/>
    <col min="9745" max="9745" width="11.7109375" style="333" customWidth="1"/>
    <col min="9746" max="9746" width="10.7109375" style="333" customWidth="1"/>
    <col min="9747" max="9747" width="11.28515625" style="333" customWidth="1"/>
    <col min="9748" max="9748" width="11.42578125" style="333" customWidth="1"/>
    <col min="9749" max="9749" width="12.42578125" style="333" customWidth="1"/>
    <col min="9750" max="9994" width="9.140625" style="333"/>
    <col min="9995" max="9995" width="16.140625" style="333" bestFit="1" customWidth="1"/>
    <col min="9996" max="9998" width="11" style="333" customWidth="1"/>
    <col min="9999" max="10000" width="10.7109375" style="333" customWidth="1"/>
    <col min="10001" max="10001" width="11.7109375" style="333" customWidth="1"/>
    <col min="10002" max="10002" width="10.7109375" style="333" customWidth="1"/>
    <col min="10003" max="10003" width="11.28515625" style="333" customWidth="1"/>
    <col min="10004" max="10004" width="11.42578125" style="333" customWidth="1"/>
    <col min="10005" max="10005" width="12.42578125" style="333" customWidth="1"/>
    <col min="10006" max="10250" width="9.140625" style="333"/>
    <col min="10251" max="10251" width="16.140625" style="333" bestFit="1" customWidth="1"/>
    <col min="10252" max="10254" width="11" style="333" customWidth="1"/>
    <col min="10255" max="10256" width="10.7109375" style="333" customWidth="1"/>
    <col min="10257" max="10257" width="11.7109375" style="333" customWidth="1"/>
    <col min="10258" max="10258" width="10.7109375" style="333" customWidth="1"/>
    <col min="10259" max="10259" width="11.28515625" style="333" customWidth="1"/>
    <col min="10260" max="10260" width="11.42578125" style="333" customWidth="1"/>
    <col min="10261" max="10261" width="12.42578125" style="333" customWidth="1"/>
    <col min="10262" max="10506" width="9.140625" style="333"/>
    <col min="10507" max="10507" width="16.140625" style="333" bestFit="1" customWidth="1"/>
    <col min="10508" max="10510" width="11" style="333" customWidth="1"/>
    <col min="10511" max="10512" width="10.7109375" style="333" customWidth="1"/>
    <col min="10513" max="10513" width="11.7109375" style="333" customWidth="1"/>
    <col min="10514" max="10514" width="10.7109375" style="333" customWidth="1"/>
    <col min="10515" max="10515" width="11.28515625" style="333" customWidth="1"/>
    <col min="10516" max="10516" width="11.42578125" style="333" customWidth="1"/>
    <col min="10517" max="10517" width="12.42578125" style="333" customWidth="1"/>
    <col min="10518" max="10762" width="9.140625" style="333"/>
    <col min="10763" max="10763" width="16.140625" style="333" bestFit="1" customWidth="1"/>
    <col min="10764" max="10766" width="11" style="333" customWidth="1"/>
    <col min="10767" max="10768" width="10.7109375" style="333" customWidth="1"/>
    <col min="10769" max="10769" width="11.7109375" style="333" customWidth="1"/>
    <col min="10770" max="10770" width="10.7109375" style="333" customWidth="1"/>
    <col min="10771" max="10771" width="11.28515625" style="333" customWidth="1"/>
    <col min="10772" max="10772" width="11.42578125" style="333" customWidth="1"/>
    <col min="10773" max="10773" width="12.42578125" style="333" customWidth="1"/>
    <col min="10774" max="11018" width="9.140625" style="333"/>
    <col min="11019" max="11019" width="16.140625" style="333" bestFit="1" customWidth="1"/>
    <col min="11020" max="11022" width="11" style="333" customWidth="1"/>
    <col min="11023" max="11024" width="10.7109375" style="333" customWidth="1"/>
    <col min="11025" max="11025" width="11.7109375" style="333" customWidth="1"/>
    <col min="11026" max="11026" width="10.7109375" style="333" customWidth="1"/>
    <col min="11027" max="11027" width="11.28515625" style="333" customWidth="1"/>
    <col min="11028" max="11028" width="11.42578125" style="333" customWidth="1"/>
    <col min="11029" max="11029" width="12.42578125" style="333" customWidth="1"/>
    <col min="11030" max="11274" width="9.140625" style="333"/>
    <col min="11275" max="11275" width="16.140625" style="333" bestFit="1" customWidth="1"/>
    <col min="11276" max="11278" width="11" style="333" customWidth="1"/>
    <col min="11279" max="11280" width="10.7109375" style="333" customWidth="1"/>
    <col min="11281" max="11281" width="11.7109375" style="333" customWidth="1"/>
    <col min="11282" max="11282" width="10.7109375" style="333" customWidth="1"/>
    <col min="11283" max="11283" width="11.28515625" style="333" customWidth="1"/>
    <col min="11284" max="11284" width="11.42578125" style="333" customWidth="1"/>
    <col min="11285" max="11285" width="12.42578125" style="333" customWidth="1"/>
    <col min="11286" max="11530" width="9.140625" style="333"/>
    <col min="11531" max="11531" width="16.140625" style="333" bestFit="1" customWidth="1"/>
    <col min="11532" max="11534" width="11" style="333" customWidth="1"/>
    <col min="11535" max="11536" width="10.7109375" style="333" customWidth="1"/>
    <col min="11537" max="11537" width="11.7109375" style="333" customWidth="1"/>
    <col min="11538" max="11538" width="10.7109375" style="333" customWidth="1"/>
    <col min="11539" max="11539" width="11.28515625" style="333" customWidth="1"/>
    <col min="11540" max="11540" width="11.42578125" style="333" customWidth="1"/>
    <col min="11541" max="11541" width="12.42578125" style="333" customWidth="1"/>
    <col min="11542" max="11786" width="9.140625" style="333"/>
    <col min="11787" max="11787" width="16.140625" style="333" bestFit="1" customWidth="1"/>
    <col min="11788" max="11790" width="11" style="333" customWidth="1"/>
    <col min="11791" max="11792" width="10.7109375" style="333" customWidth="1"/>
    <col min="11793" max="11793" width="11.7109375" style="333" customWidth="1"/>
    <col min="11794" max="11794" width="10.7109375" style="333" customWidth="1"/>
    <col min="11795" max="11795" width="11.28515625" style="333" customWidth="1"/>
    <col min="11796" max="11796" width="11.42578125" style="333" customWidth="1"/>
    <col min="11797" max="11797" width="12.42578125" style="333" customWidth="1"/>
    <col min="11798" max="12042" width="9.140625" style="333"/>
    <col min="12043" max="12043" width="16.140625" style="333" bestFit="1" customWidth="1"/>
    <col min="12044" max="12046" width="11" style="333" customWidth="1"/>
    <col min="12047" max="12048" width="10.7109375" style="333" customWidth="1"/>
    <col min="12049" max="12049" width="11.7109375" style="333" customWidth="1"/>
    <col min="12050" max="12050" width="10.7109375" style="333" customWidth="1"/>
    <col min="12051" max="12051" width="11.28515625" style="333" customWidth="1"/>
    <col min="12052" max="12052" width="11.42578125" style="333" customWidth="1"/>
    <col min="12053" max="12053" width="12.42578125" style="333" customWidth="1"/>
    <col min="12054" max="12298" width="9.140625" style="333"/>
    <col min="12299" max="12299" width="16.140625" style="333" bestFit="1" customWidth="1"/>
    <col min="12300" max="12302" width="11" style="333" customWidth="1"/>
    <col min="12303" max="12304" width="10.7109375" style="333" customWidth="1"/>
    <col min="12305" max="12305" width="11.7109375" style="333" customWidth="1"/>
    <col min="12306" max="12306" width="10.7109375" style="333" customWidth="1"/>
    <col min="12307" max="12307" width="11.28515625" style="333" customWidth="1"/>
    <col min="12308" max="12308" width="11.42578125" style="333" customWidth="1"/>
    <col min="12309" max="12309" width="12.42578125" style="333" customWidth="1"/>
    <col min="12310" max="12554" width="9.140625" style="333"/>
    <col min="12555" max="12555" width="16.140625" style="333" bestFit="1" customWidth="1"/>
    <col min="12556" max="12558" width="11" style="333" customWidth="1"/>
    <col min="12559" max="12560" width="10.7109375" style="333" customWidth="1"/>
    <col min="12561" max="12561" width="11.7109375" style="333" customWidth="1"/>
    <col min="12562" max="12562" width="10.7109375" style="333" customWidth="1"/>
    <col min="12563" max="12563" width="11.28515625" style="333" customWidth="1"/>
    <col min="12564" max="12564" width="11.42578125" style="333" customWidth="1"/>
    <col min="12565" max="12565" width="12.42578125" style="333" customWidth="1"/>
    <col min="12566" max="12810" width="9.140625" style="333"/>
    <col min="12811" max="12811" width="16.140625" style="333" bestFit="1" customWidth="1"/>
    <col min="12812" max="12814" width="11" style="333" customWidth="1"/>
    <col min="12815" max="12816" width="10.7109375" style="333" customWidth="1"/>
    <col min="12817" max="12817" width="11.7109375" style="333" customWidth="1"/>
    <col min="12818" max="12818" width="10.7109375" style="333" customWidth="1"/>
    <col min="12819" max="12819" width="11.28515625" style="333" customWidth="1"/>
    <col min="12820" max="12820" width="11.42578125" style="333" customWidth="1"/>
    <col min="12821" max="12821" width="12.42578125" style="333" customWidth="1"/>
    <col min="12822" max="13066" width="9.140625" style="333"/>
    <col min="13067" max="13067" width="16.140625" style="333" bestFit="1" customWidth="1"/>
    <col min="13068" max="13070" width="11" style="333" customWidth="1"/>
    <col min="13071" max="13072" width="10.7109375" style="333" customWidth="1"/>
    <col min="13073" max="13073" width="11.7109375" style="333" customWidth="1"/>
    <col min="13074" max="13074" width="10.7109375" style="333" customWidth="1"/>
    <col min="13075" max="13075" width="11.28515625" style="333" customWidth="1"/>
    <col min="13076" max="13076" width="11.42578125" style="333" customWidth="1"/>
    <col min="13077" max="13077" width="12.42578125" style="333" customWidth="1"/>
    <col min="13078" max="13322" width="9.140625" style="333"/>
    <col min="13323" max="13323" width="16.140625" style="333" bestFit="1" customWidth="1"/>
    <col min="13324" max="13326" width="11" style="333" customWidth="1"/>
    <col min="13327" max="13328" width="10.7109375" style="333" customWidth="1"/>
    <col min="13329" max="13329" width="11.7109375" style="333" customWidth="1"/>
    <col min="13330" max="13330" width="10.7109375" style="333" customWidth="1"/>
    <col min="13331" max="13331" width="11.28515625" style="333" customWidth="1"/>
    <col min="13332" max="13332" width="11.42578125" style="333" customWidth="1"/>
    <col min="13333" max="13333" width="12.42578125" style="333" customWidth="1"/>
    <col min="13334" max="13578" width="9.140625" style="333"/>
    <col min="13579" max="13579" width="16.140625" style="333" bestFit="1" customWidth="1"/>
    <col min="13580" max="13582" width="11" style="333" customWidth="1"/>
    <col min="13583" max="13584" width="10.7109375" style="333" customWidth="1"/>
    <col min="13585" max="13585" width="11.7109375" style="333" customWidth="1"/>
    <col min="13586" max="13586" width="10.7109375" style="333" customWidth="1"/>
    <col min="13587" max="13587" width="11.28515625" style="333" customWidth="1"/>
    <col min="13588" max="13588" width="11.42578125" style="333" customWidth="1"/>
    <col min="13589" max="13589" width="12.42578125" style="333" customWidth="1"/>
    <col min="13590" max="13834" width="9.140625" style="333"/>
    <col min="13835" max="13835" width="16.140625" style="333" bestFit="1" customWidth="1"/>
    <col min="13836" max="13838" width="11" style="333" customWidth="1"/>
    <col min="13839" max="13840" width="10.7109375" style="333" customWidth="1"/>
    <col min="13841" max="13841" width="11.7109375" style="333" customWidth="1"/>
    <col min="13842" max="13842" width="10.7109375" style="333" customWidth="1"/>
    <col min="13843" max="13843" width="11.28515625" style="333" customWidth="1"/>
    <col min="13844" max="13844" width="11.42578125" style="333" customWidth="1"/>
    <col min="13845" max="13845" width="12.42578125" style="333" customWidth="1"/>
    <col min="13846" max="14090" width="9.140625" style="333"/>
    <col min="14091" max="14091" width="16.140625" style="333" bestFit="1" customWidth="1"/>
    <col min="14092" max="14094" width="11" style="333" customWidth="1"/>
    <col min="14095" max="14096" width="10.7109375" style="333" customWidth="1"/>
    <col min="14097" max="14097" width="11.7109375" style="333" customWidth="1"/>
    <col min="14098" max="14098" width="10.7109375" style="333" customWidth="1"/>
    <col min="14099" max="14099" width="11.28515625" style="333" customWidth="1"/>
    <col min="14100" max="14100" width="11.42578125" style="333" customWidth="1"/>
    <col min="14101" max="14101" width="12.42578125" style="333" customWidth="1"/>
    <col min="14102" max="14346" width="9.140625" style="333"/>
    <col min="14347" max="14347" width="16.140625" style="333" bestFit="1" customWidth="1"/>
    <col min="14348" max="14350" width="11" style="333" customWidth="1"/>
    <col min="14351" max="14352" width="10.7109375" style="333" customWidth="1"/>
    <col min="14353" max="14353" width="11.7109375" style="333" customWidth="1"/>
    <col min="14354" max="14354" width="10.7109375" style="333" customWidth="1"/>
    <col min="14355" max="14355" width="11.28515625" style="333" customWidth="1"/>
    <col min="14356" max="14356" width="11.42578125" style="333" customWidth="1"/>
    <col min="14357" max="14357" width="12.42578125" style="333" customWidth="1"/>
    <col min="14358" max="14602" width="9.140625" style="333"/>
    <col min="14603" max="14603" width="16.140625" style="333" bestFit="1" customWidth="1"/>
    <col min="14604" max="14606" width="11" style="333" customWidth="1"/>
    <col min="14607" max="14608" width="10.7109375" style="333" customWidth="1"/>
    <col min="14609" max="14609" width="11.7109375" style="333" customWidth="1"/>
    <col min="14610" max="14610" width="10.7109375" style="333" customWidth="1"/>
    <col min="14611" max="14611" width="11.28515625" style="333" customWidth="1"/>
    <col min="14612" max="14612" width="11.42578125" style="333" customWidth="1"/>
    <col min="14613" max="14613" width="12.42578125" style="333" customWidth="1"/>
    <col min="14614" max="14858" width="9.140625" style="333"/>
    <col min="14859" max="14859" width="16.140625" style="333" bestFit="1" customWidth="1"/>
    <col min="14860" max="14862" width="11" style="333" customWidth="1"/>
    <col min="14863" max="14864" width="10.7109375" style="333" customWidth="1"/>
    <col min="14865" max="14865" width="11.7109375" style="333" customWidth="1"/>
    <col min="14866" max="14866" width="10.7109375" style="333" customWidth="1"/>
    <col min="14867" max="14867" width="11.28515625" style="333" customWidth="1"/>
    <col min="14868" max="14868" width="11.42578125" style="333" customWidth="1"/>
    <col min="14869" max="14869" width="12.42578125" style="333" customWidth="1"/>
    <col min="14870" max="15114" width="9.140625" style="333"/>
    <col min="15115" max="15115" width="16.140625" style="333" bestFit="1" customWidth="1"/>
    <col min="15116" max="15118" width="11" style="333" customWidth="1"/>
    <col min="15119" max="15120" width="10.7109375" style="333" customWidth="1"/>
    <col min="15121" max="15121" width="11.7109375" style="333" customWidth="1"/>
    <col min="15122" max="15122" width="10.7109375" style="333" customWidth="1"/>
    <col min="15123" max="15123" width="11.28515625" style="333" customWidth="1"/>
    <col min="15124" max="15124" width="11.42578125" style="333" customWidth="1"/>
    <col min="15125" max="15125" width="12.42578125" style="333" customWidth="1"/>
    <col min="15126" max="15370" width="9.140625" style="333"/>
    <col min="15371" max="15371" width="16.140625" style="333" bestFit="1" customWidth="1"/>
    <col min="15372" max="15374" width="11" style="333" customWidth="1"/>
    <col min="15375" max="15376" width="10.7109375" style="333" customWidth="1"/>
    <col min="15377" max="15377" width="11.7109375" style="333" customWidth="1"/>
    <col min="15378" max="15378" width="10.7109375" style="333" customWidth="1"/>
    <col min="15379" max="15379" width="11.28515625" style="333" customWidth="1"/>
    <col min="15380" max="15380" width="11.42578125" style="333" customWidth="1"/>
    <col min="15381" max="15381" width="12.42578125" style="333" customWidth="1"/>
    <col min="15382" max="15626" width="9.140625" style="333"/>
    <col min="15627" max="15627" width="16.140625" style="333" bestFit="1" customWidth="1"/>
    <col min="15628" max="15630" width="11" style="333" customWidth="1"/>
    <col min="15631" max="15632" width="10.7109375" style="333" customWidth="1"/>
    <col min="15633" max="15633" width="11.7109375" style="333" customWidth="1"/>
    <col min="15634" max="15634" width="10.7109375" style="333" customWidth="1"/>
    <col min="15635" max="15635" width="11.28515625" style="333" customWidth="1"/>
    <col min="15636" max="15636" width="11.42578125" style="333" customWidth="1"/>
    <col min="15637" max="15637" width="12.42578125" style="333" customWidth="1"/>
    <col min="15638" max="15882" width="9.140625" style="333"/>
    <col min="15883" max="15883" width="16.140625" style="333" bestFit="1" customWidth="1"/>
    <col min="15884" max="15886" width="11" style="333" customWidth="1"/>
    <col min="15887" max="15888" width="10.7109375" style="333" customWidth="1"/>
    <col min="15889" max="15889" width="11.7109375" style="333" customWidth="1"/>
    <col min="15890" max="15890" width="10.7109375" style="333" customWidth="1"/>
    <col min="15891" max="15891" width="11.28515625" style="333" customWidth="1"/>
    <col min="15892" max="15892" width="11.42578125" style="333" customWidth="1"/>
    <col min="15893" max="15893" width="12.42578125" style="333" customWidth="1"/>
    <col min="15894" max="16138" width="9.140625" style="333"/>
    <col min="16139" max="16139" width="16.140625" style="333" bestFit="1" customWidth="1"/>
    <col min="16140" max="16142" width="11" style="333" customWidth="1"/>
    <col min="16143" max="16144" width="10.7109375" style="333" customWidth="1"/>
    <col min="16145" max="16145" width="11.7109375" style="333" customWidth="1"/>
    <col min="16146" max="16146" width="10.7109375" style="333" customWidth="1"/>
    <col min="16147" max="16147" width="11.28515625" style="333" customWidth="1"/>
    <col min="16148" max="16148" width="11.42578125" style="333" customWidth="1"/>
    <col min="16149" max="16149" width="12.42578125" style="333" customWidth="1"/>
    <col min="16150" max="16384" width="9.140625" style="333"/>
  </cols>
  <sheetData>
    <row r="1" spans="1:25">
      <c r="A1" s="2579"/>
      <c r="B1" s="2939" t="s">
        <v>2102</v>
      </c>
      <c r="C1" s="2939"/>
      <c r="D1" s="2939"/>
      <c r="E1" s="2939"/>
      <c r="F1" s="2939"/>
      <c r="G1" s="2939"/>
      <c r="H1" s="2939"/>
      <c r="I1" s="2939"/>
      <c r="J1" s="2939"/>
      <c r="K1" s="2939"/>
      <c r="L1" s="2939"/>
      <c r="M1" s="2939"/>
      <c r="N1" s="2939"/>
      <c r="O1" s="2939"/>
      <c r="P1" s="2939"/>
      <c r="Q1" s="2939"/>
      <c r="R1" s="2939"/>
      <c r="S1" s="2939"/>
      <c r="T1" s="2939"/>
      <c r="U1" s="2939"/>
      <c r="V1" s="2939"/>
    </row>
    <row r="2" spans="1:25">
      <c r="A2" s="2579"/>
      <c r="B2" s="2939" t="s">
        <v>48</v>
      </c>
      <c r="C2" s="2939"/>
      <c r="D2" s="2939"/>
      <c r="E2" s="2939"/>
      <c r="F2" s="2939"/>
      <c r="G2" s="2939"/>
      <c r="H2" s="2939"/>
      <c r="I2" s="2939"/>
      <c r="J2" s="2939"/>
      <c r="K2" s="2939"/>
      <c r="L2" s="2939"/>
      <c r="M2" s="2939"/>
      <c r="N2" s="2939"/>
      <c r="O2" s="2939"/>
      <c r="P2" s="2939"/>
      <c r="Q2" s="2939"/>
      <c r="R2" s="2939"/>
      <c r="S2" s="2939"/>
      <c r="T2" s="2939"/>
      <c r="U2" s="2939"/>
      <c r="V2" s="2939"/>
    </row>
    <row r="3" spans="1:25" ht="16.5" thickBot="1">
      <c r="B3" s="3486" t="s">
        <v>2284</v>
      </c>
      <c r="C3" s="3486"/>
      <c r="D3" s="3486"/>
      <c r="E3" s="3486"/>
      <c r="F3" s="3486"/>
      <c r="G3" s="3486"/>
      <c r="H3" s="3486"/>
      <c r="I3" s="3486"/>
      <c r="J3" s="3486"/>
      <c r="K3" s="3486"/>
      <c r="L3" s="3486"/>
      <c r="M3" s="3486"/>
      <c r="N3" s="3486"/>
      <c r="O3" s="3486"/>
      <c r="P3" s="3486"/>
      <c r="Q3" s="3486"/>
      <c r="R3" s="3486"/>
      <c r="S3" s="3486"/>
      <c r="T3" s="3486"/>
      <c r="U3" s="3486"/>
      <c r="V3" s="3486"/>
    </row>
    <row r="4" spans="1:25" ht="16.5" thickTop="1">
      <c r="B4" s="3487" t="s">
        <v>2035</v>
      </c>
      <c r="C4" s="3489" t="s">
        <v>2285</v>
      </c>
      <c r="D4" s="3490"/>
      <c r="E4" s="3490"/>
      <c r="F4" s="3490"/>
      <c r="G4" s="3490"/>
      <c r="H4" s="3490"/>
      <c r="I4" s="3490"/>
      <c r="J4" s="3490"/>
      <c r="K4" s="3490"/>
      <c r="L4" s="3491"/>
      <c r="M4" s="3490" t="s">
        <v>2286</v>
      </c>
      <c r="N4" s="3490"/>
      <c r="O4" s="3490"/>
      <c r="P4" s="3490"/>
      <c r="Q4" s="3490"/>
      <c r="R4" s="3490"/>
      <c r="S4" s="3490"/>
      <c r="T4" s="3490"/>
      <c r="U4" s="3490"/>
      <c r="V4" s="3490"/>
    </row>
    <row r="5" spans="1:25" ht="16.5" thickBot="1">
      <c r="B5" s="3488"/>
      <c r="C5" s="2580" t="s">
        <v>58</v>
      </c>
      <c r="D5" s="2581" t="s">
        <v>164</v>
      </c>
      <c r="E5" s="2581" t="s">
        <v>59</v>
      </c>
      <c r="F5" s="2581" t="s">
        <v>60</v>
      </c>
      <c r="G5" s="2580" t="s">
        <v>61</v>
      </c>
      <c r="H5" s="2582" t="s">
        <v>131</v>
      </c>
      <c r="I5" s="2582" t="s">
        <v>142</v>
      </c>
      <c r="J5" s="2583" t="s">
        <v>149</v>
      </c>
      <c r="K5" s="2584" t="s">
        <v>299</v>
      </c>
      <c r="L5" s="2584" t="s">
        <v>312</v>
      </c>
      <c r="M5" s="2582" t="s">
        <v>58</v>
      </c>
      <c r="N5" s="2580" t="s">
        <v>164</v>
      </c>
      <c r="O5" s="2580" t="s">
        <v>59</v>
      </c>
      <c r="P5" s="2582" t="s">
        <v>60</v>
      </c>
      <c r="Q5" s="2585" t="s">
        <v>61</v>
      </c>
      <c r="R5" s="2585" t="s">
        <v>131</v>
      </c>
      <c r="S5" s="2585" t="s">
        <v>142</v>
      </c>
      <c r="T5" s="2585" t="s">
        <v>149</v>
      </c>
      <c r="U5" s="2586" t="s">
        <v>299</v>
      </c>
      <c r="V5" s="2586" t="s">
        <v>312</v>
      </c>
    </row>
    <row r="6" spans="1:25">
      <c r="B6" s="2587" t="s">
        <v>634</v>
      </c>
      <c r="C6" s="2588">
        <v>0.43990000000000001</v>
      </c>
      <c r="D6" s="2589">
        <v>0.55069999999999997</v>
      </c>
      <c r="E6" s="2589">
        <v>3.34</v>
      </c>
      <c r="F6" s="2590">
        <v>0.20724000000000001</v>
      </c>
      <c r="G6" s="2591">
        <v>0.21474000000000001</v>
      </c>
      <c r="H6" s="2592">
        <v>0.65619249999999996</v>
      </c>
      <c r="I6" s="2592">
        <v>10.642646521739131</v>
      </c>
      <c r="J6" s="2593">
        <v>5.9223524319868099</v>
      </c>
      <c r="K6" s="2594">
        <v>2.9392</v>
      </c>
      <c r="L6" s="2594">
        <v>2.6539000000000001</v>
      </c>
      <c r="M6" s="2595">
        <v>0</v>
      </c>
      <c r="N6" s="2589">
        <v>1.3228599999999999</v>
      </c>
      <c r="O6" s="2589">
        <v>3.9347799999999999</v>
      </c>
      <c r="P6" s="2595">
        <v>0</v>
      </c>
      <c r="Q6" s="2591">
        <v>0</v>
      </c>
      <c r="R6" s="2591">
        <v>0</v>
      </c>
      <c r="S6" s="2591" t="s">
        <v>62</v>
      </c>
      <c r="T6" s="2596">
        <v>6.3746999999999998</v>
      </c>
      <c r="U6" s="2597">
        <v>3.0430999999999999</v>
      </c>
      <c r="V6" s="2597">
        <v>2.6783999999999999</v>
      </c>
    </row>
    <row r="7" spans="1:25">
      <c r="B7" s="2587" t="s">
        <v>635</v>
      </c>
      <c r="C7" s="2588">
        <v>2.0503999999999998</v>
      </c>
      <c r="D7" s="2588">
        <v>0.48</v>
      </c>
      <c r="E7" s="2588">
        <v>2.74</v>
      </c>
      <c r="F7" s="2598">
        <v>2.7289786548069812</v>
      </c>
      <c r="G7" s="2591">
        <v>0.12893633038707711</v>
      </c>
      <c r="H7" s="2592">
        <v>3.9754420183839456</v>
      </c>
      <c r="I7" s="2592">
        <v>9.0877899584222313</v>
      </c>
      <c r="J7" s="2593">
        <v>5.9516291178068181</v>
      </c>
      <c r="K7" s="2594">
        <v>2.8944452089797408</v>
      </c>
      <c r="L7" s="2594">
        <v>2.1347</v>
      </c>
      <c r="M7" s="2599">
        <v>2.6856</v>
      </c>
      <c r="N7" s="2588">
        <v>1.51</v>
      </c>
      <c r="O7" s="2588">
        <v>3.6044</v>
      </c>
      <c r="P7" s="2599">
        <v>3.6505666666666667</v>
      </c>
      <c r="Q7" s="2591">
        <v>1.2548666666666668</v>
      </c>
      <c r="R7" s="2591">
        <v>4.0152000000000001</v>
      </c>
      <c r="S7" s="2591">
        <v>9.0272999999999985</v>
      </c>
      <c r="T7" s="2591">
        <v>6.4361999999999995</v>
      </c>
      <c r="U7" s="2600">
        <v>3.0348999999999995</v>
      </c>
      <c r="V7" s="2600">
        <v>2.6063999999999998</v>
      </c>
    </row>
    <row r="8" spans="1:25">
      <c r="B8" s="2587" t="s">
        <v>636</v>
      </c>
      <c r="C8" s="2588">
        <v>2.1162000000000001</v>
      </c>
      <c r="D8" s="2588">
        <v>1.1832</v>
      </c>
      <c r="E8" s="2588">
        <v>1.7707999999999999</v>
      </c>
      <c r="F8" s="2598">
        <v>4.3273659852820936</v>
      </c>
      <c r="G8" s="2591">
        <v>0.62888439046333788</v>
      </c>
      <c r="H8" s="2592">
        <v>4.8556569252077599</v>
      </c>
      <c r="I8" s="2592">
        <v>10.14114322653176</v>
      </c>
      <c r="J8" s="2593">
        <v>4.9416000000000002</v>
      </c>
      <c r="K8" s="2594">
        <v>2.964171567436209</v>
      </c>
      <c r="L8" s="2594">
        <v>1.9123000000000001</v>
      </c>
      <c r="M8" s="2599">
        <v>2.7359</v>
      </c>
      <c r="N8" s="2588">
        <v>2.0476999999999999</v>
      </c>
      <c r="O8" s="2588">
        <v>3.2067000000000001</v>
      </c>
      <c r="P8" s="2599">
        <v>4.5620000000000003</v>
      </c>
      <c r="Q8" s="2591">
        <v>2.0007800000000002</v>
      </c>
      <c r="R8" s="2591">
        <v>4.7239599999999999</v>
      </c>
      <c r="S8" s="2591">
        <v>10.529433333333333</v>
      </c>
      <c r="T8" s="2591">
        <v>5.8654999999999999</v>
      </c>
      <c r="U8" s="2600">
        <v>3.0173374999999996</v>
      </c>
      <c r="V8" s="2600" t="s">
        <v>62</v>
      </c>
    </row>
    <row r="9" spans="1:25">
      <c r="B9" s="2587" t="s">
        <v>637</v>
      </c>
      <c r="C9" s="2588">
        <v>3.0040184818481848</v>
      </c>
      <c r="D9" s="2588">
        <v>2.5548000000000002</v>
      </c>
      <c r="E9" s="2588">
        <v>2.2000000000000002</v>
      </c>
      <c r="F9" s="2598">
        <v>3.8337399999999997</v>
      </c>
      <c r="G9" s="2591">
        <v>0.78642000000000012</v>
      </c>
      <c r="H9" s="2592">
        <v>4.8066100000000009</v>
      </c>
      <c r="I9" s="2592">
        <v>10.880964347826087</v>
      </c>
      <c r="J9" s="2593">
        <v>4.3880681005316582</v>
      </c>
      <c r="K9" s="2594">
        <v>2.7738348627303497</v>
      </c>
      <c r="L9" s="2594">
        <v>2.3650000000000002</v>
      </c>
      <c r="M9" s="2599">
        <v>3.6509746666666669</v>
      </c>
      <c r="N9" s="2588">
        <v>3.1175000000000002</v>
      </c>
      <c r="O9" s="2588">
        <v>3.1</v>
      </c>
      <c r="P9" s="2599">
        <v>4.4587683453237412</v>
      </c>
      <c r="Q9" s="2591">
        <v>2.4025179916317994</v>
      </c>
      <c r="R9" s="2591">
        <v>4.9710644351464444</v>
      </c>
      <c r="S9" s="2591">
        <v>10.800469874476986</v>
      </c>
      <c r="T9" s="2591">
        <v>5.8191044943820236</v>
      </c>
      <c r="U9" s="2600">
        <v>2.9846238317757012</v>
      </c>
      <c r="V9" s="2600">
        <v>2.5813000000000001</v>
      </c>
      <c r="Y9" s="332"/>
    </row>
    <row r="10" spans="1:25">
      <c r="B10" s="2587" t="s">
        <v>638</v>
      </c>
      <c r="C10" s="2588">
        <v>2.3419982353698852</v>
      </c>
      <c r="D10" s="2588">
        <v>5.5149176531715014</v>
      </c>
      <c r="E10" s="2588">
        <v>0.99690000000000001</v>
      </c>
      <c r="F10" s="2598">
        <v>1.6375838307423722</v>
      </c>
      <c r="G10" s="2591">
        <v>0.5988099918723967</v>
      </c>
      <c r="H10" s="2592">
        <v>5.0384472400021885</v>
      </c>
      <c r="I10" s="2592">
        <v>10.6659864010098</v>
      </c>
      <c r="J10" s="2593">
        <v>3.5320864021331042</v>
      </c>
      <c r="K10" s="2594">
        <v>2.8540999999999999</v>
      </c>
      <c r="L10" s="2594">
        <v>2.3729</v>
      </c>
      <c r="M10" s="2599">
        <v>3.25</v>
      </c>
      <c r="N10" s="2588">
        <v>4.9699</v>
      </c>
      <c r="O10" s="2588">
        <v>2.1920000000000002</v>
      </c>
      <c r="P10" s="2599">
        <v>3.1934999999999998</v>
      </c>
      <c r="Q10" s="2591">
        <v>1.9453061611374405</v>
      </c>
      <c r="R10" s="2591">
        <v>4.9719431279620849</v>
      </c>
      <c r="S10" s="2591">
        <v>11.522626315789473</v>
      </c>
      <c r="T10" s="2591">
        <v>4.6426894736842108</v>
      </c>
      <c r="U10" s="2600">
        <v>2.9824000000000002</v>
      </c>
      <c r="V10" s="2600">
        <v>2.5851999999999999</v>
      </c>
      <c r="Y10" s="332"/>
    </row>
    <row r="11" spans="1:25">
      <c r="B11" s="2587" t="s">
        <v>639</v>
      </c>
      <c r="C11" s="2588">
        <v>1.7373000000000001</v>
      </c>
      <c r="D11" s="2588">
        <v>5.8220000000000001</v>
      </c>
      <c r="E11" s="2588">
        <v>0.86</v>
      </c>
      <c r="F11" s="2598">
        <v>3.1710930596285434</v>
      </c>
      <c r="G11" s="2591">
        <v>0.8661787674313991</v>
      </c>
      <c r="H11" s="2592">
        <v>5.0671839583989913</v>
      </c>
      <c r="I11" s="2592">
        <v>10.893919805316362</v>
      </c>
      <c r="J11" s="2593">
        <v>3.3694999999999999</v>
      </c>
      <c r="K11" s="2594">
        <v>2.8144999999999998</v>
      </c>
      <c r="L11" s="2594">
        <v>2.3504</v>
      </c>
      <c r="M11" s="2599">
        <v>2.6956000000000002</v>
      </c>
      <c r="N11" s="2588">
        <v>5.7587999999999999</v>
      </c>
      <c r="O11" s="2588">
        <v>2</v>
      </c>
      <c r="P11" s="2599">
        <v>3.6015000000000001</v>
      </c>
      <c r="Q11" s="2591">
        <v>1.7313000000000001</v>
      </c>
      <c r="R11" s="2591">
        <v>4.9892000000000003</v>
      </c>
      <c r="S11" s="2591">
        <v>11.924139130434799</v>
      </c>
      <c r="T11" s="2591">
        <v>4.3827999999999996</v>
      </c>
      <c r="U11" s="2600">
        <v>2.9500999999999999</v>
      </c>
      <c r="V11" s="2600">
        <v>2.5817999999999999</v>
      </c>
      <c r="Y11" s="332"/>
    </row>
    <row r="12" spans="1:25">
      <c r="B12" s="2587" t="s">
        <v>640</v>
      </c>
      <c r="C12" s="2588">
        <v>2.6432000000000002</v>
      </c>
      <c r="D12" s="2588">
        <v>3.9250794520547947</v>
      </c>
      <c r="E12" s="2588">
        <v>3.4394</v>
      </c>
      <c r="F12" s="2598">
        <v>3.9069000000000003</v>
      </c>
      <c r="G12" s="2591">
        <v>1.1301000000000001</v>
      </c>
      <c r="H12" s="2592">
        <v>5.3154368749999996</v>
      </c>
      <c r="I12" s="2592">
        <v>9.7928928571428564</v>
      </c>
      <c r="J12" s="2593">
        <v>3.3431000000000002</v>
      </c>
      <c r="K12" s="2594">
        <v>2.8561999999999999</v>
      </c>
      <c r="L12" s="2594">
        <v>2.4515500000000001</v>
      </c>
      <c r="M12" s="2599">
        <v>0</v>
      </c>
      <c r="N12" s="2588">
        <v>0</v>
      </c>
      <c r="O12" s="2588">
        <v>0</v>
      </c>
      <c r="P12" s="2599">
        <v>0</v>
      </c>
      <c r="Q12" s="2591">
        <v>1.9798</v>
      </c>
      <c r="R12" s="2591">
        <v>5.2938999999999998</v>
      </c>
      <c r="S12" s="2591">
        <v>10.242363636363637</v>
      </c>
      <c r="T12" s="2591">
        <v>4.1313000000000004</v>
      </c>
      <c r="U12" s="2600">
        <v>2.9817999999999998</v>
      </c>
      <c r="V12" s="2600">
        <v>2.6474000000000002</v>
      </c>
      <c r="Y12" s="332"/>
    </row>
    <row r="13" spans="1:25">
      <c r="B13" s="2587" t="s">
        <v>641</v>
      </c>
      <c r="C13" s="2588">
        <v>0.74419999999999997</v>
      </c>
      <c r="D13" s="2589">
        <v>4.7</v>
      </c>
      <c r="E13" s="2589">
        <v>3.5543999999999998</v>
      </c>
      <c r="F13" s="2590">
        <v>3.9651105287222541</v>
      </c>
      <c r="G13" s="2591">
        <v>2.0299999999999998</v>
      </c>
      <c r="H13" s="2592">
        <v>6.816769571202423</v>
      </c>
      <c r="I13" s="2592">
        <v>9.3344439771406211</v>
      </c>
      <c r="J13" s="2593">
        <v>3.0188000000000001</v>
      </c>
      <c r="K13" s="2594">
        <v>2.9323999999999999</v>
      </c>
      <c r="L13" s="2594">
        <v>2.4668000000000001</v>
      </c>
      <c r="M13" s="2599">
        <v>2.2334999999999998</v>
      </c>
      <c r="N13" s="2589">
        <v>5.17</v>
      </c>
      <c r="O13" s="2589">
        <v>4.7937000000000003</v>
      </c>
      <c r="P13" s="2595">
        <v>0</v>
      </c>
      <c r="Q13" s="2591">
        <v>0</v>
      </c>
      <c r="R13" s="2591" t="s">
        <v>62</v>
      </c>
      <c r="S13" s="2591">
        <v>9.6033499999999989</v>
      </c>
      <c r="T13" s="2591">
        <v>3.5977000000000001</v>
      </c>
      <c r="U13" s="2601">
        <v>3.0032999999999999</v>
      </c>
      <c r="V13" s="2601">
        <v>2.5855999999999999</v>
      </c>
    </row>
    <row r="14" spans="1:25">
      <c r="B14" s="2587" t="s">
        <v>642</v>
      </c>
      <c r="C14" s="2588">
        <v>0.92610000000000003</v>
      </c>
      <c r="D14" s="2588">
        <v>4.9848999999999997</v>
      </c>
      <c r="E14" s="2588">
        <v>4.4381650070126222</v>
      </c>
      <c r="F14" s="2598">
        <v>2.1309222357229651</v>
      </c>
      <c r="G14" s="2591">
        <v>2.7635000000000001</v>
      </c>
      <c r="H14" s="2592">
        <v>7.5807637081404851</v>
      </c>
      <c r="I14" s="2592">
        <v>9.740045658238099</v>
      </c>
      <c r="J14" s="2593">
        <v>2.9972465442242631</v>
      </c>
      <c r="K14" s="2594">
        <v>3.0613000000000001</v>
      </c>
      <c r="L14" s="2594">
        <v>2.6059604932222764</v>
      </c>
      <c r="M14" s="2599">
        <v>2.3067000000000002</v>
      </c>
      <c r="N14" s="2588">
        <v>5.1997</v>
      </c>
      <c r="O14" s="2588">
        <v>4.686042546683332</v>
      </c>
      <c r="P14" s="2599">
        <v>3.9417230769230769</v>
      </c>
      <c r="Q14" s="2591">
        <v>3.3393999999999999</v>
      </c>
      <c r="R14" s="2591">
        <v>7.3530749999999996</v>
      </c>
      <c r="S14" s="2591">
        <v>9.7092666666666663</v>
      </c>
      <c r="T14" s="2591">
        <v>3.2875421052631579</v>
      </c>
      <c r="U14" s="2600">
        <v>3.0327000000000002</v>
      </c>
      <c r="V14" s="2600">
        <v>2.4651333333333332</v>
      </c>
    </row>
    <row r="15" spans="1:25">
      <c r="B15" s="2587" t="s">
        <v>643</v>
      </c>
      <c r="C15" s="2588">
        <v>0.77629999999999999</v>
      </c>
      <c r="D15" s="2589">
        <v>5.1452</v>
      </c>
      <c r="E15" s="2589">
        <v>4.2913156626506019</v>
      </c>
      <c r="F15" s="2590">
        <v>3.5118599999999995</v>
      </c>
      <c r="G15" s="2591">
        <v>2.2838474999999998</v>
      </c>
      <c r="H15" s="2592">
        <v>8.3004745161290323</v>
      </c>
      <c r="I15" s="2592">
        <v>9.6580855525185481</v>
      </c>
      <c r="J15" s="2593">
        <v>3.0166937882764655</v>
      </c>
      <c r="K15" s="2594">
        <v>2.9527999999999999</v>
      </c>
      <c r="L15" s="2594"/>
      <c r="M15" s="2599">
        <v>2.8351000000000002</v>
      </c>
      <c r="N15" s="2588">
        <v>5.3190999999999997</v>
      </c>
      <c r="O15" s="2588">
        <v>4.773456862745098</v>
      </c>
      <c r="P15" s="2599">
        <v>5.0007019607843137</v>
      </c>
      <c r="Q15" s="2591">
        <v>3.7203196078431375</v>
      </c>
      <c r="R15" s="2591">
        <v>8.2289901960784313</v>
      </c>
      <c r="S15" s="2591">
        <v>9.4253890985324951</v>
      </c>
      <c r="T15" s="2591">
        <v>3.2712477987421384</v>
      </c>
      <c r="U15" s="2600">
        <v>3.0253999999999999</v>
      </c>
      <c r="V15" s="2600"/>
    </row>
    <row r="16" spans="1:25">
      <c r="B16" s="2587" t="s">
        <v>644</v>
      </c>
      <c r="C16" s="2588">
        <v>1.03</v>
      </c>
      <c r="D16" s="2588">
        <v>4.3784369186716257</v>
      </c>
      <c r="E16" s="2588">
        <v>5.503210042397539</v>
      </c>
      <c r="F16" s="2598">
        <v>2.8078835500835742</v>
      </c>
      <c r="G16" s="2591">
        <v>3.7905938603285909</v>
      </c>
      <c r="H16" s="2592">
        <v>9.9033679687072578</v>
      </c>
      <c r="I16" s="2592">
        <v>9.0658884482219655</v>
      </c>
      <c r="J16" s="2593">
        <v>2.9912961008793761</v>
      </c>
      <c r="K16" s="2594">
        <v>2.9365999999999999</v>
      </c>
      <c r="L16" s="2594"/>
      <c r="M16" s="2599">
        <v>2.1</v>
      </c>
      <c r="N16" s="2588">
        <v>4.8255237762237764</v>
      </c>
      <c r="O16" s="2588">
        <v>5.7765341849148415</v>
      </c>
      <c r="P16" s="2599">
        <v>4.234516684961581</v>
      </c>
      <c r="Q16" s="2591">
        <v>4.2185426293408934</v>
      </c>
      <c r="R16" s="2591">
        <v>9.4983594249201282</v>
      </c>
      <c r="S16" s="2591">
        <v>8.5486980367159617</v>
      </c>
      <c r="T16" s="2591">
        <v>3.2039532600992207</v>
      </c>
      <c r="U16" s="2600">
        <v>2.9855999999999998</v>
      </c>
      <c r="V16" s="2600"/>
    </row>
    <row r="17" spans="2:23" ht="16.5" thickBot="1">
      <c r="B17" s="2587" t="s">
        <v>645</v>
      </c>
      <c r="C17" s="2588">
        <v>0.71033567156063082</v>
      </c>
      <c r="D17" s="2602">
        <v>3.7410999999999999</v>
      </c>
      <c r="E17" s="2588">
        <v>4.9685157869012704</v>
      </c>
      <c r="F17" s="2598">
        <v>1.2727017155928326</v>
      </c>
      <c r="G17" s="2591">
        <v>4.5516872152678021</v>
      </c>
      <c r="H17" s="2592">
        <v>10.664216608887488</v>
      </c>
      <c r="I17" s="2592">
        <v>6.3519264674719231</v>
      </c>
      <c r="J17" s="2593">
        <v>2.9984952634122766</v>
      </c>
      <c r="K17" s="2594">
        <v>2.9462999999999999</v>
      </c>
      <c r="L17" s="2594"/>
      <c r="M17" s="2599">
        <v>0</v>
      </c>
      <c r="N17" s="2588">
        <v>0</v>
      </c>
      <c r="O17" s="2588">
        <v>4.7758000000000003</v>
      </c>
      <c r="P17" s="2599">
        <v>2.2574000000000001</v>
      </c>
      <c r="Q17" s="2591">
        <v>4.160828767123288</v>
      </c>
      <c r="R17" s="2591">
        <v>10.185529347429092</v>
      </c>
      <c r="S17" s="2591">
        <v>6.9993528876258102</v>
      </c>
      <c r="T17" s="2591">
        <v>3.1934536061868113</v>
      </c>
      <c r="U17" s="2600">
        <v>2.9750999999999999</v>
      </c>
      <c r="V17" s="2600"/>
    </row>
    <row r="18" spans="2:23" ht="16.5" thickBot="1">
      <c r="B18" s="2603" t="s">
        <v>1531</v>
      </c>
      <c r="C18" s="2604">
        <v>1.4459628150761978</v>
      </c>
      <c r="D18" s="2605">
        <v>4.4763999999999999</v>
      </c>
      <c r="E18" s="2604">
        <v>3.1999835997438901</v>
      </c>
      <c r="F18" s="2606">
        <v>2.6912559277164601</v>
      </c>
      <c r="G18" s="2607">
        <v>2.1879380357939104</v>
      </c>
      <c r="H18" s="2608">
        <v>6.6686442573396558</v>
      </c>
      <c r="I18" s="2608">
        <v>9.5128915567569141</v>
      </c>
      <c r="J18" s="2609">
        <v>3.8828691859844429</v>
      </c>
      <c r="K18" s="2610">
        <v>2.9102999999999999</v>
      </c>
      <c r="L18" s="2610"/>
      <c r="M18" s="2611">
        <v>2.5409970529741455</v>
      </c>
      <c r="N18" s="2604">
        <v>4.18</v>
      </c>
      <c r="O18" s="2604">
        <v>4.258367237220833</v>
      </c>
      <c r="P18" s="2612">
        <v>3.8595153196811007</v>
      </c>
      <c r="Q18" s="2604">
        <v>3.2741819919187503</v>
      </c>
      <c r="R18" s="2604">
        <v>8.2581417476381755</v>
      </c>
      <c r="S18" s="2604">
        <v>9.0170496120031736</v>
      </c>
      <c r="T18" s="2604">
        <v>3.8577693030603024</v>
      </c>
      <c r="U18" s="2613">
        <v>2.9990999999999999</v>
      </c>
      <c r="V18" s="2613"/>
    </row>
    <row r="19" spans="2:23" ht="16.5" thickTop="1"/>
    <row r="21" spans="2:23">
      <c r="C21" s="2614"/>
      <c r="D21" s="2615"/>
      <c r="E21" s="2615"/>
      <c r="F21" s="2615"/>
      <c r="G21" s="2615"/>
      <c r="H21" s="2615"/>
      <c r="I21" s="2615"/>
      <c r="J21" s="2615"/>
      <c r="K21" s="2615"/>
      <c r="L21" s="2615"/>
      <c r="W21" s="333" t="s">
        <v>1542</v>
      </c>
    </row>
    <row r="22" spans="2:23">
      <c r="D22" s="2616"/>
      <c r="E22" s="2616"/>
      <c r="F22" s="2616"/>
      <c r="G22" s="2616"/>
      <c r="H22" s="2616"/>
      <c r="I22" s="2616"/>
      <c r="J22" s="2616"/>
      <c r="K22" s="2616"/>
      <c r="L22" s="2616"/>
    </row>
    <row r="23" spans="2:23">
      <c r="D23" s="2616"/>
      <c r="E23" s="2616"/>
      <c r="F23" s="2616"/>
      <c r="G23" s="2616"/>
      <c r="H23" s="2616"/>
      <c r="I23" s="2616"/>
      <c r="J23" s="2616"/>
      <c r="K23" s="2616"/>
      <c r="L23" s="2616"/>
    </row>
    <row r="24" spans="2:23">
      <c r="D24" s="2616"/>
      <c r="E24" s="2616"/>
      <c r="F24" s="2616"/>
      <c r="G24" s="2616"/>
      <c r="H24" s="2616"/>
      <c r="I24" s="2616"/>
      <c r="J24" s="2616"/>
      <c r="K24" s="2616"/>
      <c r="L24" s="2616"/>
    </row>
    <row r="25" spans="2:23">
      <c r="D25" s="2616"/>
      <c r="E25" s="2616"/>
      <c r="F25" s="2616"/>
      <c r="G25" s="2616"/>
      <c r="H25" s="2616"/>
      <c r="I25" s="2616"/>
      <c r="J25" s="2616"/>
      <c r="K25" s="2616"/>
      <c r="L25" s="2616"/>
    </row>
    <row r="26" spans="2:23">
      <c r="D26" s="2616"/>
      <c r="E26" s="2616"/>
      <c r="F26" s="2616"/>
      <c r="G26" s="2616"/>
      <c r="H26" s="2616"/>
      <c r="I26" s="2616"/>
      <c r="J26" s="2616"/>
      <c r="K26" s="2616"/>
      <c r="L26" s="2616"/>
    </row>
    <row r="27" spans="2:23">
      <c r="D27" s="2616"/>
      <c r="E27" s="2616"/>
      <c r="F27" s="2616"/>
      <c r="G27" s="2616"/>
      <c r="H27" s="2616"/>
      <c r="I27" s="2616"/>
      <c r="J27" s="2616"/>
      <c r="K27" s="2616"/>
      <c r="L27" s="2616"/>
    </row>
    <row r="28" spans="2:23">
      <c r="D28" s="2617"/>
      <c r="E28" s="2617"/>
      <c r="F28" s="2617"/>
      <c r="G28" s="2617"/>
      <c r="H28" s="2617"/>
      <c r="I28" s="2617"/>
      <c r="J28" s="2617"/>
      <c r="K28" s="2617"/>
      <c r="L28" s="2617"/>
    </row>
    <row r="29" spans="2:23">
      <c r="C29" s="2614"/>
      <c r="D29" s="2616"/>
      <c r="E29" s="2616"/>
      <c r="F29" s="2616"/>
      <c r="G29" s="2616"/>
      <c r="H29" s="2616"/>
      <c r="I29" s="2616"/>
      <c r="J29" s="2616"/>
      <c r="K29" s="2616"/>
      <c r="L29" s="2616"/>
    </row>
    <row r="30" spans="2:23">
      <c r="D30" s="26"/>
      <c r="E30" s="26"/>
      <c r="F30" s="26"/>
      <c r="G30" s="26"/>
      <c r="H30" s="26"/>
      <c r="I30" s="26"/>
      <c r="J30" s="26"/>
      <c r="K30" s="26"/>
      <c r="L30" s="26"/>
    </row>
    <row r="31" spans="2:23">
      <c r="C31" s="2614"/>
      <c r="D31" s="2616"/>
      <c r="E31" s="2616"/>
      <c r="F31" s="2616"/>
      <c r="G31" s="2616"/>
      <c r="H31" s="2616"/>
      <c r="I31" s="2616"/>
      <c r="J31" s="2616"/>
      <c r="K31" s="2616"/>
      <c r="L31" s="2616"/>
    </row>
    <row r="32" spans="2:23">
      <c r="D32" s="26"/>
      <c r="E32" s="26"/>
      <c r="F32" s="26"/>
      <c r="G32" s="26"/>
      <c r="H32" s="26"/>
      <c r="I32" s="26"/>
      <c r="J32" s="26"/>
      <c r="K32" s="26"/>
      <c r="L32" s="26"/>
      <c r="M32" s="31"/>
      <c r="N32" s="31"/>
      <c r="O32" s="31"/>
      <c r="P32" s="31"/>
      <c r="Q32" s="31"/>
      <c r="R32" s="31"/>
      <c r="S32" s="31"/>
      <c r="T32" s="31"/>
      <c r="U32" s="31"/>
      <c r="V32" s="31"/>
    </row>
    <row r="33" spans="3:22">
      <c r="D33" s="2616"/>
      <c r="E33" s="2616"/>
      <c r="F33" s="2616"/>
      <c r="G33" s="2616"/>
      <c r="H33" s="2616"/>
      <c r="I33" s="2616"/>
      <c r="J33" s="2616"/>
      <c r="K33" s="2616"/>
      <c r="L33" s="2616"/>
      <c r="M33" s="2618"/>
      <c r="N33" s="31"/>
      <c r="O33" s="31"/>
      <c r="P33" s="31"/>
      <c r="Q33" s="31"/>
      <c r="R33" s="31"/>
      <c r="S33" s="31"/>
      <c r="T33" s="31"/>
      <c r="U33" s="31"/>
      <c r="V33" s="31"/>
    </row>
    <row r="34" spans="3:22">
      <c r="C34" s="2619"/>
      <c r="D34" s="2616"/>
      <c r="E34" s="2616"/>
      <c r="F34" s="2616"/>
      <c r="G34" s="2616"/>
      <c r="H34" s="2616"/>
      <c r="I34" s="2616"/>
      <c r="J34" s="2616"/>
      <c r="K34" s="2616"/>
      <c r="L34" s="2616"/>
    </row>
    <row r="35" spans="3:22">
      <c r="C35" s="376"/>
      <c r="E35" s="376"/>
    </row>
    <row r="36" spans="3:22">
      <c r="C36" s="376"/>
      <c r="E36" s="376"/>
    </row>
  </sheetData>
  <mergeCells count="6">
    <mergeCell ref="B3:V3"/>
    <mergeCell ref="B4:B5"/>
    <mergeCell ref="C4:L4"/>
    <mergeCell ref="M4:V4"/>
    <mergeCell ref="B1:V1"/>
    <mergeCell ref="B2:V2"/>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view="pageBreakPreview" zoomScale="145" zoomScaleNormal="130" zoomScaleSheetLayoutView="145" workbookViewId="0">
      <pane xSplit="1" ySplit="6" topLeftCell="B15" activePane="bottomRight" state="frozen"/>
      <selection sqref="A1:L1"/>
      <selection pane="topRight" sqref="A1:L1"/>
      <selection pane="bottomLeft" sqref="A1:L1"/>
      <selection pane="bottomRight" activeCell="H27" sqref="H27"/>
    </sheetView>
  </sheetViews>
  <sheetFormatPr defaultColWidth="9.140625" defaultRowHeight="12.75"/>
  <cols>
    <col min="1" max="1" width="49.85546875" style="2770" customWidth="1"/>
    <col min="2" max="2" width="12.5703125" style="2770" bestFit="1" customWidth="1"/>
    <col min="3" max="3" width="13.140625" style="2770" bestFit="1" customWidth="1"/>
    <col min="4" max="4" width="14.140625" style="2770" bestFit="1" customWidth="1"/>
    <col min="5" max="5" width="11.28515625" style="2770" bestFit="1" customWidth="1"/>
    <col min="6" max="6" width="11.7109375" style="2770" bestFit="1" customWidth="1"/>
    <col min="7" max="16384" width="9.140625" style="2770"/>
  </cols>
  <sheetData>
    <row r="1" spans="1:6">
      <c r="A1" s="3492" t="s">
        <v>2548</v>
      </c>
      <c r="B1" s="3492"/>
      <c r="C1" s="3492"/>
      <c r="D1" s="3492"/>
      <c r="E1" s="3492"/>
      <c r="F1" s="3492"/>
    </row>
    <row r="2" spans="1:6">
      <c r="A2" s="3492" t="s">
        <v>50</v>
      </c>
      <c r="B2" s="3492"/>
      <c r="C2" s="3492"/>
      <c r="D2" s="3492"/>
      <c r="E2" s="3492"/>
      <c r="F2" s="3492"/>
    </row>
    <row r="3" spans="1:6" ht="13.5" thickBot="1">
      <c r="A3" s="25"/>
      <c r="B3" s="25"/>
      <c r="C3" s="25"/>
      <c r="D3" s="25"/>
      <c r="E3" s="25"/>
      <c r="F3" s="25"/>
    </row>
    <row r="4" spans="1:6">
      <c r="A4" s="3493" t="s">
        <v>354</v>
      </c>
      <c r="B4" s="3495" t="s">
        <v>495</v>
      </c>
      <c r="C4" s="3495"/>
      <c r="D4" s="3495"/>
      <c r="E4" s="3495" t="s">
        <v>506</v>
      </c>
      <c r="F4" s="3496"/>
    </row>
    <row r="5" spans="1:6">
      <c r="A5" s="3494"/>
      <c r="B5" s="2771">
        <v>2024</v>
      </c>
      <c r="C5" s="2771">
        <v>2025</v>
      </c>
      <c r="D5" s="2771">
        <v>2026</v>
      </c>
      <c r="E5" s="3497" t="s">
        <v>2365</v>
      </c>
      <c r="F5" s="3498" t="s">
        <v>660</v>
      </c>
    </row>
    <row r="6" spans="1:6">
      <c r="A6" s="3494"/>
      <c r="B6" s="2771">
        <v>1</v>
      </c>
      <c r="C6" s="2771">
        <v>2</v>
      </c>
      <c r="D6" s="2771">
        <v>3</v>
      </c>
      <c r="E6" s="3497"/>
      <c r="F6" s="3498"/>
    </row>
    <row r="7" spans="1:6">
      <c r="A7" s="2772" t="s">
        <v>2366</v>
      </c>
      <c r="B7" s="2773">
        <v>2025.71</v>
      </c>
      <c r="C7" s="2773">
        <v>2662.08</v>
      </c>
      <c r="D7" s="2774">
        <v>2833.6</v>
      </c>
      <c r="E7" s="2775">
        <v>31.41466448800665</v>
      </c>
      <c r="F7" s="2776">
        <v>6.4430821012140882</v>
      </c>
    </row>
    <row r="8" spans="1:6" ht="14.25" customHeight="1">
      <c r="A8" s="2772" t="s">
        <v>2367</v>
      </c>
      <c r="B8" s="2773">
        <v>358.19</v>
      </c>
      <c r="C8" s="2773">
        <v>446.45</v>
      </c>
      <c r="D8" s="2774">
        <v>476.65</v>
      </c>
      <c r="E8" s="2775">
        <v>24.640553895976993</v>
      </c>
      <c r="F8" s="2776">
        <v>6.7644753051853428</v>
      </c>
    </row>
    <row r="9" spans="1:6">
      <c r="A9" s="2772" t="s">
        <v>2368</v>
      </c>
      <c r="B9" s="2773">
        <v>137.04</v>
      </c>
      <c r="C9" s="2773">
        <v>179.16</v>
      </c>
      <c r="D9" s="2774">
        <v>192.14</v>
      </c>
      <c r="E9" s="2775">
        <v>30.735551663747827</v>
      </c>
      <c r="F9" s="2776">
        <v>7.2449207412368821</v>
      </c>
    </row>
    <row r="10" spans="1:6">
      <c r="A10" s="2772" t="s">
        <v>2369</v>
      </c>
      <c r="B10" s="2773">
        <v>1059.2393999999999</v>
      </c>
      <c r="C10" s="2773">
        <v>1355.1251</v>
      </c>
      <c r="D10" s="2774">
        <v>1468.9060999999999</v>
      </c>
      <c r="E10" s="2775">
        <v>27.933789094325618</v>
      </c>
      <c r="F10" s="2776">
        <v>8.3963465808433426</v>
      </c>
    </row>
    <row r="11" spans="1:6">
      <c r="A11" s="2772" t="s">
        <v>2370</v>
      </c>
      <c r="B11" s="2773">
        <v>3212008.09</v>
      </c>
      <c r="C11" s="2777">
        <v>4425401.0199999996</v>
      </c>
      <c r="D11" s="2778">
        <v>4832847.51</v>
      </c>
      <c r="E11" s="2775">
        <v>37.776770668096304</v>
      </c>
      <c r="F11" s="2776">
        <v>9.2069958893804369</v>
      </c>
    </row>
    <row r="12" spans="1:6">
      <c r="A12" s="2779" t="s">
        <v>2371</v>
      </c>
      <c r="B12" s="2773">
        <v>815311.76</v>
      </c>
      <c r="C12" s="2777">
        <v>859447</v>
      </c>
      <c r="D12" s="2778">
        <v>933886.66</v>
      </c>
      <c r="E12" s="2775">
        <v>5.4132961359468084</v>
      </c>
      <c r="F12" s="2776">
        <v>8.6613438641359011</v>
      </c>
    </row>
    <row r="13" spans="1:6" ht="12" customHeight="1">
      <c r="A13" s="2780" t="s">
        <v>2372</v>
      </c>
      <c r="B13" s="2773">
        <v>272</v>
      </c>
      <c r="C13" s="2773">
        <v>270</v>
      </c>
      <c r="D13" s="2777">
        <v>294</v>
      </c>
      <c r="E13" s="2775">
        <v>-0.7352941176470722</v>
      </c>
      <c r="F13" s="2776">
        <v>8.8888888888888857</v>
      </c>
    </row>
    <row r="14" spans="1:6">
      <c r="A14" s="2780" t="s">
        <v>2373</v>
      </c>
      <c r="B14" s="2774">
        <v>8267.4478400000007</v>
      </c>
      <c r="C14" s="2774">
        <v>8718.4489700000013</v>
      </c>
      <c r="D14" s="2778">
        <v>9478.3405600000006</v>
      </c>
      <c r="E14" s="2775">
        <v>5.455143337197029</v>
      </c>
      <c r="F14" s="2776">
        <v>8.7159033976659117</v>
      </c>
    </row>
    <row r="15" spans="1:6">
      <c r="A15" s="2781" t="s">
        <v>2374</v>
      </c>
      <c r="B15" s="2773">
        <v>55.761755210874519</v>
      </c>
      <c r="C15" s="2773">
        <v>71.378988791511759</v>
      </c>
      <c r="D15" s="2773">
        <v>73.223868725125584</v>
      </c>
      <c r="E15" s="2775">
        <v>28.007069579459014</v>
      </c>
      <c r="F15" s="2776">
        <v>2.5846260431097821</v>
      </c>
    </row>
    <row r="16" spans="1:6" ht="14.25" customHeight="1">
      <c r="A16" s="2781" t="s">
        <v>2375</v>
      </c>
      <c r="B16" s="2774">
        <v>105.64855068991143</v>
      </c>
      <c r="C16" s="2774">
        <v>294.55526338898233</v>
      </c>
      <c r="D16" s="2774">
        <v>102.26003186692365</v>
      </c>
      <c r="E16" s="2775">
        <v>178.80672424322233</v>
      </c>
      <c r="F16" s="2776">
        <v>-65.283244070949905</v>
      </c>
    </row>
    <row r="17" spans="1:6" ht="14.25" customHeight="1">
      <c r="A17" s="2781" t="s">
        <v>2376</v>
      </c>
      <c r="B17" s="2773">
        <v>17.095275922539113</v>
      </c>
      <c r="C17" s="2773">
        <v>39.694043767511999</v>
      </c>
      <c r="D17" s="2773">
        <v>32.297602735641732</v>
      </c>
      <c r="E17" s="2775">
        <v>132.19305700224319</v>
      </c>
      <c r="F17" s="2776">
        <v>-18.633629456326545</v>
      </c>
    </row>
    <row r="18" spans="1:6" ht="14.25" customHeight="1">
      <c r="A18" s="2781" t="s">
        <v>2377</v>
      </c>
      <c r="B18" s="2773">
        <v>14.726178662893716</v>
      </c>
      <c r="C18" s="2773">
        <v>35.169070621310617</v>
      </c>
      <c r="D18" s="2773">
        <v>26.826764289941359</v>
      </c>
      <c r="E18" s="2775">
        <v>138.82007292175444</v>
      </c>
      <c r="F18" s="2776">
        <v>-23.720576586161641</v>
      </c>
    </row>
    <row r="19" spans="1:6">
      <c r="A19" s="2781" t="s">
        <v>2378</v>
      </c>
      <c r="B19" s="2773">
        <v>34.081403263215314</v>
      </c>
      <c r="C19" s="2773">
        <v>45.065905010344132</v>
      </c>
      <c r="D19" s="2773">
        <v>44.169330929293075</v>
      </c>
      <c r="E19" s="2775">
        <v>32.230192114726066</v>
      </c>
      <c r="F19" s="2776">
        <v>-1.9894731523648801</v>
      </c>
    </row>
    <row r="20" spans="1:6" ht="13.5" thickBot="1">
      <c r="A20" s="2782" t="s">
        <v>2379</v>
      </c>
      <c r="B20" s="2783">
        <v>27.449040765024975</v>
      </c>
      <c r="C20" s="2783">
        <v>26.239864472214546</v>
      </c>
      <c r="D20" s="2783">
        <v>24.550345268394363</v>
      </c>
      <c r="E20" s="2784">
        <v>-4.4051677549007024</v>
      </c>
      <c r="F20" s="2785">
        <v>-6.4387497336703916</v>
      </c>
    </row>
    <row r="21" spans="1:6" ht="14.25" customHeight="1">
      <c r="A21" s="2770" t="s">
        <v>2380</v>
      </c>
      <c r="B21" s="2786"/>
      <c r="E21" s="2787"/>
      <c r="F21" s="2787"/>
    </row>
    <row r="22" spans="1:6" ht="12.75" customHeight="1">
      <c r="A22" s="2770" t="s">
        <v>2381</v>
      </c>
    </row>
    <row r="23" spans="1:6" ht="12" customHeight="1">
      <c r="A23" s="2770" t="s">
        <v>2382</v>
      </c>
      <c r="B23" s="2788"/>
      <c r="C23" s="2788"/>
      <c r="D23" s="2788"/>
    </row>
    <row r="24" spans="1:6" ht="11.25" customHeight="1">
      <c r="A24" s="2770" t="s">
        <v>2383</v>
      </c>
      <c r="D24" s="2789"/>
    </row>
    <row r="25" spans="1:6">
      <c r="A25" s="2770" t="s">
        <v>2384</v>
      </c>
    </row>
    <row r="26" spans="1:6" ht="12.75" customHeight="1"/>
    <row r="27" spans="1:6" ht="13.5" thickBot="1">
      <c r="C27" s="2789"/>
      <c r="D27" s="2789"/>
    </row>
    <row r="28" spans="1:6">
      <c r="A28" s="2790" t="s">
        <v>2385</v>
      </c>
      <c r="B28" s="2791">
        <v>1413.34302</v>
      </c>
      <c r="C28" s="2791">
        <v>3460.7049499999998</v>
      </c>
      <c r="D28" s="2792">
        <v>3061.2767799999997</v>
      </c>
      <c r="F28" s="2793"/>
    </row>
    <row r="29" spans="1:6">
      <c r="A29" s="2772" t="s">
        <v>2386</v>
      </c>
      <c r="B29" s="2773">
        <v>473006.04999999993</v>
      </c>
      <c r="C29" s="2773">
        <v>1556372.4100000001</v>
      </c>
      <c r="D29" s="2794">
        <v>1296496.6099999999</v>
      </c>
      <c r="F29" s="2793"/>
    </row>
    <row r="30" spans="1:6" ht="12.75" customHeight="1">
      <c r="A30" s="2772" t="s">
        <v>2387</v>
      </c>
      <c r="B30" s="2773">
        <v>1094697.43</v>
      </c>
      <c r="C30" s="2773">
        <v>1994347.02</v>
      </c>
      <c r="D30" s="2794">
        <v>2134636.41</v>
      </c>
    </row>
    <row r="31" spans="1:6" ht="12.75" customHeight="1">
      <c r="A31" s="2772" t="s">
        <v>2388</v>
      </c>
      <c r="B31" s="2773">
        <v>881665.40999999992</v>
      </c>
      <c r="C31" s="2773">
        <v>1161219.23</v>
      </c>
      <c r="D31" s="2794">
        <v>1186480.7499999998</v>
      </c>
    </row>
    <row r="32" spans="1:6">
      <c r="A32" s="2795" t="s">
        <v>2377</v>
      </c>
      <c r="B32" s="2777">
        <v>14.726178662893716</v>
      </c>
      <c r="C32" s="2777">
        <v>35.169070621310617</v>
      </c>
      <c r="D32" s="2796">
        <v>26.826764289941359</v>
      </c>
    </row>
    <row r="33" spans="1:4">
      <c r="A33" s="2795" t="s">
        <v>2376</v>
      </c>
      <c r="B33" s="2777">
        <v>17.095275922539113</v>
      </c>
      <c r="C33" s="2777">
        <v>39.694043767511999</v>
      </c>
      <c r="D33" s="2796">
        <v>32.297602735641732</v>
      </c>
    </row>
    <row r="34" spans="1:4">
      <c r="A34" s="2795" t="s">
        <v>2389</v>
      </c>
      <c r="B34" s="2773">
        <v>34.081403263215314</v>
      </c>
      <c r="C34" s="2777">
        <v>45.065905010344132</v>
      </c>
      <c r="D34" s="2796">
        <v>44.169330929293075</v>
      </c>
    </row>
    <row r="35" spans="1:4">
      <c r="A35" s="2781" t="s">
        <v>2374</v>
      </c>
      <c r="B35" s="2777">
        <v>59.847407208421821</v>
      </c>
      <c r="C35" s="2777">
        <v>77.514901374000132</v>
      </c>
      <c r="D35" s="2796">
        <v>73.22386872512557</v>
      </c>
    </row>
    <row r="36" spans="1:4" ht="13.5" thickBot="1">
      <c r="A36" s="2797" t="s">
        <v>2390</v>
      </c>
      <c r="B36" s="2798">
        <v>27.449040765024975</v>
      </c>
      <c r="C36" s="2798">
        <v>26.239864472214546</v>
      </c>
      <c r="D36" s="2799">
        <v>24.550345268394363</v>
      </c>
    </row>
  </sheetData>
  <mergeCells count="7">
    <mergeCell ref="A1:F1"/>
    <mergeCell ref="A2:F2"/>
    <mergeCell ref="A4:A6"/>
    <mergeCell ref="B4:D4"/>
    <mergeCell ref="E4:F4"/>
    <mergeCell ref="E5:E6"/>
    <mergeCell ref="F5:F6"/>
  </mergeCells>
  <pageMargins left="0.7" right="0.7" top="0.75" bottom="0.75" header="0.3" footer="0.3"/>
  <pageSetup orientation="landscape"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4"/>
  <sheetViews>
    <sheetView view="pageBreakPreview" zoomScaleNormal="110" zoomScaleSheetLayoutView="100" zoomScalePageLayoutView="130" workbookViewId="0">
      <pane ySplit="5" topLeftCell="A63" activePane="bottomLeft" state="frozen"/>
      <selection sqref="A1:L1"/>
      <selection pane="bottomLeft" activeCell="A2" sqref="A2:C2"/>
    </sheetView>
  </sheetViews>
  <sheetFormatPr defaultColWidth="8.85546875" defaultRowHeight="12.75"/>
  <cols>
    <col min="1" max="1" width="62.85546875" style="2800" bestFit="1" customWidth="1"/>
    <col min="2" max="2" width="15.42578125" style="2800" bestFit="1" customWidth="1"/>
    <col min="3" max="3" width="12.42578125" style="2800" customWidth="1"/>
    <col min="4" max="16384" width="8.85546875" style="2800"/>
  </cols>
  <sheetData>
    <row r="1" spans="1:3" ht="15.75">
      <c r="A1" s="3499" t="s">
        <v>2549</v>
      </c>
      <c r="B1" s="3499"/>
      <c r="C1" s="3499"/>
    </row>
    <row r="2" spans="1:3" ht="15.75">
      <c r="A2" s="3499" t="s">
        <v>2391</v>
      </c>
      <c r="B2" s="3499"/>
      <c r="C2" s="3499"/>
    </row>
    <row r="3" spans="1:3" ht="15.75">
      <c r="A3" s="3500" t="s">
        <v>2392</v>
      </c>
      <c r="B3" s="3500"/>
      <c r="C3" s="3500"/>
    </row>
    <row r="4" spans="1:3" ht="13.5" thickBot="1">
      <c r="A4" s="2801"/>
      <c r="B4" s="2801"/>
      <c r="C4" s="2802" t="s">
        <v>2393</v>
      </c>
    </row>
    <row r="5" spans="1:3" ht="26.25" thickBot="1">
      <c r="A5" s="2803" t="s">
        <v>2394</v>
      </c>
      <c r="B5" s="2804" t="s">
        <v>2395</v>
      </c>
      <c r="C5" s="2805" t="s">
        <v>2396</v>
      </c>
    </row>
    <row r="6" spans="1:3" s="2809" customFormat="1" ht="13.5" thickBot="1">
      <c r="A6" s="2806" t="s">
        <v>2397</v>
      </c>
      <c r="B6" s="2807">
        <f>SUM(B7:B13)</f>
        <v>4941.7755000000006</v>
      </c>
      <c r="C6" s="2808"/>
    </row>
    <row r="7" spans="1:3" s="2809" customFormat="1">
      <c r="A7" s="2810" t="s">
        <v>2398</v>
      </c>
      <c r="B7" s="2811">
        <v>1476.4</v>
      </c>
      <c r="C7" s="2812">
        <v>66570</v>
      </c>
    </row>
    <row r="8" spans="1:3" s="2809" customFormat="1">
      <c r="A8" s="2810" t="s">
        <v>2399</v>
      </c>
      <c r="B8" s="2811">
        <v>1339.2</v>
      </c>
      <c r="C8" s="2812">
        <v>66570</v>
      </c>
    </row>
    <row r="9" spans="1:3" s="2809" customFormat="1">
      <c r="A9" s="2810" t="s">
        <v>2400</v>
      </c>
      <c r="B9" s="2811">
        <v>700</v>
      </c>
      <c r="C9" s="2812">
        <v>66575</v>
      </c>
    </row>
    <row r="10" spans="1:3" s="2809" customFormat="1">
      <c r="A10" s="2810" t="s">
        <v>2401</v>
      </c>
      <c r="B10" s="2811">
        <v>262.46699999999998</v>
      </c>
      <c r="C10" s="2812">
        <v>66581</v>
      </c>
    </row>
    <row r="11" spans="1:3" s="2809" customFormat="1">
      <c r="A11" s="2810" t="s">
        <v>2402</v>
      </c>
      <c r="B11" s="2813">
        <v>400</v>
      </c>
      <c r="C11" s="2812">
        <v>66770</v>
      </c>
    </row>
    <row r="12" spans="1:3" s="2809" customFormat="1">
      <c r="A12" s="2810" t="s">
        <v>2403</v>
      </c>
      <c r="B12" s="2813">
        <v>231</v>
      </c>
      <c r="C12" s="2812">
        <v>66776</v>
      </c>
    </row>
    <row r="13" spans="1:3" s="2809" customFormat="1">
      <c r="A13" s="2810" t="s">
        <v>2404</v>
      </c>
      <c r="B13" s="2814">
        <v>532.70849999999996</v>
      </c>
      <c r="C13" s="2812">
        <v>66805</v>
      </c>
    </row>
    <row r="14" spans="1:3" s="2809" customFormat="1" ht="13.5" thickBot="1">
      <c r="A14" s="2810"/>
      <c r="B14" s="2811"/>
      <c r="C14" s="2812"/>
    </row>
    <row r="15" spans="1:3" s="2809" customFormat="1" ht="13.5" thickBot="1">
      <c r="A15" s="2815" t="s">
        <v>2405</v>
      </c>
      <c r="B15" s="2807">
        <f>SUM(B16:B39)</f>
        <v>9118.7945999999993</v>
      </c>
      <c r="C15" s="2816"/>
    </row>
    <row r="16" spans="1:3" s="2809" customFormat="1">
      <c r="A16" s="2810" t="s">
        <v>2406</v>
      </c>
      <c r="B16" s="2811">
        <v>145.19999999999999</v>
      </c>
      <c r="C16" s="2817">
        <v>66578</v>
      </c>
    </row>
    <row r="17" spans="1:3" s="2809" customFormat="1">
      <c r="A17" s="2810" t="s">
        <v>2407</v>
      </c>
      <c r="B17" s="2811">
        <v>326.25</v>
      </c>
      <c r="C17" s="2812">
        <v>66579</v>
      </c>
    </row>
    <row r="18" spans="1:3" s="2809" customFormat="1">
      <c r="A18" s="2810" t="s">
        <v>2408</v>
      </c>
      <c r="B18" s="2811">
        <v>523.25480000000005</v>
      </c>
      <c r="C18" s="2812">
        <v>66613</v>
      </c>
    </row>
    <row r="19" spans="1:3" s="2809" customFormat="1">
      <c r="A19" s="2810" t="s">
        <v>2409</v>
      </c>
      <c r="B19" s="2811">
        <v>2000</v>
      </c>
      <c r="C19" s="2812">
        <v>66681</v>
      </c>
    </row>
    <row r="20" spans="1:3" s="2809" customFormat="1">
      <c r="A20" s="2810" t="s">
        <v>2410</v>
      </c>
      <c r="B20" s="2811">
        <v>172.38800000000001</v>
      </c>
      <c r="C20" s="2812">
        <v>66696</v>
      </c>
    </row>
    <row r="21" spans="1:3" s="2809" customFormat="1">
      <c r="A21" s="2810" t="s">
        <v>2411</v>
      </c>
      <c r="B21" s="2811">
        <v>200</v>
      </c>
      <c r="C21" s="2812">
        <v>66699</v>
      </c>
    </row>
    <row r="22" spans="1:3" s="2809" customFormat="1">
      <c r="A22" s="2810" t="s">
        <v>2412</v>
      </c>
      <c r="B22" s="2811">
        <v>260.7</v>
      </c>
      <c r="C22" s="2812">
        <v>66710</v>
      </c>
    </row>
    <row r="23" spans="1:3" s="2809" customFormat="1">
      <c r="A23" s="2810" t="s">
        <v>2413</v>
      </c>
      <c r="B23" s="2811">
        <v>137.935</v>
      </c>
      <c r="C23" s="2812">
        <v>66713</v>
      </c>
    </row>
    <row r="24" spans="1:3" s="2809" customFormat="1">
      <c r="A24" s="2810" t="s">
        <v>2414</v>
      </c>
      <c r="B24" s="2811">
        <v>310</v>
      </c>
      <c r="C24" s="2812">
        <v>66725</v>
      </c>
    </row>
    <row r="25" spans="1:3" s="2809" customFormat="1">
      <c r="A25" s="2810" t="s">
        <v>2415</v>
      </c>
      <c r="B25" s="2811">
        <v>750</v>
      </c>
      <c r="C25" s="2812">
        <v>66728</v>
      </c>
    </row>
    <row r="26" spans="1:3" s="2809" customFormat="1">
      <c r="A26" s="2810" t="s">
        <v>2416</v>
      </c>
      <c r="B26" s="2811">
        <v>320</v>
      </c>
      <c r="C26" s="2812">
        <v>66735</v>
      </c>
    </row>
    <row r="27" spans="1:3" s="2809" customFormat="1">
      <c r="A27" s="2810" t="s">
        <v>2417</v>
      </c>
      <c r="B27" s="2811">
        <v>400</v>
      </c>
      <c r="C27" s="2812">
        <v>66739</v>
      </c>
    </row>
    <row r="28" spans="1:3" s="2809" customFormat="1">
      <c r="A28" s="2810" t="s">
        <v>2418</v>
      </c>
      <c r="B28" s="2818">
        <v>187.5</v>
      </c>
      <c r="C28" s="2812">
        <v>66767</v>
      </c>
    </row>
    <row r="29" spans="1:3" s="2809" customFormat="1">
      <c r="A29" s="2819" t="s">
        <v>2419</v>
      </c>
      <c r="B29" s="2818">
        <v>137.5</v>
      </c>
      <c r="C29" s="2812">
        <v>66768</v>
      </c>
    </row>
    <row r="30" spans="1:3" s="2809" customFormat="1">
      <c r="A30" s="2810" t="s">
        <v>2420</v>
      </c>
      <c r="B30" s="2818">
        <v>141</v>
      </c>
      <c r="C30" s="2812">
        <v>66769</v>
      </c>
    </row>
    <row r="31" spans="1:3" s="2809" customFormat="1">
      <c r="A31" s="2810" t="s">
        <v>2421</v>
      </c>
      <c r="B31" s="2818">
        <v>208</v>
      </c>
      <c r="C31" s="2812">
        <v>66778</v>
      </c>
    </row>
    <row r="32" spans="1:3" s="2809" customFormat="1">
      <c r="A32" s="2810" t="s">
        <v>2422</v>
      </c>
      <c r="B32" s="2818">
        <v>423.0668</v>
      </c>
      <c r="C32" s="2812">
        <v>66781</v>
      </c>
    </row>
    <row r="33" spans="1:3" s="2809" customFormat="1">
      <c r="A33" s="2810" t="s">
        <v>2423</v>
      </c>
      <c r="B33" s="2818">
        <v>280</v>
      </c>
      <c r="C33" s="2812">
        <v>66797</v>
      </c>
    </row>
    <row r="34" spans="1:3" s="2809" customFormat="1">
      <c r="A34" s="2810" t="s">
        <v>2424</v>
      </c>
      <c r="B34" s="2818">
        <v>429</v>
      </c>
      <c r="C34" s="2812">
        <v>66797</v>
      </c>
    </row>
    <row r="35" spans="1:3" s="2809" customFormat="1">
      <c r="A35" s="2810" t="s">
        <v>2425</v>
      </c>
      <c r="B35" s="2818">
        <v>490</v>
      </c>
      <c r="C35" s="2812">
        <v>66806</v>
      </c>
    </row>
    <row r="36" spans="1:3" s="2809" customFormat="1">
      <c r="A36" s="2810" t="s">
        <v>2426</v>
      </c>
      <c r="B36" s="2818">
        <v>855</v>
      </c>
      <c r="C36" s="2812">
        <v>66806</v>
      </c>
    </row>
    <row r="37" spans="1:3" s="2809" customFormat="1">
      <c r="A37" s="2819" t="s">
        <v>2427</v>
      </c>
      <c r="B37" s="2818">
        <v>258</v>
      </c>
      <c r="C37" s="2812">
        <v>66843</v>
      </c>
    </row>
    <row r="38" spans="1:3" s="2809" customFormat="1">
      <c r="A38" s="2819" t="s">
        <v>2428</v>
      </c>
      <c r="B38" s="2818">
        <v>85</v>
      </c>
      <c r="C38" s="2812">
        <v>66843</v>
      </c>
    </row>
    <row r="39" spans="1:3" s="2809" customFormat="1">
      <c r="A39" s="2819" t="s">
        <v>2429</v>
      </c>
      <c r="B39" s="2818">
        <v>79</v>
      </c>
      <c r="C39" s="2812">
        <v>66843</v>
      </c>
    </row>
    <row r="40" spans="1:3" s="2809" customFormat="1" ht="13.5" thickBot="1">
      <c r="A40" s="2819"/>
      <c r="B40" s="2811"/>
      <c r="C40" s="2812"/>
    </row>
    <row r="41" spans="1:3" s="2809" customFormat="1" ht="13.5" thickBot="1">
      <c r="A41" s="2815" t="s">
        <v>2430</v>
      </c>
      <c r="B41" s="2807">
        <f>SUM(B42:B66)</f>
        <v>27225</v>
      </c>
      <c r="C41" s="2816"/>
    </row>
    <row r="42" spans="1:3" s="2809" customFormat="1">
      <c r="A42" s="2810" t="s">
        <v>2431</v>
      </c>
      <c r="B42" s="2811">
        <v>250</v>
      </c>
      <c r="C42" s="2820">
        <v>66574</v>
      </c>
    </row>
    <row r="43" spans="1:3" s="2809" customFormat="1">
      <c r="A43" s="2810" t="s">
        <v>2432</v>
      </c>
      <c r="B43" s="2811">
        <v>200</v>
      </c>
      <c r="C43" s="2821">
        <v>66578</v>
      </c>
    </row>
    <row r="44" spans="1:3" s="2809" customFormat="1">
      <c r="A44" s="2810" t="s">
        <v>2433</v>
      </c>
      <c r="B44" s="2811">
        <v>125</v>
      </c>
      <c r="C44" s="2821">
        <v>66578</v>
      </c>
    </row>
    <row r="45" spans="1:3" s="2809" customFormat="1">
      <c r="A45" s="2810" t="s">
        <v>2434</v>
      </c>
      <c r="B45" s="2811">
        <v>500</v>
      </c>
      <c r="C45" s="2821">
        <v>66578</v>
      </c>
    </row>
    <row r="46" spans="1:3" s="2809" customFormat="1">
      <c r="A46" s="2810" t="s">
        <v>2435</v>
      </c>
      <c r="B46" s="2811">
        <v>4000</v>
      </c>
      <c r="C46" s="2821">
        <v>66588</v>
      </c>
    </row>
    <row r="47" spans="1:3" s="2809" customFormat="1">
      <c r="A47" s="2810" t="s">
        <v>2436</v>
      </c>
      <c r="B47" s="2811">
        <v>1000</v>
      </c>
      <c r="C47" s="2821">
        <v>66589</v>
      </c>
    </row>
    <row r="48" spans="1:3" s="2809" customFormat="1">
      <c r="A48" s="2810" t="s">
        <v>2437</v>
      </c>
      <c r="B48" s="2811">
        <v>100</v>
      </c>
      <c r="C48" s="2821">
        <v>66614</v>
      </c>
    </row>
    <row r="49" spans="1:3" s="2809" customFormat="1">
      <c r="A49" s="2810" t="s">
        <v>2438</v>
      </c>
      <c r="B49" s="2811">
        <v>500</v>
      </c>
      <c r="C49" s="2821">
        <v>500</v>
      </c>
    </row>
    <row r="50" spans="1:3" s="2809" customFormat="1">
      <c r="A50" s="2810" t="s">
        <v>2439</v>
      </c>
      <c r="B50" s="2811">
        <v>500</v>
      </c>
      <c r="C50" s="2821">
        <v>66683</v>
      </c>
    </row>
    <row r="51" spans="1:3" s="2809" customFormat="1">
      <c r="A51" s="2810" t="s">
        <v>2440</v>
      </c>
      <c r="B51" s="2811">
        <v>500</v>
      </c>
      <c r="C51" s="2821">
        <v>66684</v>
      </c>
    </row>
    <row r="52" spans="1:3" s="2809" customFormat="1">
      <c r="A52" s="2810" t="s">
        <v>2441</v>
      </c>
      <c r="B52" s="2811">
        <v>300</v>
      </c>
      <c r="C52" s="2821">
        <v>66685</v>
      </c>
    </row>
    <row r="53" spans="1:3" s="2809" customFormat="1">
      <c r="A53" s="2810" t="s">
        <v>2442</v>
      </c>
      <c r="B53" s="2811">
        <v>500</v>
      </c>
      <c r="C53" s="2821">
        <v>66691</v>
      </c>
    </row>
    <row r="54" spans="1:3" s="2809" customFormat="1">
      <c r="A54" s="2810" t="s">
        <v>2443</v>
      </c>
      <c r="B54" s="2811">
        <v>250</v>
      </c>
      <c r="C54" s="2821">
        <v>66693</v>
      </c>
    </row>
    <row r="55" spans="1:3" s="2809" customFormat="1">
      <c r="A55" s="2810" t="s">
        <v>2444</v>
      </c>
      <c r="B55" s="2811">
        <v>1000</v>
      </c>
      <c r="C55" s="2821">
        <v>66697</v>
      </c>
    </row>
    <row r="56" spans="1:3" s="2809" customFormat="1">
      <c r="A56" s="2810" t="s">
        <v>2445</v>
      </c>
      <c r="B56" s="2811">
        <v>500</v>
      </c>
      <c r="C56" s="2821">
        <v>66730</v>
      </c>
    </row>
    <row r="57" spans="1:3" s="2809" customFormat="1">
      <c r="A57" s="2810" t="s">
        <v>2446</v>
      </c>
      <c r="B57" s="2811">
        <v>1600</v>
      </c>
      <c r="C57" s="2821">
        <v>66732</v>
      </c>
    </row>
    <row r="58" spans="1:3" s="2809" customFormat="1">
      <c r="A58" s="2810" t="s">
        <v>2447</v>
      </c>
      <c r="B58" s="2811">
        <v>200</v>
      </c>
      <c r="C58" s="2821">
        <v>66747</v>
      </c>
    </row>
    <row r="59" spans="1:3" s="2809" customFormat="1">
      <c r="A59" s="2810" t="s">
        <v>2448</v>
      </c>
      <c r="B59" s="2811">
        <v>1000</v>
      </c>
      <c r="C59" s="2821">
        <v>66770</v>
      </c>
    </row>
    <row r="60" spans="1:3" s="2809" customFormat="1">
      <c r="A60" s="2819" t="s">
        <v>2449</v>
      </c>
      <c r="B60" s="2811">
        <v>300</v>
      </c>
      <c r="C60" s="2821">
        <v>66815</v>
      </c>
    </row>
    <row r="61" spans="1:3" s="2809" customFormat="1">
      <c r="A61" s="2819" t="s">
        <v>2450</v>
      </c>
      <c r="B61" s="2811">
        <v>4000</v>
      </c>
      <c r="C61" s="2821">
        <v>66815</v>
      </c>
    </row>
    <row r="62" spans="1:3" s="2809" customFormat="1">
      <c r="A62" s="2810" t="s">
        <v>2451</v>
      </c>
      <c r="B62" s="2811">
        <v>5700</v>
      </c>
      <c r="C62" s="2821">
        <v>66818</v>
      </c>
    </row>
    <row r="63" spans="1:3" s="2809" customFormat="1">
      <c r="A63" s="2810" t="s">
        <v>2452</v>
      </c>
      <c r="B63" s="2811">
        <v>1200</v>
      </c>
      <c r="C63" s="2821">
        <v>66843</v>
      </c>
    </row>
    <row r="64" spans="1:3" s="2809" customFormat="1">
      <c r="A64" s="2810" t="s">
        <v>2453</v>
      </c>
      <c r="B64" s="2811">
        <v>1000</v>
      </c>
      <c r="C64" s="2821">
        <v>66843</v>
      </c>
    </row>
    <row r="65" spans="1:3" s="2809" customFormat="1">
      <c r="A65" s="2810" t="s">
        <v>2454</v>
      </c>
      <c r="B65" s="2811">
        <v>1000</v>
      </c>
      <c r="C65" s="2821">
        <v>66844</v>
      </c>
    </row>
    <row r="66" spans="1:3" s="2809" customFormat="1">
      <c r="A66" s="2810" t="s">
        <v>2455</v>
      </c>
      <c r="B66" s="2811">
        <v>1000</v>
      </c>
      <c r="C66" s="2821">
        <v>66479</v>
      </c>
    </row>
    <row r="67" spans="1:3" s="2809" customFormat="1" ht="13.5" thickBot="1">
      <c r="A67" s="2810"/>
      <c r="B67" s="2811"/>
      <c r="C67" s="2821"/>
    </row>
    <row r="68" spans="1:3" s="2809" customFormat="1" ht="13.5" thickBot="1">
      <c r="A68" s="2815" t="s">
        <v>2456</v>
      </c>
      <c r="B68" s="2807">
        <f>B69</f>
        <v>200</v>
      </c>
      <c r="C68" s="2822"/>
    </row>
    <row r="69" spans="1:3" s="2809" customFormat="1">
      <c r="A69" s="2819" t="s">
        <v>2457</v>
      </c>
      <c r="B69" s="2823">
        <v>200</v>
      </c>
      <c r="C69" s="2820">
        <v>66770</v>
      </c>
    </row>
    <row r="70" spans="1:3" s="2809" customFormat="1" ht="13.5" thickBot="1">
      <c r="A70" s="2824"/>
      <c r="B70" s="2825"/>
      <c r="C70" s="2821"/>
    </row>
    <row r="71" spans="1:3" s="2809" customFormat="1" ht="13.5" thickBot="1">
      <c r="A71" s="2815" t="s">
        <v>2458</v>
      </c>
      <c r="B71" s="2807">
        <v>46.681699999999999</v>
      </c>
      <c r="C71" s="2822"/>
    </row>
    <row r="72" spans="1:3" s="2809" customFormat="1">
      <c r="A72" s="2819" t="s">
        <v>2459</v>
      </c>
      <c r="B72" s="2811">
        <v>46.681699999999999</v>
      </c>
      <c r="C72" s="2821">
        <v>66702</v>
      </c>
    </row>
    <row r="73" spans="1:3" s="2809" customFormat="1" ht="13.5" thickBot="1">
      <c r="A73" s="2810"/>
      <c r="B73" s="2811"/>
      <c r="C73" s="2821"/>
    </row>
    <row r="74" spans="1:3" ht="13.5" thickBot="1">
      <c r="A74" s="2826" t="s">
        <v>250</v>
      </c>
      <c r="B74" s="2827">
        <f>B6+B15+B41+B68+B71</f>
        <v>41532.251799999998</v>
      </c>
      <c r="C74" s="2828"/>
    </row>
  </sheetData>
  <mergeCells count="3">
    <mergeCell ref="A1:C1"/>
    <mergeCell ref="A2:C2"/>
    <mergeCell ref="A3:C3"/>
  </mergeCells>
  <pageMargins left="0.7" right="0.7" top="0.75" bottom="0.75" header="0.3" footer="0.3"/>
  <pageSetup scale="52" orientation="landscape"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23"/>
  <sheetViews>
    <sheetView view="pageBreakPreview" zoomScale="120" zoomScaleSheetLayoutView="120" workbookViewId="0">
      <pane xSplit="1" ySplit="8" topLeftCell="B9" activePane="bottomRight" state="frozen"/>
      <selection sqref="A1:L1"/>
      <selection pane="topRight" sqref="A1:L1"/>
      <selection pane="bottomLeft" sqref="A1:L1"/>
      <selection pane="bottomRight" sqref="A1:L1"/>
    </sheetView>
  </sheetViews>
  <sheetFormatPr defaultColWidth="12" defaultRowHeight="12.75"/>
  <cols>
    <col min="1" max="1" width="25.5703125" style="2770" customWidth="1"/>
    <col min="2" max="2" width="7.5703125" style="2770" customWidth="1"/>
    <col min="3" max="4" width="7.85546875" style="2770" customWidth="1"/>
    <col min="5" max="5" width="11.85546875" style="2770" bestFit="1" customWidth="1"/>
    <col min="6" max="6" width="10.28515625" style="2770" bestFit="1" customWidth="1"/>
    <col min="7" max="7" width="16" style="2770" bestFit="1" customWidth="1"/>
    <col min="8" max="8" width="9.42578125" style="2770" customWidth="1"/>
    <col min="9" max="9" width="16" style="2770" bestFit="1" customWidth="1"/>
    <col min="10" max="10" width="9" style="2770" bestFit="1" customWidth="1"/>
    <col min="11" max="11" width="10.42578125" style="2770" customWidth="1"/>
    <col min="12" max="12" width="8.42578125" style="2770" bestFit="1" customWidth="1"/>
    <col min="13" max="16384" width="12" style="2770"/>
  </cols>
  <sheetData>
    <row r="1" spans="1:12" ht="15.75">
      <c r="A1" s="2939" t="s">
        <v>2550</v>
      </c>
      <c r="B1" s="2939"/>
      <c r="C1" s="2939"/>
      <c r="D1" s="2939"/>
      <c r="E1" s="2939"/>
      <c r="F1" s="2939"/>
      <c r="G1" s="2939"/>
      <c r="H1" s="2939"/>
      <c r="I1" s="2939"/>
      <c r="J1" s="2939"/>
      <c r="K1" s="2939"/>
      <c r="L1" s="2939"/>
    </row>
    <row r="2" spans="1:12" ht="15.75">
      <c r="A2" s="2939" t="s">
        <v>2460</v>
      </c>
      <c r="B2" s="2939"/>
      <c r="C2" s="2939"/>
      <c r="D2" s="2939"/>
      <c r="E2" s="2939"/>
      <c r="F2" s="2939"/>
      <c r="G2" s="2939"/>
      <c r="H2" s="2939"/>
      <c r="I2" s="2939"/>
      <c r="J2" s="2939"/>
      <c r="K2" s="2939"/>
      <c r="L2" s="2939"/>
    </row>
    <row r="3" spans="1:12" ht="13.5" thickBot="1">
      <c r="A3" s="3503"/>
      <c r="B3" s="3503"/>
      <c r="C3" s="3503"/>
      <c r="D3" s="3503"/>
      <c r="E3" s="3503"/>
      <c r="F3" s="3503"/>
      <c r="G3" s="3503"/>
      <c r="H3" s="3503"/>
      <c r="I3" s="3503"/>
      <c r="J3" s="3503"/>
      <c r="K3" s="3503"/>
      <c r="L3" s="3503"/>
    </row>
    <row r="4" spans="1:12" ht="13.5" thickBot="1">
      <c r="A4" s="2829"/>
      <c r="B4" s="3504" t="s">
        <v>2461</v>
      </c>
      <c r="C4" s="3505"/>
      <c r="D4" s="3506"/>
      <c r="E4" s="3507" t="s">
        <v>2462</v>
      </c>
      <c r="F4" s="3508"/>
      <c r="G4" s="3508"/>
      <c r="H4" s="3508"/>
      <c r="I4" s="3508"/>
      <c r="J4" s="3508"/>
      <c r="K4" s="3508"/>
      <c r="L4" s="3509"/>
    </row>
    <row r="5" spans="1:12">
      <c r="A5" s="2830"/>
      <c r="B5" s="3507" t="s">
        <v>495</v>
      </c>
      <c r="C5" s="3508"/>
      <c r="D5" s="3509"/>
      <c r="E5" s="3501" t="s">
        <v>495</v>
      </c>
      <c r="F5" s="3510"/>
      <c r="G5" s="3510"/>
      <c r="H5" s="3510"/>
      <c r="I5" s="3510"/>
      <c r="J5" s="3502"/>
      <c r="K5" s="2831"/>
      <c r="L5" s="2832"/>
    </row>
    <row r="6" spans="1:12">
      <c r="A6" s="2833" t="s">
        <v>2463</v>
      </c>
      <c r="B6" s="2834"/>
      <c r="C6" s="2835"/>
      <c r="D6" s="2836"/>
      <c r="E6" s="3501">
        <v>2024</v>
      </c>
      <c r="F6" s="3502"/>
      <c r="G6" s="3497">
        <v>2025</v>
      </c>
      <c r="H6" s="3497"/>
      <c r="I6" s="3497">
        <v>2026</v>
      </c>
      <c r="J6" s="3497"/>
      <c r="K6" s="3497" t="s">
        <v>506</v>
      </c>
      <c r="L6" s="3498"/>
    </row>
    <row r="7" spans="1:12">
      <c r="A7" s="2833"/>
      <c r="B7" s="2837">
        <v>2024</v>
      </c>
      <c r="C7" s="2837">
        <v>2025</v>
      </c>
      <c r="D7" s="2837">
        <v>2026</v>
      </c>
      <c r="E7" s="2838">
        <v>1</v>
      </c>
      <c r="F7" s="2839">
        <v>2</v>
      </c>
      <c r="G7" s="2771">
        <v>3</v>
      </c>
      <c r="H7" s="2840">
        <v>4</v>
      </c>
      <c r="I7" s="2771">
        <v>5</v>
      </c>
      <c r="J7" s="2771">
        <v>6</v>
      </c>
      <c r="K7" s="2841" t="s">
        <v>2464</v>
      </c>
      <c r="L7" s="2842" t="s">
        <v>2465</v>
      </c>
    </row>
    <row r="8" spans="1:12">
      <c r="A8" s="2843"/>
      <c r="B8" s="2844"/>
      <c r="C8" s="2845"/>
      <c r="D8" s="2836"/>
      <c r="E8" s="2838" t="s">
        <v>2466</v>
      </c>
      <c r="F8" s="2846" t="s">
        <v>2467</v>
      </c>
      <c r="G8" s="2846" t="s">
        <v>2466</v>
      </c>
      <c r="H8" s="2846" t="s">
        <v>2467</v>
      </c>
      <c r="I8" s="2846" t="s">
        <v>2466</v>
      </c>
      <c r="J8" s="2846" t="s">
        <v>2467</v>
      </c>
      <c r="K8" s="2845">
        <v>1</v>
      </c>
      <c r="L8" s="2847">
        <v>3</v>
      </c>
    </row>
    <row r="9" spans="1:12">
      <c r="A9" s="2848" t="s">
        <v>2468</v>
      </c>
      <c r="B9" s="2849">
        <v>134</v>
      </c>
      <c r="C9" s="2850">
        <v>132</v>
      </c>
      <c r="D9" s="2851">
        <v>133</v>
      </c>
      <c r="E9" s="2852">
        <v>1832681.0599999998</v>
      </c>
      <c r="F9" s="2853">
        <v>57.057173584871414</v>
      </c>
      <c r="G9" s="2853">
        <v>2329124.3200000003</v>
      </c>
      <c r="H9" s="2853">
        <v>52.630808371941896</v>
      </c>
      <c r="I9" s="2854">
        <v>2425294.21</v>
      </c>
      <c r="J9" s="2855">
        <v>50.183544792724831</v>
      </c>
      <c r="K9" s="2855">
        <v>27.088360917529243</v>
      </c>
      <c r="L9" s="2856">
        <v>4.1290148908839512</v>
      </c>
    </row>
    <row r="10" spans="1:12">
      <c r="A10" s="2857" t="s">
        <v>2469</v>
      </c>
      <c r="B10" s="2858">
        <v>19</v>
      </c>
      <c r="C10" s="2858">
        <v>19</v>
      </c>
      <c r="D10" s="2859">
        <v>19</v>
      </c>
      <c r="E10" s="2860">
        <v>817928.67999999982</v>
      </c>
      <c r="F10" s="2773">
        <v>25.464713797394044</v>
      </c>
      <c r="G10" s="2774">
        <v>1046408.3500000001</v>
      </c>
      <c r="H10" s="2773">
        <v>23.64550353741955</v>
      </c>
      <c r="I10" s="2774">
        <v>1136223.5900000001</v>
      </c>
      <c r="J10" s="2861">
        <v>23.510437285592502</v>
      </c>
      <c r="K10" s="2861">
        <v>27.933935511345595</v>
      </c>
      <c r="L10" s="2862">
        <v>8.583192211721169</v>
      </c>
    </row>
    <row r="11" spans="1:12">
      <c r="A11" s="2857" t="s">
        <v>2470</v>
      </c>
      <c r="B11" s="2858">
        <v>16</v>
      </c>
      <c r="C11" s="2858">
        <v>16</v>
      </c>
      <c r="D11" s="2859">
        <v>17</v>
      </c>
      <c r="E11" s="2863">
        <v>145680.44</v>
      </c>
      <c r="F11" s="2773">
        <v>4.5354941099246409</v>
      </c>
      <c r="G11" s="2861">
        <v>198850.15</v>
      </c>
      <c r="H11" s="2773">
        <v>4.4933815037326559</v>
      </c>
      <c r="I11" s="2774">
        <v>222795.42</v>
      </c>
      <c r="J11" s="2861">
        <v>4.6100237625124834</v>
      </c>
      <c r="K11" s="2861">
        <v>36.497494104218788</v>
      </c>
      <c r="L11" s="2862">
        <v>12.04186670213727</v>
      </c>
    </row>
    <row r="12" spans="1:12">
      <c r="A12" s="2857" t="s">
        <v>2471</v>
      </c>
      <c r="B12" s="2858">
        <v>20</v>
      </c>
      <c r="C12" s="2858">
        <v>20</v>
      </c>
      <c r="D12" s="2859">
        <v>20</v>
      </c>
      <c r="E12" s="2863">
        <v>65073.209999999992</v>
      </c>
      <c r="F12" s="2773">
        <v>2.0259354012720525</v>
      </c>
      <c r="G12" s="2774">
        <v>81736.309999999969</v>
      </c>
      <c r="H12" s="2773">
        <v>1.8469808724678276</v>
      </c>
      <c r="I12" s="2774">
        <v>80219.009999999995</v>
      </c>
      <c r="J12" s="2861">
        <v>1.6598704870379584</v>
      </c>
      <c r="K12" s="2861">
        <v>25.606697441235752</v>
      </c>
      <c r="L12" s="2862">
        <v>-1.856335330038732</v>
      </c>
    </row>
    <row r="13" spans="1:12">
      <c r="A13" s="2857" t="s">
        <v>2472</v>
      </c>
      <c r="B13" s="2858">
        <v>55</v>
      </c>
      <c r="C13" s="2858">
        <v>50</v>
      </c>
      <c r="D13" s="2859">
        <v>50</v>
      </c>
      <c r="E13" s="2863">
        <v>299511.27</v>
      </c>
      <c r="F13" s="2773">
        <v>9.3247357087955578</v>
      </c>
      <c r="G13" s="2774">
        <v>364583.53000000014</v>
      </c>
      <c r="H13" s="2773">
        <v>8.2384292406496069</v>
      </c>
      <c r="I13" s="2774">
        <v>375593.05000000005</v>
      </c>
      <c r="J13" s="2861">
        <v>7.7716718123493722</v>
      </c>
      <c r="K13" s="2861">
        <v>21.726147400062828</v>
      </c>
      <c r="L13" s="2862">
        <v>3.0197524282020964</v>
      </c>
    </row>
    <row r="14" spans="1:12">
      <c r="A14" s="2857" t="s">
        <v>2473</v>
      </c>
      <c r="B14" s="2858">
        <v>24</v>
      </c>
      <c r="C14" s="2858">
        <v>27</v>
      </c>
      <c r="D14" s="2859">
        <v>27</v>
      </c>
      <c r="E14" s="2863">
        <v>504487.45999999996</v>
      </c>
      <c r="F14" s="2773">
        <v>15.706294567485124</v>
      </c>
      <c r="G14" s="2861">
        <v>637545.98</v>
      </c>
      <c r="H14" s="2773">
        <v>14.40651321767225</v>
      </c>
      <c r="I14" s="2774">
        <v>610463.14</v>
      </c>
      <c r="J14" s="2861">
        <v>12.631541445232514</v>
      </c>
      <c r="K14" s="2861">
        <v>26.374990569636765</v>
      </c>
      <c r="L14" s="2862">
        <v>-4.2479822396495877</v>
      </c>
    </row>
    <row r="15" spans="1:12">
      <c r="A15" s="2864" t="s">
        <v>2474</v>
      </c>
      <c r="B15" s="2865">
        <v>22</v>
      </c>
      <c r="C15" s="2858">
        <v>22</v>
      </c>
      <c r="D15" s="2859">
        <v>28</v>
      </c>
      <c r="E15" s="2863">
        <v>229065.32</v>
      </c>
      <c r="F15" s="2773">
        <v>7.1315298721503249</v>
      </c>
      <c r="G15" s="2774">
        <v>238005.84000000003</v>
      </c>
      <c r="H15" s="2773">
        <v>5.3781756726678553</v>
      </c>
      <c r="I15" s="2774">
        <v>424055.64999999997</v>
      </c>
      <c r="J15" s="2861">
        <v>8.7744470830130918</v>
      </c>
      <c r="K15" s="2861">
        <v>3.9030439003163053</v>
      </c>
      <c r="L15" s="2862">
        <v>78.170270947973364</v>
      </c>
    </row>
    <row r="16" spans="1:12" ht="14.25" customHeight="1">
      <c r="A16" s="2864" t="s">
        <v>2475</v>
      </c>
      <c r="B16" s="2865">
        <v>7</v>
      </c>
      <c r="C16" s="2858">
        <v>7</v>
      </c>
      <c r="D16" s="2859">
        <v>9</v>
      </c>
      <c r="E16" s="2863">
        <v>92502.170000000013</v>
      </c>
      <c r="F16" s="2773">
        <v>2.8798859146104161</v>
      </c>
      <c r="G16" s="2774">
        <v>116526.51000000001</v>
      </c>
      <c r="H16" s="2773">
        <v>2.6331288396237991</v>
      </c>
      <c r="I16" s="2774">
        <v>158880.95000000001</v>
      </c>
      <c r="J16" s="2861">
        <v>3.2875224944505494</v>
      </c>
      <c r="K16" s="2861">
        <v>25.97165017858498</v>
      </c>
      <c r="L16" s="2862">
        <v>36.347471489534882</v>
      </c>
    </row>
    <row r="17" spans="1:12">
      <c r="A17" s="2864" t="s">
        <v>2476</v>
      </c>
      <c r="B17" s="2865">
        <v>4</v>
      </c>
      <c r="C17" s="2858">
        <v>4</v>
      </c>
      <c r="D17" s="2859">
        <v>4</v>
      </c>
      <c r="E17" s="2863">
        <v>16247.810000000001</v>
      </c>
      <c r="F17" s="2773">
        <v>0.50584585380284874</v>
      </c>
      <c r="G17" s="2774">
        <v>257676.49999999997</v>
      </c>
      <c r="H17" s="2773">
        <v>5.8226700811971606</v>
      </c>
      <c r="I17" s="2774">
        <v>212880.82999999996</v>
      </c>
      <c r="J17" s="2861">
        <v>4.4048736948155405</v>
      </c>
      <c r="K17" s="2861">
        <v>1485.9152710426818</v>
      </c>
      <c r="L17" s="2862">
        <v>-17.38446074826382</v>
      </c>
    </row>
    <row r="18" spans="1:12" ht="14.25" customHeight="1">
      <c r="A18" s="2864" t="s">
        <v>2477</v>
      </c>
      <c r="B18" s="2865">
        <v>7</v>
      </c>
      <c r="C18" s="2858">
        <v>7</v>
      </c>
      <c r="D18" s="2859">
        <v>7</v>
      </c>
      <c r="E18" s="2866">
        <v>235738.29</v>
      </c>
      <c r="F18" s="2773">
        <v>7.339280590988789</v>
      </c>
      <c r="G18" s="2774">
        <v>351051.4</v>
      </c>
      <c r="H18" s="2773">
        <v>7.932646103709021</v>
      </c>
      <c r="I18" s="2774">
        <v>337018.91</v>
      </c>
      <c r="J18" s="2861">
        <v>6.9735059343502481</v>
      </c>
      <c r="K18" s="2861">
        <v>48.915731933068656</v>
      </c>
      <c r="L18" s="2862">
        <v>-3.9972750429139552</v>
      </c>
    </row>
    <row r="19" spans="1:12">
      <c r="A19" s="2864" t="s">
        <v>2478</v>
      </c>
      <c r="B19" s="2865">
        <v>91</v>
      </c>
      <c r="C19" s="2858">
        <v>91</v>
      </c>
      <c r="D19" s="2859">
        <v>103</v>
      </c>
      <c r="E19" s="2863">
        <v>477568.16</v>
      </c>
      <c r="F19" s="2773">
        <v>14.868211386288701</v>
      </c>
      <c r="G19" s="2774">
        <v>668176.33999999985</v>
      </c>
      <c r="H19" s="2773">
        <v>15.098662019554835</v>
      </c>
      <c r="I19" s="2774">
        <v>861839.78000000014</v>
      </c>
      <c r="J19" s="2861">
        <v>17.832960234454241</v>
      </c>
      <c r="K19" s="2861">
        <v>39.912246243551891</v>
      </c>
      <c r="L19" s="2862">
        <v>28.983881710028868</v>
      </c>
    </row>
    <row r="20" spans="1:12">
      <c r="A20" s="2864" t="s">
        <v>738</v>
      </c>
      <c r="B20" s="2865">
        <v>7</v>
      </c>
      <c r="C20" s="2858">
        <v>7</v>
      </c>
      <c r="D20" s="2859">
        <v>10</v>
      </c>
      <c r="E20" s="2863">
        <v>328205.33</v>
      </c>
      <c r="F20" s="2773">
        <v>10.218072797287494</v>
      </c>
      <c r="G20" s="2774">
        <v>464840.09000000008</v>
      </c>
      <c r="H20" s="2773">
        <v>10.503908911305441</v>
      </c>
      <c r="I20" s="2774">
        <v>412877.21</v>
      </c>
      <c r="J20" s="2861">
        <v>8.5431457661915005</v>
      </c>
      <c r="K20" s="2861">
        <v>41.630877841014978</v>
      </c>
      <c r="L20" s="2862">
        <v>-11.178657159282466</v>
      </c>
    </row>
    <row r="21" spans="1:12" ht="13.5" thickBot="1">
      <c r="A21" s="2867" t="s">
        <v>253</v>
      </c>
      <c r="B21" s="2868">
        <v>272</v>
      </c>
      <c r="C21" s="2869">
        <v>270</v>
      </c>
      <c r="D21" s="2870">
        <v>294</v>
      </c>
      <c r="E21" s="2871">
        <v>3212008.14</v>
      </c>
      <c r="F21" s="2872">
        <v>100</v>
      </c>
      <c r="G21" s="2869">
        <v>4425401</v>
      </c>
      <c r="H21" s="2872">
        <v>100</v>
      </c>
      <c r="I21" s="2873">
        <v>4832847.54</v>
      </c>
      <c r="J21" s="2874">
        <v>100</v>
      </c>
      <c r="K21" s="2875">
        <v>37.776767900718966</v>
      </c>
      <c r="L21" s="2876">
        <v>9.206997060831327</v>
      </c>
    </row>
    <row r="22" spans="1:12">
      <c r="A22" s="2877" t="s">
        <v>2479</v>
      </c>
      <c r="B22" s="2877"/>
    </row>
    <row r="23" spans="1:12">
      <c r="J23" s="2789"/>
      <c r="L23" s="2878"/>
    </row>
  </sheetData>
  <dataConsolidate/>
  <mergeCells count="11">
    <mergeCell ref="E6:F6"/>
    <mergeCell ref="G6:H6"/>
    <mergeCell ref="I6:J6"/>
    <mergeCell ref="K6:L6"/>
    <mergeCell ref="A1:L1"/>
    <mergeCell ref="A2:L2"/>
    <mergeCell ref="A3:L3"/>
    <mergeCell ref="B4:D4"/>
    <mergeCell ref="E4:L4"/>
    <mergeCell ref="B5:D5"/>
    <mergeCell ref="E5:J5"/>
  </mergeCells>
  <pageMargins left="0.75" right="0.63" top="1" bottom="1" header="0.5" footer="0.5"/>
  <pageSetup scale="87" orientation="landscape"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7"/>
  <sheetViews>
    <sheetView view="pageBreakPreview" zoomScale="120" zoomScaleSheetLayoutView="120" workbookViewId="0">
      <selection activeCell="A2" sqref="A2:J2"/>
    </sheetView>
  </sheetViews>
  <sheetFormatPr defaultColWidth="8.85546875" defaultRowHeight="12.75"/>
  <cols>
    <col min="1" max="1" width="42.42578125" style="2879" customWidth="1"/>
    <col min="2" max="5" width="9.140625" style="2879" bestFit="1" customWidth="1"/>
    <col min="6" max="6" width="8.5703125" style="2879" bestFit="1" customWidth="1"/>
    <col min="7" max="7" width="9.140625" style="2879" bestFit="1" customWidth="1"/>
    <col min="8" max="8" width="8" style="2879" bestFit="1" customWidth="1"/>
    <col min="9" max="10" width="8.140625" style="2879" bestFit="1" customWidth="1"/>
    <col min="11" max="16384" width="8.85546875" style="2879"/>
  </cols>
  <sheetData>
    <row r="1" spans="1:10" ht="15.75">
      <c r="A1" s="3262" t="s">
        <v>2551</v>
      </c>
      <c r="B1" s="3262"/>
      <c r="C1" s="3262"/>
      <c r="D1" s="3262"/>
      <c r="E1" s="3262"/>
      <c r="F1" s="3262"/>
      <c r="G1" s="3262"/>
      <c r="H1" s="3262"/>
      <c r="I1" s="3262"/>
      <c r="J1" s="3262"/>
    </row>
    <row r="2" spans="1:10" ht="15.75">
      <c r="A2" s="3262" t="s">
        <v>52</v>
      </c>
      <c r="B2" s="3262"/>
      <c r="C2" s="3262"/>
      <c r="D2" s="3262"/>
      <c r="E2" s="3262"/>
      <c r="F2" s="3262"/>
      <c r="G2" s="3262"/>
      <c r="H2" s="3262"/>
      <c r="I2" s="3262"/>
      <c r="J2" s="3262"/>
    </row>
    <row r="3" spans="1:10" ht="15.75">
      <c r="A3" s="2939" t="s">
        <v>2480</v>
      </c>
      <c r="B3" s="2939"/>
      <c r="C3" s="2939"/>
      <c r="D3" s="2939"/>
      <c r="E3" s="2939"/>
      <c r="F3" s="2939"/>
      <c r="G3" s="2939"/>
      <c r="H3" s="2939"/>
      <c r="I3" s="2939"/>
      <c r="J3" s="2939"/>
    </row>
    <row r="4" spans="1:10" ht="13.5" thickBot="1">
      <c r="A4" s="3503"/>
      <c r="B4" s="3503"/>
      <c r="C4" s="3503"/>
      <c r="D4" s="3503"/>
      <c r="E4" s="3503"/>
      <c r="F4" s="3503"/>
      <c r="G4" s="3503"/>
      <c r="H4" s="3503"/>
      <c r="I4" s="3503"/>
      <c r="J4" s="3503"/>
    </row>
    <row r="5" spans="1:10">
      <c r="A5" s="3493" t="s">
        <v>2481</v>
      </c>
      <c r="B5" s="2880" t="s">
        <v>149</v>
      </c>
      <c r="C5" s="3495" t="s">
        <v>299</v>
      </c>
      <c r="D5" s="3495"/>
      <c r="E5" s="3495"/>
      <c r="F5" s="3495" t="s">
        <v>312</v>
      </c>
      <c r="G5" s="3495"/>
      <c r="H5" s="3495"/>
      <c r="I5" s="3495" t="s">
        <v>506</v>
      </c>
      <c r="J5" s="3496"/>
    </row>
    <row r="6" spans="1:10">
      <c r="A6" s="3494"/>
      <c r="B6" s="2881" t="s">
        <v>2482</v>
      </c>
      <c r="C6" s="2771" t="s">
        <v>2483</v>
      </c>
      <c r="D6" s="2881" t="s">
        <v>2484</v>
      </c>
      <c r="E6" s="2881" t="s">
        <v>2482</v>
      </c>
      <c r="F6" s="2771" t="s">
        <v>2483</v>
      </c>
      <c r="G6" s="2881" t="s">
        <v>2484</v>
      </c>
      <c r="H6" s="2881" t="s">
        <v>2482</v>
      </c>
      <c r="I6" s="3511" t="s">
        <v>2485</v>
      </c>
      <c r="J6" s="3512" t="s">
        <v>2486</v>
      </c>
    </row>
    <row r="7" spans="1:10">
      <c r="A7" s="3494"/>
      <c r="B7" s="2771">
        <v>1</v>
      </c>
      <c r="C7" s="2881">
        <v>2</v>
      </c>
      <c r="D7" s="2881">
        <v>3</v>
      </c>
      <c r="E7" s="2771">
        <v>4</v>
      </c>
      <c r="F7" s="2881">
        <v>5</v>
      </c>
      <c r="G7" s="2881">
        <v>6</v>
      </c>
      <c r="H7" s="2771">
        <v>7</v>
      </c>
      <c r="I7" s="3511"/>
      <c r="J7" s="3512"/>
    </row>
    <row r="8" spans="1:10">
      <c r="A8" s="2780" t="s">
        <v>2233</v>
      </c>
      <c r="B8" s="2882">
        <v>1059.2393999999999</v>
      </c>
      <c r="C8" s="2882">
        <v>1712.1863000000001</v>
      </c>
      <c r="D8" s="2882">
        <v>1255.4399000000001</v>
      </c>
      <c r="E8" s="2882">
        <v>1355.1251</v>
      </c>
      <c r="F8" s="2882">
        <v>1567.1096</v>
      </c>
      <c r="G8" s="2882">
        <v>1326.1278</v>
      </c>
      <c r="H8" s="2882">
        <v>1468.9060999999999</v>
      </c>
      <c r="I8" s="2883">
        <v>27.933789094325618</v>
      </c>
      <c r="J8" s="2884">
        <v>8.3963465808433426</v>
      </c>
    </row>
    <row r="9" spans="1:10">
      <c r="A9" s="2780" t="s">
        <v>2234</v>
      </c>
      <c r="B9" s="2882">
        <v>3960.5185999999999</v>
      </c>
      <c r="C9" s="2882">
        <v>6126.2744000000002</v>
      </c>
      <c r="D9" s="2882">
        <v>4653.3190000000004</v>
      </c>
      <c r="E9" s="2882">
        <v>5406.0110000000004</v>
      </c>
      <c r="F9" s="2882">
        <v>6557.3523999999998</v>
      </c>
      <c r="G9" s="2882">
        <v>5236.7407000000003</v>
      </c>
      <c r="H9" s="2882">
        <v>5999.8543</v>
      </c>
      <c r="I9" s="2883">
        <v>36.497553628456672</v>
      </c>
      <c r="J9" s="2884">
        <v>10.984870360049214</v>
      </c>
    </row>
    <row r="10" spans="1:10">
      <c r="A10" s="2780" t="s">
        <v>2487</v>
      </c>
      <c r="B10" s="2882">
        <v>10228.924300000001</v>
      </c>
      <c r="C10" s="2882">
        <v>14838.884</v>
      </c>
      <c r="D10" s="2882">
        <v>11086.4548</v>
      </c>
      <c r="E10" s="2882">
        <v>13190.3068</v>
      </c>
      <c r="F10" s="2882">
        <v>14495.869000000001</v>
      </c>
      <c r="G10" s="2882">
        <v>11763.820900000001</v>
      </c>
      <c r="H10" s="2882">
        <v>12840.5347</v>
      </c>
      <c r="I10" s="2883">
        <v>28.951064776185717</v>
      </c>
      <c r="J10" s="2884">
        <v>-2.651735894422103</v>
      </c>
    </row>
    <row r="11" spans="1:10">
      <c r="A11" s="2780" t="s">
        <v>2488</v>
      </c>
      <c r="B11" s="2882">
        <v>10518.4854</v>
      </c>
      <c r="C11" s="2882">
        <v>14430.5247</v>
      </c>
      <c r="D11" s="2882">
        <v>11418.024799999999</v>
      </c>
      <c r="E11" s="2882">
        <v>12274.1459</v>
      </c>
      <c r="F11" s="2882">
        <v>13705.0798</v>
      </c>
      <c r="G11" s="2882">
        <v>10448.666999999999</v>
      </c>
      <c r="H11" s="2882">
        <v>11245.968500000001</v>
      </c>
      <c r="I11" s="2883">
        <v>16.691191110081306</v>
      </c>
      <c r="J11" s="2884">
        <v>-8.3767734910173886</v>
      </c>
    </row>
    <row r="12" spans="1:10">
      <c r="A12" s="2780" t="s">
        <v>2235</v>
      </c>
      <c r="B12" s="2882">
        <v>2015.0142000000001</v>
      </c>
      <c r="C12" s="2882">
        <v>3975.4904000000001</v>
      </c>
      <c r="D12" s="2882">
        <v>2442.6386000000002</v>
      </c>
      <c r="E12" s="2882">
        <v>2525.8573999999999</v>
      </c>
      <c r="F12" s="2882">
        <v>2719.1055999999999</v>
      </c>
      <c r="G12" s="2882">
        <v>2157.0252</v>
      </c>
      <c r="H12" s="2882">
        <v>2478.9681</v>
      </c>
      <c r="I12" s="2883">
        <v>25.35184119298016</v>
      </c>
      <c r="J12" s="2884">
        <v>-1.8563716225626905</v>
      </c>
    </row>
    <row r="13" spans="1:10">
      <c r="A13" s="2780" t="s">
        <v>2489</v>
      </c>
      <c r="B13" s="2882">
        <v>4004.7737999999999</v>
      </c>
      <c r="C13" s="2882">
        <v>5571.1440000000002</v>
      </c>
      <c r="D13" s="2882">
        <v>4637.107</v>
      </c>
      <c r="E13" s="2882">
        <v>4808.5851000000002</v>
      </c>
      <c r="F13" s="2882">
        <v>5688.9610000000002</v>
      </c>
      <c r="G13" s="2882">
        <v>4685.1767</v>
      </c>
      <c r="H13" s="2882">
        <v>4945.9263000000001</v>
      </c>
      <c r="I13" s="2883">
        <v>20.071328373153065</v>
      </c>
      <c r="J13" s="2884">
        <v>2.8561665675834575</v>
      </c>
    </row>
    <row r="14" spans="1:10">
      <c r="A14" s="2780" t="s">
        <v>2474</v>
      </c>
      <c r="B14" s="2882">
        <v>6751.6180000000004</v>
      </c>
      <c r="C14" s="2882">
        <v>8328.6077000000005</v>
      </c>
      <c r="D14" s="2882">
        <v>6580.4385000000002</v>
      </c>
      <c r="E14" s="2882">
        <v>7015.1333999999997</v>
      </c>
      <c r="F14" s="2882">
        <v>11689.898999999999</v>
      </c>
      <c r="G14" s="2882">
        <v>6982.7857999999997</v>
      </c>
      <c r="H14" s="2882">
        <v>11689.898999999999</v>
      </c>
      <c r="I14" s="2883">
        <v>3.9029962891857792</v>
      </c>
      <c r="J14" s="2884">
        <v>66.638299422787895</v>
      </c>
    </row>
    <row r="15" spans="1:10">
      <c r="A15" s="2780" t="s">
        <v>2475</v>
      </c>
      <c r="B15" s="2882">
        <v>5117.9701999999997</v>
      </c>
      <c r="C15" s="2882">
        <v>7780.6673000000001</v>
      </c>
      <c r="D15" s="2882">
        <v>5761.6257999999998</v>
      </c>
      <c r="E15" s="2882">
        <v>6447.1662999999999</v>
      </c>
      <c r="F15" s="2882">
        <v>7953.2449999999999</v>
      </c>
      <c r="G15" s="2882">
        <v>5895.0770000000002</v>
      </c>
      <c r="H15" s="2882">
        <v>7953.2449999999999</v>
      </c>
      <c r="I15" s="2883">
        <v>25.971157471764883</v>
      </c>
      <c r="J15" s="2884">
        <v>23.360320331740169</v>
      </c>
    </row>
    <row r="16" spans="1:10">
      <c r="A16" s="2780" t="s">
        <v>2476</v>
      </c>
      <c r="B16" s="2882">
        <v>2791.3717999999999</v>
      </c>
      <c r="C16" s="2882">
        <v>5362.3424999999997</v>
      </c>
      <c r="D16" s="2882">
        <v>3136.6370000000002</v>
      </c>
      <c r="E16" s="2882">
        <v>4590.1355000000003</v>
      </c>
      <c r="F16" s="2882">
        <v>4489.2974999999997</v>
      </c>
      <c r="G16" s="2882">
        <v>3538.8789000000002</v>
      </c>
      <c r="H16" s="2882">
        <v>3792.1653000000001</v>
      </c>
      <c r="I16" s="2883">
        <v>64.440132984076172</v>
      </c>
      <c r="J16" s="2884">
        <v>-17.384458476225817</v>
      </c>
    </row>
    <row r="17" spans="1:10">
      <c r="A17" s="2780" t="s">
        <v>2490</v>
      </c>
      <c r="B17" s="2882">
        <v>18.271000000000001</v>
      </c>
      <c r="C17" s="2882">
        <v>22.380299999999998</v>
      </c>
      <c r="D17" s="2882">
        <v>18.9038</v>
      </c>
      <c r="E17" s="2882">
        <v>19.347300000000001</v>
      </c>
      <c r="F17" s="2882">
        <v>22.337900000000001</v>
      </c>
      <c r="G17" s="2882">
        <v>19.825199999999999</v>
      </c>
      <c r="H17" s="2882">
        <v>21.9511</v>
      </c>
      <c r="I17" s="2883">
        <v>5.8907558425920854</v>
      </c>
      <c r="J17" s="2884">
        <v>13.458208638931524</v>
      </c>
    </row>
    <row r="18" spans="1:10">
      <c r="A18" s="2780" t="s">
        <v>2477</v>
      </c>
      <c r="B18" s="2882">
        <v>75.794700000000006</v>
      </c>
      <c r="C18" s="2882">
        <v>122.7419</v>
      </c>
      <c r="D18" s="2882">
        <v>86.135400000000004</v>
      </c>
      <c r="E18" s="2882">
        <v>111.2184</v>
      </c>
      <c r="F18" s="2882">
        <v>122.4772</v>
      </c>
      <c r="G18" s="2882">
        <v>98.941199999999995</v>
      </c>
      <c r="H18" s="2882">
        <v>106.77290000000001</v>
      </c>
      <c r="I18" s="2883">
        <v>46.73638130370594</v>
      </c>
      <c r="J18" s="2884">
        <v>-3.9970904095005864</v>
      </c>
    </row>
    <row r="19" spans="1:10">
      <c r="A19" s="2780" t="s">
        <v>2478</v>
      </c>
      <c r="B19" s="2882">
        <v>2481.8204000000001</v>
      </c>
      <c r="C19" s="2882">
        <v>3894.7642000000001</v>
      </c>
      <c r="D19" s="2882">
        <v>2935.3020999999999</v>
      </c>
      <c r="E19" s="2882">
        <v>3430.0769</v>
      </c>
      <c r="F19" s="2882">
        <v>4065.7692999999999</v>
      </c>
      <c r="G19" s="2882">
        <v>3147.7498999999998</v>
      </c>
      <c r="H19" s="2882">
        <v>4042.8472999999999</v>
      </c>
      <c r="I19" s="2883">
        <v>38.208103213270391</v>
      </c>
      <c r="J19" s="2884">
        <v>17.864625717283474</v>
      </c>
    </row>
    <row r="20" spans="1:10">
      <c r="A20" s="2780" t="s">
        <v>738</v>
      </c>
      <c r="B20" s="2882">
        <v>1704.7602999999999</v>
      </c>
      <c r="C20" s="2882">
        <v>2554.4738000000002</v>
      </c>
      <c r="D20" s="2882">
        <v>1730.3397</v>
      </c>
      <c r="E20" s="2882">
        <v>2414.462</v>
      </c>
      <c r="F20" s="2882">
        <v>2774.9949999999999</v>
      </c>
      <c r="G20" s="2882">
        <v>2038.8398</v>
      </c>
      <c r="H20" s="2882">
        <v>2112.4569000000001</v>
      </c>
      <c r="I20" s="2883">
        <v>41.630585836612937</v>
      </c>
      <c r="J20" s="2884">
        <v>-12.508173663532489</v>
      </c>
    </row>
    <row r="21" spans="1:10">
      <c r="A21" s="2885" t="s">
        <v>2491</v>
      </c>
      <c r="B21" s="2886">
        <v>2120.6246999999998</v>
      </c>
      <c r="C21" s="2886">
        <v>3000.8141999999998</v>
      </c>
      <c r="D21" s="2886">
        <v>2310.5945999999999</v>
      </c>
      <c r="E21" s="2886">
        <v>2594.1325000000002</v>
      </c>
      <c r="F21" s="2887">
        <v>3002.0754000000002</v>
      </c>
      <c r="G21" s="2887">
        <v>2487.1758</v>
      </c>
      <c r="H21" s="2887">
        <v>2833.6005</v>
      </c>
      <c r="I21" s="2883">
        <v>22.328693992859769</v>
      </c>
      <c r="J21" s="2884">
        <v>9.2311398897319066</v>
      </c>
    </row>
    <row r="22" spans="1:10">
      <c r="A22" s="2885" t="s">
        <v>2492</v>
      </c>
      <c r="B22" s="2886">
        <v>388.17</v>
      </c>
      <c r="C22" s="2886">
        <v>535.51559999999995</v>
      </c>
      <c r="D22" s="2886">
        <v>409.51560000000001</v>
      </c>
      <c r="E22" s="2886">
        <v>441.4246</v>
      </c>
      <c r="F22" s="2887">
        <v>518.59730000000002</v>
      </c>
      <c r="G22" s="2887">
        <v>435.2919</v>
      </c>
      <c r="H22" s="2887">
        <v>476.65030000000002</v>
      </c>
      <c r="I22" s="2883">
        <v>13.719401293247799</v>
      </c>
      <c r="J22" s="2884">
        <v>7.9800038330441936</v>
      </c>
    </row>
    <row r="23" spans="1:10" ht="13.5" thickBot="1">
      <c r="A23" s="2888" t="s">
        <v>2493</v>
      </c>
      <c r="B23" s="2889">
        <v>145.6489</v>
      </c>
      <c r="C23" s="2889">
        <v>206.88589999999999</v>
      </c>
      <c r="D23" s="2889">
        <v>157.68530000000001</v>
      </c>
      <c r="E23" s="2889">
        <v>176.14779999999999</v>
      </c>
      <c r="F23" s="2890">
        <v>177.3073</v>
      </c>
      <c r="G23" s="2890">
        <v>147.60499999999999</v>
      </c>
      <c r="H23" s="2890">
        <v>161.41329999999999</v>
      </c>
      <c r="I23" s="2891">
        <v>20.940013965090017</v>
      </c>
      <c r="J23" s="2892">
        <v>-8.3648504267438994</v>
      </c>
    </row>
    <row r="24" spans="1:10">
      <c r="A24" s="2770" t="s">
        <v>2479</v>
      </c>
      <c r="F24" s="2789"/>
      <c r="G24" s="2789"/>
      <c r="H24" s="2789"/>
      <c r="I24" s="2893"/>
      <c r="J24" s="2894"/>
    </row>
    <row r="25" spans="1:10">
      <c r="A25" s="2770" t="s">
        <v>2494</v>
      </c>
    </row>
    <row r="26" spans="1:10">
      <c r="A26" s="2770" t="s">
        <v>2495</v>
      </c>
      <c r="B26" s="2895"/>
      <c r="C26" s="2895"/>
      <c r="D26" s="2895"/>
      <c r="E26" s="2895"/>
      <c r="F26" s="2895"/>
      <c r="G26" s="2895"/>
      <c r="H26" s="2770"/>
      <c r="I26" s="2895"/>
      <c r="J26" s="2895"/>
    </row>
    <row r="27" spans="1:10">
      <c r="A27" s="2770" t="s">
        <v>2496</v>
      </c>
      <c r="B27" s="2895"/>
      <c r="C27" s="2895"/>
      <c r="D27" s="2895"/>
      <c r="E27" s="2895"/>
      <c r="F27" s="2895"/>
      <c r="G27" s="2895"/>
      <c r="H27" s="2895"/>
      <c r="I27" s="2895"/>
      <c r="J27" s="2895"/>
    </row>
  </sheetData>
  <mergeCells count="10">
    <mergeCell ref="A1:J1"/>
    <mergeCell ref="A2:J2"/>
    <mergeCell ref="A3:J3"/>
    <mergeCell ref="A4:J4"/>
    <mergeCell ref="A5:A7"/>
    <mergeCell ref="C5:E5"/>
    <mergeCell ref="F5:H5"/>
    <mergeCell ref="I5:J5"/>
    <mergeCell ref="I6:I7"/>
    <mergeCell ref="J6:J7"/>
  </mergeCells>
  <printOptions horizontalCentered="1"/>
  <pageMargins left="1.22" right="0.34" top="0.55000000000000004" bottom="0.67" header="0.3" footer="0.5"/>
  <pageSetup paperSize="9"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8"/>
  <sheetViews>
    <sheetView view="pageBreakPreview" zoomScaleNormal="93" zoomScaleSheetLayoutView="100" zoomScalePageLayoutView="93" workbookViewId="0">
      <pane xSplit="1" ySplit="7" topLeftCell="B8" activePane="bottomRight" state="frozen"/>
      <selection sqref="A1:L1"/>
      <selection pane="topRight" sqref="A1:L1"/>
      <selection pane="bottomLeft" sqref="A1:L1"/>
      <selection pane="bottomRight" activeCell="A2" sqref="A2:J2"/>
    </sheetView>
  </sheetViews>
  <sheetFormatPr defaultColWidth="8.85546875" defaultRowHeight="12.75"/>
  <cols>
    <col min="1" max="1" width="28.42578125" style="2770" customWidth="1"/>
    <col min="2" max="2" width="10.42578125" style="2770" bestFit="1" customWidth="1"/>
    <col min="3" max="3" width="10" style="2770" customWidth="1"/>
    <col min="4" max="4" width="9.7109375" style="2770" customWidth="1"/>
    <col min="5" max="5" width="13.85546875" style="2770" bestFit="1" customWidth="1"/>
    <col min="6" max="6" width="13.42578125" style="2770" bestFit="1" customWidth="1"/>
    <col min="7" max="7" width="12" style="2770" customWidth="1"/>
    <col min="8" max="8" width="15.85546875" style="2770" bestFit="1" customWidth="1"/>
    <col min="9" max="9" width="16.7109375" style="2770" customWidth="1"/>
    <col min="10" max="10" width="10.140625" style="2770" customWidth="1"/>
    <col min="11" max="16384" width="8.85546875" style="2770"/>
  </cols>
  <sheetData>
    <row r="1" spans="1:10" ht="12.75" customHeight="1">
      <c r="A1" s="2939" t="s">
        <v>2552</v>
      </c>
      <c r="B1" s="2939"/>
      <c r="C1" s="2939"/>
      <c r="D1" s="2939"/>
      <c r="E1" s="2939"/>
      <c r="F1" s="2939"/>
      <c r="G1" s="2939"/>
      <c r="H1" s="2939"/>
      <c r="I1" s="2939"/>
      <c r="J1" s="2939"/>
    </row>
    <row r="2" spans="1:10" ht="15.75">
      <c r="A2" s="2939" t="s">
        <v>2497</v>
      </c>
      <c r="B2" s="2939"/>
      <c r="C2" s="2939"/>
      <c r="D2" s="2939"/>
      <c r="E2" s="2939"/>
      <c r="F2" s="2939"/>
      <c r="G2" s="2939"/>
      <c r="H2" s="2939"/>
      <c r="I2" s="2939"/>
      <c r="J2" s="2939"/>
    </row>
    <row r="3" spans="1:10" ht="15.75" customHeight="1">
      <c r="A3" s="2939" t="s">
        <v>2480</v>
      </c>
      <c r="B3" s="2939"/>
      <c r="C3" s="2939"/>
      <c r="D3" s="2939"/>
      <c r="E3" s="2939"/>
      <c r="F3" s="2939"/>
      <c r="G3" s="2939"/>
      <c r="H3" s="2939"/>
      <c r="I3" s="2939"/>
      <c r="J3" s="2939"/>
    </row>
    <row r="4" spans="1:10" ht="13.5" thickBot="1">
      <c r="A4" s="3503"/>
      <c r="B4" s="3503"/>
      <c r="C4" s="3503"/>
      <c r="D4" s="3503"/>
      <c r="E4" s="3503"/>
      <c r="F4" s="3503"/>
      <c r="G4" s="3503"/>
      <c r="H4" s="3503"/>
      <c r="I4" s="3503"/>
      <c r="J4" s="3503"/>
    </row>
    <row r="5" spans="1:10" ht="25.5" customHeight="1">
      <c r="A5" s="3513" t="s">
        <v>354</v>
      </c>
      <c r="B5" s="3493" t="s">
        <v>149</v>
      </c>
      <c r="C5" s="3495"/>
      <c r="D5" s="3496"/>
      <c r="E5" s="3507" t="s">
        <v>299</v>
      </c>
      <c r="F5" s="3508"/>
      <c r="G5" s="3509"/>
      <c r="H5" s="3507" t="s">
        <v>312</v>
      </c>
      <c r="I5" s="3508"/>
      <c r="J5" s="3509"/>
    </row>
    <row r="6" spans="1:10" ht="25.5">
      <c r="A6" s="3514"/>
      <c r="B6" s="2896" t="s">
        <v>2498</v>
      </c>
      <c r="C6" s="2881" t="s">
        <v>2499</v>
      </c>
      <c r="D6" s="2897" t="s">
        <v>2500</v>
      </c>
      <c r="E6" s="2896" t="s">
        <v>2498</v>
      </c>
      <c r="F6" s="2881" t="s">
        <v>2499</v>
      </c>
      <c r="G6" s="2897" t="s">
        <v>2500</v>
      </c>
      <c r="H6" s="2896" t="s">
        <v>2498</v>
      </c>
      <c r="I6" s="2881" t="s">
        <v>2501</v>
      </c>
      <c r="J6" s="2897" t="s">
        <v>2500</v>
      </c>
    </row>
    <row r="7" spans="1:10" ht="12.75" customHeight="1">
      <c r="A7" s="3514"/>
      <c r="B7" s="2896">
        <v>1</v>
      </c>
      <c r="C7" s="2881">
        <v>2</v>
      </c>
      <c r="D7" s="2897">
        <v>3</v>
      </c>
      <c r="E7" s="2896">
        <v>4</v>
      </c>
      <c r="F7" s="2881">
        <v>5</v>
      </c>
      <c r="G7" s="2897">
        <v>6</v>
      </c>
      <c r="H7" s="2896">
        <v>7</v>
      </c>
      <c r="I7" s="2881">
        <v>8</v>
      </c>
      <c r="J7" s="2897">
        <v>9</v>
      </c>
    </row>
    <row r="8" spans="1:10">
      <c r="A8" s="2898" t="s">
        <v>2233</v>
      </c>
      <c r="B8" s="2899">
        <v>187308.45</v>
      </c>
      <c r="C8" s="2900">
        <v>49367.45</v>
      </c>
      <c r="D8" s="2794">
        <v>10.436959527261862</v>
      </c>
      <c r="E8" s="2901">
        <v>501138.05</v>
      </c>
      <c r="F8" s="2901">
        <v>149196.81</v>
      </c>
      <c r="G8" s="2794">
        <v>9.5861895932735006</v>
      </c>
      <c r="H8" s="2901">
        <v>375469.86</v>
      </c>
      <c r="I8" s="2901">
        <v>105452.49</v>
      </c>
      <c r="J8" s="2794">
        <v>8.133649497162974</v>
      </c>
    </row>
    <row r="9" spans="1:10">
      <c r="A9" s="2898" t="s">
        <v>2234</v>
      </c>
      <c r="B9" s="2899">
        <v>68091.539999999994</v>
      </c>
      <c r="C9" s="2900">
        <v>24046.23</v>
      </c>
      <c r="D9" s="2794">
        <v>5.083704531897637</v>
      </c>
      <c r="E9" s="2901">
        <v>206958.44</v>
      </c>
      <c r="F9" s="2901">
        <v>126024.59</v>
      </c>
      <c r="G9" s="2794">
        <v>8.0973287106779264</v>
      </c>
      <c r="H9" s="2901">
        <v>148399.39000000001</v>
      </c>
      <c r="I9" s="2901">
        <v>85077.08</v>
      </c>
      <c r="J9" s="2794">
        <v>6.5620750061197626</v>
      </c>
    </row>
    <row r="10" spans="1:10" ht="12.75" customHeight="1">
      <c r="A10" s="2898" t="s">
        <v>2487</v>
      </c>
      <c r="B10" s="2902">
        <v>83030.25</v>
      </c>
      <c r="C10" s="2903">
        <v>44560.76</v>
      </c>
      <c r="D10" s="2794">
        <v>9.4207589945202628</v>
      </c>
      <c r="E10" s="2901">
        <v>135809.51</v>
      </c>
      <c r="F10" s="2901">
        <v>89355.199999999997</v>
      </c>
      <c r="G10" s="2794">
        <v>5.7412480088875384</v>
      </c>
      <c r="H10" s="2901">
        <v>83553.14</v>
      </c>
      <c r="I10" s="2901">
        <v>47726.78</v>
      </c>
      <c r="J10" s="2794">
        <v>3.6812113222571408</v>
      </c>
    </row>
    <row r="11" spans="1:10" ht="12.75" customHeight="1">
      <c r="A11" s="2898" t="s">
        <v>2502</v>
      </c>
      <c r="B11" s="2899">
        <v>42310.29</v>
      </c>
      <c r="C11" s="2900">
        <v>28525.18</v>
      </c>
      <c r="D11" s="2794">
        <v>6.0306163102987798</v>
      </c>
      <c r="E11" s="2901">
        <v>72586.63</v>
      </c>
      <c r="F11" s="2901">
        <v>62308.97</v>
      </c>
      <c r="G11" s="2794">
        <v>4.0034743355544311</v>
      </c>
      <c r="H11" s="2901">
        <v>34180.480000000003</v>
      </c>
      <c r="I11" s="2901">
        <v>23820.74</v>
      </c>
      <c r="J11" s="2794">
        <v>1.8373160266111306</v>
      </c>
    </row>
    <row r="12" spans="1:10">
      <c r="A12" s="2898" t="s">
        <v>2235</v>
      </c>
      <c r="B12" s="2899">
        <v>55838.559999999998</v>
      </c>
      <c r="C12" s="2900">
        <v>23735.61</v>
      </c>
      <c r="D12" s="2794">
        <v>5.0180351815796023</v>
      </c>
      <c r="E12" s="2901">
        <v>204762.25</v>
      </c>
      <c r="F12" s="2901">
        <v>155930.82</v>
      </c>
      <c r="G12" s="2794">
        <v>10.018863030346315</v>
      </c>
      <c r="H12" s="2901">
        <v>72911.97</v>
      </c>
      <c r="I12" s="2901">
        <v>43721.599999999999</v>
      </c>
      <c r="J12" s="2794">
        <v>3.3722880308958154</v>
      </c>
    </row>
    <row r="13" spans="1:10">
      <c r="A13" s="2898" t="s">
        <v>2503</v>
      </c>
      <c r="B13" s="2899">
        <v>34426.1</v>
      </c>
      <c r="C13" s="2900">
        <v>27911.66</v>
      </c>
      <c r="D13" s="2794">
        <v>5.9009097240933821</v>
      </c>
      <c r="E13" s="2901">
        <v>89851.34</v>
      </c>
      <c r="F13" s="2901">
        <v>108041.96</v>
      </c>
      <c r="G13" s="2794">
        <v>6.9419092310946322</v>
      </c>
      <c r="H13" s="2901">
        <v>76483.520000000004</v>
      </c>
      <c r="I13" s="2901">
        <v>79306.740000000005</v>
      </c>
      <c r="J13" s="2794">
        <v>6.1170032677524713</v>
      </c>
    </row>
    <row r="14" spans="1:10" ht="12.75" customHeight="1">
      <c r="A14" s="2898" t="s">
        <v>2474</v>
      </c>
      <c r="B14" s="2899">
        <v>75709.440000000002</v>
      </c>
      <c r="C14" s="2900">
        <v>44452.43</v>
      </c>
      <c r="D14" s="2794">
        <v>9.3978565390442697</v>
      </c>
      <c r="E14" s="2901">
        <v>87495.4</v>
      </c>
      <c r="F14" s="2901">
        <v>62551.56</v>
      </c>
      <c r="G14" s="2794">
        <v>4.0190612219860666</v>
      </c>
      <c r="H14" s="2904">
        <v>118359</v>
      </c>
      <c r="I14" s="2904">
        <v>114389.81</v>
      </c>
      <c r="J14" s="2794">
        <v>8.822993374429263</v>
      </c>
    </row>
    <row r="15" spans="1:10" ht="12.75" customHeight="1">
      <c r="A15" s="2898" t="s">
        <v>2504</v>
      </c>
      <c r="B15" s="2899">
        <v>27781.14</v>
      </c>
      <c r="C15" s="2900">
        <v>16241.89</v>
      </c>
      <c r="D15" s="2794">
        <v>3.433759462484677</v>
      </c>
      <c r="E15" s="2901">
        <v>36274.269999999997</v>
      </c>
      <c r="F15" s="2901">
        <v>28784.33</v>
      </c>
      <c r="G15" s="2794">
        <v>1.849450029765048</v>
      </c>
      <c r="H15" s="2901">
        <v>34022.800000000003</v>
      </c>
      <c r="I15" s="2901">
        <v>27134.720000000001</v>
      </c>
      <c r="J15" s="2794">
        <v>2.0929264134365924</v>
      </c>
    </row>
    <row r="16" spans="1:10">
      <c r="A16" s="2898" t="s">
        <v>2476</v>
      </c>
      <c r="B16" s="2899">
        <v>563.12</v>
      </c>
      <c r="C16" s="2900">
        <v>2875.91</v>
      </c>
      <c r="D16" s="2794">
        <v>0.60800702232032766</v>
      </c>
      <c r="E16" s="2901">
        <v>910.72</v>
      </c>
      <c r="F16" s="2901">
        <v>5302.07</v>
      </c>
      <c r="G16" s="2794">
        <v>0.3406684650751422</v>
      </c>
      <c r="H16" s="2901">
        <v>461.39</v>
      </c>
      <c r="I16" s="2901">
        <v>2510.36</v>
      </c>
      <c r="J16" s="2794">
        <v>0.19362642220869367</v>
      </c>
    </row>
    <row r="17" spans="1:10" ht="12.75" customHeight="1">
      <c r="A17" s="2898" t="s">
        <v>2505</v>
      </c>
      <c r="B17" s="2899">
        <v>502529.38</v>
      </c>
      <c r="C17" s="2900">
        <v>140523.09</v>
      </c>
      <c r="D17" s="2794">
        <v>29.70851852740573</v>
      </c>
      <c r="E17" s="2904">
        <v>1339460.6599999999</v>
      </c>
      <c r="F17" s="2904">
        <v>526338.14</v>
      </c>
      <c r="G17" s="2794">
        <v>33.818264614444047</v>
      </c>
      <c r="H17" s="2901">
        <v>1489502.79</v>
      </c>
      <c r="I17" s="2901">
        <v>583514.1</v>
      </c>
      <c r="J17" s="2794">
        <v>45.006990029846669</v>
      </c>
    </row>
    <row r="18" spans="1:10" ht="12.75" customHeight="1">
      <c r="A18" s="2898" t="s">
        <v>2477</v>
      </c>
      <c r="B18" s="2899">
        <v>60073.15</v>
      </c>
      <c r="C18" s="2900">
        <v>26850.86</v>
      </c>
      <c r="D18" s="2794">
        <v>5.6766419795264786</v>
      </c>
      <c r="E18" s="2901">
        <v>170614.58</v>
      </c>
      <c r="F18" s="2901">
        <v>115101.92</v>
      </c>
      <c r="G18" s="2794">
        <v>7.3955255991719868</v>
      </c>
      <c r="H18" s="2901">
        <v>95534.29</v>
      </c>
      <c r="I18" s="2901">
        <v>67411.73</v>
      </c>
      <c r="J18" s="2794">
        <v>5.1995299856588133</v>
      </c>
    </row>
    <row r="19" spans="1:10">
      <c r="A19" s="2898" t="s">
        <v>2490</v>
      </c>
      <c r="B19" s="2899">
        <v>155190.54</v>
      </c>
      <c r="C19" s="2900">
        <v>1360.39</v>
      </c>
      <c r="D19" s="2794">
        <v>0.28760520082142715</v>
      </c>
      <c r="E19" s="2901">
        <v>392665.12</v>
      </c>
      <c r="F19" s="2901">
        <v>3898.67</v>
      </c>
      <c r="G19" s="2794">
        <v>0.25049724442236804</v>
      </c>
      <c r="H19" s="2901">
        <v>325014.38</v>
      </c>
      <c r="I19" s="2901">
        <v>3341.93</v>
      </c>
      <c r="J19" s="2794">
        <v>0.25776619655025557</v>
      </c>
    </row>
    <row r="20" spans="1:10" ht="12.75" customHeight="1">
      <c r="A20" s="2898" t="s">
        <v>2506</v>
      </c>
      <c r="B20" s="2899">
        <v>0</v>
      </c>
      <c r="C20" s="2900">
        <v>0.01</v>
      </c>
      <c r="D20" s="2794">
        <v>2.1141378635643247E-6</v>
      </c>
      <c r="E20" s="2899">
        <v>0</v>
      </c>
      <c r="F20" s="2900">
        <v>0.01</v>
      </c>
      <c r="G20" s="2794">
        <v>6.4251974243105478E-7</v>
      </c>
      <c r="H20" s="2901"/>
      <c r="I20" s="2901"/>
      <c r="J20" s="2794">
        <v>0</v>
      </c>
    </row>
    <row r="21" spans="1:10" ht="12.75" customHeight="1">
      <c r="A21" s="2898" t="s">
        <v>2507</v>
      </c>
      <c r="B21" s="2899">
        <v>73427.199999999997</v>
      </c>
      <c r="C21" s="2900">
        <v>12249.54</v>
      </c>
      <c r="D21" s="2794">
        <v>2.589721632524574</v>
      </c>
      <c r="E21" s="2901">
        <v>110637.25</v>
      </c>
      <c r="F21" s="2901">
        <v>19895.37</v>
      </c>
      <c r="G21" s="2794">
        <v>1.2783168007970533</v>
      </c>
      <c r="H21" s="2901">
        <v>117444.51</v>
      </c>
      <c r="I21" s="2901">
        <v>21162.78</v>
      </c>
      <c r="J21" s="2794">
        <v>1.6323050779130075</v>
      </c>
    </row>
    <row r="22" spans="1:10" ht="12.75" customHeight="1">
      <c r="A22" s="2898" t="s">
        <v>2508</v>
      </c>
      <c r="B22" s="2899">
        <v>1487.24</v>
      </c>
      <c r="C22" s="2900">
        <v>1474.79</v>
      </c>
      <c r="D22" s="2794">
        <v>0.31179093798060303</v>
      </c>
      <c r="E22" s="2901">
        <v>2336.87</v>
      </c>
      <c r="F22" s="2901">
        <v>2539.2199999999998</v>
      </c>
      <c r="G22" s="2794">
        <v>0.16314989803757826</v>
      </c>
      <c r="H22" s="2901">
        <v>2683.91</v>
      </c>
      <c r="I22" s="2901">
        <v>3314.11</v>
      </c>
      <c r="J22" s="2794">
        <v>0.25562041384743772</v>
      </c>
    </row>
    <row r="23" spans="1:10" ht="12.75" customHeight="1" thickBot="1">
      <c r="A23" s="2898" t="s">
        <v>738</v>
      </c>
      <c r="B23" s="2899">
        <v>45576.62</v>
      </c>
      <c r="C23" s="2900">
        <v>28830.25</v>
      </c>
      <c r="D23" s="2794">
        <v>6.0951123141025372</v>
      </c>
      <c r="E23" s="2901">
        <v>109203.86</v>
      </c>
      <c r="F23" s="2901">
        <v>101102.77</v>
      </c>
      <c r="G23" s="2794">
        <v>6.4960525739466171</v>
      </c>
      <c r="H23" s="2901">
        <v>87255.35</v>
      </c>
      <c r="I23" s="2901">
        <v>88611.64</v>
      </c>
      <c r="J23" s="2794">
        <v>6.8346989353099827</v>
      </c>
    </row>
    <row r="24" spans="1:10" ht="13.5" customHeight="1" thickBot="1">
      <c r="A24" s="2905"/>
      <c r="B24" s="2906">
        <v>1413343.02</v>
      </c>
      <c r="C24" s="2906">
        <v>473006.04999999993</v>
      </c>
      <c r="D24" s="2907">
        <v>100.00000000000001</v>
      </c>
      <c r="E24" s="2906">
        <v>3460704.9499999997</v>
      </c>
      <c r="F24" s="2906">
        <v>1556372.4100000001</v>
      </c>
      <c r="G24" s="2907">
        <v>99.999999999999972</v>
      </c>
      <c r="H24" s="2906">
        <v>3061276.78</v>
      </c>
      <c r="I24" s="2906">
        <v>1296496.6099999999</v>
      </c>
      <c r="J24" s="2907">
        <v>100.00000000000001</v>
      </c>
    </row>
    <row r="25" spans="1:10" ht="12.75" customHeight="1">
      <c r="A25" s="2770" t="s">
        <v>2479</v>
      </c>
    </row>
    <row r="26" spans="1:10" ht="12.75" customHeight="1">
      <c r="A26" s="2770" t="s">
        <v>2381</v>
      </c>
    </row>
    <row r="27" spans="1:10" ht="12.75" customHeight="1">
      <c r="A27" s="2770" t="s">
        <v>2509</v>
      </c>
    </row>
    <row r="28" spans="1:10" ht="12.75" customHeight="1">
      <c r="A28" s="2770" t="s">
        <v>2510</v>
      </c>
    </row>
  </sheetData>
  <mergeCells count="8">
    <mergeCell ref="A1:J1"/>
    <mergeCell ref="A2:J2"/>
    <mergeCell ref="A3:J3"/>
    <mergeCell ref="A4:J4"/>
    <mergeCell ref="A5:A7"/>
    <mergeCell ref="B5:D5"/>
    <mergeCell ref="E5:G5"/>
    <mergeCell ref="H5:J5"/>
  </mergeCells>
  <pageMargins left="0.7" right="0.7" top="0.75" bottom="0.75" header="0.3" footer="0.3"/>
  <pageSetup scale="87"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1"/>
  <sheetViews>
    <sheetView view="pageBreakPreview" zoomScaleNormal="100" zoomScaleSheetLayoutView="100" workbookViewId="0">
      <selection activeCell="A2" sqref="A2:L2"/>
    </sheetView>
  </sheetViews>
  <sheetFormatPr defaultColWidth="9.140625" defaultRowHeight="12.75"/>
  <cols>
    <col min="1" max="1" width="21.5703125" style="2770" customWidth="1"/>
    <col min="2" max="2" width="11.140625" style="2770" bestFit="1" customWidth="1"/>
    <col min="3" max="3" width="10.85546875" style="2770" bestFit="1" customWidth="1"/>
    <col min="4" max="4" width="9.140625" style="2770" bestFit="1" customWidth="1"/>
    <col min="5" max="5" width="10.140625" style="2770" bestFit="1" customWidth="1"/>
    <col min="6" max="7" width="9.140625" style="2770" bestFit="1" customWidth="1"/>
    <col min="8" max="8" width="9.85546875" style="2770" bestFit="1" customWidth="1"/>
    <col min="9" max="9" width="10.85546875" style="2770" bestFit="1" customWidth="1"/>
    <col min="10" max="10" width="9.140625" style="2770" customWidth="1"/>
    <col min="11" max="11" width="10" style="2770" customWidth="1"/>
    <col min="12" max="12" width="11" style="2770" customWidth="1"/>
    <col min="13" max="16384" width="9.140625" style="2770"/>
  </cols>
  <sheetData>
    <row r="1" spans="1:12" ht="15.75">
      <c r="A1" s="3515" t="s">
        <v>2553</v>
      </c>
      <c r="B1" s="3515"/>
      <c r="C1" s="3515"/>
      <c r="D1" s="3515"/>
      <c r="E1" s="3515"/>
      <c r="F1" s="3515"/>
      <c r="G1" s="3515"/>
      <c r="H1" s="3515"/>
      <c r="I1" s="3515"/>
      <c r="J1" s="3515"/>
      <c r="K1" s="3515"/>
      <c r="L1" s="3515"/>
    </row>
    <row r="2" spans="1:12" ht="15.75">
      <c r="A2" s="3515" t="s">
        <v>2511</v>
      </c>
      <c r="B2" s="3515"/>
      <c r="C2" s="3515"/>
      <c r="D2" s="3515"/>
      <c r="E2" s="3515"/>
      <c r="F2" s="3515"/>
      <c r="G2" s="3515"/>
      <c r="H2" s="3515"/>
      <c r="I2" s="3515"/>
      <c r="J2" s="3515"/>
      <c r="K2" s="3515"/>
      <c r="L2" s="3515"/>
    </row>
    <row r="3" spans="1:12" ht="15.75">
      <c r="A3" s="3515" t="s">
        <v>2480</v>
      </c>
      <c r="B3" s="3515"/>
      <c r="C3" s="3515"/>
      <c r="D3" s="3515"/>
      <c r="E3" s="3515"/>
      <c r="F3" s="3515"/>
      <c r="G3" s="3515"/>
      <c r="H3" s="3515"/>
      <c r="I3" s="3515"/>
      <c r="J3" s="3515"/>
      <c r="K3" s="3515"/>
      <c r="L3" s="3515"/>
    </row>
    <row r="4" spans="1:12" ht="13.5" thickBot="1">
      <c r="A4" s="3516"/>
      <c r="B4" s="3516"/>
      <c r="C4" s="3516"/>
      <c r="D4" s="3516"/>
      <c r="E4" s="3516"/>
      <c r="F4" s="3516"/>
      <c r="G4" s="3516"/>
      <c r="H4" s="3516"/>
      <c r="I4" s="3516"/>
      <c r="J4" s="3516"/>
      <c r="K4" s="3516"/>
      <c r="L4" s="3516"/>
    </row>
    <row r="5" spans="1:12">
      <c r="A5" s="3517" t="s">
        <v>354</v>
      </c>
      <c r="B5" s="3493" t="s">
        <v>149</v>
      </c>
      <c r="C5" s="3495"/>
      <c r="D5" s="3496"/>
      <c r="E5" s="3507" t="s">
        <v>299</v>
      </c>
      <c r="F5" s="3508"/>
      <c r="G5" s="3509"/>
      <c r="H5" s="3507" t="s">
        <v>312</v>
      </c>
      <c r="I5" s="3508"/>
      <c r="J5" s="3509"/>
      <c r="K5" s="3519" t="s">
        <v>2512</v>
      </c>
      <c r="L5" s="3520"/>
    </row>
    <row r="6" spans="1:12" ht="38.25">
      <c r="A6" s="3518"/>
      <c r="B6" s="2908" t="s">
        <v>2498</v>
      </c>
      <c r="C6" s="2909" t="s">
        <v>2513</v>
      </c>
      <c r="D6" s="2910" t="s">
        <v>2500</v>
      </c>
      <c r="E6" s="2908" t="s">
        <v>2514</v>
      </c>
      <c r="F6" s="2909" t="s">
        <v>2515</v>
      </c>
      <c r="G6" s="2910" t="s">
        <v>2500</v>
      </c>
      <c r="H6" s="2908" t="s">
        <v>2498</v>
      </c>
      <c r="I6" s="2909" t="s">
        <v>2516</v>
      </c>
      <c r="J6" s="2910" t="s">
        <v>2500</v>
      </c>
      <c r="K6" s="2911" t="s">
        <v>299</v>
      </c>
      <c r="L6" s="2897" t="s">
        <v>312</v>
      </c>
    </row>
    <row r="7" spans="1:12">
      <c r="A7" s="2912" t="s">
        <v>2517</v>
      </c>
      <c r="B7" s="2913"/>
      <c r="C7" s="2914"/>
      <c r="D7" s="2915"/>
      <c r="E7" s="2913"/>
      <c r="F7" s="2914"/>
      <c r="G7" s="2915"/>
      <c r="H7" s="2916"/>
      <c r="I7" s="2917"/>
      <c r="J7" s="2918"/>
      <c r="K7" s="2919"/>
      <c r="L7" s="2918"/>
    </row>
    <row r="8" spans="1:12">
      <c r="A8" s="2920" t="s">
        <v>2518</v>
      </c>
      <c r="B8" s="2921">
        <v>524560.05881480011</v>
      </c>
      <c r="C8" s="2921">
        <v>36167.020181480002</v>
      </c>
      <c r="D8" s="2884">
        <v>29.59402251644601</v>
      </c>
      <c r="E8" s="2921">
        <v>63067.398850600002</v>
      </c>
      <c r="F8" s="2921">
        <v>6306.7398850600002</v>
      </c>
      <c r="G8" s="2884">
        <v>12.092319624653452</v>
      </c>
      <c r="H8" s="2921">
        <v>375826.50858449994</v>
      </c>
      <c r="I8" s="2921">
        <v>24532.650858450001</v>
      </c>
      <c r="J8" s="2884">
        <v>18.535158972895978</v>
      </c>
      <c r="K8" s="2922">
        <v>-82.562179982166498</v>
      </c>
      <c r="L8" s="2884">
        <v>288.99100494956605</v>
      </c>
    </row>
    <row r="9" spans="1:12">
      <c r="A9" s="2920" t="s">
        <v>2519</v>
      </c>
      <c r="B9" s="2921">
        <v>21637.933574999999</v>
      </c>
      <c r="C9" s="2921">
        <v>3963.7933575000002</v>
      </c>
      <c r="D9" s="2884">
        <v>3.2434131781877387</v>
      </c>
      <c r="E9" s="2921">
        <v>258780.55681000001</v>
      </c>
      <c r="F9" s="2921">
        <v>14628.055681000002</v>
      </c>
      <c r="G9" s="2884">
        <v>28.04731572978087</v>
      </c>
      <c r="H9" s="2921">
        <v>28376.376189000002</v>
      </c>
      <c r="I9" s="2921">
        <v>2837.6376188999993</v>
      </c>
      <c r="J9" s="2884">
        <v>2.1439209597549613</v>
      </c>
      <c r="K9" s="2922">
        <v>269.04183345788863</v>
      </c>
      <c r="L9" s="2884">
        <v>-80.601402669079718</v>
      </c>
    </row>
    <row r="10" spans="1:12">
      <c r="A10" s="2920" t="s">
        <v>2520</v>
      </c>
      <c r="B10" s="2921">
        <v>317653.09299999999</v>
      </c>
      <c r="C10" s="2921">
        <v>31765.309300000004</v>
      </c>
      <c r="D10" s="2884">
        <v>25.99227898646317</v>
      </c>
      <c r="E10" s="2921">
        <v>86446.630139999994</v>
      </c>
      <c r="F10" s="2921">
        <v>8644.6630140000016</v>
      </c>
      <c r="G10" s="2884">
        <v>16.574970605706781</v>
      </c>
      <c r="H10" s="2921">
        <v>57308.097690000002</v>
      </c>
      <c r="I10" s="2921">
        <v>5730.8097690000004</v>
      </c>
      <c r="J10" s="2884">
        <v>4.329799935796725</v>
      </c>
      <c r="K10" s="2922">
        <v>-72.785837114452406</v>
      </c>
      <c r="L10" s="2884">
        <v>-33.706961628012863</v>
      </c>
    </row>
    <row r="11" spans="1:12">
      <c r="A11" s="2920" t="s">
        <v>2521</v>
      </c>
      <c r="B11" s="2921">
        <v>2306.69911</v>
      </c>
      <c r="C11" s="2921">
        <v>230.66991100000001</v>
      </c>
      <c r="D11" s="2884">
        <v>0.18874793957994387</v>
      </c>
      <c r="E11" s="2921">
        <v>656.07456999999999</v>
      </c>
      <c r="F11" s="2921">
        <v>335.60745700000001</v>
      </c>
      <c r="G11" s="2884">
        <v>0.64348184837537981</v>
      </c>
      <c r="H11" s="2921">
        <v>0</v>
      </c>
      <c r="I11" s="2921">
        <v>0</v>
      </c>
      <c r="J11" s="2884">
        <v>0</v>
      </c>
      <c r="K11" s="2922">
        <v>45.492515926795477</v>
      </c>
      <c r="L11" s="2884">
        <v>-100</v>
      </c>
    </row>
    <row r="12" spans="1:12">
      <c r="A12" s="2920" t="s">
        <v>2522</v>
      </c>
      <c r="B12" s="2921">
        <v>14723.7607178</v>
      </c>
      <c r="C12" s="2921">
        <v>1472.3760717800001</v>
      </c>
      <c r="D12" s="2884">
        <v>1.2047863053768055</v>
      </c>
      <c r="E12" s="2921">
        <v>30979.195260299999</v>
      </c>
      <c r="F12" s="2921">
        <v>3097.9195260299994</v>
      </c>
      <c r="G12" s="2884">
        <v>5.9398411481898759</v>
      </c>
      <c r="H12" s="2921">
        <v>24335.4408558</v>
      </c>
      <c r="I12" s="2921">
        <v>2433.5440855799998</v>
      </c>
      <c r="J12" s="2884">
        <v>1.8386160857231522</v>
      </c>
      <c r="K12" s="2922">
        <v>110.40273510318804</v>
      </c>
      <c r="L12" s="2884">
        <v>-21.445858579205918</v>
      </c>
    </row>
    <row r="13" spans="1:12">
      <c r="A13" s="2920" t="s">
        <v>2523</v>
      </c>
      <c r="B13" s="2921">
        <v>0</v>
      </c>
      <c r="C13" s="2921">
        <v>0</v>
      </c>
      <c r="D13" s="2884">
        <v>0</v>
      </c>
      <c r="E13" s="2921">
        <v>0</v>
      </c>
      <c r="F13" s="2921">
        <v>0</v>
      </c>
      <c r="G13" s="2884">
        <v>0</v>
      </c>
      <c r="H13" s="2921">
        <v>107720.312445</v>
      </c>
      <c r="I13" s="2921">
        <v>10772.0312445</v>
      </c>
      <c r="J13" s="2884">
        <v>8.1385950800762679</v>
      </c>
      <c r="K13" s="2922"/>
      <c r="L13" s="2884"/>
    </row>
    <row r="14" spans="1:12">
      <c r="A14" s="2920" t="s">
        <v>2524</v>
      </c>
      <c r="B14" s="2921">
        <v>0</v>
      </c>
      <c r="C14" s="2921">
        <v>0</v>
      </c>
      <c r="D14" s="2884">
        <v>0</v>
      </c>
      <c r="E14" s="2921">
        <v>0</v>
      </c>
      <c r="F14" s="2921">
        <v>0</v>
      </c>
      <c r="G14" s="2884">
        <v>0</v>
      </c>
      <c r="H14" s="2921">
        <v>48720.985000000001</v>
      </c>
      <c r="I14" s="2921">
        <v>4872.0985000000001</v>
      </c>
      <c r="J14" s="2884">
        <v>3.6810176262710486</v>
      </c>
      <c r="K14" s="2922"/>
      <c r="L14" s="2884"/>
    </row>
    <row r="15" spans="1:12">
      <c r="A15" s="2920" t="s">
        <v>2525</v>
      </c>
      <c r="B15" s="2921">
        <v>0</v>
      </c>
      <c r="C15" s="2921">
        <v>0</v>
      </c>
      <c r="D15" s="2884">
        <v>0</v>
      </c>
      <c r="E15" s="2921">
        <v>0</v>
      </c>
      <c r="F15" s="2921">
        <v>0</v>
      </c>
      <c r="G15" s="2884">
        <v>0</v>
      </c>
      <c r="H15" s="2921">
        <v>0</v>
      </c>
      <c r="I15" s="2921">
        <v>0</v>
      </c>
      <c r="J15" s="2884">
        <v>0</v>
      </c>
      <c r="K15" s="2922"/>
      <c r="L15" s="2884"/>
    </row>
    <row r="16" spans="1:12">
      <c r="A16" s="2920" t="s">
        <v>2526</v>
      </c>
      <c r="B16" s="2921">
        <v>289390.94690780004</v>
      </c>
      <c r="C16" s="2921">
        <v>28939.094690779999</v>
      </c>
      <c r="D16" s="2884">
        <v>23.67970088735855</v>
      </c>
      <c r="E16" s="2921">
        <v>97401.276310999994</v>
      </c>
      <c r="F16" s="2921">
        <v>9740.127631100002</v>
      </c>
      <c r="G16" s="2884">
        <v>18.67537565314688</v>
      </c>
      <c r="H16" s="2921">
        <v>457955.38579949999</v>
      </c>
      <c r="I16" s="2921">
        <v>45795.538579950007</v>
      </c>
      <c r="J16" s="2884">
        <v>34.599913100560627</v>
      </c>
      <c r="K16" s="2922">
        <v>-66.342666433849402</v>
      </c>
      <c r="L16" s="2884">
        <v>370.17390648687103</v>
      </c>
    </row>
    <row r="17" spans="1:12">
      <c r="A17" s="2920" t="s">
        <v>2527</v>
      </c>
      <c r="B17" s="2921">
        <v>196722.94924999998</v>
      </c>
      <c r="C17" s="2921">
        <v>19672.294924999998</v>
      </c>
      <c r="D17" s="2884">
        <v>16.097050186587776</v>
      </c>
      <c r="E17" s="2921">
        <v>94018.089450000014</v>
      </c>
      <c r="F17" s="2921">
        <v>9401.8089449999989</v>
      </c>
      <c r="G17" s="2884">
        <v>18.026695390146767</v>
      </c>
      <c r="H17" s="2921">
        <v>918029.53684000007</v>
      </c>
      <c r="I17" s="2921">
        <v>35383.069683999995</v>
      </c>
      <c r="J17" s="2884">
        <v>26.73297823892123</v>
      </c>
      <c r="K17" s="2922">
        <v>-52.207869082666271</v>
      </c>
      <c r="L17" s="2884">
        <v>276.34321108829977</v>
      </c>
    </row>
    <row r="18" spans="1:12">
      <c r="A18" s="2923" t="s">
        <v>2528</v>
      </c>
      <c r="B18" s="2924">
        <v>1366995.4413754004</v>
      </c>
      <c r="C18" s="2925">
        <v>122210.55843754001</v>
      </c>
      <c r="D18" s="2926">
        <v>100</v>
      </c>
      <c r="E18" s="2924">
        <v>631349.22139189998</v>
      </c>
      <c r="F18" s="2925">
        <v>52154.922139189999</v>
      </c>
      <c r="G18" s="2926">
        <v>100.00000000000001</v>
      </c>
      <c r="H18" s="2924">
        <v>2018272.6434038002</v>
      </c>
      <c r="I18" s="2925">
        <v>132357.38034038001</v>
      </c>
      <c r="J18" s="2926">
        <v>99.999999999999986</v>
      </c>
      <c r="K18" s="2926">
        <v>-57.323718338259944</v>
      </c>
      <c r="L18" s="2926">
        <v>153.7773519959388</v>
      </c>
    </row>
    <row r="19" spans="1:12">
      <c r="A19" s="2912" t="s">
        <v>2529</v>
      </c>
      <c r="B19" s="2921"/>
      <c r="C19" s="2883"/>
      <c r="D19" s="2884"/>
      <c r="E19" s="2921"/>
      <c r="F19" s="2883"/>
      <c r="G19" s="2884"/>
      <c r="H19" s="2921"/>
      <c r="I19" s="2883"/>
      <c r="J19" s="2884"/>
      <c r="K19" s="2922"/>
      <c r="L19" s="2884"/>
    </row>
    <row r="20" spans="1:12">
      <c r="A20" s="2920" t="s">
        <v>2530</v>
      </c>
      <c r="B20" s="2921">
        <v>994818.06400000001</v>
      </c>
      <c r="C20" s="2921">
        <v>84992.820699999997</v>
      </c>
      <c r="D20" s="2884">
        <v>69.546217435409687</v>
      </c>
      <c r="E20" s="2921">
        <v>151450</v>
      </c>
      <c r="F20" s="2921">
        <v>15415</v>
      </c>
      <c r="G20" s="2884">
        <v>29.556174887694702</v>
      </c>
      <c r="H20" s="2921">
        <v>500388.14799999999</v>
      </c>
      <c r="I20" s="2921">
        <v>45538.814800000007</v>
      </c>
      <c r="J20" s="2884">
        <v>34.405950527948669</v>
      </c>
      <c r="K20" s="2922">
        <v>-81.863174003354374</v>
      </c>
      <c r="L20" s="2884">
        <v>195.41884398313334</v>
      </c>
    </row>
    <row r="21" spans="1:12">
      <c r="A21" s="2920" t="s">
        <v>2531</v>
      </c>
      <c r="B21" s="2921">
        <v>177861.82171779999</v>
      </c>
      <c r="C21" s="2921">
        <v>17786.182171780001</v>
      </c>
      <c r="D21" s="2884">
        <v>14.553719743347916</v>
      </c>
      <c r="E21" s="2921">
        <v>116506.837015</v>
      </c>
      <c r="F21" s="2921">
        <v>11650.683701500002</v>
      </c>
      <c r="G21" s="2884">
        <v>22.338608176629798</v>
      </c>
      <c r="H21" s="2921">
        <v>96369.719239999991</v>
      </c>
      <c r="I21" s="2921">
        <v>9636.9719239999995</v>
      </c>
      <c r="J21" s="2884">
        <v>7.2810234678390051</v>
      </c>
      <c r="K21" s="2922">
        <v>-34.495871070154308</v>
      </c>
      <c r="L21" s="2884">
        <v>-17.284065288294983</v>
      </c>
    </row>
    <row r="22" spans="1:12">
      <c r="A22" s="2920" t="s">
        <v>2532</v>
      </c>
      <c r="B22" s="2921">
        <v>194013.28802759998</v>
      </c>
      <c r="C22" s="2921">
        <v>19401.328802759999</v>
      </c>
      <c r="D22" s="2884">
        <v>15.875329473005992</v>
      </c>
      <c r="E22" s="2921">
        <v>197714.92843190016</v>
      </c>
      <c r="F22" s="2921">
        <v>19771.492843189997</v>
      </c>
      <c r="G22" s="2884">
        <v>37.909159926313833</v>
      </c>
      <c r="H22" s="2921">
        <v>400568.99016379984</v>
      </c>
      <c r="I22" s="2921">
        <v>39887.015016380006</v>
      </c>
      <c r="J22" s="2884">
        <v>30.135845023378078</v>
      </c>
      <c r="K22" s="2922">
        <v>1.9079313803358673</v>
      </c>
      <c r="L22" s="2884">
        <v>101.74002708206478</v>
      </c>
    </row>
    <row r="23" spans="1:12">
      <c r="A23" s="2920" t="s">
        <v>2533</v>
      </c>
      <c r="B23" s="2921">
        <v>0</v>
      </c>
      <c r="C23" s="2921">
        <v>0</v>
      </c>
      <c r="D23" s="2884">
        <v>0</v>
      </c>
      <c r="E23" s="2921">
        <v>0</v>
      </c>
      <c r="F23" s="2921">
        <v>0</v>
      </c>
      <c r="G23" s="2884">
        <v>0</v>
      </c>
      <c r="H23" s="2921">
        <v>0</v>
      </c>
      <c r="I23" s="2921">
        <v>0</v>
      </c>
      <c r="J23" s="2884">
        <v>0</v>
      </c>
      <c r="K23" s="2922"/>
      <c r="L23" s="2884"/>
    </row>
    <row r="24" spans="1:12">
      <c r="A24" s="2920" t="s">
        <v>2534</v>
      </c>
      <c r="B24" s="2921">
        <v>0</v>
      </c>
      <c r="C24" s="2921">
        <v>0</v>
      </c>
      <c r="D24" s="2884">
        <v>0</v>
      </c>
      <c r="E24" s="2921">
        <v>0</v>
      </c>
      <c r="F24" s="2921">
        <v>0</v>
      </c>
      <c r="G24" s="2884">
        <v>0</v>
      </c>
      <c r="H24" s="2921">
        <v>53500</v>
      </c>
      <c r="I24" s="2921">
        <v>5350</v>
      </c>
      <c r="J24" s="2884">
        <v>4.0420866492231449</v>
      </c>
      <c r="K24" s="2922"/>
      <c r="L24" s="2884"/>
    </row>
    <row r="25" spans="1:12">
      <c r="A25" s="2920" t="s">
        <v>2535</v>
      </c>
      <c r="B25" s="2921">
        <v>0</v>
      </c>
      <c r="C25" s="2921">
        <v>0</v>
      </c>
      <c r="D25" s="2884">
        <v>0</v>
      </c>
      <c r="E25" s="2921">
        <v>0</v>
      </c>
      <c r="F25" s="2921">
        <v>0</v>
      </c>
      <c r="G25" s="2884">
        <v>0</v>
      </c>
      <c r="H25" s="2921">
        <v>7500</v>
      </c>
      <c r="I25" s="2921">
        <v>3450</v>
      </c>
      <c r="J25" s="2884">
        <v>2.6065792410878226</v>
      </c>
      <c r="K25" s="2922"/>
      <c r="L25" s="2884"/>
    </row>
    <row r="26" spans="1:12">
      <c r="A26" s="2920" t="s">
        <v>2490</v>
      </c>
      <c r="B26" s="2921">
        <v>0</v>
      </c>
      <c r="C26" s="2921">
        <v>0</v>
      </c>
      <c r="D26" s="2884">
        <v>0</v>
      </c>
      <c r="E26" s="2921">
        <v>125000</v>
      </c>
      <c r="F26" s="2921">
        <v>1250</v>
      </c>
      <c r="G26" s="2884">
        <v>2.396705715836418</v>
      </c>
      <c r="H26" s="2921">
        <v>950000</v>
      </c>
      <c r="I26" s="2921">
        <v>27500</v>
      </c>
      <c r="J26" s="2884">
        <v>20.777080907221773</v>
      </c>
      <c r="K26" s="2922"/>
      <c r="L26" s="2884">
        <v>2100</v>
      </c>
    </row>
    <row r="27" spans="1:12">
      <c r="A27" s="2927" t="s">
        <v>2536</v>
      </c>
      <c r="B27" s="2921">
        <v>302.26763</v>
      </c>
      <c r="C27" s="2921">
        <v>30.226762999999998</v>
      </c>
      <c r="D27" s="2884">
        <v>2.4733348236395176E-2</v>
      </c>
      <c r="E27" s="2921">
        <v>1068.855945</v>
      </c>
      <c r="F27" s="2921">
        <v>106.88559450000002</v>
      </c>
      <c r="G27" s="2884">
        <v>0.20493865222297891</v>
      </c>
      <c r="H27" s="2921">
        <v>9717.2860000000001</v>
      </c>
      <c r="I27" s="2921">
        <v>971.72860000000003</v>
      </c>
      <c r="J27" s="2884">
        <v>0.7341703178931398</v>
      </c>
      <c r="K27" s="2922">
        <v>253.61244106754015</v>
      </c>
      <c r="L27" s="2884">
        <v>809.12962083024183</v>
      </c>
    </row>
    <row r="28" spans="1:12">
      <c r="A28" s="2928" t="s">
        <v>738</v>
      </c>
      <c r="B28" s="2921">
        <v>0</v>
      </c>
      <c r="C28" s="2921">
        <v>0</v>
      </c>
      <c r="D28" s="2884">
        <v>0</v>
      </c>
      <c r="E28" s="2921">
        <v>39608.6</v>
      </c>
      <c r="F28" s="2921">
        <v>3960.86</v>
      </c>
      <c r="G28" s="2884">
        <v>7.5944126413022675</v>
      </c>
      <c r="H28" s="2921">
        <v>228.5</v>
      </c>
      <c r="I28" s="2921">
        <v>22.85</v>
      </c>
      <c r="J28" s="2884">
        <v>1.7263865408364273E-2</v>
      </c>
      <c r="K28" s="2922"/>
      <c r="L28" s="2884">
        <v>-99.423105083239506</v>
      </c>
    </row>
    <row r="29" spans="1:12" ht="13.5" thickBot="1">
      <c r="A29" s="2929" t="s">
        <v>250</v>
      </c>
      <c r="B29" s="2924">
        <v>1366995.4413753997</v>
      </c>
      <c r="C29" s="2925">
        <v>122210.55843754001</v>
      </c>
      <c r="D29" s="2926">
        <v>99.999999999999986</v>
      </c>
      <c r="E29" s="2924">
        <v>631349.22139190009</v>
      </c>
      <c r="F29" s="2925">
        <v>52154.922139189999</v>
      </c>
      <c r="G29" s="2926">
        <v>100</v>
      </c>
      <c r="H29" s="2924">
        <v>2018272.6434038</v>
      </c>
      <c r="I29" s="2925">
        <v>132357.38034038001</v>
      </c>
      <c r="J29" s="2926">
        <v>100</v>
      </c>
      <c r="K29" s="2926">
        <v>-57.323718338259944</v>
      </c>
      <c r="L29" s="2926">
        <v>153.7773519959388</v>
      </c>
    </row>
    <row r="30" spans="1:12">
      <c r="A30" s="2770" t="s">
        <v>2479</v>
      </c>
      <c r="B30" s="2930"/>
      <c r="C30" s="2930"/>
      <c r="D30" s="2930"/>
      <c r="E30" s="2930"/>
      <c r="F30" s="2930"/>
      <c r="G30" s="2930">
        <v>0</v>
      </c>
      <c r="H30" s="2930"/>
      <c r="I30" s="2930"/>
      <c r="J30" s="2930"/>
      <c r="K30" s="2930"/>
      <c r="L30" s="2930"/>
    </row>
    <row r="31" spans="1:12">
      <c r="A31" s="2931" t="s">
        <v>2537</v>
      </c>
    </row>
  </sheetData>
  <mergeCells count="9">
    <mergeCell ref="A1:L1"/>
    <mergeCell ref="A2:L2"/>
    <mergeCell ref="A3:L3"/>
    <mergeCell ref="A4:L4"/>
    <mergeCell ref="A5:A6"/>
    <mergeCell ref="B5:D5"/>
    <mergeCell ref="E5:G5"/>
    <mergeCell ref="H5:J5"/>
    <mergeCell ref="K5:L5"/>
  </mergeCells>
  <pageMargins left="0" right="0" top="0.75" bottom="0.75" header="0.3" footer="0.3"/>
  <pageSetup orientation="landscape"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Z51"/>
  <sheetViews>
    <sheetView showGridLines="0" view="pageBreakPreview" topLeftCell="B1" zoomScale="85" zoomScaleNormal="85" zoomScaleSheetLayoutView="85" workbookViewId="0">
      <pane xSplit="1" topLeftCell="BJ1" activePane="topRight" state="frozen"/>
      <selection sqref="A1:K1"/>
      <selection pane="topRight" activeCell="B2" sqref="B2:BS2"/>
    </sheetView>
  </sheetViews>
  <sheetFormatPr defaultRowHeight="15"/>
  <cols>
    <col min="1" max="1" width="7.42578125" hidden="1" customWidth="1"/>
    <col min="2" max="2" width="35.285156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70" width="11.28515625" customWidth="1"/>
    <col min="71" max="71" width="12.85546875" style="2620" bestFit="1" customWidth="1"/>
    <col min="72" max="72" width="14.140625" customWidth="1"/>
  </cols>
  <sheetData>
    <row r="1" spans="1:286">
      <c r="BU1" s="2621"/>
    </row>
    <row r="2" spans="1:286" s="2622" customFormat="1" ht="15.75">
      <c r="B2" s="3521" t="s">
        <v>2287</v>
      </c>
      <c r="C2" s="3521"/>
      <c r="D2" s="3521"/>
      <c r="E2" s="3521"/>
      <c r="F2" s="3521"/>
      <c r="G2" s="3521"/>
      <c r="H2" s="3521"/>
      <c r="I2" s="3521"/>
      <c r="J2" s="3521"/>
      <c r="K2" s="3521"/>
      <c r="L2" s="3521"/>
      <c r="M2" s="3521"/>
      <c r="N2" s="3521"/>
      <c r="O2" s="3521"/>
      <c r="P2" s="3521"/>
      <c r="Q2" s="3521"/>
      <c r="R2" s="3521"/>
      <c r="S2" s="3521"/>
      <c r="T2" s="3521"/>
      <c r="U2" s="3521"/>
      <c r="V2" s="3521"/>
      <c r="W2" s="3521"/>
      <c r="X2" s="3521"/>
      <c r="Y2" s="3521"/>
      <c r="Z2" s="3521"/>
      <c r="AA2" s="3521"/>
      <c r="AB2" s="3521"/>
      <c r="AC2" s="3521"/>
      <c r="AD2" s="3521"/>
      <c r="AE2" s="3521"/>
      <c r="AF2" s="3521"/>
      <c r="AG2" s="3521"/>
      <c r="AH2" s="3521"/>
      <c r="AI2" s="3521"/>
      <c r="AJ2" s="3521"/>
      <c r="AK2" s="3521"/>
      <c r="AL2" s="3521"/>
      <c r="AM2" s="3521"/>
      <c r="AN2" s="3521"/>
      <c r="AO2" s="3521"/>
      <c r="AP2" s="3521"/>
      <c r="AQ2" s="3521"/>
      <c r="AR2" s="3521"/>
      <c r="AS2" s="3521"/>
      <c r="AT2" s="3521"/>
      <c r="AU2" s="3521"/>
      <c r="AV2" s="3521"/>
      <c r="AW2" s="3521"/>
      <c r="AX2" s="3521"/>
      <c r="AY2" s="3521"/>
      <c r="AZ2" s="3521"/>
      <c r="BA2" s="3521"/>
      <c r="BB2" s="3521"/>
      <c r="BC2" s="3521"/>
      <c r="BD2" s="3521"/>
      <c r="BE2" s="3521"/>
      <c r="BF2" s="3521"/>
      <c r="BG2" s="3521"/>
      <c r="BH2" s="3521"/>
      <c r="BI2" s="3521"/>
      <c r="BJ2" s="3521"/>
      <c r="BK2" s="3521"/>
      <c r="BL2" s="3521"/>
      <c r="BM2" s="3521"/>
      <c r="BN2" s="3521"/>
      <c r="BO2" s="3521"/>
      <c r="BP2" s="3521"/>
      <c r="BQ2" s="3521"/>
      <c r="BR2" s="3521"/>
      <c r="BS2" s="3521"/>
      <c r="BT2" s="2623"/>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c r="IX2" s="2624"/>
      <c r="IY2" s="2624"/>
      <c r="IZ2" s="2624"/>
      <c r="JA2" s="2624"/>
      <c r="JB2" s="2624"/>
      <c r="JC2" s="2624"/>
      <c r="JD2" s="2624"/>
      <c r="JE2" s="2624"/>
      <c r="JF2" s="2624"/>
      <c r="JG2" s="2624"/>
      <c r="JH2" s="2624"/>
      <c r="JI2" s="2624"/>
      <c r="JJ2" s="2624"/>
      <c r="JK2" s="2624"/>
      <c r="JL2" s="2624"/>
      <c r="JM2" s="2624"/>
      <c r="JN2" s="2624"/>
      <c r="JO2" s="2624"/>
      <c r="JP2" s="2624"/>
      <c r="JQ2" s="2624"/>
      <c r="JR2" s="2624"/>
      <c r="JS2" s="2624"/>
      <c r="JT2" s="2624"/>
      <c r="JU2" s="2624"/>
      <c r="JV2" s="2624"/>
      <c r="JW2" s="2624"/>
      <c r="JX2" s="2624"/>
      <c r="JY2" s="2624"/>
      <c r="JZ2" s="2624"/>
    </row>
    <row r="3" spans="1:286" s="2622" customFormat="1" ht="15.75">
      <c r="A3" s="2625"/>
      <c r="B3" s="3521" t="s">
        <v>125</v>
      </c>
      <c r="C3" s="3521"/>
      <c r="D3" s="3521"/>
      <c r="E3" s="3521"/>
      <c r="F3" s="3521"/>
      <c r="G3" s="3521"/>
      <c r="H3" s="3521"/>
      <c r="I3" s="3521"/>
      <c r="J3" s="3521"/>
      <c r="K3" s="3521"/>
      <c r="L3" s="3521"/>
      <c r="M3" s="3521"/>
      <c r="N3" s="3521"/>
      <c r="O3" s="3521"/>
      <c r="P3" s="3521"/>
      <c r="Q3" s="3521"/>
      <c r="R3" s="3521"/>
      <c r="S3" s="3521"/>
      <c r="T3" s="3521"/>
      <c r="U3" s="3521"/>
      <c r="V3" s="3521"/>
      <c r="W3" s="3521"/>
      <c r="X3" s="3521"/>
      <c r="Y3" s="3521"/>
      <c r="Z3" s="3521"/>
      <c r="AA3" s="3521"/>
      <c r="AB3" s="3521"/>
      <c r="AC3" s="3521"/>
      <c r="AD3" s="3521"/>
      <c r="AE3" s="3521"/>
      <c r="AF3" s="3521"/>
      <c r="AG3" s="3521"/>
      <c r="AH3" s="3521"/>
      <c r="AI3" s="3521"/>
      <c r="AJ3" s="3521"/>
      <c r="AK3" s="3521"/>
      <c r="AL3" s="3521"/>
      <c r="AM3" s="3521"/>
      <c r="AN3" s="3521"/>
      <c r="AO3" s="3521"/>
      <c r="AP3" s="3521"/>
      <c r="AQ3" s="3521"/>
      <c r="AR3" s="3521"/>
      <c r="AS3" s="3521"/>
      <c r="AT3" s="3521"/>
      <c r="AU3" s="3521"/>
      <c r="AV3" s="3521"/>
      <c r="AW3" s="3521"/>
      <c r="AX3" s="3521"/>
      <c r="AY3" s="3521"/>
      <c r="AZ3" s="3521"/>
      <c r="BA3" s="3521"/>
      <c r="BB3" s="3521"/>
      <c r="BC3" s="3521"/>
      <c r="BD3" s="3521"/>
      <c r="BE3" s="3521"/>
      <c r="BF3" s="3521"/>
      <c r="BG3" s="3521"/>
      <c r="BH3" s="3521"/>
      <c r="BI3" s="3521"/>
      <c r="BJ3" s="3521"/>
      <c r="BK3" s="3521"/>
      <c r="BL3" s="3521"/>
      <c r="BM3" s="3521"/>
      <c r="BN3" s="3521"/>
      <c r="BO3" s="3521"/>
      <c r="BP3" s="3521"/>
      <c r="BQ3" s="3521"/>
      <c r="BR3" s="3521"/>
      <c r="BS3" s="3521"/>
      <c r="BT3" s="2623"/>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c r="IW3" s="2624"/>
      <c r="IX3" s="2624"/>
      <c r="IY3" s="2624"/>
      <c r="IZ3" s="2624"/>
      <c r="JA3" s="2624"/>
      <c r="JB3" s="2624"/>
      <c r="JC3" s="2624"/>
      <c r="JD3" s="2624"/>
      <c r="JE3" s="2624"/>
      <c r="JF3" s="2624"/>
      <c r="JG3" s="2624"/>
      <c r="JH3" s="2624"/>
      <c r="JI3" s="2624"/>
      <c r="JJ3" s="2624"/>
      <c r="JK3" s="2624"/>
      <c r="JL3" s="2624"/>
      <c r="JM3" s="2624"/>
      <c r="JN3" s="2624"/>
      <c r="JO3" s="2624"/>
      <c r="JP3" s="2624"/>
      <c r="JQ3" s="2624"/>
      <c r="JR3" s="2624"/>
      <c r="JS3" s="2624"/>
      <c r="JT3" s="2624"/>
      <c r="JU3" s="2624"/>
      <c r="JV3" s="2624"/>
      <c r="JW3" s="2624"/>
      <c r="JX3" s="2624"/>
      <c r="JY3" s="2624"/>
      <c r="JZ3" s="2624"/>
    </row>
    <row r="4" spans="1:286" ht="15.75" thickBot="1">
      <c r="B4" s="844"/>
    </row>
    <row r="5" spans="1:286" ht="15.75" thickTop="1">
      <c r="B5" s="3522" t="s">
        <v>354</v>
      </c>
      <c r="C5" s="3525" t="s">
        <v>2288</v>
      </c>
      <c r="D5" s="3526"/>
      <c r="E5" s="3526"/>
      <c r="F5" s="3526"/>
      <c r="G5" s="3526"/>
      <c r="H5" s="3526"/>
      <c r="I5" s="3526"/>
      <c r="J5" s="3526"/>
      <c r="K5" s="3526"/>
      <c r="L5" s="3526"/>
      <c r="M5" s="3526"/>
      <c r="N5" s="3526"/>
      <c r="O5" s="3526"/>
      <c r="P5" s="3526"/>
      <c r="Q5" s="3526"/>
      <c r="R5" s="3526"/>
      <c r="S5" s="3526"/>
      <c r="T5" s="3526"/>
      <c r="U5" s="3526"/>
      <c r="V5" s="3526"/>
      <c r="W5" s="3526"/>
      <c r="X5" s="3526"/>
      <c r="Y5" s="3526"/>
      <c r="Z5" s="3526"/>
      <c r="AA5" s="3526"/>
      <c r="AB5" s="3526"/>
      <c r="AC5" s="3526"/>
      <c r="AD5" s="3526"/>
      <c r="AE5" s="3526"/>
      <c r="AF5" s="3526"/>
      <c r="AG5" s="3526"/>
      <c r="AH5" s="3526"/>
      <c r="AI5" s="3526"/>
      <c r="AJ5" s="3526"/>
      <c r="AK5" s="3526"/>
      <c r="AL5" s="3526"/>
      <c r="AM5" s="3526"/>
      <c r="AN5" s="3526"/>
      <c r="AO5" s="3526"/>
      <c r="AP5" s="3526"/>
      <c r="AQ5" s="3526"/>
      <c r="AR5" s="3526"/>
      <c r="AS5" s="3526"/>
      <c r="AT5" s="3526"/>
      <c r="AU5" s="3526"/>
      <c r="AV5" s="3526"/>
      <c r="AW5" s="3526"/>
      <c r="AX5" s="3526"/>
      <c r="AY5" s="3526"/>
      <c r="AZ5" s="3526"/>
      <c r="BA5" s="3526"/>
      <c r="BB5" s="3526"/>
      <c r="BC5" s="3526"/>
      <c r="BD5" s="3526"/>
      <c r="BE5" s="3526"/>
      <c r="BF5" s="3526"/>
      <c r="BG5" s="3526"/>
      <c r="BH5" s="3526"/>
      <c r="BI5" s="3526"/>
      <c r="BJ5" s="3526"/>
      <c r="BK5" s="3526"/>
      <c r="BL5" s="3526"/>
      <c r="BM5" s="3526"/>
      <c r="BN5" s="3526"/>
      <c r="BO5" s="3526"/>
      <c r="BP5" s="3526"/>
      <c r="BQ5" s="3526"/>
      <c r="BR5" s="3526"/>
      <c r="BS5" s="3526"/>
      <c r="BT5" s="2626"/>
    </row>
    <row r="6" spans="1:286" ht="15.75" customHeight="1">
      <c r="B6" s="3523"/>
      <c r="C6" s="3527" t="s">
        <v>119</v>
      </c>
      <c r="D6" s="3528"/>
      <c r="E6" s="3528"/>
      <c r="F6" s="3528"/>
      <c r="G6" s="3528"/>
      <c r="H6" s="3528"/>
      <c r="I6" s="3528"/>
      <c r="J6" s="3528"/>
      <c r="K6" s="3528"/>
      <c r="L6" s="3528"/>
      <c r="M6" s="3528"/>
      <c r="N6" s="3528"/>
      <c r="O6" s="3528"/>
      <c r="P6" s="3528"/>
      <c r="Q6" s="3528"/>
      <c r="R6" s="3528"/>
      <c r="S6" s="3528"/>
      <c r="T6" s="3528"/>
      <c r="U6" s="3528"/>
      <c r="V6" s="3528"/>
      <c r="W6" s="3528"/>
      <c r="X6" s="3528"/>
      <c r="Y6" s="3528"/>
      <c r="Z6" s="3528"/>
      <c r="AA6" s="3528"/>
      <c r="AB6" s="3528"/>
      <c r="AC6" s="3528"/>
      <c r="AD6" s="3528"/>
      <c r="AE6" s="3528"/>
      <c r="AF6" s="3528"/>
      <c r="AG6" s="3528"/>
      <c r="AH6" s="3528"/>
      <c r="AI6" s="3528"/>
      <c r="AJ6" s="3528"/>
      <c r="AK6" s="3528"/>
      <c r="AL6" s="3528"/>
      <c r="AM6" s="3528"/>
      <c r="AN6" s="3528"/>
      <c r="AO6" s="3528"/>
      <c r="AP6" s="3528"/>
      <c r="AQ6" s="3528"/>
      <c r="AR6" s="3528"/>
      <c r="AS6" s="3528"/>
      <c r="AT6" s="3528"/>
      <c r="AU6" s="3528"/>
      <c r="AV6" s="3528"/>
      <c r="AW6" s="3528"/>
      <c r="AX6" s="3528"/>
      <c r="AY6" s="3528"/>
      <c r="AZ6" s="3528"/>
      <c r="BA6" s="3528"/>
      <c r="BB6" s="3528"/>
      <c r="BC6" s="3528"/>
      <c r="BD6" s="3528"/>
      <c r="BE6" s="3528"/>
      <c r="BF6" s="3528"/>
      <c r="BG6" s="3528"/>
      <c r="BH6" s="3528"/>
      <c r="BI6" s="3528"/>
      <c r="BJ6" s="3528"/>
      <c r="BK6" s="3528"/>
      <c r="BL6" s="3528"/>
      <c r="BM6" s="3528"/>
      <c r="BN6" s="3528"/>
      <c r="BO6" s="3528"/>
      <c r="BP6" s="3528"/>
      <c r="BQ6" s="3528"/>
      <c r="BR6" s="3528"/>
      <c r="BS6" s="3528"/>
      <c r="BT6" s="2627"/>
    </row>
    <row r="7" spans="1:286" ht="15.75" customHeight="1">
      <c r="B7" s="3523"/>
      <c r="C7" s="2628" t="s">
        <v>60</v>
      </c>
      <c r="D7" s="3529" t="s">
        <v>61</v>
      </c>
      <c r="E7" s="3529"/>
      <c r="F7" s="3529"/>
      <c r="G7" s="3529"/>
      <c r="H7" s="3529"/>
      <c r="I7" s="3529"/>
      <c r="J7" s="3529"/>
      <c r="K7" s="3529"/>
      <c r="L7" s="3529"/>
      <c r="M7" s="3529"/>
      <c r="N7" s="3529"/>
      <c r="O7" s="3529"/>
      <c r="P7" s="3530" t="s">
        <v>131</v>
      </c>
      <c r="Q7" s="3531"/>
      <c r="R7" s="3531"/>
      <c r="S7" s="3531"/>
      <c r="T7" s="3531"/>
      <c r="U7" s="3531"/>
      <c r="V7" s="3531"/>
      <c r="W7" s="3531"/>
      <c r="X7" s="3531"/>
      <c r="Y7" s="3531"/>
      <c r="Z7" s="3531"/>
      <c r="AA7" s="3532"/>
      <c r="AB7" s="3530" t="s">
        <v>142</v>
      </c>
      <c r="AC7" s="3531"/>
      <c r="AD7" s="3531"/>
      <c r="AE7" s="3531"/>
      <c r="AF7" s="3531"/>
      <c r="AG7" s="3531"/>
      <c r="AH7" s="3531"/>
      <c r="AI7" s="3531"/>
      <c r="AJ7" s="3531"/>
      <c r="AK7" s="3531"/>
      <c r="AL7" s="3531"/>
      <c r="AM7" s="3532"/>
      <c r="AN7" s="3530" t="s">
        <v>149</v>
      </c>
      <c r="AO7" s="3531"/>
      <c r="AP7" s="3531"/>
      <c r="AQ7" s="3531"/>
      <c r="AR7" s="3531"/>
      <c r="AS7" s="3531"/>
      <c r="AT7" s="3531"/>
      <c r="AU7" s="3531"/>
      <c r="AV7" s="3531"/>
      <c r="AW7" s="3531"/>
      <c r="AX7" s="3531"/>
      <c r="AY7" s="3532"/>
      <c r="AZ7" s="3530" t="s">
        <v>299</v>
      </c>
      <c r="BA7" s="3531"/>
      <c r="BB7" s="3531"/>
      <c r="BC7" s="3531"/>
      <c r="BD7" s="3531"/>
      <c r="BE7" s="3531"/>
      <c r="BF7" s="3531"/>
      <c r="BG7" s="3531"/>
      <c r="BH7" s="3531"/>
      <c r="BI7" s="3531"/>
      <c r="BJ7" s="3531"/>
      <c r="BK7" s="3532"/>
      <c r="BL7" s="3529" t="s">
        <v>312</v>
      </c>
      <c r="BM7" s="3529"/>
      <c r="BN7" s="3529"/>
      <c r="BO7" s="3529"/>
      <c r="BP7" s="3529"/>
      <c r="BQ7" s="3529"/>
      <c r="BR7" s="3529"/>
      <c r="BS7" s="3529"/>
      <c r="BT7" s="3529"/>
    </row>
    <row r="8" spans="1:286" ht="26.25" customHeight="1">
      <c r="B8" s="3524"/>
      <c r="C8" s="2629" t="s">
        <v>358</v>
      </c>
      <c r="D8" s="2629" t="s">
        <v>359</v>
      </c>
      <c r="E8" s="2629" t="s">
        <v>360</v>
      </c>
      <c r="F8" s="2629" t="s">
        <v>361</v>
      </c>
      <c r="G8" s="2629" t="s">
        <v>362</v>
      </c>
      <c r="H8" s="2629" t="s">
        <v>363</v>
      </c>
      <c r="I8" s="2629" t="s">
        <v>364</v>
      </c>
      <c r="J8" s="2629" t="s">
        <v>365</v>
      </c>
      <c r="K8" s="2629" t="s">
        <v>366</v>
      </c>
      <c r="L8" s="2629" t="s">
        <v>355</v>
      </c>
      <c r="M8" s="2629" t="s">
        <v>356</v>
      </c>
      <c r="N8" s="2629" t="s">
        <v>357</v>
      </c>
      <c r="O8" s="2629" t="s">
        <v>358</v>
      </c>
      <c r="P8" s="2629" t="s">
        <v>359</v>
      </c>
      <c r="Q8" s="2629" t="s">
        <v>360</v>
      </c>
      <c r="R8" s="2629" t="s">
        <v>361</v>
      </c>
      <c r="S8" s="2629" t="s">
        <v>362</v>
      </c>
      <c r="T8" s="2629" t="s">
        <v>363</v>
      </c>
      <c r="U8" s="2629" t="s">
        <v>364</v>
      </c>
      <c r="V8" s="2629" t="s">
        <v>365</v>
      </c>
      <c r="W8" s="2629" t="s">
        <v>366</v>
      </c>
      <c r="X8" s="2629" t="s">
        <v>355</v>
      </c>
      <c r="Y8" s="2629" t="s">
        <v>356</v>
      </c>
      <c r="Z8" s="2629" t="s">
        <v>357</v>
      </c>
      <c r="AA8" s="2629" t="s">
        <v>410</v>
      </c>
      <c r="AB8" s="2630" t="s">
        <v>409</v>
      </c>
      <c r="AC8" s="2631" t="s">
        <v>360</v>
      </c>
      <c r="AD8" s="2631" t="s">
        <v>361</v>
      </c>
      <c r="AE8" s="2631" t="s">
        <v>362</v>
      </c>
      <c r="AF8" s="2631" t="s">
        <v>363</v>
      </c>
      <c r="AG8" s="2631" t="s">
        <v>364</v>
      </c>
      <c r="AH8" s="2631" t="s">
        <v>365</v>
      </c>
      <c r="AI8" s="2631" t="s">
        <v>366</v>
      </c>
      <c r="AJ8" s="2631" t="s">
        <v>355</v>
      </c>
      <c r="AK8" s="2631" t="s">
        <v>356</v>
      </c>
      <c r="AL8" s="2631" t="s">
        <v>357</v>
      </c>
      <c r="AM8" s="2631" t="s">
        <v>410</v>
      </c>
      <c r="AN8" s="2631" t="s">
        <v>409</v>
      </c>
      <c r="AO8" s="2629" t="s">
        <v>360</v>
      </c>
      <c r="AP8" s="2629" t="s">
        <v>361</v>
      </c>
      <c r="AQ8" s="2629" t="s">
        <v>362</v>
      </c>
      <c r="AR8" s="2629" t="s">
        <v>363</v>
      </c>
      <c r="AS8" s="2629" t="s">
        <v>364</v>
      </c>
      <c r="AT8" s="2629" t="s">
        <v>365</v>
      </c>
      <c r="AU8" s="2629" t="s">
        <v>366</v>
      </c>
      <c r="AV8" s="2629" t="s">
        <v>355</v>
      </c>
      <c r="AW8" s="2629" t="s">
        <v>356</v>
      </c>
      <c r="AX8" s="2629" t="s">
        <v>357</v>
      </c>
      <c r="AY8" s="2629" t="s">
        <v>410</v>
      </c>
      <c r="AZ8" s="2629" t="s">
        <v>409</v>
      </c>
      <c r="BA8" s="2629" t="s">
        <v>360</v>
      </c>
      <c r="BB8" s="2629" t="s">
        <v>361</v>
      </c>
      <c r="BC8" s="2629" t="s">
        <v>362</v>
      </c>
      <c r="BD8" s="2629" t="s">
        <v>363</v>
      </c>
      <c r="BE8" s="2629" t="s">
        <v>364</v>
      </c>
      <c r="BF8" s="2629" t="s">
        <v>365</v>
      </c>
      <c r="BG8" s="2629" t="s">
        <v>366</v>
      </c>
      <c r="BH8" s="2629" t="s">
        <v>355</v>
      </c>
      <c r="BI8" s="2629" t="s">
        <v>356</v>
      </c>
      <c r="BJ8" s="2629" t="s">
        <v>2289</v>
      </c>
      <c r="BK8" s="2629" t="s">
        <v>2290</v>
      </c>
      <c r="BL8" s="2629" t="s">
        <v>409</v>
      </c>
      <c r="BM8" s="2629" t="s">
        <v>360</v>
      </c>
      <c r="BN8" s="2632" t="s">
        <v>361</v>
      </c>
      <c r="BO8" s="2632" t="s">
        <v>362</v>
      </c>
      <c r="BP8" s="2632" t="s">
        <v>363</v>
      </c>
      <c r="BQ8" s="2629" t="s">
        <v>364</v>
      </c>
      <c r="BR8" s="2629" t="s">
        <v>365</v>
      </c>
      <c r="BS8" s="2629" t="s">
        <v>2291</v>
      </c>
      <c r="BT8" s="2629" t="s">
        <v>2315</v>
      </c>
    </row>
    <row r="9" spans="1:286" ht="20.100000000000001" customHeight="1">
      <c r="B9" s="2633" t="s">
        <v>2292</v>
      </c>
      <c r="C9" s="2634">
        <v>37297</v>
      </c>
      <c r="D9" s="2634">
        <v>34616</v>
      </c>
      <c r="E9" s="2634">
        <v>28137</v>
      </c>
      <c r="F9" s="2634">
        <v>41385</v>
      </c>
      <c r="G9" s="2634">
        <v>34765</v>
      </c>
      <c r="H9" s="2634">
        <v>41332</v>
      </c>
      <c r="I9" s="2634">
        <v>49029</v>
      </c>
      <c r="J9" s="2634">
        <v>49081</v>
      </c>
      <c r="K9" s="2634">
        <v>48765</v>
      </c>
      <c r="L9" s="2634">
        <v>62859</v>
      </c>
      <c r="M9" s="2635">
        <v>49343</v>
      </c>
      <c r="N9" s="2635">
        <v>34874</v>
      </c>
      <c r="O9" s="2635">
        <v>59655</v>
      </c>
      <c r="P9" s="2635">
        <v>54623</v>
      </c>
      <c r="Q9" s="2635">
        <v>56167</v>
      </c>
      <c r="R9" s="2635">
        <v>60115</v>
      </c>
      <c r="S9" s="2635">
        <v>55897</v>
      </c>
      <c r="T9" s="2635">
        <v>61204</v>
      </c>
      <c r="U9" s="2635">
        <v>64254</v>
      </c>
      <c r="V9" s="2634">
        <v>57640</v>
      </c>
      <c r="W9" s="2634">
        <v>60573</v>
      </c>
      <c r="X9" s="2634">
        <v>65376</v>
      </c>
      <c r="Y9" s="2634">
        <v>60603</v>
      </c>
      <c r="Z9" s="2634">
        <v>72328</v>
      </c>
      <c r="AA9" s="2634">
        <v>81817</v>
      </c>
      <c r="AB9" s="2636">
        <v>77971</v>
      </c>
      <c r="AC9" s="2637">
        <v>72560</v>
      </c>
      <c r="AD9" s="2635">
        <v>64525</v>
      </c>
      <c r="AE9" s="2635">
        <v>59340</v>
      </c>
      <c r="AF9" s="2635">
        <v>63016</v>
      </c>
      <c r="AG9" s="2635">
        <v>68774</v>
      </c>
      <c r="AH9" s="2635">
        <v>62544</v>
      </c>
      <c r="AI9" s="2635">
        <v>60924</v>
      </c>
      <c r="AJ9" s="2635">
        <v>71770</v>
      </c>
      <c r="AK9" s="2635">
        <v>64973</v>
      </c>
      <c r="AL9" s="2635">
        <v>72476</v>
      </c>
      <c r="AM9" s="2635">
        <v>76307</v>
      </c>
      <c r="AN9" s="2635">
        <v>69568</v>
      </c>
      <c r="AO9" s="2634">
        <v>61060</v>
      </c>
      <c r="AP9" s="2634">
        <v>72620</v>
      </c>
      <c r="AQ9" s="2634">
        <v>46853</v>
      </c>
      <c r="AR9" s="2634">
        <v>62579</v>
      </c>
      <c r="AS9" s="2634">
        <v>62970</v>
      </c>
      <c r="AT9" s="2638">
        <v>66698</v>
      </c>
      <c r="AU9" s="2638">
        <v>67540</v>
      </c>
      <c r="AV9" s="2638">
        <v>71802</v>
      </c>
      <c r="AW9" s="2638">
        <v>70692</v>
      </c>
      <c r="AX9" s="2638">
        <v>75782</v>
      </c>
      <c r="AY9" s="2638">
        <v>81605</v>
      </c>
      <c r="AZ9" s="2634">
        <v>74380</v>
      </c>
      <c r="BA9" s="2634">
        <v>67105</v>
      </c>
      <c r="BB9" s="2634">
        <v>64407</v>
      </c>
      <c r="BC9" s="2634">
        <v>59304</v>
      </c>
      <c r="BD9" s="2634">
        <v>63509</v>
      </c>
      <c r="BE9" s="2634">
        <v>69209</v>
      </c>
      <c r="BF9" s="2639">
        <v>67538</v>
      </c>
      <c r="BG9" s="2639">
        <v>66146</v>
      </c>
      <c r="BH9" s="2639">
        <v>76318</v>
      </c>
      <c r="BI9" s="2639">
        <v>71526</v>
      </c>
      <c r="BJ9" s="2639">
        <v>71099</v>
      </c>
      <c r="BK9" s="2639">
        <v>91581</v>
      </c>
      <c r="BL9" s="2639">
        <v>68912</v>
      </c>
      <c r="BM9" s="2639">
        <v>65267</v>
      </c>
      <c r="BN9" s="2640">
        <v>65571</v>
      </c>
      <c r="BO9" s="2640">
        <v>57018</v>
      </c>
      <c r="BP9" s="2640">
        <v>68153</v>
      </c>
      <c r="BQ9" s="2640">
        <v>74231</v>
      </c>
      <c r="BR9" s="2640">
        <v>70624</v>
      </c>
      <c r="BS9" s="2640">
        <v>60418</v>
      </c>
      <c r="BT9" s="2640">
        <v>80990</v>
      </c>
    </row>
    <row r="10" spans="1:286" ht="20.100000000000001" customHeight="1">
      <c r="B10" s="2642" t="s">
        <v>2293</v>
      </c>
      <c r="C10" s="2638">
        <v>6302846</v>
      </c>
      <c r="D10" s="2638">
        <v>4769340</v>
      </c>
      <c r="E10" s="2638">
        <v>3797969</v>
      </c>
      <c r="F10" s="2638">
        <v>5388502</v>
      </c>
      <c r="G10" s="2638">
        <v>6016320</v>
      </c>
      <c r="H10" s="2638">
        <v>6297931</v>
      </c>
      <c r="I10" s="2638">
        <v>6790646</v>
      </c>
      <c r="J10" s="2638">
        <v>7080504</v>
      </c>
      <c r="K10" s="2638">
        <v>7472259</v>
      </c>
      <c r="L10" s="2638">
        <v>8356061</v>
      </c>
      <c r="M10" s="2643">
        <v>6664179</v>
      </c>
      <c r="N10" s="2643">
        <v>4926771</v>
      </c>
      <c r="O10" s="2643">
        <v>6919199</v>
      </c>
      <c r="P10" s="2643">
        <v>7362311</v>
      </c>
      <c r="Q10" s="2643">
        <v>8171367</v>
      </c>
      <c r="R10" s="2643">
        <v>8299587</v>
      </c>
      <c r="S10" s="2643">
        <v>7262304</v>
      </c>
      <c r="T10" s="2643">
        <v>7034284</v>
      </c>
      <c r="U10" s="2643">
        <v>8458944</v>
      </c>
      <c r="V10" s="2638">
        <v>7548329</v>
      </c>
      <c r="W10" s="2638">
        <v>8572620</v>
      </c>
      <c r="X10" s="2638">
        <v>9148076</v>
      </c>
      <c r="Y10" s="2638">
        <v>9538362</v>
      </c>
      <c r="Z10" s="2638">
        <v>9422989</v>
      </c>
      <c r="AA10" s="2638">
        <v>10169331</v>
      </c>
      <c r="AB10" s="2644">
        <v>10985711</v>
      </c>
      <c r="AC10" s="2641">
        <v>10071762</v>
      </c>
      <c r="AD10" s="2643">
        <v>10028183</v>
      </c>
      <c r="AE10" s="2643">
        <v>9226589</v>
      </c>
      <c r="AF10" s="2643">
        <v>9203297</v>
      </c>
      <c r="AG10" s="2643">
        <v>9680057</v>
      </c>
      <c r="AH10" s="2643">
        <v>9551897</v>
      </c>
      <c r="AI10" s="2643">
        <v>10177956</v>
      </c>
      <c r="AJ10" s="2643">
        <v>10410421</v>
      </c>
      <c r="AK10" s="2643">
        <v>10615164</v>
      </c>
      <c r="AL10" s="2643">
        <v>11059144</v>
      </c>
      <c r="AM10" s="2643">
        <v>11042117</v>
      </c>
      <c r="AN10" s="2643">
        <v>10878681</v>
      </c>
      <c r="AO10" s="2638">
        <v>11168727</v>
      </c>
      <c r="AP10" s="2638">
        <v>11512710</v>
      </c>
      <c r="AQ10" s="2638">
        <v>10318787</v>
      </c>
      <c r="AR10" s="2638">
        <v>9586546</v>
      </c>
      <c r="AS10" s="2638">
        <v>10455659</v>
      </c>
      <c r="AT10" s="2638">
        <v>10711574</v>
      </c>
      <c r="AU10" s="2638">
        <v>10785143</v>
      </c>
      <c r="AV10" s="2638">
        <v>10975001</v>
      </c>
      <c r="AW10" s="2638">
        <v>11465373</v>
      </c>
      <c r="AX10" s="2638">
        <v>11467984</v>
      </c>
      <c r="AY10" s="2638">
        <v>11216030</v>
      </c>
      <c r="AZ10" s="2638">
        <v>11316520</v>
      </c>
      <c r="BA10" s="2638">
        <v>11279117</v>
      </c>
      <c r="BB10" s="2638">
        <v>11999048</v>
      </c>
      <c r="BC10" s="2638">
        <v>10149800</v>
      </c>
      <c r="BD10" s="2638">
        <v>10221049</v>
      </c>
      <c r="BE10" s="2638">
        <v>10377362</v>
      </c>
      <c r="BF10" s="2645">
        <v>10250604</v>
      </c>
      <c r="BG10" s="2645">
        <v>10288695</v>
      </c>
      <c r="BH10" s="2645">
        <v>11097969</v>
      </c>
      <c r="BI10" s="2645">
        <v>11309115</v>
      </c>
      <c r="BJ10" s="2645">
        <v>10554290</v>
      </c>
      <c r="BK10" s="2645">
        <v>11078861</v>
      </c>
      <c r="BL10" s="2645">
        <v>10341193</v>
      </c>
      <c r="BM10" s="2645">
        <v>10259483</v>
      </c>
      <c r="BN10" s="2640">
        <v>10224925</v>
      </c>
      <c r="BO10" s="2640">
        <v>9413274</v>
      </c>
      <c r="BP10" s="2640">
        <v>9504229</v>
      </c>
      <c r="BQ10" s="2640">
        <v>9798311</v>
      </c>
      <c r="BR10" s="2640">
        <v>9289149</v>
      </c>
      <c r="BS10" s="2640">
        <v>9312765</v>
      </c>
      <c r="BT10" s="2640">
        <v>9835975</v>
      </c>
    </row>
    <row r="11" spans="1:286" ht="20.100000000000001" customHeight="1">
      <c r="B11" s="2642" t="s">
        <v>2294</v>
      </c>
      <c r="C11" s="2638">
        <v>1260169</v>
      </c>
      <c r="D11" s="2638">
        <v>1039330</v>
      </c>
      <c r="E11" s="2638">
        <v>677845</v>
      </c>
      <c r="F11" s="2638">
        <v>1061661</v>
      </c>
      <c r="G11" s="2638">
        <v>877695</v>
      </c>
      <c r="H11" s="2638">
        <v>970604</v>
      </c>
      <c r="I11" s="2638">
        <v>1122295</v>
      </c>
      <c r="J11" s="2638">
        <v>1097113</v>
      </c>
      <c r="K11" s="2638">
        <v>1104909</v>
      </c>
      <c r="L11" s="2638">
        <v>1396795</v>
      </c>
      <c r="M11" s="2643">
        <v>945609</v>
      </c>
      <c r="N11" s="2643">
        <v>561598</v>
      </c>
      <c r="O11" s="2643">
        <v>1440472</v>
      </c>
      <c r="P11" s="2643">
        <v>1216287</v>
      </c>
      <c r="Q11" s="2643">
        <v>1128439</v>
      </c>
      <c r="R11" s="2643">
        <v>1167554</v>
      </c>
      <c r="S11" s="2643">
        <v>969918</v>
      </c>
      <c r="T11" s="2643">
        <v>1128411</v>
      </c>
      <c r="U11" s="2643">
        <v>1184985</v>
      </c>
      <c r="V11" s="2638">
        <v>1005947</v>
      </c>
      <c r="W11" s="2638">
        <v>1201363</v>
      </c>
      <c r="X11" s="2638">
        <v>1225832</v>
      </c>
      <c r="Y11" s="2638">
        <v>1065594</v>
      </c>
      <c r="Z11" s="2638">
        <v>1139248</v>
      </c>
      <c r="AA11" s="2638">
        <v>1486551</v>
      </c>
      <c r="AB11" s="2644">
        <v>1061056</v>
      </c>
      <c r="AC11" s="2641">
        <v>1010350</v>
      </c>
      <c r="AD11" s="2643">
        <v>945683</v>
      </c>
      <c r="AE11" s="2643">
        <v>852428</v>
      </c>
      <c r="AF11" s="2643">
        <v>912079</v>
      </c>
      <c r="AG11" s="2643">
        <v>1003928</v>
      </c>
      <c r="AH11" s="2643">
        <v>979244</v>
      </c>
      <c r="AI11" s="2643">
        <v>975778</v>
      </c>
      <c r="AJ11" s="2643">
        <v>1108293</v>
      </c>
      <c r="AK11" s="2643">
        <v>1001761</v>
      </c>
      <c r="AL11" s="2643">
        <v>1161783</v>
      </c>
      <c r="AM11" s="2643">
        <v>1336586</v>
      </c>
      <c r="AN11" s="2643">
        <v>1014156</v>
      </c>
      <c r="AO11" s="2638">
        <v>891815</v>
      </c>
      <c r="AP11" s="2638">
        <v>1061098</v>
      </c>
      <c r="AQ11" s="2638">
        <v>690854</v>
      </c>
      <c r="AR11" s="2638">
        <v>930119</v>
      </c>
      <c r="AS11" s="2638">
        <v>969752</v>
      </c>
      <c r="AT11" s="2638">
        <v>962825</v>
      </c>
      <c r="AU11" s="2638">
        <v>996874</v>
      </c>
      <c r="AV11" s="2638">
        <v>1017042</v>
      </c>
      <c r="AW11" s="2638">
        <v>1027048</v>
      </c>
      <c r="AX11" s="2638">
        <v>1122289</v>
      </c>
      <c r="AY11" s="2638">
        <v>1292363</v>
      </c>
      <c r="AZ11" s="2638">
        <v>1009975</v>
      </c>
      <c r="BA11" s="2638">
        <v>958665</v>
      </c>
      <c r="BB11" s="2638">
        <v>999267</v>
      </c>
      <c r="BC11" s="2638">
        <v>829175</v>
      </c>
      <c r="BD11" s="2638">
        <v>955201</v>
      </c>
      <c r="BE11" s="2638">
        <v>1064751</v>
      </c>
      <c r="BF11" s="2645">
        <v>1005833</v>
      </c>
      <c r="BG11" s="2645">
        <v>978609</v>
      </c>
      <c r="BH11" s="2645">
        <v>1107919</v>
      </c>
      <c r="BI11" s="2645">
        <v>1087454</v>
      </c>
      <c r="BJ11" s="2645">
        <v>1114552</v>
      </c>
      <c r="BK11" s="2645">
        <v>1478268</v>
      </c>
      <c r="BL11" s="2645">
        <v>948806</v>
      </c>
      <c r="BM11" s="2645">
        <v>941271</v>
      </c>
      <c r="BN11" s="2640">
        <v>981731</v>
      </c>
      <c r="BO11" s="2640">
        <v>800931</v>
      </c>
      <c r="BP11" s="2640">
        <v>1016590</v>
      </c>
      <c r="BQ11" s="2640">
        <v>1084617</v>
      </c>
      <c r="BR11" s="2640">
        <v>1053239</v>
      </c>
      <c r="BS11" s="2640">
        <v>894547</v>
      </c>
      <c r="BT11" s="2640">
        <v>1208403</v>
      </c>
    </row>
    <row r="12" spans="1:286" ht="20.100000000000001" customHeight="1">
      <c r="B12" s="2642" t="s">
        <v>2295</v>
      </c>
      <c r="C12" s="2638">
        <v>596538</v>
      </c>
      <c r="D12" s="2638">
        <v>347854</v>
      </c>
      <c r="E12" s="2638">
        <v>656142</v>
      </c>
      <c r="F12" s="2638">
        <v>1077322</v>
      </c>
      <c r="G12" s="2638">
        <v>654918</v>
      </c>
      <c r="H12" s="2638">
        <v>794694</v>
      </c>
      <c r="I12" s="2638">
        <v>980237</v>
      </c>
      <c r="J12" s="2638">
        <v>1642868</v>
      </c>
      <c r="K12" s="2638">
        <v>907398</v>
      </c>
      <c r="L12" s="2638">
        <v>997255</v>
      </c>
      <c r="M12" s="2643">
        <v>762332</v>
      </c>
      <c r="N12" s="2643">
        <v>855522</v>
      </c>
      <c r="O12" s="2643">
        <v>1164481</v>
      </c>
      <c r="P12" s="2643">
        <v>730275</v>
      </c>
      <c r="Q12" s="2643">
        <v>1145630</v>
      </c>
      <c r="R12" s="2643">
        <v>1289891</v>
      </c>
      <c r="S12" s="2643">
        <v>961422</v>
      </c>
      <c r="T12" s="2643">
        <v>1396787</v>
      </c>
      <c r="U12" s="2643">
        <v>1661251</v>
      </c>
      <c r="V12" s="2638">
        <v>1293402</v>
      </c>
      <c r="W12" s="2638">
        <v>925202</v>
      </c>
      <c r="X12" s="2638">
        <v>893627</v>
      </c>
      <c r="Y12" s="2638">
        <v>877000</v>
      </c>
      <c r="Z12" s="2638">
        <v>927792</v>
      </c>
      <c r="AA12" s="2638">
        <v>1322174</v>
      </c>
      <c r="AB12" s="2644">
        <v>496924</v>
      </c>
      <c r="AC12" s="2641">
        <v>1094343</v>
      </c>
      <c r="AD12" s="2643">
        <v>967944</v>
      </c>
      <c r="AE12" s="2643">
        <v>1102013</v>
      </c>
      <c r="AF12" s="2643">
        <v>1647824</v>
      </c>
      <c r="AG12" s="2643">
        <v>2459453</v>
      </c>
      <c r="AH12" s="2643">
        <v>1713585</v>
      </c>
      <c r="AI12" s="2643">
        <v>941714</v>
      </c>
      <c r="AJ12" s="2643">
        <v>1100968</v>
      </c>
      <c r="AK12" s="2643">
        <v>1088846</v>
      </c>
      <c r="AL12" s="2643">
        <v>958986</v>
      </c>
      <c r="AM12" s="2643">
        <v>1808046</v>
      </c>
      <c r="AN12" s="2643">
        <v>686079</v>
      </c>
      <c r="AO12" s="2638">
        <v>1226850</v>
      </c>
      <c r="AP12" s="2638">
        <v>2074750</v>
      </c>
      <c r="AQ12" s="2638">
        <v>1651295</v>
      </c>
      <c r="AR12" s="2638">
        <v>1350418</v>
      </c>
      <c r="AS12" s="2638">
        <v>2064326</v>
      </c>
      <c r="AT12" s="2638">
        <v>4539379</v>
      </c>
      <c r="AU12" s="2638">
        <v>1715625</v>
      </c>
      <c r="AV12" s="2638">
        <v>2265932</v>
      </c>
      <c r="AW12" s="2638">
        <v>3404756</v>
      </c>
      <c r="AX12" s="2638">
        <v>1329060</v>
      </c>
      <c r="AY12" s="2638">
        <v>5150393</v>
      </c>
      <c r="AZ12" s="2638">
        <v>774945</v>
      </c>
      <c r="BA12" s="2638">
        <v>1283243</v>
      </c>
      <c r="BB12" s="2638">
        <v>4273208</v>
      </c>
      <c r="BC12" s="2638">
        <v>1649010</v>
      </c>
      <c r="BD12" s="2638">
        <v>1344822</v>
      </c>
      <c r="BE12" s="2638">
        <v>2972998</v>
      </c>
      <c r="BF12" s="2645">
        <v>3359530</v>
      </c>
      <c r="BG12" s="2645">
        <v>1869973</v>
      </c>
      <c r="BH12" s="2645">
        <v>3341871</v>
      </c>
      <c r="BI12" s="2645">
        <v>2504002</v>
      </c>
      <c r="BJ12" s="2645">
        <v>1265606</v>
      </c>
      <c r="BK12" s="2645">
        <v>5441164</v>
      </c>
      <c r="BL12" s="2645">
        <v>1161177</v>
      </c>
      <c r="BM12" s="2645">
        <v>2017873</v>
      </c>
      <c r="BN12" s="2640">
        <v>4243794</v>
      </c>
      <c r="BO12" s="2640">
        <v>1657503</v>
      </c>
      <c r="BP12" s="2640">
        <v>2034050</v>
      </c>
      <c r="BQ12" s="2640">
        <v>5426591</v>
      </c>
      <c r="BR12" s="2640">
        <v>4244041</v>
      </c>
      <c r="BS12" s="2640">
        <v>2173326</v>
      </c>
      <c r="BT12" s="2640">
        <v>3337230</v>
      </c>
    </row>
    <row r="13" spans="1:286" ht="20.100000000000001" customHeight="1">
      <c r="B13" s="2642" t="s">
        <v>2296</v>
      </c>
      <c r="C13" s="2638">
        <v>696447</v>
      </c>
      <c r="D13" s="2638">
        <v>633134</v>
      </c>
      <c r="E13" s="2638">
        <v>895586</v>
      </c>
      <c r="F13" s="2638">
        <v>1259291</v>
      </c>
      <c r="G13" s="2638">
        <v>1028037</v>
      </c>
      <c r="H13" s="2638">
        <v>1217310</v>
      </c>
      <c r="I13" s="2638">
        <v>1403873</v>
      </c>
      <c r="J13" s="2638">
        <v>1545414</v>
      </c>
      <c r="K13" s="2638">
        <v>1603598</v>
      </c>
      <c r="L13" s="2638">
        <v>2038465</v>
      </c>
      <c r="M13" s="2643">
        <v>1843551</v>
      </c>
      <c r="N13" s="2643">
        <v>2160648</v>
      </c>
      <c r="O13" s="2643">
        <v>3204845</v>
      </c>
      <c r="P13" s="2643">
        <v>2956967</v>
      </c>
      <c r="Q13" s="2643">
        <v>3224175</v>
      </c>
      <c r="R13" s="2643">
        <v>3510226</v>
      </c>
      <c r="S13" s="2643">
        <v>2760503</v>
      </c>
      <c r="T13" s="2643">
        <v>2895617</v>
      </c>
      <c r="U13" s="2643">
        <v>3145959</v>
      </c>
      <c r="V13" s="2638">
        <v>3140180</v>
      </c>
      <c r="W13" s="2638">
        <v>3339554</v>
      </c>
      <c r="X13" s="2638">
        <v>3605430</v>
      </c>
      <c r="Y13" s="2638">
        <v>3115088</v>
      </c>
      <c r="Z13" s="2638">
        <v>3453370</v>
      </c>
      <c r="AA13" s="2638">
        <v>4270099</v>
      </c>
      <c r="AB13" s="2644">
        <v>3447758</v>
      </c>
      <c r="AC13" s="2641">
        <v>3821277</v>
      </c>
      <c r="AD13" s="2643">
        <v>4013396</v>
      </c>
      <c r="AE13" s="2643">
        <v>3645595</v>
      </c>
      <c r="AF13" s="2643">
        <v>3827686</v>
      </c>
      <c r="AG13" s="2643">
        <v>4320252</v>
      </c>
      <c r="AH13" s="2643">
        <v>4299311</v>
      </c>
      <c r="AI13" s="2643">
        <v>4105332</v>
      </c>
      <c r="AJ13" s="2643">
        <v>4357242</v>
      </c>
      <c r="AK13" s="2643">
        <v>4210480</v>
      </c>
      <c r="AL13" s="2643">
        <v>4632924</v>
      </c>
      <c r="AM13" s="2643">
        <v>9783842</v>
      </c>
      <c r="AN13" s="2643">
        <v>9396014</v>
      </c>
      <c r="AO13" s="2638">
        <v>9626131</v>
      </c>
      <c r="AP13" s="2638">
        <v>10444444</v>
      </c>
      <c r="AQ13" s="2638">
        <v>8676003</v>
      </c>
      <c r="AR13" s="2638">
        <v>9415411</v>
      </c>
      <c r="AS13" s="2638">
        <v>10183780</v>
      </c>
      <c r="AT13" s="2638">
        <v>10112612</v>
      </c>
      <c r="AU13" s="2638">
        <v>11080215</v>
      </c>
      <c r="AV13" s="2638">
        <v>11625135</v>
      </c>
      <c r="AW13" s="2638">
        <v>12109894</v>
      </c>
      <c r="AX13" s="2638">
        <v>12522132</v>
      </c>
      <c r="AY13" s="2638">
        <v>13051828</v>
      </c>
      <c r="AZ13" s="2638">
        <v>13600503</v>
      </c>
      <c r="BA13" s="2638">
        <v>13245208</v>
      </c>
      <c r="BB13" s="2638">
        <v>13571044</v>
      </c>
      <c r="BC13" s="2638">
        <v>12276222</v>
      </c>
      <c r="BD13" s="2638">
        <v>12894612</v>
      </c>
      <c r="BE13" s="2638">
        <v>13409750</v>
      </c>
      <c r="BF13" s="2645">
        <v>13799096</v>
      </c>
      <c r="BG13" s="2645">
        <v>14570625</v>
      </c>
      <c r="BH13" s="2645">
        <v>15762416</v>
      </c>
      <c r="BI13" s="2645">
        <v>15764151</v>
      </c>
      <c r="BJ13" s="2645">
        <v>15794223</v>
      </c>
      <c r="BK13" s="2645">
        <v>17985607</v>
      </c>
      <c r="BL13" s="2645">
        <v>16888706</v>
      </c>
      <c r="BM13" s="2645">
        <v>16392010</v>
      </c>
      <c r="BN13" s="2640">
        <v>17915747</v>
      </c>
      <c r="BO13" s="2640">
        <v>15868888</v>
      </c>
      <c r="BP13" s="2640">
        <v>16960873</v>
      </c>
      <c r="BQ13" s="2640">
        <v>18443821</v>
      </c>
      <c r="BR13" s="2640">
        <v>18142739</v>
      </c>
      <c r="BS13" s="2640">
        <v>18247488</v>
      </c>
      <c r="BT13" s="2640">
        <v>20073879</v>
      </c>
    </row>
    <row r="14" spans="1:286" ht="20.100000000000001" customHeight="1">
      <c r="B14" s="2642" t="s">
        <v>2297</v>
      </c>
      <c r="C14" s="2638">
        <v>3316554</v>
      </c>
      <c r="D14" s="2638">
        <v>5426368</v>
      </c>
      <c r="E14" s="2638">
        <v>4118182</v>
      </c>
      <c r="F14" s="2638">
        <v>5952693</v>
      </c>
      <c r="G14" s="2638">
        <v>6650567</v>
      </c>
      <c r="H14" s="2638">
        <v>6890924</v>
      </c>
      <c r="I14" s="2638">
        <v>7478022</v>
      </c>
      <c r="J14" s="2638">
        <v>7783284</v>
      </c>
      <c r="K14" s="2638">
        <v>8215170</v>
      </c>
      <c r="L14" s="2638">
        <v>9199716</v>
      </c>
      <c r="M14" s="2643">
        <v>7249824</v>
      </c>
      <c r="N14" s="2643">
        <v>5218514</v>
      </c>
      <c r="O14" s="2643">
        <v>7465439</v>
      </c>
      <c r="P14" s="2643">
        <v>8081818</v>
      </c>
      <c r="Q14" s="2643">
        <v>8937593</v>
      </c>
      <c r="R14" s="2643">
        <v>9212511</v>
      </c>
      <c r="S14" s="2643">
        <v>8075472</v>
      </c>
      <c r="T14" s="2643">
        <v>7752784</v>
      </c>
      <c r="U14" s="2643">
        <v>9298079</v>
      </c>
      <c r="V14" s="2638">
        <v>8224577</v>
      </c>
      <c r="W14" s="2638">
        <v>9319884</v>
      </c>
      <c r="X14" s="2638">
        <v>10005010</v>
      </c>
      <c r="Y14" s="2638">
        <v>10462608</v>
      </c>
      <c r="Z14" s="2638">
        <v>10332633</v>
      </c>
      <c r="AA14" s="2638">
        <v>11127683</v>
      </c>
      <c r="AB14" s="2644">
        <v>11947667</v>
      </c>
      <c r="AC14" s="2641">
        <v>10977955</v>
      </c>
      <c r="AD14" s="2643">
        <v>11037897</v>
      </c>
      <c r="AE14" s="2643">
        <v>9994341</v>
      </c>
      <c r="AF14" s="2643">
        <v>9912250</v>
      </c>
      <c r="AG14" s="2643">
        <v>10469376</v>
      </c>
      <c r="AH14" s="2643">
        <v>10186662</v>
      </c>
      <c r="AI14" s="2643">
        <v>10940532</v>
      </c>
      <c r="AJ14" s="2643">
        <v>11180826</v>
      </c>
      <c r="AK14" s="2643">
        <v>11432893</v>
      </c>
      <c r="AL14" s="2643">
        <v>11855816</v>
      </c>
      <c r="AM14" s="2643">
        <v>11838532</v>
      </c>
      <c r="AN14" s="2643">
        <v>11609914</v>
      </c>
      <c r="AO14" s="2638">
        <v>11889616</v>
      </c>
      <c r="AP14" s="2638">
        <v>12340969</v>
      </c>
      <c r="AQ14" s="2638">
        <v>11158905</v>
      </c>
      <c r="AR14" s="2638">
        <v>10320773</v>
      </c>
      <c r="AS14" s="2638">
        <v>11222577</v>
      </c>
      <c r="AT14" s="2638">
        <v>11417089</v>
      </c>
      <c r="AU14" s="2638">
        <v>11523192</v>
      </c>
      <c r="AV14" s="2638">
        <v>11752608</v>
      </c>
      <c r="AW14" s="2638">
        <v>12264152</v>
      </c>
      <c r="AX14" s="2638">
        <v>12276802</v>
      </c>
      <c r="AY14" s="2638">
        <v>12040786</v>
      </c>
      <c r="AZ14" s="2638">
        <v>12173494</v>
      </c>
      <c r="BA14" s="2638">
        <v>12130640</v>
      </c>
      <c r="BB14" s="2638">
        <v>12889052</v>
      </c>
      <c r="BC14" s="2638">
        <v>10938265</v>
      </c>
      <c r="BD14" s="2638">
        <v>11036656</v>
      </c>
      <c r="BE14" s="2638">
        <v>11147107</v>
      </c>
      <c r="BF14" s="2645">
        <v>10790815</v>
      </c>
      <c r="BG14" s="2645">
        <v>11050499</v>
      </c>
      <c r="BH14" s="2645">
        <v>11923886</v>
      </c>
      <c r="BI14" s="2645">
        <v>12271523</v>
      </c>
      <c r="BJ14" s="2645">
        <v>11403507</v>
      </c>
      <c r="BK14" s="2645">
        <v>11971300</v>
      </c>
      <c r="BL14" s="2645">
        <v>10960119</v>
      </c>
      <c r="BM14" s="2645">
        <v>10808618</v>
      </c>
      <c r="BN14" s="2640">
        <v>10811448</v>
      </c>
      <c r="BO14" s="2640">
        <v>9923018</v>
      </c>
      <c r="BP14" s="2640">
        <v>10005091</v>
      </c>
      <c r="BQ14" s="2640">
        <v>10322469</v>
      </c>
      <c r="BR14" s="2640">
        <v>9813718</v>
      </c>
      <c r="BS14" s="2640">
        <v>9812163</v>
      </c>
      <c r="BT14" s="2640">
        <v>10344504</v>
      </c>
    </row>
    <row r="15" spans="1:286" ht="20.100000000000001" customHeight="1">
      <c r="B15" s="2642" t="s">
        <v>2298</v>
      </c>
      <c r="C15" s="2638">
        <v>119610</v>
      </c>
      <c r="D15" s="2638">
        <v>154698</v>
      </c>
      <c r="E15" s="2638">
        <v>76317</v>
      </c>
      <c r="F15" s="2638">
        <v>128460</v>
      </c>
      <c r="G15" s="2638">
        <v>141333</v>
      </c>
      <c r="H15" s="2638">
        <v>196158</v>
      </c>
      <c r="I15" s="2638">
        <v>151685</v>
      </c>
      <c r="J15" s="2638">
        <v>169985</v>
      </c>
      <c r="K15" s="2638">
        <v>189166</v>
      </c>
      <c r="L15" s="2638">
        <v>191946</v>
      </c>
      <c r="M15" s="2643">
        <v>123558</v>
      </c>
      <c r="N15" s="2643">
        <v>69848</v>
      </c>
      <c r="O15" s="2643">
        <v>124243</v>
      </c>
      <c r="P15" s="2643">
        <v>161731</v>
      </c>
      <c r="Q15" s="2643">
        <v>171894</v>
      </c>
      <c r="R15" s="2643">
        <v>196415</v>
      </c>
      <c r="S15" s="2643">
        <v>177648</v>
      </c>
      <c r="T15" s="2643">
        <v>146029</v>
      </c>
      <c r="U15" s="2643">
        <v>183571</v>
      </c>
      <c r="V15" s="2638">
        <v>166022</v>
      </c>
      <c r="W15" s="2638">
        <v>195878</v>
      </c>
      <c r="X15" s="2638">
        <v>209998</v>
      </c>
      <c r="Y15" s="2638">
        <v>215018</v>
      </c>
      <c r="Z15" s="2638">
        <v>218805</v>
      </c>
      <c r="AA15" s="2638">
        <v>227920</v>
      </c>
      <c r="AB15" s="2644">
        <v>232922</v>
      </c>
      <c r="AC15" s="2641">
        <v>238910</v>
      </c>
      <c r="AD15" s="2643">
        <v>236839</v>
      </c>
      <c r="AE15" s="2643">
        <v>243900</v>
      </c>
      <c r="AF15" s="2643">
        <v>208040</v>
      </c>
      <c r="AG15" s="2643">
        <v>236570</v>
      </c>
      <c r="AH15" s="2643">
        <v>213497</v>
      </c>
      <c r="AI15" s="2643">
        <v>230495</v>
      </c>
      <c r="AJ15" s="2643">
        <v>240575</v>
      </c>
      <c r="AK15" s="2643">
        <v>262877</v>
      </c>
      <c r="AL15" s="2643">
        <v>261909</v>
      </c>
      <c r="AM15" s="2643">
        <v>262057</v>
      </c>
      <c r="AN15" s="2643">
        <v>285207</v>
      </c>
      <c r="AO15" s="2638">
        <v>294407</v>
      </c>
      <c r="AP15" s="2638">
        <v>268555</v>
      </c>
      <c r="AQ15" s="2638">
        <v>270196</v>
      </c>
      <c r="AR15" s="2638">
        <v>240580</v>
      </c>
      <c r="AS15" s="2638">
        <v>251714</v>
      </c>
      <c r="AT15" s="2638">
        <v>256197</v>
      </c>
      <c r="AU15" s="2638">
        <v>256777</v>
      </c>
      <c r="AV15" s="2638">
        <v>266249</v>
      </c>
      <c r="AW15" s="2638">
        <v>282790</v>
      </c>
      <c r="AX15" s="2638">
        <v>288507</v>
      </c>
      <c r="AY15" s="2638">
        <v>282728</v>
      </c>
      <c r="AZ15" s="2638">
        <v>292990</v>
      </c>
      <c r="BA15" s="2638">
        <v>285042</v>
      </c>
      <c r="BB15" s="2638">
        <v>275474</v>
      </c>
      <c r="BC15" s="2638">
        <v>276174</v>
      </c>
      <c r="BD15" s="2638">
        <v>270366</v>
      </c>
      <c r="BE15" s="2638">
        <v>269168</v>
      </c>
      <c r="BF15" s="2645">
        <v>251555</v>
      </c>
      <c r="BG15" s="2645">
        <v>253273</v>
      </c>
      <c r="BH15" s="2645">
        <v>277625</v>
      </c>
      <c r="BI15" s="2645">
        <v>288839</v>
      </c>
      <c r="BJ15" s="2645">
        <v>287084</v>
      </c>
      <c r="BK15" s="2645">
        <v>287985</v>
      </c>
      <c r="BL15" s="2645">
        <v>297868</v>
      </c>
      <c r="BM15" s="2645">
        <v>258867</v>
      </c>
      <c r="BN15" s="2640">
        <v>281885</v>
      </c>
      <c r="BO15" s="2640">
        <v>260750</v>
      </c>
      <c r="BP15" s="2640">
        <v>234408</v>
      </c>
      <c r="BQ15" s="2640">
        <v>265889</v>
      </c>
      <c r="BR15" s="2640">
        <v>249877</v>
      </c>
      <c r="BS15" s="2640">
        <v>258989</v>
      </c>
      <c r="BT15" s="2640">
        <v>324533</v>
      </c>
    </row>
    <row r="16" spans="1:286" ht="20.100000000000001" customHeight="1">
      <c r="B16" s="2642" t="s">
        <v>2299</v>
      </c>
      <c r="C16" s="2638">
        <v>5249</v>
      </c>
      <c r="D16" s="2638">
        <v>8986</v>
      </c>
      <c r="E16" s="2638">
        <v>4587</v>
      </c>
      <c r="F16" s="2638">
        <v>7706</v>
      </c>
      <c r="G16" s="2638">
        <v>5760</v>
      </c>
      <c r="H16" s="2638">
        <v>9788</v>
      </c>
      <c r="I16" s="2638">
        <v>15655</v>
      </c>
      <c r="J16" s="2638">
        <v>11928</v>
      </c>
      <c r="K16" s="2638">
        <v>11491</v>
      </c>
      <c r="L16" s="2638">
        <v>13378</v>
      </c>
      <c r="M16" s="2643">
        <v>13181</v>
      </c>
      <c r="N16" s="2643">
        <v>11176</v>
      </c>
      <c r="O16" s="2643">
        <v>17231</v>
      </c>
      <c r="P16" s="2643">
        <v>23919</v>
      </c>
      <c r="Q16" s="2643">
        <v>26964</v>
      </c>
      <c r="R16" s="2643">
        <v>30038</v>
      </c>
      <c r="S16" s="2643">
        <v>33990</v>
      </c>
      <c r="T16" s="2643">
        <v>31826</v>
      </c>
      <c r="U16" s="2643">
        <v>45411</v>
      </c>
      <c r="V16" s="2638">
        <v>45685</v>
      </c>
      <c r="W16" s="2638">
        <v>45651</v>
      </c>
      <c r="X16" s="2638">
        <v>43912</v>
      </c>
      <c r="Y16" s="2638">
        <v>52273</v>
      </c>
      <c r="Z16" s="2638">
        <v>51896</v>
      </c>
      <c r="AA16" s="2638">
        <v>57942</v>
      </c>
      <c r="AB16" s="2644">
        <v>58095</v>
      </c>
      <c r="AC16" s="2641">
        <v>65499</v>
      </c>
      <c r="AD16" s="2643">
        <v>65428</v>
      </c>
      <c r="AE16" s="2643">
        <v>59819</v>
      </c>
      <c r="AF16" s="2643">
        <v>54669</v>
      </c>
      <c r="AG16" s="2643">
        <v>60760</v>
      </c>
      <c r="AH16" s="2643">
        <v>59538</v>
      </c>
      <c r="AI16" s="2643">
        <v>56632</v>
      </c>
      <c r="AJ16" s="2643">
        <v>57020</v>
      </c>
      <c r="AK16" s="2643">
        <v>60746</v>
      </c>
      <c r="AL16" s="2643">
        <v>73397</v>
      </c>
      <c r="AM16" s="2643">
        <v>73017</v>
      </c>
      <c r="AN16" s="2643">
        <v>83366</v>
      </c>
      <c r="AO16" s="2638">
        <v>95836</v>
      </c>
      <c r="AP16" s="2638">
        <v>101567</v>
      </c>
      <c r="AQ16" s="2638">
        <v>84481</v>
      </c>
      <c r="AR16" s="2638">
        <v>87439</v>
      </c>
      <c r="AS16" s="2638">
        <v>89627</v>
      </c>
      <c r="AT16" s="2638">
        <v>98155</v>
      </c>
      <c r="AU16" s="2638">
        <v>97002</v>
      </c>
      <c r="AV16" s="2638">
        <v>94496</v>
      </c>
      <c r="AW16" s="2638">
        <v>101598</v>
      </c>
      <c r="AX16" s="2638">
        <v>104280</v>
      </c>
      <c r="AY16" s="2638">
        <v>107663</v>
      </c>
      <c r="AZ16" s="2638">
        <v>113649</v>
      </c>
      <c r="BA16" s="2638">
        <v>134775</v>
      </c>
      <c r="BB16" s="2638">
        <v>132104</v>
      </c>
      <c r="BC16" s="2638">
        <v>120299</v>
      </c>
      <c r="BD16" s="2638">
        <v>132531</v>
      </c>
      <c r="BE16" s="2638">
        <v>130154</v>
      </c>
      <c r="BF16" s="2645">
        <v>139427</v>
      </c>
      <c r="BG16" s="2645">
        <v>128987</v>
      </c>
      <c r="BH16" s="2645">
        <v>141752</v>
      </c>
      <c r="BI16" s="2645">
        <v>134528</v>
      </c>
      <c r="BJ16" s="2645">
        <v>151061</v>
      </c>
      <c r="BK16" s="2645">
        <v>152769</v>
      </c>
      <c r="BL16" s="2645">
        <v>159159</v>
      </c>
      <c r="BM16" s="2645">
        <v>157717</v>
      </c>
      <c r="BN16" s="2640">
        <v>163089</v>
      </c>
      <c r="BO16" s="2640">
        <v>135721</v>
      </c>
      <c r="BP16" s="2640">
        <v>150602</v>
      </c>
      <c r="BQ16" s="2640">
        <v>142918</v>
      </c>
      <c r="BR16" s="2640">
        <v>136157</v>
      </c>
      <c r="BS16" s="2640">
        <v>119448</v>
      </c>
      <c r="BT16" s="2640">
        <v>125594</v>
      </c>
    </row>
    <row r="17" spans="2:72" ht="20.100000000000001" customHeight="1">
      <c r="B17" s="2642" t="s">
        <v>2300</v>
      </c>
      <c r="C17" s="2638">
        <v>653459</v>
      </c>
      <c r="D17" s="2638">
        <v>205735</v>
      </c>
      <c r="E17" s="2638">
        <v>208934</v>
      </c>
      <c r="F17" s="2638">
        <v>275933</v>
      </c>
      <c r="G17" s="2638">
        <v>221405</v>
      </c>
      <c r="H17" s="2638">
        <v>245286</v>
      </c>
      <c r="I17" s="2638">
        <v>302056</v>
      </c>
      <c r="J17" s="2638">
        <v>310482</v>
      </c>
      <c r="K17" s="2638">
        <v>267582</v>
      </c>
      <c r="L17" s="2638">
        <v>303844</v>
      </c>
      <c r="M17" s="2643">
        <v>268144</v>
      </c>
      <c r="N17" s="2643">
        <v>240438</v>
      </c>
      <c r="O17" s="2643">
        <v>329523</v>
      </c>
      <c r="P17" s="2643">
        <v>340525</v>
      </c>
      <c r="Q17" s="2643">
        <v>301012</v>
      </c>
      <c r="R17" s="2643">
        <v>311580</v>
      </c>
      <c r="S17" s="2643">
        <v>250177</v>
      </c>
      <c r="T17" s="2643">
        <v>253245</v>
      </c>
      <c r="U17" s="2643">
        <v>256228</v>
      </c>
      <c r="V17" s="2638">
        <v>267358</v>
      </c>
      <c r="W17" s="2638">
        <v>273699</v>
      </c>
      <c r="X17" s="2638">
        <v>274947</v>
      </c>
      <c r="Y17" s="2638">
        <v>252705</v>
      </c>
      <c r="Z17" s="2638">
        <v>255814</v>
      </c>
      <c r="AA17" s="2638">
        <v>318598</v>
      </c>
      <c r="AB17" s="2644">
        <v>299363</v>
      </c>
      <c r="AC17" s="2641">
        <v>266435</v>
      </c>
      <c r="AD17" s="2643">
        <v>248622</v>
      </c>
      <c r="AE17" s="2643">
        <v>234107</v>
      </c>
      <c r="AF17" s="2643">
        <v>243008</v>
      </c>
      <c r="AG17" s="2643">
        <v>234387</v>
      </c>
      <c r="AH17" s="2643">
        <v>258412</v>
      </c>
      <c r="AI17" s="2643">
        <v>276910</v>
      </c>
      <c r="AJ17" s="2643">
        <v>276559</v>
      </c>
      <c r="AK17" s="2643">
        <v>276985</v>
      </c>
      <c r="AL17" s="2643">
        <v>286673</v>
      </c>
      <c r="AM17" s="2643">
        <v>315202</v>
      </c>
      <c r="AN17" s="2643">
        <v>323879</v>
      </c>
      <c r="AO17" s="2638">
        <v>329886</v>
      </c>
      <c r="AP17" s="2638">
        <v>277606</v>
      </c>
      <c r="AQ17" s="2638">
        <v>225892</v>
      </c>
      <c r="AR17" s="2638">
        <v>262623</v>
      </c>
      <c r="AS17" s="2638">
        <v>273286</v>
      </c>
      <c r="AT17" s="2638">
        <v>264840</v>
      </c>
      <c r="AU17" s="2638">
        <v>284141</v>
      </c>
      <c r="AV17" s="2638">
        <v>281536</v>
      </c>
      <c r="AW17" s="2638">
        <v>278421</v>
      </c>
      <c r="AX17" s="2638">
        <v>330414</v>
      </c>
      <c r="AY17" s="2638">
        <v>351301</v>
      </c>
      <c r="AZ17" s="2638">
        <v>409065</v>
      </c>
      <c r="BA17" s="2638">
        <v>373051</v>
      </c>
      <c r="BB17" s="2638">
        <v>355939</v>
      </c>
      <c r="BC17" s="2638">
        <v>343040</v>
      </c>
      <c r="BD17" s="2638">
        <v>361374</v>
      </c>
      <c r="BE17" s="2638">
        <v>378545</v>
      </c>
      <c r="BF17" s="2645">
        <v>391405</v>
      </c>
      <c r="BG17" s="2645">
        <v>410724</v>
      </c>
      <c r="BH17" s="2645">
        <v>435619</v>
      </c>
      <c r="BI17" s="2645">
        <v>456350</v>
      </c>
      <c r="BJ17" s="2645">
        <v>482224</v>
      </c>
      <c r="BK17" s="2645">
        <v>564047</v>
      </c>
      <c r="BL17" s="2645">
        <v>558326</v>
      </c>
      <c r="BM17" s="2645">
        <v>527156</v>
      </c>
      <c r="BN17" s="2640">
        <v>656578</v>
      </c>
      <c r="BO17" s="2640">
        <v>472475</v>
      </c>
      <c r="BP17" s="2640">
        <v>500752</v>
      </c>
      <c r="BQ17" s="2640">
        <v>559519</v>
      </c>
      <c r="BR17" s="2640">
        <v>569227</v>
      </c>
      <c r="BS17" s="2640">
        <v>560261</v>
      </c>
      <c r="BT17" s="2640">
        <v>629323</v>
      </c>
    </row>
    <row r="18" spans="2:72" ht="20.100000000000001" customHeight="1">
      <c r="B18" s="2642" t="s">
        <v>2301</v>
      </c>
      <c r="C18" s="2638">
        <v>5817681</v>
      </c>
      <c r="D18" s="2638">
        <v>5923411</v>
      </c>
      <c r="E18" s="2638">
        <v>5961339</v>
      </c>
      <c r="F18" s="2638">
        <v>7850154</v>
      </c>
      <c r="G18" s="2638">
        <v>7643296</v>
      </c>
      <c r="H18" s="2638">
        <v>8386470</v>
      </c>
      <c r="I18" s="2638">
        <v>8681369</v>
      </c>
      <c r="J18" s="2638">
        <v>9672478</v>
      </c>
      <c r="K18" s="2638">
        <v>10082655</v>
      </c>
      <c r="L18" s="2638">
        <v>11047474</v>
      </c>
      <c r="M18" s="2643">
        <v>11616566</v>
      </c>
      <c r="N18" s="2643">
        <v>11357181</v>
      </c>
      <c r="O18" s="2643">
        <v>13700993</v>
      </c>
      <c r="P18" s="2643">
        <v>13099189</v>
      </c>
      <c r="Q18" s="2643">
        <v>13241819</v>
      </c>
      <c r="R18" s="2643">
        <v>13764982</v>
      </c>
      <c r="S18" s="2643">
        <v>12615637</v>
      </c>
      <c r="T18" s="2643">
        <v>13064684</v>
      </c>
      <c r="U18" s="2643">
        <v>13518936</v>
      </c>
      <c r="V18" s="2638">
        <v>13844710</v>
      </c>
      <c r="W18" s="2638">
        <v>15559970</v>
      </c>
      <c r="X18" s="2638">
        <v>16459963</v>
      </c>
      <c r="Y18" s="2638">
        <v>17791018</v>
      </c>
      <c r="Z18" s="2638">
        <v>18020460</v>
      </c>
      <c r="AA18" s="2638">
        <v>20564308</v>
      </c>
      <c r="AB18" s="2644">
        <v>20018158</v>
      </c>
      <c r="AC18" s="2641">
        <v>20648268</v>
      </c>
      <c r="AD18" s="2643">
        <v>20909361</v>
      </c>
      <c r="AE18" s="2643">
        <v>20508029</v>
      </c>
      <c r="AF18" s="2643">
        <v>21635431</v>
      </c>
      <c r="AG18" s="2643">
        <v>21645162</v>
      </c>
      <c r="AH18" s="2643">
        <v>22216080</v>
      </c>
      <c r="AI18" s="2643">
        <v>24566107</v>
      </c>
      <c r="AJ18" s="2643">
        <v>25735075</v>
      </c>
      <c r="AK18" s="2643">
        <v>27424732</v>
      </c>
      <c r="AL18" s="2643">
        <v>29210322</v>
      </c>
      <c r="AM18" s="2643">
        <v>28903872</v>
      </c>
      <c r="AN18" s="2643">
        <v>31281546</v>
      </c>
      <c r="AO18" s="2638">
        <v>34493252</v>
      </c>
      <c r="AP18" s="2638">
        <v>32772839</v>
      </c>
      <c r="AQ18" s="2638">
        <v>25649080</v>
      </c>
      <c r="AR18" s="2638">
        <v>31327659</v>
      </c>
      <c r="AS18" s="2638">
        <v>33224078</v>
      </c>
      <c r="AT18" s="2638">
        <v>33852704</v>
      </c>
      <c r="AU18" s="2638">
        <v>32462954</v>
      </c>
      <c r="AV18" s="2638">
        <v>35165212</v>
      </c>
      <c r="AW18" s="2638">
        <v>40629221</v>
      </c>
      <c r="AX18" s="2638">
        <v>44372031</v>
      </c>
      <c r="AY18" s="2638">
        <v>45669301</v>
      </c>
      <c r="AZ18" s="2638">
        <v>47460245</v>
      </c>
      <c r="BA18" s="2638">
        <v>43149869</v>
      </c>
      <c r="BB18" s="2638">
        <v>44048146.112000003</v>
      </c>
      <c r="BC18" s="2638">
        <v>43982284</v>
      </c>
      <c r="BD18" s="2638">
        <v>47446948</v>
      </c>
      <c r="BE18" s="2638">
        <v>48988716</v>
      </c>
      <c r="BF18" s="2645">
        <v>50984022</v>
      </c>
      <c r="BG18" s="2645">
        <v>51232748</v>
      </c>
      <c r="BH18" s="2645">
        <v>56191717</v>
      </c>
      <c r="BI18" s="2645">
        <v>57371215</v>
      </c>
      <c r="BJ18" s="2645">
        <v>57777843</v>
      </c>
      <c r="BK18" s="2645">
        <v>65500157</v>
      </c>
      <c r="BL18" s="2645">
        <v>63174594</v>
      </c>
      <c r="BM18" s="2645">
        <v>62589264</v>
      </c>
      <c r="BN18" s="2640">
        <v>64352265</v>
      </c>
      <c r="BO18" s="2640">
        <v>58875367</v>
      </c>
      <c r="BP18" s="2640">
        <v>63124691</v>
      </c>
      <c r="BQ18" s="2640">
        <v>68256260</v>
      </c>
      <c r="BR18" s="2640">
        <v>67355068</v>
      </c>
      <c r="BS18" s="2640">
        <v>62540294</v>
      </c>
      <c r="BT18" s="2640">
        <v>74466884</v>
      </c>
    </row>
    <row r="19" spans="2:72" ht="20.100000000000001" customHeight="1">
      <c r="B19" s="2642" t="s">
        <v>2302</v>
      </c>
      <c r="C19" s="2638">
        <v>83249</v>
      </c>
      <c r="D19" s="2638">
        <v>53350</v>
      </c>
      <c r="E19" s="2638">
        <v>37344</v>
      </c>
      <c r="F19" s="2638">
        <v>47650</v>
      </c>
      <c r="G19" s="2638">
        <v>48454</v>
      </c>
      <c r="H19" s="2638">
        <v>86675</v>
      </c>
      <c r="I19" s="2638">
        <v>50350</v>
      </c>
      <c r="J19" s="2638">
        <v>50836</v>
      </c>
      <c r="K19" s="2638">
        <v>51093</v>
      </c>
      <c r="L19" s="2638">
        <v>68157</v>
      </c>
      <c r="M19" s="2643">
        <v>50792</v>
      </c>
      <c r="N19" s="2643">
        <v>34854</v>
      </c>
      <c r="O19" s="2643">
        <v>59783</v>
      </c>
      <c r="P19" s="2643">
        <v>73340</v>
      </c>
      <c r="Q19" s="2643">
        <v>56383</v>
      </c>
      <c r="R19" s="2643">
        <v>58686</v>
      </c>
      <c r="S19" s="2643">
        <v>62310</v>
      </c>
      <c r="T19" s="2643">
        <v>59021</v>
      </c>
      <c r="U19" s="2643">
        <v>53029</v>
      </c>
      <c r="V19" s="2638">
        <v>60891</v>
      </c>
      <c r="W19" s="2638">
        <v>67311</v>
      </c>
      <c r="X19" s="2638">
        <v>60866</v>
      </c>
      <c r="Y19" s="2638">
        <v>64162</v>
      </c>
      <c r="Z19" s="2638">
        <v>66784</v>
      </c>
      <c r="AA19" s="2638">
        <v>69465</v>
      </c>
      <c r="AB19" s="2644">
        <v>86118</v>
      </c>
      <c r="AC19" s="2641">
        <v>63576</v>
      </c>
      <c r="AD19" s="2643">
        <v>73273</v>
      </c>
      <c r="AE19" s="2643">
        <v>63352</v>
      </c>
      <c r="AF19" s="2643">
        <v>58036</v>
      </c>
      <c r="AG19" s="2643">
        <v>64906</v>
      </c>
      <c r="AH19" s="2643">
        <v>81939</v>
      </c>
      <c r="AI19" s="2643">
        <v>68746</v>
      </c>
      <c r="AJ19" s="2643">
        <v>75177</v>
      </c>
      <c r="AK19" s="2643">
        <v>90063</v>
      </c>
      <c r="AL19" s="2643">
        <v>79967</v>
      </c>
      <c r="AM19" s="2643">
        <v>73215</v>
      </c>
      <c r="AN19" s="2643">
        <v>93510</v>
      </c>
      <c r="AO19" s="2638">
        <v>61868</v>
      </c>
      <c r="AP19" s="2638">
        <v>72565</v>
      </c>
      <c r="AQ19" s="2638">
        <v>65706</v>
      </c>
      <c r="AR19" s="2638">
        <v>62902</v>
      </c>
      <c r="AS19" s="2638">
        <v>55725</v>
      </c>
      <c r="AT19" s="2638">
        <v>79548</v>
      </c>
      <c r="AU19" s="2638">
        <v>71333</v>
      </c>
      <c r="AV19" s="2638">
        <v>71271</v>
      </c>
      <c r="AW19" s="2638">
        <v>88047</v>
      </c>
      <c r="AX19" s="2638">
        <v>75632</v>
      </c>
      <c r="AY19" s="2638">
        <v>75501</v>
      </c>
      <c r="AZ19" s="2638">
        <v>91775</v>
      </c>
      <c r="BA19" s="2638">
        <v>63765</v>
      </c>
      <c r="BB19" s="2638">
        <v>75148</v>
      </c>
      <c r="BC19" s="2638">
        <v>67886</v>
      </c>
      <c r="BD19" s="2638">
        <v>61767</v>
      </c>
      <c r="BE19" s="2638">
        <v>69303</v>
      </c>
      <c r="BF19" s="2645">
        <v>83501</v>
      </c>
      <c r="BG19" s="2645">
        <v>70138</v>
      </c>
      <c r="BH19" s="2645">
        <v>71582</v>
      </c>
      <c r="BI19" s="2645">
        <v>85758</v>
      </c>
      <c r="BJ19" s="2645">
        <v>67855</v>
      </c>
      <c r="BK19" s="2645">
        <v>82400</v>
      </c>
      <c r="BL19" s="2645">
        <v>81793</v>
      </c>
      <c r="BM19" s="2645">
        <v>63703</v>
      </c>
      <c r="BN19" s="2640">
        <v>77845</v>
      </c>
      <c r="BO19" s="2640">
        <v>59096</v>
      </c>
      <c r="BP19" s="2640">
        <v>60451</v>
      </c>
      <c r="BQ19" s="2640">
        <v>63775</v>
      </c>
      <c r="BR19" s="2640">
        <v>76952</v>
      </c>
      <c r="BS19" s="2640">
        <v>57074</v>
      </c>
      <c r="BT19" s="2640">
        <v>66528</v>
      </c>
    </row>
    <row r="20" spans="2:72" ht="20.100000000000001" customHeight="1">
      <c r="B20" s="2642" t="s">
        <v>2303</v>
      </c>
      <c r="C20" s="2638">
        <v>10179557</v>
      </c>
      <c r="D20" s="2638">
        <v>10177889</v>
      </c>
      <c r="E20" s="2638">
        <v>9415447</v>
      </c>
      <c r="F20" s="2638">
        <v>10175962</v>
      </c>
      <c r="G20" s="2638">
        <v>9749707</v>
      </c>
      <c r="H20" s="2638">
        <v>9929969</v>
      </c>
      <c r="I20" s="2638">
        <v>9890521</v>
      </c>
      <c r="J20" s="2638">
        <v>10516599</v>
      </c>
      <c r="K20" s="2638">
        <v>10614268</v>
      </c>
      <c r="L20" s="2638">
        <v>11465257</v>
      </c>
      <c r="M20" s="2643">
        <v>10743511</v>
      </c>
      <c r="N20" s="2643">
        <v>9750065</v>
      </c>
      <c r="O20" s="2643">
        <v>12515904</v>
      </c>
      <c r="P20" s="2643">
        <v>13155501</v>
      </c>
      <c r="Q20" s="2643">
        <v>13203496</v>
      </c>
      <c r="R20" s="2643">
        <v>13565054</v>
      </c>
      <c r="S20" s="2643">
        <v>13030804</v>
      </c>
      <c r="T20" s="2643">
        <v>13088543</v>
      </c>
      <c r="U20" s="2643">
        <v>13712206</v>
      </c>
      <c r="V20" s="2638">
        <v>12957353</v>
      </c>
      <c r="W20" s="2638">
        <v>14033490</v>
      </c>
      <c r="X20" s="2638">
        <v>14494893</v>
      </c>
      <c r="Y20" s="2638">
        <v>14884701</v>
      </c>
      <c r="Z20" s="2638">
        <v>15159536</v>
      </c>
      <c r="AA20" s="2638">
        <v>16206356</v>
      </c>
      <c r="AB20" s="2644">
        <v>15761340</v>
      </c>
      <c r="AC20" s="2641">
        <v>16205487</v>
      </c>
      <c r="AD20" s="2643">
        <v>15703042</v>
      </c>
      <c r="AE20" s="2643">
        <v>15519743</v>
      </c>
      <c r="AF20" s="2643">
        <v>16892925</v>
      </c>
      <c r="AG20" s="2643">
        <v>17176406</v>
      </c>
      <c r="AH20" s="2643">
        <v>16960828</v>
      </c>
      <c r="AI20" s="2643">
        <v>19787258</v>
      </c>
      <c r="AJ20" s="2643">
        <v>18667139</v>
      </c>
      <c r="AK20" s="2643">
        <v>19264085</v>
      </c>
      <c r="AL20" s="2643">
        <v>20606030</v>
      </c>
      <c r="AM20" s="2643">
        <v>20822861</v>
      </c>
      <c r="AN20" s="2643">
        <v>22205947</v>
      </c>
      <c r="AO20" s="2638">
        <v>22414576</v>
      </c>
      <c r="AP20" s="2638">
        <v>22622170</v>
      </c>
      <c r="AQ20" s="2638">
        <v>21130619</v>
      </c>
      <c r="AR20" s="2638">
        <v>22683040</v>
      </c>
      <c r="AS20" s="2638">
        <v>21388368</v>
      </c>
      <c r="AT20" s="2638">
        <v>22727369</v>
      </c>
      <c r="AU20" s="2638">
        <v>22410321</v>
      </c>
      <c r="AV20" s="2638">
        <v>24484072</v>
      </c>
      <c r="AW20" s="2638">
        <v>27856329</v>
      </c>
      <c r="AX20" s="2638">
        <v>32514968</v>
      </c>
      <c r="AY20" s="2638">
        <v>32105917</v>
      </c>
      <c r="AZ20" s="2638">
        <v>30878940</v>
      </c>
      <c r="BA20" s="2638">
        <v>29133148</v>
      </c>
      <c r="BB20" s="2638">
        <v>28925434</v>
      </c>
      <c r="BC20" s="2638">
        <v>28500746</v>
      </c>
      <c r="BD20" s="2638">
        <v>32296076</v>
      </c>
      <c r="BE20" s="2638">
        <v>32264400</v>
      </c>
      <c r="BF20" s="2645">
        <v>33089210</v>
      </c>
      <c r="BG20" s="2645">
        <v>33554239</v>
      </c>
      <c r="BH20" s="2645">
        <v>36608865</v>
      </c>
      <c r="BI20" s="2645">
        <v>37664426</v>
      </c>
      <c r="BJ20" s="2645">
        <v>37822921</v>
      </c>
      <c r="BK20" s="2645">
        <v>40190678</v>
      </c>
      <c r="BL20" s="2645">
        <v>39688203</v>
      </c>
      <c r="BM20" s="2645">
        <v>37902235</v>
      </c>
      <c r="BN20" s="2640">
        <v>37240447</v>
      </c>
      <c r="BO20" s="2640">
        <v>37852538</v>
      </c>
      <c r="BP20" s="2640">
        <v>40599265</v>
      </c>
      <c r="BQ20" s="2640">
        <v>43479926</v>
      </c>
      <c r="BR20" s="2640">
        <v>43118788</v>
      </c>
      <c r="BS20" s="2640">
        <v>44920342</v>
      </c>
      <c r="BT20" s="2640">
        <v>46569144</v>
      </c>
    </row>
    <row r="21" spans="2:72" ht="20.100000000000001" customHeight="1">
      <c r="B21" s="2642" t="s">
        <v>2304</v>
      </c>
      <c r="C21" s="2646" t="s">
        <v>62</v>
      </c>
      <c r="D21" s="2638">
        <v>195016</v>
      </c>
      <c r="E21" s="2638">
        <v>179150</v>
      </c>
      <c r="F21" s="2638">
        <v>265125</v>
      </c>
      <c r="G21" s="2638">
        <v>241818</v>
      </c>
      <c r="H21" s="2638">
        <v>343574</v>
      </c>
      <c r="I21" s="2638">
        <v>372176</v>
      </c>
      <c r="J21" s="2638">
        <v>535790</v>
      </c>
      <c r="K21" s="2638">
        <v>635738</v>
      </c>
      <c r="L21" s="2638">
        <v>782471</v>
      </c>
      <c r="M21" s="2643">
        <v>672689</v>
      </c>
      <c r="N21" s="2643">
        <v>502666</v>
      </c>
      <c r="O21" s="2643">
        <v>855566</v>
      </c>
      <c r="P21" s="2643">
        <v>1293349</v>
      </c>
      <c r="Q21" s="2643">
        <v>1577561</v>
      </c>
      <c r="R21" s="2643">
        <v>1515329</v>
      </c>
      <c r="S21" s="2643">
        <v>1387584</v>
      </c>
      <c r="T21" s="2643">
        <v>1649397</v>
      </c>
      <c r="U21" s="2643">
        <v>1918526</v>
      </c>
      <c r="V21" s="2638">
        <v>1782363</v>
      </c>
      <c r="W21" s="2638">
        <v>2307904</v>
      </c>
      <c r="X21" s="2638">
        <v>2723586</v>
      </c>
      <c r="Y21" s="2638">
        <v>3071843</v>
      </c>
      <c r="Z21" s="2638">
        <v>3440573</v>
      </c>
      <c r="AA21" s="2638">
        <v>4281994</v>
      </c>
      <c r="AB21" s="2644">
        <v>4672056</v>
      </c>
      <c r="AC21" s="2641">
        <v>5205804</v>
      </c>
      <c r="AD21" s="2643">
        <v>4770249</v>
      </c>
      <c r="AE21" s="2643">
        <v>4612307</v>
      </c>
      <c r="AF21" s="2643">
        <v>5109631</v>
      </c>
      <c r="AG21" s="2643">
        <v>5618826</v>
      </c>
      <c r="AH21" s="2643">
        <v>5782265</v>
      </c>
      <c r="AI21" s="2643">
        <v>6750582</v>
      </c>
      <c r="AJ21" s="2643">
        <v>7644791</v>
      </c>
      <c r="AK21" s="2643">
        <v>8587224</v>
      </c>
      <c r="AL21" s="2643">
        <v>9509249</v>
      </c>
      <c r="AM21" s="2643">
        <v>9766216</v>
      </c>
      <c r="AN21" s="2643">
        <v>11257388</v>
      </c>
      <c r="AO21" s="2638">
        <v>11799175</v>
      </c>
      <c r="AP21" s="2638">
        <v>11883100</v>
      </c>
      <c r="AQ21" s="2638">
        <v>8729939</v>
      </c>
      <c r="AR21" s="2638">
        <v>11252394</v>
      </c>
      <c r="AS21" s="2638">
        <v>12586268</v>
      </c>
      <c r="AT21" s="2638">
        <v>13157762</v>
      </c>
      <c r="AU21" s="2638">
        <v>14291877</v>
      </c>
      <c r="AV21" s="2638">
        <v>16103164</v>
      </c>
      <c r="AW21" s="2638">
        <v>17639565</v>
      </c>
      <c r="AX21" s="2638">
        <v>19820220</v>
      </c>
      <c r="AY21" s="2638">
        <v>20825615</v>
      </c>
      <c r="AZ21" s="2638">
        <v>22934627</v>
      </c>
      <c r="BA21" s="2638">
        <v>21575152</v>
      </c>
      <c r="BB21" s="2638">
        <v>20497044.420000002</v>
      </c>
      <c r="BC21" s="2638">
        <v>19311445</v>
      </c>
      <c r="BD21" s="2638">
        <v>23342684</v>
      </c>
      <c r="BE21" s="2638">
        <v>24517076</v>
      </c>
      <c r="BF21" s="2645">
        <v>26306975</v>
      </c>
      <c r="BG21" s="2645">
        <v>27022715</v>
      </c>
      <c r="BH21" s="2645">
        <v>21095164</v>
      </c>
      <c r="BI21" s="2645">
        <v>33756696</v>
      </c>
      <c r="BJ21" s="2645">
        <v>35146038</v>
      </c>
      <c r="BK21" s="2645">
        <v>40236413</v>
      </c>
      <c r="BL21" s="2645">
        <v>40928768</v>
      </c>
      <c r="BM21" s="2645">
        <v>41087808</v>
      </c>
      <c r="BN21" s="2640">
        <v>37356467</v>
      </c>
      <c r="BO21" s="2640">
        <v>36492296</v>
      </c>
      <c r="BP21" s="2640">
        <v>42156224</v>
      </c>
      <c r="BQ21" s="2640">
        <v>47336276</v>
      </c>
      <c r="BR21" s="2640">
        <v>46234541</v>
      </c>
      <c r="BS21" s="2640">
        <v>49027228</v>
      </c>
      <c r="BT21" s="2640">
        <v>54643660</v>
      </c>
    </row>
    <row r="22" spans="2:72" ht="20.100000000000001" customHeight="1">
      <c r="B22" s="2642" t="s">
        <v>2305</v>
      </c>
      <c r="C22" s="2646" t="s">
        <v>62</v>
      </c>
      <c r="D22" s="2638">
        <v>532911</v>
      </c>
      <c r="E22" s="2638">
        <v>314110</v>
      </c>
      <c r="F22" s="2638">
        <v>586731</v>
      </c>
      <c r="G22" s="2638">
        <v>668319</v>
      </c>
      <c r="H22" s="2638">
        <v>690259</v>
      </c>
      <c r="I22" s="2638">
        <v>734376</v>
      </c>
      <c r="J22" s="2638">
        <v>757424</v>
      </c>
      <c r="K22" s="2638">
        <v>813330</v>
      </c>
      <c r="L22" s="2638">
        <v>871488</v>
      </c>
      <c r="M22" s="2643">
        <v>608704</v>
      </c>
      <c r="N22" s="2643">
        <v>334154</v>
      </c>
      <c r="O22" s="2643">
        <v>635599</v>
      </c>
      <c r="P22" s="2643">
        <v>837266</v>
      </c>
      <c r="Q22" s="2643">
        <v>898947</v>
      </c>
      <c r="R22" s="2643">
        <v>1063020</v>
      </c>
      <c r="S22" s="2643">
        <v>947928</v>
      </c>
      <c r="T22" s="2643">
        <v>835845</v>
      </c>
      <c r="U22" s="2643">
        <v>995037</v>
      </c>
      <c r="V22" s="2638">
        <v>814400</v>
      </c>
      <c r="W22" s="2638">
        <v>924476</v>
      </c>
      <c r="X22" s="2638">
        <v>1045301</v>
      </c>
      <c r="Y22" s="2638">
        <v>1121020</v>
      </c>
      <c r="Z22" s="2638">
        <v>1116243</v>
      </c>
      <c r="AA22" s="2638">
        <v>1173548</v>
      </c>
      <c r="AB22" s="2644">
        <v>1179355</v>
      </c>
      <c r="AC22" s="2641">
        <v>1132460</v>
      </c>
      <c r="AD22" s="2643">
        <v>1236424</v>
      </c>
      <c r="AE22" s="2643">
        <v>968633</v>
      </c>
      <c r="AF22" s="2643">
        <v>892611</v>
      </c>
      <c r="AG22" s="2643">
        <v>1002294</v>
      </c>
      <c r="AH22" s="2643">
        <v>825706</v>
      </c>
      <c r="AI22" s="2643">
        <v>967753</v>
      </c>
      <c r="AJ22" s="2643">
        <v>983109</v>
      </c>
      <c r="AK22" s="2643">
        <v>1057927</v>
      </c>
      <c r="AL22" s="2643">
        <v>1034441</v>
      </c>
      <c r="AM22" s="2643">
        <v>1035206</v>
      </c>
      <c r="AN22" s="2643">
        <v>989427</v>
      </c>
      <c r="AO22" s="2638">
        <v>1003742</v>
      </c>
      <c r="AP22" s="2638">
        <v>1072356</v>
      </c>
      <c r="AQ22" s="2638">
        <v>1091419</v>
      </c>
      <c r="AR22" s="2638">
        <v>935239</v>
      </c>
      <c r="AS22" s="2638">
        <v>993646</v>
      </c>
      <c r="AT22" s="2638">
        <v>931189</v>
      </c>
      <c r="AU22" s="2638">
        <v>969145</v>
      </c>
      <c r="AV22" s="2638">
        <v>1012815</v>
      </c>
      <c r="AW22" s="2638">
        <v>1045993</v>
      </c>
      <c r="AX22" s="2638">
        <v>1058154</v>
      </c>
      <c r="AY22" s="2638">
        <v>1068417</v>
      </c>
      <c r="AZ22" s="2638">
        <v>1112479</v>
      </c>
      <c r="BA22" s="2638">
        <v>1112900</v>
      </c>
      <c r="BB22" s="2638">
        <v>1144819</v>
      </c>
      <c r="BC22" s="2638">
        <v>1025058</v>
      </c>
      <c r="BD22" s="2638">
        <v>1039678</v>
      </c>
      <c r="BE22" s="2638">
        <v>999938</v>
      </c>
      <c r="BF22" s="2645">
        <v>761019</v>
      </c>
      <c r="BG22" s="2645">
        <v>976241</v>
      </c>
      <c r="BH22" s="2645">
        <v>1056472</v>
      </c>
      <c r="BI22" s="2645">
        <v>1204640</v>
      </c>
      <c r="BJ22" s="2645">
        <v>1086728</v>
      </c>
      <c r="BK22" s="2645">
        <v>1136419</v>
      </c>
      <c r="BL22" s="2645">
        <v>1150156</v>
      </c>
      <c r="BM22" s="2645">
        <v>780418</v>
      </c>
      <c r="BN22" s="2640">
        <v>835310</v>
      </c>
      <c r="BO22" s="2640">
        <v>722394</v>
      </c>
      <c r="BP22" s="2640">
        <v>681453</v>
      </c>
      <c r="BQ22" s="2640">
        <v>726613</v>
      </c>
      <c r="BR22" s="2640">
        <v>700024</v>
      </c>
      <c r="BS22" s="2640">
        <v>679747</v>
      </c>
      <c r="BT22" s="2640">
        <v>710025</v>
      </c>
    </row>
    <row r="23" spans="2:72" ht="20.100000000000001" customHeight="1">
      <c r="B23" s="2642" t="s">
        <v>2306</v>
      </c>
      <c r="C23" s="2646" t="s">
        <v>62</v>
      </c>
      <c r="D23" s="2638">
        <v>168627</v>
      </c>
      <c r="E23" s="2638">
        <v>87007</v>
      </c>
      <c r="F23" s="2638">
        <v>113052</v>
      </c>
      <c r="G23" s="2638">
        <v>112706</v>
      </c>
      <c r="H23" s="2638">
        <v>108459</v>
      </c>
      <c r="I23" s="2638">
        <v>120013</v>
      </c>
      <c r="J23" s="2638">
        <v>127233</v>
      </c>
      <c r="K23" s="2638">
        <v>130202</v>
      </c>
      <c r="L23" s="2638">
        <v>173657</v>
      </c>
      <c r="M23" s="2643">
        <v>113680</v>
      </c>
      <c r="N23" s="2643">
        <v>38613</v>
      </c>
      <c r="O23" s="2643">
        <v>52115</v>
      </c>
      <c r="P23" s="2643">
        <v>67891</v>
      </c>
      <c r="Q23" s="2643">
        <v>66137</v>
      </c>
      <c r="R23" s="2643">
        <v>76357</v>
      </c>
      <c r="S23" s="2643">
        <v>76878</v>
      </c>
      <c r="T23" s="2643">
        <v>60510</v>
      </c>
      <c r="U23" s="2643">
        <v>71666</v>
      </c>
      <c r="V23" s="2638">
        <v>72503</v>
      </c>
      <c r="W23" s="2638">
        <v>62817</v>
      </c>
      <c r="X23" s="2638">
        <v>64406</v>
      </c>
      <c r="Y23" s="2638">
        <v>68939</v>
      </c>
      <c r="Z23" s="2638">
        <v>62347</v>
      </c>
      <c r="AA23" s="2638">
        <v>68944</v>
      </c>
      <c r="AB23" s="2644">
        <v>71924</v>
      </c>
      <c r="AC23" s="2641">
        <v>75863</v>
      </c>
      <c r="AD23" s="2643">
        <v>73282</v>
      </c>
      <c r="AE23" s="2643">
        <v>100458</v>
      </c>
      <c r="AF23" s="2643">
        <v>76811</v>
      </c>
      <c r="AG23" s="2643">
        <v>81501</v>
      </c>
      <c r="AH23" s="2643">
        <v>76511</v>
      </c>
      <c r="AI23" s="2643">
        <v>79465</v>
      </c>
      <c r="AJ23" s="2643">
        <v>82759</v>
      </c>
      <c r="AK23" s="2643">
        <v>81286</v>
      </c>
      <c r="AL23" s="2643">
        <v>95766</v>
      </c>
      <c r="AM23" s="2643">
        <v>94509</v>
      </c>
      <c r="AN23" s="2643">
        <v>108071</v>
      </c>
      <c r="AO23" s="2638">
        <v>105286</v>
      </c>
      <c r="AP23" s="2638">
        <v>123750</v>
      </c>
      <c r="AQ23" s="2638">
        <v>101846</v>
      </c>
      <c r="AR23" s="2638">
        <v>125170</v>
      </c>
      <c r="AS23" s="2638">
        <v>112993</v>
      </c>
      <c r="AT23" s="2638">
        <v>126870</v>
      </c>
      <c r="AU23" s="2638">
        <v>121499</v>
      </c>
      <c r="AV23" s="2638">
        <v>124497</v>
      </c>
      <c r="AW23" s="2638">
        <v>135972</v>
      </c>
      <c r="AX23" s="2638">
        <v>142365</v>
      </c>
      <c r="AY23" s="2638">
        <v>145977</v>
      </c>
      <c r="AZ23" s="2638">
        <v>150292</v>
      </c>
      <c r="BA23" s="2638">
        <v>157573</v>
      </c>
      <c r="BB23" s="2638">
        <v>151941</v>
      </c>
      <c r="BC23" s="2638">
        <v>159070</v>
      </c>
      <c r="BD23" s="2638">
        <v>177912</v>
      </c>
      <c r="BE23" s="2638">
        <v>167333</v>
      </c>
      <c r="BF23" s="2645">
        <v>169193</v>
      </c>
      <c r="BG23" s="2645">
        <v>166503</v>
      </c>
      <c r="BH23" s="2645">
        <v>187505</v>
      </c>
      <c r="BI23" s="2645">
        <v>180273</v>
      </c>
      <c r="BJ23" s="2645">
        <v>199334</v>
      </c>
      <c r="BK23" s="2645">
        <v>196326</v>
      </c>
      <c r="BL23" s="2645">
        <v>214812</v>
      </c>
      <c r="BM23" s="2645">
        <v>185301</v>
      </c>
      <c r="BN23" s="2640">
        <v>196187</v>
      </c>
      <c r="BO23" s="2640">
        <v>183821</v>
      </c>
      <c r="BP23" s="2640">
        <v>204419</v>
      </c>
      <c r="BQ23" s="2640">
        <v>206352</v>
      </c>
      <c r="BR23" s="2640">
        <v>210579</v>
      </c>
      <c r="BS23" s="2640">
        <v>198088</v>
      </c>
      <c r="BT23" s="2640">
        <v>248631</v>
      </c>
    </row>
    <row r="24" spans="2:72" ht="20.100000000000001" customHeight="1" thickBot="1">
      <c r="B24" s="2647" t="s">
        <v>2307</v>
      </c>
      <c r="C24" s="2648"/>
      <c r="D24" s="2649"/>
      <c r="E24" s="2649"/>
      <c r="F24" s="2649"/>
      <c r="G24" s="2649"/>
      <c r="H24" s="2649"/>
      <c r="I24" s="2649"/>
      <c r="J24" s="2649"/>
      <c r="K24" s="2649"/>
      <c r="L24" s="2649"/>
      <c r="M24" s="2650"/>
      <c r="N24" s="2650"/>
      <c r="O24" s="2650"/>
      <c r="P24" s="2650"/>
      <c r="Q24" s="2650"/>
      <c r="R24" s="2650"/>
      <c r="S24" s="2650"/>
      <c r="T24" s="2650"/>
      <c r="U24" s="2650"/>
      <c r="V24" s="2649"/>
      <c r="W24" s="2649"/>
      <c r="X24" s="2649"/>
      <c r="Y24" s="2649"/>
      <c r="Z24" s="2649"/>
      <c r="AA24" s="2649"/>
      <c r="AB24" s="2651"/>
      <c r="AC24" s="2652"/>
      <c r="AD24" s="2650"/>
      <c r="AE24" s="2650"/>
      <c r="AF24" s="2650"/>
      <c r="AG24" s="2650"/>
      <c r="AH24" s="2650"/>
      <c r="AI24" s="2650"/>
      <c r="AJ24" s="2650"/>
      <c r="AK24" s="2650"/>
      <c r="AL24" s="2650"/>
      <c r="AM24" s="2650"/>
      <c r="AN24" s="2650"/>
      <c r="AO24" s="2649"/>
      <c r="AP24" s="2649"/>
      <c r="AQ24" s="2649"/>
      <c r="AR24" s="2649"/>
      <c r="AS24" s="2649"/>
      <c r="AT24" s="2649"/>
      <c r="AU24" s="2649"/>
      <c r="AV24" s="2649"/>
      <c r="AW24" s="2649"/>
      <c r="AX24" s="2649"/>
      <c r="AY24" s="2649"/>
      <c r="AZ24" s="2649"/>
      <c r="BA24" s="2649"/>
      <c r="BB24" s="2649">
        <v>43906</v>
      </c>
      <c r="BC24" s="2649">
        <v>50455</v>
      </c>
      <c r="BD24" s="2649">
        <v>56712</v>
      </c>
      <c r="BE24" s="2649">
        <v>89186</v>
      </c>
      <c r="BF24" s="2653">
        <v>73601</v>
      </c>
      <c r="BG24" s="2653">
        <v>81179</v>
      </c>
      <c r="BH24" s="2653">
        <v>101283</v>
      </c>
      <c r="BI24" s="2653">
        <v>116129</v>
      </c>
      <c r="BJ24" s="2653">
        <v>150228</v>
      </c>
      <c r="BK24" s="2653">
        <v>155304</v>
      </c>
      <c r="BL24" s="2653">
        <v>133107</v>
      </c>
      <c r="BM24" s="2653">
        <v>135392</v>
      </c>
      <c r="BN24" s="2654">
        <v>108710</v>
      </c>
      <c r="BO24" s="2654">
        <v>141454</v>
      </c>
      <c r="BP24" s="2654">
        <v>160553</v>
      </c>
      <c r="BQ24" s="2654">
        <v>267523</v>
      </c>
      <c r="BR24" s="2654">
        <v>203528</v>
      </c>
      <c r="BS24" s="2654">
        <v>204606</v>
      </c>
      <c r="BT24" s="2654">
        <v>282844</v>
      </c>
    </row>
    <row r="25" spans="2:72" ht="20.100000000000001" customHeight="1" thickTop="1">
      <c r="B25" s="2655"/>
      <c r="C25" s="2656"/>
      <c r="D25" s="2641"/>
      <c r="E25" s="2641"/>
      <c r="F25" s="2641"/>
      <c r="G25" s="2641"/>
      <c r="H25" s="2641"/>
      <c r="I25" s="2641"/>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1"/>
      <c r="AJ25" s="2641"/>
      <c r="AK25" s="2641"/>
      <c r="AL25" s="2641"/>
      <c r="AM25" s="2641"/>
      <c r="AN25" s="2641"/>
      <c r="AO25" s="2641"/>
      <c r="AP25" s="2641"/>
      <c r="AQ25" s="2641"/>
      <c r="AR25" s="2641"/>
      <c r="AS25" s="2641"/>
      <c r="AT25" s="2641"/>
      <c r="AU25" s="2641"/>
      <c r="AV25" s="2641"/>
      <c r="AW25" s="2641"/>
      <c r="AX25" s="2641"/>
      <c r="AY25" s="2641"/>
      <c r="AZ25" s="2641"/>
      <c r="BA25" s="2641"/>
      <c r="BB25" s="2641"/>
      <c r="BC25" s="2641"/>
      <c r="BD25" s="2641"/>
      <c r="BE25" s="2641"/>
      <c r="BF25" s="2641"/>
      <c r="BG25" s="2641"/>
      <c r="BH25" s="2641"/>
      <c r="BI25" s="2641"/>
      <c r="BJ25" s="2641"/>
      <c r="BK25" s="2641"/>
      <c r="BL25" s="2641"/>
      <c r="BM25" s="2641"/>
      <c r="BN25" s="2641"/>
      <c r="BO25" s="2641"/>
      <c r="BP25" s="2641"/>
      <c r="BQ25" s="2641"/>
      <c r="BR25" s="2641"/>
      <c r="BS25" s="2657"/>
      <c r="BT25" s="2641"/>
    </row>
    <row r="26" spans="2:72" ht="20.100000000000001" customHeight="1" thickBot="1">
      <c r="B26" s="2655"/>
      <c r="C26" s="2656"/>
      <c r="D26" s="2641"/>
      <c r="E26" s="2641"/>
      <c r="F26" s="2641"/>
      <c r="G26" s="2641"/>
      <c r="H26" s="2641"/>
      <c r="I26" s="2641"/>
      <c r="J26" s="2641"/>
      <c r="K26" s="2641"/>
      <c r="L26" s="2641"/>
    </row>
    <row r="27" spans="2:72" ht="20.100000000000001" customHeight="1" thickTop="1">
      <c r="B27" s="3522" t="s">
        <v>354</v>
      </c>
      <c r="C27" s="3525" t="s">
        <v>2308</v>
      </c>
      <c r="D27" s="3526"/>
      <c r="E27" s="3526"/>
      <c r="F27" s="3526"/>
      <c r="G27" s="3526"/>
      <c r="H27" s="3526"/>
      <c r="I27" s="3526"/>
      <c r="J27" s="3526"/>
      <c r="K27" s="3526"/>
      <c r="L27" s="3526"/>
      <c r="M27" s="3526"/>
      <c r="N27" s="3526"/>
      <c r="O27" s="3526"/>
      <c r="P27" s="3526"/>
      <c r="Q27" s="3526"/>
      <c r="R27" s="3526"/>
      <c r="S27" s="3526"/>
      <c r="T27" s="3526"/>
      <c r="U27" s="3526"/>
      <c r="V27" s="3526"/>
      <c r="W27" s="3526"/>
      <c r="X27" s="3526"/>
      <c r="Y27" s="3526"/>
      <c r="Z27" s="3526"/>
      <c r="AA27" s="3526"/>
      <c r="AB27" s="3526"/>
      <c r="AC27" s="3526"/>
      <c r="AD27" s="3526"/>
      <c r="AE27" s="3526"/>
      <c r="AF27" s="3526"/>
      <c r="AG27" s="3526"/>
      <c r="AH27" s="3526"/>
      <c r="AI27" s="3526"/>
      <c r="AJ27" s="3526"/>
      <c r="AK27" s="3526"/>
      <c r="AL27" s="3526"/>
      <c r="AM27" s="3526"/>
      <c r="AN27" s="3526"/>
      <c r="AO27" s="3526"/>
      <c r="AP27" s="3526"/>
      <c r="AQ27" s="3526"/>
      <c r="AR27" s="3526"/>
      <c r="AS27" s="3526"/>
      <c r="AT27" s="3526"/>
      <c r="AU27" s="3526"/>
      <c r="AV27" s="3526"/>
      <c r="AW27" s="3526"/>
      <c r="AX27" s="3526"/>
      <c r="AY27" s="3526"/>
      <c r="AZ27" s="3526"/>
      <c r="BA27" s="3526"/>
      <c r="BB27" s="3526"/>
      <c r="BC27" s="3526"/>
      <c r="BD27" s="3526"/>
      <c r="BE27" s="3526"/>
      <c r="BF27" s="3526"/>
      <c r="BG27" s="3526"/>
      <c r="BH27" s="3526"/>
      <c r="BI27" s="3526"/>
      <c r="BJ27" s="3526"/>
      <c r="BK27" s="3526"/>
      <c r="BL27" s="3526"/>
      <c r="BM27" s="3526"/>
      <c r="BN27" s="3526"/>
      <c r="BO27" s="3526"/>
      <c r="BP27" s="3526"/>
      <c r="BQ27" s="3526"/>
      <c r="BR27" s="3526"/>
      <c r="BS27" s="3526"/>
      <c r="BT27" s="2626"/>
    </row>
    <row r="28" spans="2:72" ht="18.75" customHeight="1">
      <c r="B28" s="3523"/>
      <c r="C28" s="3527" t="s">
        <v>119</v>
      </c>
      <c r="D28" s="3528"/>
      <c r="E28" s="3528"/>
      <c r="F28" s="3528"/>
      <c r="G28" s="3528"/>
      <c r="H28" s="3528"/>
      <c r="I28" s="3528"/>
      <c r="J28" s="3528"/>
      <c r="K28" s="3528"/>
      <c r="L28" s="3528"/>
      <c r="M28" s="3528"/>
      <c r="N28" s="3528"/>
      <c r="O28" s="3528"/>
      <c r="P28" s="3528"/>
      <c r="Q28" s="3528"/>
      <c r="R28" s="3528"/>
      <c r="S28" s="3528"/>
      <c r="T28" s="3528"/>
      <c r="U28" s="3528"/>
      <c r="V28" s="3528"/>
      <c r="W28" s="3528"/>
      <c r="X28" s="3528"/>
      <c r="Y28" s="3528"/>
      <c r="Z28" s="3528"/>
      <c r="AA28" s="3528"/>
      <c r="AB28" s="3528"/>
      <c r="AC28" s="3528"/>
      <c r="AD28" s="3528"/>
      <c r="AE28" s="3528"/>
      <c r="AF28" s="3528"/>
      <c r="AG28" s="3528"/>
      <c r="AH28" s="3528"/>
      <c r="AI28" s="3528"/>
      <c r="AJ28" s="3528"/>
      <c r="AK28" s="3528"/>
      <c r="AL28" s="3528"/>
      <c r="AM28" s="3528"/>
      <c r="AN28" s="3528"/>
      <c r="AO28" s="3528"/>
      <c r="AP28" s="3528"/>
      <c r="AQ28" s="3528"/>
      <c r="AR28" s="3528"/>
      <c r="AS28" s="3528"/>
      <c r="AT28" s="3528"/>
      <c r="AU28" s="3528"/>
      <c r="AV28" s="3528"/>
      <c r="AW28" s="3528"/>
      <c r="AX28" s="3528"/>
      <c r="AY28" s="3528"/>
      <c r="AZ28" s="3528"/>
      <c r="BA28" s="3528"/>
      <c r="BB28" s="3528"/>
      <c r="BC28" s="3528"/>
      <c r="BD28" s="3528"/>
      <c r="BE28" s="3528"/>
      <c r="BF28" s="3528"/>
      <c r="BG28" s="3528"/>
      <c r="BH28" s="3528"/>
      <c r="BI28" s="3528"/>
      <c r="BJ28" s="3528"/>
      <c r="BK28" s="3528"/>
      <c r="BL28" s="3528"/>
      <c r="BM28" s="3528"/>
      <c r="BN28" s="3528"/>
      <c r="BO28" s="3528"/>
      <c r="BP28" s="3528"/>
      <c r="BQ28" s="3528"/>
      <c r="BR28" s="3528"/>
      <c r="BS28" s="3528"/>
      <c r="BT28" s="2627"/>
    </row>
    <row r="29" spans="2:72" ht="18.75" customHeight="1">
      <c r="B29" s="3523"/>
      <c r="C29" s="2628" t="s">
        <v>60</v>
      </c>
      <c r="D29" s="3529" t="s">
        <v>61</v>
      </c>
      <c r="E29" s="3529"/>
      <c r="F29" s="3529"/>
      <c r="G29" s="3529"/>
      <c r="H29" s="3529"/>
      <c r="I29" s="3529"/>
      <c r="J29" s="3529"/>
      <c r="K29" s="3529"/>
      <c r="L29" s="3529"/>
      <c r="M29" s="3529"/>
      <c r="N29" s="3529"/>
      <c r="O29" s="3529"/>
      <c r="P29" s="3530" t="s">
        <v>131</v>
      </c>
      <c r="Q29" s="3531"/>
      <c r="R29" s="3531"/>
      <c r="S29" s="3531"/>
      <c r="T29" s="3531"/>
      <c r="U29" s="3531"/>
      <c r="V29" s="3531"/>
      <c r="W29" s="3531"/>
      <c r="X29" s="3531"/>
      <c r="Y29" s="3531"/>
      <c r="Z29" s="3531"/>
      <c r="AA29" s="3532"/>
      <c r="AB29" s="3530" t="s">
        <v>142</v>
      </c>
      <c r="AC29" s="3531"/>
      <c r="AD29" s="3531"/>
      <c r="AE29" s="3531"/>
      <c r="AF29" s="3531"/>
      <c r="AG29" s="3531"/>
      <c r="AH29" s="3531"/>
      <c r="AI29" s="3531"/>
      <c r="AJ29" s="3531"/>
      <c r="AK29" s="3531"/>
      <c r="AL29" s="3531"/>
      <c r="AM29" s="3532"/>
      <c r="AN29" s="3530" t="s">
        <v>149</v>
      </c>
      <c r="AO29" s="3531"/>
      <c r="AP29" s="3531"/>
      <c r="AQ29" s="3531"/>
      <c r="AR29" s="3531"/>
      <c r="AS29" s="3531"/>
      <c r="AT29" s="3531"/>
      <c r="AU29" s="3531"/>
      <c r="AV29" s="3531"/>
      <c r="AW29" s="3531"/>
      <c r="AX29" s="3531"/>
      <c r="AY29" s="3532"/>
      <c r="AZ29" s="3530" t="s">
        <v>299</v>
      </c>
      <c r="BA29" s="3531"/>
      <c r="BB29" s="3531"/>
      <c r="BC29" s="3531"/>
      <c r="BD29" s="3531"/>
      <c r="BE29" s="3531"/>
      <c r="BF29" s="3531"/>
      <c r="BG29" s="3531"/>
      <c r="BH29" s="3531"/>
      <c r="BI29" s="3531"/>
      <c r="BJ29" s="3531"/>
      <c r="BK29" s="3532"/>
      <c r="BL29" s="3529" t="s">
        <v>312</v>
      </c>
      <c r="BM29" s="3529"/>
      <c r="BN29" s="3529"/>
      <c r="BO29" s="3529"/>
      <c r="BP29" s="3529"/>
      <c r="BQ29" s="3529"/>
      <c r="BR29" s="3529"/>
      <c r="BS29" s="3529"/>
      <c r="BT29" s="3529"/>
    </row>
    <row r="30" spans="2:72" ht="30" customHeight="1">
      <c r="B30" s="3524"/>
      <c r="C30" s="2629" t="s">
        <v>358</v>
      </c>
      <c r="D30" s="2629" t="s">
        <v>359</v>
      </c>
      <c r="E30" s="2629" t="s">
        <v>360</v>
      </c>
      <c r="F30" s="2629" t="s">
        <v>361</v>
      </c>
      <c r="G30" s="2629" t="s">
        <v>362</v>
      </c>
      <c r="H30" s="2629" t="s">
        <v>363</v>
      </c>
      <c r="I30" s="2629" t="s">
        <v>364</v>
      </c>
      <c r="J30" s="2629" t="s">
        <v>365</v>
      </c>
      <c r="K30" s="2629" t="s">
        <v>366</v>
      </c>
      <c r="L30" s="2629" t="s">
        <v>355</v>
      </c>
      <c r="M30" s="2629" t="s">
        <v>356</v>
      </c>
      <c r="N30" s="2629" t="s">
        <v>357</v>
      </c>
      <c r="O30" s="2629" t="s">
        <v>358</v>
      </c>
      <c r="P30" s="2629" t="s">
        <v>359</v>
      </c>
      <c r="Q30" s="2629" t="s">
        <v>360</v>
      </c>
      <c r="R30" s="2629" t="s">
        <v>361</v>
      </c>
      <c r="S30" s="2629" t="s">
        <v>362</v>
      </c>
      <c r="T30" s="2629" t="s">
        <v>363</v>
      </c>
      <c r="U30" s="2629" t="s">
        <v>364</v>
      </c>
      <c r="V30" s="2629" t="s">
        <v>365</v>
      </c>
      <c r="W30" s="2629" t="s">
        <v>366</v>
      </c>
      <c r="X30" s="2629" t="s">
        <v>355</v>
      </c>
      <c r="Y30" s="2629" t="s">
        <v>356</v>
      </c>
      <c r="Z30" s="2629" t="s">
        <v>357</v>
      </c>
      <c r="AA30" s="2629" t="s">
        <v>410</v>
      </c>
      <c r="AB30" s="2629" t="s">
        <v>409</v>
      </c>
      <c r="AC30" s="2629" t="s">
        <v>360</v>
      </c>
      <c r="AD30" s="2658" t="s">
        <v>361</v>
      </c>
      <c r="AE30" s="2629" t="s">
        <v>362</v>
      </c>
      <c r="AF30" s="2629" t="s">
        <v>363</v>
      </c>
      <c r="AG30" s="2629" t="s">
        <v>364</v>
      </c>
      <c r="AH30" s="2629" t="s">
        <v>365</v>
      </c>
      <c r="AI30" s="2631" t="s">
        <v>366</v>
      </c>
      <c r="AJ30" s="2631" t="s">
        <v>355</v>
      </c>
      <c r="AK30" s="2631" t="s">
        <v>356</v>
      </c>
      <c r="AL30" s="2631" t="s">
        <v>357</v>
      </c>
      <c r="AM30" s="2631" t="s">
        <v>410</v>
      </c>
      <c r="AN30" s="2631" t="s">
        <v>409</v>
      </c>
      <c r="AO30" s="2629" t="s">
        <v>360</v>
      </c>
      <c r="AP30" s="2629" t="s">
        <v>361</v>
      </c>
      <c r="AQ30" s="2629" t="s">
        <v>362</v>
      </c>
      <c r="AR30" s="2629" t="s">
        <v>363</v>
      </c>
      <c r="AS30" s="2629" t="s">
        <v>364</v>
      </c>
      <c r="AT30" s="2629" t="s">
        <v>365</v>
      </c>
      <c r="AU30" s="2629" t="s">
        <v>366</v>
      </c>
      <c r="AV30" s="2629" t="s">
        <v>355</v>
      </c>
      <c r="AW30" s="2629" t="s">
        <v>356</v>
      </c>
      <c r="AX30" s="2629" t="s">
        <v>357</v>
      </c>
      <c r="AY30" s="2629" t="s">
        <v>410</v>
      </c>
      <c r="AZ30" s="2629" t="s">
        <v>409</v>
      </c>
      <c r="BA30" s="2629" t="s">
        <v>360</v>
      </c>
      <c r="BB30" s="2629" t="s">
        <v>361</v>
      </c>
      <c r="BC30" s="2629" t="s">
        <v>362</v>
      </c>
      <c r="BD30" s="2629" t="s">
        <v>363</v>
      </c>
      <c r="BE30" s="2629" t="s">
        <v>364</v>
      </c>
      <c r="BF30" s="2629" t="s">
        <v>365</v>
      </c>
      <c r="BG30" s="2629" t="s">
        <v>366</v>
      </c>
      <c r="BH30" s="2629" t="s">
        <v>355</v>
      </c>
      <c r="BI30" s="2629" t="s">
        <v>356</v>
      </c>
      <c r="BJ30" s="2629" t="s">
        <v>2289</v>
      </c>
      <c r="BK30" s="2629" t="s">
        <v>2290</v>
      </c>
      <c r="BL30" s="2629" t="s">
        <v>409</v>
      </c>
      <c r="BM30" s="2629" t="s">
        <v>360</v>
      </c>
      <c r="BN30" s="2632" t="s">
        <v>361</v>
      </c>
      <c r="BO30" s="2632" t="s">
        <v>362</v>
      </c>
      <c r="BP30" s="2632" t="s">
        <v>363</v>
      </c>
      <c r="BQ30" s="2629" t="s">
        <v>364</v>
      </c>
      <c r="BR30" s="2629" t="s">
        <v>365</v>
      </c>
      <c r="BS30" s="2629" t="s">
        <v>2291</v>
      </c>
      <c r="BT30" s="2629" t="s">
        <v>2315</v>
      </c>
    </row>
    <row r="31" spans="2:72" ht="18.75" customHeight="1">
      <c r="B31" s="2633" t="s">
        <v>2292</v>
      </c>
      <c r="C31" s="2634">
        <v>1567959</v>
      </c>
      <c r="D31" s="2634">
        <v>1213870</v>
      </c>
      <c r="E31" s="2634">
        <v>835526</v>
      </c>
      <c r="F31" s="2634">
        <v>1406545</v>
      </c>
      <c r="G31" s="2634">
        <v>1108297</v>
      </c>
      <c r="H31" s="2659">
        <v>1304852.0098825842</v>
      </c>
      <c r="I31" s="2659">
        <v>1684030.8568340582</v>
      </c>
      <c r="J31" s="2659">
        <v>1701030.0663191599</v>
      </c>
      <c r="K31" s="2659">
        <v>1736328.9945078304</v>
      </c>
      <c r="L31" s="2659">
        <v>2177811.9935289375</v>
      </c>
      <c r="M31" s="2660">
        <v>1980869.5165976533</v>
      </c>
      <c r="N31" s="2660">
        <v>1900993.5843671977</v>
      </c>
      <c r="O31" s="2660">
        <v>3502057.1637262478</v>
      </c>
      <c r="P31" s="2660">
        <v>2126131.7251022947</v>
      </c>
      <c r="Q31" s="2660">
        <v>2494635.1038137698</v>
      </c>
      <c r="R31" s="2660">
        <v>3145711.3790160175</v>
      </c>
      <c r="S31" s="2660">
        <v>3642341.7885780307</v>
      </c>
      <c r="T31" s="2660">
        <v>3477630.2330778497</v>
      </c>
      <c r="U31" s="2660">
        <v>3680463.1902087247</v>
      </c>
      <c r="V31" s="2659">
        <v>3133117.0672811656</v>
      </c>
      <c r="W31" s="2659">
        <v>3692983.0460135443</v>
      </c>
      <c r="X31" s="2659">
        <v>4343588.6033924529</v>
      </c>
      <c r="Y31" s="2659">
        <v>3997680.3310901676</v>
      </c>
      <c r="Z31" s="2659">
        <v>4050679.8211321798</v>
      </c>
      <c r="AA31" s="2659">
        <v>4349056.0276332134</v>
      </c>
      <c r="AB31" s="2661">
        <v>4372006.9292815551</v>
      </c>
      <c r="AC31" s="2661">
        <v>3620751.6484319624</v>
      </c>
      <c r="AD31" s="2662">
        <v>3224481.8992560883</v>
      </c>
      <c r="AE31" s="2661">
        <v>2749056.7099818299</v>
      </c>
      <c r="AF31" s="2663">
        <v>2436540.7105624401</v>
      </c>
      <c r="AG31" s="2663">
        <v>2700157.150999215</v>
      </c>
      <c r="AH31" s="2663">
        <v>2295803.6213133126</v>
      </c>
      <c r="AI31" s="2663">
        <v>2287259.1440195693</v>
      </c>
      <c r="AJ31" s="2663">
        <v>2437404.0410753395</v>
      </c>
      <c r="AK31" s="2663">
        <v>2429909.8224287247</v>
      </c>
      <c r="AL31" s="2663">
        <v>2752673.743399038</v>
      </c>
      <c r="AM31" s="2663">
        <v>2983929.6014197911</v>
      </c>
      <c r="AN31" s="2663">
        <v>2868743.1705456036</v>
      </c>
      <c r="AO31" s="2659">
        <v>2185577.0112665505</v>
      </c>
      <c r="AP31" s="2659">
        <v>2759791.5655220654</v>
      </c>
      <c r="AQ31" s="2659">
        <v>2247494.7473248099</v>
      </c>
      <c r="AR31" s="2659">
        <v>2593151.7290488076</v>
      </c>
      <c r="AS31" s="2659">
        <v>2629048.1798272799</v>
      </c>
      <c r="AT31" s="2659">
        <v>2822861.2290905304</v>
      </c>
      <c r="AU31" s="2659">
        <v>3453747.3141813399</v>
      </c>
      <c r="AV31" s="2659">
        <v>3467334.8910509204</v>
      </c>
      <c r="AW31" s="2664">
        <v>3579782.2948949668</v>
      </c>
      <c r="AX31" s="2664">
        <v>3461535.73316871</v>
      </c>
      <c r="AY31" s="2664">
        <v>6451161.1913499003</v>
      </c>
      <c r="AZ31" s="2659">
        <v>10803021.53486779</v>
      </c>
      <c r="BA31" s="2659">
        <v>6412444.6858656695</v>
      </c>
      <c r="BB31" s="2659">
        <v>4681271.8720243005</v>
      </c>
      <c r="BC31" s="2659">
        <v>7819869.1388598792</v>
      </c>
      <c r="BD31" s="2659">
        <v>5294271.4142911807</v>
      </c>
      <c r="BE31" s="2659">
        <v>5301032.8364065895</v>
      </c>
      <c r="BF31" s="2659">
        <v>3856393</v>
      </c>
      <c r="BG31" s="2659">
        <v>4459381.10734942</v>
      </c>
      <c r="BH31" s="2659">
        <v>4704595.0654196003</v>
      </c>
      <c r="BI31" s="2659">
        <v>6108824.0968358703</v>
      </c>
      <c r="BJ31" s="2659">
        <v>6249746.66287803</v>
      </c>
      <c r="BK31" s="2659">
        <v>9210904.9671126213</v>
      </c>
      <c r="BL31" s="2659">
        <v>9313057.908794269</v>
      </c>
      <c r="BM31" s="2659">
        <v>8187257.2458606614</v>
      </c>
      <c r="BN31" s="2640">
        <v>14792709.355401941</v>
      </c>
      <c r="BO31" s="2640">
        <v>14646341.120179079</v>
      </c>
      <c r="BP31" s="2640">
        <v>13098947.129970413</v>
      </c>
      <c r="BQ31" s="2640">
        <v>11480955.426906049</v>
      </c>
      <c r="BR31" s="2640">
        <v>7693616.8873341102</v>
      </c>
      <c r="BS31" s="2640">
        <v>5315394.378293409</v>
      </c>
      <c r="BT31" s="2640">
        <v>6846188.1432937086</v>
      </c>
    </row>
    <row r="32" spans="2:72" ht="18.75" customHeight="1">
      <c r="B32" s="2642" t="s">
        <v>2293</v>
      </c>
      <c r="C32" s="2638">
        <v>54763</v>
      </c>
      <c r="D32" s="2638">
        <v>38393</v>
      </c>
      <c r="E32" s="2638">
        <v>32320</v>
      </c>
      <c r="F32" s="2638">
        <v>46785</v>
      </c>
      <c r="G32" s="2638">
        <v>55490</v>
      </c>
      <c r="H32" s="2664">
        <v>56255.945173239998</v>
      </c>
      <c r="I32" s="2664">
        <v>58768.90030583</v>
      </c>
      <c r="J32" s="2664">
        <v>60283.783158640013</v>
      </c>
      <c r="K32" s="2664">
        <v>60711.264339339999</v>
      </c>
      <c r="L32" s="2664">
        <v>70604.221380710005</v>
      </c>
      <c r="M32" s="2666">
        <v>58064.923720869992</v>
      </c>
      <c r="N32" s="2666">
        <v>46201.184868550001</v>
      </c>
      <c r="O32" s="2666">
        <v>64389.47</v>
      </c>
      <c r="P32" s="2666">
        <v>65377.273869009987</v>
      </c>
      <c r="Q32" s="2666">
        <v>70131.520660120004</v>
      </c>
      <c r="R32" s="2666">
        <v>76537.104360480007</v>
      </c>
      <c r="S32" s="2666">
        <v>62816.682657010009</v>
      </c>
      <c r="T32" s="2666">
        <v>59905.985870549986</v>
      </c>
      <c r="U32" s="2666">
        <v>69291.79041026003</v>
      </c>
      <c r="V32" s="2664">
        <v>62457.868628090007</v>
      </c>
      <c r="W32" s="2664">
        <v>69616.075609410007</v>
      </c>
      <c r="X32" s="2664">
        <v>73365.550796459982</v>
      </c>
      <c r="Y32" s="2664">
        <v>76634.45192811999</v>
      </c>
      <c r="Z32" s="2664">
        <v>74139.503708460004</v>
      </c>
      <c r="AA32" s="2664">
        <v>79458.27998276001</v>
      </c>
      <c r="AB32" s="2667">
        <v>73462.126742960012</v>
      </c>
      <c r="AC32" s="2667">
        <v>75745.528671889988</v>
      </c>
      <c r="AD32" s="2668">
        <v>88895.906036639994</v>
      </c>
      <c r="AE32" s="2667">
        <v>78275.113432329992</v>
      </c>
      <c r="AF32" s="2669">
        <v>75224.078791259992</v>
      </c>
      <c r="AG32" s="2669">
        <v>77845.762951750003</v>
      </c>
      <c r="AH32" s="2669">
        <v>77041.016929780017</v>
      </c>
      <c r="AI32" s="2669">
        <v>81733.656182530016</v>
      </c>
      <c r="AJ32" s="2669">
        <v>83036.383470490007</v>
      </c>
      <c r="AK32" s="2669">
        <v>83873.0352193</v>
      </c>
      <c r="AL32" s="2669">
        <v>86300.493648599979</v>
      </c>
      <c r="AM32" s="2669">
        <v>86964.340420040025</v>
      </c>
      <c r="AN32" s="2669">
        <v>81382.680954119991</v>
      </c>
      <c r="AO32" s="2664">
        <v>83384.142345780012</v>
      </c>
      <c r="AP32" s="2664">
        <v>96054.133028369994</v>
      </c>
      <c r="AQ32" s="2664">
        <v>92401</v>
      </c>
      <c r="AR32" s="2664">
        <v>80101.007990750004</v>
      </c>
      <c r="AS32" s="2664">
        <v>84421.510426199995</v>
      </c>
      <c r="AT32" s="2664">
        <v>86484.647345449994</v>
      </c>
      <c r="AU32" s="2664">
        <v>88069.82394454001</v>
      </c>
      <c r="AV32" s="2664">
        <v>89873.647626729988</v>
      </c>
      <c r="AW32" s="2664">
        <v>93404.003447210009</v>
      </c>
      <c r="AX32" s="2664">
        <v>91009.107367720004</v>
      </c>
      <c r="AY32" s="2664">
        <v>91261</v>
      </c>
      <c r="AZ32" s="2664">
        <v>87871.757559980004</v>
      </c>
      <c r="BA32" s="2664">
        <v>87611.132518330021</v>
      </c>
      <c r="BB32" s="2664">
        <v>103915.09490514998</v>
      </c>
      <c r="BC32" s="2664">
        <v>90565.694149759976</v>
      </c>
      <c r="BD32" s="2664">
        <v>86649.143862220022</v>
      </c>
      <c r="BE32" s="2664">
        <v>87519.961910719983</v>
      </c>
      <c r="BF32" s="2664">
        <v>86478</v>
      </c>
      <c r="BG32" s="2664">
        <v>87576.805643369997</v>
      </c>
      <c r="BH32" s="2664">
        <v>93845.380854449992</v>
      </c>
      <c r="BI32" s="2664">
        <v>95987.447739289986</v>
      </c>
      <c r="BJ32" s="2664">
        <v>87577.938720000006</v>
      </c>
      <c r="BK32" s="2664">
        <v>93111.045675329995</v>
      </c>
      <c r="BL32" s="2664">
        <v>83206.44042602001</v>
      </c>
      <c r="BM32" s="2664">
        <v>85017.074626840011</v>
      </c>
      <c r="BN32" s="2640">
        <v>98479.014122180015</v>
      </c>
      <c r="BO32" s="2640">
        <v>76716.887264710007</v>
      </c>
      <c r="BP32" s="2640">
        <v>74826.705151710004</v>
      </c>
      <c r="BQ32" s="2640">
        <v>76278.800000070012</v>
      </c>
      <c r="BR32" s="2640">
        <v>73069.771751499997</v>
      </c>
      <c r="BS32" s="2640">
        <v>73563.920391540014</v>
      </c>
      <c r="BT32" s="2640">
        <v>77748.881241570023</v>
      </c>
    </row>
    <row r="33" spans="2:72" ht="18.75" customHeight="1">
      <c r="B33" s="2642" t="s">
        <v>2294</v>
      </c>
      <c r="C33" s="2638">
        <v>792007</v>
      </c>
      <c r="D33" s="2638">
        <v>657113</v>
      </c>
      <c r="E33" s="2638">
        <v>402477</v>
      </c>
      <c r="F33" s="2638">
        <v>687075</v>
      </c>
      <c r="G33" s="2638">
        <v>545185</v>
      </c>
      <c r="H33" s="2664">
        <v>612782.44338182849</v>
      </c>
      <c r="I33" s="2664">
        <v>762766.4262246209</v>
      </c>
      <c r="J33" s="2664">
        <v>722283.64327156846</v>
      </c>
      <c r="K33" s="2664">
        <v>701807.93688469648</v>
      </c>
      <c r="L33" s="2664">
        <v>930788.90795401193</v>
      </c>
      <c r="M33" s="2666">
        <v>657310.8746883584</v>
      </c>
      <c r="N33" s="2666">
        <v>389071.18237222848</v>
      </c>
      <c r="O33" s="2666">
        <v>987787.72841720202</v>
      </c>
      <c r="P33" s="2666">
        <v>864738.57699545508</v>
      </c>
      <c r="Q33" s="2666">
        <v>766728.56914210448</v>
      </c>
      <c r="R33" s="2666">
        <v>832894.57636100892</v>
      </c>
      <c r="S33" s="2666">
        <v>702982.19484402949</v>
      </c>
      <c r="T33" s="2666">
        <v>736806.03849283792</v>
      </c>
      <c r="U33" s="2666">
        <v>765957.31859872316</v>
      </c>
      <c r="V33" s="2664">
        <v>641204.74677180953</v>
      </c>
      <c r="W33" s="2664">
        <v>698348.99232322501</v>
      </c>
      <c r="X33" s="2664">
        <v>726731.2078928781</v>
      </c>
      <c r="Y33" s="2664">
        <v>598535.09151989536</v>
      </c>
      <c r="Z33" s="2664">
        <v>588176.67666869564</v>
      </c>
      <c r="AA33" s="2664">
        <v>850649.44384770794</v>
      </c>
      <c r="AB33" s="2667">
        <v>579657.66478058952</v>
      </c>
      <c r="AC33" s="2667">
        <v>500308.82739615231</v>
      </c>
      <c r="AD33" s="2668">
        <v>501470.00000414025</v>
      </c>
      <c r="AE33" s="2667">
        <v>428304.78764725436</v>
      </c>
      <c r="AF33" s="2669">
        <v>439593.71377447271</v>
      </c>
      <c r="AG33" s="2669">
        <v>537947.14619250374</v>
      </c>
      <c r="AH33" s="2669">
        <v>474624.7292966395</v>
      </c>
      <c r="AI33" s="2669">
        <v>457817.31933169841</v>
      </c>
      <c r="AJ33" s="2669">
        <v>558862.90834692237</v>
      </c>
      <c r="AK33" s="2669">
        <v>469869.91688668873</v>
      </c>
      <c r="AL33" s="2669">
        <v>539954.35827405867</v>
      </c>
      <c r="AM33" s="2669">
        <v>718754.93598434387</v>
      </c>
      <c r="AN33" s="2669">
        <v>500591.41018357174</v>
      </c>
      <c r="AO33" s="2664">
        <v>404474.66795942717</v>
      </c>
      <c r="AP33" s="2664">
        <v>530404.18059197091</v>
      </c>
      <c r="AQ33" s="2664">
        <v>335528.54406177514</v>
      </c>
      <c r="AR33" s="2664">
        <v>458081.43899863219</v>
      </c>
      <c r="AS33" s="2664">
        <v>509066.32829328725</v>
      </c>
      <c r="AT33" s="2664">
        <v>479291.01575519872</v>
      </c>
      <c r="AU33" s="2664">
        <v>480505.11255688604</v>
      </c>
      <c r="AV33" s="2664">
        <v>511757.06313739269</v>
      </c>
      <c r="AW33" s="2664">
        <v>492516.17524420546</v>
      </c>
      <c r="AX33" s="2664">
        <v>524097.83891721541</v>
      </c>
      <c r="AY33" s="2664">
        <v>672755.38270653784</v>
      </c>
      <c r="AZ33" s="2664">
        <v>532311.0982606028</v>
      </c>
      <c r="BA33" s="2664">
        <v>471841.75129861163</v>
      </c>
      <c r="BB33" s="2664">
        <v>490115.13505026483</v>
      </c>
      <c r="BC33" s="2664">
        <v>439984.9769278632</v>
      </c>
      <c r="BD33" s="2664">
        <v>459745.26738096477</v>
      </c>
      <c r="BE33" s="2664">
        <v>534968.1096819744</v>
      </c>
      <c r="BF33" s="2664">
        <v>491219</v>
      </c>
      <c r="BG33" s="2664">
        <v>465104.01752642111</v>
      </c>
      <c r="BH33" s="2664">
        <v>549557.00241865683</v>
      </c>
      <c r="BI33" s="2664">
        <v>520338.31380329392</v>
      </c>
      <c r="BJ33" s="2664">
        <v>547056.32062800589</v>
      </c>
      <c r="BK33" s="2664">
        <v>787116.69906998891</v>
      </c>
      <c r="BL33" s="2664">
        <v>529659.13215637486</v>
      </c>
      <c r="BM33" s="2664">
        <v>464808.08960538433</v>
      </c>
      <c r="BN33" s="2640">
        <v>500893.30346060568</v>
      </c>
      <c r="BO33" s="2640">
        <v>426223.06305038766</v>
      </c>
      <c r="BP33" s="2640">
        <v>505576.37080352422</v>
      </c>
      <c r="BQ33" s="2640">
        <v>584357.77344226511</v>
      </c>
      <c r="BR33" s="2640">
        <v>531584.85599142045</v>
      </c>
      <c r="BS33" s="2640">
        <v>453243.23588580242</v>
      </c>
      <c r="BT33" s="2640">
        <v>640677.34438782372</v>
      </c>
    </row>
    <row r="34" spans="2:72" ht="18.75" customHeight="1">
      <c r="B34" s="2642" t="s">
        <v>2295</v>
      </c>
      <c r="C34" s="2638">
        <v>223651</v>
      </c>
      <c r="D34" s="2638">
        <v>156360</v>
      </c>
      <c r="E34" s="2638">
        <v>153073</v>
      </c>
      <c r="F34" s="2638">
        <v>234498</v>
      </c>
      <c r="G34" s="2638">
        <v>170810</v>
      </c>
      <c r="H34" s="2664">
        <v>200589.76748605468</v>
      </c>
      <c r="I34" s="2664">
        <v>242531.26915906195</v>
      </c>
      <c r="J34" s="2664">
        <v>202282.70032943261</v>
      </c>
      <c r="K34" s="2664">
        <v>179696.81582550201</v>
      </c>
      <c r="L34" s="2664">
        <v>211431.78852097897</v>
      </c>
      <c r="M34" s="2666">
        <v>173879.01892873418</v>
      </c>
      <c r="N34" s="2666">
        <v>144896.53271038242</v>
      </c>
      <c r="O34" s="2666">
        <v>299059.3867667914</v>
      </c>
      <c r="P34" s="2666">
        <v>160638.58069485778</v>
      </c>
      <c r="Q34" s="2666">
        <v>168955.53593699768</v>
      </c>
      <c r="R34" s="2666">
        <v>200036.83561331392</v>
      </c>
      <c r="S34" s="2666">
        <v>137610.06087858797</v>
      </c>
      <c r="T34" s="2666">
        <v>147891.69208181961</v>
      </c>
      <c r="U34" s="2666">
        <v>167793.49631119412</v>
      </c>
      <c r="V34" s="2664">
        <v>143206.5470457738</v>
      </c>
      <c r="W34" s="2664">
        <v>165340.44883093718</v>
      </c>
      <c r="X34" s="2664">
        <v>185070.05597653531</v>
      </c>
      <c r="Y34" s="2664">
        <v>147166.05847166662</v>
      </c>
      <c r="Z34" s="2664">
        <v>160580.52934521</v>
      </c>
      <c r="AA34" s="2664">
        <v>275751.56081131764</v>
      </c>
      <c r="AB34" s="2667">
        <v>109550.21048248508</v>
      </c>
      <c r="AC34" s="2667">
        <v>158118.47697759359</v>
      </c>
      <c r="AD34" s="2668">
        <v>172363.18382495048</v>
      </c>
      <c r="AE34" s="2667">
        <v>122865.1863961964</v>
      </c>
      <c r="AF34" s="2669">
        <v>153038.31165808681</v>
      </c>
      <c r="AG34" s="2669">
        <v>181004.82335393332</v>
      </c>
      <c r="AH34" s="2669">
        <v>171531.191927131</v>
      </c>
      <c r="AI34" s="2669">
        <v>159991.09891090658</v>
      </c>
      <c r="AJ34" s="2669">
        <v>195626.9671662648</v>
      </c>
      <c r="AK34" s="2669">
        <v>173748.2636738111</v>
      </c>
      <c r="AL34" s="2669">
        <v>214051.95873164362</v>
      </c>
      <c r="AM34" s="2669">
        <v>323815.6330621934</v>
      </c>
      <c r="AN34" s="2669">
        <v>131068.5447540968</v>
      </c>
      <c r="AO34" s="2664">
        <v>153919.75878474038</v>
      </c>
      <c r="AP34" s="2664">
        <v>227753.64614089209</v>
      </c>
      <c r="AQ34" s="2664">
        <v>133124.45346524881</v>
      </c>
      <c r="AR34" s="2664">
        <v>170847.647913489</v>
      </c>
      <c r="AS34" s="2664">
        <v>204296.14943950111</v>
      </c>
      <c r="AT34" s="2664">
        <v>198546.12850941264</v>
      </c>
      <c r="AU34" s="2664">
        <v>188165.93014236205</v>
      </c>
      <c r="AV34" s="2664">
        <v>211123.75624726305</v>
      </c>
      <c r="AW34" s="2664">
        <v>238113.22174366651</v>
      </c>
      <c r="AX34" s="2664">
        <v>218973.13481965594</v>
      </c>
      <c r="AY34" s="2664">
        <v>359990.76487740537</v>
      </c>
      <c r="AZ34" s="2664">
        <v>174064.89577978037</v>
      </c>
      <c r="BA34" s="2664">
        <v>204570.7271275353</v>
      </c>
      <c r="BB34" s="2664">
        <v>277971.21644080314</v>
      </c>
      <c r="BC34" s="2664">
        <v>163321.31159124698</v>
      </c>
      <c r="BD34" s="2664">
        <v>189784.84285645871</v>
      </c>
      <c r="BE34" s="2664">
        <v>231276.16906080468</v>
      </c>
      <c r="BF34" s="2664">
        <v>216065</v>
      </c>
      <c r="BG34" s="2664">
        <v>218285.730531204</v>
      </c>
      <c r="BH34" s="2664">
        <v>265409.56688882026</v>
      </c>
      <c r="BI34" s="2664">
        <v>244389.0967973131</v>
      </c>
      <c r="BJ34" s="2664">
        <v>257854.38993024139</v>
      </c>
      <c r="BK34" s="2664">
        <v>468240.45899603498</v>
      </c>
      <c r="BL34" s="2664">
        <v>198052.845467987</v>
      </c>
      <c r="BM34" s="2664">
        <v>219955.66270156097</v>
      </c>
      <c r="BN34" s="2640">
        <v>302696.42778627353</v>
      </c>
      <c r="BO34" s="2640">
        <v>203631.22088122208</v>
      </c>
      <c r="BP34" s="2640">
        <v>235421.52693789141</v>
      </c>
      <c r="BQ34" s="2640">
        <v>284002.39280117321</v>
      </c>
      <c r="BR34" s="2640">
        <v>263844.73173118068</v>
      </c>
      <c r="BS34" s="2640">
        <v>244451.64414958199</v>
      </c>
      <c r="BT34" s="2640">
        <v>350396.79089450277</v>
      </c>
    </row>
    <row r="35" spans="2:72" ht="18.75" customHeight="1">
      <c r="B35" s="2642" t="s">
        <v>2309</v>
      </c>
      <c r="C35" s="2638">
        <v>51306</v>
      </c>
      <c r="D35" s="2638">
        <v>47367</v>
      </c>
      <c r="E35" s="2638">
        <v>61958</v>
      </c>
      <c r="F35" s="2638">
        <v>88979</v>
      </c>
      <c r="G35" s="2638">
        <v>73594</v>
      </c>
      <c r="H35" s="2664">
        <v>90014.56304862001</v>
      </c>
      <c r="I35" s="2664">
        <v>100779.09969826</v>
      </c>
      <c r="J35" s="2664">
        <v>104394.37961484001</v>
      </c>
      <c r="K35" s="2664">
        <v>110571.98082275</v>
      </c>
      <c r="L35" s="2664">
        <v>141801.84983813998</v>
      </c>
      <c r="M35" s="2666">
        <v>141270.38580224002</v>
      </c>
      <c r="N35" s="2666">
        <v>158253.58153167</v>
      </c>
      <c r="O35" s="2666">
        <v>237758.39804640997</v>
      </c>
      <c r="P35" s="2666">
        <v>213375.46158616</v>
      </c>
      <c r="Q35" s="2666">
        <v>232542.99266162998</v>
      </c>
      <c r="R35" s="2666">
        <v>239147.61282903</v>
      </c>
      <c r="S35" s="2666">
        <v>203035.59937718001</v>
      </c>
      <c r="T35" s="2666">
        <v>228453.55364280002</v>
      </c>
      <c r="U35" s="2666">
        <v>247473.94310435996</v>
      </c>
      <c r="V35" s="2664">
        <v>236422.73577827998</v>
      </c>
      <c r="W35" s="2664">
        <v>273858.26205244998</v>
      </c>
      <c r="X35" s="2664">
        <v>291295.78588010999</v>
      </c>
      <c r="Y35" s="2664">
        <v>259389.66324304999</v>
      </c>
      <c r="Z35" s="2664">
        <v>287545.55052331998</v>
      </c>
      <c r="AA35" s="2664">
        <v>369222.95901408</v>
      </c>
      <c r="AB35" s="2667">
        <v>269140.17029652995</v>
      </c>
      <c r="AC35" s="2667">
        <v>292544.63241694</v>
      </c>
      <c r="AD35" s="2668">
        <v>307275.43726939999</v>
      </c>
      <c r="AE35" s="2667">
        <v>279892.76614679006</v>
      </c>
      <c r="AF35" s="2669">
        <v>298285.75580221997</v>
      </c>
      <c r="AG35" s="2669">
        <v>343315.50841608003</v>
      </c>
      <c r="AH35" s="2669">
        <v>328033.53866433003</v>
      </c>
      <c r="AI35" s="2669">
        <v>340016.66110984999</v>
      </c>
      <c r="AJ35" s="2669">
        <v>380936.30852409999</v>
      </c>
      <c r="AK35" s="2669">
        <v>359528.41112296999</v>
      </c>
      <c r="AL35" s="2669">
        <v>417205.85723629</v>
      </c>
      <c r="AM35" s="2669">
        <v>321519.08951498003</v>
      </c>
      <c r="AN35" s="2669">
        <v>285192.38328233</v>
      </c>
      <c r="AO35" s="2664">
        <v>264316.27189406002</v>
      </c>
      <c r="AP35" s="2664">
        <v>315231.37457900995</v>
      </c>
      <c r="AQ35" s="2664">
        <v>249342.03404744001</v>
      </c>
      <c r="AR35" s="2664">
        <v>294859.81821776001</v>
      </c>
      <c r="AS35" s="2664">
        <v>312567.30572460999</v>
      </c>
      <c r="AT35" s="2664">
        <v>317293.88953449001</v>
      </c>
      <c r="AU35" s="2664">
        <v>346100.92696926004</v>
      </c>
      <c r="AV35" s="2664">
        <v>359737.17854871001</v>
      </c>
      <c r="AW35" s="2664">
        <v>366774.64519290003</v>
      </c>
      <c r="AX35" s="2664">
        <v>390268.93243784999</v>
      </c>
      <c r="AY35" s="2664">
        <v>419225.83159481006</v>
      </c>
      <c r="AZ35" s="2664">
        <v>421428.29021200998</v>
      </c>
      <c r="BA35" s="2664">
        <v>399339.53015172004</v>
      </c>
      <c r="BB35" s="2664">
        <v>405628.59482448013</v>
      </c>
      <c r="BC35" s="2664">
        <v>371725.98381390003</v>
      </c>
      <c r="BD35" s="2664">
        <v>405038.58197563002</v>
      </c>
      <c r="BE35" s="2664">
        <v>410992.43437700003</v>
      </c>
      <c r="BF35" s="2664">
        <v>418149</v>
      </c>
      <c r="BG35" s="2664">
        <v>434371.45863966999</v>
      </c>
      <c r="BH35" s="2664">
        <v>470647.91167859011</v>
      </c>
      <c r="BI35" s="2664">
        <v>472663.71352637297</v>
      </c>
      <c r="BJ35" s="2664">
        <v>469018.93795260997</v>
      </c>
      <c r="BK35" s="2664">
        <v>562699.22536063707</v>
      </c>
      <c r="BL35" s="2664">
        <v>467480.46320077404</v>
      </c>
      <c r="BM35" s="2664">
        <v>443685.73852428602</v>
      </c>
      <c r="BN35" s="2640">
        <v>507934.88116641901</v>
      </c>
      <c r="BO35" s="2640">
        <v>430413.49351272697</v>
      </c>
      <c r="BP35" s="2640">
        <v>489328.52473921998</v>
      </c>
      <c r="BQ35" s="2640">
        <v>527638.65267081012</v>
      </c>
      <c r="BR35" s="2640">
        <v>535921.31551701995</v>
      </c>
      <c r="BS35" s="2640">
        <v>513010.76521766995</v>
      </c>
      <c r="BT35" s="2640">
        <v>614613.57209859986</v>
      </c>
    </row>
    <row r="36" spans="2:72" ht="18.75" customHeight="1">
      <c r="B36" s="2642" t="s">
        <v>2297</v>
      </c>
      <c r="C36" s="2638">
        <v>25894</v>
      </c>
      <c r="D36" s="2638">
        <v>41787</v>
      </c>
      <c r="E36" s="2638">
        <v>33667</v>
      </c>
      <c r="F36" s="2638">
        <v>49109</v>
      </c>
      <c r="G36" s="2638">
        <v>58472</v>
      </c>
      <c r="H36" s="2664">
        <v>58835.065821019998</v>
      </c>
      <c r="I36" s="2664">
        <v>61601.493285210017</v>
      </c>
      <c r="J36" s="2664">
        <v>63354.499693750011</v>
      </c>
      <c r="K36" s="2664">
        <v>63796.667098110003</v>
      </c>
      <c r="L36" s="2664">
        <v>74146.198088890014</v>
      </c>
      <c r="M36" s="2666">
        <v>60698.587309939991</v>
      </c>
      <c r="N36" s="2666">
        <v>47468.209112470002</v>
      </c>
      <c r="O36" s="2666">
        <v>66417.490000000005</v>
      </c>
      <c r="P36" s="2666">
        <v>68104.723619529992</v>
      </c>
      <c r="Q36" s="2666">
        <v>73057.945393170012</v>
      </c>
      <c r="R36" s="2666">
        <v>80386.136881779996</v>
      </c>
      <c r="S36" s="2666">
        <v>66298.679490610011</v>
      </c>
      <c r="T36" s="2666">
        <v>65548.763220509994</v>
      </c>
      <c r="U36" s="2666">
        <v>72618.788732340006</v>
      </c>
      <c r="V36" s="2664">
        <v>64969.789410590005</v>
      </c>
      <c r="W36" s="2664">
        <v>72599.44596343</v>
      </c>
      <c r="X36" s="2664">
        <v>76812.564093459994</v>
      </c>
      <c r="Y36" s="2664">
        <v>80192.370236259987</v>
      </c>
      <c r="Z36" s="2664">
        <v>77606.803717179981</v>
      </c>
      <c r="AA36" s="2664">
        <v>83200.14942336001</v>
      </c>
      <c r="AB36" s="2667">
        <v>77211.593769659987</v>
      </c>
      <c r="AC36" s="2667">
        <v>79410.029202489997</v>
      </c>
      <c r="AD36" s="2668">
        <v>93142.883937479986</v>
      </c>
      <c r="AE36" s="2667">
        <v>81848.284167179998</v>
      </c>
      <c r="AF36" s="2669">
        <v>78463.38409195999</v>
      </c>
      <c r="AG36" s="2669">
        <v>81421.19930968</v>
      </c>
      <c r="AH36" s="2669">
        <v>79694.042985130014</v>
      </c>
      <c r="AI36" s="2669">
        <v>85141.126411140009</v>
      </c>
      <c r="AJ36" s="2669">
        <v>86451.479272110009</v>
      </c>
      <c r="AK36" s="2669">
        <v>87384.623593800003</v>
      </c>
      <c r="AL36" s="2669">
        <v>89783.480715189973</v>
      </c>
      <c r="AM36" s="2669">
        <v>90541.191982710036</v>
      </c>
      <c r="AN36" s="2669">
        <v>84305.531431339987</v>
      </c>
      <c r="AO36" s="2664">
        <v>86148.650757350013</v>
      </c>
      <c r="AP36" s="2664">
        <v>100110.24432422</v>
      </c>
      <c r="AQ36" s="2664">
        <v>96092</v>
      </c>
      <c r="AR36" s="2664">
        <v>83720.651689469989</v>
      </c>
      <c r="AS36" s="2664">
        <v>88069.658889729995</v>
      </c>
      <c r="AT36" s="2664">
        <v>89744.309408119996</v>
      </c>
      <c r="AU36" s="2664">
        <v>91480.240023859995</v>
      </c>
      <c r="AV36" s="2664">
        <v>93556.538729529988</v>
      </c>
      <c r="AW36" s="2664">
        <v>97127.87269127999</v>
      </c>
      <c r="AX36" s="2664">
        <v>94782.532631209979</v>
      </c>
      <c r="AY36" s="2664">
        <v>95260</v>
      </c>
      <c r="AZ36" s="2664">
        <v>91938.767700320008</v>
      </c>
      <c r="BA36" s="2664">
        <v>91635.226575920038</v>
      </c>
      <c r="BB36" s="2664">
        <v>108328.76524961999</v>
      </c>
      <c r="BC36" s="2664">
        <v>94576.342027949984</v>
      </c>
      <c r="BD36" s="2664">
        <v>90780.357664049996</v>
      </c>
      <c r="BE36" s="2664">
        <v>91458.550983369991</v>
      </c>
      <c r="BF36" s="2664">
        <v>88799</v>
      </c>
      <c r="BG36" s="2664">
        <v>91400.75674972999</v>
      </c>
      <c r="BH36" s="2664">
        <v>98036.368911569982</v>
      </c>
      <c r="BI36" s="2664">
        <v>101415.15861620998</v>
      </c>
      <c r="BJ36" s="2664">
        <v>91670.928952579998</v>
      </c>
      <c r="BK36" s="2664">
        <v>97632.949847639989</v>
      </c>
      <c r="BL36" s="2664">
        <v>85834.256239800001</v>
      </c>
      <c r="BM36" s="2664">
        <v>87327.054258620017</v>
      </c>
      <c r="BN36" s="2640">
        <v>101205.5794094</v>
      </c>
      <c r="BO36" s="2640">
        <v>79052.192456870005</v>
      </c>
      <c r="BP36" s="2640">
        <v>77219.979442039999</v>
      </c>
      <c r="BQ36" s="2640">
        <v>78745.077012790003</v>
      </c>
      <c r="BR36" s="2640">
        <v>75598.925193119998</v>
      </c>
      <c r="BS36" s="2640">
        <v>75734.31921228001</v>
      </c>
      <c r="BT36" s="2640">
        <v>80094.938781350022</v>
      </c>
    </row>
    <row r="37" spans="2:72" ht="18.75" customHeight="1">
      <c r="B37" s="2642" t="s">
        <v>2298</v>
      </c>
      <c r="C37" s="2638">
        <v>584</v>
      </c>
      <c r="D37" s="2638">
        <v>708</v>
      </c>
      <c r="E37" s="2638">
        <v>407</v>
      </c>
      <c r="F37" s="2638">
        <v>760</v>
      </c>
      <c r="G37" s="2638">
        <v>816</v>
      </c>
      <c r="H37" s="2664">
        <v>1200.5983694099998</v>
      </c>
      <c r="I37" s="2664">
        <v>955.45996297999989</v>
      </c>
      <c r="J37" s="2664">
        <v>1019.5979090800001</v>
      </c>
      <c r="K37" s="2664">
        <v>1039.1391956699999</v>
      </c>
      <c r="L37" s="2664">
        <v>1131.0461580900001</v>
      </c>
      <c r="M37" s="2666">
        <v>689.82726277999996</v>
      </c>
      <c r="N37" s="2666">
        <v>400.42861154999997</v>
      </c>
      <c r="O37" s="2666">
        <v>859.02139999999997</v>
      </c>
      <c r="P37" s="2666">
        <v>1081.94050844</v>
      </c>
      <c r="Q37" s="2666">
        <v>1227.5724149999999</v>
      </c>
      <c r="R37" s="2666">
        <v>1298.1683084199999</v>
      </c>
      <c r="S37" s="2666">
        <v>1177.7952031999998</v>
      </c>
      <c r="T37" s="2666">
        <v>970.28668100999994</v>
      </c>
      <c r="U37" s="2666">
        <v>1125.0722194500001</v>
      </c>
      <c r="V37" s="2664">
        <v>935.69103279000001</v>
      </c>
      <c r="W37" s="2664">
        <v>1148.29305402</v>
      </c>
      <c r="X37" s="2664">
        <v>1253.9084270800001</v>
      </c>
      <c r="Y37" s="2664">
        <v>1244.77410098</v>
      </c>
      <c r="Z37" s="2664">
        <v>1189.4514549099999</v>
      </c>
      <c r="AA37" s="2664">
        <v>1490.1131344600001</v>
      </c>
      <c r="AB37" s="2667">
        <v>1377.7639308099999</v>
      </c>
      <c r="AC37" s="2667">
        <v>1473.53604866</v>
      </c>
      <c r="AD37" s="2668">
        <v>1541.9776876599999</v>
      </c>
      <c r="AE37" s="2667">
        <v>1620.3279113000001</v>
      </c>
      <c r="AF37" s="2669">
        <v>1368.3003388799998</v>
      </c>
      <c r="AG37" s="2669">
        <v>1536.2321440999997</v>
      </c>
      <c r="AH37" s="2669">
        <v>1344.67714226</v>
      </c>
      <c r="AI37" s="2669">
        <v>1411.5530065399998</v>
      </c>
      <c r="AJ37" s="2669">
        <v>1583.5945870099999</v>
      </c>
      <c r="AK37" s="2669">
        <v>1590.5037346700001</v>
      </c>
      <c r="AL37" s="2669">
        <v>1673.28651285</v>
      </c>
      <c r="AM37" s="2669">
        <v>1829.585446</v>
      </c>
      <c r="AN37" s="2669">
        <v>1804.41170928</v>
      </c>
      <c r="AO37" s="2664">
        <v>1638.1129875500003</v>
      </c>
      <c r="AP37" s="2664">
        <v>1819.50487623</v>
      </c>
      <c r="AQ37" s="2664">
        <v>1624</v>
      </c>
      <c r="AR37" s="2664">
        <v>1640.4625216699999</v>
      </c>
      <c r="AS37" s="2664">
        <v>1767.1346971399998</v>
      </c>
      <c r="AT37" s="2664">
        <v>1775.7095324500001</v>
      </c>
      <c r="AU37" s="2664">
        <v>1767.5671341300001</v>
      </c>
      <c r="AV37" s="2664">
        <v>1888.9284280500001</v>
      </c>
      <c r="AW37" s="2664">
        <v>1899.0604661300001</v>
      </c>
      <c r="AX37" s="2664">
        <v>2035.16550607</v>
      </c>
      <c r="AY37" s="2664">
        <v>2073</v>
      </c>
      <c r="AZ37" s="2670">
        <v>2063.5218553300001</v>
      </c>
      <c r="BA37" s="2670">
        <v>1962.9305390900001</v>
      </c>
      <c r="BB37" s="2670">
        <v>1930.15243169</v>
      </c>
      <c r="BC37" s="2670">
        <v>2018.0845848100005</v>
      </c>
      <c r="BD37" s="2670">
        <v>1974.7737255699999</v>
      </c>
      <c r="BE37" s="2670">
        <v>2045.5890604299998</v>
      </c>
      <c r="BF37" s="2670">
        <v>1851</v>
      </c>
      <c r="BG37" s="2670">
        <v>1830.7640395000003</v>
      </c>
      <c r="BH37" s="2670">
        <v>2045.7157037700001</v>
      </c>
      <c r="BI37" s="2670">
        <v>2049.55159551</v>
      </c>
      <c r="BJ37" s="2670">
        <v>2020.2192714400003</v>
      </c>
      <c r="BK37" s="2670">
        <v>2221.9711996200003</v>
      </c>
      <c r="BL37" s="2670">
        <v>2148.2413979600001</v>
      </c>
      <c r="BM37" s="2670">
        <v>1899.9852359699998</v>
      </c>
      <c r="BN37" s="2640">
        <v>2169.1704514000003</v>
      </c>
      <c r="BO37" s="2640">
        <v>1862.4034274399999</v>
      </c>
      <c r="BP37" s="2640">
        <v>1798.0208753199997</v>
      </c>
      <c r="BQ37" s="2640">
        <v>2168.8191988599997</v>
      </c>
      <c r="BR37" s="2640">
        <v>1995.4998403899999</v>
      </c>
      <c r="BS37" s="2640">
        <v>1899.7690281700004</v>
      </c>
      <c r="BT37" s="2640">
        <v>2228.7518684800002</v>
      </c>
    </row>
    <row r="38" spans="2:72" ht="18.75" customHeight="1">
      <c r="B38" s="2642" t="s">
        <v>2299</v>
      </c>
      <c r="C38" s="2638">
        <v>36</v>
      </c>
      <c r="D38" s="2638">
        <v>57</v>
      </c>
      <c r="E38" s="2638">
        <v>30</v>
      </c>
      <c r="F38" s="2638">
        <v>58</v>
      </c>
      <c r="G38" s="2638">
        <v>60</v>
      </c>
      <c r="H38" s="2664">
        <v>88.662001070000002</v>
      </c>
      <c r="I38" s="2664">
        <v>108.38129465</v>
      </c>
      <c r="J38" s="2664">
        <v>101.07137426</v>
      </c>
      <c r="K38" s="2664">
        <v>101.80188984</v>
      </c>
      <c r="L38" s="2664">
        <v>76.527269849999996</v>
      </c>
      <c r="M38" s="2666">
        <v>61.142940600000003</v>
      </c>
      <c r="N38" s="2666">
        <v>37.72749031</v>
      </c>
      <c r="O38" s="2666">
        <v>73.041709999999995</v>
      </c>
      <c r="P38" s="2666">
        <v>87.378337389999984</v>
      </c>
      <c r="Q38" s="2666">
        <v>116.50417469999999</v>
      </c>
      <c r="R38" s="2666">
        <v>153.44493428999999</v>
      </c>
      <c r="S38" s="2666">
        <v>192.80490486000002</v>
      </c>
      <c r="T38" s="2666">
        <v>166.47850287</v>
      </c>
      <c r="U38" s="2666">
        <v>295.02704612999997</v>
      </c>
      <c r="V38" s="2664">
        <v>313.89902028999995</v>
      </c>
      <c r="W38" s="2664">
        <v>302.06712945999999</v>
      </c>
      <c r="X38" s="2664">
        <v>279.51979446999997</v>
      </c>
      <c r="Y38" s="2664">
        <v>360.55235604999996</v>
      </c>
      <c r="Z38" s="2664">
        <v>373.53639995999993</v>
      </c>
      <c r="AA38" s="2664">
        <v>457.99356107</v>
      </c>
      <c r="AB38" s="2667">
        <v>429.61774193000008</v>
      </c>
      <c r="AC38" s="2667">
        <v>417.82663829000001</v>
      </c>
      <c r="AD38" s="2668">
        <v>435.85612381999999</v>
      </c>
      <c r="AE38" s="2667">
        <v>393.05931448000001</v>
      </c>
      <c r="AF38" s="2669">
        <v>341.35037122999995</v>
      </c>
      <c r="AG38" s="2669">
        <v>404.77556788999999</v>
      </c>
      <c r="AH38" s="2669">
        <v>407</v>
      </c>
      <c r="AI38" s="2669">
        <v>365</v>
      </c>
      <c r="AJ38" s="2669">
        <v>346.54736224999999</v>
      </c>
      <c r="AK38" s="2669">
        <v>390.76990451999995</v>
      </c>
      <c r="AL38" s="2669">
        <v>461.09151126999996</v>
      </c>
      <c r="AM38" s="2669">
        <v>446.75212714000003</v>
      </c>
      <c r="AN38" s="2669">
        <v>570.86177908999991</v>
      </c>
      <c r="AO38" s="2664">
        <v>668.30118192000009</v>
      </c>
      <c r="AP38" s="2664">
        <v>604.78965861999995</v>
      </c>
      <c r="AQ38" s="2664">
        <v>598.13128538000001</v>
      </c>
      <c r="AR38" s="2664">
        <v>538.71965398999998</v>
      </c>
      <c r="AS38" s="2664">
        <v>633.60733847000006</v>
      </c>
      <c r="AT38" s="2664">
        <v>599.09595519999993</v>
      </c>
      <c r="AU38" s="2664">
        <v>618.60876353999993</v>
      </c>
      <c r="AV38" s="2664">
        <v>583.30451943000003</v>
      </c>
      <c r="AW38" s="2664">
        <v>656.21073378999995</v>
      </c>
      <c r="AX38" s="2664">
        <v>702.02771214999996</v>
      </c>
      <c r="AY38" s="2664">
        <v>768.71703097</v>
      </c>
      <c r="AZ38" s="2664">
        <v>1048.52752392</v>
      </c>
      <c r="BA38" s="2664">
        <v>1325.0737923900001</v>
      </c>
      <c r="BB38" s="2664">
        <v>929.74857699000006</v>
      </c>
      <c r="BC38" s="2664">
        <v>804.39586586999985</v>
      </c>
      <c r="BD38" s="2664">
        <v>992.86183245000007</v>
      </c>
      <c r="BE38" s="2664">
        <v>1200.0145308399999</v>
      </c>
      <c r="BF38" s="2664">
        <v>1055</v>
      </c>
      <c r="BG38" s="2664">
        <v>859.33971699999995</v>
      </c>
      <c r="BH38" s="2664">
        <v>993.5461035699999</v>
      </c>
      <c r="BI38" s="2664">
        <v>998.39973007999993</v>
      </c>
      <c r="BJ38" s="2664">
        <v>1020.2391301400002</v>
      </c>
      <c r="BK38" s="2664">
        <v>1327.8848868999999</v>
      </c>
      <c r="BL38" s="2664">
        <v>1476.9212163000002</v>
      </c>
      <c r="BM38" s="2664">
        <v>1615.30842517</v>
      </c>
      <c r="BN38" s="2640">
        <v>1303.3520124199999</v>
      </c>
      <c r="BO38" s="2640">
        <v>892.76947408000001</v>
      </c>
      <c r="BP38" s="2640">
        <v>1159.9791209300001</v>
      </c>
      <c r="BQ38" s="2640">
        <v>1290.3699835099999</v>
      </c>
      <c r="BR38" s="2640">
        <v>1187.4259655399999</v>
      </c>
      <c r="BS38" s="2640">
        <v>753.09908235</v>
      </c>
      <c r="BT38" s="2640">
        <v>808.36490791000006</v>
      </c>
    </row>
    <row r="39" spans="2:72" ht="18.75" customHeight="1">
      <c r="B39" s="2642" t="s">
        <v>2300</v>
      </c>
      <c r="C39" s="2638">
        <v>19048</v>
      </c>
      <c r="D39" s="2638">
        <v>3082</v>
      </c>
      <c r="E39" s="2638">
        <v>4741</v>
      </c>
      <c r="F39" s="2638">
        <v>6314</v>
      </c>
      <c r="G39" s="2638">
        <v>5436</v>
      </c>
      <c r="H39" s="2664">
        <v>7205.7911306600008</v>
      </c>
      <c r="I39" s="2664">
        <v>8502.7419541499985</v>
      </c>
      <c r="J39" s="2664">
        <v>9226.9916942700002</v>
      </c>
      <c r="K39" s="2664">
        <v>8880.02983709</v>
      </c>
      <c r="L39" s="2664">
        <v>10214.694649729998</v>
      </c>
      <c r="M39" s="2666">
        <v>10079.503134740004</v>
      </c>
      <c r="N39" s="2666">
        <v>11141.771870679999</v>
      </c>
      <c r="O39" s="2666">
        <v>13831.56</v>
      </c>
      <c r="P39" s="2666">
        <v>15170.67710309</v>
      </c>
      <c r="Q39" s="2666">
        <v>13503.688374809995</v>
      </c>
      <c r="R39" s="2666">
        <v>13343.715430600005</v>
      </c>
      <c r="S39" s="2666">
        <v>11831.894504549999</v>
      </c>
      <c r="T39" s="2666">
        <v>12734.905527149996</v>
      </c>
      <c r="U39" s="2666">
        <v>13495.943468779995</v>
      </c>
      <c r="V39" s="2664">
        <v>12899.034457600001</v>
      </c>
      <c r="W39" s="2664">
        <v>13739.43766279</v>
      </c>
      <c r="X39" s="2664">
        <v>13059.281974089998</v>
      </c>
      <c r="Y39" s="2664">
        <v>11916.779195610003</v>
      </c>
      <c r="Z39" s="2664">
        <v>12155.908596239999</v>
      </c>
      <c r="AA39" s="2664">
        <v>15638.094478849998</v>
      </c>
      <c r="AB39" s="2667">
        <v>13743.68903521</v>
      </c>
      <c r="AC39" s="2667">
        <v>12192.848895450001</v>
      </c>
      <c r="AD39" s="2668">
        <v>11958.708312930006</v>
      </c>
      <c r="AE39" s="2667">
        <v>11704.651618269994</v>
      </c>
      <c r="AF39" s="2669">
        <v>11475.666562930001</v>
      </c>
      <c r="AG39" s="2669">
        <v>12291.074518590003</v>
      </c>
      <c r="AH39" s="2669">
        <v>12419.341123520004</v>
      </c>
      <c r="AI39" s="2669">
        <v>13861.013716670004</v>
      </c>
      <c r="AJ39" s="2669">
        <v>13679.134987729996</v>
      </c>
      <c r="AK39" s="2669">
        <v>13450.761616099999</v>
      </c>
      <c r="AL39" s="2669">
        <v>14548.565481119998</v>
      </c>
      <c r="AM39" s="2669">
        <v>15502.445392080001</v>
      </c>
      <c r="AN39" s="2669">
        <v>14645.686249509999</v>
      </c>
      <c r="AO39" s="2664">
        <v>12950.11912365</v>
      </c>
      <c r="AP39" s="2664">
        <v>11808.216948299998</v>
      </c>
      <c r="AQ39" s="2664">
        <v>10906</v>
      </c>
      <c r="AR39" s="2664">
        <v>13376.788491289999</v>
      </c>
      <c r="AS39" s="2664">
        <v>14807.625340439996</v>
      </c>
      <c r="AT39" s="2664">
        <v>13786.768292509998</v>
      </c>
      <c r="AU39" s="2664">
        <v>14330.036107720001</v>
      </c>
      <c r="AV39" s="2664">
        <v>14398.233298630001</v>
      </c>
      <c r="AW39" s="2664">
        <v>12778.251694580003</v>
      </c>
      <c r="AX39" s="2664">
        <v>16311.462619700003</v>
      </c>
      <c r="AY39" s="2664">
        <v>17738</v>
      </c>
      <c r="AZ39" s="2664">
        <v>22491.16553686</v>
      </c>
      <c r="BA39" s="2664">
        <v>19949.442831740002</v>
      </c>
      <c r="BB39" s="2664">
        <v>17266.735803629999</v>
      </c>
      <c r="BC39" s="2664">
        <v>16376.230506419994</v>
      </c>
      <c r="BD39" s="2664">
        <v>17645.578454450002</v>
      </c>
      <c r="BE39" s="2664">
        <v>17587.264426350008</v>
      </c>
      <c r="BF39" s="2664">
        <v>18250</v>
      </c>
      <c r="BG39" s="2664">
        <v>18259.742170169997</v>
      </c>
      <c r="BH39" s="2664">
        <v>19345.042638159997</v>
      </c>
      <c r="BI39" s="2664">
        <v>20655.099900010002</v>
      </c>
      <c r="BJ39" s="2664">
        <v>20639.208321510003</v>
      </c>
      <c r="BK39" s="2664">
        <v>25334.952238520011</v>
      </c>
      <c r="BL39" s="2664">
        <v>22773.907755050001</v>
      </c>
      <c r="BM39" s="2664">
        <v>19817.155725790002</v>
      </c>
      <c r="BN39" s="2640">
        <v>21900.967105520001</v>
      </c>
      <c r="BO39" s="2640">
        <v>17875.066001309995</v>
      </c>
      <c r="BP39" s="2640">
        <v>20142.280351119996</v>
      </c>
      <c r="BQ39" s="2640">
        <v>21962.232554349997</v>
      </c>
      <c r="BR39" s="2640">
        <v>23927.161738259994</v>
      </c>
      <c r="BS39" s="2640">
        <v>22210.531592910003</v>
      </c>
      <c r="BT39" s="2640">
        <v>27452.396416939995</v>
      </c>
    </row>
    <row r="40" spans="2:72" ht="18.75" customHeight="1">
      <c r="B40" s="2642" t="s">
        <v>2301</v>
      </c>
      <c r="C40" s="2638">
        <v>18839</v>
      </c>
      <c r="D40" s="2638">
        <v>18393</v>
      </c>
      <c r="E40" s="2638">
        <v>20340</v>
      </c>
      <c r="F40" s="2638">
        <v>28804</v>
      </c>
      <c r="G40" s="2638">
        <v>25654</v>
      </c>
      <c r="H40" s="2664">
        <v>30286.632058239997</v>
      </c>
      <c r="I40" s="2664">
        <v>33152.786895839999</v>
      </c>
      <c r="J40" s="2664">
        <v>38596.635574180007</v>
      </c>
      <c r="K40" s="2664">
        <v>40358.874713099998</v>
      </c>
      <c r="L40" s="2664">
        <v>48652.172925209983</v>
      </c>
      <c r="M40" s="2666">
        <v>48887.12622754</v>
      </c>
      <c r="N40" s="2666">
        <v>53159.560585879997</v>
      </c>
      <c r="O40" s="2666">
        <v>73729.19</v>
      </c>
      <c r="P40" s="2666">
        <v>72873.017954390001</v>
      </c>
      <c r="Q40" s="2666">
        <v>74309.81260438</v>
      </c>
      <c r="R40" s="2666">
        <v>87732.273333880003</v>
      </c>
      <c r="S40" s="2666">
        <v>78156.680010319993</v>
      </c>
      <c r="T40" s="2666">
        <v>88531.422242279994</v>
      </c>
      <c r="U40" s="2666">
        <v>94407.499655309992</v>
      </c>
      <c r="V40" s="2664">
        <v>92767.509654110007</v>
      </c>
      <c r="W40" s="2664">
        <v>107118.84186543</v>
      </c>
      <c r="X40" s="2664">
        <v>115397.6651939</v>
      </c>
      <c r="Y40" s="2664">
        <v>113622.18317216002</v>
      </c>
      <c r="Z40" s="2664">
        <v>121962.49014081001</v>
      </c>
      <c r="AA40" s="2664">
        <v>163254.93062303003</v>
      </c>
      <c r="AB40" s="2667">
        <v>152560.84005310002</v>
      </c>
      <c r="AC40" s="2667">
        <v>146143.18446493003</v>
      </c>
      <c r="AD40" s="2668">
        <v>162137.49992071002</v>
      </c>
      <c r="AE40" s="2667">
        <v>151986.63976920999</v>
      </c>
      <c r="AF40" s="2669">
        <v>160036.47172725998</v>
      </c>
      <c r="AG40" s="2669">
        <v>167806.96539518004</v>
      </c>
      <c r="AH40" s="2669">
        <v>172119.41371664996</v>
      </c>
      <c r="AI40" s="2669">
        <v>191823.78057949999</v>
      </c>
      <c r="AJ40" s="2669">
        <v>207452.42392131002</v>
      </c>
      <c r="AK40" s="2669">
        <v>210010.07894543002</v>
      </c>
      <c r="AL40" s="2669">
        <v>230475.48217243</v>
      </c>
      <c r="AM40" s="2669">
        <v>233446.42734270997</v>
      </c>
      <c r="AN40" s="2669">
        <v>242914.90261033995</v>
      </c>
      <c r="AO40" s="2664">
        <v>242261.13534036995</v>
      </c>
      <c r="AP40" s="2664">
        <v>277823.60775753006</v>
      </c>
      <c r="AQ40" s="2664">
        <v>218308.86780252995</v>
      </c>
      <c r="AR40" s="2664">
        <v>263464.37727042998</v>
      </c>
      <c r="AS40" s="2664">
        <v>282240.98330796004</v>
      </c>
      <c r="AT40" s="2664">
        <v>289387.37923483009</v>
      </c>
      <c r="AU40" s="2664">
        <v>291953.81656118995</v>
      </c>
      <c r="AV40" s="2664">
        <v>298970.5708527799</v>
      </c>
      <c r="AW40" s="2664">
        <v>320189.84141731</v>
      </c>
      <c r="AX40" s="2664">
        <v>351286.56542872003</v>
      </c>
      <c r="AY40" s="2664">
        <v>373978</v>
      </c>
      <c r="AZ40" s="2664">
        <v>377632.38014823996</v>
      </c>
      <c r="BA40" s="2664">
        <v>364276.61567069998</v>
      </c>
      <c r="BB40" s="2664">
        <v>401241.36994260043</v>
      </c>
      <c r="BC40" s="2664">
        <v>374664.72888638999</v>
      </c>
      <c r="BD40" s="2664">
        <v>388440.99689789995</v>
      </c>
      <c r="BE40" s="2664">
        <v>398382.21735616011</v>
      </c>
      <c r="BF40" s="2664">
        <v>407932</v>
      </c>
      <c r="BG40" s="2664">
        <v>415784.60349299002</v>
      </c>
      <c r="BH40" s="2664">
        <v>450453.38820567005</v>
      </c>
      <c r="BI40" s="2664">
        <v>456953.84871053998</v>
      </c>
      <c r="BJ40" s="2664">
        <v>452286.60578526004</v>
      </c>
      <c r="BK40" s="2664">
        <v>530284.77412584994</v>
      </c>
      <c r="BL40" s="2664">
        <v>474944.08123606991</v>
      </c>
      <c r="BM40" s="2664">
        <v>468154.25352657004</v>
      </c>
      <c r="BN40" s="2640">
        <v>548515.11543995002</v>
      </c>
      <c r="BO40" s="2640">
        <v>446186.24031324004</v>
      </c>
      <c r="BP40" s="2640">
        <v>516491.80064674013</v>
      </c>
      <c r="BQ40" s="2640">
        <v>557484.05626127007</v>
      </c>
      <c r="BR40" s="2640">
        <v>558499.09610482014</v>
      </c>
      <c r="BS40" s="2640">
        <v>540763.2917631499</v>
      </c>
      <c r="BT40" s="2640">
        <v>618716.15313939005</v>
      </c>
    </row>
    <row r="41" spans="2:72" ht="18.75" customHeight="1">
      <c r="B41" s="2642" t="s">
        <v>2302</v>
      </c>
      <c r="C41" s="2638">
        <v>1338</v>
      </c>
      <c r="D41" s="2638">
        <v>1042</v>
      </c>
      <c r="E41" s="2638">
        <v>815</v>
      </c>
      <c r="F41" s="2638">
        <v>1066</v>
      </c>
      <c r="G41" s="2638">
        <v>1009</v>
      </c>
      <c r="H41" s="2664">
        <v>1048.2498164599999</v>
      </c>
      <c r="I41" s="2664">
        <v>1115.39471237</v>
      </c>
      <c r="J41" s="2664">
        <v>1086.1188923099999</v>
      </c>
      <c r="K41" s="2664">
        <v>1123.2800556300001</v>
      </c>
      <c r="L41" s="2664">
        <v>1452.9784984100002</v>
      </c>
      <c r="M41" s="2666">
        <v>1092.1974489200002</v>
      </c>
      <c r="N41" s="2666">
        <v>709.76569372000006</v>
      </c>
      <c r="O41" s="2666">
        <v>1308.8689999999999</v>
      </c>
      <c r="P41" s="2666">
        <v>1499.09818503</v>
      </c>
      <c r="Q41" s="2666">
        <v>1218.7987659600001</v>
      </c>
      <c r="R41" s="2666">
        <v>1279.2518678200001</v>
      </c>
      <c r="S41" s="2666">
        <v>1315.0330260000001</v>
      </c>
      <c r="T41" s="2666">
        <v>1338.7571975999999</v>
      </c>
      <c r="U41" s="2666">
        <v>1199.84046515</v>
      </c>
      <c r="V41" s="2664">
        <v>1287.2058974700001</v>
      </c>
      <c r="W41" s="2664">
        <v>1468.74549557</v>
      </c>
      <c r="X41" s="2664">
        <v>1341.0937639099998</v>
      </c>
      <c r="Y41" s="2664">
        <v>1291.7569543700001</v>
      </c>
      <c r="Z41" s="2664">
        <v>1447.1662874799999</v>
      </c>
      <c r="AA41" s="2664">
        <v>1503.33845256</v>
      </c>
      <c r="AB41" s="2667">
        <v>1650.9110637599999</v>
      </c>
      <c r="AC41" s="2667">
        <v>1394.06514705</v>
      </c>
      <c r="AD41" s="2668">
        <v>1487.6400305600002</v>
      </c>
      <c r="AE41" s="2667">
        <v>1294.9178391399998</v>
      </c>
      <c r="AF41" s="2669">
        <v>1273.50658021</v>
      </c>
      <c r="AG41" s="2669">
        <v>1368.7883023000002</v>
      </c>
      <c r="AH41" s="2669">
        <v>1571.77560404</v>
      </c>
      <c r="AI41" s="2669">
        <v>1523.8785222999998</v>
      </c>
      <c r="AJ41" s="2669">
        <v>1583.1775378799998</v>
      </c>
      <c r="AK41" s="2669">
        <v>1764.34995632</v>
      </c>
      <c r="AL41" s="2669">
        <v>1703.3186625600001</v>
      </c>
      <c r="AM41" s="2669">
        <v>1433.06693105</v>
      </c>
      <c r="AN41" s="2669">
        <v>1772.99794608</v>
      </c>
      <c r="AO41" s="2664">
        <v>1341.70474272</v>
      </c>
      <c r="AP41" s="2664">
        <v>1575.4940710000001</v>
      </c>
      <c r="AQ41" s="2664">
        <v>1302</v>
      </c>
      <c r="AR41" s="2664">
        <v>1426.2106943199999</v>
      </c>
      <c r="AS41" s="2664">
        <v>1209.4629583199999</v>
      </c>
      <c r="AT41" s="2664">
        <v>1607.25576275</v>
      </c>
      <c r="AU41" s="2664">
        <v>1580.8638062699999</v>
      </c>
      <c r="AV41" s="2664">
        <v>1571.0779171799998</v>
      </c>
      <c r="AW41" s="2664">
        <v>1808.77945974</v>
      </c>
      <c r="AX41" s="2664">
        <v>1733.8269539800001</v>
      </c>
      <c r="AY41" s="2664">
        <v>1649</v>
      </c>
      <c r="AZ41" s="2664">
        <v>1884.8446380099999</v>
      </c>
      <c r="BA41" s="2664">
        <v>1446.2274614400001</v>
      </c>
      <c r="BB41" s="2664">
        <v>1512.3799130999998</v>
      </c>
      <c r="BC41" s="2664">
        <v>1380.2286611100001</v>
      </c>
      <c r="BD41" s="2664">
        <v>1473.7082553400001</v>
      </c>
      <c r="BE41" s="2664">
        <v>1549.9399195399999</v>
      </c>
      <c r="BF41" s="2664">
        <v>1729</v>
      </c>
      <c r="BG41" s="2664">
        <v>1602.8487906500002</v>
      </c>
      <c r="BH41" s="2664">
        <v>1611.0895766800002</v>
      </c>
      <c r="BI41" s="2664">
        <v>1867.7876546700002</v>
      </c>
      <c r="BJ41" s="2664">
        <v>1564.6452892699999</v>
      </c>
      <c r="BK41" s="2664">
        <v>1813.0373001800001</v>
      </c>
      <c r="BL41" s="2664">
        <v>1690.7527625900002</v>
      </c>
      <c r="BM41" s="2664">
        <v>1461.2944264499999</v>
      </c>
      <c r="BN41" s="2640">
        <v>1723.63877957</v>
      </c>
      <c r="BO41" s="2640">
        <v>1329.2702655099999</v>
      </c>
      <c r="BP41" s="2640">
        <v>1449.5836027999999</v>
      </c>
      <c r="BQ41" s="2640">
        <v>1499.0762486100002</v>
      </c>
      <c r="BR41" s="2640">
        <v>1676.3440877200001</v>
      </c>
      <c r="BS41" s="2640">
        <v>1374.7617451100002</v>
      </c>
      <c r="BT41" s="2640">
        <v>1579.3674264700001</v>
      </c>
    </row>
    <row r="42" spans="2:72" ht="18.75" customHeight="1">
      <c r="B42" s="2642" t="s">
        <v>2303</v>
      </c>
      <c r="C42" s="2638">
        <v>10222</v>
      </c>
      <c r="D42" s="2638">
        <v>7579</v>
      </c>
      <c r="E42" s="2638">
        <v>7339</v>
      </c>
      <c r="F42" s="2638">
        <v>9883</v>
      </c>
      <c r="G42" s="2638">
        <v>8592</v>
      </c>
      <c r="H42" s="2664">
        <v>8986.8230519180015</v>
      </c>
      <c r="I42" s="2664">
        <v>9655.5473069750005</v>
      </c>
      <c r="J42" s="2664">
        <v>9947.7353721249983</v>
      </c>
      <c r="K42" s="2664">
        <v>10179.528843307999</v>
      </c>
      <c r="L42" s="2664">
        <v>11021.036637108999</v>
      </c>
      <c r="M42" s="2666">
        <v>10106.07718523</v>
      </c>
      <c r="N42" s="2666">
        <v>8352.6385785900002</v>
      </c>
      <c r="O42" s="2666">
        <v>12789.630708750001</v>
      </c>
      <c r="P42" s="2666">
        <v>14052.224943426001</v>
      </c>
      <c r="Q42" s="2666">
        <v>14426.8033182574</v>
      </c>
      <c r="R42" s="2666">
        <v>15186.856257850002</v>
      </c>
      <c r="S42" s="2666">
        <v>13948.861018830003</v>
      </c>
      <c r="T42" s="2666">
        <v>15527.645378584999</v>
      </c>
      <c r="U42" s="2666">
        <v>16275.613985439</v>
      </c>
      <c r="V42" s="2664">
        <v>14535.883876897999</v>
      </c>
      <c r="W42" s="2664">
        <v>16598.648001391997</v>
      </c>
      <c r="X42" s="2664">
        <v>15362.056848336</v>
      </c>
      <c r="Y42" s="2664">
        <v>14660.0975397415</v>
      </c>
      <c r="Z42" s="2664">
        <v>15966.682887749999</v>
      </c>
      <c r="AA42" s="2664">
        <v>17751.830808360002</v>
      </c>
      <c r="AB42" s="2667">
        <v>17464.160285400001</v>
      </c>
      <c r="AC42" s="2667">
        <v>17634.933322760004</v>
      </c>
      <c r="AD42" s="2668">
        <v>16568.21160305</v>
      </c>
      <c r="AE42" s="2667">
        <v>17226.676871635998</v>
      </c>
      <c r="AF42" s="2669">
        <v>17729.648567659999</v>
      </c>
      <c r="AG42" s="2669">
        <v>18260.647408290002</v>
      </c>
      <c r="AH42" s="2669">
        <v>17117.866236090002</v>
      </c>
      <c r="AI42" s="2669">
        <v>18155.771003454804</v>
      </c>
      <c r="AJ42" s="2669">
        <v>19922.140663279999</v>
      </c>
      <c r="AK42" s="2669">
        <v>19254.883379848001</v>
      </c>
      <c r="AL42" s="2669">
        <v>20145.547843300003</v>
      </c>
      <c r="AM42" s="2669">
        <v>20326.278156889999</v>
      </c>
      <c r="AN42" s="2669">
        <v>21916.247890549999</v>
      </c>
      <c r="AO42" s="2664">
        <v>21092.2016713189</v>
      </c>
      <c r="AP42" s="2664">
        <v>22795.765270345903</v>
      </c>
      <c r="AQ42" s="2664">
        <v>20245.977634110001</v>
      </c>
      <c r="AR42" s="2664">
        <v>23180.778743759998</v>
      </c>
      <c r="AS42" s="2664">
        <v>23083.996145857996</v>
      </c>
      <c r="AT42" s="2664">
        <v>23871.856227304997</v>
      </c>
      <c r="AU42" s="2664">
        <v>24020.251325318</v>
      </c>
      <c r="AV42" s="2664">
        <v>26546.880966409004</v>
      </c>
      <c r="AW42" s="2664">
        <v>28439.316861660001</v>
      </c>
      <c r="AX42" s="2664">
        <v>29354.327052227996</v>
      </c>
      <c r="AY42" s="2664">
        <v>38146.589178668997</v>
      </c>
      <c r="AZ42" s="2664">
        <v>43697.856788008401</v>
      </c>
      <c r="BA42" s="2664">
        <v>40339.544291279999</v>
      </c>
      <c r="BB42" s="2664">
        <v>40548.470409117996</v>
      </c>
      <c r="BC42" s="2664">
        <v>37316.673010607999</v>
      </c>
      <c r="BD42" s="2664">
        <v>40785.221027275002</v>
      </c>
      <c r="BE42" s="2664">
        <v>40560.481806094998</v>
      </c>
      <c r="BF42" s="2664">
        <v>41212</v>
      </c>
      <c r="BG42" s="2664">
        <v>41738.530895147</v>
      </c>
      <c r="BH42" s="2664">
        <v>43916.234772980992</v>
      </c>
      <c r="BI42" s="2664">
        <v>44872.050305503995</v>
      </c>
      <c r="BJ42" s="2664">
        <v>42886.407783415998</v>
      </c>
      <c r="BK42" s="2664">
        <v>48441.294154020004</v>
      </c>
      <c r="BL42" s="2664">
        <v>45448.900714459989</v>
      </c>
      <c r="BM42" s="2664">
        <v>43339.553862569002</v>
      </c>
      <c r="BN42" s="2640">
        <v>46954.379018708001</v>
      </c>
      <c r="BO42" s="2640">
        <v>43815.707349050004</v>
      </c>
      <c r="BP42" s="2640">
        <v>46321.555912156997</v>
      </c>
      <c r="BQ42" s="2640">
        <v>49575.928126965999</v>
      </c>
      <c r="BR42" s="2640">
        <v>48728.467551367001</v>
      </c>
      <c r="BS42" s="2640">
        <v>48435.221252586998</v>
      </c>
      <c r="BT42" s="2640">
        <v>52030.72597539</v>
      </c>
    </row>
    <row r="43" spans="2:72" ht="18.75" customHeight="1">
      <c r="B43" s="2642" t="s">
        <v>2304</v>
      </c>
      <c r="C43" s="2646" t="s">
        <v>62</v>
      </c>
      <c r="D43" s="2638">
        <v>589</v>
      </c>
      <c r="E43" s="2638">
        <v>648</v>
      </c>
      <c r="F43" s="2638">
        <v>969</v>
      </c>
      <c r="G43" s="2638">
        <v>939</v>
      </c>
      <c r="H43" s="2664">
        <v>1255.5737791900024</v>
      </c>
      <c r="I43" s="2664">
        <v>1244.9626273399999</v>
      </c>
      <c r="J43" s="2664">
        <v>1712.1970962799999</v>
      </c>
      <c r="K43" s="2664">
        <v>2055.33158632</v>
      </c>
      <c r="L43" s="2664">
        <v>2721.7425971900002</v>
      </c>
      <c r="M43" s="2666">
        <v>2528.8173676700003</v>
      </c>
      <c r="N43" s="2666">
        <v>1967.8004693400001</v>
      </c>
      <c r="O43" s="2666">
        <v>3650.7532366400001</v>
      </c>
      <c r="P43" s="2666">
        <v>5055.8152067299998</v>
      </c>
      <c r="Q43" s="2666">
        <v>5856.6001084199997</v>
      </c>
      <c r="R43" s="2666">
        <v>6097.2146439399994</v>
      </c>
      <c r="S43" s="2666">
        <v>5362.44995105</v>
      </c>
      <c r="T43" s="2666">
        <v>6282.2781829900005</v>
      </c>
      <c r="U43" s="2666">
        <v>6525.2764203300003</v>
      </c>
      <c r="V43" s="2664">
        <v>6892.3512394200006</v>
      </c>
      <c r="W43" s="2664">
        <v>7762.3379980500004</v>
      </c>
      <c r="X43" s="2664">
        <v>8941.8161385999992</v>
      </c>
      <c r="Y43" s="2664">
        <v>10191.032770939999</v>
      </c>
      <c r="Z43" s="2664">
        <v>11015.313890139996</v>
      </c>
      <c r="AA43" s="2664">
        <v>14525.966681149999</v>
      </c>
      <c r="AB43" s="2667">
        <v>14816.87994456</v>
      </c>
      <c r="AC43" s="2667">
        <v>15028.208048139999</v>
      </c>
      <c r="AD43" s="2668">
        <v>17336.910481630006</v>
      </c>
      <c r="AE43" s="2667">
        <v>16144.249163949999</v>
      </c>
      <c r="AF43" s="2669">
        <v>19346.019063510001</v>
      </c>
      <c r="AG43" s="2669">
        <v>17031.697358379999</v>
      </c>
      <c r="AH43" s="2669">
        <v>17765.298402010001</v>
      </c>
      <c r="AI43" s="2669">
        <v>20776.393217239998</v>
      </c>
      <c r="AJ43" s="2669">
        <v>22892.32483999</v>
      </c>
      <c r="AK43" s="2669">
        <v>26050.84658999</v>
      </c>
      <c r="AL43" s="2669">
        <v>28075.786245669999</v>
      </c>
      <c r="AM43" s="2669">
        <v>30147.70568531</v>
      </c>
      <c r="AN43" s="2669">
        <v>29996.209473499999</v>
      </c>
      <c r="AO43" s="2664">
        <v>30563.960862120002</v>
      </c>
      <c r="AP43" s="2664">
        <v>36214.57470017999</v>
      </c>
      <c r="AQ43" s="2664">
        <v>32017.054696570001</v>
      </c>
      <c r="AR43" s="2664">
        <v>38059.556400569993</v>
      </c>
      <c r="AS43" s="2664">
        <v>38595.992891319991</v>
      </c>
      <c r="AT43" s="2664">
        <v>37734.378469949996</v>
      </c>
      <c r="AU43" s="2664">
        <v>42560.484317939998</v>
      </c>
      <c r="AV43" s="2664">
        <v>45678.110655960008</v>
      </c>
      <c r="AW43" s="2664">
        <v>52756.866487880005</v>
      </c>
      <c r="AX43" s="2664">
        <v>53880.967591550005</v>
      </c>
      <c r="AY43" s="2664">
        <v>61736.805327730006</v>
      </c>
      <c r="AZ43" s="2664">
        <v>62286.337036699995</v>
      </c>
      <c r="BA43" s="2664">
        <v>61394.972383209992</v>
      </c>
      <c r="BB43" s="2664">
        <v>70428.400637232422</v>
      </c>
      <c r="BC43" s="2664">
        <v>66870.641771370007</v>
      </c>
      <c r="BD43" s="2664">
        <v>72290.74145058998</v>
      </c>
      <c r="BE43" s="2664">
        <v>73225.431012879999</v>
      </c>
      <c r="BF43" s="2664">
        <v>77909</v>
      </c>
      <c r="BG43" s="2664">
        <v>80193.77148174998</v>
      </c>
      <c r="BH43" s="2664">
        <v>90880.000686980013</v>
      </c>
      <c r="BI43" s="2664">
        <v>96232.01650772999</v>
      </c>
      <c r="BJ43" s="2664">
        <v>93475.392103949998</v>
      </c>
      <c r="BK43" s="2664">
        <v>113195.96180455001</v>
      </c>
      <c r="BL43" s="2664">
        <v>100675.46388407999</v>
      </c>
      <c r="BM43" s="2664">
        <v>101238.7376757</v>
      </c>
      <c r="BN43" s="2640">
        <v>121777.26581214</v>
      </c>
      <c r="BO43" s="2640">
        <v>105471.59746558999</v>
      </c>
      <c r="BP43" s="2640">
        <v>117791.99842233</v>
      </c>
      <c r="BQ43" s="2640">
        <v>129181.36726023001</v>
      </c>
      <c r="BR43" s="2640">
        <v>125212.28260034999</v>
      </c>
      <c r="BS43" s="2640">
        <v>125915.12538900999</v>
      </c>
      <c r="BT43" s="2640">
        <v>153475.70710521002</v>
      </c>
    </row>
    <row r="44" spans="2:72" ht="18.75" customHeight="1">
      <c r="B44" s="2642" t="s">
        <v>2305</v>
      </c>
      <c r="C44" s="2646" t="s">
        <v>62</v>
      </c>
      <c r="D44" s="2638">
        <v>1858</v>
      </c>
      <c r="E44" s="2638">
        <v>1223</v>
      </c>
      <c r="F44" s="2638">
        <v>2349</v>
      </c>
      <c r="G44" s="2638">
        <v>3038</v>
      </c>
      <c r="H44" s="2664">
        <v>3105.5707794900004</v>
      </c>
      <c r="I44" s="2664">
        <v>3053.34246798</v>
      </c>
      <c r="J44" s="2664">
        <v>3259.5619490100007</v>
      </c>
      <c r="K44" s="2664">
        <v>3322.2508180900008</v>
      </c>
      <c r="L44" s="2664">
        <v>3691.2347619999996</v>
      </c>
      <c r="M44" s="2666">
        <v>2616.8786033200004</v>
      </c>
      <c r="N44" s="2666">
        <v>1543.6819806899998</v>
      </c>
      <c r="O44" s="2666">
        <v>2664.5259999999998</v>
      </c>
      <c r="P44" s="2666">
        <v>3510.1981621599989</v>
      </c>
      <c r="Q44" s="2666">
        <v>3816.3262353199998</v>
      </c>
      <c r="R44" s="2666">
        <v>4845.2887071199993</v>
      </c>
      <c r="S44" s="2666">
        <v>4409.5478383299987</v>
      </c>
      <c r="T44" s="2666">
        <v>3814.5536432600002</v>
      </c>
      <c r="U44" s="2666">
        <v>4396.1373526500001</v>
      </c>
      <c r="V44" s="2664">
        <v>3413.4607077200003</v>
      </c>
      <c r="W44" s="2664">
        <v>4082.8647063499993</v>
      </c>
      <c r="X44" s="2664">
        <v>4638.1705695699993</v>
      </c>
      <c r="Y44" s="2664">
        <v>4726.312772790001</v>
      </c>
      <c r="Z44" s="2664">
        <v>4599.5376072399995</v>
      </c>
      <c r="AA44" s="2664">
        <v>5182.5375581100006</v>
      </c>
      <c r="AB44" s="2667">
        <v>5068.8854940299989</v>
      </c>
      <c r="AC44" s="2667">
        <v>5131.5170915099998</v>
      </c>
      <c r="AD44" s="2668">
        <v>5798.1653547700007</v>
      </c>
      <c r="AE44" s="2667">
        <v>4916.9833558800001</v>
      </c>
      <c r="AF44" s="2669">
        <v>4458.8739072899998</v>
      </c>
      <c r="AG44" s="2669">
        <v>5023.3691087299994</v>
      </c>
      <c r="AH44" s="2669">
        <v>3886.7591538799998</v>
      </c>
      <c r="AI44" s="2669">
        <v>4705.1057619599997</v>
      </c>
      <c r="AJ44" s="2669">
        <v>4839.5536139200003</v>
      </c>
      <c r="AK44" s="2669">
        <v>4967.9035527599999</v>
      </c>
      <c r="AL44" s="2669">
        <v>5004.5624373800001</v>
      </c>
      <c r="AM44" s="2669">
        <v>5243.8104017700007</v>
      </c>
      <c r="AN44" s="2669">
        <v>4570.0931682699993</v>
      </c>
      <c r="AO44" s="2664">
        <v>4459.2036615400002</v>
      </c>
      <c r="AP44" s="2664">
        <v>5760.8819580400013</v>
      </c>
      <c r="AQ44" s="2664">
        <v>6235</v>
      </c>
      <c r="AR44" s="2664">
        <v>5074.2842093700001</v>
      </c>
      <c r="AS44" s="2664">
        <v>5322.3420139200007</v>
      </c>
      <c r="AT44" s="2664">
        <v>4974.8983958599993</v>
      </c>
      <c r="AU44" s="2664">
        <v>5189.0979490299997</v>
      </c>
      <c r="AV44" s="2664">
        <v>5490.4213053500007</v>
      </c>
      <c r="AW44" s="2664">
        <v>5523.9320313199996</v>
      </c>
      <c r="AX44" s="2664">
        <v>5632.761369660001</v>
      </c>
      <c r="AY44" s="2664">
        <v>5925</v>
      </c>
      <c r="AZ44" s="2664">
        <v>6046.6275786300002</v>
      </c>
      <c r="BA44" s="2664">
        <v>6080.3183660999994</v>
      </c>
      <c r="BB44" s="2664">
        <v>6417.6863512</v>
      </c>
      <c r="BC44" s="2664">
        <v>5928.7499551800001</v>
      </c>
      <c r="BD44" s="2664">
        <v>5979.0164815900007</v>
      </c>
      <c r="BE44" s="2664">
        <v>5933.52620828</v>
      </c>
      <c r="BF44" s="2664">
        <v>4145</v>
      </c>
      <c r="BG44" s="2664">
        <v>5635.5584539699994</v>
      </c>
      <c r="BH44" s="2664">
        <v>6058.4416450599983</v>
      </c>
      <c r="BI44" s="2664">
        <v>7255.1819833499994</v>
      </c>
      <c r="BJ44" s="2664">
        <v>5877.857190740001</v>
      </c>
      <c r="BK44" s="2664">
        <v>6603.7556830400008</v>
      </c>
      <c r="BL44" s="2664">
        <v>6735.0296363500011</v>
      </c>
      <c r="BM44" s="2664">
        <v>4247.5479350200003</v>
      </c>
      <c r="BN44" s="2640">
        <v>4912.9771524500002</v>
      </c>
      <c r="BO44" s="2640">
        <v>4082.3392329000003</v>
      </c>
      <c r="BP44" s="2640">
        <v>4055.1277152399994</v>
      </c>
      <c r="BQ44" s="2640">
        <v>4247.5702781600003</v>
      </c>
      <c r="BR44" s="2640">
        <v>4137.0920759600003</v>
      </c>
      <c r="BS44" s="2640">
        <v>3762.6004894499997</v>
      </c>
      <c r="BT44" s="2640">
        <v>3973.5897677600001</v>
      </c>
    </row>
    <row r="45" spans="2:72" ht="18.75" customHeight="1">
      <c r="B45" s="2642" t="s">
        <v>2306</v>
      </c>
      <c r="C45" s="2646" t="s">
        <v>62</v>
      </c>
      <c r="D45" s="2638">
        <v>1201</v>
      </c>
      <c r="E45" s="2638">
        <v>561</v>
      </c>
      <c r="F45" s="2638">
        <v>794</v>
      </c>
      <c r="G45" s="2638">
        <v>820</v>
      </c>
      <c r="H45" s="2664">
        <v>762.80614476999995</v>
      </c>
      <c r="I45" s="2664">
        <v>843.08548370000017</v>
      </c>
      <c r="J45" s="2664">
        <v>931.96336207000002</v>
      </c>
      <c r="K45" s="2664">
        <v>904.09259518999988</v>
      </c>
      <c r="L45" s="2664">
        <v>1058.25070312</v>
      </c>
      <c r="M45" s="2666">
        <v>767.75518912999996</v>
      </c>
      <c r="N45" s="2666">
        <v>161.49836508999999</v>
      </c>
      <c r="O45" s="2666">
        <v>295.5496</v>
      </c>
      <c r="P45" s="2666">
        <v>386.57043419000001</v>
      </c>
      <c r="Q45" s="2666">
        <v>454.17508742999996</v>
      </c>
      <c r="R45" s="2666">
        <v>455.35705688999997</v>
      </c>
      <c r="S45" s="2666">
        <v>443.1175993299999</v>
      </c>
      <c r="T45" s="2666">
        <v>350.42461374999993</v>
      </c>
      <c r="U45" s="2666">
        <v>348.92817615999996</v>
      </c>
      <c r="V45" s="2664">
        <v>346.23032635999994</v>
      </c>
      <c r="W45" s="2664">
        <v>348.02526803000001</v>
      </c>
      <c r="X45" s="2664">
        <v>340.06432198000005</v>
      </c>
      <c r="Y45" s="2664">
        <v>434.73525459999996</v>
      </c>
      <c r="Z45" s="2664">
        <v>427.50985871</v>
      </c>
      <c r="AA45" s="2664">
        <v>504.43436052000004</v>
      </c>
      <c r="AB45" s="2667">
        <v>484.46128278000003</v>
      </c>
      <c r="AC45" s="2667">
        <v>419.94384411999999</v>
      </c>
      <c r="AD45" s="2668">
        <v>422.27940562999999</v>
      </c>
      <c r="AE45" s="2667">
        <v>663.34897011999988</v>
      </c>
      <c r="AF45" s="2669">
        <v>482.35735909000005</v>
      </c>
      <c r="AG45" s="2669">
        <v>488.42092579000001</v>
      </c>
      <c r="AH45" s="2669">
        <v>509.93921839000001</v>
      </c>
      <c r="AI45" s="2669">
        <v>474.48611257000005</v>
      </c>
      <c r="AJ45" s="2669">
        <v>502.33740244000001</v>
      </c>
      <c r="AK45" s="2669">
        <v>520.87756691000004</v>
      </c>
      <c r="AL45" s="2669">
        <v>609.21052158999998</v>
      </c>
      <c r="AM45" s="2669">
        <v>604.53263138</v>
      </c>
      <c r="AN45" s="2669">
        <v>723.50653093999995</v>
      </c>
      <c r="AO45" s="2664">
        <v>608.06119377000005</v>
      </c>
      <c r="AP45" s="2664">
        <v>713.32363762000011</v>
      </c>
      <c r="AQ45" s="2664">
        <v>863</v>
      </c>
      <c r="AR45" s="2664">
        <v>720.77166353000007</v>
      </c>
      <c r="AS45" s="2664">
        <v>723.82673922000004</v>
      </c>
      <c r="AT45" s="2664">
        <v>656.27016534999996</v>
      </c>
      <c r="AU45" s="2664">
        <v>605.89811069999996</v>
      </c>
      <c r="AV45" s="2664">
        <v>662.29049693000002</v>
      </c>
      <c r="AW45" s="2664">
        <v>752.35456166999984</v>
      </c>
      <c r="AX45" s="2664">
        <v>873.88250218999997</v>
      </c>
      <c r="AY45" s="2664">
        <v>913.10966942999994</v>
      </c>
      <c r="AZ45" s="2664">
        <v>1128.9025352799999</v>
      </c>
      <c r="BA45" s="2664">
        <v>1230.1974742800003</v>
      </c>
      <c r="BB45" s="2664">
        <v>853.7208369299999</v>
      </c>
      <c r="BC45" s="2664">
        <v>901.41532668999992</v>
      </c>
      <c r="BD45" s="2664">
        <v>1116.3596296000001</v>
      </c>
      <c r="BE45" s="2664">
        <v>1246.5476882299999</v>
      </c>
      <c r="BF45" s="2664">
        <v>1079</v>
      </c>
      <c r="BG45" s="2664">
        <v>874.70599634000007</v>
      </c>
      <c r="BH45" s="2664">
        <v>1168.0736631599998</v>
      </c>
      <c r="BI45" s="2664">
        <v>1217.8828445099998</v>
      </c>
      <c r="BJ45" s="2664">
        <v>1251.5243525300002</v>
      </c>
      <c r="BK45" s="2664">
        <v>1466.2850196899999</v>
      </c>
      <c r="BL45" s="2664">
        <v>1662.77046494</v>
      </c>
      <c r="BM45" s="2664">
        <v>1577.7253578999998</v>
      </c>
      <c r="BN45" s="2640">
        <v>1286.1105985900001</v>
      </c>
      <c r="BO45" s="2640">
        <v>1008.13886078</v>
      </c>
      <c r="BP45" s="2640">
        <v>1296.1465713400003</v>
      </c>
      <c r="BQ45" s="2640">
        <v>1677.8959169299997</v>
      </c>
      <c r="BR45" s="2640">
        <v>1574.9871715899999</v>
      </c>
      <c r="BS45" s="2640">
        <v>1060.6664418099999</v>
      </c>
      <c r="BT45" s="2640">
        <v>1409.58454841</v>
      </c>
    </row>
    <row r="46" spans="2:72" ht="18.75" customHeight="1" thickBot="1">
      <c r="B46" s="2647" t="s">
        <v>2307</v>
      </c>
      <c r="C46" s="2648"/>
      <c r="D46" s="2649"/>
      <c r="E46" s="2649"/>
      <c r="F46" s="2649"/>
      <c r="G46" s="2649"/>
      <c r="H46" s="2671"/>
      <c r="I46" s="2671"/>
      <c r="J46" s="2671"/>
      <c r="K46" s="2671"/>
      <c r="L46" s="2671"/>
      <c r="M46" s="2672"/>
      <c r="N46" s="2672"/>
      <c r="O46" s="2672"/>
      <c r="P46" s="2672"/>
      <c r="Q46" s="2672"/>
      <c r="R46" s="2672"/>
      <c r="S46" s="2672"/>
      <c r="T46" s="2672"/>
      <c r="U46" s="2672"/>
      <c r="V46" s="2671"/>
      <c r="W46" s="2671"/>
      <c r="X46" s="2671"/>
      <c r="Y46" s="2671"/>
      <c r="Z46" s="2671"/>
      <c r="AA46" s="2671"/>
      <c r="AB46" s="2673"/>
      <c r="AC46" s="2673"/>
      <c r="AD46" s="2674"/>
      <c r="AE46" s="2673"/>
      <c r="AF46" s="2675"/>
      <c r="AG46" s="2675"/>
      <c r="AH46" s="2675"/>
      <c r="AI46" s="2675"/>
      <c r="AJ46" s="2675"/>
      <c r="AK46" s="2675"/>
      <c r="AL46" s="2675"/>
      <c r="AM46" s="2675"/>
      <c r="AN46" s="2675"/>
      <c r="AO46" s="2671"/>
      <c r="AP46" s="2671"/>
      <c r="AQ46" s="2671"/>
      <c r="AR46" s="2671"/>
      <c r="AS46" s="2671"/>
      <c r="AT46" s="2671"/>
      <c r="AU46" s="2671"/>
      <c r="AV46" s="2671"/>
      <c r="AW46" s="2671"/>
      <c r="AX46" s="2671"/>
      <c r="AY46" s="2671"/>
      <c r="AZ46" s="2671"/>
      <c r="BA46" s="2671"/>
      <c r="BB46" s="2671">
        <v>139.42909763999998</v>
      </c>
      <c r="BC46" s="2671">
        <v>155.69255471</v>
      </c>
      <c r="BD46" s="2671">
        <v>192.92837004</v>
      </c>
      <c r="BE46" s="2671">
        <v>314</v>
      </c>
      <c r="BF46" s="2671">
        <v>260</v>
      </c>
      <c r="BG46" s="2671">
        <v>204.68582707000002</v>
      </c>
      <c r="BH46" s="2671">
        <v>251.69581736000001</v>
      </c>
      <c r="BI46" s="2671">
        <v>296.87335868000002</v>
      </c>
      <c r="BJ46" s="2671">
        <v>403.37044514000007</v>
      </c>
      <c r="BK46" s="2671">
        <v>446.94213772000001</v>
      </c>
      <c r="BL46" s="2671">
        <v>373.39060344000001</v>
      </c>
      <c r="BM46" s="2671">
        <v>376.07370293000002</v>
      </c>
      <c r="BN46" s="2654">
        <v>316.77706570999999</v>
      </c>
      <c r="BO46" s="2654">
        <v>382.99059953999995</v>
      </c>
      <c r="BP46" s="2654">
        <v>424.42197837999993</v>
      </c>
      <c r="BQ46" s="2654">
        <v>724.39017858</v>
      </c>
      <c r="BR46" s="2654">
        <v>525.57132098</v>
      </c>
      <c r="BS46" s="2654">
        <v>550.26566068999989</v>
      </c>
      <c r="BT46" s="2654">
        <v>713.89692681000008</v>
      </c>
    </row>
    <row r="47" spans="2:72" ht="18.75" customHeight="1" thickTop="1">
      <c r="B47" s="2655" t="s">
        <v>2310</v>
      </c>
      <c r="C47" s="2656"/>
      <c r="D47" s="2641"/>
      <c r="E47" s="2641"/>
      <c r="F47" s="2641"/>
      <c r="G47" s="2641"/>
      <c r="H47" s="2665"/>
      <c r="I47" s="2665"/>
      <c r="J47" s="2665"/>
      <c r="K47" s="2665"/>
      <c r="L47" s="2665"/>
      <c r="M47" s="2665"/>
      <c r="N47" s="2665"/>
      <c r="O47" s="2665"/>
      <c r="P47" s="2665"/>
      <c r="Q47" s="2665"/>
      <c r="R47" s="2665"/>
      <c r="S47" s="2665"/>
      <c r="T47" s="2665"/>
      <c r="U47" s="2665"/>
      <c r="V47" s="2665"/>
      <c r="W47" s="2665"/>
      <c r="X47" s="2665"/>
      <c r="Y47" s="2665"/>
      <c r="Z47" s="2665"/>
      <c r="AA47" s="2665"/>
      <c r="AB47" s="2668"/>
      <c r="AC47" s="2668"/>
      <c r="AD47" s="2668"/>
      <c r="AE47" s="2668"/>
      <c r="AF47" s="2668"/>
      <c r="AG47" s="2668"/>
      <c r="AH47" s="2668"/>
      <c r="AI47" s="2668"/>
      <c r="AJ47" s="2668"/>
      <c r="AK47" s="2668"/>
      <c r="AL47" s="2668"/>
      <c r="AM47" s="2668"/>
      <c r="AN47" s="2668"/>
      <c r="AO47" s="2665"/>
      <c r="AP47" s="2665"/>
      <c r="AQ47" s="2665"/>
      <c r="AR47" s="2665"/>
      <c r="AS47" s="2665"/>
      <c r="AT47" s="2665"/>
      <c r="AU47" s="2665"/>
      <c r="AV47" s="2665"/>
      <c r="AW47" s="2665"/>
      <c r="AX47" s="2665"/>
      <c r="AY47" s="2665"/>
      <c r="AZ47" s="2665"/>
      <c r="BA47" s="2665"/>
      <c r="BB47" s="2665"/>
      <c r="BC47" s="2665"/>
      <c r="BD47" s="2665"/>
      <c r="BE47" s="2665"/>
      <c r="BF47" s="2665"/>
      <c r="BG47" s="2665"/>
      <c r="BH47" s="2665"/>
      <c r="BI47" s="2665"/>
      <c r="BJ47" s="2665"/>
      <c r="BK47" s="2665"/>
      <c r="BL47" s="2665"/>
      <c r="BM47" s="2665"/>
      <c r="BN47" s="2665"/>
      <c r="BO47" s="2665"/>
      <c r="BP47" s="2665"/>
      <c r="BQ47" s="2665"/>
      <c r="BR47" s="2665"/>
      <c r="BS47" s="2676"/>
      <c r="BT47" s="2665"/>
    </row>
    <row r="48" spans="2:72">
      <c r="B48" s="3533" t="s">
        <v>2311</v>
      </c>
      <c r="C48" s="3533"/>
      <c r="D48" s="3533"/>
      <c r="E48" s="3533"/>
      <c r="F48" s="3533"/>
      <c r="G48" s="3533"/>
      <c r="H48" s="3533"/>
      <c r="I48" s="3533"/>
      <c r="J48" s="3533"/>
      <c r="K48" s="3533"/>
      <c r="L48" s="3533"/>
    </row>
    <row r="49" spans="2:12">
      <c r="B49" s="2677" t="s">
        <v>2312</v>
      </c>
      <c r="C49" s="2677"/>
      <c r="D49" s="2677"/>
      <c r="E49" s="2677"/>
      <c r="F49" s="2677"/>
      <c r="G49" s="2677"/>
      <c r="H49" s="2677"/>
      <c r="I49" s="2677"/>
      <c r="J49" s="2677"/>
      <c r="K49" s="2677"/>
      <c r="L49" s="2677"/>
    </row>
    <row r="50" spans="2:12">
      <c r="B50" s="2677" t="s">
        <v>2313</v>
      </c>
      <c r="C50" s="2677"/>
      <c r="D50" s="2677"/>
      <c r="E50" s="2677"/>
      <c r="F50" s="2677"/>
      <c r="G50" s="2677"/>
      <c r="H50" s="2677"/>
      <c r="I50" s="2677"/>
      <c r="J50" s="2677"/>
      <c r="K50" s="2677"/>
      <c r="L50" s="2677"/>
    </row>
    <row r="51" spans="2:12">
      <c r="B51" s="2677" t="s">
        <v>2314</v>
      </c>
      <c r="C51" s="2678"/>
      <c r="D51" s="2678"/>
      <c r="E51" s="2678"/>
      <c r="F51" s="2678"/>
      <c r="G51" s="2678"/>
      <c r="H51" s="2678"/>
      <c r="I51" s="2678"/>
      <c r="J51" s="2678"/>
      <c r="K51" s="2678"/>
      <c r="L51" s="2678"/>
    </row>
  </sheetData>
  <mergeCells count="21">
    <mergeCell ref="B48:L48"/>
    <mergeCell ref="BL7:BT7"/>
    <mergeCell ref="BL29:BT29"/>
    <mergeCell ref="B27:B30"/>
    <mergeCell ref="C27:BS27"/>
    <mergeCell ref="C28:BS28"/>
    <mergeCell ref="D29:O29"/>
    <mergeCell ref="P29:AA29"/>
    <mergeCell ref="AB29:AM29"/>
    <mergeCell ref="AN29:AY29"/>
    <mergeCell ref="AZ29:BK29"/>
    <mergeCell ref="B2:BS2"/>
    <mergeCell ref="B3:BS3"/>
    <mergeCell ref="B5:B8"/>
    <mergeCell ref="C5:BS5"/>
    <mergeCell ref="C6:BS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158"/>
  <sheetViews>
    <sheetView showGridLines="0" view="pageBreakPreview" zoomScale="85" zoomScaleNormal="100" zoomScaleSheetLayoutView="85" workbookViewId="0">
      <pane xSplit="40" ySplit="3" topLeftCell="BM4" activePane="bottomRight" state="frozen"/>
      <selection activeCell="N18" sqref="N18"/>
      <selection pane="topRight" activeCell="N18" sqref="N18"/>
      <selection pane="bottomLeft" activeCell="N18" sqref="N18"/>
      <selection pane="bottomRight" activeCell="CJ20" sqref="CJ20"/>
    </sheetView>
  </sheetViews>
  <sheetFormatPr defaultRowHeight="15"/>
  <cols>
    <col min="1" max="1" width="39.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220" hidden="1" customWidth="1"/>
    <col min="44" max="52" width="10.28515625" hidden="1" customWidth="1"/>
    <col min="53" max="53" width="10.28515625" customWidth="1"/>
    <col min="54" max="59" width="10.28515625" hidden="1" customWidth="1"/>
    <col min="60" max="63" width="10.28515625" customWidth="1"/>
    <col min="64" max="72" width="9.28515625" customWidth="1"/>
    <col min="73" max="73" width="10.28515625" customWidth="1"/>
    <col min="74" max="74" width="11.42578125" customWidth="1"/>
    <col min="75" max="75" width="11.140625" customWidth="1"/>
    <col min="76" max="76" width="10.85546875" customWidth="1"/>
    <col min="77" max="77" width="10.140625" customWidth="1"/>
    <col min="78" max="78" width="11" customWidth="1"/>
    <col min="80" max="80" width="9.7109375" customWidth="1"/>
    <col min="81" max="81" width="10.42578125" customWidth="1"/>
    <col min="82" max="82" width="11" customWidth="1"/>
    <col min="83" max="83" width="10.85546875" customWidth="1"/>
    <col min="85" max="85" width="10.85546875" customWidth="1"/>
    <col min="86" max="86" width="11.140625" customWidth="1"/>
    <col min="88" max="88" width="11.85546875" bestFit="1" customWidth="1"/>
    <col min="90" max="90" width="10.5703125" bestFit="1" customWidth="1"/>
  </cols>
  <sheetData>
    <row r="1" spans="1:109" ht="15.75">
      <c r="A1" s="3534" t="s">
        <v>412</v>
      </c>
      <c r="B1" s="3534"/>
      <c r="C1" s="3534"/>
      <c r="D1" s="3534"/>
      <c r="E1" s="3534"/>
      <c r="F1" s="3534"/>
      <c r="G1" s="3534"/>
      <c r="H1" s="3534"/>
      <c r="I1" s="3534"/>
      <c r="J1" s="3534"/>
      <c r="K1" s="3534"/>
      <c r="L1" s="3534"/>
      <c r="M1" s="3534"/>
      <c r="N1" s="3534"/>
      <c r="O1" s="3534"/>
      <c r="P1" s="3534"/>
      <c r="Q1" s="3534"/>
      <c r="R1" s="3534"/>
      <c r="S1" s="3534"/>
      <c r="T1" s="3534"/>
      <c r="U1" s="3534"/>
      <c r="V1" s="3534"/>
      <c r="W1" s="3534"/>
      <c r="X1" s="3534"/>
      <c r="Y1" s="3534"/>
      <c r="Z1" s="3534"/>
      <c r="AA1" s="3534"/>
      <c r="AB1" s="3534"/>
      <c r="AC1" s="3534"/>
      <c r="AD1" s="3534"/>
      <c r="AE1" s="3534"/>
      <c r="AF1" s="3534"/>
      <c r="AG1" s="3534"/>
      <c r="AH1" s="3534"/>
      <c r="AI1" s="3534"/>
      <c r="AJ1" s="3534"/>
      <c r="AK1" s="3534"/>
      <c r="AL1" s="3534"/>
      <c r="AM1" s="3534"/>
      <c r="AN1" s="3534"/>
      <c r="AO1" s="3534"/>
      <c r="AP1" s="3534"/>
      <c r="AQ1" s="3534"/>
      <c r="AR1" s="3534"/>
      <c r="AS1" s="3534"/>
      <c r="AT1" s="3534"/>
      <c r="AU1" s="3534"/>
      <c r="AV1" s="3534"/>
      <c r="AW1" s="3534"/>
      <c r="AX1" s="3534"/>
      <c r="AY1" s="3534"/>
      <c r="AZ1" s="3534"/>
      <c r="BA1" s="3534"/>
      <c r="BB1" s="3534"/>
      <c r="BC1" s="3534"/>
      <c r="BD1" s="3534"/>
      <c r="BE1" s="3534"/>
      <c r="BF1" s="3534"/>
      <c r="BG1" s="3534"/>
      <c r="BH1" s="3534"/>
      <c r="BI1" s="3534"/>
      <c r="BJ1" s="3534"/>
      <c r="BK1" s="3534"/>
      <c r="BL1" s="3534"/>
      <c r="BM1" s="3534"/>
      <c r="BN1" s="3534"/>
      <c r="BO1" s="3534"/>
      <c r="BP1" s="3534"/>
      <c r="BQ1" s="3534"/>
      <c r="BR1" s="3534"/>
      <c r="BS1" s="3534"/>
      <c r="BT1" s="3534"/>
      <c r="BU1" s="3534"/>
      <c r="BV1" s="3534"/>
      <c r="BW1" s="3534"/>
      <c r="BX1" s="3534"/>
      <c r="BY1" s="3534"/>
      <c r="BZ1" s="3534"/>
      <c r="CA1" s="3534"/>
      <c r="CB1" s="3534"/>
      <c r="CC1" s="3534"/>
      <c r="CD1" s="3534"/>
      <c r="CE1" s="3534"/>
      <c r="CF1" s="3534"/>
      <c r="CG1" s="3534"/>
      <c r="CH1" s="3534"/>
    </row>
    <row r="2" spans="1:109" ht="15.75">
      <c r="A2" s="3535" t="s">
        <v>54</v>
      </c>
      <c r="B2" s="3535"/>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c r="AN2" s="3535"/>
      <c r="AO2" s="3535"/>
      <c r="AP2" s="3535"/>
      <c r="AQ2" s="3535"/>
      <c r="AR2" s="3535"/>
      <c r="AS2" s="3535"/>
      <c r="AT2" s="3535"/>
      <c r="AU2" s="3535"/>
      <c r="AV2" s="3535"/>
      <c r="AW2" s="3535"/>
      <c r="AX2" s="3535"/>
      <c r="AY2" s="3535"/>
      <c r="AZ2" s="3535"/>
      <c r="BA2" s="3535"/>
      <c r="BB2" s="3535"/>
      <c r="BC2" s="3535"/>
      <c r="BD2" s="3535"/>
      <c r="BE2" s="3535"/>
      <c r="BF2" s="3535"/>
      <c r="BG2" s="3535"/>
      <c r="BH2" s="3535"/>
      <c r="BI2" s="3535"/>
      <c r="BJ2" s="3535"/>
      <c r="BK2" s="3535"/>
      <c r="BL2" s="3535"/>
      <c r="BM2" s="3535"/>
      <c r="BN2" s="3535"/>
      <c r="BO2" s="3535"/>
      <c r="BP2" s="3535"/>
      <c r="BQ2" s="3535"/>
      <c r="BR2" s="3535"/>
      <c r="BS2" s="3535"/>
      <c r="BT2" s="3535"/>
      <c r="BU2" s="3535"/>
      <c r="BV2" s="3535"/>
      <c r="BW2" s="3535"/>
      <c r="BX2" s="3535"/>
      <c r="BY2" s="3535"/>
      <c r="BZ2" s="3535"/>
      <c r="CA2" s="3535"/>
      <c r="CB2" s="3535"/>
      <c r="CC2" s="3535"/>
      <c r="CD2" s="3535"/>
      <c r="CE2" s="3535"/>
      <c r="CF2" s="3535"/>
      <c r="CG2" s="3535"/>
      <c r="CH2" s="3535"/>
    </row>
    <row r="3" spans="1:109">
      <c r="A3" s="3536" t="s">
        <v>411</v>
      </c>
      <c r="B3" s="3536"/>
      <c r="C3" s="3536"/>
      <c r="D3" s="3536"/>
      <c r="E3" s="3536"/>
      <c r="F3" s="3536"/>
      <c r="G3" s="3536"/>
      <c r="H3" s="3536"/>
      <c r="I3" s="3536"/>
      <c r="J3" s="3536"/>
      <c r="K3" s="3536"/>
      <c r="L3" s="3536"/>
      <c r="M3" s="3536"/>
      <c r="N3" s="3536"/>
      <c r="O3" s="3536"/>
      <c r="P3" s="3536"/>
      <c r="Q3" s="3536"/>
      <c r="R3" s="3536"/>
      <c r="S3" s="3536"/>
      <c r="T3" s="3536"/>
      <c r="U3" s="3536"/>
      <c r="V3" s="3536"/>
      <c r="W3" s="3536"/>
      <c r="X3" s="3536"/>
      <c r="Y3" s="3536"/>
      <c r="Z3" s="3536"/>
      <c r="AA3" s="3536"/>
      <c r="AB3" s="3536"/>
      <c r="AC3" s="3536"/>
      <c r="AD3" s="3536"/>
      <c r="AE3" s="3536"/>
      <c r="AF3" s="3536"/>
      <c r="AG3" s="3536"/>
      <c r="AH3" s="3536"/>
      <c r="AI3" s="3536"/>
      <c r="AJ3" s="3536"/>
      <c r="AK3" s="3536"/>
      <c r="AL3" s="3536"/>
      <c r="AM3" s="3536"/>
      <c r="AN3" s="3536"/>
      <c r="AO3" s="3536"/>
      <c r="AP3" s="3536"/>
      <c r="AQ3" s="3536"/>
      <c r="AR3" s="3536"/>
      <c r="AS3" s="3536"/>
      <c r="AT3" s="3536"/>
      <c r="AU3" s="3536"/>
      <c r="AV3" s="3536"/>
      <c r="AW3" s="3536"/>
      <c r="AX3" s="3536"/>
      <c r="AY3" s="3536"/>
      <c r="AZ3" s="3536"/>
      <c r="BA3" s="3536"/>
      <c r="BB3" s="3536"/>
      <c r="BC3" s="3536"/>
      <c r="BD3" s="3536"/>
      <c r="BE3" s="3536"/>
      <c r="BF3" s="3536"/>
      <c r="BG3" s="3536"/>
      <c r="BH3" s="3536"/>
      <c r="BI3" s="3536"/>
      <c r="BJ3" s="3536"/>
      <c r="BK3" s="3536"/>
      <c r="BL3" s="3536"/>
      <c r="BM3" s="3536"/>
      <c r="BN3" s="3536"/>
      <c r="BO3" s="3536"/>
      <c r="BP3" s="3536"/>
      <c r="BQ3" s="3536"/>
      <c r="BR3" s="3536"/>
      <c r="BS3" s="3536"/>
      <c r="BT3" s="3536"/>
      <c r="BU3" s="3536"/>
      <c r="BV3" s="3536"/>
      <c r="BW3" s="3536"/>
      <c r="BX3" s="3536"/>
      <c r="BY3" s="3536"/>
      <c r="BZ3" s="3536"/>
      <c r="CA3" s="3536"/>
      <c r="CB3" s="3536"/>
      <c r="CC3" s="3536"/>
      <c r="CD3" s="3536"/>
      <c r="CE3" s="3536"/>
      <c r="CF3" s="3536"/>
      <c r="CG3" s="3536"/>
      <c r="CH3" s="3536"/>
    </row>
    <row r="4" spans="1:109" ht="15.75">
      <c r="A4" s="3546" t="s">
        <v>354</v>
      </c>
      <c r="B4" s="3548">
        <v>2019</v>
      </c>
      <c r="C4" s="3548"/>
      <c r="D4" s="3548"/>
      <c r="E4" s="3548"/>
      <c r="F4" s="3548"/>
      <c r="G4" s="3548"/>
      <c r="H4" s="3548"/>
      <c r="I4" s="3548"/>
      <c r="J4" s="3548"/>
      <c r="K4" s="3548"/>
      <c r="L4" s="3548">
        <v>2020</v>
      </c>
      <c r="M4" s="3548"/>
      <c r="N4" s="3548"/>
      <c r="O4" s="3548"/>
      <c r="P4" s="3548"/>
      <c r="Q4" s="3548"/>
      <c r="R4" s="3548"/>
      <c r="S4" s="3548"/>
      <c r="T4" s="3548"/>
      <c r="U4" s="3548"/>
      <c r="V4" s="3548"/>
      <c r="W4" s="3548"/>
      <c r="X4" s="3537">
        <v>2021</v>
      </c>
      <c r="Y4" s="3538"/>
      <c r="Z4" s="3538"/>
      <c r="AA4" s="3538"/>
      <c r="AB4" s="3538"/>
      <c r="AC4" s="3538"/>
      <c r="AD4" s="3538"/>
      <c r="AE4" s="3538"/>
      <c r="AF4" s="3538"/>
      <c r="AG4" s="3538"/>
      <c r="AH4" s="3538"/>
      <c r="AI4" s="3539"/>
      <c r="AJ4" s="3537">
        <v>2022</v>
      </c>
      <c r="AK4" s="3538"/>
      <c r="AL4" s="3538"/>
      <c r="AM4" s="3538"/>
      <c r="AN4" s="3538"/>
      <c r="AO4" s="3538"/>
      <c r="AP4" s="3538"/>
      <c r="AQ4" s="3538"/>
      <c r="AR4" s="3538"/>
      <c r="AS4" s="3538"/>
      <c r="AT4" s="3538"/>
      <c r="AU4" s="3539"/>
      <c r="AV4" s="3537">
        <v>2023</v>
      </c>
      <c r="AW4" s="3538"/>
      <c r="AX4" s="3538"/>
      <c r="AY4" s="3538"/>
      <c r="AZ4" s="3538"/>
      <c r="BA4" s="3538"/>
      <c r="BB4" s="3538"/>
      <c r="BC4" s="3538"/>
      <c r="BD4" s="3538"/>
      <c r="BE4" s="3538"/>
      <c r="BF4" s="3538"/>
      <c r="BG4" s="3539"/>
      <c r="BH4" s="3537">
        <v>2024</v>
      </c>
      <c r="BI4" s="3538"/>
      <c r="BJ4" s="3538"/>
      <c r="BK4" s="3538"/>
      <c r="BL4" s="3538"/>
      <c r="BM4" s="3538"/>
      <c r="BN4" s="3538"/>
      <c r="BO4" s="3538"/>
      <c r="BP4" s="3538"/>
      <c r="BQ4" s="3538"/>
      <c r="BR4" s="3538"/>
      <c r="BS4" s="3540"/>
      <c r="BT4" s="3541">
        <v>2025</v>
      </c>
      <c r="BU4" s="3542"/>
      <c r="BV4" s="3542"/>
      <c r="BW4" s="3542"/>
      <c r="BX4" s="3542"/>
      <c r="BY4" s="3542"/>
      <c r="BZ4" s="3542"/>
      <c r="CA4" s="3542"/>
      <c r="CB4" s="3542"/>
      <c r="CC4" s="3542"/>
      <c r="CD4" s="3542"/>
      <c r="CE4" s="3543"/>
      <c r="CF4" s="3541">
        <v>2026</v>
      </c>
      <c r="CG4" s="3542"/>
      <c r="CH4" s="3544"/>
    </row>
    <row r="5" spans="1:109" ht="15.75">
      <c r="A5" s="3547"/>
      <c r="B5" s="247" t="s">
        <v>119</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319"/>
      <c r="BT5" s="1682"/>
      <c r="BU5" s="1681"/>
      <c r="BV5" s="1681"/>
      <c r="BW5" s="1681"/>
      <c r="BX5" s="1681"/>
      <c r="BY5" s="1681"/>
      <c r="BZ5" s="1681"/>
      <c r="CA5" s="1681"/>
      <c r="CB5" s="1681"/>
      <c r="CC5" s="1681"/>
      <c r="CD5" s="1681"/>
      <c r="CE5" s="1683"/>
      <c r="CF5" s="3541"/>
      <c r="CG5" s="3542"/>
      <c r="CH5" s="3544"/>
    </row>
    <row r="6" spans="1:109" ht="27" customHeight="1">
      <c r="A6" s="3547"/>
      <c r="B6" s="244" t="s">
        <v>355</v>
      </c>
      <c r="C6" s="244" t="s">
        <v>356</v>
      </c>
      <c r="D6" s="244" t="s">
        <v>357</v>
      </c>
      <c r="E6" s="244" t="s">
        <v>358</v>
      </c>
      <c r="F6" s="244" t="s">
        <v>359</v>
      </c>
      <c r="G6" s="244" t="s">
        <v>360</v>
      </c>
      <c r="H6" s="244" t="s">
        <v>361</v>
      </c>
      <c r="I6" s="244" t="s">
        <v>362</v>
      </c>
      <c r="J6" s="244" t="s">
        <v>363</v>
      </c>
      <c r="K6" s="244" t="s">
        <v>364</v>
      </c>
      <c r="L6" s="244" t="s">
        <v>365</v>
      </c>
      <c r="M6" s="244" t="s">
        <v>366</v>
      </c>
      <c r="N6" s="244" t="s">
        <v>355</v>
      </c>
      <c r="O6" s="244" t="s">
        <v>356</v>
      </c>
      <c r="P6" s="244" t="s">
        <v>357</v>
      </c>
      <c r="Q6" s="244" t="s">
        <v>358</v>
      </c>
      <c r="R6" s="244" t="s">
        <v>359</v>
      </c>
      <c r="S6" s="244" t="s">
        <v>360</v>
      </c>
      <c r="T6" s="244" t="s">
        <v>361</v>
      </c>
      <c r="U6" s="245" t="s">
        <v>362</v>
      </c>
      <c r="V6" s="245" t="s">
        <v>363</v>
      </c>
      <c r="W6" s="245" t="s">
        <v>364</v>
      </c>
      <c r="X6" s="245" t="s">
        <v>365</v>
      </c>
      <c r="Y6" s="245" t="s">
        <v>366</v>
      </c>
      <c r="Z6" s="245" t="s">
        <v>355</v>
      </c>
      <c r="AA6" s="245" t="s">
        <v>356</v>
      </c>
      <c r="AB6" s="245" t="s">
        <v>357</v>
      </c>
      <c r="AC6" s="245" t="s">
        <v>358</v>
      </c>
      <c r="AD6" s="245" t="s">
        <v>359</v>
      </c>
      <c r="AE6" s="245" t="s">
        <v>360</v>
      </c>
      <c r="AF6" s="245" t="s">
        <v>361</v>
      </c>
      <c r="AG6" s="245" t="s">
        <v>362</v>
      </c>
      <c r="AH6" s="245" t="s">
        <v>363</v>
      </c>
      <c r="AI6" s="245" t="s">
        <v>364</v>
      </c>
      <c r="AJ6" s="245" t="s">
        <v>365</v>
      </c>
      <c r="AK6" s="245" t="s">
        <v>366</v>
      </c>
      <c r="AL6" s="245" t="s">
        <v>355</v>
      </c>
      <c r="AM6" s="244" t="s">
        <v>356</v>
      </c>
      <c r="AN6" s="244" t="s">
        <v>357</v>
      </c>
      <c r="AO6" s="244" t="s">
        <v>410</v>
      </c>
      <c r="AP6" s="245" t="s">
        <v>409</v>
      </c>
      <c r="AQ6" s="244" t="s">
        <v>360</v>
      </c>
      <c r="AR6" s="244" t="s">
        <v>361</v>
      </c>
      <c r="AS6" s="244" t="s">
        <v>362</v>
      </c>
      <c r="AT6" s="244" t="s">
        <v>363</v>
      </c>
      <c r="AU6" s="244" t="s">
        <v>364</v>
      </c>
      <c r="AV6" s="244" t="s">
        <v>365</v>
      </c>
      <c r="AW6" s="245" t="s">
        <v>366</v>
      </c>
      <c r="AX6" s="245" t="s">
        <v>355</v>
      </c>
      <c r="AY6" s="245" t="s">
        <v>356</v>
      </c>
      <c r="AZ6" s="245" t="s">
        <v>357</v>
      </c>
      <c r="BA6" s="245" t="s">
        <v>410</v>
      </c>
      <c r="BB6" s="245" t="s">
        <v>409</v>
      </c>
      <c r="BC6" s="245" t="s">
        <v>360</v>
      </c>
      <c r="BD6" s="245" t="s">
        <v>361</v>
      </c>
      <c r="BE6" s="245" t="s">
        <v>362</v>
      </c>
      <c r="BF6" s="245" t="s">
        <v>363</v>
      </c>
      <c r="BG6" s="244" t="s">
        <v>364</v>
      </c>
      <c r="BH6" s="244" t="s">
        <v>365</v>
      </c>
      <c r="BI6" s="244" t="s">
        <v>366</v>
      </c>
      <c r="BJ6" s="244" t="s">
        <v>355</v>
      </c>
      <c r="BK6" s="244" t="s">
        <v>356</v>
      </c>
      <c r="BL6" s="244" t="s">
        <v>357</v>
      </c>
      <c r="BM6" s="244" t="s">
        <v>410</v>
      </c>
      <c r="BN6" s="244" t="s">
        <v>409</v>
      </c>
      <c r="BO6" s="244" t="s">
        <v>360</v>
      </c>
      <c r="BP6" s="244" t="s">
        <v>361</v>
      </c>
      <c r="BQ6" s="244" t="s">
        <v>362</v>
      </c>
      <c r="BR6" s="244" t="s">
        <v>363</v>
      </c>
      <c r="BS6" s="243" t="s">
        <v>364</v>
      </c>
      <c r="BT6" s="312" t="s">
        <v>365</v>
      </c>
      <c r="BU6" s="244" t="s">
        <v>366</v>
      </c>
      <c r="BV6" s="244" t="s">
        <v>355</v>
      </c>
      <c r="BW6" s="244" t="s">
        <v>356</v>
      </c>
      <c r="BX6" s="244" t="s">
        <v>357</v>
      </c>
      <c r="BY6" s="244" t="s">
        <v>410</v>
      </c>
      <c r="BZ6" s="244" t="s">
        <v>409</v>
      </c>
      <c r="CA6" s="244" t="s">
        <v>360</v>
      </c>
      <c r="CB6" s="244" t="s">
        <v>361</v>
      </c>
      <c r="CC6" s="244" t="s">
        <v>362</v>
      </c>
      <c r="CD6" s="244" t="s">
        <v>363</v>
      </c>
      <c r="CE6" s="243" t="s">
        <v>364</v>
      </c>
      <c r="CF6" s="1684" t="s">
        <v>365</v>
      </c>
      <c r="CG6" s="245" t="s">
        <v>366</v>
      </c>
      <c r="CH6" s="244" t="s">
        <v>355</v>
      </c>
    </row>
    <row r="7" spans="1:109" ht="23.1" customHeight="1">
      <c r="A7" s="229" t="s">
        <v>408</v>
      </c>
      <c r="B7" s="227">
        <v>4.4400000000000004</v>
      </c>
      <c r="C7" s="227">
        <v>5.29</v>
      </c>
      <c r="D7" s="227">
        <v>6.16</v>
      </c>
      <c r="E7" s="227">
        <v>6.02</v>
      </c>
      <c r="F7" s="227">
        <v>6.95</v>
      </c>
      <c r="G7" s="227">
        <v>6.16</v>
      </c>
      <c r="H7" s="227">
        <v>6.21</v>
      </c>
      <c r="I7" s="227">
        <v>5.76</v>
      </c>
      <c r="J7" s="227">
        <v>6.55</v>
      </c>
      <c r="K7" s="227">
        <v>6.82</v>
      </c>
      <c r="L7" s="227">
        <v>6.87</v>
      </c>
      <c r="M7" s="227">
        <v>6.7</v>
      </c>
      <c r="N7" s="227">
        <v>6.74</v>
      </c>
      <c r="O7" s="227">
        <v>5.83</v>
      </c>
      <c r="P7" s="227">
        <v>4.54</v>
      </c>
      <c r="Q7" s="227">
        <v>4.78</v>
      </c>
      <c r="R7" s="228">
        <v>3.49</v>
      </c>
      <c r="S7" s="228">
        <v>4.5199999999999996</v>
      </c>
      <c r="T7" s="227">
        <v>3.79</v>
      </c>
      <c r="U7" s="228">
        <v>4.05</v>
      </c>
      <c r="V7" s="228">
        <v>2.93</v>
      </c>
      <c r="W7" s="228">
        <v>3.56</v>
      </c>
      <c r="X7" s="228">
        <v>2.7</v>
      </c>
      <c r="Y7" s="228">
        <v>3.03</v>
      </c>
      <c r="Z7" s="228">
        <v>3.1</v>
      </c>
      <c r="AA7" s="228">
        <v>3.65</v>
      </c>
      <c r="AB7" s="228">
        <v>4.1900000000000004</v>
      </c>
      <c r="AC7" s="228">
        <v>4.1900000000000004</v>
      </c>
      <c r="AD7" s="228">
        <v>4.3499999999999996</v>
      </c>
      <c r="AE7" s="228">
        <v>3.49</v>
      </c>
      <c r="AF7" s="228">
        <v>4.24</v>
      </c>
      <c r="AG7" s="228">
        <v>6.04</v>
      </c>
      <c r="AH7" s="228">
        <v>7.11</v>
      </c>
      <c r="AI7" s="228">
        <v>5.65</v>
      </c>
      <c r="AJ7" s="228">
        <v>6.24</v>
      </c>
      <c r="AK7" s="228">
        <v>7.14</v>
      </c>
      <c r="AL7" s="228">
        <v>7.28</v>
      </c>
      <c r="AM7" s="237">
        <v>7.87</v>
      </c>
      <c r="AN7" s="237">
        <v>8.56</v>
      </c>
      <c r="AO7" s="237">
        <v>8.08</v>
      </c>
      <c r="AP7" s="236">
        <v>8.26</v>
      </c>
      <c r="AQ7" s="237">
        <v>8.64</v>
      </c>
      <c r="AR7" s="237">
        <v>8.5</v>
      </c>
      <c r="AS7" s="237">
        <v>8.08</v>
      </c>
      <c r="AT7" s="237">
        <v>7.38</v>
      </c>
      <c r="AU7" s="237">
        <v>7.26</v>
      </c>
      <c r="AV7" s="237">
        <v>7.88</v>
      </c>
      <c r="AW7" s="236">
        <v>7.44</v>
      </c>
      <c r="AX7" s="236">
        <v>7.76</v>
      </c>
      <c r="AY7" s="236">
        <v>7.41</v>
      </c>
      <c r="AZ7" s="236">
        <v>6.83</v>
      </c>
      <c r="BA7" s="236">
        <v>7.44</v>
      </c>
      <c r="BB7" s="236">
        <v>7.52</v>
      </c>
      <c r="BC7" s="236">
        <v>8.19</v>
      </c>
      <c r="BD7" s="236">
        <v>7.5</v>
      </c>
      <c r="BE7" s="236">
        <v>5.38</v>
      </c>
      <c r="BF7" s="236">
        <v>4.95</v>
      </c>
      <c r="BG7" s="237">
        <v>5.26</v>
      </c>
      <c r="BH7" s="237">
        <v>5.01</v>
      </c>
      <c r="BI7" s="237">
        <v>4.82</v>
      </c>
      <c r="BJ7" s="237">
        <v>4.6100000000000003</v>
      </c>
      <c r="BK7" s="237">
        <v>4.4000000000000004</v>
      </c>
      <c r="BL7" s="237">
        <v>4.17</v>
      </c>
      <c r="BM7" s="227">
        <v>3.57</v>
      </c>
      <c r="BN7" s="227">
        <v>4.09</v>
      </c>
      <c r="BO7" s="227">
        <v>3.86</v>
      </c>
      <c r="BP7" s="227">
        <v>4.82</v>
      </c>
      <c r="BQ7" s="227">
        <v>5.6</v>
      </c>
      <c r="BR7" s="242">
        <v>6.05</v>
      </c>
      <c r="BS7" s="320">
        <v>5.4068291909001687</v>
      </c>
      <c r="BT7" s="313">
        <v>4.1594139081109489</v>
      </c>
      <c r="BU7" s="227">
        <v>3.749435102931244</v>
      </c>
      <c r="BV7" s="227">
        <v>3.3880836060399702</v>
      </c>
      <c r="BW7" s="227">
        <v>2.765899558454791</v>
      </c>
      <c r="BX7" s="227">
        <v>2.7231434746299201</v>
      </c>
      <c r="BY7" s="227">
        <v>2.2049167587984613</v>
      </c>
      <c r="BZ7" s="227">
        <v>1.6847927355884309</v>
      </c>
      <c r="CA7" s="227">
        <v>1.8661299149643327</v>
      </c>
      <c r="CB7" s="227">
        <v>1.47</v>
      </c>
      <c r="CC7" s="227">
        <v>1.1055679622641748</v>
      </c>
      <c r="CD7" s="227">
        <v>1.6320201178311464</v>
      </c>
      <c r="CE7" s="321">
        <v>2.4193170712528911</v>
      </c>
      <c r="CF7" s="240">
        <v>3.2461101052489312</v>
      </c>
      <c r="CG7" s="227">
        <v>3.6187407944810985</v>
      </c>
      <c r="CH7" s="227">
        <v>4.4691886886299299</v>
      </c>
    </row>
    <row r="8" spans="1:109" ht="33.75" customHeight="1">
      <c r="A8" s="241" t="s">
        <v>407</v>
      </c>
      <c r="B8" s="227">
        <v>0.57999999999999996</v>
      </c>
      <c r="C8" s="227">
        <v>1.19</v>
      </c>
      <c r="D8" s="227">
        <v>1.1399999999999999</v>
      </c>
      <c r="E8" s="227">
        <v>0.64</v>
      </c>
      <c r="F8" s="227">
        <v>2.58</v>
      </c>
      <c r="G8" s="227">
        <v>-0.15</v>
      </c>
      <c r="H8" s="227">
        <v>0.68</v>
      </c>
      <c r="I8" s="227">
        <v>0.2</v>
      </c>
      <c r="J8" s="227">
        <v>-0.23</v>
      </c>
      <c r="K8" s="227">
        <v>-0.1</v>
      </c>
      <c r="L8" s="227">
        <v>0.28999999999999998</v>
      </c>
      <c r="M8" s="227">
        <v>-0.27</v>
      </c>
      <c r="N8" s="227">
        <v>0.62</v>
      </c>
      <c r="O8" s="227">
        <v>0.34</v>
      </c>
      <c r="P8" s="227">
        <v>-0.1</v>
      </c>
      <c r="Q8" s="227">
        <v>0.86</v>
      </c>
      <c r="R8" s="228">
        <v>1.33</v>
      </c>
      <c r="S8" s="228">
        <v>0.84</v>
      </c>
      <c r="T8" s="227">
        <v>-0.03</v>
      </c>
      <c r="U8" s="228">
        <v>0.44</v>
      </c>
      <c r="V8" s="228">
        <v>-1.3</v>
      </c>
      <c r="W8" s="228">
        <v>0.51</v>
      </c>
      <c r="X8" s="228">
        <v>-0.55000000000000004</v>
      </c>
      <c r="Y8" s="228">
        <v>0.05</v>
      </c>
      <c r="Z8" s="228">
        <v>0.69</v>
      </c>
      <c r="AA8" s="228">
        <v>0.87</v>
      </c>
      <c r="AB8" s="228">
        <v>0.43</v>
      </c>
      <c r="AC8" s="228">
        <v>0.85</v>
      </c>
      <c r="AD8" s="228">
        <v>1.49</v>
      </c>
      <c r="AE8" s="228">
        <v>0.01</v>
      </c>
      <c r="AF8" s="228">
        <v>0.7</v>
      </c>
      <c r="AG8" s="228">
        <v>2.1800000000000002</v>
      </c>
      <c r="AH8" s="228">
        <v>0.38</v>
      </c>
      <c r="AI8" s="228">
        <v>-0.86</v>
      </c>
      <c r="AJ8" s="228">
        <v>0.01</v>
      </c>
      <c r="AK8" s="228">
        <v>1.1599999999999999</v>
      </c>
      <c r="AL8" s="228">
        <v>0.81</v>
      </c>
      <c r="AM8" s="237">
        <v>1.43</v>
      </c>
      <c r="AN8" s="237">
        <v>1.07</v>
      </c>
      <c r="AO8" s="237">
        <v>0.41</v>
      </c>
      <c r="AP8" s="236">
        <v>1.66</v>
      </c>
      <c r="AQ8" s="237">
        <v>0.36</v>
      </c>
      <c r="AR8" s="237">
        <v>0.56000000000000005</v>
      </c>
      <c r="AS8" s="237">
        <v>1.79</v>
      </c>
      <c r="AT8" s="237">
        <v>-0.96</v>
      </c>
      <c r="AU8" s="237">
        <v>-0.96</v>
      </c>
      <c r="AV8" s="237">
        <v>0.57999999999999996</v>
      </c>
      <c r="AW8" s="236">
        <v>0.48</v>
      </c>
      <c r="AX8" s="236">
        <v>1.1200000000000001</v>
      </c>
      <c r="AY8" s="236">
        <v>1.0900000000000001</v>
      </c>
      <c r="AZ8" s="236">
        <v>0.53</v>
      </c>
      <c r="BA8" s="236">
        <v>0.99</v>
      </c>
      <c r="BB8" s="236">
        <v>1.74</v>
      </c>
      <c r="BC8" s="236">
        <v>0.98</v>
      </c>
      <c r="BD8" s="236">
        <v>-0.09</v>
      </c>
      <c r="BE8" s="236">
        <v>-0.22</v>
      </c>
      <c r="BF8" s="236">
        <v>-1.36</v>
      </c>
      <c r="BG8" s="237">
        <v>-0.67</v>
      </c>
      <c r="BH8" s="237">
        <v>0.35</v>
      </c>
      <c r="BI8" s="237">
        <v>0.3</v>
      </c>
      <c r="BJ8" s="237">
        <v>0.92</v>
      </c>
      <c r="BK8" s="237">
        <v>0.89</v>
      </c>
      <c r="BL8" s="237">
        <v>0.3</v>
      </c>
      <c r="BM8" s="227">
        <v>0.41</v>
      </c>
      <c r="BN8" s="227">
        <v>0.9</v>
      </c>
      <c r="BO8" s="227">
        <v>0.56000000000000005</v>
      </c>
      <c r="BP8" s="227">
        <v>0.89</v>
      </c>
      <c r="BQ8" s="227">
        <v>0.45</v>
      </c>
      <c r="BR8" s="228">
        <v>-0.39</v>
      </c>
      <c r="BS8" s="321">
        <v>-0.9682546014137472</v>
      </c>
      <c r="BT8" s="240">
        <v>-0.597045674731291</v>
      </c>
      <c r="BU8" s="240">
        <v>7.0229289722135491E-2</v>
      </c>
      <c r="BV8" s="227">
        <v>0.3415751001977867</v>
      </c>
      <c r="BW8" s="227">
        <v>0.57088895462354117</v>
      </c>
      <c r="BX8" s="227">
        <v>0.28271782142694235</v>
      </c>
      <c r="BY8" s="227">
        <v>8.3681695964358482E-2</v>
      </c>
      <c r="BZ8" s="227">
        <v>0.38942865414672667</v>
      </c>
      <c r="CA8" s="227">
        <v>0.74305455439839818</v>
      </c>
      <c r="CB8" s="227">
        <v>0.49693214982153222</v>
      </c>
      <c r="CC8" s="227">
        <v>9.2940191883172929E-2</v>
      </c>
      <c r="CD8" s="227">
        <v>0.12672654982046083</v>
      </c>
      <c r="CE8" s="321">
        <v>-0.20110079148307136</v>
      </c>
      <c r="CF8" s="240">
        <v>0.20539738527840257</v>
      </c>
      <c r="CG8" s="227">
        <v>0.43139774898746452</v>
      </c>
      <c r="CH8" s="227">
        <v>1.1651257492912208</v>
      </c>
    </row>
    <row r="9" spans="1:109" ht="23.1" customHeight="1">
      <c r="A9" s="238" t="s">
        <v>406</v>
      </c>
      <c r="B9" s="227">
        <v>1.35</v>
      </c>
      <c r="C9" s="227">
        <v>1.54</v>
      </c>
      <c r="D9" s="227">
        <v>2.52</v>
      </c>
      <c r="E9" s="227">
        <v>1.4</v>
      </c>
      <c r="F9" s="227">
        <v>3.1</v>
      </c>
      <c r="G9" s="227">
        <v>-0.34</v>
      </c>
      <c r="H9" s="227">
        <v>1.6</v>
      </c>
      <c r="I9" s="227">
        <v>0.08</v>
      </c>
      <c r="J9" s="227">
        <v>-0.56999999999999995</v>
      </c>
      <c r="K9" s="227">
        <v>-0.38</v>
      </c>
      <c r="L9" s="227">
        <v>-0.6</v>
      </c>
      <c r="M9" s="227">
        <v>-0.66</v>
      </c>
      <c r="N9" s="227">
        <v>1.68</v>
      </c>
      <c r="O9" s="227">
        <v>0.59</v>
      </c>
      <c r="P9" s="227">
        <v>-0.55000000000000004</v>
      </c>
      <c r="Q9" s="227">
        <v>1.71</v>
      </c>
      <c r="R9" s="228">
        <v>2.76</v>
      </c>
      <c r="S9" s="228">
        <v>1.1100000000000001</v>
      </c>
      <c r="T9" s="227">
        <v>0.26</v>
      </c>
      <c r="U9" s="228">
        <v>0.3</v>
      </c>
      <c r="V9" s="228">
        <v>-1.04</v>
      </c>
      <c r="W9" s="228">
        <v>-1.29</v>
      </c>
      <c r="X9" s="228">
        <v>-1.8</v>
      </c>
      <c r="Y9" s="228">
        <v>0.1</v>
      </c>
      <c r="Z9" s="228">
        <v>1.37</v>
      </c>
      <c r="AA9" s="228">
        <v>1.79</v>
      </c>
      <c r="AB9" s="228">
        <v>0.88</v>
      </c>
      <c r="AC9" s="228">
        <v>1.31</v>
      </c>
      <c r="AD9" s="228">
        <v>0.87</v>
      </c>
      <c r="AE9" s="228">
        <v>-0.15</v>
      </c>
      <c r="AF9" s="228">
        <v>1.3</v>
      </c>
      <c r="AG9" s="228">
        <v>2.0499999999999998</v>
      </c>
      <c r="AH9" s="228">
        <v>-0.2</v>
      </c>
      <c r="AI9" s="228">
        <v>-1.99</v>
      </c>
      <c r="AJ9" s="228">
        <v>-0.86</v>
      </c>
      <c r="AK9" s="228">
        <v>1.53</v>
      </c>
      <c r="AL9" s="228">
        <v>1.26</v>
      </c>
      <c r="AM9" s="237">
        <v>1.53</v>
      </c>
      <c r="AN9" s="237">
        <v>1.17</v>
      </c>
      <c r="AO9" s="237">
        <v>0.8</v>
      </c>
      <c r="AP9" s="236">
        <v>1.07</v>
      </c>
      <c r="AQ9" s="237">
        <v>0.84</v>
      </c>
      <c r="AR9" s="237">
        <v>1.19</v>
      </c>
      <c r="AS9" s="237">
        <v>1.42</v>
      </c>
      <c r="AT9" s="237">
        <v>-2.2400000000000002</v>
      </c>
      <c r="AU9" s="237">
        <v>-2.19</v>
      </c>
      <c r="AV9" s="237">
        <v>-0.32</v>
      </c>
      <c r="AW9" s="236">
        <v>1.06</v>
      </c>
      <c r="AX9" s="236">
        <v>2.5099999999999998</v>
      </c>
      <c r="AY9" s="236">
        <v>0.21</v>
      </c>
      <c r="AZ9" s="236">
        <v>1.28</v>
      </c>
      <c r="BA9" s="236">
        <v>2.4500000000000002</v>
      </c>
      <c r="BB9" s="236">
        <v>2.5499999999999998</v>
      </c>
      <c r="BC9" s="236">
        <v>1.57</v>
      </c>
      <c r="BD9" s="236">
        <v>-7.0000000000000007E-2</v>
      </c>
      <c r="BE9" s="236">
        <v>-0.8</v>
      </c>
      <c r="BF9" s="236">
        <v>-3.08</v>
      </c>
      <c r="BG9" s="237">
        <v>-1.57</v>
      </c>
      <c r="BH9" s="237">
        <v>0.37</v>
      </c>
      <c r="BI9" s="237">
        <v>0.52</v>
      </c>
      <c r="BJ9" s="237">
        <v>1.81</v>
      </c>
      <c r="BK9" s="237">
        <v>1.22</v>
      </c>
      <c r="BL9" s="237">
        <v>0.79</v>
      </c>
      <c r="BM9" s="227">
        <v>0.84</v>
      </c>
      <c r="BN9" s="227">
        <v>1.75</v>
      </c>
      <c r="BO9" s="227">
        <v>0.47</v>
      </c>
      <c r="BP9" s="227">
        <v>1.9</v>
      </c>
      <c r="BQ9" s="227">
        <v>0.89</v>
      </c>
      <c r="BR9" s="239">
        <v>-1.54</v>
      </c>
      <c r="BS9" s="322">
        <v>-3.0537371930139869</v>
      </c>
      <c r="BT9" s="314">
        <v>-2.2567592512192363</v>
      </c>
      <c r="BU9" s="227">
        <v>-0.39844766659963682</v>
      </c>
      <c r="BV9" s="227">
        <v>0.73015188891945115</v>
      </c>
      <c r="BW9" s="227">
        <v>0.56513469453216203</v>
      </c>
      <c r="BX9" s="227">
        <v>5.5103058268329619E-2</v>
      </c>
      <c r="BY9" s="227">
        <v>-0.17462031881953521</v>
      </c>
      <c r="BZ9" s="227">
        <v>0.62376052079579836</v>
      </c>
      <c r="CA9" s="227">
        <v>1.4343609393857406</v>
      </c>
      <c r="CB9" s="227">
        <v>0.66520272508579126</v>
      </c>
      <c r="CC9" s="227">
        <v>7.1588989576270023E-2</v>
      </c>
      <c r="CD9" s="227">
        <v>-0.24294321984721989</v>
      </c>
      <c r="CE9" s="321">
        <v>-1.1099726071293787</v>
      </c>
      <c r="CF9" s="240">
        <v>0.27245163544604623</v>
      </c>
      <c r="CG9" s="227">
        <v>0.67074973515988745</v>
      </c>
      <c r="CH9" s="227">
        <v>1.129817227175451</v>
      </c>
    </row>
    <row r="10" spans="1:109" ht="23.1" customHeight="1">
      <c r="A10" s="238" t="s">
        <v>405</v>
      </c>
      <c r="B10" s="227">
        <v>-0.02</v>
      </c>
      <c r="C10" s="227">
        <v>0.93</v>
      </c>
      <c r="D10" s="227">
        <v>0.06</v>
      </c>
      <c r="E10" s="227">
        <v>0.04</v>
      </c>
      <c r="F10" s="227">
        <v>2.1800000000000002</v>
      </c>
      <c r="G10" s="227">
        <v>-0.01</v>
      </c>
      <c r="H10" s="227">
        <v>-0.03</v>
      </c>
      <c r="I10" s="227">
        <v>0.28000000000000003</v>
      </c>
      <c r="J10" s="227">
        <v>-0.04</v>
      </c>
      <c r="K10" s="227">
        <v>0.11</v>
      </c>
      <c r="L10" s="227">
        <v>1</v>
      </c>
      <c r="M10" s="227">
        <v>0.04</v>
      </c>
      <c r="N10" s="227">
        <v>-0.21</v>
      </c>
      <c r="O10" s="227">
        <v>0.14000000000000001</v>
      </c>
      <c r="P10" s="227">
        <v>0.26</v>
      </c>
      <c r="Q10" s="227">
        <v>0.2</v>
      </c>
      <c r="R10" s="228">
        <v>0.22</v>
      </c>
      <c r="S10" s="228">
        <v>0.62</v>
      </c>
      <c r="T10" s="227">
        <v>-0.25</v>
      </c>
      <c r="U10" s="228">
        <v>0.56000000000000005</v>
      </c>
      <c r="V10" s="228">
        <v>-1.51</v>
      </c>
      <c r="W10" s="228">
        <v>1.93</v>
      </c>
      <c r="X10" s="228">
        <v>0.46</v>
      </c>
      <c r="Y10" s="228">
        <v>0.01</v>
      </c>
      <c r="Z10" s="228">
        <v>0.15</v>
      </c>
      <c r="AA10" s="228">
        <v>0.16</v>
      </c>
      <c r="AB10" s="228">
        <v>0.08</v>
      </c>
      <c r="AC10" s="228">
        <v>0.5</v>
      </c>
      <c r="AD10" s="228">
        <v>1.98</v>
      </c>
      <c r="AE10" s="228">
        <v>0.13</v>
      </c>
      <c r="AF10" s="228">
        <v>0.23</v>
      </c>
      <c r="AG10" s="228">
        <v>2.2799999999999998</v>
      </c>
      <c r="AH10" s="228">
        <v>0.83</v>
      </c>
      <c r="AI10" s="228">
        <v>0.03</v>
      </c>
      <c r="AJ10" s="228">
        <v>0.69</v>
      </c>
      <c r="AK10" s="228">
        <v>0.84</v>
      </c>
      <c r="AL10" s="228">
        <v>0.47</v>
      </c>
      <c r="AM10" s="237">
        <v>1.35</v>
      </c>
      <c r="AN10" s="237">
        <v>1</v>
      </c>
      <c r="AO10" s="237">
        <v>0.11</v>
      </c>
      <c r="AP10" s="236">
        <v>2.12</v>
      </c>
      <c r="AQ10" s="237">
        <v>-0.02</v>
      </c>
      <c r="AR10" s="237">
        <v>7.0000000000000007E-2</v>
      </c>
      <c r="AS10" s="237">
        <v>2.0699999999999998</v>
      </c>
      <c r="AT10" s="237">
        <v>0.06</v>
      </c>
      <c r="AU10" s="237">
        <v>0.01</v>
      </c>
      <c r="AV10" s="237">
        <v>1.3</v>
      </c>
      <c r="AW10" s="236">
        <v>0.02</v>
      </c>
      <c r="AX10" s="236">
        <v>0.05</v>
      </c>
      <c r="AY10" s="236">
        <v>1.79</v>
      </c>
      <c r="AZ10" s="236">
        <v>-0.05</v>
      </c>
      <c r="BA10" s="236">
        <v>-0.15</v>
      </c>
      <c r="BB10" s="236">
        <v>1.1100000000000001</v>
      </c>
      <c r="BC10" s="236">
        <v>0.52</v>
      </c>
      <c r="BD10" s="236">
        <v>-0.1</v>
      </c>
      <c r="BE10" s="236">
        <v>0.24</v>
      </c>
      <c r="BF10" s="236">
        <v>0.01</v>
      </c>
      <c r="BG10" s="237">
        <v>0.03</v>
      </c>
      <c r="BH10" s="237">
        <v>0.34</v>
      </c>
      <c r="BI10" s="237">
        <v>0.12</v>
      </c>
      <c r="BJ10" s="237">
        <v>0.23</v>
      </c>
      <c r="BK10" s="237">
        <v>0.64</v>
      </c>
      <c r="BL10" s="237">
        <v>-7.0000000000000007E-2</v>
      </c>
      <c r="BM10" s="227">
        <v>0.06</v>
      </c>
      <c r="BN10" s="227">
        <v>0.43</v>
      </c>
      <c r="BO10" s="227">
        <v>0.62</v>
      </c>
      <c r="BP10" s="227">
        <v>0.31</v>
      </c>
      <c r="BQ10" s="227">
        <v>0.2</v>
      </c>
      <c r="BR10" s="227">
        <v>0.28000000000000003</v>
      </c>
      <c r="BS10" s="321">
        <v>0.22813499628426825</v>
      </c>
      <c r="BT10" s="240">
        <v>0.32391301301248632</v>
      </c>
      <c r="BU10" s="227">
        <v>0.32361864059555501</v>
      </c>
      <c r="BV10" s="227">
        <v>0.13370833893890222</v>
      </c>
      <c r="BW10" s="227">
        <v>0.57504314257259637</v>
      </c>
      <c r="BX10" s="227">
        <v>0.40559905497525506</v>
      </c>
      <c r="BY10" s="227">
        <v>0.22224309353649119</v>
      </c>
      <c r="BZ10" s="227">
        <v>0.2648921970579039</v>
      </c>
      <c r="CA10" s="227">
        <v>0.37074632372326732</v>
      </c>
      <c r="CB10" s="227">
        <v>0.4053631181187427</v>
      </c>
      <c r="CC10" s="227">
        <v>0.10516536495464379</v>
      </c>
      <c r="CD10" s="227">
        <v>0.32878152335034372</v>
      </c>
      <c r="CE10" s="321">
        <v>0.29158487851968573</v>
      </c>
      <c r="CF10" s="240">
        <v>0.16949968337218024</v>
      </c>
      <c r="CG10" s="227">
        <v>0.30321135473970173</v>
      </c>
      <c r="CH10" s="227">
        <v>1.183484445349464</v>
      </c>
    </row>
    <row r="11" spans="1:109" ht="23.1" customHeight="1">
      <c r="A11" s="229" t="s">
        <v>404</v>
      </c>
      <c r="B11" s="226">
        <v>8.6</v>
      </c>
      <c r="C11" s="226">
        <v>8.6999999999999993</v>
      </c>
      <c r="D11" s="226">
        <v>9.3000000000000007</v>
      </c>
      <c r="E11" s="226">
        <v>9.3000000000000007</v>
      </c>
      <c r="F11" s="226">
        <v>8.837085431000002</v>
      </c>
      <c r="G11" s="226">
        <v>9.664768917</v>
      </c>
      <c r="H11" s="226">
        <v>8.664915741999998</v>
      </c>
      <c r="I11" s="226">
        <v>9.1123021410000007</v>
      </c>
      <c r="J11" s="226">
        <v>11.337762672999997</v>
      </c>
      <c r="K11" s="226">
        <v>9.6629123570000015</v>
      </c>
      <c r="L11" s="226">
        <v>7.6914791889999981</v>
      </c>
      <c r="M11" s="226">
        <v>9.936719547000008</v>
      </c>
      <c r="N11" s="226">
        <v>3.9107151889999949</v>
      </c>
      <c r="O11" s="226">
        <v>3.2461076909999975</v>
      </c>
      <c r="P11" s="226">
        <v>5.9383406300000061</v>
      </c>
      <c r="Q11" s="226">
        <v>9.7059956908099849</v>
      </c>
      <c r="R11" s="230">
        <v>9.6200488740000001</v>
      </c>
      <c r="S11" s="230">
        <v>10.823013238569406</v>
      </c>
      <c r="T11" s="226">
        <v>10.603030794000002</v>
      </c>
      <c r="U11" s="230">
        <v>9.1539715909999941</v>
      </c>
      <c r="V11" s="230">
        <v>9.8555439639999971</v>
      </c>
      <c r="W11" s="230">
        <v>10.743605183000007</v>
      </c>
      <c r="X11" s="230">
        <v>9.1178662289999917</v>
      </c>
      <c r="Y11" s="230">
        <v>10.861781660000007</v>
      </c>
      <c r="Z11" s="230">
        <v>13.988248195999986</v>
      </c>
      <c r="AA11" s="230">
        <v>13.71264637599999</v>
      </c>
      <c r="AB11" s="230">
        <v>12.774203174000009</v>
      </c>
      <c r="AC11" s="230">
        <v>19.870121321000013</v>
      </c>
      <c r="AD11" s="230">
        <v>20.76512</v>
      </c>
      <c r="AE11" s="230">
        <v>23.274471081140003</v>
      </c>
      <c r="AF11" s="230">
        <v>21.013243035459993</v>
      </c>
      <c r="AG11" s="230">
        <v>17.071460835099998</v>
      </c>
      <c r="AH11" s="230">
        <v>20.796277195900011</v>
      </c>
      <c r="AI11" s="230">
        <v>15.930388503000009</v>
      </c>
      <c r="AJ11" s="230">
        <v>12.805050675899999</v>
      </c>
      <c r="AK11" s="230">
        <v>16.090055090499984</v>
      </c>
      <c r="AL11" s="230">
        <v>12.826843497700029</v>
      </c>
      <c r="AM11" s="237">
        <v>12.775302322499979</v>
      </c>
      <c r="AN11" s="237">
        <v>12.488806187500012</v>
      </c>
      <c r="AO11" s="237">
        <v>14.193943593699981</v>
      </c>
      <c r="AP11" s="236">
        <v>14.8097003972</v>
      </c>
      <c r="AQ11" s="237">
        <v>13.8707368534</v>
      </c>
      <c r="AR11" s="237">
        <v>13.139755383099997</v>
      </c>
      <c r="AS11" s="237">
        <v>12.954123727999999</v>
      </c>
      <c r="AT11" s="237">
        <v>12.530185834000003</v>
      </c>
      <c r="AU11" s="237">
        <v>13.502918746100011</v>
      </c>
      <c r="AV11" s="237">
        <v>12.624917590699988</v>
      </c>
      <c r="AW11" s="236">
        <v>11.363854677100012</v>
      </c>
      <c r="AX11" s="236">
        <v>13.5</v>
      </c>
      <c r="AY11" s="236">
        <v>12.620074957100005</v>
      </c>
      <c r="AZ11" s="236">
        <v>12.686507127900001</v>
      </c>
      <c r="BA11" s="236">
        <v>13.554151111700008</v>
      </c>
      <c r="BB11" s="236">
        <v>13.5286559182</v>
      </c>
      <c r="BC11" s="236">
        <v>12.9183771775</v>
      </c>
      <c r="BD11" s="236">
        <v>14.427858083499997</v>
      </c>
      <c r="BE11" s="236">
        <v>9.690489774600012</v>
      </c>
      <c r="BF11" s="236">
        <v>12.642053743599986</v>
      </c>
      <c r="BG11" s="227">
        <v>11.760644164600004</v>
      </c>
      <c r="BH11" s="227">
        <v>11.862833120000003</v>
      </c>
      <c r="BI11" s="227">
        <v>13.78653281549999</v>
      </c>
      <c r="BJ11" s="227">
        <v>13.328562386499994</v>
      </c>
      <c r="BK11" s="227">
        <v>12.226902391400005</v>
      </c>
      <c r="BL11" s="227">
        <v>13.08878503649999</v>
      </c>
      <c r="BM11" s="227">
        <v>13.118911008400005</v>
      </c>
      <c r="BN11" s="227">
        <v>12.226147389499998</v>
      </c>
      <c r="BO11" s="227">
        <v>12.866955306200001</v>
      </c>
      <c r="BP11" s="227">
        <v>13.285614485</v>
      </c>
      <c r="BQ11" s="227">
        <v>14.291993365</v>
      </c>
      <c r="BR11" s="227">
        <v>20.989099999999997</v>
      </c>
      <c r="BS11" s="321">
        <v>25.129476004499995</v>
      </c>
      <c r="BT11" s="240">
        <v>28.415599999999998</v>
      </c>
      <c r="BU11" s="227">
        <v>30.967599999999997</v>
      </c>
      <c r="BV11" s="227">
        <v>30.022668166700001</v>
      </c>
      <c r="BW11" s="227">
        <v>29.715989488400002</v>
      </c>
      <c r="BX11" s="227">
        <v>29.659069257099986</v>
      </c>
      <c r="BY11" s="227">
        <v>29.459988570500002</v>
      </c>
      <c r="BZ11" s="227">
        <v>23.932440834199998</v>
      </c>
      <c r="CA11" s="227">
        <v>23.385221881100005</v>
      </c>
      <c r="CB11" s="227">
        <v>25.465142207299998</v>
      </c>
      <c r="CC11" s="227">
        <v>20.712971283499996</v>
      </c>
      <c r="CD11" s="227">
        <v>23.013260317099999</v>
      </c>
      <c r="CE11" s="321">
        <v>25.508979871000001</v>
      </c>
      <c r="CF11" s="240">
        <v>26.127807455099969</v>
      </c>
      <c r="CG11" s="227">
        <v>22.966206754500035</v>
      </c>
      <c r="CH11" s="227">
        <v>31.824193575200013</v>
      </c>
      <c r="CJ11" s="235"/>
      <c r="CL11" s="211"/>
      <c r="CN11" s="221"/>
      <c r="CO11" s="221"/>
      <c r="CP11" s="221"/>
      <c r="CQ11" s="221"/>
      <c r="CR11" s="221"/>
      <c r="CS11" s="221"/>
      <c r="CT11" s="221"/>
      <c r="CU11" s="221"/>
      <c r="CV11" s="221"/>
      <c r="CW11" s="221"/>
      <c r="CX11" s="221"/>
      <c r="CY11" s="221"/>
      <c r="CZ11" s="221"/>
      <c r="DA11" s="221"/>
      <c r="DB11" s="221"/>
      <c r="DC11" s="221"/>
      <c r="DD11" s="221"/>
      <c r="DE11" s="221"/>
    </row>
    <row r="12" spans="1:109" ht="23.1" customHeight="1">
      <c r="A12" s="229" t="s">
        <v>403</v>
      </c>
      <c r="B12" s="226">
        <v>112.5</v>
      </c>
      <c r="C12" s="226">
        <v>116.5</v>
      </c>
      <c r="D12" s="226">
        <v>121.7</v>
      </c>
      <c r="E12" s="226">
        <v>118.7</v>
      </c>
      <c r="F12" s="226">
        <v>106.725318032</v>
      </c>
      <c r="G12" s="226">
        <v>122.77837838400001</v>
      </c>
      <c r="H12" s="226">
        <v>105.44566687999998</v>
      </c>
      <c r="I12" s="226">
        <v>115.34953719000006</v>
      </c>
      <c r="J12" s="226">
        <v>130.95821800499985</v>
      </c>
      <c r="K12" s="226">
        <v>113.43660435399995</v>
      </c>
      <c r="L12" s="226">
        <v>108.90909283699992</v>
      </c>
      <c r="M12" s="226">
        <v>120.63982126237498</v>
      </c>
      <c r="N12" s="226">
        <v>58.292207105999928</v>
      </c>
      <c r="O12" s="226">
        <v>42.602942394625281</v>
      </c>
      <c r="P12" s="226">
        <v>75.675637455999848</v>
      </c>
      <c r="Q12" s="226">
        <v>95.985628957249929</v>
      </c>
      <c r="R12" s="230">
        <v>85.807989391999996</v>
      </c>
      <c r="S12" s="230">
        <v>93.038278343949372</v>
      </c>
      <c r="T12" s="226">
        <v>113.423592832</v>
      </c>
      <c r="U12" s="230">
        <v>110.22031778099999</v>
      </c>
      <c r="V12" s="230">
        <v>123.00796492999996</v>
      </c>
      <c r="W12" s="230">
        <v>135.74725217300002</v>
      </c>
      <c r="X12" s="230">
        <v>142.39779807199992</v>
      </c>
      <c r="Y12" s="230">
        <v>140.34505871700028</v>
      </c>
      <c r="Z12" s="230">
        <v>167.40720660099993</v>
      </c>
      <c r="AA12" s="230">
        <v>142.714722725</v>
      </c>
      <c r="AB12" s="230">
        <v>129.254745077</v>
      </c>
      <c r="AC12" s="230">
        <v>156.47214416599996</v>
      </c>
      <c r="AD12" s="230">
        <v>150.73172</v>
      </c>
      <c r="AE12" s="230">
        <v>163.78538973870002</v>
      </c>
      <c r="AF12" s="230">
        <v>164.00611078349996</v>
      </c>
      <c r="AG12" s="230">
        <v>171.77109367210011</v>
      </c>
      <c r="AH12" s="230">
        <v>188.11392955619993</v>
      </c>
      <c r="AI12" s="230">
        <v>160.93446560839993</v>
      </c>
      <c r="AJ12" s="230">
        <v>148.12172846590016</v>
      </c>
      <c r="AK12" s="230">
        <v>161.27042057349999</v>
      </c>
      <c r="AL12" s="230">
        <v>157.92714528299985</v>
      </c>
      <c r="AM12" s="233">
        <v>137.99051673269994</v>
      </c>
      <c r="AN12" s="233">
        <v>158.57057859910023</v>
      </c>
      <c r="AO12" s="233">
        <v>157.22525381250006</v>
      </c>
      <c r="AP12" s="234">
        <v>131.28606575879999</v>
      </c>
      <c r="AQ12" s="233">
        <v>142.3135867135</v>
      </c>
      <c r="AR12" s="233">
        <v>127.39864964929997</v>
      </c>
      <c r="AS12" s="233">
        <v>131.69307976850001</v>
      </c>
      <c r="AT12" s="233">
        <v>132.05506910940002</v>
      </c>
      <c r="AU12" s="233">
        <v>127.91983947180002</v>
      </c>
      <c r="AV12" s="233">
        <v>126.499058586</v>
      </c>
      <c r="AW12" s="234">
        <v>139.22018217959999</v>
      </c>
      <c r="AX12" s="234">
        <v>143.1</v>
      </c>
      <c r="AY12" s="234">
        <v>133.81347143339994</v>
      </c>
      <c r="AZ12" s="234">
        <v>145.65866437230011</v>
      </c>
      <c r="BA12" s="234">
        <v>130.75064344700013</v>
      </c>
      <c r="BB12" s="234">
        <v>129.23897136579998</v>
      </c>
      <c r="BC12" s="234">
        <v>130.51092728540002</v>
      </c>
      <c r="BD12" s="234">
        <v>148.00907701229997</v>
      </c>
      <c r="BE12" s="234">
        <v>104.7444989764</v>
      </c>
      <c r="BF12" s="234">
        <v>129.70549055349997</v>
      </c>
      <c r="BG12" s="233">
        <v>125.95760704810007</v>
      </c>
      <c r="BH12" s="233">
        <v>129.77732876639993</v>
      </c>
      <c r="BI12" s="233">
        <v>132.27880034410009</v>
      </c>
      <c r="BJ12" s="233">
        <v>137.14710855300007</v>
      </c>
      <c r="BK12" s="233">
        <v>135.98723144820008</v>
      </c>
      <c r="BL12" s="233">
        <v>150.34715288619986</v>
      </c>
      <c r="BM12" s="233">
        <v>139.28133683290002</v>
      </c>
      <c r="BN12" s="233">
        <v>128.37712123079999</v>
      </c>
      <c r="BO12" s="233">
        <v>134.1655051482</v>
      </c>
      <c r="BP12" s="233">
        <v>128.20969569620001</v>
      </c>
      <c r="BQ12" s="233">
        <v>122.63571746039999</v>
      </c>
      <c r="BR12" s="233">
        <v>148.10050000000001</v>
      </c>
      <c r="BS12" s="323">
        <v>160.88081025220001</v>
      </c>
      <c r="BT12" s="315">
        <v>166.21720000000002</v>
      </c>
      <c r="BU12" s="233">
        <v>156.9785</v>
      </c>
      <c r="BV12" s="233">
        <v>163.96659833999999</v>
      </c>
      <c r="BW12" s="233">
        <v>164.65545937709999</v>
      </c>
      <c r="BX12" s="233">
        <v>170.61048115890003</v>
      </c>
      <c r="BY12" s="233">
        <v>159.3251461614</v>
      </c>
      <c r="BZ12" s="233">
        <v>143.04066882999999</v>
      </c>
      <c r="CA12" s="233">
        <v>162.11443031300004</v>
      </c>
      <c r="CB12" s="233">
        <v>162.92822251250001</v>
      </c>
      <c r="CC12" s="233">
        <v>141.36791204580001</v>
      </c>
      <c r="CD12" s="227">
        <v>156.73796005150001</v>
      </c>
      <c r="CE12" s="321">
        <v>172.83369086279998</v>
      </c>
      <c r="CF12" s="240">
        <v>184.46333007039993</v>
      </c>
      <c r="CG12" s="227">
        <v>165.7640182186999</v>
      </c>
      <c r="CH12" s="227">
        <v>201.24863415100003</v>
      </c>
      <c r="CN12" s="221"/>
      <c r="CO12" s="221"/>
      <c r="CP12" s="221"/>
      <c r="CQ12" s="221"/>
      <c r="CR12" s="221"/>
      <c r="CS12" s="221"/>
      <c r="CT12" s="221"/>
      <c r="CU12" s="221"/>
      <c r="CV12" s="221"/>
      <c r="CW12" s="221"/>
      <c r="CX12" s="221"/>
      <c r="CY12" s="221"/>
      <c r="CZ12" s="221"/>
      <c r="DA12" s="221"/>
      <c r="DB12" s="221"/>
      <c r="DC12" s="221"/>
      <c r="DD12" s="221"/>
      <c r="DE12" s="221"/>
    </row>
    <row r="13" spans="1:109" ht="23.1" customHeight="1">
      <c r="A13" s="229" t="s">
        <v>402</v>
      </c>
      <c r="B13" s="226">
        <v>7.1</v>
      </c>
      <c r="C13" s="226">
        <v>9.1999999999999993</v>
      </c>
      <c r="D13" s="226">
        <v>5.6</v>
      </c>
      <c r="E13" s="226">
        <v>5.0999999999999996</v>
      </c>
      <c r="F13" s="226">
        <v>4.3649347835118508</v>
      </c>
      <c r="G13" s="226">
        <v>5.846896243448092</v>
      </c>
      <c r="H13" s="226">
        <v>7.1147820398708825</v>
      </c>
      <c r="I13" s="226">
        <v>9.81656933288426</v>
      </c>
      <c r="J13" s="226">
        <v>8.415910294168345</v>
      </c>
      <c r="K13" s="226">
        <v>5.72620129955469</v>
      </c>
      <c r="L13" s="226">
        <v>6.7218994466307924</v>
      </c>
      <c r="M13" s="226">
        <v>5.3494259833257241</v>
      </c>
      <c r="N13" s="226">
        <v>3.3191319860521689</v>
      </c>
      <c r="O13" s="226">
        <v>0.89758517464876786</v>
      </c>
      <c r="P13" s="226">
        <v>1.0526790993911417</v>
      </c>
      <c r="Q13" s="226">
        <v>2.2593447698212477</v>
      </c>
      <c r="R13" s="230">
        <v>0.60801638173530581</v>
      </c>
      <c r="S13" s="230">
        <v>0.3689293452864375</v>
      </c>
      <c r="T13" s="226">
        <v>0.50457369587452627</v>
      </c>
      <c r="U13" s="230">
        <v>0.40677493988343622</v>
      </c>
      <c r="V13" s="230">
        <v>0.4288232468140627</v>
      </c>
      <c r="W13" s="230">
        <v>1.0144551027566318</v>
      </c>
      <c r="X13" s="230">
        <v>0.55509705144838606</v>
      </c>
      <c r="Y13" s="230">
        <v>0.58162655865519541</v>
      </c>
      <c r="Z13" s="230">
        <v>1.0903924761483068</v>
      </c>
      <c r="AA13" s="230">
        <v>0.67923860525556579</v>
      </c>
      <c r="AB13" s="230">
        <v>0.45504007610695135</v>
      </c>
      <c r="AC13" s="230">
        <v>0.57331011942359877</v>
      </c>
      <c r="AD13" s="230">
        <v>1.3289019647923614</v>
      </c>
      <c r="AE13" s="230">
        <v>1.3787726119430399</v>
      </c>
      <c r="AF13" s="230">
        <v>1.4970065396380796</v>
      </c>
      <c r="AG13" s="230">
        <v>1.9033130634676227</v>
      </c>
      <c r="AH13" s="230">
        <v>1.7664337212596575</v>
      </c>
      <c r="AI13" s="230">
        <v>2.3697532796888199</v>
      </c>
      <c r="AJ13" s="230">
        <v>1.106766346526727</v>
      </c>
      <c r="AK13" s="230">
        <v>3.1423075184198277</v>
      </c>
      <c r="AL13" s="230">
        <v>3.9799486102084591</v>
      </c>
      <c r="AM13" s="226">
        <v>3.9785153442427581</v>
      </c>
      <c r="AN13" s="226">
        <v>3.070508132261919</v>
      </c>
      <c r="AO13" s="226">
        <v>6.924984071342231</v>
      </c>
      <c r="AP13" s="230">
        <v>2.598598120074695</v>
      </c>
      <c r="AQ13" s="226">
        <v>3.3514707849837215</v>
      </c>
      <c r="AR13" s="226">
        <v>5.4551953535086026</v>
      </c>
      <c r="AS13" s="226">
        <v>6.5543395070657491</v>
      </c>
      <c r="AT13" s="226">
        <v>5.6671905680697767</v>
      </c>
      <c r="AU13" s="226">
        <v>4.4538982098969955</v>
      </c>
      <c r="AV13" s="226">
        <v>4.1551965237356958</v>
      </c>
      <c r="AW13" s="230">
        <v>4.8873617408926906</v>
      </c>
      <c r="AX13" s="230">
        <v>7</v>
      </c>
      <c r="AY13" s="230">
        <v>7.7098586696213554</v>
      </c>
      <c r="AZ13" s="230">
        <v>6.1841367763929096</v>
      </c>
      <c r="BA13" s="230">
        <v>3.4625083539115451</v>
      </c>
      <c r="BB13" s="230">
        <v>4.3897900311242068</v>
      </c>
      <c r="BC13" s="230">
        <v>4.9462853122318666</v>
      </c>
      <c r="BD13" s="230">
        <v>7.6800726494351199</v>
      </c>
      <c r="BE13" s="230">
        <v>8.719212141189514</v>
      </c>
      <c r="BF13" s="230">
        <v>8.2105458069319486</v>
      </c>
      <c r="BG13" s="232">
        <v>5.6103972206930948</v>
      </c>
      <c r="BH13" s="232">
        <v>5.8392043604878676</v>
      </c>
      <c r="BI13" s="232">
        <v>5.9911095634301947</v>
      </c>
      <c r="BJ13" s="232">
        <v>9.0661454726083051</v>
      </c>
      <c r="BK13" s="232">
        <v>8.9570712581299645</v>
      </c>
      <c r="BL13" s="232">
        <v>7.1446115667445156</v>
      </c>
      <c r="BM13" s="232">
        <v>5.7721182309090437</v>
      </c>
      <c r="BN13" s="232">
        <v>4.7712534282401746</v>
      </c>
      <c r="BO13" s="232">
        <v>5.7829040036194268</v>
      </c>
      <c r="BP13" s="232">
        <v>7.2041057353448696</v>
      </c>
      <c r="BQ13" s="232">
        <v>9.1407658179205509</v>
      </c>
      <c r="BR13" s="232">
        <v>8.3590417343248973</v>
      </c>
      <c r="BS13" s="324">
        <v>6.6209069007651387</v>
      </c>
      <c r="BT13" s="316">
        <v>7.4020317195465708</v>
      </c>
      <c r="BU13" s="232">
        <v>7.5017776106777845</v>
      </c>
      <c r="BV13" s="232">
        <v>9.8767356716655641</v>
      </c>
      <c r="BW13" s="232">
        <v>9.1658219045284266</v>
      </c>
      <c r="BX13" s="232">
        <v>6.503116089793485</v>
      </c>
      <c r="BY13" s="232">
        <v>6.3323332985822889</v>
      </c>
      <c r="BZ13" s="232">
        <v>5.3771552846824413</v>
      </c>
      <c r="CA13" s="232">
        <v>6.2071548946740789</v>
      </c>
      <c r="CB13" s="232">
        <v>7.6106343425375105</v>
      </c>
      <c r="CC13" s="232">
        <v>7.9576092907869791</v>
      </c>
      <c r="CD13" s="227">
        <v>6.8164196877632097</v>
      </c>
      <c r="CE13" s="321">
        <v>8.2361835816900353</v>
      </c>
      <c r="CF13" s="240">
        <v>5.7873082628773629</v>
      </c>
      <c r="CG13" s="227">
        <v>7.3928844906162192</v>
      </c>
      <c r="CH13" s="227">
        <v>8.7113260036162536</v>
      </c>
      <c r="CN13" s="221"/>
      <c r="CO13" s="221"/>
      <c r="CP13" s="221"/>
      <c r="CQ13" s="221"/>
      <c r="CR13" s="221"/>
      <c r="CS13" s="221"/>
      <c r="CT13" s="221"/>
      <c r="CU13" s="221"/>
      <c r="CV13" s="221"/>
      <c r="CW13" s="221"/>
      <c r="CX13" s="221"/>
      <c r="CY13" s="221"/>
      <c r="CZ13" s="221"/>
      <c r="DA13" s="221"/>
      <c r="DB13" s="221"/>
      <c r="DC13" s="221"/>
      <c r="DD13" s="221"/>
      <c r="DE13" s="221"/>
    </row>
    <row r="14" spans="1:109" ht="23.1" customHeight="1">
      <c r="A14" s="229" t="s">
        <v>401</v>
      </c>
      <c r="B14" s="226">
        <v>6.4</v>
      </c>
      <c r="C14" s="226">
        <v>5.7</v>
      </c>
      <c r="D14" s="226">
        <v>6.8</v>
      </c>
      <c r="E14" s="226">
        <v>9.1</v>
      </c>
      <c r="F14" s="226">
        <v>7.021935306905652</v>
      </c>
      <c r="G14" s="226">
        <v>7.6110776840840391</v>
      </c>
      <c r="H14" s="226">
        <v>6.3711857308209963</v>
      </c>
      <c r="I14" s="226">
        <v>4.5837959413576028</v>
      </c>
      <c r="J14" s="226">
        <v>5.7241271525468909</v>
      </c>
      <c r="K14" s="226">
        <v>6.1512122755770182</v>
      </c>
      <c r="L14" s="226">
        <v>6.0306896772571488</v>
      </c>
      <c r="M14" s="226">
        <v>5.6334012832497971</v>
      </c>
      <c r="N14" s="226">
        <v>1.3404390045535548</v>
      </c>
      <c r="O14" s="226">
        <v>0.60117865568808337</v>
      </c>
      <c r="P14" s="226">
        <v>0.76354186794503764</v>
      </c>
      <c r="Q14" s="226">
        <v>1.3047691191317281</v>
      </c>
      <c r="R14" s="230">
        <v>1.6108868210817873</v>
      </c>
      <c r="S14" s="230">
        <v>1.3462071283099049</v>
      </c>
      <c r="T14" s="226">
        <v>2.3592422358068235</v>
      </c>
      <c r="U14" s="230">
        <v>2.757531929585737</v>
      </c>
      <c r="V14" s="230">
        <v>3.4382688833154553</v>
      </c>
      <c r="W14" s="230">
        <v>3.666396368068483</v>
      </c>
      <c r="X14" s="230">
        <v>3.7676127063081841</v>
      </c>
      <c r="Y14" s="230">
        <v>3.7678732761618523</v>
      </c>
      <c r="Z14" s="230">
        <v>4.1350492114550654</v>
      </c>
      <c r="AA14" s="230">
        <v>2.7680688415224504</v>
      </c>
      <c r="AB14" s="230">
        <v>1.1719416350481697</v>
      </c>
      <c r="AC14" s="230">
        <v>2.0110594350312456</v>
      </c>
      <c r="AD14" s="230">
        <v>5.1210999531032702</v>
      </c>
      <c r="AE14" s="230">
        <v>5.154239255316436</v>
      </c>
      <c r="AF14" s="230">
        <v>4.9891471268977599</v>
      </c>
      <c r="AG14" s="230">
        <v>3.89032158652144</v>
      </c>
      <c r="AH14" s="230">
        <v>4.6752743284864628</v>
      </c>
      <c r="AI14" s="230">
        <v>5.885919720289003</v>
      </c>
      <c r="AJ14" s="230">
        <v>6.5869063140706894</v>
      </c>
      <c r="AK14" s="230">
        <v>10.544482652290746</v>
      </c>
      <c r="AL14" s="230">
        <v>15.044593313615216</v>
      </c>
      <c r="AM14" s="226">
        <v>10.184319546254169</v>
      </c>
      <c r="AN14" s="226">
        <v>11.293227094107205</v>
      </c>
      <c r="AO14" s="226">
        <v>13.953389066985901</v>
      </c>
      <c r="AP14" s="230">
        <v>10.04858572273001</v>
      </c>
      <c r="AQ14" s="226">
        <v>7.8985653403250353</v>
      </c>
      <c r="AR14" s="226">
        <v>8.089904974542474</v>
      </c>
      <c r="AS14" s="226">
        <v>7.0277198425685761</v>
      </c>
      <c r="AT14" s="226">
        <v>9.0105815901713626</v>
      </c>
      <c r="AU14" s="226">
        <v>9.373495031813718</v>
      </c>
      <c r="AV14" s="226">
        <v>11.120761041482613</v>
      </c>
      <c r="AW14" s="230">
        <v>13.553348053106465</v>
      </c>
      <c r="AX14" s="230">
        <v>15.5</v>
      </c>
      <c r="AY14" s="230">
        <v>10.884389680497218</v>
      </c>
      <c r="AZ14" s="230">
        <v>17.499289897449898</v>
      </c>
      <c r="BA14" s="230">
        <v>24.472787074172885</v>
      </c>
      <c r="BB14" s="230">
        <v>17.25581274627433</v>
      </c>
      <c r="BC14" s="230">
        <v>18.339178582701834</v>
      </c>
      <c r="BD14" s="230">
        <v>16.207953469751985</v>
      </c>
      <c r="BE14" s="230">
        <v>10.120700537828355</v>
      </c>
      <c r="BF14" s="230">
        <v>13.809473594969148</v>
      </c>
      <c r="BG14" s="232">
        <v>17.141499746204545</v>
      </c>
      <c r="BH14" s="232">
        <v>11.871366464142952</v>
      </c>
      <c r="BI14" s="232">
        <v>18.066097901964852</v>
      </c>
      <c r="BJ14" s="232">
        <v>20.410579768674594</v>
      </c>
      <c r="BK14" s="232">
        <v>13.72970533589762</v>
      </c>
      <c r="BL14" s="232">
        <v>18.206715390627778</v>
      </c>
      <c r="BM14" s="232">
        <v>14.274895684122157</v>
      </c>
      <c r="BN14" s="232">
        <v>22.315672741421206</v>
      </c>
      <c r="BO14" s="232">
        <v>20.862406043588248</v>
      </c>
      <c r="BP14" s="232">
        <v>12.308818868019038</v>
      </c>
      <c r="BQ14" s="232">
        <v>12.260635148620773</v>
      </c>
      <c r="BR14" s="232">
        <v>16.750136471926677</v>
      </c>
      <c r="BS14" s="324">
        <v>16.828294968288031</v>
      </c>
      <c r="BT14" s="316">
        <v>14.017588421518381</v>
      </c>
      <c r="BU14" s="232">
        <v>32.22971985193616</v>
      </c>
      <c r="BV14" s="232">
        <v>22.264205197356791</v>
      </c>
      <c r="BW14" s="232">
        <v>14.384400020607631</v>
      </c>
      <c r="BX14" s="232">
        <v>18.957347874250392</v>
      </c>
      <c r="BY14" s="232">
        <v>20.538686402948439</v>
      </c>
      <c r="BZ14" s="232">
        <v>21.700547696147392</v>
      </c>
      <c r="CA14" s="232">
        <v>25.610423027774743</v>
      </c>
      <c r="CB14" s="232">
        <v>17.28254373788667</v>
      </c>
      <c r="CC14" s="232">
        <v>11.151138828153867</v>
      </c>
      <c r="CD14" s="227">
        <v>13.225965128848737</v>
      </c>
      <c r="CE14" s="321">
        <v>16.591034385785139</v>
      </c>
      <c r="CF14" s="240">
        <v>15.703975345713552</v>
      </c>
      <c r="CG14" s="227">
        <v>23.853453852434672</v>
      </c>
      <c r="CH14" s="227">
        <v>20.245852379597956</v>
      </c>
      <c r="CN14" s="221"/>
      <c r="CO14" s="221"/>
      <c r="CP14" s="221"/>
      <c r="CQ14" s="221"/>
      <c r="CR14" s="221"/>
      <c r="CS14" s="221"/>
      <c r="CT14" s="221"/>
      <c r="CU14" s="221"/>
      <c r="CV14" s="221"/>
      <c r="CW14" s="221"/>
      <c r="CX14" s="221"/>
      <c r="CY14" s="221"/>
      <c r="CZ14" s="221"/>
      <c r="DA14" s="221"/>
      <c r="DB14" s="221"/>
      <c r="DC14" s="221"/>
      <c r="DD14" s="221"/>
      <c r="DE14" s="221"/>
    </row>
    <row r="15" spans="1:109" ht="23.1" customHeight="1">
      <c r="A15" s="229" t="s">
        <v>400</v>
      </c>
      <c r="B15" s="226">
        <v>71</v>
      </c>
      <c r="C15" s="226">
        <v>72.099999999999994</v>
      </c>
      <c r="D15" s="226">
        <v>73.7</v>
      </c>
      <c r="E15" s="226">
        <v>80.3</v>
      </c>
      <c r="F15" s="226">
        <v>75.401471876619667</v>
      </c>
      <c r="G15" s="226">
        <v>77.949935895846039</v>
      </c>
      <c r="H15" s="226">
        <v>76.510548720911373</v>
      </c>
      <c r="I15" s="226">
        <v>73.798248791715622</v>
      </c>
      <c r="J15" s="226">
        <v>72.019686324189365</v>
      </c>
      <c r="K15" s="226">
        <v>70.273515054813871</v>
      </c>
      <c r="L15" s="226">
        <v>65.986039951555313</v>
      </c>
      <c r="M15" s="226">
        <v>79.252839670931564</v>
      </c>
      <c r="N15" s="226">
        <v>34.516808462657735</v>
      </c>
      <c r="O15" s="226">
        <v>53.971844563358815</v>
      </c>
      <c r="P15" s="226">
        <v>93.977564173295391</v>
      </c>
      <c r="Q15" s="226">
        <v>101.36845329110034</v>
      </c>
      <c r="R15" s="230">
        <v>92.742760052281142</v>
      </c>
      <c r="S15" s="230">
        <v>73.027706171945397</v>
      </c>
      <c r="T15" s="226">
        <v>93.1705292279606</v>
      </c>
      <c r="U15" s="230">
        <v>78.877006412480981</v>
      </c>
      <c r="V15" s="230">
        <v>79.143621135370608</v>
      </c>
      <c r="W15" s="230">
        <v>78.509787658381157</v>
      </c>
      <c r="X15" s="230">
        <v>72.418963791585725</v>
      </c>
      <c r="Y15" s="230">
        <v>74.442007803227582</v>
      </c>
      <c r="Z15" s="230">
        <v>86.886868985675335</v>
      </c>
      <c r="AA15" s="230">
        <v>81.038303280342845</v>
      </c>
      <c r="AB15" s="230">
        <v>61.044972255935079</v>
      </c>
      <c r="AC15" s="230">
        <v>89.752050498591657</v>
      </c>
      <c r="AD15" s="230">
        <v>76.625352295124841</v>
      </c>
      <c r="AE15" s="230">
        <v>79.530948668799667</v>
      </c>
      <c r="AF15" s="230">
        <v>84.484825491831174</v>
      </c>
      <c r="AG15" s="230">
        <v>73.370448670916403</v>
      </c>
      <c r="AH15" s="230">
        <v>76.498532500491166</v>
      </c>
      <c r="AI15" s="230">
        <v>80.209470189917809</v>
      </c>
      <c r="AJ15" s="230">
        <v>72.136747048875776</v>
      </c>
      <c r="AK15" s="230">
        <v>91.069936554520879</v>
      </c>
      <c r="AL15" s="230">
        <v>93.553052442514741</v>
      </c>
      <c r="AM15" s="226">
        <v>87.050760687956227</v>
      </c>
      <c r="AN15" s="226">
        <v>92.38719722159091</v>
      </c>
      <c r="AO15" s="226">
        <v>100.38960241101961</v>
      </c>
      <c r="AP15" s="230">
        <v>92.20677379926812</v>
      </c>
      <c r="AQ15" s="226">
        <v>94.832547120474231</v>
      </c>
      <c r="AR15" s="226">
        <v>94.011784752813981</v>
      </c>
      <c r="AS15" s="226">
        <v>96.991528022542269</v>
      </c>
      <c r="AT15" s="226">
        <v>102.4605996589697</v>
      </c>
      <c r="AU15" s="226">
        <v>104.57279782404942</v>
      </c>
      <c r="AV15" s="226">
        <v>104.80180175788431</v>
      </c>
      <c r="AW15" s="230">
        <v>104.44379162112043</v>
      </c>
      <c r="AX15" s="230">
        <v>109.1</v>
      </c>
      <c r="AY15" s="230">
        <v>101.78853349433032</v>
      </c>
      <c r="AZ15" s="230">
        <v>107.342297978693</v>
      </c>
      <c r="BA15" s="230">
        <v>108.0370500675815</v>
      </c>
      <c r="BB15" s="230">
        <v>116.01912383583807</v>
      </c>
      <c r="BC15" s="230">
        <v>112.3521622823401</v>
      </c>
      <c r="BD15" s="230">
        <v>136.96794094551717</v>
      </c>
      <c r="BE15" s="230">
        <v>112.62531875571256</v>
      </c>
      <c r="BF15" s="230">
        <v>135.28900184943683</v>
      </c>
      <c r="BG15" s="232">
        <v>119.9710486358249</v>
      </c>
      <c r="BH15" s="232">
        <v>105.77532365207429</v>
      </c>
      <c r="BI15" s="232">
        <v>122.22208863749711</v>
      </c>
      <c r="BJ15" s="232">
        <v>121.39330119294868</v>
      </c>
      <c r="BK15" s="232">
        <v>115.98762768346324</v>
      </c>
      <c r="BL15" s="232">
        <v>128.90509744595988</v>
      </c>
      <c r="BM15" s="232">
        <v>117.8070555081415</v>
      </c>
      <c r="BN15" s="232">
        <v>136.60288154656129</v>
      </c>
      <c r="BO15" s="232">
        <v>127.99485799056085</v>
      </c>
      <c r="BP15" s="232">
        <v>144.17018120115654</v>
      </c>
      <c r="BQ15" s="232">
        <v>114.30514475319791</v>
      </c>
      <c r="BR15" s="232">
        <v>118.79339733471095</v>
      </c>
      <c r="BS15" s="324">
        <v>122.44151645111813</v>
      </c>
      <c r="BT15" s="316">
        <v>137.50097698227049</v>
      </c>
      <c r="BU15" s="232">
        <v>151.19062010498465</v>
      </c>
      <c r="BV15" s="232">
        <v>139.53777519320559</v>
      </c>
      <c r="BW15" s="232">
        <v>165.29963407257435</v>
      </c>
      <c r="BX15" s="232">
        <v>176.31974741123176</v>
      </c>
      <c r="BY15" s="232">
        <v>189.11332993392165</v>
      </c>
      <c r="BZ15" s="232">
        <v>177.41157754941813</v>
      </c>
      <c r="CA15" s="232">
        <v>174.67307715744226</v>
      </c>
      <c r="CB15" s="232">
        <v>201.22358032108767</v>
      </c>
      <c r="CC15" s="232">
        <v>133.82044053990197</v>
      </c>
      <c r="CD15" s="227">
        <v>183.18161247095594</v>
      </c>
      <c r="CE15" s="321">
        <v>192.61916991352231</v>
      </c>
      <c r="CF15" s="240">
        <v>198.08409149944481</v>
      </c>
      <c r="CG15" s="227">
        <v>188.63906856428389</v>
      </c>
      <c r="CH15" s="227">
        <v>209.75342860808362</v>
      </c>
      <c r="CN15" s="221"/>
      <c r="CO15" s="221"/>
      <c r="CP15" s="221"/>
      <c r="CQ15" s="221"/>
      <c r="CR15" s="221"/>
      <c r="CS15" s="221"/>
      <c r="CT15" s="221"/>
      <c r="CU15" s="221"/>
      <c r="CV15" s="221"/>
      <c r="CW15" s="221"/>
      <c r="CX15" s="221"/>
      <c r="CY15" s="221"/>
      <c r="CZ15" s="221"/>
      <c r="DA15" s="221"/>
      <c r="DB15" s="221"/>
      <c r="DC15" s="221"/>
      <c r="DD15" s="221"/>
      <c r="DE15" s="221"/>
    </row>
    <row r="16" spans="1:109" s="231" customFormat="1" ht="23.1" customHeight="1">
      <c r="A16" s="229" t="s">
        <v>399</v>
      </c>
      <c r="B16" s="226">
        <v>81.099999999999994</v>
      </c>
      <c r="C16" s="226">
        <v>86.2</v>
      </c>
      <c r="D16" s="226" t="s">
        <v>62</v>
      </c>
      <c r="E16" s="226" t="s">
        <v>62</v>
      </c>
      <c r="F16" s="226">
        <v>4.2960000000000003</v>
      </c>
      <c r="G16" s="226">
        <v>55.111800000000002</v>
      </c>
      <c r="H16" s="226">
        <v>118.59829999999999</v>
      </c>
      <c r="I16" s="226">
        <v>48.009599999999999</v>
      </c>
      <c r="J16" s="226">
        <v>72.691299999999998</v>
      </c>
      <c r="K16" s="226">
        <v>111.7603</v>
      </c>
      <c r="L16" s="226">
        <v>76.619900000000001</v>
      </c>
      <c r="M16" s="226">
        <v>124.11</v>
      </c>
      <c r="N16" s="226">
        <v>64.599999999999994</v>
      </c>
      <c r="O16" s="226">
        <v>85.8</v>
      </c>
      <c r="P16" s="226">
        <v>122.29640000000001</v>
      </c>
      <c r="Q16" s="226">
        <v>210.45009999999999</v>
      </c>
      <c r="R16" s="230">
        <v>1.9791000000000001</v>
      </c>
      <c r="S16" s="230">
        <v>66.589799999999997</v>
      </c>
      <c r="T16" s="226">
        <v>132.50819999999999</v>
      </c>
      <c r="U16" s="230">
        <v>67.892200000000003</v>
      </c>
      <c r="V16" s="230">
        <v>59.488999999999997</v>
      </c>
      <c r="W16" s="230">
        <v>87.287300000000002</v>
      </c>
      <c r="X16" s="230">
        <v>83.936700000000002</v>
      </c>
      <c r="Y16" s="230">
        <v>71.338899999999995</v>
      </c>
      <c r="Z16" s="230">
        <v>119.4533</v>
      </c>
      <c r="AA16" s="230">
        <v>134.33420000000001</v>
      </c>
      <c r="AB16" s="230">
        <v>92.045500000000004</v>
      </c>
      <c r="AC16" s="230">
        <v>264.09890000000001</v>
      </c>
      <c r="AD16" s="230">
        <v>10.5</v>
      </c>
      <c r="AE16" s="230">
        <v>79.443299999999994</v>
      </c>
      <c r="AF16" s="230">
        <v>144.58789999999999</v>
      </c>
      <c r="AG16" s="230">
        <v>53.015500000000003</v>
      </c>
      <c r="AH16" s="230">
        <v>99.495099999999994</v>
      </c>
      <c r="AI16" s="230">
        <v>119.6587</v>
      </c>
      <c r="AJ16" s="230">
        <v>84.331900000000005</v>
      </c>
      <c r="AK16" s="230">
        <v>84.272100000000009</v>
      </c>
      <c r="AL16" s="230">
        <v>118.959</v>
      </c>
      <c r="AM16" s="226">
        <v>114.6016</v>
      </c>
      <c r="AN16" s="226">
        <v>126.7501</v>
      </c>
      <c r="AO16" s="226">
        <v>260.60000000000002</v>
      </c>
      <c r="AP16" s="230">
        <v>22.258700000000001</v>
      </c>
      <c r="AQ16" s="226">
        <v>112</v>
      </c>
      <c r="AR16" s="226">
        <v>143.80000000000001</v>
      </c>
      <c r="AS16" s="226">
        <v>72.819999999999993</v>
      </c>
      <c r="AT16" s="226">
        <v>84.22</v>
      </c>
      <c r="AU16" s="226">
        <v>141</v>
      </c>
      <c r="AV16" s="226">
        <v>91.3</v>
      </c>
      <c r="AW16" s="230">
        <v>111.57</v>
      </c>
      <c r="AX16" s="230">
        <v>163.82149999999999</v>
      </c>
      <c r="AY16" s="230">
        <v>104.70939999999996</v>
      </c>
      <c r="AZ16" s="230">
        <v>128.31</v>
      </c>
      <c r="BA16" s="230">
        <v>253.4983</v>
      </c>
      <c r="BB16" s="230">
        <v>35.036999999999999</v>
      </c>
      <c r="BC16" s="230">
        <v>96.104299999999995</v>
      </c>
      <c r="BD16" s="230">
        <v>149.43119999999999</v>
      </c>
      <c r="BE16" s="230">
        <v>75.061499999999995</v>
      </c>
      <c r="BF16" s="230">
        <v>97.361699999999999</v>
      </c>
      <c r="BG16" s="226">
        <v>113.62560000000001</v>
      </c>
      <c r="BH16" s="226">
        <v>120.1324</v>
      </c>
      <c r="BI16" s="226">
        <v>114.8291</v>
      </c>
      <c r="BJ16" s="226">
        <v>107.8086</v>
      </c>
      <c r="BK16" s="226">
        <v>147.501</v>
      </c>
      <c r="BL16" s="226">
        <v>124.4049</v>
      </c>
      <c r="BM16" s="226">
        <v>226.7226</v>
      </c>
      <c r="BN16" s="226">
        <v>40.207599999999999</v>
      </c>
      <c r="BO16" s="226">
        <v>97.345100000000002</v>
      </c>
      <c r="BP16" s="226">
        <v>191.64840000000001</v>
      </c>
      <c r="BQ16" s="226">
        <v>85.819000000000003</v>
      </c>
      <c r="BR16" s="226">
        <v>141.0976</v>
      </c>
      <c r="BS16" s="325">
        <v>111.4842</v>
      </c>
      <c r="BT16" s="317">
        <v>87.251499999999993</v>
      </c>
      <c r="BU16" s="226">
        <v>84.502600000000001</v>
      </c>
      <c r="BV16" s="226">
        <v>159.16520000000003</v>
      </c>
      <c r="BW16" s="226">
        <v>159.37129999999999</v>
      </c>
      <c r="BX16" s="226">
        <v>125.0518</v>
      </c>
      <c r="BY16" s="226">
        <v>240.16249999999999</v>
      </c>
      <c r="BZ16" s="226">
        <v>46.31</v>
      </c>
      <c r="CA16" s="226">
        <v>133.86000000000001</v>
      </c>
      <c r="CB16" s="226">
        <v>184.42</v>
      </c>
      <c r="CC16" s="226">
        <v>104.30000000000001</v>
      </c>
      <c r="CD16" s="226">
        <v>95.581199999999967</v>
      </c>
      <c r="CE16" s="325">
        <v>125</v>
      </c>
      <c r="CF16" s="317">
        <v>111.2</v>
      </c>
      <c r="CG16" s="226">
        <v>125.2</v>
      </c>
      <c r="CH16" s="227">
        <v>133.37069999999994</v>
      </c>
      <c r="CI16"/>
      <c r="CJ16"/>
      <c r="CK16"/>
      <c r="CL16"/>
      <c r="CM16"/>
      <c r="CN16"/>
      <c r="CO16"/>
      <c r="CP16"/>
      <c r="CQ16"/>
      <c r="CR16"/>
      <c r="CS16"/>
      <c r="CT16"/>
      <c r="CU16"/>
      <c r="CV16"/>
      <c r="CW16"/>
      <c r="CX16"/>
      <c r="CY16"/>
      <c r="CZ16"/>
      <c r="DA16"/>
      <c r="DB16"/>
      <c r="DC16"/>
      <c r="DD16"/>
      <c r="DE16"/>
    </row>
    <row r="17" spans="1:109" s="231" customFormat="1" ht="23.1" customHeight="1">
      <c r="A17" s="238" t="s">
        <v>398</v>
      </c>
      <c r="B17" s="226">
        <v>57.7</v>
      </c>
      <c r="C17" s="226">
        <v>65.3</v>
      </c>
      <c r="D17" s="226" t="s">
        <v>62</v>
      </c>
      <c r="E17" s="226" t="s">
        <v>62</v>
      </c>
      <c r="F17" s="226">
        <v>3.5903999999999998</v>
      </c>
      <c r="G17" s="226">
        <v>50.088000000000001</v>
      </c>
      <c r="H17" s="226">
        <v>103.07680000000001</v>
      </c>
      <c r="I17" s="226">
        <v>40.151499999999999</v>
      </c>
      <c r="J17" s="226">
        <v>50.0214</v>
      </c>
      <c r="K17" s="226">
        <v>62.720100000000002</v>
      </c>
      <c r="L17" s="226">
        <v>56.1021</v>
      </c>
      <c r="M17" s="226">
        <v>85.072599999999994</v>
      </c>
      <c r="N17" s="226">
        <v>44.6</v>
      </c>
      <c r="O17" s="226">
        <v>76.7</v>
      </c>
      <c r="P17" s="226">
        <v>98.386399999999995</v>
      </c>
      <c r="Q17" s="226">
        <v>115.98399999999999</v>
      </c>
      <c r="R17" s="230">
        <v>1.7282999999999999</v>
      </c>
      <c r="S17" s="230">
        <v>61.515099999999997</v>
      </c>
      <c r="T17" s="226">
        <v>119.374</v>
      </c>
      <c r="U17" s="230">
        <v>47.403700000000001</v>
      </c>
      <c r="V17" s="230">
        <v>50.721899999999998</v>
      </c>
      <c r="W17" s="230">
        <v>61.613500000000002</v>
      </c>
      <c r="X17" s="230">
        <v>64.369299999999996</v>
      </c>
      <c r="Y17" s="230">
        <v>49.090400000000002</v>
      </c>
      <c r="Z17" s="230">
        <v>71.2303</v>
      </c>
      <c r="AA17" s="230">
        <v>103.1579</v>
      </c>
      <c r="AB17" s="230">
        <v>70.409899999999993</v>
      </c>
      <c r="AC17" s="230">
        <v>151.0641</v>
      </c>
      <c r="AD17" s="230">
        <v>9.6</v>
      </c>
      <c r="AE17" s="230">
        <v>49.037300000000002</v>
      </c>
      <c r="AF17" s="230">
        <v>127.9286</v>
      </c>
      <c r="AG17" s="230">
        <v>46.984499999999997</v>
      </c>
      <c r="AH17" s="230">
        <v>83.820899999999995</v>
      </c>
      <c r="AI17" s="230">
        <v>89.081400000000002</v>
      </c>
      <c r="AJ17" s="230">
        <v>69.213800000000006</v>
      </c>
      <c r="AK17" s="230">
        <v>62.811700000000002</v>
      </c>
      <c r="AL17" s="230">
        <v>87.065100000000001</v>
      </c>
      <c r="AM17" s="226">
        <v>91.373900000000006</v>
      </c>
      <c r="AN17" s="226">
        <v>97.666399999999996</v>
      </c>
      <c r="AO17" s="226">
        <v>146.9</v>
      </c>
      <c r="AP17" s="230">
        <v>5.6571999999999996</v>
      </c>
      <c r="AQ17" s="226">
        <v>103.1</v>
      </c>
      <c r="AR17" s="226">
        <v>115</v>
      </c>
      <c r="AS17" s="226">
        <v>57.63</v>
      </c>
      <c r="AT17" s="226">
        <v>72.87</v>
      </c>
      <c r="AU17" s="226">
        <v>100.87</v>
      </c>
      <c r="AV17" s="226">
        <v>76.37</v>
      </c>
      <c r="AW17" s="230">
        <v>77.34</v>
      </c>
      <c r="AX17" s="230">
        <v>97.921400000000006</v>
      </c>
      <c r="AY17" s="230">
        <v>79.976700000000051</v>
      </c>
      <c r="AZ17" s="230">
        <v>90.65</v>
      </c>
      <c r="BA17" s="230">
        <v>128.36500000000001</v>
      </c>
      <c r="BB17" s="230">
        <v>12.1358</v>
      </c>
      <c r="BC17" s="230">
        <v>75.527699999999996</v>
      </c>
      <c r="BD17" s="230">
        <v>125.7269</v>
      </c>
      <c r="BE17" s="230">
        <v>57.784300000000002</v>
      </c>
      <c r="BF17" s="230">
        <v>88.820999999999998</v>
      </c>
      <c r="BG17" s="226">
        <v>77.385499999999993</v>
      </c>
      <c r="BH17" s="226">
        <v>71.661000000000001</v>
      </c>
      <c r="BI17" s="226">
        <v>73.067700000000002</v>
      </c>
      <c r="BJ17" s="226">
        <v>61.915500000000002</v>
      </c>
      <c r="BK17" s="226">
        <v>108.53189999999999</v>
      </c>
      <c r="BL17" s="226">
        <v>70.251999999999995</v>
      </c>
      <c r="BM17" s="226">
        <v>128.83250000000001</v>
      </c>
      <c r="BN17" s="226">
        <v>12.382199999999999</v>
      </c>
      <c r="BO17" s="226">
        <v>70.604299999999995</v>
      </c>
      <c r="BP17" s="226">
        <v>146.8656</v>
      </c>
      <c r="BQ17" s="226">
        <v>62.674599999999998</v>
      </c>
      <c r="BR17" s="226">
        <v>71.024699999999996</v>
      </c>
      <c r="BS17" s="325">
        <v>88.451599999999999</v>
      </c>
      <c r="BT17" s="317">
        <v>70.622299999999996</v>
      </c>
      <c r="BU17" s="226">
        <v>61.502499999999998</v>
      </c>
      <c r="BV17" s="226">
        <v>93.962499999999977</v>
      </c>
      <c r="BW17" s="226">
        <v>95.136399999999995</v>
      </c>
      <c r="BX17" s="226">
        <v>78.355199999999996</v>
      </c>
      <c r="BY17" s="226">
        <v>128.80019999999999</v>
      </c>
      <c r="BZ17" s="226">
        <v>18.48</v>
      </c>
      <c r="CA17" s="226">
        <v>95.71</v>
      </c>
      <c r="CB17" s="226">
        <v>142.62</v>
      </c>
      <c r="CC17" s="226">
        <v>64.099999999999966</v>
      </c>
      <c r="CD17" s="226">
        <v>77.057199999999966</v>
      </c>
      <c r="CE17" s="325">
        <v>89</v>
      </c>
      <c r="CF17" s="317">
        <v>75.2</v>
      </c>
      <c r="CG17" s="226">
        <v>79.7</v>
      </c>
      <c r="CH17" s="227">
        <v>105.379</v>
      </c>
      <c r="CJ17"/>
      <c r="CK17"/>
      <c r="CL17"/>
      <c r="CM17"/>
      <c r="CN17"/>
      <c r="CO17"/>
      <c r="CP17"/>
      <c r="CQ17"/>
      <c r="CR17"/>
      <c r="CS17"/>
      <c r="CT17"/>
      <c r="CU17"/>
      <c r="CV17"/>
      <c r="CW17"/>
      <c r="CX17"/>
      <c r="CY17"/>
      <c r="CZ17"/>
      <c r="DA17"/>
      <c r="DB17"/>
      <c r="DC17"/>
      <c r="DD17"/>
      <c r="DE17"/>
    </row>
    <row r="18" spans="1:109" s="231" customFormat="1" ht="23.1" customHeight="1">
      <c r="A18" s="238" t="s">
        <v>397</v>
      </c>
      <c r="B18" s="226">
        <v>19.2</v>
      </c>
      <c r="C18" s="226">
        <v>19.399999999999999</v>
      </c>
      <c r="D18" s="226" t="s">
        <v>62</v>
      </c>
      <c r="E18" s="226" t="s">
        <v>62</v>
      </c>
      <c r="F18" s="226">
        <v>0.59650000000000003</v>
      </c>
      <c r="G18" s="226">
        <v>4.5376000000000003</v>
      </c>
      <c r="H18" s="226">
        <v>13.233499999999999</v>
      </c>
      <c r="I18" s="226">
        <v>6.4679000000000002</v>
      </c>
      <c r="J18" s="226">
        <v>12.774800000000001</v>
      </c>
      <c r="K18" s="226">
        <v>25.5334</v>
      </c>
      <c r="L18" s="226">
        <v>14.131600000000001</v>
      </c>
      <c r="M18" s="226">
        <v>19.573399999999999</v>
      </c>
      <c r="N18" s="226">
        <v>8.6999999999999993</v>
      </c>
      <c r="O18" s="226">
        <v>9.1</v>
      </c>
      <c r="P18" s="226">
        <v>11.938800000000001</v>
      </c>
      <c r="Q18" s="226">
        <v>65.183400000000006</v>
      </c>
      <c r="R18" s="230">
        <v>0.1333</v>
      </c>
      <c r="S18" s="230">
        <v>3.6194000000000002</v>
      </c>
      <c r="T18" s="226">
        <v>11.293100000000001</v>
      </c>
      <c r="U18" s="230">
        <v>14.3994</v>
      </c>
      <c r="V18" s="230">
        <v>6.4965000000000002</v>
      </c>
      <c r="W18" s="230">
        <v>14.8752</v>
      </c>
      <c r="X18" s="230">
        <v>12.026400000000001</v>
      </c>
      <c r="Y18" s="230">
        <v>16.853400000000001</v>
      </c>
      <c r="Z18" s="230">
        <v>26.142800000000001</v>
      </c>
      <c r="AA18" s="230">
        <v>20.043800000000001</v>
      </c>
      <c r="AB18" s="230">
        <v>17.206099999999999</v>
      </c>
      <c r="AC18" s="230">
        <v>85.211200000000005</v>
      </c>
      <c r="AD18" s="230">
        <v>0.9</v>
      </c>
      <c r="AE18" s="230">
        <v>1.6737</v>
      </c>
      <c r="AF18" s="230">
        <v>12.2806</v>
      </c>
      <c r="AG18" s="230">
        <v>5.9028</v>
      </c>
      <c r="AH18" s="230">
        <v>7.6113999999999997</v>
      </c>
      <c r="AI18" s="230">
        <v>22.404499999999999</v>
      </c>
      <c r="AJ18" s="230">
        <v>9.9816000000000003</v>
      </c>
      <c r="AK18" s="230">
        <v>16.357199999999999</v>
      </c>
      <c r="AL18" s="230">
        <v>26.642800000000001</v>
      </c>
      <c r="AM18" s="226">
        <v>14.4796</v>
      </c>
      <c r="AN18" s="226">
        <v>19.693899999999999</v>
      </c>
      <c r="AO18" s="226">
        <v>78.400000000000006</v>
      </c>
      <c r="AP18" s="230">
        <v>1.4845999999999999</v>
      </c>
      <c r="AQ18" s="226">
        <v>4.4000000000000004</v>
      </c>
      <c r="AR18" s="226">
        <v>13.8</v>
      </c>
      <c r="AS18" s="226">
        <v>6.62</v>
      </c>
      <c r="AT18" s="226">
        <v>7.6955</v>
      </c>
      <c r="AU18" s="226">
        <v>19.463000000000001</v>
      </c>
      <c r="AV18" s="226">
        <v>12.84</v>
      </c>
      <c r="AW18" s="230">
        <v>17.96</v>
      </c>
      <c r="AX18" s="230">
        <v>22.987400000000001</v>
      </c>
      <c r="AY18" s="230">
        <v>18.436199999999999</v>
      </c>
      <c r="AZ18" s="230">
        <v>27.4</v>
      </c>
      <c r="BA18" s="230">
        <v>80.611699999999999</v>
      </c>
      <c r="BB18" s="230">
        <v>0.82310000000000005</v>
      </c>
      <c r="BC18" s="230">
        <v>7.3407999999999998</v>
      </c>
      <c r="BD18" s="230">
        <v>9.6692</v>
      </c>
      <c r="BE18" s="230">
        <v>12.1563</v>
      </c>
      <c r="BF18" s="230">
        <v>60.709000000000003</v>
      </c>
      <c r="BG18" s="226">
        <v>13.1755</v>
      </c>
      <c r="BH18" s="226">
        <v>14.3431</v>
      </c>
      <c r="BI18" s="226">
        <v>17.635899999999999</v>
      </c>
      <c r="BJ18" s="226">
        <v>16.162600000000001</v>
      </c>
      <c r="BK18" s="226">
        <v>14.5055</v>
      </c>
      <c r="BL18" s="226">
        <v>23.096299999999999</v>
      </c>
      <c r="BM18" s="226">
        <v>56.767200000000003</v>
      </c>
      <c r="BN18" s="226">
        <v>8.5548000000000002</v>
      </c>
      <c r="BO18" s="226">
        <v>6.3391999999999999</v>
      </c>
      <c r="BP18" s="226">
        <v>14.480600000000001</v>
      </c>
      <c r="BQ18" s="226">
        <v>5.1563999999999997</v>
      </c>
      <c r="BR18" s="226">
        <v>6.2695999999999996</v>
      </c>
      <c r="BS18" s="325">
        <v>16.134399999999999</v>
      </c>
      <c r="BT18" s="317">
        <v>11.4809</v>
      </c>
      <c r="BU18" s="226">
        <v>13.9201</v>
      </c>
      <c r="BV18" s="226">
        <v>20.564800000000005</v>
      </c>
      <c r="BW18" s="226">
        <v>17.4756</v>
      </c>
      <c r="BX18" s="226">
        <v>23.0124</v>
      </c>
      <c r="BY18" s="226">
        <v>79.293499999999995</v>
      </c>
      <c r="BZ18" s="226">
        <v>0.73</v>
      </c>
      <c r="CA18" s="226">
        <v>5.6199999999999992</v>
      </c>
      <c r="CB18" s="226">
        <v>12.83</v>
      </c>
      <c r="CC18" s="226">
        <v>6.129999999999999</v>
      </c>
      <c r="CD18" s="226">
        <v>8.5642999999999994</v>
      </c>
      <c r="CE18" s="325">
        <v>15</v>
      </c>
      <c r="CF18" s="317">
        <v>14.3</v>
      </c>
      <c r="CG18" s="226">
        <v>14.75</v>
      </c>
      <c r="CH18" s="227">
        <v>17.706300000000002</v>
      </c>
      <c r="CI18" s="211"/>
      <c r="CJ18"/>
      <c r="CK18"/>
      <c r="CL18"/>
      <c r="CM18"/>
      <c r="CN18"/>
      <c r="CO18"/>
      <c r="CP18"/>
      <c r="CQ18"/>
      <c r="CR18"/>
      <c r="CS18"/>
      <c r="CT18"/>
      <c r="CU18"/>
      <c r="CV18"/>
      <c r="CW18"/>
      <c r="CX18"/>
      <c r="CY18"/>
      <c r="CZ18"/>
      <c r="DA18"/>
      <c r="DB18"/>
      <c r="DC18"/>
      <c r="DD18"/>
      <c r="DE18"/>
    </row>
    <row r="19" spans="1:109" s="406" customFormat="1" ht="23.1" customHeight="1">
      <c r="A19" s="229" t="s">
        <v>120</v>
      </c>
      <c r="B19" s="226">
        <v>81</v>
      </c>
      <c r="C19" s="226">
        <v>59.1</v>
      </c>
      <c r="D19" s="226" t="s">
        <v>62</v>
      </c>
      <c r="E19" s="226" t="s">
        <v>62</v>
      </c>
      <c r="F19" s="226">
        <v>66.772900000000007</v>
      </c>
      <c r="G19" s="226">
        <v>59.4435</v>
      </c>
      <c r="H19" s="226">
        <v>63.451500000000003</v>
      </c>
      <c r="I19" s="226">
        <v>58.136200000000002</v>
      </c>
      <c r="J19" s="226">
        <v>61.015999999999998</v>
      </c>
      <c r="K19" s="226">
        <v>124.334</v>
      </c>
      <c r="L19" s="226">
        <v>59.130200000000002</v>
      </c>
      <c r="M19" s="226">
        <v>54.4345</v>
      </c>
      <c r="N19" s="226">
        <v>43.9</v>
      </c>
      <c r="O19" s="226">
        <v>16.100000000000001</v>
      </c>
      <c r="P19" s="226">
        <v>41.096600000000002</v>
      </c>
      <c r="Q19" s="226">
        <v>145.98920000000001</v>
      </c>
      <c r="R19" s="230">
        <v>58.814799999999998</v>
      </c>
      <c r="S19" s="230">
        <v>46.566000000000003</v>
      </c>
      <c r="T19" s="226">
        <v>66.983199999999997</v>
      </c>
      <c r="U19" s="230">
        <v>67.788799999999995</v>
      </c>
      <c r="V19" s="230">
        <v>61.135599999999997</v>
      </c>
      <c r="W19" s="230">
        <v>120.94750000000001</v>
      </c>
      <c r="X19" s="230">
        <v>76.288700000000006</v>
      </c>
      <c r="Y19" s="230">
        <v>72.678799999999995</v>
      </c>
      <c r="Z19" s="230">
        <v>112.66679999999999</v>
      </c>
      <c r="AA19" s="230">
        <v>77.133300000000006</v>
      </c>
      <c r="AB19" s="230">
        <v>51.349499999999999</v>
      </c>
      <c r="AC19" s="230">
        <v>125.9693</v>
      </c>
      <c r="AD19" s="230">
        <v>93.3</v>
      </c>
      <c r="AE19" s="230">
        <v>75.316400000000002</v>
      </c>
      <c r="AF19" s="230">
        <v>86.461699999999993</v>
      </c>
      <c r="AG19" s="230">
        <v>79.274600000000007</v>
      </c>
      <c r="AH19" s="230">
        <v>78.089500000000001</v>
      </c>
      <c r="AI19" s="230">
        <v>129.65110000000001</v>
      </c>
      <c r="AJ19" s="230">
        <v>71.356399999999994</v>
      </c>
      <c r="AK19" s="230">
        <v>71.288499999999999</v>
      </c>
      <c r="AL19" s="230">
        <v>104.56100000000001</v>
      </c>
      <c r="AM19" s="226">
        <v>76.438000000000002</v>
      </c>
      <c r="AN19" s="226">
        <v>76.427300000000002</v>
      </c>
      <c r="AO19" s="226">
        <v>125.8</v>
      </c>
      <c r="AP19" s="230">
        <v>79.722499999999997</v>
      </c>
      <c r="AQ19" s="226">
        <v>64.099999999999994</v>
      </c>
      <c r="AR19" s="226">
        <v>64.8</v>
      </c>
      <c r="AS19" s="226">
        <v>59.49</v>
      </c>
      <c r="AT19" s="226">
        <v>58.818399999999997</v>
      </c>
      <c r="AU19" s="226">
        <v>132.096</v>
      </c>
      <c r="AV19" s="226">
        <v>55.7</v>
      </c>
      <c r="AW19" s="230">
        <v>68.08</v>
      </c>
      <c r="AX19" s="230">
        <v>108.7286</v>
      </c>
      <c r="AY19" s="230">
        <v>72.447200000000066</v>
      </c>
      <c r="AZ19" s="230">
        <v>80.599999999999994</v>
      </c>
      <c r="BA19" s="230">
        <v>120.2998</v>
      </c>
      <c r="BB19" s="230">
        <v>78.874099999999999</v>
      </c>
      <c r="BC19" s="230">
        <v>62.203000000000003</v>
      </c>
      <c r="BD19" s="230">
        <v>78.037999999999997</v>
      </c>
      <c r="BE19" s="230">
        <v>57.524900000000002</v>
      </c>
      <c r="BF19" s="230">
        <v>86.789199999999994</v>
      </c>
      <c r="BG19" s="226">
        <v>133.07060000000001</v>
      </c>
      <c r="BH19" s="226">
        <v>70.903199999999998</v>
      </c>
      <c r="BI19" s="226">
        <v>71.643100000000004</v>
      </c>
      <c r="BJ19" s="226">
        <v>108.99509999999999</v>
      </c>
      <c r="BK19" s="226">
        <v>83.891999999999996</v>
      </c>
      <c r="BL19" s="226">
        <v>87.256799999999998</v>
      </c>
      <c r="BM19" s="226">
        <v>139.7064</v>
      </c>
      <c r="BN19" s="226">
        <v>94.74</v>
      </c>
      <c r="BO19" s="226">
        <v>71.644599999999997</v>
      </c>
      <c r="BP19" s="226">
        <v>81.872399999999999</v>
      </c>
      <c r="BQ19" s="226">
        <v>74.98</v>
      </c>
      <c r="BR19" s="226">
        <v>76.358900000000006</v>
      </c>
      <c r="BS19" s="325">
        <v>160.0085</v>
      </c>
      <c r="BT19" s="317">
        <v>83.246499999999997</v>
      </c>
      <c r="BU19" s="226">
        <v>77.492800000000003</v>
      </c>
      <c r="BV19" s="226">
        <v>111.05779999999993</v>
      </c>
      <c r="BW19" s="226">
        <v>91.0274</v>
      </c>
      <c r="BX19" s="226">
        <v>93.653400000000005</v>
      </c>
      <c r="BY19" s="226">
        <v>162.7302</v>
      </c>
      <c r="BZ19" s="226">
        <v>84.47</v>
      </c>
      <c r="CA19" s="226">
        <v>73.06</v>
      </c>
      <c r="CB19" s="226">
        <v>91.52</v>
      </c>
      <c r="CC19" s="226">
        <v>77.600000000000023</v>
      </c>
      <c r="CD19" s="226">
        <v>79.753699999999981</v>
      </c>
      <c r="CE19" s="325">
        <v>171</v>
      </c>
      <c r="CF19" s="317">
        <v>87.6</v>
      </c>
      <c r="CG19" s="226">
        <v>82.26</v>
      </c>
      <c r="CH19" s="227">
        <v>139.00309999999999</v>
      </c>
      <c r="CI19" s="405"/>
    </row>
    <row r="20" spans="1:109" ht="23.1" customHeight="1">
      <c r="A20" s="229" t="s">
        <v>396</v>
      </c>
      <c r="B20" s="226">
        <v>24.9</v>
      </c>
      <c r="C20" s="226">
        <v>29.2</v>
      </c>
      <c r="D20" s="226">
        <v>43</v>
      </c>
      <c r="E20" s="226">
        <v>129.30000000000001</v>
      </c>
      <c r="F20" s="226">
        <v>-14.2</v>
      </c>
      <c r="G20" s="226">
        <v>28.376088183696847</v>
      </c>
      <c r="H20" s="226">
        <v>82.329341090209795</v>
      </c>
      <c r="I20" s="226">
        <v>4.8167569592040902</v>
      </c>
      <c r="J20" s="226">
        <v>82.329341090209795</v>
      </c>
      <c r="K20" s="226">
        <v>69.421149125866094</v>
      </c>
      <c r="L20" s="226">
        <v>8.2156605589417708</v>
      </c>
      <c r="M20" s="226">
        <v>51.012292585775697</v>
      </c>
      <c r="N20" s="226">
        <v>53.4</v>
      </c>
      <c r="O20" s="226">
        <v>44.8</v>
      </c>
      <c r="P20" s="226">
        <v>74.099999999999994</v>
      </c>
      <c r="Q20" s="226">
        <v>173.1</v>
      </c>
      <c r="R20" s="230">
        <v>-5.4</v>
      </c>
      <c r="S20" s="230">
        <v>23.408884640671779</v>
      </c>
      <c r="T20" s="226">
        <v>169.646254006211</v>
      </c>
      <c r="U20" s="230">
        <v>3.3805596508718998</v>
      </c>
      <c r="V20" s="230">
        <v>60.313989125712297</v>
      </c>
      <c r="W20" s="230">
        <v>100.873111782419</v>
      </c>
      <c r="X20" s="230">
        <v>23.415605515020399</v>
      </c>
      <c r="Y20" s="230">
        <v>45.117778544712799</v>
      </c>
      <c r="Z20" s="230">
        <v>103.885294528526</v>
      </c>
      <c r="AA20" s="230">
        <v>25.936325342257501</v>
      </c>
      <c r="AB20" s="230">
        <v>37.647476431374436</v>
      </c>
      <c r="AC20" s="230">
        <v>234.78768972294404</v>
      </c>
      <c r="AD20" s="230">
        <v>-76.013134869745002</v>
      </c>
      <c r="AE20" s="230">
        <v>107.22532453759108</v>
      </c>
      <c r="AF20" s="230">
        <v>24.888546991641633</v>
      </c>
      <c r="AG20" s="230">
        <v>6.3172690827650904</v>
      </c>
      <c r="AH20" s="230">
        <v>16.017182480326852</v>
      </c>
      <c r="AI20" s="230">
        <v>100.63071944914758</v>
      </c>
      <c r="AJ20" s="230">
        <v>-11.727280987090431</v>
      </c>
      <c r="AK20" s="230">
        <v>24.777841982428917</v>
      </c>
      <c r="AL20" s="230">
        <v>44.112340995406733</v>
      </c>
      <c r="AM20" s="226">
        <v>-4.9053882667832003</v>
      </c>
      <c r="AN20" s="226">
        <v>34.434530436928384</v>
      </c>
      <c r="AO20" s="226">
        <v>154.28204776178114</v>
      </c>
      <c r="AP20" s="230">
        <v>-100.76699765023309</v>
      </c>
      <c r="AQ20" s="226">
        <v>57.107077408955398</v>
      </c>
      <c r="AR20" s="226">
        <v>66.346089031251097</v>
      </c>
      <c r="AS20" s="226">
        <v>24.0545841927621</v>
      </c>
      <c r="AT20" s="226">
        <v>64.414024963400294</v>
      </c>
      <c r="AU20" s="226">
        <v>103.980280248043</v>
      </c>
      <c r="AV20" s="226">
        <v>38.830665467403797</v>
      </c>
      <c r="AW20" s="230">
        <v>26.6057802507299</v>
      </c>
      <c r="AX20" s="230">
        <v>75.316751882793397</v>
      </c>
      <c r="AY20" s="230">
        <v>14.8874661732604</v>
      </c>
      <c r="AZ20" s="230">
        <v>74.350004259051801</v>
      </c>
      <c r="BA20" s="230">
        <v>182.12089650727251</v>
      </c>
      <c r="BB20" s="230">
        <v>-133.23717491831351</v>
      </c>
      <c r="BC20" s="230">
        <v>125.677555669041</v>
      </c>
      <c r="BD20" s="230">
        <v>166.05799233284407</v>
      </c>
      <c r="BE20" s="230">
        <v>-3.8857211696083027</v>
      </c>
      <c r="BF20" s="230">
        <v>109.106329457668</v>
      </c>
      <c r="BG20" s="226">
        <v>113.34746679362809</v>
      </c>
      <c r="BH20" s="226">
        <v>20.135643780943902</v>
      </c>
      <c r="BI20" s="226">
        <v>38.665296917576299</v>
      </c>
      <c r="BJ20" s="226">
        <v>-26.823692380519496</v>
      </c>
      <c r="BK20" s="226">
        <v>34.038040298856792</v>
      </c>
      <c r="BL20" s="226">
        <v>71.490257877351695</v>
      </c>
      <c r="BM20" s="226">
        <v>227.79851548453999</v>
      </c>
      <c r="BN20" s="226">
        <v>-43.453157221930098</v>
      </c>
      <c r="BO20" s="226">
        <v>78.484733274833303</v>
      </c>
      <c r="BP20" s="226">
        <v>134.9656054640794</v>
      </c>
      <c r="BQ20" s="226">
        <v>-20.154631170027891</v>
      </c>
      <c r="BR20" s="226">
        <v>22.477046844408846</v>
      </c>
      <c r="BS20" s="325">
        <v>66.735989633506165</v>
      </c>
      <c r="BT20" s="317">
        <v>6.2879948196494952</v>
      </c>
      <c r="BU20" s="226">
        <v>31.886140470600679</v>
      </c>
      <c r="BV20" s="226">
        <v>91.243238718716469</v>
      </c>
      <c r="BW20" s="226">
        <v>31.339807934780605</v>
      </c>
      <c r="BX20" s="226">
        <v>117.78898204746656</v>
      </c>
      <c r="BY20" s="226">
        <v>293.88671841301118</v>
      </c>
      <c r="BZ20" s="226">
        <v>-55.789908873559909</v>
      </c>
      <c r="CA20" s="226">
        <v>144.4427229319196</v>
      </c>
      <c r="CB20" s="226">
        <v>185.853707734529</v>
      </c>
      <c r="CC20" s="226">
        <v>3.6593236495982802</v>
      </c>
      <c r="CD20" s="226">
        <v>59.517588298767798</v>
      </c>
      <c r="CE20" s="325">
        <v>135.58203860288501</v>
      </c>
      <c r="CF20" s="317">
        <v>16.236605979075598</v>
      </c>
      <c r="CG20" s="226">
        <v>48.296690703399399</v>
      </c>
      <c r="CH20" s="226">
        <v>133.66068245546612</v>
      </c>
      <c r="CI20" s="211"/>
    </row>
    <row r="21" spans="1:109" ht="23.1" customHeight="1">
      <c r="A21" s="229" t="s">
        <v>395</v>
      </c>
      <c r="B21" s="226">
        <v>46.5</v>
      </c>
      <c r="C21" s="226">
        <v>15.6</v>
      </c>
      <c r="D21" s="226">
        <v>24.8</v>
      </c>
      <c r="E21" s="226">
        <v>30.1</v>
      </c>
      <c r="F21" s="226">
        <v>14.7</v>
      </c>
      <c r="G21" s="226">
        <v>57.328666172789873</v>
      </c>
      <c r="H21" s="226">
        <v>50.545341228049701</v>
      </c>
      <c r="I21" s="226">
        <v>21.285566847046301</v>
      </c>
      <c r="J21" s="226">
        <v>50.545341228049701</v>
      </c>
      <c r="K21" s="226">
        <v>70.291456675955999</v>
      </c>
      <c r="L21" s="226">
        <v>7.4563492735889696</v>
      </c>
      <c r="M21" s="226">
        <v>35.5998347958582</v>
      </c>
      <c r="N21" s="226">
        <v>40</v>
      </c>
      <c r="O21" s="226">
        <v>-13.3</v>
      </c>
      <c r="P21" s="226">
        <v>-10.4</v>
      </c>
      <c r="Q21" s="226">
        <v>36.799999999999997</v>
      </c>
      <c r="R21" s="230">
        <v>-17.3</v>
      </c>
      <c r="S21" s="230">
        <v>34.066778443716004</v>
      </c>
      <c r="T21" s="226">
        <v>113.091079555077</v>
      </c>
      <c r="U21" s="230">
        <v>26.2758937631165</v>
      </c>
      <c r="V21" s="230">
        <v>70.212135214488995</v>
      </c>
      <c r="W21" s="230">
        <v>139.96569501318299</v>
      </c>
      <c r="X21" s="230">
        <v>85.533587892316305</v>
      </c>
      <c r="Y21" s="230">
        <v>108.02214195769</v>
      </c>
      <c r="Z21" s="230">
        <v>163.774910927647</v>
      </c>
      <c r="AA21" s="230">
        <v>40.850834524904798</v>
      </c>
      <c r="AB21" s="230">
        <v>34.225686772237069</v>
      </c>
      <c r="AC21" s="230">
        <v>76.286363696843381</v>
      </c>
      <c r="AD21" s="230">
        <v>47.363386481807105</v>
      </c>
      <c r="AE21" s="230">
        <v>187.29042983582661</v>
      </c>
      <c r="AF21" s="230">
        <v>80.375489554161206</v>
      </c>
      <c r="AG21" s="230">
        <v>49.593819257531301</v>
      </c>
      <c r="AH21" s="230">
        <v>58.511228156520055</v>
      </c>
      <c r="AI21" s="230">
        <v>69.499515829284675</v>
      </c>
      <c r="AJ21" s="230">
        <v>11.360889163871295</v>
      </c>
      <c r="AK21" s="230">
        <v>18.496293303929271</v>
      </c>
      <c r="AL21" s="230">
        <v>28.148450646029787</v>
      </c>
      <c r="AM21" s="226">
        <v>-2.4953119185660002</v>
      </c>
      <c r="AN21" s="226">
        <v>4.5675811020815749</v>
      </c>
      <c r="AO21" s="226">
        <v>-16.426263226679527</v>
      </c>
      <c r="AP21" s="230">
        <v>-2.307214918313548</v>
      </c>
      <c r="AQ21" s="226">
        <v>26.3969497490972</v>
      </c>
      <c r="AR21" s="226">
        <v>61.416064884543403</v>
      </c>
      <c r="AS21" s="226">
        <v>9.4456904557850194</v>
      </c>
      <c r="AT21" s="226">
        <v>4.7475499469237397</v>
      </c>
      <c r="AU21" s="226">
        <v>64.024087647232193</v>
      </c>
      <c r="AV21" s="226">
        <v>10.798351781067399</v>
      </c>
      <c r="AW21" s="230">
        <v>-19.944294332872101</v>
      </c>
      <c r="AX21" s="230">
        <v>33.7987650005565</v>
      </c>
      <c r="AY21" s="230">
        <v>-8.8137522511035193</v>
      </c>
      <c r="AZ21" s="230">
        <v>4.1993482585335098</v>
      </c>
      <c r="BA21" s="230">
        <v>18.57045411306806</v>
      </c>
      <c r="BB21" s="230">
        <v>-4.3541352933524173</v>
      </c>
      <c r="BC21" s="230">
        <v>37.949351954459203</v>
      </c>
      <c r="BD21" s="230">
        <v>75.433858866583563</v>
      </c>
      <c r="BE21" s="230">
        <v>-9.6311609045052897</v>
      </c>
      <c r="BF21" s="230">
        <v>10.657506807284401</v>
      </c>
      <c r="BG21" s="226">
        <v>82.586057110679334</v>
      </c>
      <c r="BH21" s="226">
        <v>4.5651201039496803</v>
      </c>
      <c r="BI21" s="226">
        <v>2.2943985165478602</v>
      </c>
      <c r="BJ21" s="226">
        <v>22.72057356902064</v>
      </c>
      <c r="BK21" s="226">
        <v>3.0247821279810743</v>
      </c>
      <c r="BL21" s="226">
        <v>21.567448776974299</v>
      </c>
      <c r="BM21" s="226">
        <v>30.134058889275416</v>
      </c>
      <c r="BN21" s="226">
        <v>14.108387412614189</v>
      </c>
      <c r="BO21" s="226">
        <v>59.277544100692495</v>
      </c>
      <c r="BP21" s="226">
        <v>55.260069095390847</v>
      </c>
      <c r="BQ21" s="226">
        <v>-0.17952864331193269</v>
      </c>
      <c r="BR21" s="226">
        <v>49.824765387275257</v>
      </c>
      <c r="BS21" s="325">
        <v>87.265093403808777</v>
      </c>
      <c r="BT21" s="317">
        <v>17.902835288455709</v>
      </c>
      <c r="BU21" s="226">
        <v>21.357136001681909</v>
      </c>
      <c r="BV21" s="226">
        <v>56.217367821630759</v>
      </c>
      <c r="BW21" s="226">
        <v>7.6475001159589739</v>
      </c>
      <c r="BX21" s="226">
        <v>38.940650062850679</v>
      </c>
      <c r="BY21" s="226">
        <v>16.112206641802565</v>
      </c>
      <c r="BZ21" s="226">
        <v>-2.9261073327520863</v>
      </c>
      <c r="CA21" s="226">
        <v>52.167984788895588</v>
      </c>
      <c r="CB21" s="226">
        <v>33.6916644696351</v>
      </c>
      <c r="CC21" s="226">
        <v>-17.890790772506001</v>
      </c>
      <c r="CD21" s="226">
        <v>37.200202263789201</v>
      </c>
      <c r="CE21" s="325">
        <v>95.224961597730399</v>
      </c>
      <c r="CF21" s="317">
        <v>24.372971809642301</v>
      </c>
      <c r="CG21" s="226">
        <v>21.696670394442901</v>
      </c>
      <c r="CH21" s="226">
        <v>68.417086393309759</v>
      </c>
    </row>
    <row r="22" spans="1:109" ht="23.1" customHeight="1">
      <c r="A22" s="229" t="s">
        <v>394</v>
      </c>
      <c r="B22" s="227">
        <v>6.7</v>
      </c>
      <c r="C22" s="227">
        <v>6.7</v>
      </c>
      <c r="D22" s="227">
        <v>6.6</v>
      </c>
      <c r="E22" s="227">
        <v>6.6</v>
      </c>
      <c r="F22" s="227">
        <v>6.8</v>
      </c>
      <c r="G22" s="227">
        <v>6.7969344556380094</v>
      </c>
      <c r="H22" s="227">
        <v>6.7528365303814386</v>
      </c>
      <c r="I22" s="227">
        <v>6.812104227644717</v>
      </c>
      <c r="J22" s="227">
        <v>6.7990752801041694</v>
      </c>
      <c r="K22" s="227">
        <v>6.72</v>
      </c>
      <c r="L22" s="227">
        <v>6.7800412401803731</v>
      </c>
      <c r="M22" s="227">
        <v>6.7732241274743972</v>
      </c>
      <c r="N22" s="227">
        <v>6.7</v>
      </c>
      <c r="O22" s="227">
        <v>6.4</v>
      </c>
      <c r="P22" s="227">
        <v>6.2</v>
      </c>
      <c r="Q22" s="227">
        <v>6</v>
      </c>
      <c r="R22" s="228">
        <v>5.8</v>
      </c>
      <c r="S22" s="228">
        <v>5.605723681566924</v>
      </c>
      <c r="T22" s="227">
        <v>5.4485346781296711</v>
      </c>
      <c r="U22" s="228">
        <v>5.3083686809997035</v>
      </c>
      <c r="V22" s="228">
        <v>5.1433643034573233</v>
      </c>
      <c r="W22" s="228">
        <v>5.000981577404195</v>
      </c>
      <c r="X22" s="228">
        <v>4.8643516895826258</v>
      </c>
      <c r="Y22" s="228">
        <v>4.7646465856273448</v>
      </c>
      <c r="Z22" s="228">
        <v>4.785174100990238</v>
      </c>
      <c r="AA22" s="228">
        <v>4.8141802093800887</v>
      </c>
      <c r="AB22" s="228">
        <v>4.7183868094842252</v>
      </c>
      <c r="AC22" s="228">
        <v>4.6500000000000004</v>
      </c>
      <c r="AD22" s="228">
        <v>4.76</v>
      </c>
      <c r="AE22" s="228">
        <v>4.9200856193909939</v>
      </c>
      <c r="AF22" s="228">
        <v>5.4272512703314533</v>
      </c>
      <c r="AG22" s="228">
        <v>5.8</v>
      </c>
      <c r="AH22" s="228">
        <v>6.2406371789029338</v>
      </c>
      <c r="AI22" s="228">
        <v>6.3672618620484949</v>
      </c>
      <c r="AJ22" s="228">
        <v>6.49</v>
      </c>
      <c r="AK22" s="228">
        <v>6.9292818797363882</v>
      </c>
      <c r="AL22" s="228">
        <v>7.1057230357513985</v>
      </c>
      <c r="AM22" s="227">
        <v>7.253697766488381</v>
      </c>
      <c r="AN22" s="227">
        <v>7.3449635025112583</v>
      </c>
      <c r="AO22" s="227">
        <v>7.4065960507324</v>
      </c>
      <c r="AP22" s="228">
        <v>7.6373473426779883</v>
      </c>
      <c r="AQ22" s="227">
        <v>7.8057588495833068</v>
      </c>
      <c r="AR22" s="227">
        <v>8.1564657988665061</v>
      </c>
      <c r="AS22" s="227">
        <v>8.3195105687519515</v>
      </c>
      <c r="AT22" s="227">
        <v>8.4596475239991538</v>
      </c>
      <c r="AU22" s="227">
        <v>8.5077644149471325</v>
      </c>
      <c r="AV22" s="227">
        <v>8.4057994980988742</v>
      </c>
      <c r="AW22" s="228">
        <v>8.3745465808195618</v>
      </c>
      <c r="AX22" s="228">
        <v>8.2623320480725457</v>
      </c>
      <c r="AY22" s="228">
        <v>8.0835413762715014</v>
      </c>
      <c r="AZ22" s="228">
        <v>7.9935794016801145</v>
      </c>
      <c r="BA22" s="228">
        <v>7.8602755862174645</v>
      </c>
      <c r="BB22" s="228">
        <v>8.0049743526081194</v>
      </c>
      <c r="BC22" s="228">
        <v>8.0629580350105545</v>
      </c>
      <c r="BD22" s="228">
        <v>7.9</v>
      </c>
      <c r="BE22" s="228">
        <v>7.7648574209079166</v>
      </c>
      <c r="BF22" s="228">
        <v>7.62</v>
      </c>
      <c r="BG22" s="227">
        <v>7.32</v>
      </c>
      <c r="BH22" s="227">
        <v>7.01</v>
      </c>
      <c r="BI22" s="227">
        <v>6.7421096391547941</v>
      </c>
      <c r="BJ22" s="227">
        <v>6.53</v>
      </c>
      <c r="BK22" s="227">
        <v>6.35</v>
      </c>
      <c r="BL22" s="227">
        <v>6.1726216840492079</v>
      </c>
      <c r="BM22" s="227">
        <v>5.7731872039276091</v>
      </c>
      <c r="BN22" s="227">
        <v>5.6577825771861567</v>
      </c>
      <c r="BO22" s="227">
        <v>5.5312441960276661</v>
      </c>
      <c r="BP22" s="227">
        <v>5.2373561538016666</v>
      </c>
      <c r="BQ22" s="227">
        <v>5.0129354574339917</v>
      </c>
      <c r="BR22" s="227">
        <v>4.780908646976548</v>
      </c>
      <c r="BS22" s="321">
        <v>4.7521509335564662</v>
      </c>
      <c r="BT22" s="240">
        <v>4.6222000684059878</v>
      </c>
      <c r="BU22" s="227">
        <v>4.5399343175759643</v>
      </c>
      <c r="BV22" s="227">
        <v>4.4499923840877784</v>
      </c>
      <c r="BW22" s="227">
        <v>4.3720316025386099</v>
      </c>
      <c r="BX22" s="227">
        <v>4.2946961539083643</v>
      </c>
      <c r="BY22" s="227">
        <v>4.1909426956063296</v>
      </c>
      <c r="BZ22" s="227">
        <v>4.015412981449491</v>
      </c>
      <c r="CA22" s="227">
        <v>3.9627673369850474</v>
      </c>
      <c r="CB22" s="227">
        <v>3.8528151668117374</v>
      </c>
      <c r="CC22" s="227">
        <v>3.7431717329478724</v>
      </c>
      <c r="CD22" s="226">
        <v>3.6612251970214276</v>
      </c>
      <c r="CE22" s="325">
        <v>3.5621877432001683</v>
      </c>
      <c r="CF22" s="317">
        <v>3.5052065488406976</v>
      </c>
      <c r="CG22" s="226">
        <v>3.4474375408232159</v>
      </c>
      <c r="CH22" s="226">
        <v>3.4</v>
      </c>
    </row>
    <row r="23" spans="1:109" ht="23.1" customHeight="1">
      <c r="A23" s="229" t="s">
        <v>393</v>
      </c>
      <c r="B23" s="227">
        <v>12.3</v>
      </c>
      <c r="C23" s="227">
        <v>12.2</v>
      </c>
      <c r="D23" s="227">
        <v>12.2</v>
      </c>
      <c r="E23" s="227">
        <v>12.1</v>
      </c>
      <c r="F23" s="227">
        <v>12.1</v>
      </c>
      <c r="G23" s="227">
        <v>11.965903360305679</v>
      </c>
      <c r="H23" s="227">
        <v>11.98479244278075</v>
      </c>
      <c r="I23" s="227">
        <v>12.073929961045465</v>
      </c>
      <c r="J23" s="227">
        <v>11.932860907827484</v>
      </c>
      <c r="K23" s="227">
        <v>12.29</v>
      </c>
      <c r="L23" s="227">
        <v>11.93890115549449</v>
      </c>
      <c r="M23" s="227">
        <v>11.795105403448739</v>
      </c>
      <c r="N23" s="227">
        <v>11.8</v>
      </c>
      <c r="O23" s="227">
        <v>11</v>
      </c>
      <c r="P23" s="227">
        <v>10.4</v>
      </c>
      <c r="Q23" s="227">
        <v>10.1</v>
      </c>
      <c r="R23" s="228">
        <v>10.5</v>
      </c>
      <c r="S23" s="228">
        <v>10.178098954428284</v>
      </c>
      <c r="T23" s="227">
        <v>9.8318649812907015</v>
      </c>
      <c r="U23" s="228">
        <v>9.517731632300432</v>
      </c>
      <c r="V23" s="228">
        <v>9.3697289946410578</v>
      </c>
      <c r="W23" s="228">
        <v>9.0942202201108095</v>
      </c>
      <c r="X23" s="228">
        <v>8.8912745435893399</v>
      </c>
      <c r="Y23" s="228">
        <v>8.7276050942080641</v>
      </c>
      <c r="Z23" s="228">
        <v>8.6132691841477431</v>
      </c>
      <c r="AA23" s="228">
        <v>8.5342448085804961</v>
      </c>
      <c r="AB23" s="228">
        <v>8.4591292533300528</v>
      </c>
      <c r="AC23" s="228">
        <v>8.4348018971758574</v>
      </c>
      <c r="AD23" s="228">
        <v>8.48</v>
      </c>
      <c r="AE23" s="228">
        <v>8.5654920397279479</v>
      </c>
      <c r="AF23" s="228">
        <v>8.69</v>
      </c>
      <c r="AG23" s="228">
        <v>9.02</v>
      </c>
      <c r="AH23" s="228">
        <v>9.2931225909120396</v>
      </c>
      <c r="AI23" s="228">
        <v>9.4402244568434135</v>
      </c>
      <c r="AJ23" s="228">
        <v>10.31</v>
      </c>
      <c r="AK23" s="228">
        <v>10.603007556868986</v>
      </c>
      <c r="AL23" s="228">
        <v>10.784276371814389</v>
      </c>
      <c r="AM23" s="227">
        <v>11.418644910857113</v>
      </c>
      <c r="AN23" s="227">
        <v>11.53937423853144</v>
      </c>
      <c r="AO23" s="227">
        <v>11.620299693912473</v>
      </c>
      <c r="AP23" s="228">
        <v>11.9352313050618</v>
      </c>
      <c r="AQ23" s="227">
        <v>12.060672464651923</v>
      </c>
      <c r="AR23" s="227">
        <v>12.186941726100301</v>
      </c>
      <c r="AS23" s="227">
        <v>12.649630175408365</v>
      </c>
      <c r="AT23" s="227">
        <v>12.735165389766548</v>
      </c>
      <c r="AU23" s="227">
        <v>12.78585747325813</v>
      </c>
      <c r="AV23" s="227">
        <v>13.0333481903709</v>
      </c>
      <c r="AW23" s="228">
        <v>13.034284933532549</v>
      </c>
      <c r="AX23" s="228">
        <v>12.839437652453611</v>
      </c>
      <c r="AY23" s="228">
        <v>12.649870217159112</v>
      </c>
      <c r="AZ23" s="228">
        <v>12.534739692054348</v>
      </c>
      <c r="BA23" s="228">
        <v>12.2968211469067</v>
      </c>
      <c r="BB23" s="228">
        <v>12.243697262021449</v>
      </c>
      <c r="BC23" s="228">
        <v>12.234427425431878</v>
      </c>
      <c r="BD23" s="228">
        <v>12.11</v>
      </c>
      <c r="BE23" s="228">
        <v>11.95612012774439</v>
      </c>
      <c r="BF23" s="228">
        <v>11.85</v>
      </c>
      <c r="BG23" s="227">
        <v>11.38</v>
      </c>
      <c r="BH23" s="227">
        <v>11.08</v>
      </c>
      <c r="BI23" s="227">
        <v>10.775240061849351</v>
      </c>
      <c r="BJ23" s="227">
        <v>10.55</v>
      </c>
      <c r="BK23" s="227">
        <v>10.34</v>
      </c>
      <c r="BL23" s="227">
        <v>10.154948961007413</v>
      </c>
      <c r="BM23" s="227">
        <v>9.9340099482150723</v>
      </c>
      <c r="BN23" s="227">
        <v>9.6819707561813946</v>
      </c>
      <c r="BO23" s="227">
        <v>9.5213623138278116</v>
      </c>
      <c r="BP23" s="227">
        <v>9.3337851291244238</v>
      </c>
      <c r="BQ23" s="227">
        <v>9.0706822686876922</v>
      </c>
      <c r="BR23" s="227">
        <v>8.8968826638385803</v>
      </c>
      <c r="BS23" s="321">
        <v>8.6921667278712587</v>
      </c>
      <c r="BT23" s="240">
        <v>8.5450129605434491</v>
      </c>
      <c r="BU23" s="227">
        <v>8.4015833654817484</v>
      </c>
      <c r="BV23" s="227">
        <v>8.2192154261003925</v>
      </c>
      <c r="BW23" s="227">
        <v>8.1067716867788207</v>
      </c>
      <c r="BX23" s="227">
        <v>7.99369434046947</v>
      </c>
      <c r="BY23" s="227">
        <v>7.8511803276959151</v>
      </c>
      <c r="BZ23" s="227">
        <v>7.7559166396523276</v>
      </c>
      <c r="CA23" s="227">
        <v>7.6613713721345196</v>
      </c>
      <c r="CB23" s="227">
        <v>7.5024243155472119</v>
      </c>
      <c r="CC23" s="227">
        <v>7.3764448884056746</v>
      </c>
      <c r="CD23" s="226">
        <v>7.2616553752745681</v>
      </c>
      <c r="CE23" s="325">
        <v>7.1168971166891186</v>
      </c>
      <c r="CF23" s="317">
        <v>7.0002724400907486</v>
      </c>
      <c r="CG23" s="226">
        <v>6.8971129639818844</v>
      </c>
      <c r="CH23" s="226">
        <v>6.77</v>
      </c>
    </row>
    <row r="24" spans="1:109" ht="23.1" customHeight="1" thickBot="1">
      <c r="A24" s="225" t="s">
        <v>392</v>
      </c>
      <c r="B24" s="223">
        <v>9.64</v>
      </c>
      <c r="C24" s="223">
        <v>9.59</v>
      </c>
      <c r="D24" s="223">
        <v>9.48</v>
      </c>
      <c r="E24" s="223">
        <v>9.57</v>
      </c>
      <c r="F24" s="223">
        <v>9.4499999999999993</v>
      </c>
      <c r="G24" s="223">
        <v>9.5279797654207865</v>
      </c>
      <c r="H24" s="223">
        <v>9.5638687499999993</v>
      </c>
      <c r="I24" s="223">
        <v>9.5</v>
      </c>
      <c r="J24" s="223">
        <v>9.4647699060531565</v>
      </c>
      <c r="K24" s="223">
        <v>9.8000000000000007</v>
      </c>
      <c r="L24" s="223">
        <v>9.4531177329610987</v>
      </c>
      <c r="M24" s="223">
        <v>9.4520602603713133</v>
      </c>
      <c r="N24" s="223">
        <v>9.36</v>
      </c>
      <c r="O24" s="223">
        <v>8.9600000000000009</v>
      </c>
      <c r="P24" s="223">
        <v>8.66</v>
      </c>
      <c r="Q24" s="223">
        <v>8.5</v>
      </c>
      <c r="R24" s="224">
        <v>8.08</v>
      </c>
      <c r="S24" s="224">
        <v>7.8336111428311135</v>
      </c>
      <c r="T24" s="223">
        <v>7.7349848742244127</v>
      </c>
      <c r="U24" s="224">
        <v>7.565152851903175</v>
      </c>
      <c r="V24" s="224">
        <v>7.3632620325038927</v>
      </c>
      <c r="W24" s="224">
        <v>7.1770263092806994</v>
      </c>
      <c r="X24" s="224">
        <v>6.9718357360598722</v>
      </c>
      <c r="Y24" s="224">
        <v>6.8351330238781616</v>
      </c>
      <c r="Z24" s="224">
        <v>6.8967934660178933</v>
      </c>
      <c r="AA24" s="224">
        <v>6.8289021574931139</v>
      </c>
      <c r="AB24" s="224">
        <v>6.6641308725619615</v>
      </c>
      <c r="AC24" s="224">
        <v>6.864127077806029</v>
      </c>
      <c r="AD24" s="224">
        <v>6.7135184666013972</v>
      </c>
      <c r="AE24" s="224">
        <v>6.8925962754309023</v>
      </c>
      <c r="AF24" s="224">
        <v>7.5702518351583477</v>
      </c>
      <c r="AG24" s="224">
        <v>7.8163103691076605</v>
      </c>
      <c r="AH24" s="224">
        <v>8.246662922188067</v>
      </c>
      <c r="AI24" s="224">
        <v>8.4249284549153085</v>
      </c>
      <c r="AJ24" s="224">
        <v>8.5299999999999994</v>
      </c>
      <c r="AK24" s="224">
        <v>8.9751879882816752</v>
      </c>
      <c r="AL24" s="224">
        <v>9.1748486753806073</v>
      </c>
      <c r="AM24" s="223">
        <v>9.3007064886979389</v>
      </c>
      <c r="AN24" s="223">
        <v>9.3895255591023101</v>
      </c>
      <c r="AO24" s="223">
        <v>9.5417696777585999</v>
      </c>
      <c r="AP24" s="224">
        <v>9.716983741172184</v>
      </c>
      <c r="AQ24" s="223">
        <v>10.005106428718225</v>
      </c>
      <c r="AR24" s="223">
        <v>10.344957282097605</v>
      </c>
      <c r="AS24" s="223">
        <v>10.597351812859308</v>
      </c>
      <c r="AT24" s="223">
        <v>10.693651046404524</v>
      </c>
      <c r="AU24" s="223">
        <v>10.913824406250901</v>
      </c>
      <c r="AV24" s="223">
        <v>10.724862279815689</v>
      </c>
      <c r="AW24" s="224">
        <v>10.637530583279201</v>
      </c>
      <c r="AX24" s="224">
        <v>10.479652097888163</v>
      </c>
      <c r="AY24" s="224">
        <v>10.274045903906298</v>
      </c>
      <c r="AZ24" s="224">
        <v>10.182070387705506</v>
      </c>
      <c r="BA24" s="224">
        <v>10.025933752681521</v>
      </c>
      <c r="BB24" s="224">
        <v>10.108775285196504</v>
      </c>
      <c r="BC24" s="224">
        <v>10.144591341771251</v>
      </c>
      <c r="BD24" s="224">
        <v>9.936143148935539</v>
      </c>
      <c r="BE24" s="224">
        <v>9.7409077249972764</v>
      </c>
      <c r="BF24" s="224">
        <v>9.6415728407501007</v>
      </c>
      <c r="BG24" s="223">
        <v>9.35</v>
      </c>
      <c r="BH24" s="223">
        <v>9.06</v>
      </c>
      <c r="BI24" s="223">
        <v>8.7663053065741892</v>
      </c>
      <c r="BJ24" s="223">
        <v>8.5107613534740452</v>
      </c>
      <c r="BK24" s="223">
        <v>8.3381844552224287</v>
      </c>
      <c r="BL24" s="223">
        <v>8.1723718087766741</v>
      </c>
      <c r="BM24" s="223">
        <v>8.0045287833450143</v>
      </c>
      <c r="BN24" s="223">
        <v>7.61</v>
      </c>
      <c r="BO24" s="223">
        <v>7.4854740407322238</v>
      </c>
      <c r="BP24" s="223">
        <v>7.287561768605455</v>
      </c>
      <c r="BQ24" s="223">
        <v>7.0214388933048468</v>
      </c>
      <c r="BR24" s="223">
        <v>6.818919733963023</v>
      </c>
      <c r="BS24" s="326">
        <v>6.6489548872306896</v>
      </c>
      <c r="BT24" s="318">
        <v>6.4626901701802399</v>
      </c>
      <c r="BU24" s="223">
        <v>6.3383089219908584</v>
      </c>
      <c r="BV24" s="223">
        <v>6.2889711602476979</v>
      </c>
      <c r="BW24" s="223">
        <v>6.1673769392769504</v>
      </c>
      <c r="BX24" s="223">
        <v>6.0881709673215152</v>
      </c>
      <c r="BY24" s="223">
        <v>6.0220467999899494</v>
      </c>
      <c r="BZ24" s="223">
        <v>5.7849189904499605</v>
      </c>
      <c r="CA24" s="223">
        <v>5.7166407803993682</v>
      </c>
      <c r="CB24" s="223">
        <v>5.5644566472694672</v>
      </c>
      <c r="CC24" s="223">
        <v>5.4412489363111067</v>
      </c>
      <c r="CD24" s="223">
        <v>5.3832636655591575</v>
      </c>
      <c r="CE24" s="326">
        <v>5.2919990286006895</v>
      </c>
      <c r="CF24" s="318">
        <v>5.1235017504325988</v>
      </c>
      <c r="CG24" s="223">
        <v>5.1009502334840571</v>
      </c>
      <c r="CH24" s="223">
        <v>5.0599999999999996</v>
      </c>
    </row>
    <row r="25" spans="1:109" ht="15.75" thickTop="1">
      <c r="A25" s="3545" t="s">
        <v>391</v>
      </c>
      <c r="B25" s="3545"/>
      <c r="C25" s="3545"/>
      <c r="D25" s="3545"/>
      <c r="E25" s="3545"/>
      <c r="F25" s="3545"/>
      <c r="G25" s="3545"/>
      <c r="H25" s="3545"/>
      <c r="I25" s="3545"/>
      <c r="J25" s="3545"/>
      <c r="K25" s="3545"/>
      <c r="L25" s="3545"/>
      <c r="M25" s="3545"/>
      <c r="N25" s="3545"/>
      <c r="O25" s="3545"/>
      <c r="P25" s="3545"/>
      <c r="Q25" s="3545"/>
      <c r="R25" s="3545"/>
      <c r="S25" s="3545"/>
      <c r="T25" s="3545"/>
      <c r="U25" s="3545"/>
      <c r="V25" s="3545"/>
      <c r="W25" s="222"/>
      <c r="AQ25"/>
    </row>
    <row r="26" spans="1:109">
      <c r="AQ26"/>
    </row>
    <row r="27" spans="1:109">
      <c r="AQ27"/>
    </row>
    <row r="28" spans="1:109">
      <c r="AQ28"/>
    </row>
    <row r="29" spans="1:109">
      <c r="AQ29"/>
    </row>
    <row r="30" spans="1:109">
      <c r="AQ30"/>
    </row>
    <row r="31" spans="1:109">
      <c r="AQ31"/>
    </row>
    <row r="32" spans="1:109">
      <c r="AQ32"/>
    </row>
    <row r="33" spans="2:43">
      <c r="AQ33"/>
    </row>
    <row r="34" spans="2:43">
      <c r="B34" s="221"/>
      <c r="C34" s="221"/>
      <c r="D34" s="221"/>
      <c r="E34" s="221"/>
      <c r="F34" s="221"/>
      <c r="G34" s="221"/>
      <c r="H34" s="221"/>
      <c r="I34" s="221"/>
      <c r="J34" s="221"/>
      <c r="K34" s="221"/>
      <c r="L34" s="221"/>
      <c r="M34" s="221"/>
      <c r="N34" s="221"/>
      <c r="O34" s="221"/>
      <c r="P34" s="221"/>
      <c r="Q34" s="221"/>
      <c r="R34" s="221"/>
      <c r="S34" s="221"/>
      <c r="T34" s="221"/>
      <c r="U34" s="221"/>
      <c r="V34" s="221"/>
      <c r="W34" s="221"/>
      <c r="AQ34"/>
    </row>
    <row r="35" spans="2:43">
      <c r="B35" s="221"/>
      <c r="C35" s="221"/>
      <c r="D35" s="221"/>
      <c r="E35" s="221"/>
      <c r="F35" s="221"/>
      <c r="G35" s="221"/>
      <c r="H35" s="221"/>
      <c r="I35" s="221"/>
      <c r="J35" s="221"/>
      <c r="K35" s="221"/>
      <c r="L35" s="221"/>
      <c r="M35" s="221"/>
      <c r="N35" s="221"/>
      <c r="O35" s="221"/>
      <c r="P35" s="221"/>
      <c r="Q35" s="221"/>
      <c r="R35" s="221"/>
      <c r="S35" s="221"/>
      <c r="T35" s="221"/>
      <c r="U35" s="221"/>
      <c r="V35" s="221"/>
      <c r="W35" s="221"/>
      <c r="AQ35"/>
    </row>
    <row r="36" spans="2:43">
      <c r="B36" s="221"/>
      <c r="C36" s="221"/>
      <c r="D36" s="221"/>
      <c r="E36" s="221"/>
      <c r="F36" s="221"/>
      <c r="G36" s="221"/>
      <c r="H36" s="221"/>
      <c r="I36" s="221"/>
      <c r="J36" s="221"/>
      <c r="K36" s="221"/>
      <c r="L36" s="221"/>
      <c r="M36" s="221"/>
      <c r="N36" s="221"/>
      <c r="O36" s="221"/>
      <c r="P36" s="221"/>
      <c r="Q36" s="221"/>
      <c r="R36" s="221"/>
      <c r="S36" s="221"/>
      <c r="T36" s="221"/>
      <c r="U36" s="221"/>
      <c r="V36" s="221"/>
      <c r="W36" s="221"/>
      <c r="AQ36"/>
    </row>
    <row r="37" spans="2:43">
      <c r="B37" s="221"/>
      <c r="C37" s="221"/>
      <c r="D37" s="221"/>
      <c r="E37" s="221"/>
      <c r="F37" s="221"/>
      <c r="G37" s="221"/>
      <c r="H37" s="221"/>
      <c r="I37" s="221"/>
      <c r="J37" s="221"/>
      <c r="K37" s="221"/>
      <c r="L37" s="221"/>
      <c r="M37" s="221"/>
      <c r="N37" s="221"/>
      <c r="O37" s="221"/>
      <c r="P37" s="221"/>
      <c r="Q37" s="221"/>
      <c r="R37" s="221"/>
      <c r="S37" s="221"/>
      <c r="T37" s="221"/>
      <c r="U37" s="221"/>
      <c r="V37" s="221"/>
      <c r="W37" s="221"/>
      <c r="AQ37"/>
    </row>
    <row r="38" spans="2:43">
      <c r="B38" s="221"/>
      <c r="C38" s="221"/>
      <c r="D38" s="221"/>
      <c r="E38" s="221"/>
      <c r="F38" s="221"/>
      <c r="G38" s="221"/>
      <c r="H38" s="221"/>
      <c r="I38" s="221"/>
      <c r="J38" s="221"/>
      <c r="K38" s="221"/>
      <c r="L38" s="221"/>
      <c r="M38" s="221"/>
      <c r="N38" s="221"/>
      <c r="O38" s="221"/>
      <c r="P38" s="221"/>
      <c r="Q38" s="221"/>
      <c r="R38" s="221"/>
      <c r="S38" s="221"/>
      <c r="T38" s="221"/>
      <c r="U38" s="221"/>
      <c r="V38" s="221"/>
      <c r="W38" s="221"/>
      <c r="AQ38"/>
    </row>
    <row r="39" spans="2:43">
      <c r="B39" s="221"/>
      <c r="C39" s="221"/>
      <c r="D39" s="221"/>
      <c r="E39" s="221"/>
      <c r="F39" s="221"/>
      <c r="G39" s="221"/>
      <c r="H39" s="221"/>
      <c r="I39" s="221"/>
      <c r="J39" s="221"/>
      <c r="K39" s="221"/>
      <c r="L39" s="221"/>
      <c r="M39" s="221"/>
      <c r="N39" s="221"/>
      <c r="O39" s="221"/>
      <c r="P39" s="221"/>
      <c r="Q39" s="221"/>
      <c r="R39" s="221"/>
      <c r="S39" s="221"/>
      <c r="T39" s="221"/>
      <c r="U39" s="221"/>
      <c r="V39" s="221"/>
      <c r="W39" s="221"/>
      <c r="AQ39"/>
    </row>
    <row r="40" spans="2:43">
      <c r="B40" s="221"/>
      <c r="C40" s="221"/>
      <c r="D40" s="221"/>
      <c r="E40" s="221"/>
      <c r="F40" s="221"/>
      <c r="G40" s="221"/>
      <c r="H40" s="221"/>
      <c r="I40" s="221"/>
      <c r="J40" s="221"/>
      <c r="K40" s="221"/>
      <c r="L40" s="221"/>
      <c r="M40" s="221"/>
      <c r="N40" s="221"/>
      <c r="O40" s="221"/>
      <c r="P40" s="221"/>
      <c r="Q40" s="221"/>
      <c r="R40" s="221"/>
      <c r="S40" s="221"/>
      <c r="T40" s="221"/>
      <c r="U40" s="221"/>
      <c r="V40" s="221"/>
      <c r="W40" s="221"/>
      <c r="AQ40"/>
    </row>
    <row r="41" spans="2:43">
      <c r="B41" s="221"/>
      <c r="C41" s="221"/>
      <c r="D41" s="221"/>
      <c r="E41" s="221"/>
      <c r="F41" s="221"/>
      <c r="G41" s="221"/>
      <c r="H41" s="221"/>
      <c r="I41" s="221"/>
      <c r="J41" s="221"/>
      <c r="K41" s="221"/>
      <c r="L41" s="221"/>
      <c r="M41" s="221"/>
      <c r="N41" s="221"/>
      <c r="O41" s="221"/>
      <c r="P41" s="221"/>
      <c r="Q41" s="221"/>
      <c r="R41" s="221"/>
      <c r="S41" s="221"/>
      <c r="T41" s="221"/>
      <c r="U41" s="221"/>
      <c r="V41" s="221"/>
      <c r="W41" s="221"/>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4">
    <mergeCell ref="CF5:CH5"/>
    <mergeCell ref="A25:V25"/>
    <mergeCell ref="A4:A6"/>
    <mergeCell ref="L4:W4"/>
    <mergeCell ref="B4:K4"/>
    <mergeCell ref="X4:AI4"/>
    <mergeCell ref="A1:CH1"/>
    <mergeCell ref="A2:CH2"/>
    <mergeCell ref="A3:CH3"/>
    <mergeCell ref="AJ4:AU4"/>
    <mergeCell ref="AV4:BG4"/>
    <mergeCell ref="BH4:BS4"/>
    <mergeCell ref="BT4:CE4"/>
    <mergeCell ref="CF4:CH4"/>
  </mergeCells>
  <pageMargins left="0.2" right="0.2" top="0.75" bottom="0.75" header="0.3" footer="0.3"/>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sqref="A1:I1"/>
    </sheetView>
  </sheetViews>
  <sheetFormatPr defaultColWidth="9.140625" defaultRowHeight="15"/>
  <cols>
    <col min="1" max="1" width="11.85546875" style="210" bestFit="1" customWidth="1"/>
    <col min="2" max="2" width="7.28515625" style="210" bestFit="1" customWidth="1"/>
    <col min="3" max="3" width="10.28515625" style="210" bestFit="1" customWidth="1"/>
    <col min="4" max="7" width="9.5703125" style="210" customWidth="1"/>
    <col min="8" max="8" width="7.28515625" style="210" bestFit="1" customWidth="1"/>
    <col min="9" max="9" width="9.5703125" style="210" bestFit="1" customWidth="1"/>
    <col min="10" max="11" width="9.140625" style="210"/>
    <col min="12" max="12" width="18" style="210" bestFit="1" customWidth="1"/>
    <col min="13" max="16384" width="9.140625" style="210"/>
  </cols>
  <sheetData>
    <row r="1" spans="1:12">
      <c r="A1" s="2994" t="s">
        <v>630</v>
      </c>
      <c r="B1" s="2994"/>
      <c r="C1" s="2994"/>
      <c r="D1" s="2994"/>
      <c r="E1" s="2994"/>
      <c r="F1" s="2994"/>
      <c r="G1" s="2994"/>
      <c r="H1" s="2994"/>
      <c r="I1" s="2994"/>
    </row>
    <row r="2" spans="1:12">
      <c r="A2" s="2994" t="s">
        <v>5</v>
      </c>
      <c r="B2" s="2994"/>
      <c r="C2" s="2994"/>
      <c r="D2" s="2994"/>
      <c r="E2" s="2994"/>
      <c r="F2" s="2994"/>
      <c r="G2" s="2994"/>
      <c r="H2" s="2994"/>
      <c r="I2" s="2994"/>
    </row>
    <row r="3" spans="1:12">
      <c r="A3" s="2995" t="s">
        <v>631</v>
      </c>
      <c r="B3" s="2995"/>
      <c r="C3" s="2995"/>
      <c r="D3" s="2995"/>
      <c r="E3" s="2995"/>
      <c r="F3" s="2995"/>
      <c r="G3" s="2995"/>
      <c r="H3" s="2995"/>
      <c r="I3" s="2995"/>
    </row>
    <row r="4" spans="1:12">
      <c r="A4" s="2996" t="s">
        <v>632</v>
      </c>
      <c r="B4" s="2996"/>
      <c r="C4" s="2996"/>
      <c r="D4" s="2996"/>
      <c r="E4" s="2996"/>
      <c r="F4" s="2996"/>
      <c r="G4" s="2996"/>
      <c r="H4" s="2996"/>
      <c r="I4" s="2996"/>
    </row>
    <row r="5" spans="1:12" ht="15.75" thickBot="1">
      <c r="A5" s="2997"/>
      <c r="B5" s="2997"/>
      <c r="C5" s="2997"/>
      <c r="D5" s="2997"/>
      <c r="E5" s="2997"/>
      <c r="F5" s="2997"/>
      <c r="G5" s="2997"/>
      <c r="H5" s="2997"/>
      <c r="I5" s="2997"/>
    </row>
    <row r="6" spans="1:12" ht="15.75" thickTop="1">
      <c r="A6" s="2998" t="s">
        <v>119</v>
      </c>
      <c r="B6" s="3000" t="s">
        <v>142</v>
      </c>
      <c r="C6" s="3001"/>
      <c r="D6" s="3000" t="s">
        <v>149</v>
      </c>
      <c r="E6" s="3002"/>
      <c r="F6" s="3000" t="s">
        <v>299</v>
      </c>
      <c r="G6" s="3002"/>
      <c r="H6" s="3001" t="s">
        <v>312</v>
      </c>
      <c r="I6" s="3003"/>
    </row>
    <row r="7" spans="1:12">
      <c r="A7" s="2999"/>
      <c r="B7" s="611" t="s">
        <v>633</v>
      </c>
      <c r="C7" s="612" t="s">
        <v>506</v>
      </c>
      <c r="D7" s="611" t="s">
        <v>633</v>
      </c>
      <c r="E7" s="611" t="s">
        <v>506</v>
      </c>
      <c r="F7" s="613" t="s">
        <v>633</v>
      </c>
      <c r="G7" s="613" t="s">
        <v>506</v>
      </c>
      <c r="H7" s="613" t="s">
        <v>633</v>
      </c>
      <c r="I7" s="614" t="s">
        <v>506</v>
      </c>
    </row>
    <row r="8" spans="1:12" ht="23.25">
      <c r="A8" s="615" t="s">
        <v>634</v>
      </c>
      <c r="B8" s="616">
        <v>92.224779745228986</v>
      </c>
      <c r="C8" s="617">
        <v>8.26</v>
      </c>
      <c r="D8" s="616">
        <v>99.164199999999994</v>
      </c>
      <c r="E8" s="618">
        <v>7.52</v>
      </c>
      <c r="F8" s="619">
        <v>103.222786</v>
      </c>
      <c r="G8" s="619">
        <v>4.0920614999999998</v>
      </c>
      <c r="H8" s="620">
        <v>104.961876</v>
      </c>
      <c r="I8" s="621">
        <v>1.6847927355884309</v>
      </c>
      <c r="J8" s="622"/>
      <c r="K8"/>
      <c r="L8" s="623"/>
    </row>
    <row r="9" spans="1:12" ht="23.25">
      <c r="A9" s="624" t="s">
        <v>635</v>
      </c>
      <c r="B9" s="618">
        <v>92.376054433209902</v>
      </c>
      <c r="C9" s="617">
        <v>8.64</v>
      </c>
      <c r="D9" s="618">
        <v>99.943600000000004</v>
      </c>
      <c r="E9" s="618">
        <v>8.19</v>
      </c>
      <c r="F9" s="619">
        <v>103.80467</v>
      </c>
      <c r="G9" s="619">
        <v>3.8625626999999998</v>
      </c>
      <c r="H9" s="619">
        <v>105.7418</v>
      </c>
      <c r="I9" s="625">
        <v>1.8661299149643327</v>
      </c>
      <c r="J9" s="622"/>
      <c r="K9"/>
      <c r="L9" s="623"/>
    </row>
    <row r="10" spans="1:12" ht="23.25">
      <c r="A10" s="624" t="s">
        <v>636</v>
      </c>
      <c r="B10" s="618">
        <v>92.94509584327011</v>
      </c>
      <c r="C10" s="617">
        <v>8.5</v>
      </c>
      <c r="D10" s="618">
        <v>99.912300000000002</v>
      </c>
      <c r="E10" s="618">
        <v>7.5</v>
      </c>
      <c r="F10" s="618">
        <v>104.72848500000001</v>
      </c>
      <c r="G10" s="618">
        <v>4.8228217030174401</v>
      </c>
      <c r="H10" s="618">
        <v>106.26726499999999</v>
      </c>
      <c r="I10" s="625">
        <v>1.4693041725944767</v>
      </c>
      <c r="J10" s="622"/>
      <c r="K10" s="94"/>
      <c r="L10" s="623"/>
    </row>
    <row r="11" spans="1:12" ht="23.25">
      <c r="A11" s="624" t="s">
        <v>637</v>
      </c>
      <c r="B11" s="618">
        <v>94.538872955251335</v>
      </c>
      <c r="C11" s="626">
        <v>8.08</v>
      </c>
      <c r="D11" s="618">
        <v>99.627399999999994</v>
      </c>
      <c r="E11" s="627">
        <v>5.38</v>
      </c>
      <c r="F11" s="628">
        <v>105.20294</v>
      </c>
      <c r="G11" s="628">
        <v>5.5958516042341984</v>
      </c>
      <c r="H11" s="628">
        <v>106.36602999999999</v>
      </c>
      <c r="I11" s="629">
        <v>1.1055679622641748</v>
      </c>
      <c r="J11" s="622"/>
      <c r="K11"/>
      <c r="L11" s="623"/>
    </row>
    <row r="12" spans="1:12" ht="23.25">
      <c r="A12" s="624" t="s">
        <v>638</v>
      </c>
      <c r="B12" s="618">
        <v>94.1474848657205</v>
      </c>
      <c r="C12" s="617">
        <v>7.38</v>
      </c>
      <c r="D12" s="618">
        <v>98.808400000000006</v>
      </c>
      <c r="E12" s="618">
        <v>4.95</v>
      </c>
      <c r="F12" s="619">
        <v>104.79062</v>
      </c>
      <c r="G12" s="619">
        <v>6.0538164017799829</v>
      </c>
      <c r="H12" s="619">
        <v>106.50082399999999</v>
      </c>
      <c r="I12" s="625">
        <v>1.6320201178311464</v>
      </c>
      <c r="J12" s="622"/>
      <c r="K12"/>
      <c r="L12" s="623"/>
    </row>
    <row r="13" spans="1:12" ht="23.25">
      <c r="A13" s="624" t="s">
        <v>639</v>
      </c>
      <c r="B13" s="618">
        <v>93.535332396302422</v>
      </c>
      <c r="C13" s="617">
        <v>7.26</v>
      </c>
      <c r="D13" s="618">
        <v>98.452299999999994</v>
      </c>
      <c r="E13" s="618">
        <v>5.26</v>
      </c>
      <c r="F13" s="619">
        <v>103.77598</v>
      </c>
      <c r="G13" s="619">
        <v>5.4068291909001687</v>
      </c>
      <c r="H13" s="619">
        <v>106.28664999999999</v>
      </c>
      <c r="I13" s="625">
        <v>2.4193170712528911</v>
      </c>
      <c r="J13" s="622"/>
      <c r="K13"/>
      <c r="L13" s="623"/>
    </row>
    <row r="14" spans="1:12" ht="23.25">
      <c r="A14" s="624" t="s">
        <v>640</v>
      </c>
      <c r="B14" s="618">
        <v>94.311072075651083</v>
      </c>
      <c r="C14" s="626">
        <v>7.88</v>
      </c>
      <c r="D14" s="618">
        <v>99.037099999999995</v>
      </c>
      <c r="E14" s="627">
        <v>5.01</v>
      </c>
      <c r="F14" s="628">
        <v>103.15639</v>
      </c>
      <c r="G14" s="628">
        <v>4.1594139081109489</v>
      </c>
      <c r="H14" s="628">
        <v>106.50496</v>
      </c>
      <c r="I14" s="629">
        <v>3.2461101052489298</v>
      </c>
      <c r="J14" s="622"/>
      <c r="K14"/>
      <c r="L14" s="623"/>
    </row>
    <row r="15" spans="1:12" ht="23.25">
      <c r="A15" s="624" t="s">
        <v>641</v>
      </c>
      <c r="B15" s="618">
        <v>94.924641842710315</v>
      </c>
      <c r="C15" s="617">
        <v>7.44</v>
      </c>
      <c r="D15" s="618">
        <v>99.4983</v>
      </c>
      <c r="E15" s="618">
        <v>4.82</v>
      </c>
      <c r="F15" s="619">
        <v>103.228836</v>
      </c>
      <c r="G15" s="619">
        <v>3.749435102931244</v>
      </c>
      <c r="H15" s="619">
        <v>106.96442</v>
      </c>
      <c r="I15" s="625">
        <v>3.6187407944810985</v>
      </c>
      <c r="J15" s="622"/>
      <c r="K15"/>
      <c r="L15" s="623"/>
    </row>
    <row r="16" spans="1:12" ht="23.25">
      <c r="A16" s="624" t="s">
        <v>642</v>
      </c>
      <c r="B16" s="618">
        <v>95.771697285526102</v>
      </c>
      <c r="C16" s="617">
        <v>7.76</v>
      </c>
      <c r="D16" s="618">
        <v>100.187</v>
      </c>
      <c r="E16" s="618">
        <v>4.6100000000000003</v>
      </c>
      <c r="F16" s="619">
        <v>103.58144</v>
      </c>
      <c r="G16" s="619">
        <v>3.3880836060399702</v>
      </c>
      <c r="H16" s="619">
        <v>108.21069</v>
      </c>
      <c r="I16" s="625">
        <v>4.4691886886299272</v>
      </c>
      <c r="J16" s="622"/>
      <c r="K16"/>
      <c r="L16" s="623"/>
    </row>
    <row r="17" spans="1:12" ht="23.25">
      <c r="A17" s="624" t="s">
        <v>643</v>
      </c>
      <c r="B17" s="618">
        <v>97.095356344076279</v>
      </c>
      <c r="C17" s="617">
        <v>7.41</v>
      </c>
      <c r="D17" s="618">
        <v>101.37</v>
      </c>
      <c r="E17" s="618">
        <v>4.4000000000000004</v>
      </c>
      <c r="F17" s="619">
        <v>104.172775</v>
      </c>
      <c r="G17" s="619">
        <v>2.765899558454791</v>
      </c>
      <c r="H17" s="619"/>
      <c r="I17" s="625"/>
      <c r="J17" s="622"/>
      <c r="K17"/>
      <c r="L17" s="623"/>
    </row>
    <row r="18" spans="1:12" ht="23.25">
      <c r="A18" s="624" t="s">
        <v>644</v>
      </c>
      <c r="B18" s="618">
        <v>97.62911114845933</v>
      </c>
      <c r="C18" s="617">
        <v>6.83</v>
      </c>
      <c r="D18" s="618">
        <v>101.699</v>
      </c>
      <c r="E18" s="618">
        <v>4.17</v>
      </c>
      <c r="F18" s="619">
        <v>104.46729000000001</v>
      </c>
      <c r="G18" s="619">
        <v>2.7231434746299215</v>
      </c>
      <c r="H18" s="619"/>
      <c r="I18" s="625"/>
      <c r="J18" s="622"/>
      <c r="K18"/>
      <c r="L18" s="623"/>
    </row>
    <row r="19" spans="1:12" ht="23.25">
      <c r="A19" s="630" t="s">
        <v>645</v>
      </c>
      <c r="B19" s="631">
        <v>98.774840506374119</v>
      </c>
      <c r="C19" s="617">
        <v>7.44</v>
      </c>
      <c r="D19" s="631">
        <v>102.3</v>
      </c>
      <c r="E19" s="618">
        <v>3.57</v>
      </c>
      <c r="F19" s="619">
        <v>104.55471</v>
      </c>
      <c r="G19" s="619">
        <v>2.2049167587984613</v>
      </c>
      <c r="H19" s="632"/>
      <c r="I19" s="625"/>
      <c r="J19" s="622"/>
      <c r="K19"/>
      <c r="L19" s="623"/>
    </row>
    <row r="20" spans="1:12" ht="15.75" thickBot="1">
      <c r="A20" s="633" t="s">
        <v>646</v>
      </c>
      <c r="B20" s="634">
        <v>94.838166285645514</v>
      </c>
      <c r="C20" s="635">
        <v>7.74</v>
      </c>
      <c r="D20" s="634">
        <f>AVERAGE(D8:D19)</f>
        <v>99.99996666666668</v>
      </c>
      <c r="E20" s="634">
        <v>5.44</v>
      </c>
      <c r="F20" s="636">
        <v>104.05724349999998</v>
      </c>
      <c r="G20" s="636">
        <v>4.0599999999999996</v>
      </c>
      <c r="H20" s="636">
        <f>AVERAGE(H8:H19)</f>
        <v>106.42272388888888</v>
      </c>
      <c r="I20" s="637">
        <f>AVERAGE(I8:I19)</f>
        <v>2.3901301736506011</v>
      </c>
      <c r="J20" s="622"/>
    </row>
    <row r="21" spans="1:12" ht="15.75" thickTop="1">
      <c r="A21" s="638"/>
      <c r="B21" s="639"/>
      <c r="C21" s="639"/>
      <c r="D21" s="639"/>
      <c r="E21" s="639"/>
      <c r="F21" s="639"/>
      <c r="G21" s="639"/>
      <c r="H21" s="639"/>
      <c r="I21" s="639"/>
      <c r="J21" s="622"/>
    </row>
    <row r="22" spans="1:12">
      <c r="J22" s="622"/>
    </row>
    <row r="23" spans="1:12">
      <c r="C23" s="622"/>
      <c r="D23" s="622"/>
      <c r="E23" s="622"/>
      <c r="F23" s="622"/>
      <c r="G23" s="622"/>
      <c r="H23" s="622"/>
      <c r="I23" s="622"/>
      <c r="J23" s="622"/>
    </row>
    <row r="24" spans="1:12">
      <c r="C24" s="622"/>
      <c r="D24" s="622"/>
      <c r="E24" s="622"/>
      <c r="F24" s="622"/>
      <c r="G24" s="622"/>
      <c r="H24" s="622"/>
      <c r="I24" s="622"/>
      <c r="J24" s="622"/>
    </row>
    <row r="25" spans="1:12">
      <c r="C25" s="622"/>
      <c r="D25" s="622"/>
      <c r="E25" s="622"/>
      <c r="F25" s="622"/>
      <c r="G25" s="622"/>
      <c r="H25" s="622"/>
      <c r="I25" s="622"/>
      <c r="J25" s="622"/>
    </row>
    <row r="26" spans="1:12">
      <c r="C26" s="622"/>
      <c r="D26" s="622"/>
      <c r="E26" s="622"/>
      <c r="F26" s="622"/>
      <c r="G26" s="622"/>
      <c r="H26" s="622"/>
      <c r="I26" s="622"/>
      <c r="J26" s="622"/>
    </row>
    <row r="27" spans="1:12">
      <c r="C27" s="622"/>
      <c r="D27" s="622"/>
      <c r="E27" s="622"/>
      <c r="F27" s="622"/>
      <c r="G27" s="622"/>
      <c r="H27" s="622"/>
      <c r="I27" s="622"/>
      <c r="J27" s="622"/>
    </row>
    <row r="28" spans="1:12">
      <c r="C28" s="622"/>
      <c r="D28" s="622"/>
      <c r="E28" s="622"/>
      <c r="F28" s="622"/>
      <c r="G28" s="622"/>
      <c r="H28" s="622"/>
      <c r="I28" s="622"/>
      <c r="J28" s="622"/>
    </row>
    <row r="29" spans="1:12">
      <c r="C29" s="622"/>
      <c r="D29" s="622"/>
      <c r="E29" s="622"/>
      <c r="F29" s="622"/>
      <c r="G29" s="622"/>
      <c r="H29" s="622"/>
      <c r="I29" s="622"/>
      <c r="J29" s="622"/>
    </row>
    <row r="30" spans="1:12">
      <c r="C30" s="622"/>
      <c r="D30" s="622"/>
      <c r="E30" s="622"/>
      <c r="F30" s="622"/>
      <c r="G30" s="622"/>
      <c r="H30" s="622"/>
      <c r="I30" s="622"/>
      <c r="J30" s="622"/>
    </row>
    <row r="31" spans="1:12">
      <c r="C31" s="622"/>
      <c r="D31" s="622"/>
      <c r="E31" s="622"/>
      <c r="F31" s="622"/>
      <c r="G31" s="622"/>
      <c r="H31" s="622"/>
      <c r="I31" s="622"/>
      <c r="J31" s="622"/>
    </row>
    <row r="32" spans="1:12">
      <c r="C32" s="622"/>
      <c r="D32" s="622"/>
      <c r="E32" s="622"/>
      <c r="F32" s="622"/>
      <c r="G32" s="622"/>
      <c r="H32" s="622"/>
      <c r="I32" s="622"/>
    </row>
    <row r="33" spans="3:9">
      <c r="C33" s="622"/>
      <c r="D33" s="622"/>
      <c r="E33" s="622"/>
      <c r="F33" s="622"/>
      <c r="G33" s="622"/>
      <c r="H33" s="622"/>
      <c r="I33" s="622"/>
    </row>
    <row r="34" spans="3:9">
      <c r="C34" s="622"/>
      <c r="D34" s="622"/>
      <c r="E34" s="622"/>
      <c r="F34" s="622"/>
      <c r="G34" s="622"/>
      <c r="H34" s="622"/>
      <c r="I34" s="622"/>
    </row>
    <row r="35" spans="3:9">
      <c r="C35" s="622"/>
      <c r="D35" s="622"/>
      <c r="E35" s="622"/>
      <c r="F35" s="622"/>
      <c r="G35" s="622"/>
      <c r="H35" s="622"/>
      <c r="I35" s="622"/>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I25" sqref="I25"/>
    </sheetView>
  </sheetViews>
  <sheetFormatPr defaultRowHeight="12.75"/>
  <cols>
    <col min="1" max="1" width="7.5703125" style="212" customWidth="1"/>
    <col min="2" max="2" width="10.7109375" style="212" customWidth="1"/>
    <col min="3" max="3" width="76.7109375" style="212" customWidth="1"/>
    <col min="4" max="256" width="9.140625" style="212"/>
    <col min="257" max="257" width="10.7109375" style="212" customWidth="1"/>
    <col min="258" max="258" width="57.5703125" style="212" bestFit="1" customWidth="1"/>
    <col min="259" max="512" width="9.140625" style="212"/>
    <col min="513" max="513" width="10.7109375" style="212" customWidth="1"/>
    <col min="514" max="514" width="57.5703125" style="212" bestFit="1" customWidth="1"/>
    <col min="515" max="768" width="9.140625" style="212"/>
    <col min="769" max="769" width="10.7109375" style="212" customWidth="1"/>
    <col min="770" max="770" width="57.5703125" style="212" bestFit="1" customWidth="1"/>
    <col min="771" max="1024" width="9.140625" style="212"/>
    <col min="1025" max="1025" width="10.7109375" style="212" customWidth="1"/>
    <col min="1026" max="1026" width="57.5703125" style="212" bestFit="1" customWidth="1"/>
    <col min="1027" max="1280" width="9.140625" style="212"/>
    <col min="1281" max="1281" width="10.7109375" style="212" customWidth="1"/>
    <col min="1282" max="1282" width="57.5703125" style="212" bestFit="1" customWidth="1"/>
    <col min="1283" max="1536" width="9.140625" style="212"/>
    <col min="1537" max="1537" width="10.7109375" style="212" customWidth="1"/>
    <col min="1538" max="1538" width="57.5703125" style="212" bestFit="1" customWidth="1"/>
    <col min="1539" max="1792" width="9.140625" style="212"/>
    <col min="1793" max="1793" width="10.7109375" style="212" customWidth="1"/>
    <col min="1794" max="1794" width="57.5703125" style="212" bestFit="1" customWidth="1"/>
    <col min="1795" max="2048" width="9.140625" style="212"/>
    <col min="2049" max="2049" width="10.7109375" style="212" customWidth="1"/>
    <col min="2050" max="2050" width="57.5703125" style="212" bestFit="1" customWidth="1"/>
    <col min="2051" max="2304" width="9.140625" style="212"/>
    <col min="2305" max="2305" width="10.7109375" style="212" customWidth="1"/>
    <col min="2306" max="2306" width="57.5703125" style="212" bestFit="1" customWidth="1"/>
    <col min="2307" max="2560" width="9.140625" style="212"/>
    <col min="2561" max="2561" width="10.7109375" style="212" customWidth="1"/>
    <col min="2562" max="2562" width="57.5703125" style="212" bestFit="1" customWidth="1"/>
    <col min="2563" max="2816" width="9.140625" style="212"/>
    <col min="2817" max="2817" width="10.7109375" style="212" customWidth="1"/>
    <col min="2818" max="2818" width="57.5703125" style="212" bestFit="1" customWidth="1"/>
    <col min="2819" max="3072" width="9.140625" style="212"/>
    <col min="3073" max="3073" width="10.7109375" style="212" customWidth="1"/>
    <col min="3074" max="3074" width="57.5703125" style="212" bestFit="1" customWidth="1"/>
    <col min="3075" max="3328" width="9.140625" style="212"/>
    <col min="3329" max="3329" width="10.7109375" style="212" customWidth="1"/>
    <col min="3330" max="3330" width="57.5703125" style="212" bestFit="1" customWidth="1"/>
    <col min="3331" max="3584" width="9.140625" style="212"/>
    <col min="3585" max="3585" width="10.7109375" style="212" customWidth="1"/>
    <col min="3586" max="3586" width="57.5703125" style="212" bestFit="1" customWidth="1"/>
    <col min="3587" max="3840" width="9.140625" style="212"/>
    <col min="3841" max="3841" width="10.7109375" style="212" customWidth="1"/>
    <col min="3842" max="3842" width="57.5703125" style="212" bestFit="1" customWidth="1"/>
    <col min="3843" max="4096" width="9.140625" style="212"/>
    <col min="4097" max="4097" width="10.7109375" style="212" customWidth="1"/>
    <col min="4098" max="4098" width="57.5703125" style="212" bestFit="1" customWidth="1"/>
    <col min="4099" max="4352" width="9.140625" style="212"/>
    <col min="4353" max="4353" width="10.7109375" style="212" customWidth="1"/>
    <col min="4354" max="4354" width="57.5703125" style="212" bestFit="1" customWidth="1"/>
    <col min="4355" max="4608" width="9.140625" style="212"/>
    <col min="4609" max="4609" width="10.7109375" style="212" customWidth="1"/>
    <col min="4610" max="4610" width="57.5703125" style="212" bestFit="1" customWidth="1"/>
    <col min="4611" max="4864" width="9.140625" style="212"/>
    <col min="4865" max="4865" width="10.7109375" style="212" customWidth="1"/>
    <col min="4866" max="4866" width="57.5703125" style="212" bestFit="1" customWidth="1"/>
    <col min="4867" max="5120" width="9.140625" style="212"/>
    <col min="5121" max="5121" width="10.7109375" style="212" customWidth="1"/>
    <col min="5122" max="5122" width="57.5703125" style="212" bestFit="1" customWidth="1"/>
    <col min="5123" max="5376" width="9.140625" style="212"/>
    <col min="5377" max="5377" width="10.7109375" style="212" customWidth="1"/>
    <col min="5378" max="5378" width="57.5703125" style="212" bestFit="1" customWidth="1"/>
    <col min="5379" max="5632" width="9.140625" style="212"/>
    <col min="5633" max="5633" width="10.7109375" style="212" customWidth="1"/>
    <col min="5634" max="5634" width="57.5703125" style="212" bestFit="1" customWidth="1"/>
    <col min="5635" max="5888" width="9.140625" style="212"/>
    <col min="5889" max="5889" width="10.7109375" style="212" customWidth="1"/>
    <col min="5890" max="5890" width="57.5703125" style="212" bestFit="1" customWidth="1"/>
    <col min="5891" max="6144" width="9.140625" style="212"/>
    <col min="6145" max="6145" width="10.7109375" style="212" customWidth="1"/>
    <col min="6146" max="6146" width="57.5703125" style="212" bestFit="1" customWidth="1"/>
    <col min="6147" max="6400" width="9.140625" style="212"/>
    <col min="6401" max="6401" width="10.7109375" style="212" customWidth="1"/>
    <col min="6402" max="6402" width="57.5703125" style="212" bestFit="1" customWidth="1"/>
    <col min="6403" max="6656" width="9.140625" style="212"/>
    <col min="6657" max="6657" width="10.7109375" style="212" customWidth="1"/>
    <col min="6658" max="6658" width="57.5703125" style="212" bestFit="1" customWidth="1"/>
    <col min="6659" max="6912" width="9.140625" style="212"/>
    <col min="6913" max="6913" width="10.7109375" style="212" customWidth="1"/>
    <col min="6914" max="6914" width="57.5703125" style="212" bestFit="1" customWidth="1"/>
    <col min="6915" max="7168" width="9.140625" style="212"/>
    <col min="7169" max="7169" width="10.7109375" style="212" customWidth="1"/>
    <col min="7170" max="7170" width="57.5703125" style="212" bestFit="1" customWidth="1"/>
    <col min="7171" max="7424" width="9.140625" style="212"/>
    <col min="7425" max="7425" width="10.7109375" style="212" customWidth="1"/>
    <col min="7426" max="7426" width="57.5703125" style="212" bestFit="1" customWidth="1"/>
    <col min="7427" max="7680" width="9.140625" style="212"/>
    <col min="7681" max="7681" width="10.7109375" style="212" customWidth="1"/>
    <col min="7682" max="7682" width="57.5703125" style="212" bestFit="1" customWidth="1"/>
    <col min="7683" max="7936" width="9.140625" style="212"/>
    <col min="7937" max="7937" width="10.7109375" style="212" customWidth="1"/>
    <col min="7938" max="7938" width="57.5703125" style="212" bestFit="1" customWidth="1"/>
    <col min="7939" max="8192" width="9.140625" style="212"/>
    <col min="8193" max="8193" width="10.7109375" style="212" customWidth="1"/>
    <col min="8194" max="8194" width="57.5703125" style="212" bestFit="1" customWidth="1"/>
    <col min="8195" max="8448" width="9.140625" style="212"/>
    <col min="8449" max="8449" width="10.7109375" style="212" customWidth="1"/>
    <col min="8450" max="8450" width="57.5703125" style="212" bestFit="1" customWidth="1"/>
    <col min="8451" max="8704" width="9.140625" style="212"/>
    <col min="8705" max="8705" width="10.7109375" style="212" customWidth="1"/>
    <col min="8706" max="8706" width="57.5703125" style="212" bestFit="1" customWidth="1"/>
    <col min="8707" max="8960" width="9.140625" style="212"/>
    <col min="8961" max="8961" width="10.7109375" style="212" customWidth="1"/>
    <col min="8962" max="8962" width="57.5703125" style="212" bestFit="1" customWidth="1"/>
    <col min="8963" max="9216" width="9.140625" style="212"/>
    <col min="9217" max="9217" width="10.7109375" style="212" customWidth="1"/>
    <col min="9218" max="9218" width="57.5703125" style="212" bestFit="1" customWidth="1"/>
    <col min="9219" max="9472" width="9.140625" style="212"/>
    <col min="9473" max="9473" width="10.7109375" style="212" customWidth="1"/>
    <col min="9474" max="9474" width="57.5703125" style="212" bestFit="1" customWidth="1"/>
    <col min="9475" max="9728" width="9.140625" style="212"/>
    <col min="9729" max="9729" width="10.7109375" style="212" customWidth="1"/>
    <col min="9730" max="9730" width="57.5703125" style="212" bestFit="1" customWidth="1"/>
    <col min="9731" max="9984" width="9.140625" style="212"/>
    <col min="9985" max="9985" width="10.7109375" style="212" customWidth="1"/>
    <col min="9986" max="9986" width="57.5703125" style="212" bestFit="1" customWidth="1"/>
    <col min="9987" max="10240" width="9.140625" style="212"/>
    <col min="10241" max="10241" width="10.7109375" style="212" customWidth="1"/>
    <col min="10242" max="10242" width="57.5703125" style="212" bestFit="1" customWidth="1"/>
    <col min="10243" max="10496" width="9.140625" style="212"/>
    <col min="10497" max="10497" width="10.7109375" style="212" customWidth="1"/>
    <col min="10498" max="10498" width="57.5703125" style="212" bestFit="1" customWidth="1"/>
    <col min="10499" max="10752" width="9.140625" style="212"/>
    <col min="10753" max="10753" width="10.7109375" style="212" customWidth="1"/>
    <col min="10754" max="10754" width="57.5703125" style="212" bestFit="1" customWidth="1"/>
    <col min="10755" max="11008" width="9.140625" style="212"/>
    <col min="11009" max="11009" width="10.7109375" style="212" customWidth="1"/>
    <col min="11010" max="11010" width="57.5703125" style="212" bestFit="1" customWidth="1"/>
    <col min="11011" max="11264" width="9.140625" style="212"/>
    <col min="11265" max="11265" width="10.7109375" style="212" customWidth="1"/>
    <col min="11266" max="11266" width="57.5703125" style="212" bestFit="1" customWidth="1"/>
    <col min="11267" max="11520" width="9.140625" style="212"/>
    <col min="11521" max="11521" width="10.7109375" style="212" customWidth="1"/>
    <col min="11522" max="11522" width="57.5703125" style="212" bestFit="1" customWidth="1"/>
    <col min="11523" max="11776" width="9.140625" style="212"/>
    <col min="11777" max="11777" width="10.7109375" style="212" customWidth="1"/>
    <col min="11778" max="11778" width="57.5703125" style="212" bestFit="1" customWidth="1"/>
    <col min="11779" max="12032" width="9.140625" style="212"/>
    <col min="12033" max="12033" width="10.7109375" style="212" customWidth="1"/>
    <col min="12034" max="12034" width="57.5703125" style="212" bestFit="1" customWidth="1"/>
    <col min="12035" max="12288" width="9.140625" style="212"/>
    <col min="12289" max="12289" width="10.7109375" style="212" customWidth="1"/>
    <col min="12290" max="12290" width="57.5703125" style="212" bestFit="1" customWidth="1"/>
    <col min="12291" max="12544" width="9.140625" style="212"/>
    <col min="12545" max="12545" width="10.7109375" style="212" customWidth="1"/>
    <col min="12546" max="12546" width="57.5703125" style="212" bestFit="1" customWidth="1"/>
    <col min="12547" max="12800" width="9.140625" style="212"/>
    <col min="12801" max="12801" width="10.7109375" style="212" customWidth="1"/>
    <col min="12802" max="12802" width="57.5703125" style="212" bestFit="1" customWidth="1"/>
    <col min="12803" max="13056" width="9.140625" style="212"/>
    <col min="13057" max="13057" width="10.7109375" style="212" customWidth="1"/>
    <col min="13058" max="13058" width="57.5703125" style="212" bestFit="1" customWidth="1"/>
    <col min="13059" max="13312" width="9.140625" style="212"/>
    <col min="13313" max="13313" width="10.7109375" style="212" customWidth="1"/>
    <col min="13314" max="13314" width="57.5703125" style="212" bestFit="1" customWidth="1"/>
    <col min="13315" max="13568" width="9.140625" style="212"/>
    <col min="13569" max="13569" width="10.7109375" style="212" customWidth="1"/>
    <col min="13570" max="13570" width="57.5703125" style="212" bestFit="1" customWidth="1"/>
    <col min="13571" max="13824" width="9.140625" style="212"/>
    <col min="13825" max="13825" width="10.7109375" style="212" customWidth="1"/>
    <col min="13826" max="13826" width="57.5703125" style="212" bestFit="1" customWidth="1"/>
    <col min="13827" max="14080" width="9.140625" style="212"/>
    <col min="14081" max="14081" width="10.7109375" style="212" customWidth="1"/>
    <col min="14082" max="14082" width="57.5703125" style="212" bestFit="1" customWidth="1"/>
    <col min="14083" max="14336" width="9.140625" style="212"/>
    <col min="14337" max="14337" width="10.7109375" style="212" customWidth="1"/>
    <col min="14338" max="14338" width="57.5703125" style="212" bestFit="1" customWidth="1"/>
    <col min="14339" max="14592" width="9.140625" style="212"/>
    <col min="14593" max="14593" width="10.7109375" style="212" customWidth="1"/>
    <col min="14594" max="14594" width="57.5703125" style="212" bestFit="1" customWidth="1"/>
    <col min="14595" max="14848" width="9.140625" style="212"/>
    <col min="14849" max="14849" width="10.7109375" style="212" customWidth="1"/>
    <col min="14850" max="14850" width="57.5703125" style="212" bestFit="1" customWidth="1"/>
    <col min="14851" max="15104" width="9.140625" style="212"/>
    <col min="15105" max="15105" width="10.7109375" style="212" customWidth="1"/>
    <col min="15106" max="15106" width="57.5703125" style="212" bestFit="1" customWidth="1"/>
    <col min="15107" max="15360" width="9.140625" style="212"/>
    <col min="15361" max="15361" width="10.7109375" style="212" customWidth="1"/>
    <col min="15362" max="15362" width="57.5703125" style="212" bestFit="1" customWidth="1"/>
    <col min="15363" max="15616" width="9.140625" style="212"/>
    <col min="15617" max="15617" width="10.7109375" style="212" customWidth="1"/>
    <col min="15618" max="15618" width="57.5703125" style="212" bestFit="1" customWidth="1"/>
    <col min="15619" max="15872" width="9.140625" style="212"/>
    <col min="15873" max="15873" width="10.7109375" style="212" customWidth="1"/>
    <col min="15874" max="15874" width="57.5703125" style="212" bestFit="1" customWidth="1"/>
    <col min="15875" max="16128" width="9.140625" style="212"/>
    <col min="16129" max="16129" width="10.7109375" style="212" customWidth="1"/>
    <col min="16130" max="16130" width="57.5703125" style="212" bestFit="1" customWidth="1"/>
    <col min="16131" max="16384" width="9.140625" style="212"/>
  </cols>
  <sheetData>
    <row r="1" spans="2:17" ht="20.25">
      <c r="B1" s="3550" t="s">
        <v>390</v>
      </c>
      <c r="C1" s="3550"/>
    </row>
    <row r="2" spans="2:17" ht="18.75">
      <c r="B2" s="3551" t="s">
        <v>389</v>
      </c>
      <c r="C2" s="3551"/>
    </row>
    <row r="3" spans="2:17" ht="15.75">
      <c r="B3" s="35" t="s">
        <v>388</v>
      </c>
      <c r="C3" s="219" t="s">
        <v>387</v>
      </c>
    </row>
    <row r="4" spans="2:17" ht="15.75">
      <c r="B4" s="48">
        <v>1</v>
      </c>
      <c r="C4" s="217" t="s">
        <v>386</v>
      </c>
      <c r="D4" s="214"/>
      <c r="E4" s="214"/>
      <c r="F4" s="214"/>
      <c r="G4" s="214"/>
      <c r="H4" s="214"/>
      <c r="I4" s="214"/>
      <c r="J4" s="214"/>
      <c r="K4" s="215"/>
      <c r="L4" s="3549"/>
      <c r="M4" s="3549"/>
      <c r="N4" s="3549"/>
      <c r="O4" s="3549"/>
      <c r="P4" s="3549"/>
      <c r="Q4" s="3549"/>
    </row>
    <row r="5" spans="2:17" ht="15.75">
      <c r="B5" s="48">
        <v>2</v>
      </c>
      <c r="C5" s="217" t="s">
        <v>385</v>
      </c>
      <c r="D5" s="214"/>
      <c r="E5" s="214"/>
      <c r="F5" s="214"/>
      <c r="G5" s="214"/>
      <c r="H5" s="214"/>
      <c r="I5" s="214"/>
      <c r="J5" s="214"/>
      <c r="K5" s="215"/>
      <c r="L5" s="3549"/>
      <c r="M5" s="3549"/>
      <c r="N5" s="3549"/>
      <c r="O5" s="3549"/>
      <c r="P5" s="3549"/>
      <c r="Q5" s="3549"/>
    </row>
    <row r="6" spans="2:17" ht="15.75">
      <c r="B6" s="48">
        <v>3</v>
      </c>
      <c r="C6" s="217" t="s">
        <v>367</v>
      </c>
      <c r="D6" s="214"/>
      <c r="E6" s="214"/>
      <c r="F6" s="214"/>
      <c r="G6" s="214"/>
      <c r="H6" s="214"/>
      <c r="I6" s="214"/>
      <c r="J6" s="214"/>
      <c r="K6" s="215"/>
      <c r="L6" s="3549"/>
      <c r="M6" s="3549"/>
      <c r="N6" s="3549"/>
      <c r="O6" s="3549"/>
      <c r="P6" s="3549"/>
      <c r="Q6" s="3549"/>
    </row>
    <row r="7" spans="2:17" ht="15.75">
      <c r="B7" s="48">
        <v>4</v>
      </c>
      <c r="C7" s="217" t="s">
        <v>368</v>
      </c>
      <c r="D7" s="214"/>
      <c r="E7" s="214"/>
      <c r="F7" s="214"/>
      <c r="G7" s="214"/>
      <c r="H7" s="214"/>
      <c r="I7" s="214"/>
      <c r="J7" s="214"/>
      <c r="K7" s="215"/>
      <c r="L7" s="3549"/>
      <c r="M7" s="3549"/>
      <c r="N7" s="3549"/>
      <c r="O7" s="3549"/>
      <c r="P7" s="3549"/>
      <c r="Q7" s="3549"/>
    </row>
    <row r="8" spans="2:17" ht="15.75">
      <c r="B8" s="48">
        <v>5</v>
      </c>
      <c r="C8" s="217" t="s">
        <v>369</v>
      </c>
      <c r="D8" s="214"/>
      <c r="E8" s="214"/>
      <c r="F8" s="214"/>
      <c r="G8" s="214"/>
      <c r="H8" s="214"/>
      <c r="I8" s="214"/>
      <c r="J8" s="214"/>
      <c r="K8" s="215"/>
      <c r="L8" s="3549"/>
      <c r="M8" s="3549"/>
      <c r="N8" s="3549"/>
      <c r="O8" s="3549"/>
      <c r="P8" s="3549"/>
      <c r="Q8" s="3549"/>
    </row>
    <row r="9" spans="2:17" ht="15.75">
      <c r="B9" s="48">
        <v>6</v>
      </c>
      <c r="C9" s="217" t="s">
        <v>384</v>
      </c>
      <c r="D9" s="214"/>
      <c r="E9" s="214"/>
      <c r="F9" s="214"/>
      <c r="G9" s="214"/>
      <c r="H9" s="214"/>
      <c r="I9" s="214"/>
      <c r="J9" s="214"/>
      <c r="K9" s="215"/>
      <c r="L9" s="3549"/>
      <c r="M9" s="3549"/>
      <c r="N9" s="3549"/>
      <c r="O9" s="3549"/>
      <c r="P9" s="3549"/>
      <c r="Q9" s="3549"/>
    </row>
    <row r="10" spans="2:17" ht="15.75">
      <c r="B10" s="48">
        <v>7</v>
      </c>
      <c r="C10" s="217" t="s">
        <v>383</v>
      </c>
      <c r="D10" s="214"/>
      <c r="E10" s="214"/>
      <c r="F10" s="214"/>
      <c r="G10" s="214"/>
      <c r="H10" s="214"/>
      <c r="I10" s="214"/>
      <c r="J10" s="214"/>
      <c r="K10" s="215"/>
      <c r="L10" s="3549"/>
      <c r="M10" s="3549"/>
      <c r="N10" s="3549"/>
      <c r="O10" s="3549"/>
      <c r="P10" s="3549"/>
      <c r="Q10" s="3549"/>
    </row>
    <row r="11" spans="2:17" ht="15.75">
      <c r="B11" s="48">
        <v>8</v>
      </c>
      <c r="C11" s="218" t="s">
        <v>382</v>
      </c>
      <c r="D11" s="214"/>
      <c r="E11" s="214"/>
      <c r="F11" s="214"/>
      <c r="G11" s="214"/>
      <c r="H11" s="214"/>
      <c r="I11" s="214"/>
      <c r="J11" s="214"/>
      <c r="K11" s="215"/>
      <c r="L11" s="3549"/>
      <c r="M11" s="3549"/>
      <c r="N11" s="3549"/>
      <c r="O11" s="3549"/>
      <c r="P11" s="3549"/>
      <c r="Q11" s="3549"/>
    </row>
    <row r="12" spans="2:17" ht="15.75">
      <c r="B12" s="48">
        <v>9</v>
      </c>
      <c r="C12" s="218" t="s">
        <v>381</v>
      </c>
      <c r="D12" s="214"/>
      <c r="E12" s="214"/>
      <c r="F12" s="214"/>
      <c r="G12" s="214"/>
      <c r="H12" s="214"/>
      <c r="I12" s="214"/>
      <c r="J12" s="214"/>
      <c r="K12" s="215"/>
      <c r="L12" s="3549"/>
      <c r="M12" s="3549"/>
      <c r="N12" s="3549"/>
      <c r="O12" s="3549"/>
      <c r="P12" s="3549"/>
      <c r="Q12" s="3549"/>
    </row>
    <row r="13" spans="2:17" ht="15.75">
      <c r="B13" s="48">
        <v>10</v>
      </c>
      <c r="C13" s="216" t="s">
        <v>380</v>
      </c>
      <c r="D13" s="214"/>
      <c r="E13" s="214"/>
      <c r="F13" s="214"/>
      <c r="G13" s="214"/>
      <c r="H13" s="214"/>
      <c r="I13" s="214"/>
      <c r="J13" s="214"/>
      <c r="K13" s="215"/>
      <c r="L13" s="3549"/>
      <c r="M13" s="3549"/>
      <c r="N13" s="3549"/>
      <c r="O13" s="3549"/>
      <c r="P13" s="3549"/>
      <c r="Q13" s="3549"/>
    </row>
    <row r="14" spans="2:17" ht="15.75">
      <c r="B14" s="48">
        <v>11</v>
      </c>
      <c r="C14" s="217" t="s">
        <v>379</v>
      </c>
      <c r="D14" s="214"/>
      <c r="E14" s="214"/>
      <c r="F14" s="214"/>
      <c r="G14" s="214"/>
      <c r="H14" s="214"/>
      <c r="I14" s="214"/>
      <c r="J14" s="214"/>
      <c r="K14" s="215"/>
      <c r="L14" s="3549"/>
      <c r="M14" s="3549"/>
      <c r="N14" s="3549"/>
      <c r="O14" s="3549"/>
      <c r="P14" s="3549"/>
      <c r="Q14" s="3549"/>
    </row>
    <row r="15" spans="2:17" ht="15.75">
      <c r="B15" s="48">
        <v>12</v>
      </c>
      <c r="C15" s="217" t="s">
        <v>378</v>
      </c>
      <c r="D15" s="214"/>
      <c r="E15" s="214"/>
      <c r="F15" s="214"/>
      <c r="G15" s="214"/>
      <c r="H15" s="214"/>
      <c r="I15" s="214"/>
      <c r="J15" s="214"/>
      <c r="K15" s="215"/>
      <c r="L15" s="3549"/>
      <c r="M15" s="3549"/>
      <c r="N15" s="3549"/>
      <c r="O15" s="3549"/>
      <c r="P15" s="3549"/>
      <c r="Q15" s="3549"/>
    </row>
    <row r="16" spans="2:17" ht="15.75">
      <c r="B16" s="48">
        <v>13</v>
      </c>
      <c r="C16" s="217" t="s">
        <v>377</v>
      </c>
      <c r="D16" s="214"/>
      <c r="E16" s="214"/>
      <c r="F16" s="214"/>
      <c r="G16" s="214"/>
      <c r="H16" s="214"/>
      <c r="I16" s="214"/>
      <c r="J16" s="214"/>
      <c r="K16" s="215"/>
      <c r="L16" s="3549"/>
      <c r="M16" s="3549"/>
      <c r="N16" s="3549"/>
      <c r="O16" s="3549"/>
      <c r="P16" s="3549"/>
      <c r="Q16" s="3549"/>
    </row>
    <row r="17" spans="2:17" ht="15.75">
      <c r="B17" s="48">
        <v>14</v>
      </c>
      <c r="C17" s="217" t="s">
        <v>376</v>
      </c>
      <c r="D17" s="214"/>
      <c r="E17" s="214"/>
      <c r="F17" s="214"/>
      <c r="G17" s="214"/>
      <c r="H17" s="214"/>
      <c r="I17" s="214"/>
      <c r="J17" s="214"/>
      <c r="K17" s="215"/>
      <c r="L17" s="3549"/>
      <c r="M17" s="3549"/>
      <c r="N17" s="3549"/>
      <c r="O17" s="3549"/>
      <c r="P17" s="3549"/>
      <c r="Q17" s="3549"/>
    </row>
    <row r="18" spans="2:17" ht="15.75">
      <c r="B18" s="48">
        <v>15</v>
      </c>
      <c r="C18" s="217" t="s">
        <v>121</v>
      </c>
      <c r="D18" s="214"/>
      <c r="E18" s="214"/>
      <c r="F18" s="214"/>
      <c r="G18" s="214"/>
      <c r="H18" s="214"/>
      <c r="I18" s="214"/>
      <c r="J18" s="214"/>
      <c r="K18" s="215"/>
      <c r="L18" s="3549"/>
      <c r="M18" s="3549"/>
      <c r="N18" s="3549"/>
      <c r="O18" s="3549"/>
      <c r="P18" s="3549"/>
      <c r="Q18" s="3549"/>
    </row>
    <row r="19" spans="2:17" ht="15.75">
      <c r="B19" s="48">
        <v>16</v>
      </c>
      <c r="C19" s="216" t="s">
        <v>122</v>
      </c>
      <c r="D19" s="214"/>
      <c r="E19" s="214"/>
      <c r="F19" s="214"/>
      <c r="G19" s="214"/>
      <c r="H19" s="214"/>
      <c r="I19" s="214"/>
      <c r="J19" s="214"/>
      <c r="K19" s="215"/>
      <c r="L19" s="3549"/>
      <c r="M19" s="3549"/>
      <c r="N19" s="3549"/>
      <c r="O19" s="3549"/>
      <c r="P19" s="3549"/>
      <c r="Q19" s="3549"/>
    </row>
    <row r="20" spans="2:17" ht="15.75">
      <c r="B20" s="48">
        <v>17</v>
      </c>
      <c r="C20" s="216" t="s">
        <v>375</v>
      </c>
      <c r="D20" s="214"/>
      <c r="E20" s="214"/>
      <c r="F20" s="214"/>
      <c r="G20" s="214"/>
      <c r="H20" s="214"/>
      <c r="I20" s="214"/>
      <c r="J20" s="214"/>
      <c r="K20" s="215"/>
      <c r="L20" s="3549"/>
      <c r="M20" s="3549"/>
      <c r="N20" s="3549"/>
      <c r="O20" s="3549"/>
      <c r="P20" s="3549"/>
      <c r="Q20" s="3549"/>
    </row>
    <row r="21" spans="2:17" ht="15.75">
      <c r="B21" s="48">
        <v>18</v>
      </c>
      <c r="C21" s="216" t="s">
        <v>374</v>
      </c>
      <c r="D21" s="214"/>
      <c r="E21" s="214"/>
      <c r="F21" s="214"/>
      <c r="G21" s="214"/>
      <c r="H21" s="214"/>
      <c r="I21" s="214"/>
      <c r="J21" s="214"/>
      <c r="K21" s="215"/>
      <c r="L21" s="3549"/>
      <c r="M21" s="3549"/>
      <c r="N21" s="3549"/>
      <c r="O21" s="3549"/>
      <c r="P21" s="3549"/>
      <c r="Q21" s="3549"/>
    </row>
    <row r="22" spans="2:17" ht="15.75">
      <c r="B22" s="48">
        <v>19</v>
      </c>
      <c r="C22" s="216" t="s">
        <v>373</v>
      </c>
      <c r="D22" s="214"/>
      <c r="E22" s="214"/>
      <c r="F22" s="214"/>
      <c r="G22" s="214"/>
      <c r="H22" s="214"/>
      <c r="I22" s="214"/>
      <c r="J22" s="214"/>
      <c r="K22" s="215"/>
      <c r="L22" s="3549"/>
      <c r="M22" s="3549"/>
      <c r="N22" s="3549"/>
      <c r="O22" s="3549"/>
      <c r="P22" s="3549"/>
      <c r="Q22" s="3549"/>
    </row>
    <row r="23" spans="2:17" ht="15.75">
      <c r="B23" s="48">
        <v>20</v>
      </c>
      <c r="C23" s="216" t="s">
        <v>372</v>
      </c>
      <c r="D23" s="214"/>
      <c r="E23" s="214"/>
      <c r="F23" s="214"/>
      <c r="G23" s="214"/>
      <c r="H23" s="214"/>
      <c r="I23" s="214"/>
      <c r="J23" s="214"/>
      <c r="K23" s="215"/>
      <c r="L23" s="3549"/>
      <c r="M23" s="3549"/>
      <c r="N23" s="3549"/>
      <c r="O23" s="3549"/>
      <c r="P23" s="3549"/>
      <c r="Q23" s="3549"/>
    </row>
    <row r="24" spans="2:17" ht="15.75">
      <c r="B24" s="48">
        <v>21</v>
      </c>
      <c r="C24" s="216" t="s">
        <v>371</v>
      </c>
      <c r="D24" s="214"/>
      <c r="E24" s="214"/>
      <c r="F24" s="214"/>
      <c r="G24" s="214"/>
      <c r="H24" s="214"/>
      <c r="I24" s="214"/>
      <c r="J24" s="214"/>
      <c r="K24" s="215"/>
      <c r="L24" s="3549"/>
      <c r="M24" s="3549"/>
      <c r="N24" s="3549"/>
      <c r="O24" s="3549"/>
      <c r="P24" s="3549"/>
      <c r="Q24" s="3549"/>
    </row>
    <row r="25" spans="2:17" ht="15.75">
      <c r="B25" s="48">
        <v>22</v>
      </c>
      <c r="C25" s="216" t="s">
        <v>370</v>
      </c>
      <c r="D25" s="214"/>
      <c r="E25" s="214"/>
      <c r="F25" s="214"/>
      <c r="G25" s="214"/>
      <c r="H25" s="214"/>
      <c r="I25" s="214"/>
      <c r="J25" s="214"/>
      <c r="K25" s="215"/>
      <c r="L25" s="3549"/>
      <c r="M25" s="3549"/>
      <c r="N25" s="3549"/>
      <c r="O25" s="3549"/>
      <c r="P25" s="3549"/>
      <c r="Q25" s="3549"/>
    </row>
    <row r="26" spans="2:17" ht="15">
      <c r="B26" s="213"/>
      <c r="C26" s="214"/>
      <c r="D26" s="214"/>
      <c r="E26" s="214"/>
      <c r="F26" s="214"/>
      <c r="G26" s="214"/>
      <c r="H26" s="214"/>
      <c r="I26" s="214"/>
      <c r="J26" s="214"/>
    </row>
    <row r="27" spans="2:17" ht="15">
      <c r="B27" s="213"/>
      <c r="C27" s="213"/>
      <c r="D27" s="213"/>
    </row>
    <row r="28" spans="2:17" ht="15">
      <c r="B28" s="213"/>
      <c r="C28" s="213"/>
      <c r="D28" s="213"/>
    </row>
    <row r="29" spans="2:17" ht="15">
      <c r="B29" s="213"/>
      <c r="C29" s="213"/>
      <c r="D29" s="213"/>
    </row>
    <row r="30" spans="2:17" ht="15">
      <c r="B30" s="213"/>
      <c r="C30" s="214"/>
      <c r="D30" s="213"/>
    </row>
    <row r="31" spans="2:17" ht="15">
      <c r="B31" s="213"/>
      <c r="C31" s="213"/>
      <c r="D31" s="213"/>
    </row>
  </sheetData>
  <mergeCells count="24">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 ref="L7:Q7"/>
    <mergeCell ref="L8:Q8"/>
    <mergeCell ref="L9:Q9"/>
    <mergeCell ref="L10:Q10"/>
    <mergeCell ref="B1:C1"/>
    <mergeCell ref="B2:C2"/>
    <mergeCell ref="L4:Q4"/>
    <mergeCell ref="L5:Q5"/>
    <mergeCell ref="L6:Q6"/>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 monthly'!Print_Area"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 (2)'!Print_Area" display="Government Budgetary Operations (Annual Series)"/>
    <hyperlink ref="C16" location="'A13.Gov.Fin(Growth Rate) (2)'!Print_Area"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35" activePane="bottomLeft" state="frozen"/>
      <selection sqref="A1:K1"/>
      <selection pane="bottomLeft" sqref="A1:H1"/>
    </sheetView>
  </sheetViews>
  <sheetFormatPr defaultRowHeight="15"/>
  <cols>
    <col min="1" max="1" width="11.42578125" style="749" bestFit="1" customWidth="1"/>
    <col min="2" max="2" width="12" style="749" bestFit="1" customWidth="1"/>
    <col min="3" max="3" width="8.5703125" style="749" bestFit="1" customWidth="1"/>
    <col min="4" max="4" width="11.140625" style="749" bestFit="1" customWidth="1"/>
    <col min="5" max="5" width="12.85546875" style="749" bestFit="1" customWidth="1"/>
    <col min="6" max="6" width="8.5703125" style="749" bestFit="1" customWidth="1"/>
    <col min="7" max="7" width="11.140625" style="749" bestFit="1" customWidth="1"/>
    <col min="8" max="8" width="12.85546875" style="749" bestFit="1" customWidth="1"/>
    <col min="9" max="9" width="9.5703125" style="749" bestFit="1" customWidth="1"/>
    <col min="10" max="183" width="9.140625" style="749"/>
    <col min="184" max="184" width="17.42578125" style="749" bestFit="1" customWidth="1"/>
    <col min="185" max="185" width="10" style="749" customWidth="1"/>
    <col min="186" max="186" width="11.85546875" style="749" customWidth="1"/>
    <col min="187" max="187" width="12.5703125" style="749" customWidth="1"/>
    <col min="188" max="188" width="12" style="749" customWidth="1"/>
    <col min="189" max="189" width="10.85546875" style="749" customWidth="1"/>
    <col min="190" max="190" width="13.28515625" style="749" customWidth="1"/>
    <col min="191" max="191" width="9.140625" style="749" customWidth="1"/>
    <col min="192" max="256" width="9.140625" style="749"/>
    <col min="257" max="264" width="14.42578125" style="749" customWidth="1"/>
    <col min="265" max="439" width="9.140625" style="749"/>
    <col min="440" max="440" width="17.42578125" style="749" bestFit="1" customWidth="1"/>
    <col min="441" max="441" width="10" style="749" customWidth="1"/>
    <col min="442" max="442" width="11.85546875" style="749" customWidth="1"/>
    <col min="443" max="443" width="12.5703125" style="749" customWidth="1"/>
    <col min="444" max="444" width="12" style="749" customWidth="1"/>
    <col min="445" max="445" width="10.85546875" style="749" customWidth="1"/>
    <col min="446" max="446" width="13.28515625" style="749" customWidth="1"/>
    <col min="447" max="447" width="9.140625" style="749" customWidth="1"/>
    <col min="448" max="512" width="9.140625" style="749"/>
    <col min="513" max="520" width="14.42578125" style="749" customWidth="1"/>
    <col min="521" max="695" width="9.140625" style="749"/>
    <col min="696" max="696" width="17.42578125" style="749" bestFit="1" customWidth="1"/>
    <col min="697" max="697" width="10" style="749" customWidth="1"/>
    <col min="698" max="698" width="11.85546875" style="749" customWidth="1"/>
    <col min="699" max="699" width="12.5703125" style="749" customWidth="1"/>
    <col min="700" max="700" width="12" style="749" customWidth="1"/>
    <col min="701" max="701" width="10.85546875" style="749" customWidth="1"/>
    <col min="702" max="702" width="13.28515625" style="749" customWidth="1"/>
    <col min="703" max="703" width="9.140625" style="749" customWidth="1"/>
    <col min="704" max="768" width="9.140625" style="749"/>
    <col min="769" max="776" width="14.42578125" style="749" customWidth="1"/>
    <col min="777" max="951" width="9.140625" style="749"/>
    <col min="952" max="952" width="17.42578125" style="749" bestFit="1" customWidth="1"/>
    <col min="953" max="953" width="10" style="749" customWidth="1"/>
    <col min="954" max="954" width="11.85546875" style="749" customWidth="1"/>
    <col min="955" max="955" width="12.5703125" style="749" customWidth="1"/>
    <col min="956" max="956" width="12" style="749" customWidth="1"/>
    <col min="957" max="957" width="10.85546875" style="749" customWidth="1"/>
    <col min="958" max="958" width="13.28515625" style="749" customWidth="1"/>
    <col min="959" max="959" width="9.140625" style="749" customWidth="1"/>
    <col min="960" max="1024" width="9.140625" style="749"/>
    <col min="1025" max="1032" width="14.42578125" style="749" customWidth="1"/>
    <col min="1033" max="1207" width="9.140625" style="749"/>
    <col min="1208" max="1208" width="17.42578125" style="749" bestFit="1" customWidth="1"/>
    <col min="1209" max="1209" width="10" style="749" customWidth="1"/>
    <col min="1210" max="1210" width="11.85546875" style="749" customWidth="1"/>
    <col min="1211" max="1211" width="12.5703125" style="749" customWidth="1"/>
    <col min="1212" max="1212" width="12" style="749" customWidth="1"/>
    <col min="1213" max="1213" width="10.85546875" style="749" customWidth="1"/>
    <col min="1214" max="1214" width="13.28515625" style="749" customWidth="1"/>
    <col min="1215" max="1215" width="9.140625" style="749" customWidth="1"/>
    <col min="1216" max="1280" width="9.140625" style="749"/>
    <col min="1281" max="1288" width="14.42578125" style="749" customWidth="1"/>
    <col min="1289" max="1463" width="9.140625" style="749"/>
    <col min="1464" max="1464" width="17.42578125" style="749" bestFit="1" customWidth="1"/>
    <col min="1465" max="1465" width="10" style="749" customWidth="1"/>
    <col min="1466" max="1466" width="11.85546875" style="749" customWidth="1"/>
    <col min="1467" max="1467" width="12.5703125" style="749" customWidth="1"/>
    <col min="1468" max="1468" width="12" style="749" customWidth="1"/>
    <col min="1469" max="1469" width="10.85546875" style="749" customWidth="1"/>
    <col min="1470" max="1470" width="13.28515625" style="749" customWidth="1"/>
    <col min="1471" max="1471" width="9.140625" style="749" customWidth="1"/>
    <col min="1472" max="1536" width="9.140625" style="749"/>
    <col min="1537" max="1544" width="14.42578125" style="749" customWidth="1"/>
    <col min="1545" max="1719" width="9.140625" style="749"/>
    <col min="1720" max="1720" width="17.42578125" style="749" bestFit="1" customWidth="1"/>
    <col min="1721" max="1721" width="10" style="749" customWidth="1"/>
    <col min="1722" max="1722" width="11.85546875" style="749" customWidth="1"/>
    <col min="1723" max="1723" width="12.5703125" style="749" customWidth="1"/>
    <col min="1724" max="1724" width="12" style="749" customWidth="1"/>
    <col min="1725" max="1725" width="10.85546875" style="749" customWidth="1"/>
    <col min="1726" max="1726" width="13.28515625" style="749" customWidth="1"/>
    <col min="1727" max="1727" width="9.140625" style="749" customWidth="1"/>
    <col min="1728" max="1792" width="9.140625" style="749"/>
    <col min="1793" max="1800" width="14.42578125" style="749" customWidth="1"/>
    <col min="1801" max="1975" width="9.140625" style="749"/>
    <col min="1976" max="1976" width="17.42578125" style="749" bestFit="1" customWidth="1"/>
    <col min="1977" max="1977" width="10" style="749" customWidth="1"/>
    <col min="1978" max="1978" width="11.85546875" style="749" customWidth="1"/>
    <col min="1979" max="1979" width="12.5703125" style="749" customWidth="1"/>
    <col min="1980" max="1980" width="12" style="749" customWidth="1"/>
    <col min="1981" max="1981" width="10.85546875" style="749" customWidth="1"/>
    <col min="1982" max="1982" width="13.28515625" style="749" customWidth="1"/>
    <col min="1983" max="1983" width="9.140625" style="749" customWidth="1"/>
    <col min="1984" max="2048" width="9.140625" style="749"/>
    <col min="2049" max="2056" width="14.42578125" style="749" customWidth="1"/>
    <col min="2057" max="2231" width="9.140625" style="749"/>
    <col min="2232" max="2232" width="17.42578125" style="749" bestFit="1" customWidth="1"/>
    <col min="2233" max="2233" width="10" style="749" customWidth="1"/>
    <col min="2234" max="2234" width="11.85546875" style="749" customWidth="1"/>
    <col min="2235" max="2235" width="12.5703125" style="749" customWidth="1"/>
    <col min="2236" max="2236" width="12" style="749" customWidth="1"/>
    <col min="2237" max="2237" width="10.85546875" style="749" customWidth="1"/>
    <col min="2238" max="2238" width="13.28515625" style="749" customWidth="1"/>
    <col min="2239" max="2239" width="9.140625" style="749" customWidth="1"/>
    <col min="2240" max="2304" width="9.140625" style="749"/>
    <col min="2305" max="2312" width="14.42578125" style="749" customWidth="1"/>
    <col min="2313" max="2487" width="9.140625" style="749"/>
    <col min="2488" max="2488" width="17.42578125" style="749" bestFit="1" customWidth="1"/>
    <col min="2489" max="2489" width="10" style="749" customWidth="1"/>
    <col min="2490" max="2490" width="11.85546875" style="749" customWidth="1"/>
    <col min="2491" max="2491" width="12.5703125" style="749" customWidth="1"/>
    <col min="2492" max="2492" width="12" style="749" customWidth="1"/>
    <col min="2493" max="2493" width="10.85546875" style="749" customWidth="1"/>
    <col min="2494" max="2494" width="13.28515625" style="749" customWidth="1"/>
    <col min="2495" max="2495" width="9.140625" style="749" customWidth="1"/>
    <col min="2496" max="2560" width="9.140625" style="749"/>
    <col min="2561" max="2568" width="14.42578125" style="749" customWidth="1"/>
    <col min="2569" max="2743" width="9.140625" style="749"/>
    <col min="2744" max="2744" width="17.42578125" style="749" bestFit="1" customWidth="1"/>
    <col min="2745" max="2745" width="10" style="749" customWidth="1"/>
    <col min="2746" max="2746" width="11.85546875" style="749" customWidth="1"/>
    <col min="2747" max="2747" width="12.5703125" style="749" customWidth="1"/>
    <col min="2748" max="2748" width="12" style="749" customWidth="1"/>
    <col min="2749" max="2749" width="10.85546875" style="749" customWidth="1"/>
    <col min="2750" max="2750" width="13.28515625" style="749" customWidth="1"/>
    <col min="2751" max="2751" width="9.140625" style="749" customWidth="1"/>
    <col min="2752" max="2816" width="9.140625" style="749"/>
    <col min="2817" max="2824" width="14.42578125" style="749" customWidth="1"/>
    <col min="2825" max="2999" width="9.140625" style="749"/>
    <col min="3000" max="3000" width="17.42578125" style="749" bestFit="1" customWidth="1"/>
    <col min="3001" max="3001" width="10" style="749" customWidth="1"/>
    <col min="3002" max="3002" width="11.85546875" style="749" customWidth="1"/>
    <col min="3003" max="3003" width="12.5703125" style="749" customWidth="1"/>
    <col min="3004" max="3004" width="12" style="749" customWidth="1"/>
    <col min="3005" max="3005" width="10.85546875" style="749" customWidth="1"/>
    <col min="3006" max="3006" width="13.28515625" style="749" customWidth="1"/>
    <col min="3007" max="3007" width="9.140625" style="749" customWidth="1"/>
    <col min="3008" max="3072" width="9.140625" style="749"/>
    <col min="3073" max="3080" width="14.42578125" style="749" customWidth="1"/>
    <col min="3081" max="3255" width="9.140625" style="749"/>
    <col min="3256" max="3256" width="17.42578125" style="749" bestFit="1" customWidth="1"/>
    <col min="3257" max="3257" width="10" style="749" customWidth="1"/>
    <col min="3258" max="3258" width="11.85546875" style="749" customWidth="1"/>
    <col min="3259" max="3259" width="12.5703125" style="749" customWidth="1"/>
    <col min="3260" max="3260" width="12" style="749" customWidth="1"/>
    <col min="3261" max="3261" width="10.85546875" style="749" customWidth="1"/>
    <col min="3262" max="3262" width="13.28515625" style="749" customWidth="1"/>
    <col min="3263" max="3263" width="9.140625" style="749" customWidth="1"/>
    <col min="3264" max="3328" width="9.140625" style="749"/>
    <col min="3329" max="3336" width="14.42578125" style="749" customWidth="1"/>
    <col min="3337" max="3511" width="9.140625" style="749"/>
    <col min="3512" max="3512" width="17.42578125" style="749" bestFit="1" customWidth="1"/>
    <col min="3513" max="3513" width="10" style="749" customWidth="1"/>
    <col min="3514" max="3514" width="11.85546875" style="749" customWidth="1"/>
    <col min="3515" max="3515" width="12.5703125" style="749" customWidth="1"/>
    <col min="3516" max="3516" width="12" style="749" customWidth="1"/>
    <col min="3517" max="3517" width="10.85546875" style="749" customWidth="1"/>
    <col min="3518" max="3518" width="13.28515625" style="749" customWidth="1"/>
    <col min="3519" max="3519" width="9.140625" style="749" customWidth="1"/>
    <col min="3520" max="3584" width="9.140625" style="749"/>
    <col min="3585" max="3592" width="14.42578125" style="749" customWidth="1"/>
    <col min="3593" max="3767" width="9.140625" style="749"/>
    <col min="3768" max="3768" width="17.42578125" style="749" bestFit="1" customWidth="1"/>
    <col min="3769" max="3769" width="10" style="749" customWidth="1"/>
    <col min="3770" max="3770" width="11.85546875" style="749" customWidth="1"/>
    <col min="3771" max="3771" width="12.5703125" style="749" customWidth="1"/>
    <col min="3772" max="3772" width="12" style="749" customWidth="1"/>
    <col min="3773" max="3773" width="10.85546875" style="749" customWidth="1"/>
    <col min="3774" max="3774" width="13.28515625" style="749" customWidth="1"/>
    <col min="3775" max="3775" width="9.140625" style="749" customWidth="1"/>
    <col min="3776" max="3840" width="9.140625" style="749"/>
    <col min="3841" max="3848" width="14.42578125" style="749" customWidth="1"/>
    <col min="3849" max="4023" width="9.140625" style="749"/>
    <col min="4024" max="4024" width="17.42578125" style="749" bestFit="1" customWidth="1"/>
    <col min="4025" max="4025" width="10" style="749" customWidth="1"/>
    <col min="4026" max="4026" width="11.85546875" style="749" customWidth="1"/>
    <col min="4027" max="4027" width="12.5703125" style="749" customWidth="1"/>
    <col min="4028" max="4028" width="12" style="749" customWidth="1"/>
    <col min="4029" max="4029" width="10.85546875" style="749" customWidth="1"/>
    <col min="4030" max="4030" width="13.28515625" style="749" customWidth="1"/>
    <col min="4031" max="4031" width="9.140625" style="749" customWidth="1"/>
    <col min="4032" max="4096" width="9.140625" style="749"/>
    <col min="4097" max="4104" width="14.42578125" style="749" customWidth="1"/>
    <col min="4105" max="4279" width="9.140625" style="749"/>
    <col min="4280" max="4280" width="17.42578125" style="749" bestFit="1" customWidth="1"/>
    <col min="4281" max="4281" width="10" style="749" customWidth="1"/>
    <col min="4282" max="4282" width="11.85546875" style="749" customWidth="1"/>
    <col min="4283" max="4283" width="12.5703125" style="749" customWidth="1"/>
    <col min="4284" max="4284" width="12" style="749" customWidth="1"/>
    <col min="4285" max="4285" width="10.85546875" style="749" customWidth="1"/>
    <col min="4286" max="4286" width="13.28515625" style="749" customWidth="1"/>
    <col min="4287" max="4287" width="9.140625" style="749" customWidth="1"/>
    <col min="4288" max="4352" width="9.140625" style="749"/>
    <col min="4353" max="4360" width="14.42578125" style="749" customWidth="1"/>
    <col min="4361" max="4535" width="9.140625" style="749"/>
    <col min="4536" max="4536" width="17.42578125" style="749" bestFit="1" customWidth="1"/>
    <col min="4537" max="4537" width="10" style="749" customWidth="1"/>
    <col min="4538" max="4538" width="11.85546875" style="749" customWidth="1"/>
    <col min="4539" max="4539" width="12.5703125" style="749" customWidth="1"/>
    <col min="4540" max="4540" width="12" style="749" customWidth="1"/>
    <col min="4541" max="4541" width="10.85546875" style="749" customWidth="1"/>
    <col min="4542" max="4542" width="13.28515625" style="749" customWidth="1"/>
    <col min="4543" max="4543" width="9.140625" style="749" customWidth="1"/>
    <col min="4544" max="4608" width="9.140625" style="749"/>
    <col min="4609" max="4616" width="14.42578125" style="749" customWidth="1"/>
    <col min="4617" max="4791" width="9.140625" style="749"/>
    <col min="4792" max="4792" width="17.42578125" style="749" bestFit="1" customWidth="1"/>
    <col min="4793" max="4793" width="10" style="749" customWidth="1"/>
    <col min="4794" max="4794" width="11.85546875" style="749" customWidth="1"/>
    <col min="4795" max="4795" width="12.5703125" style="749" customWidth="1"/>
    <col min="4796" max="4796" width="12" style="749" customWidth="1"/>
    <col min="4797" max="4797" width="10.85546875" style="749" customWidth="1"/>
    <col min="4798" max="4798" width="13.28515625" style="749" customWidth="1"/>
    <col min="4799" max="4799" width="9.140625" style="749" customWidth="1"/>
    <col min="4800" max="4864" width="9.140625" style="749"/>
    <col min="4865" max="4872" width="14.42578125" style="749" customWidth="1"/>
    <col min="4873" max="5047" width="9.140625" style="749"/>
    <col min="5048" max="5048" width="17.42578125" style="749" bestFit="1" customWidth="1"/>
    <col min="5049" max="5049" width="10" style="749" customWidth="1"/>
    <col min="5050" max="5050" width="11.85546875" style="749" customWidth="1"/>
    <col min="5051" max="5051" width="12.5703125" style="749" customWidth="1"/>
    <col min="5052" max="5052" width="12" style="749" customWidth="1"/>
    <col min="5053" max="5053" width="10.85546875" style="749" customWidth="1"/>
    <col min="5054" max="5054" width="13.28515625" style="749" customWidth="1"/>
    <col min="5055" max="5055" width="9.140625" style="749" customWidth="1"/>
    <col min="5056" max="5120" width="9.140625" style="749"/>
    <col min="5121" max="5128" width="14.42578125" style="749" customWidth="1"/>
    <col min="5129" max="5303" width="9.140625" style="749"/>
    <col min="5304" max="5304" width="17.42578125" style="749" bestFit="1" customWidth="1"/>
    <col min="5305" max="5305" width="10" style="749" customWidth="1"/>
    <col min="5306" max="5306" width="11.85546875" style="749" customWidth="1"/>
    <col min="5307" max="5307" width="12.5703125" style="749" customWidth="1"/>
    <col min="5308" max="5308" width="12" style="749" customWidth="1"/>
    <col min="5309" max="5309" width="10.85546875" style="749" customWidth="1"/>
    <col min="5310" max="5310" width="13.28515625" style="749" customWidth="1"/>
    <col min="5311" max="5311" width="9.140625" style="749" customWidth="1"/>
    <col min="5312" max="5376" width="9.140625" style="749"/>
    <col min="5377" max="5384" width="14.42578125" style="749" customWidth="1"/>
    <col min="5385" max="5559" width="9.140625" style="749"/>
    <col min="5560" max="5560" width="17.42578125" style="749" bestFit="1" customWidth="1"/>
    <col min="5561" max="5561" width="10" style="749" customWidth="1"/>
    <col min="5562" max="5562" width="11.85546875" style="749" customWidth="1"/>
    <col min="5563" max="5563" width="12.5703125" style="749" customWidth="1"/>
    <col min="5564" max="5564" width="12" style="749" customWidth="1"/>
    <col min="5565" max="5565" width="10.85546875" style="749" customWidth="1"/>
    <col min="5566" max="5566" width="13.28515625" style="749" customWidth="1"/>
    <col min="5567" max="5567" width="9.140625" style="749" customWidth="1"/>
    <col min="5568" max="5632" width="9.140625" style="749"/>
    <col min="5633" max="5640" width="14.42578125" style="749" customWidth="1"/>
    <col min="5641" max="5815" width="9.140625" style="749"/>
    <col min="5816" max="5816" width="17.42578125" style="749" bestFit="1" customWidth="1"/>
    <col min="5817" max="5817" width="10" style="749" customWidth="1"/>
    <col min="5818" max="5818" width="11.85546875" style="749" customWidth="1"/>
    <col min="5819" max="5819" width="12.5703125" style="749" customWidth="1"/>
    <col min="5820" max="5820" width="12" style="749" customWidth="1"/>
    <col min="5821" max="5821" width="10.85546875" style="749" customWidth="1"/>
    <col min="5822" max="5822" width="13.28515625" style="749" customWidth="1"/>
    <col min="5823" max="5823" width="9.140625" style="749" customWidth="1"/>
    <col min="5824" max="5888" width="9.140625" style="749"/>
    <col min="5889" max="5896" width="14.42578125" style="749" customWidth="1"/>
    <col min="5897" max="6071" width="9.140625" style="749"/>
    <col min="6072" max="6072" width="17.42578125" style="749" bestFit="1" customWidth="1"/>
    <col min="6073" max="6073" width="10" style="749" customWidth="1"/>
    <col min="6074" max="6074" width="11.85546875" style="749" customWidth="1"/>
    <col min="6075" max="6075" width="12.5703125" style="749" customWidth="1"/>
    <col min="6076" max="6076" width="12" style="749" customWidth="1"/>
    <col min="6077" max="6077" width="10.85546875" style="749" customWidth="1"/>
    <col min="6078" max="6078" width="13.28515625" style="749" customWidth="1"/>
    <col min="6079" max="6079" width="9.140625" style="749" customWidth="1"/>
    <col min="6080" max="6144" width="9.140625" style="749"/>
    <col min="6145" max="6152" width="14.42578125" style="749" customWidth="1"/>
    <col min="6153" max="6327" width="9.140625" style="749"/>
    <col min="6328" max="6328" width="17.42578125" style="749" bestFit="1" customWidth="1"/>
    <col min="6329" max="6329" width="10" style="749" customWidth="1"/>
    <col min="6330" max="6330" width="11.85546875" style="749" customWidth="1"/>
    <col min="6331" max="6331" width="12.5703125" style="749" customWidth="1"/>
    <col min="6332" max="6332" width="12" style="749" customWidth="1"/>
    <col min="6333" max="6333" width="10.85546875" style="749" customWidth="1"/>
    <col min="6334" max="6334" width="13.28515625" style="749" customWidth="1"/>
    <col min="6335" max="6335" width="9.140625" style="749" customWidth="1"/>
    <col min="6336" max="6400" width="9.140625" style="749"/>
    <col min="6401" max="6408" width="14.42578125" style="749" customWidth="1"/>
    <col min="6409" max="6583" width="9.140625" style="749"/>
    <col min="6584" max="6584" width="17.42578125" style="749" bestFit="1" customWidth="1"/>
    <col min="6585" max="6585" width="10" style="749" customWidth="1"/>
    <col min="6586" max="6586" width="11.85546875" style="749" customWidth="1"/>
    <col min="6587" max="6587" width="12.5703125" style="749" customWidth="1"/>
    <col min="6588" max="6588" width="12" style="749" customWidth="1"/>
    <col min="6589" max="6589" width="10.85546875" style="749" customWidth="1"/>
    <col min="6590" max="6590" width="13.28515625" style="749" customWidth="1"/>
    <col min="6591" max="6591" width="9.140625" style="749" customWidth="1"/>
    <col min="6592" max="6656" width="9.140625" style="749"/>
    <col min="6657" max="6664" width="14.42578125" style="749" customWidth="1"/>
    <col min="6665" max="6839" width="9.140625" style="749"/>
    <col min="6840" max="6840" width="17.42578125" style="749" bestFit="1" customWidth="1"/>
    <col min="6841" max="6841" width="10" style="749" customWidth="1"/>
    <col min="6842" max="6842" width="11.85546875" style="749" customWidth="1"/>
    <col min="6843" max="6843" width="12.5703125" style="749" customWidth="1"/>
    <col min="6844" max="6844" width="12" style="749" customWidth="1"/>
    <col min="6845" max="6845" width="10.85546875" style="749" customWidth="1"/>
    <col min="6846" max="6846" width="13.28515625" style="749" customWidth="1"/>
    <col min="6847" max="6847" width="9.140625" style="749" customWidth="1"/>
    <col min="6848" max="6912" width="9.140625" style="749"/>
    <col min="6913" max="6920" width="14.42578125" style="749" customWidth="1"/>
    <col min="6921" max="7095" width="9.140625" style="749"/>
    <col min="7096" max="7096" width="17.42578125" style="749" bestFit="1" customWidth="1"/>
    <col min="7097" max="7097" width="10" style="749" customWidth="1"/>
    <col min="7098" max="7098" width="11.85546875" style="749" customWidth="1"/>
    <col min="7099" max="7099" width="12.5703125" style="749" customWidth="1"/>
    <col min="7100" max="7100" width="12" style="749" customWidth="1"/>
    <col min="7101" max="7101" width="10.85546875" style="749" customWidth="1"/>
    <col min="7102" max="7102" width="13.28515625" style="749" customWidth="1"/>
    <col min="7103" max="7103" width="9.140625" style="749" customWidth="1"/>
    <col min="7104" max="7168" width="9.140625" style="749"/>
    <col min="7169" max="7176" width="14.42578125" style="749" customWidth="1"/>
    <col min="7177" max="7351" width="9.140625" style="749"/>
    <col min="7352" max="7352" width="17.42578125" style="749" bestFit="1" customWidth="1"/>
    <col min="7353" max="7353" width="10" style="749" customWidth="1"/>
    <col min="7354" max="7354" width="11.85546875" style="749" customWidth="1"/>
    <col min="7355" max="7355" width="12.5703125" style="749" customWidth="1"/>
    <col min="7356" max="7356" width="12" style="749" customWidth="1"/>
    <col min="7357" max="7357" width="10.85546875" style="749" customWidth="1"/>
    <col min="7358" max="7358" width="13.28515625" style="749" customWidth="1"/>
    <col min="7359" max="7359" width="9.140625" style="749" customWidth="1"/>
    <col min="7360" max="7424" width="9.140625" style="749"/>
    <col min="7425" max="7432" width="14.42578125" style="749" customWidth="1"/>
    <col min="7433" max="7607" width="9.140625" style="749"/>
    <col min="7608" max="7608" width="17.42578125" style="749" bestFit="1" customWidth="1"/>
    <col min="7609" max="7609" width="10" style="749" customWidth="1"/>
    <col min="7610" max="7610" width="11.85546875" style="749" customWidth="1"/>
    <col min="7611" max="7611" width="12.5703125" style="749" customWidth="1"/>
    <col min="7612" max="7612" width="12" style="749" customWidth="1"/>
    <col min="7613" max="7613" width="10.85546875" style="749" customWidth="1"/>
    <col min="7614" max="7614" width="13.28515625" style="749" customWidth="1"/>
    <col min="7615" max="7615" width="9.140625" style="749" customWidth="1"/>
    <col min="7616" max="7680" width="9.140625" style="749"/>
    <col min="7681" max="7688" width="14.42578125" style="749" customWidth="1"/>
    <col min="7689" max="7863" width="9.140625" style="749"/>
    <col min="7864" max="7864" width="17.42578125" style="749" bestFit="1" customWidth="1"/>
    <col min="7865" max="7865" width="10" style="749" customWidth="1"/>
    <col min="7866" max="7866" width="11.85546875" style="749" customWidth="1"/>
    <col min="7867" max="7867" width="12.5703125" style="749" customWidth="1"/>
    <col min="7868" max="7868" width="12" style="749" customWidth="1"/>
    <col min="7869" max="7869" width="10.85546875" style="749" customWidth="1"/>
    <col min="7870" max="7870" width="13.28515625" style="749" customWidth="1"/>
    <col min="7871" max="7871" width="9.140625" style="749" customWidth="1"/>
    <col min="7872" max="7936" width="9.140625" style="749"/>
    <col min="7937" max="7944" width="14.42578125" style="749" customWidth="1"/>
    <col min="7945" max="8119" width="9.140625" style="749"/>
    <col min="8120" max="8120" width="17.42578125" style="749" bestFit="1" customWidth="1"/>
    <col min="8121" max="8121" width="10" style="749" customWidth="1"/>
    <col min="8122" max="8122" width="11.85546875" style="749" customWidth="1"/>
    <col min="8123" max="8123" width="12.5703125" style="749" customWidth="1"/>
    <col min="8124" max="8124" width="12" style="749" customWidth="1"/>
    <col min="8125" max="8125" width="10.85546875" style="749" customWidth="1"/>
    <col min="8126" max="8126" width="13.28515625" style="749" customWidth="1"/>
    <col min="8127" max="8127" width="9.140625" style="749" customWidth="1"/>
    <col min="8128" max="8192" width="9.140625" style="749"/>
    <col min="8193" max="8200" width="14.42578125" style="749" customWidth="1"/>
    <col min="8201" max="8375" width="9.140625" style="749"/>
    <col min="8376" max="8376" width="17.42578125" style="749" bestFit="1" customWidth="1"/>
    <col min="8377" max="8377" width="10" style="749" customWidth="1"/>
    <col min="8378" max="8378" width="11.85546875" style="749" customWidth="1"/>
    <col min="8379" max="8379" width="12.5703125" style="749" customWidth="1"/>
    <col min="8380" max="8380" width="12" style="749" customWidth="1"/>
    <col min="8381" max="8381" width="10.85546875" style="749" customWidth="1"/>
    <col min="8382" max="8382" width="13.28515625" style="749" customWidth="1"/>
    <col min="8383" max="8383" width="9.140625" style="749" customWidth="1"/>
    <col min="8384" max="8448" width="9.140625" style="749"/>
    <col min="8449" max="8456" width="14.42578125" style="749" customWidth="1"/>
    <col min="8457" max="8631" width="9.140625" style="749"/>
    <col min="8632" max="8632" width="17.42578125" style="749" bestFit="1" customWidth="1"/>
    <col min="8633" max="8633" width="10" style="749" customWidth="1"/>
    <col min="8634" max="8634" width="11.85546875" style="749" customWidth="1"/>
    <col min="8635" max="8635" width="12.5703125" style="749" customWidth="1"/>
    <col min="8636" max="8636" width="12" style="749" customWidth="1"/>
    <col min="8637" max="8637" width="10.85546875" style="749" customWidth="1"/>
    <col min="8638" max="8638" width="13.28515625" style="749" customWidth="1"/>
    <col min="8639" max="8639" width="9.140625" style="749" customWidth="1"/>
    <col min="8640" max="8704" width="9.140625" style="749"/>
    <col min="8705" max="8712" width="14.42578125" style="749" customWidth="1"/>
    <col min="8713" max="8887" width="9.140625" style="749"/>
    <col min="8888" max="8888" width="17.42578125" style="749" bestFit="1" customWidth="1"/>
    <col min="8889" max="8889" width="10" style="749" customWidth="1"/>
    <col min="8890" max="8890" width="11.85546875" style="749" customWidth="1"/>
    <col min="8891" max="8891" width="12.5703125" style="749" customWidth="1"/>
    <col min="8892" max="8892" width="12" style="749" customWidth="1"/>
    <col min="8893" max="8893" width="10.85546875" style="749" customWidth="1"/>
    <col min="8894" max="8894" width="13.28515625" style="749" customWidth="1"/>
    <col min="8895" max="8895" width="9.140625" style="749" customWidth="1"/>
    <col min="8896" max="8960" width="9.140625" style="749"/>
    <col min="8961" max="8968" width="14.42578125" style="749" customWidth="1"/>
    <col min="8969" max="9143" width="9.140625" style="749"/>
    <col min="9144" max="9144" width="17.42578125" style="749" bestFit="1" customWidth="1"/>
    <col min="9145" max="9145" width="10" style="749" customWidth="1"/>
    <col min="9146" max="9146" width="11.85546875" style="749" customWidth="1"/>
    <col min="9147" max="9147" width="12.5703125" style="749" customWidth="1"/>
    <col min="9148" max="9148" width="12" style="749" customWidth="1"/>
    <col min="9149" max="9149" width="10.85546875" style="749" customWidth="1"/>
    <col min="9150" max="9150" width="13.28515625" style="749" customWidth="1"/>
    <col min="9151" max="9151" width="9.140625" style="749" customWidth="1"/>
    <col min="9152" max="9216" width="9.140625" style="749"/>
    <col min="9217" max="9224" width="14.42578125" style="749" customWidth="1"/>
    <col min="9225" max="9399" width="9.140625" style="749"/>
    <col min="9400" max="9400" width="17.42578125" style="749" bestFit="1" customWidth="1"/>
    <col min="9401" max="9401" width="10" style="749" customWidth="1"/>
    <col min="9402" max="9402" width="11.85546875" style="749" customWidth="1"/>
    <col min="9403" max="9403" width="12.5703125" style="749" customWidth="1"/>
    <col min="9404" max="9404" width="12" style="749" customWidth="1"/>
    <col min="9405" max="9405" width="10.85546875" style="749" customWidth="1"/>
    <col min="9406" max="9406" width="13.28515625" style="749" customWidth="1"/>
    <col min="9407" max="9407" width="9.140625" style="749" customWidth="1"/>
    <col min="9408" max="9472" width="9.140625" style="749"/>
    <col min="9473" max="9480" width="14.42578125" style="749" customWidth="1"/>
    <col min="9481" max="9655" width="9.140625" style="749"/>
    <col min="9656" max="9656" width="17.42578125" style="749" bestFit="1" customWidth="1"/>
    <col min="9657" max="9657" width="10" style="749" customWidth="1"/>
    <col min="9658" max="9658" width="11.85546875" style="749" customWidth="1"/>
    <col min="9659" max="9659" width="12.5703125" style="749" customWidth="1"/>
    <col min="9660" max="9660" width="12" style="749" customWidth="1"/>
    <col min="9661" max="9661" width="10.85546875" style="749" customWidth="1"/>
    <col min="9662" max="9662" width="13.28515625" style="749" customWidth="1"/>
    <col min="9663" max="9663" width="9.140625" style="749" customWidth="1"/>
    <col min="9664" max="9728" width="9.140625" style="749"/>
    <col min="9729" max="9736" width="14.42578125" style="749" customWidth="1"/>
    <col min="9737" max="9911" width="9.140625" style="749"/>
    <col min="9912" max="9912" width="17.42578125" style="749" bestFit="1" customWidth="1"/>
    <col min="9913" max="9913" width="10" style="749" customWidth="1"/>
    <col min="9914" max="9914" width="11.85546875" style="749" customWidth="1"/>
    <col min="9915" max="9915" width="12.5703125" style="749" customWidth="1"/>
    <col min="9916" max="9916" width="12" style="749" customWidth="1"/>
    <col min="9917" max="9917" width="10.85546875" style="749" customWidth="1"/>
    <col min="9918" max="9918" width="13.28515625" style="749" customWidth="1"/>
    <col min="9919" max="9919" width="9.140625" style="749" customWidth="1"/>
    <col min="9920" max="9984" width="9.140625" style="749"/>
    <col min="9985" max="9992" width="14.42578125" style="749" customWidth="1"/>
    <col min="9993" max="10167" width="9.140625" style="749"/>
    <col min="10168" max="10168" width="17.42578125" style="749" bestFit="1" customWidth="1"/>
    <col min="10169" max="10169" width="10" style="749" customWidth="1"/>
    <col min="10170" max="10170" width="11.85546875" style="749" customWidth="1"/>
    <col min="10171" max="10171" width="12.5703125" style="749" customWidth="1"/>
    <col min="10172" max="10172" width="12" style="749" customWidth="1"/>
    <col min="10173" max="10173" width="10.85546875" style="749" customWidth="1"/>
    <col min="10174" max="10174" width="13.28515625" style="749" customWidth="1"/>
    <col min="10175" max="10175" width="9.140625" style="749" customWidth="1"/>
    <col min="10176" max="10240" width="9.140625" style="749"/>
    <col min="10241" max="10248" width="14.42578125" style="749" customWidth="1"/>
    <col min="10249" max="10423" width="9.140625" style="749"/>
    <col min="10424" max="10424" width="17.42578125" style="749" bestFit="1" customWidth="1"/>
    <col min="10425" max="10425" width="10" style="749" customWidth="1"/>
    <col min="10426" max="10426" width="11.85546875" style="749" customWidth="1"/>
    <col min="10427" max="10427" width="12.5703125" style="749" customWidth="1"/>
    <col min="10428" max="10428" width="12" style="749" customWidth="1"/>
    <col min="10429" max="10429" width="10.85546875" style="749" customWidth="1"/>
    <col min="10430" max="10430" width="13.28515625" style="749" customWidth="1"/>
    <col min="10431" max="10431" width="9.140625" style="749" customWidth="1"/>
    <col min="10432" max="10496" width="9.140625" style="749"/>
    <col min="10497" max="10504" width="14.42578125" style="749" customWidth="1"/>
    <col min="10505" max="10679" width="9.140625" style="749"/>
    <col min="10680" max="10680" width="17.42578125" style="749" bestFit="1" customWidth="1"/>
    <col min="10681" max="10681" width="10" style="749" customWidth="1"/>
    <col min="10682" max="10682" width="11.85546875" style="749" customWidth="1"/>
    <col min="10683" max="10683" width="12.5703125" style="749" customWidth="1"/>
    <col min="10684" max="10684" width="12" style="749" customWidth="1"/>
    <col min="10685" max="10685" width="10.85546875" style="749" customWidth="1"/>
    <col min="10686" max="10686" width="13.28515625" style="749" customWidth="1"/>
    <col min="10687" max="10687" width="9.140625" style="749" customWidth="1"/>
    <col min="10688" max="10752" width="9.140625" style="749"/>
    <col min="10753" max="10760" width="14.42578125" style="749" customWidth="1"/>
    <col min="10761" max="10935" width="9.140625" style="749"/>
    <col min="10936" max="10936" width="17.42578125" style="749" bestFit="1" customWidth="1"/>
    <col min="10937" max="10937" width="10" style="749" customWidth="1"/>
    <col min="10938" max="10938" width="11.85546875" style="749" customWidth="1"/>
    <col min="10939" max="10939" width="12.5703125" style="749" customWidth="1"/>
    <col min="10940" max="10940" width="12" style="749" customWidth="1"/>
    <col min="10941" max="10941" width="10.85546875" style="749" customWidth="1"/>
    <col min="10942" max="10942" width="13.28515625" style="749" customWidth="1"/>
    <col min="10943" max="10943" width="9.140625" style="749" customWidth="1"/>
    <col min="10944" max="11008" width="9.140625" style="749"/>
    <col min="11009" max="11016" width="14.42578125" style="749" customWidth="1"/>
    <col min="11017" max="11191" width="9.140625" style="749"/>
    <col min="11192" max="11192" width="17.42578125" style="749" bestFit="1" customWidth="1"/>
    <col min="11193" max="11193" width="10" style="749" customWidth="1"/>
    <col min="11194" max="11194" width="11.85546875" style="749" customWidth="1"/>
    <col min="11195" max="11195" width="12.5703125" style="749" customWidth="1"/>
    <col min="11196" max="11196" width="12" style="749" customWidth="1"/>
    <col min="11197" max="11197" width="10.85546875" style="749" customWidth="1"/>
    <col min="11198" max="11198" width="13.28515625" style="749" customWidth="1"/>
    <col min="11199" max="11199" width="9.140625" style="749" customWidth="1"/>
    <col min="11200" max="11264" width="9.140625" style="749"/>
    <col min="11265" max="11272" width="14.42578125" style="749" customWidth="1"/>
    <col min="11273" max="11447" width="9.140625" style="749"/>
    <col min="11448" max="11448" width="17.42578125" style="749" bestFit="1" customWidth="1"/>
    <col min="11449" max="11449" width="10" style="749" customWidth="1"/>
    <col min="11450" max="11450" width="11.85546875" style="749" customWidth="1"/>
    <col min="11451" max="11451" width="12.5703125" style="749" customWidth="1"/>
    <col min="11452" max="11452" width="12" style="749" customWidth="1"/>
    <col min="11453" max="11453" width="10.85546875" style="749" customWidth="1"/>
    <col min="11454" max="11454" width="13.28515625" style="749" customWidth="1"/>
    <col min="11455" max="11455" width="9.140625" style="749" customWidth="1"/>
    <col min="11456" max="11520" width="9.140625" style="749"/>
    <col min="11521" max="11528" width="14.42578125" style="749" customWidth="1"/>
    <col min="11529" max="11703" width="9.140625" style="749"/>
    <col min="11704" max="11704" width="17.42578125" style="749" bestFit="1" customWidth="1"/>
    <col min="11705" max="11705" width="10" style="749" customWidth="1"/>
    <col min="11706" max="11706" width="11.85546875" style="749" customWidth="1"/>
    <col min="11707" max="11707" width="12.5703125" style="749" customWidth="1"/>
    <col min="11708" max="11708" width="12" style="749" customWidth="1"/>
    <col min="11709" max="11709" width="10.85546875" style="749" customWidth="1"/>
    <col min="11710" max="11710" width="13.28515625" style="749" customWidth="1"/>
    <col min="11711" max="11711" width="9.140625" style="749" customWidth="1"/>
    <col min="11712" max="11776" width="9.140625" style="749"/>
    <col min="11777" max="11784" width="14.42578125" style="749" customWidth="1"/>
    <col min="11785" max="11959" width="9.140625" style="749"/>
    <col min="11960" max="11960" width="17.42578125" style="749" bestFit="1" customWidth="1"/>
    <col min="11961" max="11961" width="10" style="749" customWidth="1"/>
    <col min="11962" max="11962" width="11.85546875" style="749" customWidth="1"/>
    <col min="11963" max="11963" width="12.5703125" style="749" customWidth="1"/>
    <col min="11964" max="11964" width="12" style="749" customWidth="1"/>
    <col min="11965" max="11965" width="10.85546875" style="749" customWidth="1"/>
    <col min="11966" max="11966" width="13.28515625" style="749" customWidth="1"/>
    <col min="11967" max="11967" width="9.140625" style="749" customWidth="1"/>
    <col min="11968" max="12032" width="9.140625" style="749"/>
    <col min="12033" max="12040" width="14.42578125" style="749" customWidth="1"/>
    <col min="12041" max="12215" width="9.140625" style="749"/>
    <col min="12216" max="12216" width="17.42578125" style="749" bestFit="1" customWidth="1"/>
    <col min="12217" max="12217" width="10" style="749" customWidth="1"/>
    <col min="12218" max="12218" width="11.85546875" style="749" customWidth="1"/>
    <col min="12219" max="12219" width="12.5703125" style="749" customWidth="1"/>
    <col min="12220" max="12220" width="12" style="749" customWidth="1"/>
    <col min="12221" max="12221" width="10.85546875" style="749" customWidth="1"/>
    <col min="12222" max="12222" width="13.28515625" style="749" customWidth="1"/>
    <col min="12223" max="12223" width="9.140625" style="749" customWidth="1"/>
    <col min="12224" max="12288" width="9.140625" style="749"/>
    <col min="12289" max="12296" width="14.42578125" style="749" customWidth="1"/>
    <col min="12297" max="12471" width="9.140625" style="749"/>
    <col min="12472" max="12472" width="17.42578125" style="749" bestFit="1" customWidth="1"/>
    <col min="12473" max="12473" width="10" style="749" customWidth="1"/>
    <col min="12474" max="12474" width="11.85546875" style="749" customWidth="1"/>
    <col min="12475" max="12475" width="12.5703125" style="749" customWidth="1"/>
    <col min="12476" max="12476" width="12" style="749" customWidth="1"/>
    <col min="12477" max="12477" width="10.85546875" style="749" customWidth="1"/>
    <col min="12478" max="12478" width="13.28515625" style="749" customWidth="1"/>
    <col min="12479" max="12479" width="9.140625" style="749" customWidth="1"/>
    <col min="12480" max="12544" width="9.140625" style="749"/>
    <col min="12545" max="12552" width="14.42578125" style="749" customWidth="1"/>
    <col min="12553" max="12727" width="9.140625" style="749"/>
    <col min="12728" max="12728" width="17.42578125" style="749" bestFit="1" customWidth="1"/>
    <col min="12729" max="12729" width="10" style="749" customWidth="1"/>
    <col min="12730" max="12730" width="11.85546875" style="749" customWidth="1"/>
    <col min="12731" max="12731" width="12.5703125" style="749" customWidth="1"/>
    <col min="12732" max="12732" width="12" style="749" customWidth="1"/>
    <col min="12733" max="12733" width="10.85546875" style="749" customWidth="1"/>
    <col min="12734" max="12734" width="13.28515625" style="749" customWidth="1"/>
    <col min="12735" max="12735" width="9.140625" style="749" customWidth="1"/>
    <col min="12736" max="12800" width="9.140625" style="749"/>
    <col min="12801" max="12808" width="14.42578125" style="749" customWidth="1"/>
    <col min="12809" max="12983" width="9.140625" style="749"/>
    <col min="12984" max="12984" width="17.42578125" style="749" bestFit="1" customWidth="1"/>
    <col min="12985" max="12985" width="10" style="749" customWidth="1"/>
    <col min="12986" max="12986" width="11.85546875" style="749" customWidth="1"/>
    <col min="12987" max="12987" width="12.5703125" style="749" customWidth="1"/>
    <col min="12988" max="12988" width="12" style="749" customWidth="1"/>
    <col min="12989" max="12989" width="10.85546875" style="749" customWidth="1"/>
    <col min="12990" max="12990" width="13.28515625" style="749" customWidth="1"/>
    <col min="12991" max="12991" width="9.140625" style="749" customWidth="1"/>
    <col min="12992" max="13056" width="9.140625" style="749"/>
    <col min="13057" max="13064" width="14.42578125" style="749" customWidth="1"/>
    <col min="13065" max="13239" width="9.140625" style="749"/>
    <col min="13240" max="13240" width="17.42578125" style="749" bestFit="1" customWidth="1"/>
    <col min="13241" max="13241" width="10" style="749" customWidth="1"/>
    <col min="13242" max="13242" width="11.85546875" style="749" customWidth="1"/>
    <col min="13243" max="13243" width="12.5703125" style="749" customWidth="1"/>
    <col min="13244" max="13244" width="12" style="749" customWidth="1"/>
    <col min="13245" max="13245" width="10.85546875" style="749" customWidth="1"/>
    <col min="13246" max="13246" width="13.28515625" style="749" customWidth="1"/>
    <col min="13247" max="13247" width="9.140625" style="749" customWidth="1"/>
    <col min="13248" max="13312" width="9.140625" style="749"/>
    <col min="13313" max="13320" width="14.42578125" style="749" customWidth="1"/>
    <col min="13321" max="13495" width="9.140625" style="749"/>
    <col min="13496" max="13496" width="17.42578125" style="749" bestFit="1" customWidth="1"/>
    <col min="13497" max="13497" width="10" style="749" customWidth="1"/>
    <col min="13498" max="13498" width="11.85546875" style="749" customWidth="1"/>
    <col min="13499" max="13499" width="12.5703125" style="749" customWidth="1"/>
    <col min="13500" max="13500" width="12" style="749" customWidth="1"/>
    <col min="13501" max="13501" width="10.85546875" style="749" customWidth="1"/>
    <col min="13502" max="13502" width="13.28515625" style="749" customWidth="1"/>
    <col min="13503" max="13503" width="9.140625" style="749" customWidth="1"/>
    <col min="13504" max="13568" width="9.140625" style="749"/>
    <col min="13569" max="13576" width="14.42578125" style="749" customWidth="1"/>
    <col min="13577" max="13751" width="9.140625" style="749"/>
    <col min="13752" max="13752" width="17.42578125" style="749" bestFit="1" customWidth="1"/>
    <col min="13753" max="13753" width="10" style="749" customWidth="1"/>
    <col min="13754" max="13754" width="11.85546875" style="749" customWidth="1"/>
    <col min="13755" max="13755" width="12.5703125" style="749" customWidth="1"/>
    <col min="13756" max="13756" width="12" style="749" customWidth="1"/>
    <col min="13757" max="13757" width="10.85546875" style="749" customWidth="1"/>
    <col min="13758" max="13758" width="13.28515625" style="749" customWidth="1"/>
    <col min="13759" max="13759" width="9.140625" style="749" customWidth="1"/>
    <col min="13760" max="13824" width="9.140625" style="749"/>
    <col min="13825" max="13832" width="14.42578125" style="749" customWidth="1"/>
    <col min="13833" max="14007" width="9.140625" style="749"/>
    <col min="14008" max="14008" width="17.42578125" style="749" bestFit="1" customWidth="1"/>
    <col min="14009" max="14009" width="10" style="749" customWidth="1"/>
    <col min="14010" max="14010" width="11.85546875" style="749" customWidth="1"/>
    <col min="14011" max="14011" width="12.5703125" style="749" customWidth="1"/>
    <col min="14012" max="14012" width="12" style="749" customWidth="1"/>
    <col min="14013" max="14013" width="10.85546875" style="749" customWidth="1"/>
    <col min="14014" max="14014" width="13.28515625" style="749" customWidth="1"/>
    <col min="14015" max="14015" width="9.140625" style="749" customWidth="1"/>
    <col min="14016" max="14080" width="9.140625" style="749"/>
    <col min="14081" max="14088" width="14.42578125" style="749" customWidth="1"/>
    <col min="14089" max="14263" width="9.140625" style="749"/>
    <col min="14264" max="14264" width="17.42578125" style="749" bestFit="1" customWidth="1"/>
    <col min="14265" max="14265" width="10" style="749" customWidth="1"/>
    <col min="14266" max="14266" width="11.85546875" style="749" customWidth="1"/>
    <col min="14267" max="14267" width="12.5703125" style="749" customWidth="1"/>
    <col min="14268" max="14268" width="12" style="749" customWidth="1"/>
    <col min="14269" max="14269" width="10.85546875" style="749" customWidth="1"/>
    <col min="14270" max="14270" width="13.28515625" style="749" customWidth="1"/>
    <col min="14271" max="14271" width="9.140625" style="749" customWidth="1"/>
    <col min="14272" max="14336" width="9.140625" style="749"/>
    <col min="14337" max="14344" width="14.42578125" style="749" customWidth="1"/>
    <col min="14345" max="14519" width="9.140625" style="749"/>
    <col min="14520" max="14520" width="17.42578125" style="749" bestFit="1" customWidth="1"/>
    <col min="14521" max="14521" width="10" style="749" customWidth="1"/>
    <col min="14522" max="14522" width="11.85546875" style="749" customWidth="1"/>
    <col min="14523" max="14523" width="12.5703125" style="749" customWidth="1"/>
    <col min="14524" max="14524" width="12" style="749" customWidth="1"/>
    <col min="14525" max="14525" width="10.85546875" style="749" customWidth="1"/>
    <col min="14526" max="14526" width="13.28515625" style="749" customWidth="1"/>
    <col min="14527" max="14527" width="9.140625" style="749" customWidth="1"/>
    <col min="14528" max="14592" width="9.140625" style="749"/>
    <col min="14593" max="14600" width="14.42578125" style="749" customWidth="1"/>
    <col min="14601" max="14775" width="9.140625" style="749"/>
    <col min="14776" max="14776" width="17.42578125" style="749" bestFit="1" customWidth="1"/>
    <col min="14777" max="14777" width="10" style="749" customWidth="1"/>
    <col min="14778" max="14778" width="11.85546875" style="749" customWidth="1"/>
    <col min="14779" max="14779" width="12.5703125" style="749" customWidth="1"/>
    <col min="14780" max="14780" width="12" style="749" customWidth="1"/>
    <col min="14781" max="14781" width="10.85546875" style="749" customWidth="1"/>
    <col min="14782" max="14782" width="13.28515625" style="749" customWidth="1"/>
    <col min="14783" max="14783" width="9.140625" style="749" customWidth="1"/>
    <col min="14784" max="14848" width="9.140625" style="749"/>
    <col min="14849" max="14856" width="14.42578125" style="749" customWidth="1"/>
    <col min="14857" max="15031" width="9.140625" style="749"/>
    <col min="15032" max="15032" width="17.42578125" style="749" bestFit="1" customWidth="1"/>
    <col min="15033" max="15033" width="10" style="749" customWidth="1"/>
    <col min="15034" max="15034" width="11.85546875" style="749" customWidth="1"/>
    <col min="15035" max="15035" width="12.5703125" style="749" customWidth="1"/>
    <col min="15036" max="15036" width="12" style="749" customWidth="1"/>
    <col min="15037" max="15037" width="10.85546875" style="749" customWidth="1"/>
    <col min="15038" max="15038" width="13.28515625" style="749" customWidth="1"/>
    <col min="15039" max="15039" width="9.140625" style="749" customWidth="1"/>
    <col min="15040" max="15104" width="9.140625" style="749"/>
    <col min="15105" max="15112" width="14.42578125" style="749" customWidth="1"/>
    <col min="15113" max="15287" width="9.140625" style="749"/>
    <col min="15288" max="15288" width="17.42578125" style="749" bestFit="1" customWidth="1"/>
    <col min="15289" max="15289" width="10" style="749" customWidth="1"/>
    <col min="15290" max="15290" width="11.85546875" style="749" customWidth="1"/>
    <col min="15291" max="15291" width="12.5703125" style="749" customWidth="1"/>
    <col min="15292" max="15292" width="12" style="749" customWidth="1"/>
    <col min="15293" max="15293" width="10.85546875" style="749" customWidth="1"/>
    <col min="15294" max="15294" width="13.28515625" style="749" customWidth="1"/>
    <col min="15295" max="15295" width="9.140625" style="749" customWidth="1"/>
    <col min="15296" max="15360" width="9.140625" style="749"/>
    <col min="15361" max="15368" width="14.42578125" style="749" customWidth="1"/>
    <col min="15369" max="15543" width="9.140625" style="749"/>
    <col min="15544" max="15544" width="17.42578125" style="749" bestFit="1" customWidth="1"/>
    <col min="15545" max="15545" width="10" style="749" customWidth="1"/>
    <col min="15546" max="15546" width="11.85546875" style="749" customWidth="1"/>
    <col min="15547" max="15547" width="12.5703125" style="749" customWidth="1"/>
    <col min="15548" max="15548" width="12" style="749" customWidth="1"/>
    <col min="15549" max="15549" width="10.85546875" style="749" customWidth="1"/>
    <col min="15550" max="15550" width="13.28515625" style="749" customWidth="1"/>
    <col min="15551" max="15551" width="9.140625" style="749" customWidth="1"/>
    <col min="15552" max="15616" width="9.140625" style="749"/>
    <col min="15617" max="15624" width="14.42578125" style="749" customWidth="1"/>
    <col min="15625" max="15799" width="9.140625" style="749"/>
    <col min="15800" max="15800" width="17.42578125" style="749" bestFit="1" customWidth="1"/>
    <col min="15801" max="15801" width="10" style="749" customWidth="1"/>
    <col min="15802" max="15802" width="11.85546875" style="749" customWidth="1"/>
    <col min="15803" max="15803" width="12.5703125" style="749" customWidth="1"/>
    <col min="15804" max="15804" width="12" style="749" customWidth="1"/>
    <col min="15805" max="15805" width="10.85546875" style="749" customWidth="1"/>
    <col min="15806" max="15806" width="13.28515625" style="749" customWidth="1"/>
    <col min="15807" max="15807" width="9.140625" style="749" customWidth="1"/>
    <col min="15808" max="15872" width="9.140625" style="749"/>
    <col min="15873" max="15880" width="14.42578125" style="749" customWidth="1"/>
    <col min="15881" max="16055" width="9.140625" style="749"/>
    <col min="16056" max="16056" width="17.42578125" style="749" bestFit="1" customWidth="1"/>
    <col min="16057" max="16057" width="10" style="749" customWidth="1"/>
    <col min="16058" max="16058" width="11.85546875" style="749" customWidth="1"/>
    <col min="16059" max="16059" width="12.5703125" style="749" customWidth="1"/>
    <col min="16060" max="16060" width="12" style="749" customWidth="1"/>
    <col min="16061" max="16061" width="10.85546875" style="749" customWidth="1"/>
    <col min="16062" max="16062" width="13.28515625" style="749" customWidth="1"/>
    <col min="16063" max="16063" width="9.140625" style="749" customWidth="1"/>
    <col min="16064" max="16128" width="9.140625" style="749"/>
    <col min="16129" max="16136" width="14.42578125" style="749" customWidth="1"/>
    <col min="16137" max="16311" width="9.140625" style="749"/>
    <col min="16312" max="16312" width="17.42578125" style="749" bestFit="1" customWidth="1"/>
    <col min="16313" max="16313" width="10" style="749" customWidth="1"/>
    <col min="16314" max="16314" width="11.85546875" style="749" customWidth="1"/>
    <col min="16315" max="16315" width="12.5703125" style="749" customWidth="1"/>
    <col min="16316" max="16316" width="12" style="749" customWidth="1"/>
    <col min="16317" max="16317" width="10.85546875" style="749" customWidth="1"/>
    <col min="16318" max="16318" width="13.28515625" style="749" customWidth="1"/>
    <col min="16319" max="16319" width="9.140625" style="749" customWidth="1"/>
    <col min="16320" max="16384" width="9.140625" style="749"/>
  </cols>
  <sheetData>
    <row r="1" spans="1:11">
      <c r="A1" s="3553" t="s">
        <v>747</v>
      </c>
      <c r="B1" s="3553"/>
      <c r="C1" s="3553"/>
      <c r="D1" s="3553"/>
      <c r="E1" s="3553"/>
      <c r="F1" s="3553"/>
      <c r="G1" s="3553"/>
      <c r="H1" s="3553"/>
    </row>
    <row r="2" spans="1:11">
      <c r="A2" s="3554" t="s">
        <v>748</v>
      </c>
      <c r="B2" s="3554"/>
      <c r="C2" s="3554"/>
      <c r="D2" s="3554"/>
      <c r="E2" s="3554"/>
      <c r="F2" s="3554"/>
      <c r="G2" s="3554"/>
      <c r="H2" s="3554"/>
    </row>
    <row r="3" spans="1:11" ht="15.75" thickBot="1">
      <c r="A3" s="3553" t="s">
        <v>749</v>
      </c>
      <c r="B3" s="3553"/>
      <c r="C3" s="3553"/>
      <c r="D3" s="3553"/>
      <c r="E3" s="3553"/>
      <c r="F3" s="3553"/>
      <c r="G3" s="3553"/>
      <c r="H3" s="3553"/>
    </row>
    <row r="4" spans="1:11" ht="15.75" thickTop="1">
      <c r="A4" s="3555" t="s">
        <v>262</v>
      </c>
      <c r="B4" s="3557" t="s">
        <v>261</v>
      </c>
      <c r="C4" s="3559" t="s">
        <v>633</v>
      </c>
      <c r="D4" s="3559"/>
      <c r="E4" s="3559"/>
      <c r="F4" s="3559" t="s">
        <v>506</v>
      </c>
      <c r="G4" s="3559"/>
      <c r="H4" s="3560"/>
    </row>
    <row r="5" spans="1:11" s="753" customFormat="1" ht="25.5">
      <c r="A5" s="3556"/>
      <c r="B5" s="3558"/>
      <c r="C5" s="751" t="s">
        <v>750</v>
      </c>
      <c r="D5" s="751" t="s">
        <v>522</v>
      </c>
      <c r="E5" s="751" t="s">
        <v>751</v>
      </c>
      <c r="F5" s="751" t="s">
        <v>750</v>
      </c>
      <c r="G5" s="751" t="s">
        <v>522</v>
      </c>
      <c r="H5" s="752" t="s">
        <v>751</v>
      </c>
    </row>
    <row r="6" spans="1:11">
      <c r="A6" s="754" t="s">
        <v>752</v>
      </c>
      <c r="B6" s="755" t="s">
        <v>753</v>
      </c>
      <c r="C6" s="756">
        <v>1.8152036146407216</v>
      </c>
      <c r="D6" s="756">
        <v>1.53046809661403</v>
      </c>
      <c r="E6" s="756">
        <v>2.1287209169927723</v>
      </c>
      <c r="F6" s="757" t="s">
        <v>62</v>
      </c>
      <c r="G6" s="757" t="s">
        <v>62</v>
      </c>
      <c r="H6" s="758" t="s">
        <v>62</v>
      </c>
      <c r="I6" s="759"/>
      <c r="J6" s="759"/>
      <c r="K6" s="759"/>
    </row>
    <row r="7" spans="1:11">
      <c r="A7" s="760" t="s">
        <v>754</v>
      </c>
      <c r="B7" s="761" t="s">
        <v>755</v>
      </c>
      <c r="C7" s="762">
        <v>2.150909089241575</v>
      </c>
      <c r="D7" s="762">
        <v>1.8711719609049211</v>
      </c>
      <c r="E7" s="762">
        <v>2.3414949625780075</v>
      </c>
      <c r="F7" s="763">
        <v>18.494094651045529</v>
      </c>
      <c r="G7" s="763">
        <v>22.261415644315363</v>
      </c>
      <c r="H7" s="764">
        <v>9.9953941301906184</v>
      </c>
      <c r="I7" s="759"/>
      <c r="J7" s="759"/>
      <c r="K7" s="759"/>
    </row>
    <row r="8" spans="1:11">
      <c r="A8" s="760" t="s">
        <v>249</v>
      </c>
      <c r="B8" s="761" t="s">
        <v>248</v>
      </c>
      <c r="C8" s="762">
        <v>2.510703811628217</v>
      </c>
      <c r="D8" s="762">
        <v>2.165740552956358</v>
      </c>
      <c r="E8" s="762">
        <v>2.7860719020906561</v>
      </c>
      <c r="F8" s="763">
        <v>16.727565297216145</v>
      </c>
      <c r="G8" s="763">
        <v>15.742465054306408</v>
      </c>
      <c r="H8" s="764">
        <v>18.986884303315591</v>
      </c>
      <c r="I8" s="759"/>
      <c r="J8" s="759"/>
      <c r="K8" s="759"/>
    </row>
    <row r="9" spans="1:11">
      <c r="A9" s="760" t="s">
        <v>247</v>
      </c>
      <c r="B9" s="761" t="s">
        <v>246</v>
      </c>
      <c r="C9" s="762">
        <v>2.4933301839740039</v>
      </c>
      <c r="D9" s="762">
        <v>2.0770994360351995</v>
      </c>
      <c r="E9" s="762">
        <v>2.9886699420669007</v>
      </c>
      <c r="F9" s="763">
        <v>-0.69198236660761836</v>
      </c>
      <c r="G9" s="763">
        <v>-4.0928779211415076</v>
      </c>
      <c r="H9" s="764">
        <v>7.2718166327371279</v>
      </c>
      <c r="I9" s="759"/>
      <c r="J9" s="759"/>
      <c r="K9" s="759"/>
    </row>
    <row r="10" spans="1:11">
      <c r="A10" s="760" t="s">
        <v>245</v>
      </c>
      <c r="B10" s="761" t="s">
        <v>244</v>
      </c>
      <c r="C10" s="762">
        <v>2.560735554670142</v>
      </c>
      <c r="D10" s="762">
        <v>2.0716236475127858</v>
      </c>
      <c r="E10" s="762">
        <v>3.1997851271866677</v>
      </c>
      <c r="F10" s="763">
        <v>2.7034273731328966</v>
      </c>
      <c r="G10" s="763">
        <v>-0.26362669150138629</v>
      </c>
      <c r="H10" s="764">
        <v>7.0638507835282951</v>
      </c>
      <c r="I10" s="759"/>
      <c r="J10" s="759"/>
      <c r="K10" s="759"/>
    </row>
    <row r="11" spans="1:11">
      <c r="A11" s="760" t="s">
        <v>243</v>
      </c>
      <c r="B11" s="761" t="s">
        <v>242</v>
      </c>
      <c r="C11" s="762">
        <v>2.8467064353514226</v>
      </c>
      <c r="D11" s="762">
        <v>2.3948862317271185</v>
      </c>
      <c r="E11" s="762">
        <v>3.321021600239161</v>
      </c>
      <c r="F11" s="763">
        <v>11.167528804750717</v>
      </c>
      <c r="G11" s="763">
        <v>15.604310396941329</v>
      </c>
      <c r="H11" s="764">
        <v>3.7888941986266218</v>
      </c>
      <c r="I11" s="759"/>
      <c r="J11" s="759"/>
      <c r="K11" s="759"/>
    </row>
    <row r="12" spans="1:11">
      <c r="A12" s="760" t="s">
        <v>241</v>
      </c>
      <c r="B12" s="761" t="s">
        <v>240</v>
      </c>
      <c r="C12" s="762">
        <v>2.94451849596997</v>
      </c>
      <c r="D12" s="762">
        <v>2.4311901879933071</v>
      </c>
      <c r="E12" s="762">
        <v>3.588553834597906</v>
      </c>
      <c r="F12" s="763">
        <v>3.4359728633722995</v>
      </c>
      <c r="G12" s="763">
        <v>1.5158948172668403</v>
      </c>
      <c r="H12" s="764">
        <v>8.0557209968004742</v>
      </c>
      <c r="I12" s="759"/>
      <c r="J12" s="759"/>
      <c r="K12" s="759"/>
    </row>
    <row r="13" spans="1:11">
      <c r="A13" s="760" t="s">
        <v>239</v>
      </c>
      <c r="B13" s="761" t="s">
        <v>238</v>
      </c>
      <c r="C13" s="762">
        <v>3.2325499488597358</v>
      </c>
      <c r="D13" s="762">
        <v>2.7001960738047561</v>
      </c>
      <c r="E13" s="762">
        <v>3.8619750360297291</v>
      </c>
      <c r="F13" s="763">
        <v>9.7819542748324153</v>
      </c>
      <c r="G13" s="763">
        <v>11.064781650566189</v>
      </c>
      <c r="H13" s="764">
        <v>7.6192587330227326</v>
      </c>
      <c r="I13" s="759"/>
      <c r="J13" s="759"/>
      <c r="K13" s="759"/>
    </row>
    <row r="14" spans="1:11">
      <c r="A14" s="760" t="s">
        <v>237</v>
      </c>
      <c r="B14" s="761" t="s">
        <v>236</v>
      </c>
      <c r="C14" s="762">
        <v>3.6652335221416963</v>
      </c>
      <c r="D14" s="762">
        <v>3.0622308248814409</v>
      </c>
      <c r="E14" s="762">
        <v>4.3780320127947752</v>
      </c>
      <c r="F14" s="763">
        <v>13.385209204101784</v>
      </c>
      <c r="G14" s="763">
        <v>13.407720816605504</v>
      </c>
      <c r="H14" s="764">
        <v>13.362514567043249</v>
      </c>
      <c r="I14" s="759"/>
      <c r="J14" s="759"/>
      <c r="K14" s="759"/>
    </row>
    <row r="15" spans="1:11">
      <c r="A15" s="760" t="s">
        <v>235</v>
      </c>
      <c r="B15" s="761" t="s">
        <v>234</v>
      </c>
      <c r="C15" s="762">
        <v>4.0471045218031616</v>
      </c>
      <c r="D15" s="762">
        <v>3.3985423931935599</v>
      </c>
      <c r="E15" s="762">
        <v>4.7892653935751968</v>
      </c>
      <c r="F15" s="763">
        <v>10.418735869203985</v>
      </c>
      <c r="G15" s="763">
        <v>10.982567531470806</v>
      </c>
      <c r="H15" s="764">
        <v>9.3931104107643364</v>
      </c>
      <c r="I15" s="759"/>
      <c r="J15" s="759"/>
      <c r="K15" s="759"/>
    </row>
    <row r="16" spans="1:11">
      <c r="A16" s="760" t="s">
        <v>233</v>
      </c>
      <c r="B16" s="761" t="s">
        <v>232</v>
      </c>
      <c r="C16" s="762">
        <v>4.620499841635513</v>
      </c>
      <c r="D16" s="762">
        <v>3.9427962763774569</v>
      </c>
      <c r="E16" s="762">
        <v>5.2968332930375288</v>
      </c>
      <c r="F16" s="763">
        <v>14.168038328223844</v>
      </c>
      <c r="G16" s="763">
        <v>16.01433262312402</v>
      </c>
      <c r="H16" s="764">
        <v>10.598032427754703</v>
      </c>
      <c r="I16" s="759"/>
      <c r="J16" s="759"/>
      <c r="K16" s="759"/>
    </row>
    <row r="17" spans="1:11">
      <c r="A17" s="760" t="s">
        <v>231</v>
      </c>
      <c r="B17" s="761" t="s">
        <v>230</v>
      </c>
      <c r="C17" s="762">
        <v>4.9086774006387053</v>
      </c>
      <c r="D17" s="762">
        <v>4.160995142206966</v>
      </c>
      <c r="E17" s="762">
        <v>5.7440283946170183</v>
      </c>
      <c r="F17" s="763">
        <v>6.2369347230880123</v>
      </c>
      <c r="G17" s="763">
        <v>5.5341146367821921</v>
      </c>
      <c r="H17" s="764">
        <v>8.4426878634694447</v>
      </c>
      <c r="I17" s="759"/>
      <c r="J17" s="759"/>
      <c r="K17" s="759"/>
    </row>
    <row r="18" spans="1:11">
      <c r="A18" s="760" t="s">
        <v>229</v>
      </c>
      <c r="B18" s="761" t="s">
        <v>228</v>
      </c>
      <c r="C18" s="762">
        <v>5.1120338332922675</v>
      </c>
      <c r="D18" s="762">
        <v>4.2033586021517779</v>
      </c>
      <c r="E18" s="762">
        <v>6.3122429480512405</v>
      </c>
      <c r="F18" s="763">
        <v>4.1427948112275885</v>
      </c>
      <c r="G18" s="763">
        <v>1.0181088536994451</v>
      </c>
      <c r="H18" s="764">
        <v>9.8922657479674285</v>
      </c>
      <c r="I18" s="759"/>
      <c r="J18" s="759"/>
      <c r="K18" s="759"/>
    </row>
    <row r="19" spans="1:11">
      <c r="A19" s="760" t="s">
        <v>227</v>
      </c>
      <c r="B19" s="761" t="s">
        <v>226</v>
      </c>
      <c r="C19" s="762">
        <v>5.9220297033930658</v>
      </c>
      <c r="D19" s="762">
        <v>4.9864178205893488</v>
      </c>
      <c r="E19" s="762">
        <v>6.991295952548823</v>
      </c>
      <c r="F19" s="763">
        <v>15.8448847663268</v>
      </c>
      <c r="G19" s="763">
        <v>18.629369810053987</v>
      </c>
      <c r="H19" s="764">
        <v>10.757713384704616</v>
      </c>
      <c r="I19" s="759"/>
      <c r="J19" s="759"/>
      <c r="K19" s="759"/>
    </row>
    <row r="20" spans="1:11">
      <c r="A20" s="760" t="s">
        <v>225</v>
      </c>
      <c r="B20" s="761" t="s">
        <v>224</v>
      </c>
      <c r="C20" s="762">
        <v>6.7079995341385281</v>
      </c>
      <c r="D20" s="762">
        <v>5.7406157088823697</v>
      </c>
      <c r="E20" s="762">
        <v>7.6577508121952951</v>
      </c>
      <c r="F20" s="763">
        <v>13.27196704695919</v>
      </c>
      <c r="G20" s="763">
        <v>15.125043978041177</v>
      </c>
      <c r="H20" s="764">
        <v>9.532636926970639</v>
      </c>
      <c r="I20" s="759"/>
      <c r="J20" s="759"/>
      <c r="K20" s="759"/>
    </row>
    <row r="21" spans="1:11">
      <c r="A21" s="760" t="s">
        <v>223</v>
      </c>
      <c r="B21" s="761" t="s">
        <v>222</v>
      </c>
      <c r="C21" s="762">
        <v>7.4318222954866853</v>
      </c>
      <c r="D21" s="762">
        <v>6.4340206478498736</v>
      </c>
      <c r="E21" s="762">
        <v>8.34784385119214</v>
      </c>
      <c r="F21" s="763">
        <v>10.790441437338501</v>
      </c>
      <c r="G21" s="763">
        <v>12.078929754775402</v>
      </c>
      <c r="H21" s="764">
        <v>9.0116935889039524</v>
      </c>
      <c r="I21" s="759"/>
      <c r="J21" s="759"/>
      <c r="K21" s="759"/>
    </row>
    <row r="22" spans="1:11">
      <c r="A22" s="760" t="s">
        <v>221</v>
      </c>
      <c r="B22" s="761" t="s">
        <v>220</v>
      </c>
      <c r="C22" s="762">
        <v>8.0497289318937799</v>
      </c>
      <c r="D22" s="762">
        <v>6.8139977907312259</v>
      </c>
      <c r="E22" s="762">
        <v>9.4186211248436464</v>
      </c>
      <c r="F22" s="763">
        <v>8.3143354595863457</v>
      </c>
      <c r="G22" s="763">
        <v>5.9057495099636128</v>
      </c>
      <c r="H22" s="764">
        <v>12.826992128016286</v>
      </c>
      <c r="I22" s="759"/>
      <c r="J22" s="759"/>
      <c r="K22" s="759"/>
    </row>
    <row r="23" spans="1:11">
      <c r="A23" s="760" t="s">
        <v>219</v>
      </c>
      <c r="B23" s="761" t="s">
        <v>218</v>
      </c>
      <c r="C23" s="762">
        <v>8.8307336257079285</v>
      </c>
      <c r="D23" s="762">
        <v>7.5608080211349984</v>
      </c>
      <c r="E23" s="762">
        <v>10.177483382365986</v>
      </c>
      <c r="F23" s="763">
        <v>9.7022483666466854</v>
      </c>
      <c r="G23" s="763">
        <v>10.95994236187785</v>
      </c>
      <c r="H23" s="764">
        <v>8.0570419752916393</v>
      </c>
      <c r="I23" s="759"/>
      <c r="J23" s="759"/>
      <c r="K23" s="759"/>
    </row>
    <row r="24" spans="1:11">
      <c r="A24" s="760" t="s">
        <v>217</v>
      </c>
      <c r="B24" s="761" t="s">
        <v>216</v>
      </c>
      <c r="C24" s="762">
        <v>9.6972296615982732</v>
      </c>
      <c r="D24" s="762">
        <v>8.3146325321549259</v>
      </c>
      <c r="E24" s="762">
        <v>11.123691353726786</v>
      </c>
      <c r="F24" s="763">
        <v>9.812276902655185</v>
      </c>
      <c r="G24" s="763">
        <v>9.9701580692531024</v>
      </c>
      <c r="H24" s="764">
        <v>9.2970721327852601</v>
      </c>
      <c r="I24" s="759"/>
      <c r="J24" s="759"/>
      <c r="K24" s="759"/>
    </row>
    <row r="25" spans="1:11">
      <c r="A25" s="760" t="s">
        <v>215</v>
      </c>
      <c r="B25" s="761" t="s">
        <v>214</v>
      </c>
      <c r="C25" s="762">
        <v>11.738862305732523</v>
      </c>
      <c r="D25" s="762">
        <v>10.353289547975589</v>
      </c>
      <c r="E25" s="762">
        <v>12.769117225136839</v>
      </c>
      <c r="F25" s="763">
        <v>21.053772215164329</v>
      </c>
      <c r="G25" s="763">
        <v>24.518906974380755</v>
      </c>
      <c r="H25" s="764">
        <v>14.792084921151513</v>
      </c>
      <c r="I25" s="759"/>
      <c r="J25" s="759"/>
      <c r="K25" s="759"/>
    </row>
    <row r="26" spans="1:11">
      <c r="A26" s="760" t="s">
        <v>213</v>
      </c>
      <c r="B26" s="761" t="s">
        <v>212</v>
      </c>
      <c r="C26" s="762">
        <v>12.779297806795995</v>
      </c>
      <c r="D26" s="762">
        <v>11.006373450371507</v>
      </c>
      <c r="E26" s="762">
        <v>14.492991346808942</v>
      </c>
      <c r="F26" s="763">
        <v>8.8631715234907205</v>
      </c>
      <c r="G26" s="763">
        <v>6.307984523852312</v>
      </c>
      <c r="H26" s="764">
        <v>13.500339070257297</v>
      </c>
      <c r="I26" s="759"/>
      <c r="J26" s="759"/>
      <c r="K26" s="759"/>
    </row>
    <row r="27" spans="1:11">
      <c r="A27" s="760" t="s">
        <v>211</v>
      </c>
      <c r="B27" s="761" t="s">
        <v>210</v>
      </c>
      <c r="C27" s="762">
        <v>13.923031599651644</v>
      </c>
      <c r="D27" s="762">
        <v>12.007580315024748</v>
      </c>
      <c r="E27" s="762">
        <v>15.800168206935405</v>
      </c>
      <c r="F27" s="763">
        <v>8.94989544924303</v>
      </c>
      <c r="G27" s="763">
        <v>9.0966099702844758</v>
      </c>
      <c r="H27" s="764">
        <v>9.0193723907402727</v>
      </c>
      <c r="I27" s="759"/>
      <c r="J27" s="759"/>
      <c r="K27" s="759"/>
    </row>
    <row r="28" spans="1:11">
      <c r="A28" s="760" t="s">
        <v>209</v>
      </c>
      <c r="B28" s="761" t="s">
        <v>208</v>
      </c>
      <c r="C28" s="762">
        <v>14.989224767110773</v>
      </c>
      <c r="D28" s="762">
        <v>12.889307846819314</v>
      </c>
      <c r="E28" s="762">
        <v>17.055334859958442</v>
      </c>
      <c r="F28" s="763">
        <v>7.6577659098741435</v>
      </c>
      <c r="G28" s="763">
        <v>7.3430908531279186</v>
      </c>
      <c r="H28" s="764">
        <v>7.9440081686731077</v>
      </c>
      <c r="I28" s="759"/>
      <c r="J28" s="759"/>
      <c r="K28" s="759"/>
    </row>
    <row r="29" spans="1:11">
      <c r="A29" s="760" t="s">
        <v>207</v>
      </c>
      <c r="B29" s="761" t="s">
        <v>206</v>
      </c>
      <c r="C29" s="762">
        <v>16.20852572864829</v>
      </c>
      <c r="D29" s="762">
        <v>14.039821629412652</v>
      </c>
      <c r="E29" s="762">
        <v>18.1941958717331</v>
      </c>
      <c r="F29" s="763">
        <v>8.1345164975636237</v>
      </c>
      <c r="G29" s="763">
        <v>8.9261098909763916</v>
      </c>
      <c r="H29" s="764">
        <v>6.677447385969586</v>
      </c>
      <c r="I29" s="759"/>
      <c r="J29" s="759"/>
      <c r="K29" s="759"/>
    </row>
    <row r="30" spans="1:11">
      <c r="A30" s="760" t="s">
        <v>205</v>
      </c>
      <c r="B30" s="761" t="s">
        <v>204</v>
      </c>
      <c r="C30" s="762">
        <v>17.519956316309109</v>
      </c>
      <c r="D30" s="762">
        <v>15.188842784515847</v>
      </c>
      <c r="E30" s="762">
        <v>19.651247724461058</v>
      </c>
      <c r="F30" s="763">
        <v>8.090992417298537</v>
      </c>
      <c r="G30" s="763">
        <v>8.1840153346112174</v>
      </c>
      <c r="H30" s="764">
        <v>8.0083333333333258</v>
      </c>
      <c r="I30" s="759"/>
      <c r="J30" s="759"/>
      <c r="K30" s="759"/>
    </row>
    <row r="31" spans="1:11">
      <c r="A31" s="760" t="s">
        <v>203</v>
      </c>
      <c r="B31" s="761" t="s">
        <v>202</v>
      </c>
      <c r="C31" s="762">
        <v>18.978602078073976</v>
      </c>
      <c r="D31" s="762">
        <v>16.369456170971162</v>
      </c>
      <c r="E31" s="762">
        <v>21.423665638965723</v>
      </c>
      <c r="F31" s="763">
        <v>8.3256244218316482</v>
      </c>
      <c r="G31" s="763">
        <v>7.7728988521685665</v>
      </c>
      <c r="H31" s="764">
        <v>9.0193657896766979</v>
      </c>
      <c r="I31" s="759"/>
      <c r="J31" s="759"/>
      <c r="K31" s="759"/>
    </row>
    <row r="32" spans="1:11">
      <c r="A32" s="760" t="s">
        <v>201</v>
      </c>
      <c r="B32" s="761" t="s">
        <v>200</v>
      </c>
      <c r="C32" s="762">
        <v>21.13820816424251</v>
      </c>
      <c r="D32" s="762">
        <v>19.022033521906945</v>
      </c>
      <c r="E32" s="762">
        <v>22.668451873190129</v>
      </c>
      <c r="F32" s="763">
        <v>11.379163108454307</v>
      </c>
      <c r="G32" s="763">
        <v>16.204431736954959</v>
      </c>
      <c r="H32" s="764">
        <v>5.8103326256192815</v>
      </c>
      <c r="I32" s="759"/>
      <c r="J32" s="759"/>
      <c r="K32" s="759"/>
    </row>
    <row r="33" spans="1:11">
      <c r="A33" s="760" t="s">
        <v>199</v>
      </c>
      <c r="B33" s="761" t="s">
        <v>198</v>
      </c>
      <c r="C33" s="762">
        <v>21.855375663776901</v>
      </c>
      <c r="D33" s="762">
        <v>19.109789720107294</v>
      </c>
      <c r="E33" s="762">
        <v>24.271057292891953</v>
      </c>
      <c r="F33" s="763">
        <v>3.3927544565842283</v>
      </c>
      <c r="G33" s="763">
        <v>0.46133973057760613</v>
      </c>
      <c r="H33" s="764">
        <v>7.0697612199852813</v>
      </c>
      <c r="I33" s="759"/>
      <c r="J33" s="759"/>
      <c r="K33" s="759"/>
    </row>
    <row r="34" spans="1:11">
      <c r="A34" s="760" t="s">
        <v>197</v>
      </c>
      <c r="B34" s="761" t="s">
        <v>196</v>
      </c>
      <c r="C34" s="762">
        <v>22.387511247235569</v>
      </c>
      <c r="D34" s="762">
        <v>18.675689059676248</v>
      </c>
      <c r="E34" s="762">
        <v>26.231481898071202</v>
      </c>
      <c r="F34" s="763">
        <v>2.4348041033246801</v>
      </c>
      <c r="G34" s="763">
        <v>-2.2716140093068873</v>
      </c>
      <c r="H34" s="764">
        <v>8.0772113943028643</v>
      </c>
      <c r="I34" s="759"/>
      <c r="J34" s="759"/>
      <c r="K34" s="759"/>
    </row>
    <row r="35" spans="1:11">
      <c r="A35" s="760" t="s">
        <v>195</v>
      </c>
      <c r="B35" s="761" t="s">
        <v>194</v>
      </c>
      <c r="C35" s="762">
        <v>23.034447654536834</v>
      </c>
      <c r="D35" s="762">
        <v>19.35550707506826</v>
      </c>
      <c r="E35" s="762">
        <v>26.786404872159046</v>
      </c>
      <c r="F35" s="763">
        <v>2.8897200772200762</v>
      </c>
      <c r="G35" s="763">
        <v>3.6401227993233505</v>
      </c>
      <c r="H35" s="764">
        <v>2.1154846540662078</v>
      </c>
      <c r="I35" s="759"/>
      <c r="J35" s="759"/>
      <c r="K35" s="759"/>
    </row>
    <row r="36" spans="1:11">
      <c r="A36" s="760" t="s">
        <v>193</v>
      </c>
      <c r="B36" s="761" t="s">
        <v>192</v>
      </c>
      <c r="C36" s="762">
        <v>24.128431975860487</v>
      </c>
      <c r="D36" s="762">
        <v>20.221368230645005</v>
      </c>
      <c r="E36" s="762">
        <v>28.119129719763503</v>
      </c>
      <c r="F36" s="763">
        <v>4.7493403693931384</v>
      </c>
      <c r="G36" s="763">
        <v>4.473461491959867</v>
      </c>
      <c r="H36" s="764">
        <v>4.9753778230599437</v>
      </c>
      <c r="I36" s="759"/>
      <c r="J36" s="759"/>
      <c r="K36" s="759"/>
    </row>
    <row r="37" spans="1:11">
      <c r="A37" s="760" t="s">
        <v>191</v>
      </c>
      <c r="B37" s="761" t="s">
        <v>190</v>
      </c>
      <c r="C37" s="762">
        <v>25.084655308573012</v>
      </c>
      <c r="D37" s="762">
        <v>20.891825584895649</v>
      </c>
      <c r="E37" s="762">
        <v>29.436692737474839</v>
      </c>
      <c r="F37" s="763">
        <v>3.9630562552476931</v>
      </c>
      <c r="G37" s="763">
        <v>3.3155884735562893</v>
      </c>
      <c r="H37" s="764">
        <v>4.6856465005931085</v>
      </c>
      <c r="I37" s="759"/>
      <c r="J37" s="759"/>
      <c r="K37" s="759"/>
    </row>
    <row r="38" spans="1:11">
      <c r="A38" s="760" t="s">
        <v>189</v>
      </c>
      <c r="B38" s="761" t="s">
        <v>188</v>
      </c>
      <c r="C38" s="762">
        <v>26.22320936150615</v>
      </c>
      <c r="D38" s="762">
        <v>21.720244095906914</v>
      </c>
      <c r="E38" s="762">
        <v>30.949843360807307</v>
      </c>
      <c r="F38" s="763">
        <v>4.5388467129704679</v>
      </c>
      <c r="G38" s="763">
        <v>3.9652758330999802</v>
      </c>
      <c r="H38" s="764">
        <v>5.1403553953128949</v>
      </c>
      <c r="I38" s="759"/>
      <c r="J38" s="759"/>
      <c r="K38" s="759"/>
    </row>
    <row r="39" spans="1:11">
      <c r="A39" s="760" t="s">
        <v>187</v>
      </c>
      <c r="B39" s="761" t="s">
        <v>186</v>
      </c>
      <c r="C39" s="762">
        <v>28.311233757514</v>
      </c>
      <c r="D39" s="762">
        <v>23.415693845137593</v>
      </c>
      <c r="E39" s="762">
        <v>33.456093842138543</v>
      </c>
      <c r="F39" s="763">
        <v>7.9625051503914079</v>
      </c>
      <c r="G39" s="763">
        <v>7.8058503474653946</v>
      </c>
      <c r="H39" s="764">
        <v>8.0977808259442838</v>
      </c>
      <c r="I39" s="759"/>
      <c r="J39" s="759"/>
      <c r="K39" s="759"/>
    </row>
    <row r="40" spans="1:11">
      <c r="A40" s="760" t="s">
        <v>185</v>
      </c>
      <c r="B40" s="761" t="s">
        <v>184</v>
      </c>
      <c r="C40" s="762">
        <v>29.981596549207325</v>
      </c>
      <c r="D40" s="762">
        <v>25.054792414297228</v>
      </c>
      <c r="E40" s="762">
        <v>35.095442440403339</v>
      </c>
      <c r="F40" s="763">
        <v>5.9000000000000199</v>
      </c>
      <c r="G40" s="763">
        <v>7</v>
      </c>
      <c r="H40" s="764">
        <v>4.9000000000000199</v>
      </c>
      <c r="I40" s="759"/>
      <c r="J40" s="759"/>
      <c r="K40" s="759"/>
    </row>
    <row r="41" spans="1:11">
      <c r="A41" s="760" t="s">
        <v>183</v>
      </c>
      <c r="B41" s="761" t="s">
        <v>182</v>
      </c>
      <c r="C41" s="762">
        <v>31.991694145990813</v>
      </c>
      <c r="D41" s="762">
        <v>27.396361798810982</v>
      </c>
      <c r="E41" s="762">
        <v>36.534054475615299</v>
      </c>
      <c r="F41" s="763">
        <v>6.7044381491973439</v>
      </c>
      <c r="G41" s="763">
        <v>9.3457943925233593</v>
      </c>
      <c r="H41" s="764">
        <v>4.0991420400381458</v>
      </c>
      <c r="I41" s="759"/>
      <c r="J41" s="759"/>
      <c r="K41" s="759"/>
    </row>
    <row r="42" spans="1:11">
      <c r="A42" s="760" t="s">
        <v>181</v>
      </c>
      <c r="B42" s="761" t="s">
        <v>180</v>
      </c>
      <c r="C42" s="762">
        <v>36.016843805465363</v>
      </c>
      <c r="D42" s="762">
        <v>32.149747649373914</v>
      </c>
      <c r="E42" s="762">
        <v>39.812751672144877</v>
      </c>
      <c r="F42" s="763">
        <v>12.630639531789086</v>
      </c>
      <c r="G42" s="763">
        <v>17.115386301821857</v>
      </c>
      <c r="H42" s="764">
        <v>8.8837703542190951</v>
      </c>
      <c r="I42" s="759"/>
      <c r="J42" s="759"/>
      <c r="K42" s="759"/>
    </row>
    <row r="43" spans="1:11">
      <c r="A43" s="760" t="s">
        <v>179</v>
      </c>
      <c r="B43" s="761" t="s">
        <v>178</v>
      </c>
      <c r="C43" s="762">
        <v>39.465859857974507</v>
      </c>
      <c r="D43" s="762">
        <v>37.024114584803399</v>
      </c>
      <c r="E43" s="762">
        <v>41.759338732193306</v>
      </c>
      <c r="F43" s="763">
        <v>9.6000000000000085</v>
      </c>
      <c r="G43" s="763">
        <v>15.452698136243754</v>
      </c>
      <c r="H43" s="764">
        <v>5.0045618527696689</v>
      </c>
      <c r="I43" s="759"/>
      <c r="J43" s="759"/>
      <c r="K43" s="759"/>
    </row>
    <row r="44" spans="1:11">
      <c r="A44" s="760" t="s">
        <v>177</v>
      </c>
      <c r="B44" s="761" t="s">
        <v>176</v>
      </c>
      <c r="C44" s="762">
        <v>43.238567683111235</v>
      </c>
      <c r="D44" s="762">
        <v>42.488752135912371</v>
      </c>
      <c r="E44" s="762">
        <v>44.041044332227152</v>
      </c>
      <c r="F44" s="763">
        <v>9.6430494983031849</v>
      </c>
      <c r="G44" s="763">
        <v>14.700000000000003</v>
      </c>
      <c r="H44" s="764">
        <v>5.4000000000000057</v>
      </c>
      <c r="I44" s="759"/>
      <c r="J44" s="759"/>
      <c r="K44" s="759"/>
    </row>
    <row r="45" spans="1:11">
      <c r="A45" s="760" t="s">
        <v>175</v>
      </c>
      <c r="B45" s="761" t="s">
        <v>174</v>
      </c>
      <c r="C45" s="762">
        <v>46.833858443367532</v>
      </c>
      <c r="D45" s="762">
        <v>45.703531770067741</v>
      </c>
      <c r="E45" s="762">
        <v>47.962098530525779</v>
      </c>
      <c r="F45" s="763">
        <v>8.3042709975642168</v>
      </c>
      <c r="G45" s="763">
        <v>7.6999999999999886</v>
      </c>
      <c r="H45" s="764">
        <v>9.0000000000000142</v>
      </c>
      <c r="I45" s="759"/>
      <c r="J45" s="759"/>
      <c r="K45" s="759"/>
    </row>
    <row r="46" spans="1:11">
      <c r="A46" s="760" t="s">
        <v>173</v>
      </c>
      <c r="B46" s="761" t="s">
        <v>172</v>
      </c>
      <c r="C46" s="762">
        <v>51.441511737402919</v>
      </c>
      <c r="D46" s="762">
        <v>50.109584828594457</v>
      </c>
      <c r="E46" s="762">
        <v>52.79371608289464</v>
      </c>
      <c r="F46" s="763">
        <v>9.8999999999999915</v>
      </c>
      <c r="G46" s="763">
        <v>9.6000000000000085</v>
      </c>
      <c r="H46" s="764">
        <v>10.000000000000014</v>
      </c>
      <c r="I46" s="759"/>
      <c r="J46" s="759"/>
      <c r="K46" s="759"/>
    </row>
    <row r="47" spans="1:11">
      <c r="A47" s="760" t="s">
        <v>171</v>
      </c>
      <c r="B47" s="761" t="s">
        <v>170</v>
      </c>
      <c r="C47" s="762">
        <v>56.112865307392731</v>
      </c>
      <c r="D47" s="762">
        <v>55.916676902188577</v>
      </c>
      <c r="E47" s="762">
        <v>56.373518124003454</v>
      </c>
      <c r="F47" s="763">
        <v>9.0999999999999943</v>
      </c>
      <c r="G47" s="763">
        <v>11.600000000000009</v>
      </c>
      <c r="H47" s="764">
        <v>6.8000000000000114</v>
      </c>
      <c r="I47" s="759"/>
      <c r="J47" s="759"/>
      <c r="K47" s="759"/>
    </row>
    <row r="48" spans="1:11">
      <c r="A48" s="760" t="s">
        <v>169</v>
      </c>
      <c r="B48" s="761" t="s">
        <v>168</v>
      </c>
      <c r="C48" s="762">
        <v>60.161371734717243</v>
      </c>
      <c r="D48" s="762">
        <v>61.302286486570225</v>
      </c>
      <c r="E48" s="762">
        <v>59.284198288269494</v>
      </c>
      <c r="F48" s="763">
        <v>7.21</v>
      </c>
      <c r="G48" s="763">
        <v>9.6300000000000008</v>
      </c>
      <c r="H48" s="764">
        <v>5.16</v>
      </c>
      <c r="I48" s="759"/>
      <c r="J48" s="759"/>
      <c r="K48" s="759"/>
    </row>
    <row r="49" spans="1:11">
      <c r="A49" s="760" t="s">
        <v>167</v>
      </c>
      <c r="B49" s="761" t="s">
        <v>166</v>
      </c>
      <c r="C49" s="762">
        <v>66.12922632655517</v>
      </c>
      <c r="D49" s="762">
        <v>67.988720652240545</v>
      </c>
      <c r="E49" s="762">
        <v>64.714251837799381</v>
      </c>
      <c r="F49" s="763">
        <v>9.92</v>
      </c>
      <c r="G49" s="763">
        <v>10.91</v>
      </c>
      <c r="H49" s="764">
        <v>9.16</v>
      </c>
      <c r="I49" s="759"/>
      <c r="J49" s="759"/>
      <c r="K49" s="759"/>
    </row>
    <row r="50" spans="1:11">
      <c r="A50" s="760" t="s">
        <v>58</v>
      </c>
      <c r="B50" s="761" t="s">
        <v>165</v>
      </c>
      <c r="C50" s="762">
        <v>69.083142822765012</v>
      </c>
      <c r="D50" s="762">
        <v>69.288297676699571</v>
      </c>
      <c r="E50" s="762">
        <v>68.929333649513865</v>
      </c>
      <c r="F50" s="763">
        <v>4.47</v>
      </c>
      <c r="G50" s="763">
        <v>1.91</v>
      </c>
      <c r="H50" s="764">
        <v>6.51</v>
      </c>
      <c r="I50" s="759"/>
      <c r="J50" s="759"/>
      <c r="K50" s="759"/>
    </row>
    <row r="51" spans="1:11">
      <c r="A51" s="760" t="s">
        <v>164</v>
      </c>
      <c r="B51" s="761" t="s">
        <v>163</v>
      </c>
      <c r="C51" s="762">
        <v>71.946817470821799</v>
      </c>
      <c r="D51" s="762">
        <v>71.188622570955687</v>
      </c>
      <c r="E51" s="762">
        <v>72.551576950438687</v>
      </c>
      <c r="F51" s="763">
        <v>4.1500000000000004</v>
      </c>
      <c r="G51" s="763">
        <v>2.74</v>
      </c>
      <c r="H51" s="764">
        <v>5.26</v>
      </c>
      <c r="I51" s="759"/>
      <c r="J51" s="759"/>
      <c r="K51" s="759"/>
    </row>
    <row r="52" spans="1:11">
      <c r="A52" s="760" t="s">
        <v>59</v>
      </c>
      <c r="B52" s="761" t="s">
        <v>162</v>
      </c>
      <c r="C52" s="762">
        <v>75.285765852484658</v>
      </c>
      <c r="D52" s="762">
        <v>73.389321400110347</v>
      </c>
      <c r="E52" s="762">
        <v>76.802229072800571</v>
      </c>
      <c r="F52" s="763">
        <v>4.6399999999999997</v>
      </c>
      <c r="G52" s="763">
        <v>3.09</v>
      </c>
      <c r="H52" s="764">
        <v>5.86</v>
      </c>
      <c r="I52" s="759"/>
      <c r="J52" s="759"/>
      <c r="K52" s="759"/>
    </row>
    <row r="53" spans="1:11">
      <c r="A53" s="765" t="s">
        <v>60</v>
      </c>
      <c r="B53" s="761" t="s">
        <v>65</v>
      </c>
      <c r="C53" s="762">
        <v>79.918180724341241</v>
      </c>
      <c r="D53" s="762">
        <v>79.378409857169146</v>
      </c>
      <c r="E53" s="762">
        <v>80.341474982214848</v>
      </c>
      <c r="F53" s="766">
        <v>6.15</v>
      </c>
      <c r="G53" s="766">
        <v>8.16</v>
      </c>
      <c r="H53" s="767">
        <v>4.6100000000000003</v>
      </c>
      <c r="I53" s="759"/>
      <c r="J53" s="759"/>
      <c r="K53" s="759"/>
    </row>
    <row r="54" spans="1:11">
      <c r="A54" s="765" t="s">
        <v>61</v>
      </c>
      <c r="B54" s="761" t="s">
        <v>66</v>
      </c>
      <c r="C54" s="762">
        <v>82.793887618818445</v>
      </c>
      <c r="D54" s="762">
        <v>83.350701894194813</v>
      </c>
      <c r="E54" s="762">
        <v>82.357125918899669</v>
      </c>
      <c r="F54" s="766">
        <v>3.6</v>
      </c>
      <c r="G54" s="766">
        <v>5</v>
      </c>
      <c r="H54" s="767">
        <v>2.5099999999999998</v>
      </c>
      <c r="I54" s="759"/>
      <c r="J54" s="759"/>
      <c r="K54" s="759"/>
    </row>
    <row r="55" spans="1:11">
      <c r="A55" s="765" t="s">
        <v>131</v>
      </c>
      <c r="B55" s="761" t="s">
        <v>161</v>
      </c>
      <c r="C55" s="762">
        <v>88.027914811695339</v>
      </c>
      <c r="D55" s="762">
        <v>88.089253969226988</v>
      </c>
      <c r="E55" s="762">
        <v>87.983163386293569</v>
      </c>
      <c r="F55" s="766">
        <v>6.32</v>
      </c>
      <c r="G55" s="766">
        <v>5.69</v>
      </c>
      <c r="H55" s="767">
        <v>6.83</v>
      </c>
      <c r="I55" s="759"/>
      <c r="J55" s="759"/>
      <c r="K55" s="759"/>
    </row>
    <row r="56" spans="1:11">
      <c r="A56" s="765" t="s">
        <v>142</v>
      </c>
      <c r="B56" s="761" t="s">
        <v>160</v>
      </c>
      <c r="C56" s="762">
        <v>94.838166285645514</v>
      </c>
      <c r="D56" s="762">
        <v>93.925090418684491</v>
      </c>
      <c r="E56" s="762">
        <v>95.565567939293331</v>
      </c>
      <c r="F56" s="766">
        <v>7.74</v>
      </c>
      <c r="G56" s="766">
        <v>6.62</v>
      </c>
      <c r="H56" s="767">
        <v>8.6199999999999992</v>
      </c>
      <c r="I56" s="759"/>
      <c r="J56" s="759"/>
      <c r="K56" s="759"/>
    </row>
    <row r="57" spans="1:11">
      <c r="A57" s="765" t="s">
        <v>149</v>
      </c>
      <c r="B57" s="761" t="s">
        <v>507</v>
      </c>
      <c r="C57" s="762">
        <v>100</v>
      </c>
      <c r="D57" s="762">
        <v>100</v>
      </c>
      <c r="E57" s="762">
        <v>100</v>
      </c>
      <c r="F57" s="766">
        <v>5.44</v>
      </c>
      <c r="G57" s="766">
        <v>6.47</v>
      </c>
      <c r="H57" s="767">
        <v>4.6399999999999997</v>
      </c>
      <c r="I57" s="759"/>
      <c r="J57" s="759"/>
      <c r="K57" s="759"/>
    </row>
    <row r="58" spans="1:11" ht="15.75" thickBot="1">
      <c r="A58" s="768" t="s">
        <v>299</v>
      </c>
      <c r="B58" s="769" t="s">
        <v>508</v>
      </c>
      <c r="C58" s="770">
        <v>104.05724349999998</v>
      </c>
      <c r="D58" s="770">
        <v>104.68948866666665</v>
      </c>
      <c r="E58" s="770">
        <v>103.70983458333332</v>
      </c>
      <c r="F58" s="771">
        <v>4.0599999999999996</v>
      </c>
      <c r="G58" s="771">
        <v>4.6900000000000004</v>
      </c>
      <c r="H58" s="772">
        <v>3.71</v>
      </c>
      <c r="I58" s="759"/>
      <c r="J58" s="759"/>
      <c r="K58" s="759"/>
    </row>
    <row r="59" spans="1:11" ht="15.75" thickTop="1">
      <c r="B59" s="3552" t="s">
        <v>756</v>
      </c>
      <c r="C59" s="3552"/>
      <c r="D59" s="3552"/>
      <c r="E59" s="750"/>
    </row>
    <row r="60" spans="1:11">
      <c r="B60" s="750"/>
      <c r="C60" s="750"/>
      <c r="D60" s="750"/>
      <c r="E60" s="750"/>
    </row>
    <row r="61" spans="1:11">
      <c r="F61" s="773"/>
    </row>
    <row r="63" spans="1:11">
      <c r="D63" s="774"/>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showGridLines="0" view="pageBreakPreview" zoomScaleSheetLayoutView="100" workbookViewId="0">
      <pane xSplit="1" ySplit="4" topLeftCell="B47" activePane="bottomRight" state="frozen"/>
      <selection sqref="A1:K1"/>
      <selection pane="topRight" sqref="A1:K1"/>
      <selection pane="bottomLeft" sqref="A1:K1"/>
      <selection pane="bottomRight" sqref="A1:J1"/>
    </sheetView>
  </sheetViews>
  <sheetFormatPr defaultColWidth="9.140625" defaultRowHeight="15"/>
  <cols>
    <col min="1" max="1" width="9.85546875" style="210" bestFit="1" customWidth="1"/>
    <col min="2" max="2" width="10" style="210" bestFit="1" customWidth="1"/>
    <col min="3" max="3" width="9.28515625" style="210" customWidth="1"/>
    <col min="4" max="4" width="10.28515625" style="210" customWidth="1"/>
    <col min="5" max="5" width="12.5703125" style="210" customWidth="1"/>
    <col min="6" max="6" width="10" style="210" customWidth="1"/>
    <col min="7" max="7" width="11.42578125" style="210" customWidth="1"/>
    <col min="8" max="8" width="10.7109375" style="210" customWidth="1"/>
    <col min="9" max="9" width="13.5703125" style="210" customWidth="1"/>
    <col min="10" max="10" width="15.28515625" style="210" customWidth="1"/>
    <col min="11" max="11" width="9.5703125" style="210" bestFit="1" customWidth="1"/>
    <col min="12" max="16384" width="9.140625" style="210"/>
  </cols>
  <sheetData>
    <row r="1" spans="1:17" ht="18.75">
      <c r="A1" s="3244" t="s">
        <v>757</v>
      </c>
      <c r="B1" s="3571"/>
      <c r="C1" s="3571"/>
      <c r="D1" s="3571"/>
      <c r="E1" s="3571"/>
      <c r="F1" s="3571"/>
      <c r="G1" s="3571"/>
      <c r="H1" s="3571"/>
      <c r="I1" s="3571"/>
      <c r="J1" s="3571"/>
    </row>
    <row r="2" spans="1:17" ht="19.5" thickBot="1">
      <c r="A2" s="3244" t="s">
        <v>758</v>
      </c>
      <c r="B2" s="3571"/>
      <c r="C2" s="3571"/>
      <c r="D2" s="3571"/>
      <c r="E2" s="3571"/>
      <c r="F2" s="3571"/>
      <c r="G2" s="3571"/>
      <c r="H2" s="3571"/>
      <c r="I2" s="3571"/>
      <c r="J2" s="3571"/>
    </row>
    <row r="3" spans="1:17" ht="16.5" customHeight="1" thickTop="1">
      <c r="A3" s="3572" t="s">
        <v>262</v>
      </c>
      <c r="B3" s="3574" t="s">
        <v>119</v>
      </c>
      <c r="C3" s="3576" t="s">
        <v>759</v>
      </c>
      <c r="D3" s="3577"/>
      <c r="E3" s="3577"/>
      <c r="F3" s="3577"/>
      <c r="G3" s="3577"/>
      <c r="H3" s="3578"/>
      <c r="I3" s="3579" t="s">
        <v>760</v>
      </c>
      <c r="J3" s="3580"/>
    </row>
    <row r="4" spans="1:17" ht="24.75" thickBot="1">
      <c r="A4" s="3573"/>
      <c r="B4" s="3575"/>
      <c r="C4" s="775" t="s">
        <v>521</v>
      </c>
      <c r="D4" s="776" t="s">
        <v>506</v>
      </c>
      <c r="E4" s="777" t="s">
        <v>761</v>
      </c>
      <c r="F4" s="777" t="s">
        <v>506</v>
      </c>
      <c r="G4" s="775" t="s">
        <v>762</v>
      </c>
      <c r="H4" s="778" t="s">
        <v>506</v>
      </c>
      <c r="I4" s="779" t="s">
        <v>521</v>
      </c>
      <c r="J4" s="778" t="s">
        <v>506</v>
      </c>
    </row>
    <row r="5" spans="1:17">
      <c r="A5" s="3565" t="s">
        <v>60</v>
      </c>
      <c r="B5" s="780" t="s">
        <v>283</v>
      </c>
      <c r="C5" s="781">
        <v>78.876685745599374</v>
      </c>
      <c r="D5" s="782">
        <v>6.95</v>
      </c>
      <c r="E5" s="781">
        <v>78.445662442906695</v>
      </c>
      <c r="F5" s="782">
        <v>8.281204591226782</v>
      </c>
      <c r="G5" s="781">
        <v>79.20958515723899</v>
      </c>
      <c r="H5" s="783">
        <v>6.0716424024705304</v>
      </c>
      <c r="I5" s="784">
        <v>114.2</v>
      </c>
      <c r="J5" s="783">
        <v>8.26</v>
      </c>
      <c r="L5" s="785"/>
      <c r="M5" s="786"/>
      <c r="N5" s="787"/>
      <c r="O5" s="786"/>
      <c r="P5" s="787"/>
      <c r="Q5" s="786"/>
    </row>
    <row r="6" spans="1:17">
      <c r="A6" s="3566"/>
      <c r="B6" s="788" t="s">
        <v>282</v>
      </c>
      <c r="C6" s="781">
        <v>78.607361791681868</v>
      </c>
      <c r="D6" s="789">
        <v>6.16</v>
      </c>
      <c r="E6" s="781">
        <v>78.026334971604328</v>
      </c>
      <c r="F6" s="789">
        <v>6.6099222115764604</v>
      </c>
      <c r="G6" s="781">
        <v>79.102225350886485</v>
      </c>
      <c r="H6" s="790">
        <v>5.8668234842755425</v>
      </c>
      <c r="I6" s="791">
        <v>114.24</v>
      </c>
      <c r="J6" s="790">
        <v>6.4</v>
      </c>
      <c r="L6" s="787"/>
      <c r="M6" s="786"/>
      <c r="N6" s="787"/>
      <c r="O6" s="786"/>
      <c r="P6" s="787"/>
      <c r="Q6" s="786"/>
    </row>
    <row r="7" spans="1:17">
      <c r="A7" s="3566"/>
      <c r="B7" s="788" t="s">
        <v>281</v>
      </c>
      <c r="C7" s="781">
        <v>79.18196215969644</v>
      </c>
      <c r="D7" s="789">
        <v>6.21</v>
      </c>
      <c r="E7" s="781">
        <v>79.862026273521224</v>
      </c>
      <c r="F7" s="789">
        <v>7.8141461892619475</v>
      </c>
      <c r="G7" s="781">
        <v>79.001092960875582</v>
      </c>
      <c r="H7" s="790">
        <v>5.3725164264768068</v>
      </c>
      <c r="I7" s="791">
        <v>115.61</v>
      </c>
      <c r="J7" s="790">
        <v>7.29</v>
      </c>
      <c r="L7" s="787"/>
      <c r="M7" s="786"/>
      <c r="N7" s="787"/>
      <c r="O7" s="786"/>
      <c r="P7" s="787"/>
      <c r="Q7" s="786"/>
    </row>
    <row r="8" spans="1:17">
      <c r="A8" s="3566"/>
      <c r="B8" s="788" t="s">
        <v>280</v>
      </c>
      <c r="C8" s="781">
        <v>79.280800876381619</v>
      </c>
      <c r="D8" s="789">
        <v>5.76</v>
      </c>
      <c r="E8" s="781">
        <v>79.422950523138169</v>
      </c>
      <c r="F8" s="789">
        <v>8.1595430174876071</v>
      </c>
      <c r="G8" s="781">
        <v>79.236259907105435</v>
      </c>
      <c r="H8" s="790">
        <v>4.1898226006029375</v>
      </c>
      <c r="I8" s="791">
        <v>114.5</v>
      </c>
      <c r="J8" s="790">
        <v>7.57</v>
      </c>
      <c r="L8" s="787"/>
      <c r="M8" s="786"/>
      <c r="N8" s="787"/>
      <c r="O8" s="786"/>
      <c r="P8" s="787"/>
      <c r="Q8" s="786"/>
    </row>
    <row r="9" spans="1:17">
      <c r="A9" s="3566"/>
      <c r="B9" s="788" t="s">
        <v>291</v>
      </c>
      <c r="C9" s="781">
        <v>79.52999073721621</v>
      </c>
      <c r="D9" s="789">
        <v>6.55</v>
      </c>
      <c r="E9" s="781">
        <v>79.770618495411213</v>
      </c>
      <c r="F9" s="789">
        <v>10.147983218239091</v>
      </c>
      <c r="G9" s="781">
        <v>79.279254217993369</v>
      </c>
      <c r="H9" s="790">
        <v>4.2187473487250315</v>
      </c>
      <c r="I9" s="791">
        <v>114.38</v>
      </c>
      <c r="J9" s="790">
        <v>8.98</v>
      </c>
      <c r="L9" s="787"/>
      <c r="M9" s="786"/>
      <c r="N9" s="787"/>
      <c r="O9" s="786"/>
      <c r="P9" s="787"/>
      <c r="Q9" s="786"/>
    </row>
    <row r="10" spans="1:17">
      <c r="A10" s="3566"/>
      <c r="B10" s="788" t="s">
        <v>290</v>
      </c>
      <c r="C10" s="781">
        <v>79.700101920230466</v>
      </c>
      <c r="D10" s="789">
        <v>6.82</v>
      </c>
      <c r="E10" s="781">
        <v>80.044241441591765</v>
      </c>
      <c r="F10" s="789">
        <v>10.629511577358414</v>
      </c>
      <c r="G10" s="781">
        <v>79.321311698711924</v>
      </c>
      <c r="H10" s="790">
        <v>4.3675247170346978</v>
      </c>
      <c r="I10" s="791">
        <v>112.84</v>
      </c>
      <c r="J10" s="790">
        <v>7.88</v>
      </c>
      <c r="L10" s="787"/>
      <c r="M10" s="786"/>
      <c r="N10" s="787"/>
      <c r="O10" s="786"/>
      <c r="P10" s="787"/>
      <c r="Q10" s="786"/>
    </row>
    <row r="11" spans="1:17">
      <c r="A11" s="3566"/>
      <c r="B11" s="788" t="s">
        <v>289</v>
      </c>
      <c r="C11" s="781">
        <v>80.125930682712209</v>
      </c>
      <c r="D11" s="789">
        <v>6.87</v>
      </c>
      <c r="E11" s="781">
        <v>79.339771632624633</v>
      </c>
      <c r="F11" s="789">
        <v>10.127481391458915</v>
      </c>
      <c r="G11" s="781">
        <v>80.466041727775419</v>
      </c>
      <c r="H11" s="790">
        <v>4.7679331365256985</v>
      </c>
      <c r="I11" s="791">
        <v>111.69</v>
      </c>
      <c r="J11" s="790">
        <v>7.13</v>
      </c>
      <c r="L11" s="787"/>
      <c r="M11" s="786"/>
      <c r="N11" s="787"/>
      <c r="O11" s="786"/>
      <c r="P11" s="787"/>
      <c r="Q11" s="786"/>
    </row>
    <row r="12" spans="1:17">
      <c r="A12" s="3566"/>
      <c r="B12" s="788" t="s">
        <v>288</v>
      </c>
      <c r="C12" s="781">
        <v>80.045992464145201</v>
      </c>
      <c r="D12" s="789">
        <v>6.7</v>
      </c>
      <c r="E12" s="781">
        <v>79.225228132526766</v>
      </c>
      <c r="F12" s="789">
        <v>9.6008080941433178</v>
      </c>
      <c r="G12" s="781">
        <v>80.479384438629168</v>
      </c>
      <c r="H12" s="790">
        <v>4.8176604097656792</v>
      </c>
      <c r="I12" s="792">
        <v>111.72</v>
      </c>
      <c r="J12" s="790">
        <v>6.57</v>
      </c>
      <c r="L12" s="787"/>
      <c r="M12" s="786"/>
      <c r="N12" s="787"/>
      <c r="O12" s="786"/>
      <c r="P12" s="787"/>
      <c r="Q12" s="786"/>
    </row>
    <row r="13" spans="1:17">
      <c r="A13" s="3566"/>
      <c r="B13" s="788" t="s">
        <v>287</v>
      </c>
      <c r="C13" s="781">
        <v>80.357572402098072</v>
      </c>
      <c r="D13" s="789">
        <v>6.74</v>
      </c>
      <c r="E13" s="781">
        <v>80.397552647373814</v>
      </c>
      <c r="F13" s="789">
        <v>9.9991955181804428</v>
      </c>
      <c r="G13" s="781">
        <v>80.302181580264815</v>
      </c>
      <c r="H13" s="790">
        <v>4.6234449841488328</v>
      </c>
      <c r="I13" s="792">
        <v>113</v>
      </c>
      <c r="J13" s="790">
        <v>7.77</v>
      </c>
      <c r="L13" s="787"/>
      <c r="M13" s="786"/>
      <c r="N13" s="787"/>
      <c r="O13" s="786"/>
      <c r="P13" s="787"/>
      <c r="Q13" s="786"/>
    </row>
    <row r="14" spans="1:17">
      <c r="A14" s="3566"/>
      <c r="B14" s="788" t="s">
        <v>286</v>
      </c>
      <c r="C14" s="781">
        <v>80.856969944980463</v>
      </c>
      <c r="D14" s="789">
        <v>5.83</v>
      </c>
      <c r="E14" s="781">
        <v>81.012115368797552</v>
      </c>
      <c r="F14" s="789">
        <v>8.8664637457847704</v>
      </c>
      <c r="G14" s="781">
        <v>80.753032419548333</v>
      </c>
      <c r="H14" s="790">
        <v>3.8634656954101416</v>
      </c>
      <c r="I14" s="792">
        <v>112.38</v>
      </c>
      <c r="J14" s="790">
        <v>5.16</v>
      </c>
      <c r="L14" s="787"/>
      <c r="M14" s="786"/>
      <c r="N14" s="787"/>
      <c r="O14" s="786"/>
      <c r="P14" s="787"/>
      <c r="Q14" s="786"/>
    </row>
    <row r="15" spans="1:17">
      <c r="A15" s="3566"/>
      <c r="B15" s="788" t="s">
        <v>285</v>
      </c>
      <c r="C15" s="781">
        <v>80.794417234100266</v>
      </c>
      <c r="D15" s="789">
        <v>4.54</v>
      </c>
      <c r="E15" s="781">
        <v>80.653655528924247</v>
      </c>
      <c r="F15" s="789">
        <v>5.3268725442143818</v>
      </c>
      <c r="G15" s="781">
        <v>80.949563055406486</v>
      </c>
      <c r="H15" s="790">
        <v>4.0238321060628692</v>
      </c>
      <c r="I15" s="792">
        <v>112.21762</v>
      </c>
      <c r="J15" s="790">
        <v>3.9638499999999999</v>
      </c>
      <c r="L15" s="787"/>
      <c r="M15" s="786"/>
      <c r="N15" s="787"/>
      <c r="O15" s="786"/>
      <c r="P15" s="787"/>
      <c r="Q15" s="786"/>
    </row>
    <row r="16" spans="1:17" ht="15.75" thickBot="1">
      <c r="A16" s="3566"/>
      <c r="B16" s="793" t="s">
        <v>284</v>
      </c>
      <c r="C16" s="794">
        <v>81.640765731934579</v>
      </c>
      <c r="D16" s="795">
        <v>4.78</v>
      </c>
      <c r="E16" s="796">
        <v>82.643246265639291</v>
      </c>
      <c r="F16" s="795">
        <v>5.6515574102755011</v>
      </c>
      <c r="G16" s="794">
        <v>81.125026080073951</v>
      </c>
      <c r="H16" s="795">
        <v>4.1978314189271089</v>
      </c>
      <c r="I16" s="797">
        <v>115.496</v>
      </c>
      <c r="J16" s="795">
        <v>5.5999470000000002</v>
      </c>
      <c r="L16" s="787"/>
      <c r="M16" s="786"/>
      <c r="N16" s="787"/>
      <c r="O16" s="786"/>
      <c r="P16" s="787"/>
      <c r="Q16" s="786"/>
    </row>
    <row r="17" spans="1:17">
      <c r="A17" s="3567" t="s">
        <v>61</v>
      </c>
      <c r="B17" s="798" t="s">
        <v>283</v>
      </c>
      <c r="C17" s="781">
        <v>81.633105589182819</v>
      </c>
      <c r="D17" s="789">
        <v>3.49</v>
      </c>
      <c r="E17" s="781">
        <v>82.747747078651898</v>
      </c>
      <c r="F17" s="789">
        <v>5.4841587179868441</v>
      </c>
      <c r="G17" s="781">
        <v>80.947755477928126</v>
      </c>
      <c r="H17" s="790">
        <v>2.1943939199261138</v>
      </c>
      <c r="I17" s="791">
        <v>122.57</v>
      </c>
      <c r="J17" s="790">
        <v>7.33</v>
      </c>
      <c r="K17" s="622"/>
      <c r="L17" s="787"/>
      <c r="M17" s="786"/>
      <c r="N17" s="787"/>
      <c r="O17" s="786"/>
      <c r="P17" s="787"/>
      <c r="Q17" s="786"/>
    </row>
    <row r="18" spans="1:17">
      <c r="A18" s="3568"/>
      <c r="B18" s="799" t="s">
        <v>282</v>
      </c>
      <c r="C18" s="781">
        <v>82.159403796540587</v>
      </c>
      <c r="D18" s="789">
        <v>4.5199999999999996</v>
      </c>
      <c r="E18" s="781">
        <v>84.025371350902148</v>
      </c>
      <c r="F18" s="789">
        <v>7.688476437450305</v>
      </c>
      <c r="G18" s="781">
        <v>81.088313350287535</v>
      </c>
      <c r="H18" s="790">
        <v>2.5107865051723195</v>
      </c>
      <c r="I18" s="792">
        <v>124.29</v>
      </c>
      <c r="J18" s="790">
        <v>8.8000000000000007</v>
      </c>
      <c r="K18" s="622"/>
      <c r="L18" s="787"/>
      <c r="M18" s="786"/>
      <c r="N18" s="787"/>
      <c r="O18" s="786"/>
      <c r="P18" s="787"/>
      <c r="Q18" s="786"/>
    </row>
    <row r="19" spans="1:17">
      <c r="A19" s="3568"/>
      <c r="B19" s="799" t="s">
        <v>281</v>
      </c>
      <c r="C19" s="781">
        <v>82.180614605667259</v>
      </c>
      <c r="D19" s="789">
        <v>3.79</v>
      </c>
      <c r="E19" s="781">
        <v>83.842253536750178</v>
      </c>
      <c r="F19" s="789">
        <v>4.9838796346050458</v>
      </c>
      <c r="G19" s="781">
        <v>81.197122300662357</v>
      </c>
      <c r="H19" s="790">
        <v>2.7797455167795277</v>
      </c>
      <c r="I19" s="792">
        <v>125.15913</v>
      </c>
      <c r="J19" s="790">
        <v>8.2551520000000007</v>
      </c>
      <c r="K19" s="622"/>
      <c r="L19" s="787"/>
      <c r="M19" s="786"/>
      <c r="N19" s="787"/>
      <c r="O19" s="786"/>
      <c r="P19" s="787"/>
      <c r="Q19" s="786"/>
    </row>
    <row r="20" spans="1:17">
      <c r="A20" s="3568"/>
      <c r="B20" s="799" t="s">
        <v>280</v>
      </c>
      <c r="C20" s="781">
        <v>82.488246352111616</v>
      </c>
      <c r="D20" s="789">
        <v>4.05</v>
      </c>
      <c r="E20" s="781">
        <v>84.078529552532316</v>
      </c>
      <c r="F20" s="789">
        <v>5.8617553222702696</v>
      </c>
      <c r="G20" s="781">
        <v>81.500184895447831</v>
      </c>
      <c r="H20" s="790">
        <v>2.8571830510382199</v>
      </c>
      <c r="I20" s="792">
        <v>125.28</v>
      </c>
      <c r="J20" s="790">
        <v>9.41</v>
      </c>
      <c r="K20" s="622"/>
      <c r="L20" s="787"/>
      <c r="M20" s="786"/>
      <c r="N20" s="787"/>
      <c r="O20" s="786"/>
      <c r="P20" s="787"/>
      <c r="Q20" s="786"/>
    </row>
    <row r="21" spans="1:17">
      <c r="A21" s="3568"/>
      <c r="B21" s="799" t="s">
        <v>291</v>
      </c>
      <c r="C21" s="781">
        <v>81.857519488052901</v>
      </c>
      <c r="D21" s="789">
        <v>2.93</v>
      </c>
      <c r="E21" s="781">
        <v>84.574081638213144</v>
      </c>
      <c r="F21" s="789">
        <v>6.0215944584637242</v>
      </c>
      <c r="G21" s="781">
        <v>80.010064042524917</v>
      </c>
      <c r="H21" s="790">
        <v>0.92181722916066633</v>
      </c>
      <c r="I21" s="792">
        <v>122.91</v>
      </c>
      <c r="J21" s="790">
        <v>7.46</v>
      </c>
      <c r="K21" s="622"/>
      <c r="L21" s="787"/>
      <c r="M21" s="786"/>
      <c r="N21" s="787"/>
      <c r="O21" s="786"/>
      <c r="P21" s="787"/>
      <c r="Q21" s="786"/>
    </row>
    <row r="22" spans="1:17">
      <c r="A22" s="3568"/>
      <c r="B22" s="799" t="s">
        <v>290</v>
      </c>
      <c r="C22" s="781">
        <v>82.350056886528918</v>
      </c>
      <c r="D22" s="789">
        <v>3.56</v>
      </c>
      <c r="E22" s="781">
        <v>84.137920543140453</v>
      </c>
      <c r="F22" s="789">
        <v>5.1142705931392527</v>
      </c>
      <c r="G22" s="781">
        <v>81.497289323653476</v>
      </c>
      <c r="H22" s="790">
        <v>2.743244631665462</v>
      </c>
      <c r="I22" s="791">
        <v>119.81252000000001</v>
      </c>
      <c r="J22" s="790">
        <v>6.1791387000000002</v>
      </c>
      <c r="K22" s="622"/>
      <c r="L22" s="787"/>
      <c r="M22" s="786"/>
      <c r="N22" s="787"/>
      <c r="O22" s="786"/>
      <c r="P22" s="787"/>
      <c r="Q22" s="786"/>
    </row>
    <row r="23" spans="1:17">
      <c r="A23" s="3568"/>
      <c r="B23" s="799" t="s">
        <v>289</v>
      </c>
      <c r="C23" s="781">
        <v>82.287000872455366</v>
      </c>
      <c r="D23" s="789">
        <v>2.7</v>
      </c>
      <c r="E23" s="781">
        <v>81.60484101993201</v>
      </c>
      <c r="F23" s="789">
        <v>2.8548977904745811</v>
      </c>
      <c r="G23" s="781">
        <v>82.552116134402539</v>
      </c>
      <c r="H23" s="790">
        <v>2.5924903994712736</v>
      </c>
      <c r="I23" s="791">
        <v>118.53216999999999</v>
      </c>
      <c r="J23" s="790">
        <v>6.1231255999999998</v>
      </c>
      <c r="K23" s="622"/>
      <c r="L23" s="787"/>
      <c r="M23" s="786"/>
      <c r="N23" s="787"/>
      <c r="O23" s="786"/>
      <c r="P23" s="787"/>
      <c r="Q23" s="786"/>
    </row>
    <row r="24" spans="1:17">
      <c r="A24" s="3568"/>
      <c r="B24" s="799" t="s">
        <v>288</v>
      </c>
      <c r="C24" s="781">
        <v>82.46760554810902</v>
      </c>
      <c r="D24" s="789">
        <v>3.03</v>
      </c>
      <c r="E24" s="781">
        <v>82.169687613295579</v>
      </c>
      <c r="F24" s="789">
        <v>3.7165680051351586</v>
      </c>
      <c r="G24" s="781">
        <v>82.546783661700957</v>
      </c>
      <c r="H24" s="790">
        <v>2.5688556609777748</v>
      </c>
      <c r="I24" s="792">
        <v>118.75336</v>
      </c>
      <c r="J24" s="800">
        <v>6.2994669999999999</v>
      </c>
      <c r="K24" s="622"/>
      <c r="L24" s="787"/>
      <c r="M24" s="786"/>
      <c r="N24" s="787"/>
      <c r="O24" s="786"/>
      <c r="P24" s="787"/>
      <c r="Q24" s="786"/>
    </row>
    <row r="25" spans="1:17">
      <c r="A25" s="3568"/>
      <c r="B25" s="799" t="s">
        <v>287</v>
      </c>
      <c r="C25" s="781">
        <v>82.845678223580748</v>
      </c>
      <c r="D25" s="789">
        <v>3.1</v>
      </c>
      <c r="E25" s="781">
        <v>83.059456072211006</v>
      </c>
      <c r="F25" s="789">
        <v>3.3109259388931775</v>
      </c>
      <c r="G25" s="781">
        <v>82.674348999980069</v>
      </c>
      <c r="H25" s="790">
        <v>2.9540510270498714</v>
      </c>
      <c r="I25" s="792">
        <v>119.9481</v>
      </c>
      <c r="J25" s="800">
        <v>6.1449594000000003</v>
      </c>
      <c r="K25" s="622"/>
      <c r="L25" s="787"/>
      <c r="M25" s="786"/>
      <c r="N25" s="787"/>
      <c r="O25" s="786"/>
      <c r="P25" s="787"/>
      <c r="Q25" s="786"/>
    </row>
    <row r="26" spans="1:17">
      <c r="A26" s="3568"/>
      <c r="B26" s="799" t="s">
        <v>286</v>
      </c>
      <c r="C26" s="781">
        <v>83.805305005322936</v>
      </c>
      <c r="D26" s="789">
        <v>3.65</v>
      </c>
      <c r="E26" s="781">
        <v>84.812978925465274</v>
      </c>
      <c r="F26" s="789">
        <v>4.691722391601246</v>
      </c>
      <c r="G26" s="781">
        <v>83.141735856000182</v>
      </c>
      <c r="H26" s="790">
        <v>2.9580355868761075</v>
      </c>
      <c r="I26" s="792">
        <v>121.43</v>
      </c>
      <c r="J26" s="800">
        <v>8.0500000000000007</v>
      </c>
      <c r="K26" s="622"/>
      <c r="L26" s="787"/>
      <c r="M26" s="786"/>
      <c r="N26" s="787"/>
      <c r="O26" s="786"/>
      <c r="P26" s="787"/>
      <c r="Q26" s="786"/>
    </row>
    <row r="27" spans="1:17" ht="15.75" thickBot="1">
      <c r="A27" s="3568"/>
      <c r="B27" s="801" t="s">
        <v>285</v>
      </c>
      <c r="C27" s="781">
        <v>84.183242382034862</v>
      </c>
      <c r="D27" s="789">
        <v>4.1900000000000004</v>
      </c>
      <c r="E27" s="781">
        <v>85.776672396646603</v>
      </c>
      <c r="F27" s="789">
        <v>6.3518718824655309</v>
      </c>
      <c r="G27" s="781">
        <v>83.205023379100993</v>
      </c>
      <c r="H27" s="790">
        <v>2.7862538580359484</v>
      </c>
      <c r="I27" s="792">
        <v>122.31238999999999</v>
      </c>
      <c r="J27" s="800">
        <v>9</v>
      </c>
      <c r="K27" s="622"/>
      <c r="L27" s="787"/>
      <c r="M27" s="786"/>
      <c r="N27" s="787"/>
      <c r="O27" s="786"/>
      <c r="P27" s="787"/>
      <c r="Q27" s="786"/>
    </row>
    <row r="28" spans="1:17" ht="15.75" thickBot="1">
      <c r="A28" s="3569"/>
      <c r="B28" s="802" t="s">
        <v>284</v>
      </c>
      <c r="C28" s="794">
        <v>85.059029890412035</v>
      </c>
      <c r="D28" s="795">
        <v>4.1900000000000004</v>
      </c>
      <c r="E28" s="796">
        <v>87.553870488578639</v>
      </c>
      <c r="F28" s="795">
        <v>5.941954660342347</v>
      </c>
      <c r="G28" s="794">
        <v>83.5895407553881</v>
      </c>
      <c r="H28" s="795">
        <v>3.0379215815370628</v>
      </c>
      <c r="I28" s="797">
        <v>124.98284</v>
      </c>
      <c r="J28" s="795">
        <v>8.2100000000000009</v>
      </c>
      <c r="K28" s="622"/>
      <c r="L28" s="787"/>
      <c r="M28" s="786"/>
      <c r="N28" s="787"/>
      <c r="O28" s="786"/>
      <c r="P28" s="787"/>
      <c r="Q28" s="786"/>
    </row>
    <row r="29" spans="1:17">
      <c r="A29" s="3567" t="s">
        <v>131</v>
      </c>
      <c r="B29" s="798" t="s">
        <v>283</v>
      </c>
      <c r="C29" s="781">
        <v>85.184935260250896</v>
      </c>
      <c r="D29" s="789">
        <v>4.3499999999999996</v>
      </c>
      <c r="E29" s="781">
        <v>85.782169353368516</v>
      </c>
      <c r="F29" s="789">
        <v>3.6670753970285119</v>
      </c>
      <c r="G29" s="781">
        <v>84.839430934985828</v>
      </c>
      <c r="H29" s="790">
        <v>4.8076384997714428</v>
      </c>
      <c r="I29" s="791">
        <v>127.78</v>
      </c>
      <c r="J29" s="790">
        <v>4.25</v>
      </c>
      <c r="K29" s="622"/>
      <c r="L29" s="785"/>
      <c r="M29" s="786"/>
      <c r="N29" s="787"/>
      <c r="O29" s="786"/>
      <c r="P29" s="787"/>
      <c r="Q29" s="786"/>
    </row>
    <row r="30" spans="1:17">
      <c r="A30" s="3568"/>
      <c r="B30" s="799" t="s">
        <v>282</v>
      </c>
      <c r="C30" s="781">
        <v>85.02704280392544</v>
      </c>
      <c r="D30" s="789">
        <v>3.49</v>
      </c>
      <c r="E30" s="781">
        <v>85.490911622005683</v>
      </c>
      <c r="F30" s="789">
        <v>1.7441639918295664</v>
      </c>
      <c r="G30" s="781">
        <v>84.834976428956551</v>
      </c>
      <c r="H30" s="790">
        <v>4.6204723268618011</v>
      </c>
      <c r="I30" s="792">
        <v>128.15</v>
      </c>
      <c r="J30" s="790">
        <v>3.11</v>
      </c>
      <c r="K30" s="622"/>
      <c r="L30" s="785"/>
      <c r="M30" s="786"/>
      <c r="N30" s="787"/>
      <c r="O30" s="786"/>
      <c r="P30" s="787"/>
      <c r="Q30" s="786"/>
    </row>
    <row r="31" spans="1:17">
      <c r="A31" s="3568"/>
      <c r="B31" s="799" t="s">
        <v>281</v>
      </c>
      <c r="C31" s="781">
        <v>85.666568233969713</v>
      </c>
      <c r="D31" s="789">
        <v>4.24</v>
      </c>
      <c r="E31" s="781">
        <v>86.703419291115338</v>
      </c>
      <c r="F31" s="789">
        <v>3.4125582670688175</v>
      </c>
      <c r="G31" s="781">
        <v>85.091272462207286</v>
      </c>
      <c r="H31" s="790">
        <v>4.7959213962354568</v>
      </c>
      <c r="I31" s="792">
        <v>129.95624000000001</v>
      </c>
      <c r="J31" s="790">
        <v>3.83</v>
      </c>
      <c r="K31" s="622"/>
      <c r="L31" s="785"/>
      <c r="M31" s="786"/>
      <c r="N31" s="787"/>
      <c r="O31" s="786"/>
      <c r="P31" s="787"/>
      <c r="Q31" s="786"/>
    </row>
    <row r="32" spans="1:17">
      <c r="A32" s="3568"/>
      <c r="B32" s="799" t="s">
        <v>280</v>
      </c>
      <c r="C32" s="781">
        <v>87.472101128428292</v>
      </c>
      <c r="D32" s="803">
        <v>6.04</v>
      </c>
      <c r="E32" s="781">
        <v>88.592448775059765</v>
      </c>
      <c r="F32" s="803">
        <v>5.3686942987117163</v>
      </c>
      <c r="G32" s="781">
        <v>86.790537996688499</v>
      </c>
      <c r="H32" s="804">
        <v>6.4912160727332804</v>
      </c>
      <c r="I32" s="792">
        <v>133.64684</v>
      </c>
      <c r="J32" s="790">
        <v>6.68</v>
      </c>
      <c r="K32" s="622"/>
      <c r="L32" s="785"/>
      <c r="M32" s="786"/>
      <c r="N32" s="787"/>
      <c r="O32" s="786"/>
      <c r="P32" s="787"/>
      <c r="Q32" s="786"/>
    </row>
    <row r="33" spans="1:17">
      <c r="A33" s="3568"/>
      <c r="B33" s="799" t="s">
        <v>291</v>
      </c>
      <c r="C33" s="781">
        <v>87.680212477401426</v>
      </c>
      <c r="D33" s="789">
        <v>7.11</v>
      </c>
      <c r="E33" s="781">
        <v>88.699501436287662</v>
      </c>
      <c r="F33" s="789">
        <v>4.8778771441137678</v>
      </c>
      <c r="G33" s="781">
        <v>86.909809977408642</v>
      </c>
      <c r="H33" s="790">
        <v>8.6235975654469428</v>
      </c>
      <c r="I33" s="792">
        <v>131.78209000000001</v>
      </c>
      <c r="J33" s="790">
        <v>7.2209596999999999</v>
      </c>
      <c r="K33" s="622"/>
      <c r="L33" s="785"/>
      <c r="M33" s="786"/>
      <c r="N33" s="787"/>
      <c r="O33" s="786"/>
      <c r="P33" s="787"/>
      <c r="Q33" s="786"/>
    </row>
    <row r="34" spans="1:17">
      <c r="A34" s="3568"/>
      <c r="B34" s="799" t="s">
        <v>290</v>
      </c>
      <c r="C34" s="781">
        <v>87.201604601785306</v>
      </c>
      <c r="D34" s="789">
        <v>5.65</v>
      </c>
      <c r="E34" s="781">
        <v>87.428021896207554</v>
      </c>
      <c r="F34" s="789">
        <v>3.9103668498440527</v>
      </c>
      <c r="G34" s="781">
        <v>86.886077713392325</v>
      </c>
      <c r="H34" s="790">
        <v>6.6122302158273527</v>
      </c>
      <c r="I34" s="791">
        <v>129.5</v>
      </c>
      <c r="J34" s="790">
        <v>8.08</v>
      </c>
      <c r="K34" s="622"/>
      <c r="L34" s="785"/>
      <c r="M34" s="786"/>
      <c r="N34" s="787"/>
      <c r="O34" s="786"/>
      <c r="P34" s="787"/>
      <c r="Q34" s="786"/>
    </row>
    <row r="35" spans="1:17">
      <c r="A35" s="3568"/>
      <c r="B35" s="799" t="s">
        <v>289</v>
      </c>
      <c r="C35" s="781">
        <v>87.422220750258234</v>
      </c>
      <c r="D35" s="803">
        <v>6.24</v>
      </c>
      <c r="E35" s="781">
        <v>86.441702740287823</v>
      </c>
      <c r="F35" s="803">
        <v>5.9271749811685766</v>
      </c>
      <c r="G35" s="781">
        <v>87.87613467040596</v>
      </c>
      <c r="H35" s="804">
        <v>6.4492817208167139</v>
      </c>
      <c r="I35" s="791">
        <v>130.79031000000001</v>
      </c>
      <c r="J35" s="790">
        <v>10.341620000000001</v>
      </c>
      <c r="K35" s="622"/>
      <c r="L35" s="785"/>
      <c r="M35" s="786"/>
      <c r="N35" s="787"/>
      <c r="O35" s="786"/>
      <c r="P35" s="787"/>
      <c r="Q35" s="786"/>
    </row>
    <row r="36" spans="1:17">
      <c r="A36" s="3568"/>
      <c r="B36" s="799" t="s">
        <v>288</v>
      </c>
      <c r="C36" s="781">
        <v>88.354055087738288</v>
      </c>
      <c r="D36" s="789">
        <v>7.14</v>
      </c>
      <c r="E36" s="781">
        <v>88.409186794893657</v>
      </c>
      <c r="F36" s="789">
        <v>7.5934317907623239</v>
      </c>
      <c r="G36" s="781">
        <v>88.190154772498573</v>
      </c>
      <c r="H36" s="790">
        <v>6.8365729837829576</v>
      </c>
      <c r="I36" s="792">
        <v>134.30000000000001</v>
      </c>
      <c r="J36" s="800">
        <v>13.13</v>
      </c>
      <c r="K36" s="622"/>
      <c r="L36" s="785"/>
      <c r="M36" s="786"/>
      <c r="N36" s="787"/>
      <c r="O36" s="786"/>
      <c r="P36" s="787"/>
      <c r="Q36" s="786"/>
    </row>
    <row r="37" spans="1:17">
      <c r="A37" s="3568"/>
      <c r="B37" s="799" t="s">
        <v>287</v>
      </c>
      <c r="C37" s="781">
        <v>88.872951563540823</v>
      </c>
      <c r="D37" s="789">
        <v>7.28</v>
      </c>
      <c r="E37" s="781">
        <v>89.27575588547549</v>
      </c>
      <c r="F37" s="789">
        <v>7.4841566598511093</v>
      </c>
      <c r="G37" s="781">
        <v>88.574690194509742</v>
      </c>
      <c r="H37" s="790">
        <v>7.1368462720294161</v>
      </c>
      <c r="I37" s="792">
        <v>137.24484000000001</v>
      </c>
      <c r="J37" s="800">
        <v>14.420197999999999</v>
      </c>
      <c r="K37" s="622"/>
      <c r="L37" s="785"/>
      <c r="M37" s="786"/>
      <c r="N37" s="787"/>
      <c r="O37" s="786"/>
      <c r="P37" s="787"/>
      <c r="Q37" s="786"/>
    </row>
    <row r="38" spans="1:17">
      <c r="A38" s="3568"/>
      <c r="B38" s="799" t="s">
        <v>286</v>
      </c>
      <c r="C38" s="781">
        <v>90.399074289639159</v>
      </c>
      <c r="D38" s="789">
        <v>7.87</v>
      </c>
      <c r="E38" s="781">
        <v>90.847105146573824</v>
      </c>
      <c r="F38" s="789">
        <v>7.1146259659284254</v>
      </c>
      <c r="G38" s="781">
        <v>90.10160760731263</v>
      </c>
      <c r="H38" s="790">
        <v>8.3710926644192512</v>
      </c>
      <c r="I38" s="792">
        <v>140.93</v>
      </c>
      <c r="J38" s="800">
        <v>16.059999999999999</v>
      </c>
      <c r="K38" s="622"/>
      <c r="L38" s="785"/>
      <c r="M38" s="786"/>
      <c r="N38" s="787"/>
      <c r="O38" s="786"/>
      <c r="P38" s="787"/>
      <c r="Q38" s="786"/>
    </row>
    <row r="39" spans="1:17" ht="15.75" thickBot="1">
      <c r="A39" s="3568"/>
      <c r="B39" s="801" t="s">
        <v>285</v>
      </c>
      <c r="C39" s="781">
        <v>91.386227715485603</v>
      </c>
      <c r="D39" s="789">
        <v>8.56</v>
      </c>
      <c r="E39" s="781">
        <v>92.12850786693599</v>
      </c>
      <c r="F39" s="789">
        <v>7.4050849640300243</v>
      </c>
      <c r="G39" s="781">
        <v>90.96587987385503</v>
      </c>
      <c r="H39" s="790">
        <v>9.3273893565221471</v>
      </c>
      <c r="I39" s="792">
        <v>140.37593000000001</v>
      </c>
      <c r="J39" s="800">
        <v>14.768359999999999</v>
      </c>
      <c r="K39" s="622"/>
      <c r="L39" s="785"/>
      <c r="M39" s="786"/>
      <c r="N39" s="787"/>
      <c r="O39" s="786"/>
      <c r="P39" s="787"/>
      <c r="Q39" s="786"/>
    </row>
    <row r="40" spans="1:17" ht="15.75" thickBot="1">
      <c r="A40" s="3566"/>
      <c r="B40" s="802" t="s">
        <v>284</v>
      </c>
      <c r="C40" s="794">
        <v>91.935624751242088</v>
      </c>
      <c r="D40" s="795">
        <v>8.08</v>
      </c>
      <c r="E40" s="796">
        <v>93.424335286890866</v>
      </c>
      <c r="F40" s="795">
        <v>6.704974623683853</v>
      </c>
      <c r="G40" s="794">
        <v>91.121105165908958</v>
      </c>
      <c r="H40" s="795">
        <v>9.0101756062529716</v>
      </c>
      <c r="I40" s="797">
        <v>140.91</v>
      </c>
      <c r="J40" s="795">
        <v>12.74</v>
      </c>
      <c r="K40" s="622"/>
      <c r="L40" s="785"/>
      <c r="M40" s="786"/>
      <c r="N40" s="787"/>
      <c r="O40" s="786"/>
      <c r="P40" s="787"/>
      <c r="Q40" s="786"/>
    </row>
    <row r="41" spans="1:17">
      <c r="A41" s="3567" t="s">
        <v>142</v>
      </c>
      <c r="B41" s="798" t="s">
        <v>283</v>
      </c>
      <c r="C41" s="781">
        <v>92.225430759867564</v>
      </c>
      <c r="D41" s="789">
        <v>8.26</v>
      </c>
      <c r="E41" s="781">
        <v>91.534343840795827</v>
      </c>
      <c r="F41" s="789">
        <v>6.7055595944793396</v>
      </c>
      <c r="G41" s="781">
        <v>92.740381607818435</v>
      </c>
      <c r="H41" s="790">
        <v>9.3128284640278594</v>
      </c>
      <c r="I41" s="791">
        <v>143.85</v>
      </c>
      <c r="J41" s="790">
        <v>12.58</v>
      </c>
      <c r="K41" s="622"/>
      <c r="L41" s="787"/>
      <c r="M41" s="786"/>
      <c r="N41" s="787"/>
      <c r="O41" s="786"/>
      <c r="P41" s="787"/>
      <c r="Q41" s="786"/>
    </row>
    <row r="42" spans="1:17">
      <c r="A42" s="3568"/>
      <c r="B42" s="799" t="s">
        <v>282</v>
      </c>
      <c r="C42" s="781">
        <v>92.376673702042226</v>
      </c>
      <c r="D42" s="789">
        <v>8.64</v>
      </c>
      <c r="E42" s="781">
        <v>92.190445480000676</v>
      </c>
      <c r="F42" s="789">
        <v>7.8365451144288585</v>
      </c>
      <c r="G42" s="781">
        <v>92.625540246068852</v>
      </c>
      <c r="H42" s="790">
        <v>9.1831979509493493</v>
      </c>
      <c r="I42" s="792">
        <v>146.1</v>
      </c>
      <c r="J42" s="790">
        <v>14</v>
      </c>
      <c r="K42" s="622"/>
      <c r="L42" s="787"/>
      <c r="M42" s="786"/>
      <c r="N42" s="787"/>
      <c r="O42" s="786"/>
      <c r="P42" s="787"/>
      <c r="Q42" s="786"/>
    </row>
    <row r="43" spans="1:17">
      <c r="A43" s="3568"/>
      <c r="B43" s="799" t="s">
        <v>281</v>
      </c>
      <c r="C43" s="781">
        <v>92.945681911355621</v>
      </c>
      <c r="D43" s="789">
        <v>8.5</v>
      </c>
      <c r="E43" s="781">
        <v>93.164659990507204</v>
      </c>
      <c r="F43" s="789">
        <v>7.4521175199534042</v>
      </c>
      <c r="G43" s="781">
        <v>92.916666088116074</v>
      </c>
      <c r="H43" s="790">
        <v>9.1964703305904578</v>
      </c>
      <c r="I43" s="792">
        <v>147.80000000000001</v>
      </c>
      <c r="J43" s="790">
        <v>13.73</v>
      </c>
      <c r="K43" s="622"/>
      <c r="L43" s="787"/>
      <c r="M43" s="786"/>
      <c r="N43" s="787"/>
      <c r="O43" s="786"/>
      <c r="P43" s="787"/>
      <c r="Q43" s="786"/>
    </row>
    <row r="44" spans="1:17">
      <c r="A44" s="3568"/>
      <c r="B44" s="799" t="s">
        <v>280</v>
      </c>
      <c r="C44" s="781">
        <v>94.539356906706544</v>
      </c>
      <c r="D44" s="803">
        <v>8.08</v>
      </c>
      <c r="E44" s="781">
        <v>94.53547628296468</v>
      </c>
      <c r="F44" s="803">
        <v>6.7082777257851234</v>
      </c>
      <c r="G44" s="781">
        <v>94.601252275964086</v>
      </c>
      <c r="H44" s="804">
        <v>8.9994997836902542</v>
      </c>
      <c r="I44" s="792">
        <v>147.03</v>
      </c>
      <c r="J44" s="790">
        <v>10.02</v>
      </c>
      <c r="K44" s="622"/>
      <c r="L44" s="787"/>
      <c r="M44" s="786"/>
      <c r="N44" s="787"/>
      <c r="O44" s="786"/>
      <c r="P44" s="787"/>
      <c r="Q44" s="786"/>
    </row>
    <row r="45" spans="1:17">
      <c r="A45" s="3568"/>
      <c r="B45" s="799" t="s">
        <v>291</v>
      </c>
      <c r="C45" s="781">
        <v>94.147970808386106</v>
      </c>
      <c r="D45" s="789">
        <v>7.38</v>
      </c>
      <c r="E45" s="781">
        <v>93.190259940632501</v>
      </c>
      <c r="F45" s="789">
        <v>5.0628903563460597</v>
      </c>
      <c r="G45" s="781">
        <v>94.680062123481747</v>
      </c>
      <c r="H45" s="790">
        <v>8.9405927226085424</v>
      </c>
      <c r="I45" s="792">
        <v>143.84</v>
      </c>
      <c r="J45" s="790">
        <v>9.15</v>
      </c>
      <c r="K45" s="622"/>
      <c r="L45" s="787"/>
      <c r="M45" s="786"/>
      <c r="N45" s="787"/>
      <c r="O45" s="786"/>
      <c r="P45" s="787"/>
      <c r="Q45" s="786"/>
    </row>
    <row r="46" spans="1:17">
      <c r="A46" s="3568"/>
      <c r="B46" s="799" t="s">
        <v>290</v>
      </c>
      <c r="C46" s="781">
        <v>93.535812175270109</v>
      </c>
      <c r="D46" s="789">
        <v>7.26</v>
      </c>
      <c r="E46" s="781">
        <v>91.6388542734271</v>
      </c>
      <c r="F46" s="789">
        <v>4.8163418156921693</v>
      </c>
      <c r="G46" s="781">
        <v>94.636469928071762</v>
      </c>
      <c r="H46" s="790">
        <v>8.9201773387047751</v>
      </c>
      <c r="I46" s="791">
        <v>142.21</v>
      </c>
      <c r="J46" s="790">
        <v>9.82</v>
      </c>
      <c r="K46" s="622"/>
      <c r="L46" s="787"/>
      <c r="M46" s="786"/>
      <c r="N46" s="787"/>
      <c r="O46" s="786"/>
      <c r="P46" s="787"/>
      <c r="Q46" s="786"/>
    </row>
    <row r="47" spans="1:17">
      <c r="A47" s="3568"/>
      <c r="B47" s="799" t="s">
        <v>289</v>
      </c>
      <c r="C47" s="781">
        <v>94.311005416035186</v>
      </c>
      <c r="D47" s="803">
        <v>7.88</v>
      </c>
      <c r="E47" s="781">
        <v>91.168356378816853</v>
      </c>
      <c r="F47" s="803">
        <v>5.4680246787018376</v>
      </c>
      <c r="G47" s="781">
        <v>96.23450749829172</v>
      </c>
      <c r="H47" s="804">
        <v>9.5115390079857605</v>
      </c>
      <c r="I47" s="791">
        <v>143.44</v>
      </c>
      <c r="J47" s="790">
        <v>9.67</v>
      </c>
      <c r="K47" s="622"/>
      <c r="L47" s="787"/>
      <c r="M47" s="786"/>
      <c r="N47" s="787"/>
      <c r="O47" s="786"/>
      <c r="P47" s="787"/>
      <c r="Q47" s="786"/>
    </row>
    <row r="48" spans="1:17">
      <c r="A48" s="3568"/>
      <c r="B48" s="799" t="s">
        <v>288</v>
      </c>
      <c r="C48" s="781">
        <v>94.924560749922222</v>
      </c>
      <c r="D48" s="789">
        <v>7.44</v>
      </c>
      <c r="E48" s="781">
        <v>92.774299789188078</v>
      </c>
      <c r="F48" s="789">
        <v>4.93739751777305</v>
      </c>
      <c r="G48" s="781">
        <v>96.24062477367417</v>
      </c>
      <c r="H48" s="790">
        <v>9.1285359708724485</v>
      </c>
      <c r="I48" s="792">
        <v>143.88</v>
      </c>
      <c r="J48" s="800">
        <v>7.0949999999999998</v>
      </c>
      <c r="K48" s="622"/>
      <c r="L48" s="787"/>
      <c r="M48" s="786"/>
      <c r="N48" s="787"/>
      <c r="O48" s="786"/>
      <c r="P48" s="787"/>
      <c r="Q48" s="786"/>
    </row>
    <row r="49" spans="1:17">
      <c r="A49" s="3568"/>
      <c r="B49" s="799" t="s">
        <v>287</v>
      </c>
      <c r="C49" s="781">
        <v>95.771716404113803</v>
      </c>
      <c r="D49" s="789">
        <v>7.76</v>
      </c>
      <c r="E49" s="781">
        <v>94.915137938493856</v>
      </c>
      <c r="F49" s="789">
        <v>6.3168124392614118</v>
      </c>
      <c r="G49" s="781">
        <v>96.309985468480235</v>
      </c>
      <c r="H49" s="790">
        <v>8.7330762963819524</v>
      </c>
      <c r="I49" s="792">
        <v>144.91999999999999</v>
      </c>
      <c r="J49" s="800">
        <v>5.59</v>
      </c>
      <c r="K49" s="622"/>
      <c r="L49" s="787"/>
      <c r="M49" s="786"/>
      <c r="N49" s="787"/>
      <c r="O49" s="786"/>
      <c r="P49" s="787"/>
      <c r="Q49" s="786"/>
    </row>
    <row r="50" spans="1:17">
      <c r="A50" s="3568"/>
      <c r="B50" s="799" t="s">
        <v>286</v>
      </c>
      <c r="C50" s="781">
        <v>97.094408091114047</v>
      </c>
      <c r="D50" s="789">
        <v>7.41</v>
      </c>
      <c r="E50" s="781">
        <v>95.247590612135269</v>
      </c>
      <c r="F50" s="789">
        <v>4.8438367501767203</v>
      </c>
      <c r="G50" s="781">
        <v>98.338799253209856</v>
      </c>
      <c r="H50" s="790">
        <v>9.1421139584957842</v>
      </c>
      <c r="I50" s="792">
        <v>145.6</v>
      </c>
      <c r="J50" s="800">
        <v>3.31</v>
      </c>
      <c r="K50" s="622"/>
      <c r="L50" s="787"/>
      <c r="M50" s="786"/>
      <c r="N50" s="787"/>
      <c r="O50" s="786"/>
      <c r="P50" s="787"/>
      <c r="Q50" s="786"/>
    </row>
    <row r="51" spans="1:17" ht="15.75" thickBot="1">
      <c r="A51" s="3568"/>
      <c r="B51" s="801" t="s">
        <v>285</v>
      </c>
      <c r="C51" s="781">
        <v>97.628064769132564</v>
      </c>
      <c r="D51" s="789">
        <v>6.83</v>
      </c>
      <c r="E51" s="781">
        <v>96.737817177479172</v>
      </c>
      <c r="F51" s="789">
        <v>5.0031303200965169</v>
      </c>
      <c r="G51" s="781">
        <v>98.298371458567615</v>
      </c>
      <c r="H51" s="790">
        <v>8.0607053929239783</v>
      </c>
      <c r="I51" s="792">
        <v>144.72</v>
      </c>
      <c r="J51" s="800">
        <v>3.1</v>
      </c>
      <c r="K51" s="622"/>
      <c r="L51" s="787"/>
      <c r="M51" s="786"/>
      <c r="N51" s="787"/>
      <c r="O51" s="786"/>
      <c r="P51" s="787"/>
      <c r="Q51" s="786"/>
    </row>
    <row r="52" spans="1:17" ht="15.75" thickBot="1">
      <c r="A52" s="3569"/>
      <c r="B52" s="802" t="s">
        <v>284</v>
      </c>
      <c r="C52" s="794">
        <v>98.773971519507498</v>
      </c>
      <c r="D52" s="795">
        <v>7.44</v>
      </c>
      <c r="E52" s="796">
        <v>99.971349993259054</v>
      </c>
      <c r="F52" s="795">
        <v>7.0078258370941597</v>
      </c>
      <c r="G52" s="794">
        <v>98.160085695338182</v>
      </c>
      <c r="H52" s="795">
        <v>7.7248629904268284</v>
      </c>
      <c r="I52" s="797">
        <v>147.91999999999999</v>
      </c>
      <c r="J52" s="795">
        <v>4.9800000000000004</v>
      </c>
      <c r="K52" s="622"/>
      <c r="L52" s="787"/>
      <c r="M52" s="786"/>
      <c r="N52" s="787"/>
      <c r="O52" s="786"/>
      <c r="P52" s="787"/>
      <c r="Q52" s="786"/>
    </row>
    <row r="53" spans="1:17" ht="15" customHeight="1">
      <c r="A53" s="3567" t="s">
        <v>149</v>
      </c>
      <c r="B53" s="798" t="s">
        <v>283</v>
      </c>
      <c r="C53" s="781">
        <v>99.164900000000003</v>
      </c>
      <c r="D53" s="789">
        <v>7.52</v>
      </c>
      <c r="E53" s="781">
        <v>99.676919999999996</v>
      </c>
      <c r="F53" s="789">
        <v>8.8956514216854288</v>
      </c>
      <c r="G53" s="781">
        <v>98.883160000000004</v>
      </c>
      <c r="H53" s="790">
        <v>6.623628548519676</v>
      </c>
      <c r="I53" s="791">
        <v>150.1</v>
      </c>
      <c r="J53" s="790">
        <v>4.34</v>
      </c>
      <c r="K53" s="622"/>
      <c r="L53" s="787"/>
      <c r="M53" s="786"/>
      <c r="N53" s="787"/>
      <c r="O53" s="786"/>
      <c r="P53" s="787"/>
      <c r="Q53" s="786"/>
    </row>
    <row r="54" spans="1:17">
      <c r="A54" s="3568"/>
      <c r="B54" s="799" t="s">
        <v>282</v>
      </c>
      <c r="C54" s="781">
        <v>99.944270000000003</v>
      </c>
      <c r="D54" s="789">
        <v>8.19</v>
      </c>
      <c r="E54" s="781">
        <v>101.19798</v>
      </c>
      <c r="F54" s="789">
        <v>9.7705727237790398</v>
      </c>
      <c r="G54" s="781">
        <v>99.254409999999993</v>
      </c>
      <c r="H54" s="790">
        <v>7.1566327562796488</v>
      </c>
      <c r="I54" s="791">
        <v>153.09</v>
      </c>
      <c r="J54" s="790">
        <v>4.78</v>
      </c>
      <c r="K54" s="622"/>
      <c r="L54" s="787"/>
      <c r="M54" s="786"/>
      <c r="N54" s="787"/>
      <c r="O54" s="786"/>
      <c r="P54" s="787"/>
      <c r="Q54" s="786"/>
    </row>
    <row r="55" spans="1:17">
      <c r="A55" s="3568"/>
      <c r="B55" s="799" t="s">
        <v>281</v>
      </c>
      <c r="C55" s="781">
        <v>99.912930000000003</v>
      </c>
      <c r="D55" s="789">
        <v>7.5</v>
      </c>
      <c r="E55" s="781">
        <v>101.06853</v>
      </c>
      <c r="F55" s="789">
        <v>8.4837641336297906</v>
      </c>
      <c r="G55" s="781">
        <v>99.277079999999998</v>
      </c>
      <c r="H55" s="790">
        <v>6.8452885576545839</v>
      </c>
      <c r="I55" s="791">
        <v>151.9</v>
      </c>
      <c r="J55" s="790">
        <v>2.78</v>
      </c>
      <c r="K55" s="622"/>
      <c r="L55" s="787"/>
      <c r="M55" s="786"/>
      <c r="N55" s="787"/>
      <c r="O55" s="786"/>
      <c r="P55" s="787"/>
      <c r="Q55" s="786"/>
    </row>
    <row r="56" spans="1:17">
      <c r="A56" s="3568"/>
      <c r="B56" s="799" t="s">
        <v>280</v>
      </c>
      <c r="C56" s="781">
        <v>99.62791</v>
      </c>
      <c r="D56" s="789">
        <v>5.38</v>
      </c>
      <c r="E56" s="781">
        <v>100.19175</v>
      </c>
      <c r="F56" s="789">
        <v>5.9832286665641732</v>
      </c>
      <c r="G56" s="781">
        <v>99.317660000000004</v>
      </c>
      <c r="H56" s="790">
        <v>4.9855658467157866</v>
      </c>
      <c r="I56" s="791">
        <v>150.11000000000001</v>
      </c>
      <c r="J56" s="790">
        <v>2.09</v>
      </c>
      <c r="K56" s="622"/>
      <c r="L56" s="787"/>
      <c r="M56" s="786"/>
      <c r="N56" s="787"/>
      <c r="O56" s="786"/>
      <c r="P56" s="787"/>
      <c r="Q56" s="786"/>
    </row>
    <row r="57" spans="1:17">
      <c r="A57" s="3568"/>
      <c r="B57" s="799" t="s">
        <v>291</v>
      </c>
      <c r="C57" s="781">
        <v>98.808909999999997</v>
      </c>
      <c r="D57" s="789">
        <v>4.95</v>
      </c>
      <c r="E57" s="781">
        <v>97.8476</v>
      </c>
      <c r="F57" s="789">
        <v>4.9976682781381641</v>
      </c>
      <c r="G57" s="781">
        <v>99.337860000000006</v>
      </c>
      <c r="H57" s="790">
        <v>4.919512906997852</v>
      </c>
      <c r="I57" s="791">
        <v>147.62</v>
      </c>
      <c r="J57" s="790">
        <v>2.63</v>
      </c>
      <c r="K57" s="622"/>
      <c r="L57" s="787"/>
      <c r="M57" s="786"/>
      <c r="N57" s="787"/>
      <c r="O57" s="786"/>
      <c r="P57" s="787"/>
      <c r="Q57" s="786"/>
    </row>
    <row r="58" spans="1:17">
      <c r="A58" s="3568"/>
      <c r="B58" s="799" t="s">
        <v>290</v>
      </c>
      <c r="C58" s="781">
        <v>98.452804999999998</v>
      </c>
      <c r="D58" s="789">
        <v>5.26</v>
      </c>
      <c r="E58" s="781">
        <v>96.907939999999996</v>
      </c>
      <c r="F58" s="789">
        <v>5.749838066341681</v>
      </c>
      <c r="G58" s="781">
        <v>99.302864</v>
      </c>
      <c r="H58" s="790">
        <v>4.9308623572655677</v>
      </c>
      <c r="I58" s="791">
        <v>147</v>
      </c>
      <c r="J58" s="790">
        <v>3.36</v>
      </c>
      <c r="K58" s="622"/>
      <c r="L58" s="787"/>
      <c r="M58" s="786"/>
      <c r="N58" s="787"/>
      <c r="O58" s="786"/>
      <c r="P58" s="787"/>
      <c r="Q58" s="786"/>
    </row>
    <row r="59" spans="1:17">
      <c r="A59" s="3568"/>
      <c r="B59" s="799" t="s">
        <v>289</v>
      </c>
      <c r="C59" s="781">
        <v>99.037030000000001</v>
      </c>
      <c r="D59" s="789">
        <v>5.01</v>
      </c>
      <c r="E59" s="781">
        <v>97.174260000000004</v>
      </c>
      <c r="F59" s="789">
        <v>6.5877063706488457</v>
      </c>
      <c r="G59" s="781">
        <v>100.06202</v>
      </c>
      <c r="H59" s="790">
        <v>3.9772765520478544</v>
      </c>
      <c r="I59" s="791">
        <v>147.47999999999999</v>
      </c>
      <c r="J59" s="790">
        <v>2.82</v>
      </c>
      <c r="K59" s="622"/>
      <c r="L59" s="787"/>
      <c r="M59" s="786"/>
      <c r="N59" s="787"/>
      <c r="O59" s="786"/>
      <c r="P59" s="787"/>
      <c r="Q59" s="786"/>
    </row>
    <row r="60" spans="1:17">
      <c r="A60" s="3568"/>
      <c r="B60" s="799" t="s">
        <v>288</v>
      </c>
      <c r="C60" s="781">
        <v>99.498215000000002</v>
      </c>
      <c r="D60" s="789">
        <v>4.82</v>
      </c>
      <c r="E60" s="781">
        <v>98.296880000000002</v>
      </c>
      <c r="F60" s="789">
        <v>5.952704815192277</v>
      </c>
      <c r="G60" s="781">
        <v>100.15924</v>
      </c>
      <c r="H60" s="790">
        <v>4.071685149115666</v>
      </c>
      <c r="I60" s="791">
        <v>149.18</v>
      </c>
      <c r="J60" s="790">
        <v>3.69</v>
      </c>
      <c r="K60" s="622"/>
      <c r="L60" s="787"/>
      <c r="M60" s="786"/>
      <c r="N60" s="787"/>
      <c r="O60" s="786"/>
      <c r="P60" s="787"/>
      <c r="Q60" s="786"/>
    </row>
    <row r="61" spans="1:17">
      <c r="A61" s="3568"/>
      <c r="B61" s="799" t="s">
        <v>287</v>
      </c>
      <c r="C61" s="781">
        <v>100.18702</v>
      </c>
      <c r="D61" s="789">
        <v>4.6100000000000003</v>
      </c>
      <c r="E61" s="781">
        <v>99.874015999999997</v>
      </c>
      <c r="F61" s="789">
        <v>5.2245386449520197</v>
      </c>
      <c r="G61" s="781">
        <v>100.359245</v>
      </c>
      <c r="H61" s="790">
        <v>4.2044025983629609</v>
      </c>
      <c r="I61" s="791">
        <v>152.07703000000001</v>
      </c>
      <c r="J61" s="790">
        <v>4.9373449999999997</v>
      </c>
      <c r="K61" s="622"/>
      <c r="L61" s="787"/>
      <c r="M61" s="786"/>
      <c r="N61" s="787"/>
      <c r="O61" s="786"/>
      <c r="P61" s="787"/>
      <c r="Q61" s="786"/>
    </row>
    <row r="62" spans="1:17">
      <c r="A62" s="3568"/>
      <c r="B62" s="799" t="s">
        <v>286</v>
      </c>
      <c r="C62" s="781">
        <v>101.36901</v>
      </c>
      <c r="D62" s="789">
        <v>4.4000000000000004</v>
      </c>
      <c r="E62" s="781">
        <v>101.35608999999999</v>
      </c>
      <c r="F62" s="789">
        <v>6.4132849435946611</v>
      </c>
      <c r="G62" s="781">
        <v>101.37612</v>
      </c>
      <c r="H62" s="790">
        <v>3.0886290760673489</v>
      </c>
      <c r="I62" s="791">
        <v>153.86165</v>
      </c>
      <c r="J62" s="790">
        <v>5.6776485000000001</v>
      </c>
      <c r="K62" s="622"/>
      <c r="L62" s="787"/>
      <c r="M62" s="786"/>
      <c r="N62" s="787"/>
      <c r="O62" s="786"/>
      <c r="P62" s="787"/>
      <c r="Q62" s="786"/>
    </row>
    <row r="63" spans="1:17" ht="15.75" thickBot="1">
      <c r="A63" s="3568"/>
      <c r="B63" s="801" t="s">
        <v>285</v>
      </c>
      <c r="C63" s="781">
        <v>101.69790999999999</v>
      </c>
      <c r="D63" s="805">
        <v>4.17</v>
      </c>
      <c r="E63" s="781">
        <v>102.39870500000001</v>
      </c>
      <c r="F63" s="789">
        <v>5.8517837053684332</v>
      </c>
      <c r="G63" s="781">
        <v>101.31229</v>
      </c>
      <c r="H63" s="790">
        <v>3.0660920386689696</v>
      </c>
      <c r="I63" s="791">
        <v>152.65</v>
      </c>
      <c r="J63" s="790">
        <v>5.48</v>
      </c>
      <c r="K63" s="622"/>
      <c r="L63" s="787"/>
      <c r="M63" s="786"/>
      <c r="N63" s="787"/>
      <c r="O63" s="786"/>
      <c r="P63" s="787"/>
      <c r="Q63" s="786"/>
    </row>
    <row r="64" spans="1:17" ht="15.75" thickBot="1">
      <c r="A64" s="3570"/>
      <c r="B64" s="802" t="s">
        <v>284</v>
      </c>
      <c r="C64" s="794">
        <v>102.2991</v>
      </c>
      <c r="D64" s="795">
        <v>3.57</v>
      </c>
      <c r="E64" s="796">
        <v>104.0093</v>
      </c>
      <c r="F64" s="795">
        <v>4.0391072112292221</v>
      </c>
      <c r="G64" s="794">
        <v>101.35807</v>
      </c>
      <c r="H64" s="795">
        <v>3.2579273764974772</v>
      </c>
      <c r="I64" s="797">
        <v>154.43961999999999</v>
      </c>
      <c r="J64" s="795">
        <v>4.4086027000000003</v>
      </c>
      <c r="K64" s="622"/>
      <c r="L64" s="787"/>
      <c r="M64" s="786"/>
      <c r="N64" s="787"/>
      <c r="O64" s="786"/>
      <c r="P64" s="787"/>
      <c r="Q64" s="786"/>
    </row>
    <row r="65" spans="1:13" ht="18" customHeight="1">
      <c r="A65" s="3567" t="s">
        <v>299</v>
      </c>
      <c r="B65" s="798" t="s">
        <v>283</v>
      </c>
      <c r="C65" s="781">
        <v>103.222786</v>
      </c>
      <c r="D65" s="789">
        <v>4.0920587828959611</v>
      </c>
      <c r="E65" s="781">
        <v>105.82674400000001</v>
      </c>
      <c r="F65" s="789">
        <v>6.1619823077313782</v>
      </c>
      <c r="G65" s="781">
        <v>101.78997</v>
      </c>
      <c r="H65" s="790">
        <v>2.9364660653896806</v>
      </c>
      <c r="I65" s="791">
        <v>155.59929</v>
      </c>
      <c r="J65" s="790">
        <v>3.6634256999999999</v>
      </c>
      <c r="K65" s="622"/>
    </row>
    <row r="66" spans="1:13" ht="18" customHeight="1">
      <c r="A66" s="3568"/>
      <c r="B66" s="799" t="s">
        <v>282</v>
      </c>
      <c r="C66" s="781">
        <v>103.80467</v>
      </c>
      <c r="D66" s="789">
        <v>3.8625526005642996</v>
      </c>
      <c r="E66" s="781">
        <v>106.32171</v>
      </c>
      <c r="F66" s="789">
        <v>5.0630753696862172</v>
      </c>
      <c r="G66" s="781">
        <v>102.419685</v>
      </c>
      <c r="H66" s="790">
        <v>3.1890522547058708</v>
      </c>
      <c r="I66" s="791">
        <v>157.30000000000001</v>
      </c>
      <c r="J66" s="790">
        <v>2.75</v>
      </c>
      <c r="K66" s="622"/>
    </row>
    <row r="67" spans="1:13" ht="18" customHeight="1">
      <c r="A67" s="3568"/>
      <c r="B67" s="799" t="s">
        <v>281</v>
      </c>
      <c r="C67" s="781">
        <v>104.72848500000001</v>
      </c>
      <c r="D67" s="789">
        <v>4.8197515576812862</v>
      </c>
      <c r="E67" s="781">
        <v>108.34544</v>
      </c>
      <c r="F67" s="789">
        <v>7.1999760954275303</v>
      </c>
      <c r="G67" s="781">
        <v>102.738266</v>
      </c>
      <c r="H67" s="790">
        <v>3.4863898092087169</v>
      </c>
      <c r="I67" s="791">
        <v>160.26815999999999</v>
      </c>
      <c r="J67" s="790">
        <v>5.5062613000000002</v>
      </c>
      <c r="K67" s="622"/>
    </row>
    <row r="68" spans="1:13" ht="18" customHeight="1">
      <c r="A68" s="3568"/>
      <c r="B68" s="799" t="s">
        <v>280</v>
      </c>
      <c r="C68" s="781">
        <v>105.20294</v>
      </c>
      <c r="D68" s="789">
        <v>5.5958516042341984</v>
      </c>
      <c r="E68" s="781">
        <v>109.30443</v>
      </c>
      <c r="F68" s="789">
        <v>9.0952398775348229</v>
      </c>
      <c r="G68" s="781">
        <v>102.94611999999999</v>
      </c>
      <c r="H68" s="790">
        <v>3.6533885313045005</v>
      </c>
      <c r="I68" s="791">
        <v>157.85333</v>
      </c>
      <c r="J68" s="790">
        <v>5.1603756000000001</v>
      </c>
      <c r="K68" s="622"/>
    </row>
    <row r="69" spans="1:13" ht="18" customHeight="1">
      <c r="A69" s="3568"/>
      <c r="B69" s="799" t="s">
        <v>291</v>
      </c>
      <c r="C69" s="781">
        <v>104.79062</v>
      </c>
      <c r="D69" s="789">
        <v>6.0538164017799829</v>
      </c>
      <c r="E69" s="781">
        <v>107.62582999999999</v>
      </c>
      <c r="F69" s="789">
        <v>9.993326356497235</v>
      </c>
      <c r="G69" s="781">
        <v>103.23054500000001</v>
      </c>
      <c r="H69" s="790">
        <v>3.918631828791149</v>
      </c>
      <c r="I69" s="791">
        <v>157.25128000000001</v>
      </c>
      <c r="J69" s="790">
        <v>6.5238294999999997</v>
      </c>
      <c r="K69" s="622"/>
      <c r="M69" s="806"/>
    </row>
    <row r="70" spans="1:13" ht="18" customHeight="1">
      <c r="A70" s="3568"/>
      <c r="B70" s="799" t="s">
        <v>290</v>
      </c>
      <c r="C70" s="781">
        <v>103.77598</v>
      </c>
      <c r="D70" s="789">
        <v>5.4068291909001687</v>
      </c>
      <c r="E70" s="781">
        <v>104.33922</v>
      </c>
      <c r="F70" s="789">
        <v>7.668391258755463</v>
      </c>
      <c r="G70" s="781">
        <v>103.46605</v>
      </c>
      <c r="H70" s="790">
        <v>4.1924128190300678</v>
      </c>
      <c r="I70" s="791">
        <v>152.88802999999999</v>
      </c>
      <c r="J70" s="790">
        <v>4.0078719999999999</v>
      </c>
      <c r="K70" s="622"/>
    </row>
    <row r="71" spans="1:13" ht="18" customHeight="1">
      <c r="A71" s="3568"/>
      <c r="B71" s="799" t="s">
        <v>289</v>
      </c>
      <c r="C71" s="781">
        <v>103.15639</v>
      </c>
      <c r="D71" s="789">
        <v>4.1594139081109489</v>
      </c>
      <c r="E71" s="781">
        <v>101.98453499999999</v>
      </c>
      <c r="F71" s="789">
        <v>4.9501534665661353</v>
      </c>
      <c r="G71" s="781">
        <v>103.80119000000001</v>
      </c>
      <c r="H71" s="790">
        <v>3.7368524041389435</v>
      </c>
      <c r="I71" s="791">
        <v>152.60155</v>
      </c>
      <c r="J71" s="790">
        <v>3.4711205999999999</v>
      </c>
      <c r="K71" s="622"/>
    </row>
    <row r="72" spans="1:13" ht="18" customHeight="1">
      <c r="A72" s="3568"/>
      <c r="B72" s="799" t="s">
        <v>288</v>
      </c>
      <c r="C72" s="781">
        <v>103.228836</v>
      </c>
      <c r="D72" s="789">
        <v>3.749435102931244</v>
      </c>
      <c r="E72" s="781">
        <v>101.57818</v>
      </c>
      <c r="F72" s="789">
        <v>3.3381527470658341</v>
      </c>
      <c r="G72" s="781">
        <v>104.13711000000001</v>
      </c>
      <c r="H72" s="790">
        <v>3.9715457106104282</v>
      </c>
      <c r="I72" s="791">
        <v>155.78674000000001</v>
      </c>
      <c r="J72" s="790">
        <v>4.4290320000000003</v>
      </c>
      <c r="K72" s="622"/>
    </row>
    <row r="73" spans="1:13" ht="18" customHeight="1">
      <c r="A73" s="3568"/>
      <c r="B73" s="799" t="s">
        <v>287</v>
      </c>
      <c r="C73" s="781">
        <v>103.58144</v>
      </c>
      <c r="D73" s="789">
        <v>3.3880836060399702</v>
      </c>
      <c r="E73" s="781">
        <v>102.319855</v>
      </c>
      <c r="F73" s="789">
        <v>2.4489242527305777</v>
      </c>
      <c r="G73" s="781">
        <v>104.27634999999999</v>
      </c>
      <c r="H73" s="790">
        <v>3.9030833681540571</v>
      </c>
      <c r="I73" s="791">
        <v>158.46347</v>
      </c>
      <c r="J73" s="790">
        <v>4.1994749999999996</v>
      </c>
      <c r="K73" s="622"/>
    </row>
    <row r="74" spans="1:13" ht="18" customHeight="1">
      <c r="A74" s="3568"/>
      <c r="B74" s="799" t="s">
        <v>286</v>
      </c>
      <c r="C74" s="781">
        <v>104.172775</v>
      </c>
      <c r="D74" s="789">
        <v>2.765899558454791</v>
      </c>
      <c r="E74" s="781">
        <v>102.8981</v>
      </c>
      <c r="F74" s="789">
        <v>1.5213787351110426</v>
      </c>
      <c r="G74" s="781">
        <v>104.875984</v>
      </c>
      <c r="H74" s="790">
        <v>3.4523554462332982</v>
      </c>
      <c r="I74" s="791">
        <v>159.93617</v>
      </c>
      <c r="J74" s="790">
        <v>3.948045</v>
      </c>
      <c r="K74" s="622"/>
    </row>
    <row r="75" spans="1:13" ht="18" customHeight="1" thickBot="1">
      <c r="A75" s="3568"/>
      <c r="B75" s="801" t="s">
        <v>285</v>
      </c>
      <c r="C75" s="781">
        <v>104.46729000000001</v>
      </c>
      <c r="D75" s="805">
        <v>2.7231434746299215</v>
      </c>
      <c r="E75" s="781">
        <v>102.95480000000001</v>
      </c>
      <c r="F75" s="789">
        <v>0.54306839134341089</v>
      </c>
      <c r="G75" s="781">
        <v>105.30136</v>
      </c>
      <c r="H75" s="790">
        <v>3.9373998949189684</v>
      </c>
      <c r="I75" s="791">
        <v>155.02529999999999</v>
      </c>
      <c r="J75" s="790">
        <v>1.5583397999999999</v>
      </c>
      <c r="K75" s="622"/>
    </row>
    <row r="76" spans="1:13" ht="18" customHeight="1" thickBot="1">
      <c r="A76" s="3570"/>
      <c r="B76" s="802" t="s">
        <v>284</v>
      </c>
      <c r="C76" s="794">
        <v>104.55471</v>
      </c>
      <c r="D76" s="795">
        <v>2.2049167587984613</v>
      </c>
      <c r="E76" s="796">
        <v>102.77502</v>
      </c>
      <c r="F76" s="795">
        <v>-1.1867015738015709</v>
      </c>
      <c r="G76" s="794">
        <v>105.53538500000001</v>
      </c>
      <c r="H76" s="795">
        <v>4.1213442600081152</v>
      </c>
      <c r="I76" s="797">
        <v>156.05626000000001</v>
      </c>
      <c r="J76" s="795">
        <v>1.0467683999999999</v>
      </c>
      <c r="K76" s="622"/>
    </row>
    <row r="77" spans="1:13" ht="18" customHeight="1">
      <c r="A77" s="3561" t="s">
        <v>763</v>
      </c>
      <c r="B77" s="799" t="s">
        <v>283</v>
      </c>
      <c r="C77" s="781">
        <v>104.961876</v>
      </c>
      <c r="D77" s="789">
        <v>1.6847927355884309</v>
      </c>
      <c r="E77" s="781">
        <v>103.41609</v>
      </c>
      <c r="F77" s="789">
        <v>-2.277925133934005</v>
      </c>
      <c r="G77" s="781">
        <v>105.81494000000001</v>
      </c>
      <c r="H77" s="790">
        <v>3.9541911644143397</v>
      </c>
      <c r="I77" s="791">
        <v>159.28253000000001</v>
      </c>
      <c r="J77" s="790">
        <v>2.3671286</v>
      </c>
      <c r="K77" s="622"/>
    </row>
    <row r="78" spans="1:13" ht="18" customHeight="1">
      <c r="A78" s="3562"/>
      <c r="B78" s="799" t="s">
        <v>282</v>
      </c>
      <c r="C78" s="781">
        <v>105.7418</v>
      </c>
      <c r="D78" s="789">
        <v>1.8661299149643327</v>
      </c>
      <c r="E78" s="781">
        <v>104.89945</v>
      </c>
      <c r="F78" s="789">
        <v>-1.3376948132229955</v>
      </c>
      <c r="G78" s="781">
        <v>106.207245</v>
      </c>
      <c r="H78" s="790">
        <v>3.698078157533871</v>
      </c>
      <c r="I78" s="791">
        <v>160.60054</v>
      </c>
      <c r="J78" s="790">
        <v>2.0985510000000001</v>
      </c>
      <c r="K78" s="622"/>
    </row>
    <row r="79" spans="1:13" ht="18" customHeight="1">
      <c r="A79" s="3562"/>
      <c r="B79" s="799" t="s">
        <v>281</v>
      </c>
      <c r="C79" s="781">
        <v>106.26726499999999</v>
      </c>
      <c r="D79" s="789">
        <v>1.4693041725944767</v>
      </c>
      <c r="E79" s="781">
        <v>105.597244</v>
      </c>
      <c r="F79" s="789">
        <v>-2.5365128426263084</v>
      </c>
      <c r="G79" s="781">
        <v>106.63777</v>
      </c>
      <c r="H79" s="790">
        <v>3.7955711652754758</v>
      </c>
      <c r="I79" s="791">
        <v>162.38096999999999</v>
      </c>
      <c r="J79" s="790">
        <v>1.3183001000000001</v>
      </c>
      <c r="K79" s="622"/>
    </row>
    <row r="80" spans="1:13" ht="18" customHeight="1">
      <c r="A80" s="3562"/>
      <c r="B80" s="799" t="s">
        <v>280</v>
      </c>
      <c r="C80" s="781">
        <v>106.36602999999999</v>
      </c>
      <c r="D80" s="789">
        <v>1.1055679622641748</v>
      </c>
      <c r="E80" s="781">
        <v>105.67283999999999</v>
      </c>
      <c r="F80" s="789">
        <v>-3.3224545427847687</v>
      </c>
      <c r="G80" s="781">
        <v>106.749916</v>
      </c>
      <c r="H80" s="790">
        <v>3.6949386727736879</v>
      </c>
      <c r="I80" s="791">
        <v>162.04156</v>
      </c>
      <c r="J80" s="790">
        <v>2.6532469000000001</v>
      </c>
      <c r="K80" s="622"/>
    </row>
    <row r="81" spans="1:11" ht="18" customHeight="1">
      <c r="A81" s="3562"/>
      <c r="B81" s="799" t="s">
        <v>291</v>
      </c>
      <c r="C81" s="781">
        <v>106.50082399999999</v>
      </c>
      <c r="D81" s="789">
        <v>1.6320201178311464</v>
      </c>
      <c r="E81" s="781">
        <v>105.416115</v>
      </c>
      <c r="F81" s="789">
        <v>-2.0531456064032056</v>
      </c>
      <c r="G81" s="781">
        <v>107.10089000000001</v>
      </c>
      <c r="H81" s="790">
        <v>3.7492246117658397</v>
      </c>
      <c r="I81" s="791">
        <v>161.62456</v>
      </c>
      <c r="J81" s="790">
        <v>2.7810671</v>
      </c>
      <c r="K81" s="622"/>
    </row>
    <row r="82" spans="1:11" ht="18" customHeight="1">
      <c r="A82" s="3562"/>
      <c r="B82" s="799" t="s">
        <v>290</v>
      </c>
      <c r="C82" s="781">
        <v>106.28664999999999</v>
      </c>
      <c r="D82" s="789">
        <v>2.4193170712528911</v>
      </c>
      <c r="E82" s="781">
        <v>104.246025</v>
      </c>
      <c r="F82" s="789">
        <v>-8.9319241604442823E-2</v>
      </c>
      <c r="G82" s="781">
        <v>107.41318</v>
      </c>
      <c r="H82" s="790">
        <v>3.8149035359907941</v>
      </c>
      <c r="I82" s="791">
        <v>160.79545999999999</v>
      </c>
      <c r="J82" s="790">
        <v>5.1720414000000003</v>
      </c>
      <c r="K82" s="622"/>
    </row>
    <row r="83" spans="1:11" ht="18" customHeight="1">
      <c r="A83" s="3562"/>
      <c r="B83" s="799" t="s">
        <v>289</v>
      </c>
      <c r="C83" s="781">
        <v>106.50496</v>
      </c>
      <c r="D83" s="789">
        <v>3.2461101052489312</v>
      </c>
      <c r="E83" s="781">
        <v>104.530045</v>
      </c>
      <c r="F83" s="789">
        <v>2.4959764732956842</v>
      </c>
      <c r="G83" s="781">
        <v>107.59524500000001</v>
      </c>
      <c r="H83" s="790">
        <v>3.655117055979801</v>
      </c>
      <c r="I83" s="791">
        <v>162.0838</v>
      </c>
      <c r="J83" s="790">
        <v>6.2137330000000004</v>
      </c>
      <c r="K83" s="622"/>
    </row>
    <row r="84" spans="1:11" ht="18" customHeight="1">
      <c r="A84" s="3562"/>
      <c r="B84" s="799" t="s">
        <v>288</v>
      </c>
      <c r="C84" s="781">
        <v>106.96442</v>
      </c>
      <c r="D84" s="789">
        <v>3.6187407944810985</v>
      </c>
      <c r="E84" s="781">
        <v>105.23117999999999</v>
      </c>
      <c r="F84" s="789">
        <v>3.5962447840668119</v>
      </c>
      <c r="G84" s="781">
        <v>107.921486</v>
      </c>
      <c r="H84" s="790">
        <v>3.6340320948027056</v>
      </c>
      <c r="I84" s="791">
        <v>161.46077</v>
      </c>
      <c r="J84" s="790">
        <v>3.6421770000000002</v>
      </c>
      <c r="K84" s="622"/>
    </row>
    <row r="85" spans="1:11" ht="15.75" thickBot="1">
      <c r="A85" s="3563"/>
      <c r="B85" s="807" t="s">
        <v>287</v>
      </c>
      <c r="C85" s="808">
        <v>108.21069</v>
      </c>
      <c r="D85" s="809">
        <v>4.4691886886299299</v>
      </c>
      <c r="E85" s="810">
        <v>106.42010000000001</v>
      </c>
      <c r="F85" s="809">
        <v>4.0072818711480664</v>
      </c>
      <c r="G85" s="810">
        <v>109.19871999999999</v>
      </c>
      <c r="H85" s="811">
        <v>4.7205046973738547</v>
      </c>
      <c r="I85" s="812">
        <v>164.68304000000001</v>
      </c>
      <c r="J85" s="811">
        <v>3.9249318</v>
      </c>
      <c r="K85" s="622"/>
    </row>
    <row r="86" spans="1:11" ht="15.75" thickTop="1">
      <c r="A86" s="3564" t="s">
        <v>764</v>
      </c>
      <c r="B86" s="3564"/>
      <c r="C86" s="813" t="s">
        <v>765</v>
      </c>
      <c r="D86" s="813"/>
      <c r="E86" s="813"/>
      <c r="F86" s="813"/>
      <c r="G86" s="813"/>
      <c r="H86" s="813"/>
      <c r="I86" s="813"/>
      <c r="J86" s="813"/>
    </row>
    <row r="87" spans="1:11">
      <c r="C87" s="814"/>
    </row>
    <row r="88" spans="1:11">
      <c r="C88" s="815"/>
      <c r="D88" s="815"/>
      <c r="E88" s="815"/>
      <c r="F88" s="815"/>
      <c r="G88" s="815"/>
      <c r="H88" s="815"/>
      <c r="I88" s="815"/>
      <c r="J88" s="815"/>
    </row>
  </sheetData>
  <mergeCells count="14">
    <mergeCell ref="A1:J1"/>
    <mergeCell ref="A2:J2"/>
    <mergeCell ref="A3:A4"/>
    <mergeCell ref="B3:B4"/>
    <mergeCell ref="C3:H3"/>
    <mergeCell ref="I3:J3"/>
    <mergeCell ref="A77:A85"/>
    <mergeCell ref="A86:B86"/>
    <mergeCell ref="A5:A16"/>
    <mergeCell ref="A17:A28"/>
    <mergeCell ref="A29:A40"/>
    <mergeCell ref="A41:A52"/>
    <mergeCell ref="A53:A64"/>
    <mergeCell ref="A65:A76"/>
  </mergeCells>
  <printOptions horizontalCentered="1"/>
  <pageMargins left="0" right="0" top="0.5" bottom="0.5" header="0.25" footer="0.25"/>
  <pageSetup paperSize="9" scale="57"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8"/>
  <sheetViews>
    <sheetView view="pageBreakPreview" zoomScaleNormal="100" zoomScaleSheetLayoutView="100" workbookViewId="0">
      <pane ySplit="4" topLeftCell="A63" activePane="bottomLeft" state="frozen"/>
      <selection sqref="A1:K1"/>
      <selection pane="bottomLeft" sqref="A1:R1"/>
    </sheetView>
  </sheetViews>
  <sheetFormatPr defaultColWidth="11.42578125" defaultRowHeight="15"/>
  <cols>
    <col min="1" max="1" width="21.5703125" style="844" bestFit="1" customWidth="1"/>
    <col min="2" max="2" width="21.5703125" style="844" customWidth="1"/>
    <col min="3" max="3" width="9" style="103" bestFit="1" customWidth="1"/>
    <col min="4" max="4" width="12.140625" style="103" bestFit="1" customWidth="1"/>
    <col min="5" max="5" width="8.140625" style="103" bestFit="1" customWidth="1"/>
    <col min="6" max="6" width="12.140625" style="103" bestFit="1" customWidth="1"/>
    <col min="7" max="7" width="8.140625" style="103" bestFit="1" customWidth="1"/>
    <col min="8" max="8" width="12.140625" style="103" bestFit="1" customWidth="1"/>
    <col min="9" max="9" width="8.140625" style="103" bestFit="1" customWidth="1"/>
    <col min="10" max="10" width="12.140625" style="103" bestFit="1" customWidth="1"/>
    <col min="11" max="11" width="11.85546875" style="103" bestFit="1" customWidth="1"/>
    <col min="12" max="12" width="13.85546875" style="103" bestFit="1" customWidth="1"/>
    <col min="13" max="14" width="12.140625" style="103" customWidth="1"/>
    <col min="15" max="15" width="13.5703125" style="747" bestFit="1" customWidth="1"/>
    <col min="16" max="16" width="12.140625" style="103" bestFit="1" customWidth="1"/>
    <col min="17" max="17" width="14.7109375" style="747" customWidth="1"/>
    <col min="18" max="18" width="12.140625" style="747" bestFit="1" customWidth="1"/>
    <col min="19" max="19" width="26.28515625" style="747" bestFit="1" customWidth="1"/>
    <col min="20" max="20" width="8" style="747" bestFit="1" customWidth="1"/>
    <col min="21" max="21" width="8.85546875" style="747" bestFit="1" customWidth="1"/>
    <col min="22" max="22" width="8" style="747" bestFit="1" customWidth="1"/>
    <col min="23" max="23" width="11.140625" style="747" bestFit="1" customWidth="1"/>
    <col min="24" max="24" width="8" style="103" bestFit="1" customWidth="1"/>
    <col min="25" max="25" width="6.42578125" style="747" customWidth="1"/>
    <col min="26" max="26" width="8" bestFit="1" customWidth="1"/>
  </cols>
  <sheetData>
    <row r="1" spans="1:16384">
      <c r="A1" s="3584" t="s">
        <v>959</v>
      </c>
      <c r="B1" s="3585"/>
      <c r="C1" s="3585"/>
      <c r="D1" s="3585"/>
      <c r="E1" s="3585"/>
      <c r="F1" s="3585"/>
      <c r="G1" s="3585"/>
      <c r="H1" s="3585"/>
      <c r="I1" s="3585"/>
      <c r="J1" s="3585"/>
      <c r="K1" s="3585"/>
      <c r="L1" s="3585"/>
      <c r="M1" s="3585"/>
      <c r="N1" s="3585"/>
      <c r="O1" s="3585"/>
      <c r="P1" s="3585"/>
      <c r="Q1" s="3585"/>
      <c r="R1" s="3585"/>
      <c r="S1" s="816"/>
      <c r="T1" s="816"/>
      <c r="U1" s="816"/>
      <c r="V1" s="816"/>
      <c r="W1" s="816"/>
      <c r="X1" s="816"/>
      <c r="Y1" s="816"/>
      <c r="Z1" s="816"/>
    </row>
    <row r="2" spans="1:16384">
      <c r="A2" s="3582" t="s">
        <v>367</v>
      </c>
      <c r="B2" s="3553"/>
      <c r="C2" s="3553"/>
      <c r="D2" s="3553"/>
      <c r="E2" s="3553"/>
      <c r="F2" s="3553"/>
      <c r="G2" s="3553"/>
      <c r="H2" s="3553"/>
      <c r="I2" s="3553"/>
      <c r="J2" s="3553"/>
      <c r="K2" s="3553"/>
      <c r="L2" s="3553"/>
      <c r="M2" s="3553"/>
      <c r="N2" s="3553"/>
      <c r="O2" s="3553"/>
      <c r="P2" s="3553"/>
      <c r="Q2" s="3553"/>
      <c r="R2" s="3553"/>
      <c r="S2" s="3553"/>
      <c r="T2" s="3553"/>
      <c r="U2" s="3553"/>
      <c r="V2" s="3553"/>
      <c r="W2" s="3553"/>
      <c r="X2" s="3553"/>
      <c r="Y2" s="3553"/>
      <c r="Z2" s="3553"/>
      <c r="AA2" s="3553"/>
      <c r="AB2" s="3553"/>
      <c r="AC2" s="3553"/>
      <c r="AD2" s="3553"/>
      <c r="AE2" s="3553"/>
      <c r="AF2" s="3553"/>
      <c r="AG2" s="3553"/>
      <c r="AH2" s="3553"/>
      <c r="AI2" s="3581"/>
      <c r="AJ2" s="3553"/>
      <c r="AK2" s="3553"/>
      <c r="AL2" s="3553"/>
      <c r="AM2" s="3553"/>
      <c r="AN2" s="3553"/>
      <c r="AO2" s="3553"/>
      <c r="AP2" s="3553"/>
      <c r="AQ2" s="3553"/>
      <c r="AR2" s="3553"/>
      <c r="AS2" s="3553"/>
      <c r="AT2" s="3553"/>
      <c r="AU2" s="3553"/>
      <c r="AV2" s="3553"/>
      <c r="AW2" s="3553"/>
      <c r="AX2" s="3553"/>
      <c r="AY2" s="3553"/>
      <c r="AZ2" s="3581"/>
      <c r="BA2" s="3553"/>
      <c r="BB2" s="3553"/>
      <c r="BC2" s="3553"/>
      <c r="BD2" s="3553"/>
      <c r="BE2" s="3553"/>
      <c r="BF2" s="3553"/>
      <c r="BG2" s="3553"/>
      <c r="BH2" s="3553"/>
      <c r="BI2" s="3553"/>
      <c r="BJ2" s="3553"/>
      <c r="BK2" s="3553"/>
      <c r="BL2" s="3553"/>
      <c r="BM2" s="3553"/>
      <c r="BN2" s="3553"/>
      <c r="BO2" s="3553"/>
      <c r="BP2" s="3553"/>
      <c r="BQ2" s="3581"/>
      <c r="BR2" s="3553"/>
      <c r="BS2" s="3553"/>
      <c r="BT2" s="3553"/>
      <c r="BU2" s="3553"/>
      <c r="BV2" s="3553"/>
      <c r="BW2" s="3553"/>
      <c r="BX2" s="3553"/>
      <c r="BY2" s="3553"/>
      <c r="BZ2" s="3553"/>
      <c r="CA2" s="3553"/>
      <c r="CB2" s="3553"/>
      <c r="CC2" s="3553"/>
      <c r="CD2" s="3553"/>
      <c r="CE2" s="3553"/>
      <c r="CF2" s="3553"/>
      <c r="CG2" s="3553"/>
      <c r="CH2" s="3581"/>
      <c r="CI2" s="3553"/>
      <c r="CJ2" s="3553"/>
      <c r="CK2" s="3553"/>
      <c r="CL2" s="3553"/>
      <c r="CM2" s="3553"/>
      <c r="CN2" s="3553"/>
      <c r="CO2" s="3553"/>
      <c r="CP2" s="3553"/>
      <c r="CQ2" s="3553"/>
      <c r="CR2" s="3553"/>
      <c r="CS2" s="3553"/>
      <c r="CT2" s="3553"/>
      <c r="CU2" s="3553"/>
      <c r="CV2" s="3553"/>
      <c r="CW2" s="3553"/>
      <c r="CX2" s="3553"/>
      <c r="CY2" s="3581"/>
      <c r="CZ2" s="3553"/>
      <c r="DA2" s="3553"/>
      <c r="DB2" s="3553"/>
      <c r="DC2" s="3553"/>
      <c r="DD2" s="3553"/>
      <c r="DE2" s="3553"/>
      <c r="DF2" s="3553"/>
      <c r="DG2" s="3553"/>
      <c r="DH2" s="3553"/>
      <c r="DI2" s="3553"/>
      <c r="DJ2" s="3553"/>
      <c r="DK2" s="3553"/>
      <c r="DL2" s="3553"/>
      <c r="DM2" s="3553"/>
      <c r="DN2" s="3553"/>
      <c r="DO2" s="3553"/>
      <c r="DP2" s="3581"/>
      <c r="DQ2" s="3553"/>
      <c r="DR2" s="3553"/>
      <c r="DS2" s="3553"/>
      <c r="DT2" s="3553"/>
      <c r="DU2" s="3553"/>
      <c r="DV2" s="3553"/>
      <c r="DW2" s="3553"/>
      <c r="DX2" s="3553"/>
      <c r="DY2" s="3553"/>
      <c r="DZ2" s="3553"/>
      <c r="EA2" s="3553"/>
      <c r="EB2" s="3553"/>
      <c r="EC2" s="3553"/>
      <c r="ED2" s="3553"/>
      <c r="EE2" s="3553"/>
      <c r="EF2" s="3553"/>
      <c r="EG2" s="3581"/>
      <c r="EH2" s="3553"/>
      <c r="EI2" s="3553"/>
      <c r="EJ2" s="3553"/>
      <c r="EK2" s="3553"/>
      <c r="EL2" s="3553"/>
      <c r="EM2" s="3553"/>
      <c r="EN2" s="3553"/>
      <c r="EO2" s="3553"/>
      <c r="EP2" s="3553"/>
      <c r="EQ2" s="3553"/>
      <c r="ER2" s="3553"/>
      <c r="ES2" s="3553"/>
      <c r="ET2" s="3553"/>
      <c r="EU2" s="3553"/>
      <c r="EV2" s="3553"/>
      <c r="EW2" s="3553"/>
      <c r="EX2" s="3581"/>
      <c r="EY2" s="3553"/>
      <c r="EZ2" s="3553"/>
      <c r="FA2" s="3553"/>
      <c r="FB2" s="3553"/>
      <c r="FC2" s="3553"/>
      <c r="FD2" s="3553"/>
      <c r="FE2" s="3553"/>
      <c r="FF2" s="3553"/>
      <c r="FG2" s="3553"/>
      <c r="FH2" s="3553"/>
      <c r="FI2" s="3553"/>
      <c r="FJ2" s="3553"/>
      <c r="FK2" s="3553"/>
      <c r="FL2" s="3553"/>
      <c r="FM2" s="3553"/>
      <c r="FN2" s="3553"/>
      <c r="FO2" s="3581"/>
      <c r="FP2" s="3553"/>
      <c r="FQ2" s="3553"/>
      <c r="FR2" s="3553"/>
      <c r="FS2" s="3553"/>
      <c r="FT2" s="3553"/>
      <c r="FU2" s="3553"/>
      <c r="FV2" s="3553"/>
      <c r="FW2" s="3553"/>
      <c r="FX2" s="3553"/>
      <c r="FY2" s="3553"/>
      <c r="FZ2" s="3553"/>
      <c r="GA2" s="3553"/>
      <c r="GB2" s="3553"/>
      <c r="GC2" s="3553"/>
      <c r="GD2" s="3553"/>
      <c r="GE2" s="3553"/>
      <c r="GF2" s="3581"/>
      <c r="GG2" s="3553"/>
      <c r="GH2" s="3553"/>
      <c r="GI2" s="3553"/>
      <c r="GJ2" s="3553"/>
      <c r="GK2" s="3553"/>
      <c r="GL2" s="3553"/>
      <c r="GM2" s="3553"/>
      <c r="GN2" s="3553"/>
      <c r="GO2" s="3553"/>
      <c r="GP2" s="3553"/>
      <c r="GQ2" s="3553"/>
      <c r="GR2" s="3553"/>
      <c r="GS2" s="3553"/>
      <c r="GT2" s="3553"/>
      <c r="GU2" s="3553"/>
      <c r="GV2" s="3553"/>
      <c r="GW2" s="3581"/>
      <c r="GX2" s="3553"/>
      <c r="GY2" s="3553"/>
      <c r="GZ2" s="3553"/>
      <c r="HA2" s="3553"/>
      <c r="HB2" s="3553"/>
      <c r="HC2" s="3553"/>
      <c r="HD2" s="3553"/>
      <c r="HE2" s="3553"/>
      <c r="HF2" s="3553"/>
      <c r="HG2" s="3553"/>
      <c r="HH2" s="3553"/>
      <c r="HI2" s="3553"/>
      <c r="HJ2" s="3553"/>
      <c r="HK2" s="3553"/>
      <c r="HL2" s="3553"/>
      <c r="HM2" s="3553"/>
      <c r="HN2" s="3581"/>
      <c r="HO2" s="3553"/>
      <c r="HP2" s="3553"/>
      <c r="HQ2" s="3553"/>
      <c r="HR2" s="3553"/>
      <c r="HS2" s="3553"/>
      <c r="HT2" s="3553"/>
      <c r="HU2" s="3553"/>
      <c r="HV2" s="3553"/>
      <c r="HW2" s="3553"/>
      <c r="HX2" s="3553"/>
      <c r="HY2" s="3553"/>
      <c r="HZ2" s="3553"/>
      <c r="IA2" s="3553"/>
      <c r="IB2" s="3553"/>
      <c r="IC2" s="3553"/>
      <c r="ID2" s="3553"/>
      <c r="IE2" s="3581"/>
      <c r="IF2" s="3553"/>
      <c r="IG2" s="3553"/>
      <c r="IH2" s="3553"/>
      <c r="II2" s="3553"/>
      <c r="IJ2" s="3553"/>
      <c r="IK2" s="3553"/>
      <c r="IL2" s="3553"/>
      <c r="IM2" s="3553"/>
      <c r="IN2" s="3553"/>
      <c r="IO2" s="3553"/>
      <c r="IP2" s="3553"/>
      <c r="IQ2" s="3553"/>
      <c r="IR2" s="3553"/>
      <c r="IS2" s="3553"/>
      <c r="IT2" s="3553"/>
      <c r="IU2" s="3553"/>
      <c r="IV2" s="3581"/>
      <c r="IW2" s="3553"/>
      <c r="IX2" s="3553"/>
      <c r="IY2" s="3553"/>
      <c r="IZ2" s="3553"/>
      <c r="JA2" s="3553"/>
      <c r="JB2" s="3553"/>
      <c r="JC2" s="3553"/>
      <c r="JD2" s="3553"/>
      <c r="JE2" s="3553"/>
      <c r="JF2" s="3553"/>
      <c r="JG2" s="3553"/>
      <c r="JH2" s="3553"/>
      <c r="JI2" s="3553"/>
      <c r="JJ2" s="3553"/>
      <c r="JK2" s="3553"/>
      <c r="JL2" s="3553"/>
      <c r="JM2" s="3581"/>
      <c r="JN2" s="3553"/>
      <c r="JO2" s="3553"/>
      <c r="JP2" s="3553"/>
      <c r="JQ2" s="3553"/>
      <c r="JR2" s="3553"/>
      <c r="JS2" s="3553"/>
      <c r="JT2" s="3553"/>
      <c r="JU2" s="3553"/>
      <c r="JV2" s="3553"/>
      <c r="JW2" s="3553"/>
      <c r="JX2" s="3553"/>
      <c r="JY2" s="3553"/>
      <c r="JZ2" s="3553"/>
      <c r="KA2" s="3553"/>
      <c r="KB2" s="3553"/>
      <c r="KC2" s="3553"/>
      <c r="KD2" s="3581"/>
      <c r="KE2" s="3553"/>
      <c r="KF2" s="3553"/>
      <c r="KG2" s="3553"/>
      <c r="KH2" s="3553"/>
      <c r="KI2" s="3553"/>
      <c r="KJ2" s="3553"/>
      <c r="KK2" s="3553"/>
      <c r="KL2" s="3553"/>
      <c r="KM2" s="3553"/>
      <c r="KN2" s="3553"/>
      <c r="KO2" s="3553"/>
      <c r="KP2" s="3553"/>
      <c r="KQ2" s="3553"/>
      <c r="KR2" s="3553"/>
      <c r="KS2" s="3553"/>
      <c r="KT2" s="3553"/>
      <c r="KU2" s="3581"/>
      <c r="KV2" s="3553"/>
      <c r="KW2" s="3553"/>
      <c r="KX2" s="3553"/>
      <c r="KY2" s="3553"/>
      <c r="KZ2" s="3553"/>
      <c r="LA2" s="3553"/>
      <c r="LB2" s="3553"/>
      <c r="LC2" s="3553"/>
      <c r="LD2" s="3553"/>
      <c r="LE2" s="3553"/>
      <c r="LF2" s="3553"/>
      <c r="LG2" s="3553"/>
      <c r="LH2" s="3553"/>
      <c r="LI2" s="3553"/>
      <c r="LJ2" s="3553"/>
      <c r="LK2" s="3553"/>
      <c r="LL2" s="3581"/>
      <c r="LM2" s="3553"/>
      <c r="LN2" s="3553"/>
      <c r="LO2" s="3553"/>
      <c r="LP2" s="3553"/>
      <c r="LQ2" s="3553"/>
      <c r="LR2" s="3553"/>
      <c r="LS2" s="3553"/>
      <c r="LT2" s="3553"/>
      <c r="LU2" s="3553"/>
      <c r="LV2" s="3553"/>
      <c r="LW2" s="3553"/>
      <c r="LX2" s="3553"/>
      <c r="LY2" s="3553"/>
      <c r="LZ2" s="3553"/>
      <c r="MA2" s="3553"/>
      <c r="MB2" s="3553"/>
      <c r="MC2" s="3581"/>
      <c r="MD2" s="3553"/>
      <c r="ME2" s="3553"/>
      <c r="MF2" s="3553"/>
      <c r="MG2" s="3553"/>
      <c r="MH2" s="3553"/>
      <c r="MI2" s="3553"/>
      <c r="MJ2" s="3553"/>
      <c r="MK2" s="3553"/>
      <c r="ML2" s="3553"/>
      <c r="MM2" s="3553"/>
      <c r="MN2" s="3553"/>
      <c r="MO2" s="3553"/>
      <c r="MP2" s="3553"/>
      <c r="MQ2" s="3553"/>
      <c r="MR2" s="3553"/>
      <c r="MS2" s="3553"/>
      <c r="MT2" s="3581"/>
      <c r="MU2" s="3553"/>
      <c r="MV2" s="3553"/>
      <c r="MW2" s="3553"/>
      <c r="MX2" s="3553"/>
      <c r="MY2" s="3553"/>
      <c r="MZ2" s="3553"/>
      <c r="NA2" s="3553"/>
      <c r="NB2" s="3553"/>
      <c r="NC2" s="3553"/>
      <c r="ND2" s="3553"/>
      <c r="NE2" s="3553"/>
      <c r="NF2" s="3553"/>
      <c r="NG2" s="3553"/>
      <c r="NH2" s="3553"/>
      <c r="NI2" s="3553"/>
      <c r="NJ2" s="3553"/>
      <c r="NK2" s="3581"/>
      <c r="NL2" s="3553"/>
      <c r="NM2" s="3553"/>
      <c r="NN2" s="3553"/>
      <c r="NO2" s="3553"/>
      <c r="NP2" s="3553"/>
      <c r="NQ2" s="3553"/>
      <c r="NR2" s="3553"/>
      <c r="NS2" s="3553"/>
      <c r="NT2" s="3553"/>
      <c r="NU2" s="3553"/>
      <c r="NV2" s="3553"/>
      <c r="NW2" s="3553"/>
      <c r="NX2" s="3553"/>
      <c r="NY2" s="3553"/>
      <c r="NZ2" s="3553"/>
      <c r="OA2" s="3553"/>
      <c r="OB2" s="3581"/>
      <c r="OC2" s="3553"/>
      <c r="OD2" s="3553"/>
      <c r="OE2" s="3553"/>
      <c r="OF2" s="3553"/>
      <c r="OG2" s="3553"/>
      <c r="OH2" s="3553"/>
      <c r="OI2" s="3553"/>
      <c r="OJ2" s="3553"/>
      <c r="OK2" s="3553"/>
      <c r="OL2" s="3553"/>
      <c r="OM2" s="3553"/>
      <c r="ON2" s="3553"/>
      <c r="OO2" s="3553"/>
      <c r="OP2" s="3553"/>
      <c r="OQ2" s="3553"/>
      <c r="OR2" s="3553"/>
      <c r="OS2" s="3581"/>
      <c r="OT2" s="3553"/>
      <c r="OU2" s="3553"/>
      <c r="OV2" s="3553"/>
      <c r="OW2" s="3553"/>
      <c r="OX2" s="3553"/>
      <c r="OY2" s="3553"/>
      <c r="OZ2" s="3553"/>
      <c r="PA2" s="3553"/>
      <c r="PB2" s="3553"/>
      <c r="PC2" s="3553"/>
      <c r="PD2" s="3553"/>
      <c r="PE2" s="3553"/>
      <c r="PF2" s="3553"/>
      <c r="PG2" s="3553"/>
      <c r="PH2" s="3553"/>
      <c r="PI2" s="3553"/>
      <c r="PJ2" s="3581"/>
      <c r="PK2" s="3553"/>
      <c r="PL2" s="3553"/>
      <c r="PM2" s="3553"/>
      <c r="PN2" s="3553"/>
      <c r="PO2" s="3553"/>
      <c r="PP2" s="3553"/>
      <c r="PQ2" s="3553"/>
      <c r="PR2" s="3553"/>
      <c r="PS2" s="3553"/>
      <c r="PT2" s="3553"/>
      <c r="PU2" s="3553"/>
      <c r="PV2" s="3553"/>
      <c r="PW2" s="3553"/>
      <c r="PX2" s="3553"/>
      <c r="PY2" s="3553"/>
      <c r="PZ2" s="3553"/>
      <c r="QA2" s="3581"/>
      <c r="QB2" s="3553"/>
      <c r="QC2" s="3553"/>
      <c r="QD2" s="3553"/>
      <c r="QE2" s="3553"/>
      <c r="QF2" s="3553"/>
      <c r="QG2" s="3553"/>
      <c r="QH2" s="3553"/>
      <c r="QI2" s="3553"/>
      <c r="QJ2" s="3553"/>
      <c r="QK2" s="3553"/>
      <c r="QL2" s="3553"/>
      <c r="QM2" s="3553"/>
      <c r="QN2" s="3553"/>
      <c r="QO2" s="3553"/>
      <c r="QP2" s="3553"/>
      <c r="QQ2" s="3553"/>
      <c r="QR2" s="3581"/>
      <c r="QS2" s="3553"/>
      <c r="QT2" s="3553"/>
      <c r="QU2" s="3553"/>
      <c r="QV2" s="3553"/>
      <c r="QW2" s="3553"/>
      <c r="QX2" s="3553"/>
      <c r="QY2" s="3553"/>
      <c r="QZ2" s="3553"/>
      <c r="RA2" s="3553"/>
      <c r="RB2" s="3553"/>
      <c r="RC2" s="3553"/>
      <c r="RD2" s="3553"/>
      <c r="RE2" s="3553"/>
      <c r="RF2" s="3553"/>
      <c r="RG2" s="3553"/>
      <c r="RH2" s="3553"/>
      <c r="RI2" s="3581"/>
      <c r="RJ2" s="3553"/>
      <c r="RK2" s="3553"/>
      <c r="RL2" s="3553"/>
      <c r="RM2" s="3553"/>
      <c r="RN2" s="3553"/>
      <c r="RO2" s="3553"/>
      <c r="RP2" s="3553"/>
      <c r="RQ2" s="3553"/>
      <c r="RR2" s="3553"/>
      <c r="RS2" s="3553"/>
      <c r="RT2" s="3553"/>
      <c r="RU2" s="3553"/>
      <c r="RV2" s="3553"/>
      <c r="RW2" s="3553"/>
      <c r="RX2" s="3553"/>
      <c r="RY2" s="3553"/>
      <c r="RZ2" s="3581"/>
      <c r="SA2" s="3553"/>
      <c r="SB2" s="3553"/>
      <c r="SC2" s="3553"/>
      <c r="SD2" s="3553"/>
      <c r="SE2" s="3553"/>
      <c r="SF2" s="3553"/>
      <c r="SG2" s="3553"/>
      <c r="SH2" s="3553"/>
      <c r="SI2" s="3553"/>
      <c r="SJ2" s="3553"/>
      <c r="SK2" s="3553"/>
      <c r="SL2" s="3553"/>
      <c r="SM2" s="3553"/>
      <c r="SN2" s="3553"/>
      <c r="SO2" s="3553"/>
      <c r="SP2" s="3553"/>
      <c r="SQ2" s="3581"/>
      <c r="SR2" s="3553"/>
      <c r="SS2" s="3553"/>
      <c r="ST2" s="3553"/>
      <c r="SU2" s="3553"/>
      <c r="SV2" s="3553"/>
      <c r="SW2" s="3553"/>
      <c r="SX2" s="3553"/>
      <c r="SY2" s="3553"/>
      <c r="SZ2" s="3553"/>
      <c r="TA2" s="3553"/>
      <c r="TB2" s="3553"/>
      <c r="TC2" s="3553"/>
      <c r="TD2" s="3553"/>
      <c r="TE2" s="3553"/>
      <c r="TF2" s="3553"/>
      <c r="TG2" s="3553"/>
      <c r="TH2" s="3581"/>
      <c r="TI2" s="3553"/>
      <c r="TJ2" s="3553"/>
      <c r="TK2" s="3553"/>
      <c r="TL2" s="3553"/>
      <c r="TM2" s="3553"/>
      <c r="TN2" s="3553"/>
      <c r="TO2" s="3553"/>
      <c r="TP2" s="3553"/>
      <c r="TQ2" s="3553"/>
      <c r="TR2" s="3553"/>
      <c r="TS2" s="3553"/>
      <c r="TT2" s="3553"/>
      <c r="TU2" s="3553"/>
      <c r="TV2" s="3553"/>
      <c r="TW2" s="3553"/>
      <c r="TX2" s="3553"/>
      <c r="TY2" s="3581"/>
      <c r="TZ2" s="3553"/>
      <c r="UA2" s="3553"/>
      <c r="UB2" s="3553"/>
      <c r="UC2" s="3553"/>
      <c r="UD2" s="3553"/>
      <c r="UE2" s="3553"/>
      <c r="UF2" s="3553"/>
      <c r="UG2" s="3553"/>
      <c r="UH2" s="3553"/>
      <c r="UI2" s="3553"/>
      <c r="UJ2" s="3553"/>
      <c r="UK2" s="3553"/>
      <c r="UL2" s="3553"/>
      <c r="UM2" s="3553"/>
      <c r="UN2" s="3553"/>
      <c r="UO2" s="3553"/>
      <c r="UP2" s="3581"/>
      <c r="UQ2" s="3553"/>
      <c r="UR2" s="3553"/>
      <c r="US2" s="3553"/>
      <c r="UT2" s="3553"/>
      <c r="UU2" s="3553"/>
      <c r="UV2" s="3553"/>
      <c r="UW2" s="3553"/>
      <c r="UX2" s="3553"/>
      <c r="UY2" s="3553"/>
      <c r="UZ2" s="3553"/>
      <c r="VA2" s="3553"/>
      <c r="VB2" s="3553"/>
      <c r="VC2" s="3553"/>
      <c r="VD2" s="3553"/>
      <c r="VE2" s="3553"/>
      <c r="VF2" s="3553"/>
      <c r="VG2" s="3581"/>
      <c r="VH2" s="3553"/>
      <c r="VI2" s="3553"/>
      <c r="VJ2" s="3553"/>
      <c r="VK2" s="3553"/>
      <c r="VL2" s="3553"/>
      <c r="VM2" s="3553"/>
      <c r="VN2" s="3553"/>
      <c r="VO2" s="3553"/>
      <c r="VP2" s="3553"/>
      <c r="VQ2" s="3553"/>
      <c r="VR2" s="3553"/>
      <c r="VS2" s="3553"/>
      <c r="VT2" s="3553"/>
      <c r="VU2" s="3553"/>
      <c r="VV2" s="3553"/>
      <c r="VW2" s="3553"/>
      <c r="VX2" s="3581"/>
      <c r="VY2" s="3553"/>
      <c r="VZ2" s="3553"/>
      <c r="WA2" s="3553"/>
      <c r="WB2" s="3553"/>
      <c r="WC2" s="3553"/>
      <c r="WD2" s="3553"/>
      <c r="WE2" s="3553"/>
      <c r="WF2" s="3553"/>
      <c r="WG2" s="3553"/>
      <c r="WH2" s="3553"/>
      <c r="WI2" s="3553"/>
      <c r="WJ2" s="3553"/>
      <c r="WK2" s="3553"/>
      <c r="WL2" s="3553"/>
      <c r="WM2" s="3553"/>
      <c r="WN2" s="3553"/>
      <c r="WO2" s="3581"/>
      <c r="WP2" s="3553"/>
      <c r="WQ2" s="3553"/>
      <c r="WR2" s="3553"/>
      <c r="WS2" s="3553"/>
      <c r="WT2" s="3553"/>
      <c r="WU2" s="3553"/>
      <c r="WV2" s="3553"/>
      <c r="WW2" s="3553"/>
      <c r="WX2" s="3553"/>
      <c r="WY2" s="3553"/>
      <c r="WZ2" s="3553"/>
      <c r="XA2" s="3553"/>
      <c r="XB2" s="3553"/>
      <c r="XC2" s="3553"/>
      <c r="XD2" s="3553"/>
      <c r="XE2" s="3553"/>
      <c r="XF2" s="3581"/>
      <c r="XG2" s="3553"/>
      <c r="XH2" s="3553"/>
      <c r="XI2" s="3553"/>
      <c r="XJ2" s="3553"/>
      <c r="XK2" s="3553"/>
      <c r="XL2" s="3553"/>
      <c r="XM2" s="3553"/>
      <c r="XN2" s="3553"/>
      <c r="XO2" s="3553"/>
      <c r="XP2" s="3553"/>
      <c r="XQ2" s="3553"/>
      <c r="XR2" s="3553"/>
      <c r="XS2" s="3553"/>
      <c r="XT2" s="3553"/>
      <c r="XU2" s="3553"/>
      <c r="XV2" s="3553"/>
      <c r="XW2" s="3581"/>
      <c r="XX2" s="3553"/>
      <c r="XY2" s="3553"/>
      <c r="XZ2" s="3553"/>
      <c r="YA2" s="3553"/>
      <c r="YB2" s="3553"/>
      <c r="YC2" s="3553"/>
      <c r="YD2" s="3553"/>
      <c r="YE2" s="3553"/>
      <c r="YF2" s="3553"/>
      <c r="YG2" s="3553"/>
      <c r="YH2" s="3553"/>
      <c r="YI2" s="3553"/>
      <c r="YJ2" s="3553"/>
      <c r="YK2" s="3553"/>
      <c r="YL2" s="3553"/>
      <c r="YM2" s="3553"/>
      <c r="YN2" s="3581"/>
      <c r="YO2" s="3553"/>
      <c r="YP2" s="3553"/>
      <c r="YQ2" s="3553"/>
      <c r="YR2" s="3553"/>
      <c r="YS2" s="3553"/>
      <c r="YT2" s="3553"/>
      <c r="YU2" s="3553"/>
      <c r="YV2" s="3553"/>
      <c r="YW2" s="3553"/>
      <c r="YX2" s="3553"/>
      <c r="YY2" s="3553"/>
      <c r="YZ2" s="3553"/>
      <c r="ZA2" s="3553"/>
      <c r="ZB2" s="3553"/>
      <c r="ZC2" s="3553"/>
      <c r="ZD2" s="3553"/>
      <c r="ZE2" s="3581"/>
      <c r="ZF2" s="3553"/>
      <c r="ZG2" s="3553"/>
      <c r="ZH2" s="3553"/>
      <c r="ZI2" s="3553"/>
      <c r="ZJ2" s="3553"/>
      <c r="ZK2" s="3553"/>
      <c r="ZL2" s="3553"/>
      <c r="ZM2" s="3553"/>
      <c r="ZN2" s="3553"/>
      <c r="ZO2" s="3553"/>
      <c r="ZP2" s="3553"/>
      <c r="ZQ2" s="3553"/>
      <c r="ZR2" s="3553"/>
      <c r="ZS2" s="3553"/>
      <c r="ZT2" s="3553"/>
      <c r="ZU2" s="3553"/>
      <c r="ZV2" s="3581"/>
      <c r="ZW2" s="3553"/>
      <c r="ZX2" s="3553"/>
      <c r="ZY2" s="3553"/>
      <c r="ZZ2" s="3553"/>
      <c r="AAA2" s="3553"/>
      <c r="AAB2" s="3553"/>
      <c r="AAC2" s="3553"/>
      <c r="AAD2" s="3553"/>
      <c r="AAE2" s="3553"/>
      <c r="AAF2" s="3553"/>
      <c r="AAG2" s="3553"/>
      <c r="AAH2" s="3553"/>
      <c r="AAI2" s="3553"/>
      <c r="AAJ2" s="3553"/>
      <c r="AAK2" s="3553"/>
      <c r="AAL2" s="3553"/>
      <c r="AAM2" s="3581"/>
      <c r="AAN2" s="3553"/>
      <c r="AAO2" s="3553"/>
      <c r="AAP2" s="3553"/>
      <c r="AAQ2" s="3553"/>
      <c r="AAR2" s="3553"/>
      <c r="AAS2" s="3553"/>
      <c r="AAT2" s="3553"/>
      <c r="AAU2" s="3553"/>
      <c r="AAV2" s="3553"/>
      <c r="AAW2" s="3553"/>
      <c r="AAX2" s="3553"/>
      <c r="AAY2" s="3553"/>
      <c r="AAZ2" s="3553"/>
      <c r="ABA2" s="3553"/>
      <c r="ABB2" s="3553"/>
      <c r="ABC2" s="3553"/>
      <c r="ABD2" s="3581"/>
      <c r="ABE2" s="3553"/>
      <c r="ABF2" s="3553"/>
      <c r="ABG2" s="3553"/>
      <c r="ABH2" s="3553"/>
      <c r="ABI2" s="3553"/>
      <c r="ABJ2" s="3553"/>
      <c r="ABK2" s="3553"/>
      <c r="ABL2" s="3553"/>
      <c r="ABM2" s="3553"/>
      <c r="ABN2" s="3553"/>
      <c r="ABO2" s="3553"/>
      <c r="ABP2" s="3553"/>
      <c r="ABQ2" s="3553"/>
      <c r="ABR2" s="3553"/>
      <c r="ABS2" s="3553"/>
      <c r="ABT2" s="3553"/>
      <c r="ABU2" s="3581"/>
      <c r="ABV2" s="3553"/>
      <c r="ABW2" s="3553"/>
      <c r="ABX2" s="3553"/>
      <c r="ABY2" s="3553"/>
      <c r="ABZ2" s="3553"/>
      <c r="ACA2" s="3553"/>
      <c r="ACB2" s="3553"/>
      <c r="ACC2" s="3553"/>
      <c r="ACD2" s="3553"/>
      <c r="ACE2" s="3553"/>
      <c r="ACF2" s="3553"/>
      <c r="ACG2" s="3553"/>
      <c r="ACH2" s="3553"/>
      <c r="ACI2" s="3553"/>
      <c r="ACJ2" s="3553"/>
      <c r="ACK2" s="3553"/>
      <c r="ACL2" s="3581"/>
      <c r="ACM2" s="3553"/>
      <c r="ACN2" s="3553"/>
      <c r="ACO2" s="3553"/>
      <c r="ACP2" s="3553"/>
      <c r="ACQ2" s="3553"/>
      <c r="ACR2" s="3553"/>
      <c r="ACS2" s="3553"/>
      <c r="ACT2" s="3553"/>
      <c r="ACU2" s="3553"/>
      <c r="ACV2" s="3553"/>
      <c r="ACW2" s="3553"/>
      <c r="ACX2" s="3553"/>
      <c r="ACY2" s="3553"/>
      <c r="ACZ2" s="3553"/>
      <c r="ADA2" s="3553"/>
      <c r="ADB2" s="3553"/>
      <c r="ADC2" s="3581"/>
      <c r="ADD2" s="3553"/>
      <c r="ADE2" s="3553"/>
      <c r="ADF2" s="3553"/>
      <c r="ADG2" s="3553"/>
      <c r="ADH2" s="3553"/>
      <c r="ADI2" s="3553"/>
      <c r="ADJ2" s="3553"/>
      <c r="ADK2" s="3553"/>
      <c r="ADL2" s="3553"/>
      <c r="ADM2" s="3553"/>
      <c r="ADN2" s="3553"/>
      <c r="ADO2" s="3553"/>
      <c r="ADP2" s="3553"/>
      <c r="ADQ2" s="3553"/>
      <c r="ADR2" s="3553"/>
      <c r="ADS2" s="3553"/>
      <c r="ADT2" s="3581"/>
      <c r="ADU2" s="3553"/>
      <c r="ADV2" s="3553"/>
      <c r="ADW2" s="3553"/>
      <c r="ADX2" s="3553"/>
      <c r="ADY2" s="3553"/>
      <c r="ADZ2" s="3553"/>
      <c r="AEA2" s="3553"/>
      <c r="AEB2" s="3553"/>
      <c r="AEC2" s="3553"/>
      <c r="AED2" s="3553"/>
      <c r="AEE2" s="3553"/>
      <c r="AEF2" s="3553"/>
      <c r="AEG2" s="3553"/>
      <c r="AEH2" s="3553"/>
      <c r="AEI2" s="3553"/>
      <c r="AEJ2" s="3553"/>
      <c r="AEK2" s="3581"/>
      <c r="AEL2" s="3553"/>
      <c r="AEM2" s="3553"/>
      <c r="AEN2" s="3553"/>
      <c r="AEO2" s="3553"/>
      <c r="AEP2" s="3553"/>
      <c r="AEQ2" s="3553"/>
      <c r="AER2" s="3553"/>
      <c r="AES2" s="3553"/>
      <c r="AET2" s="3553"/>
      <c r="AEU2" s="3553"/>
      <c r="AEV2" s="3553"/>
      <c r="AEW2" s="3553"/>
      <c r="AEX2" s="3553"/>
      <c r="AEY2" s="3553"/>
      <c r="AEZ2" s="3553"/>
      <c r="AFA2" s="3553"/>
      <c r="AFB2" s="3581"/>
      <c r="AFC2" s="3553"/>
      <c r="AFD2" s="3553"/>
      <c r="AFE2" s="3553"/>
      <c r="AFF2" s="3553"/>
      <c r="AFG2" s="3553"/>
      <c r="AFH2" s="3553"/>
      <c r="AFI2" s="3553"/>
      <c r="AFJ2" s="3553"/>
      <c r="AFK2" s="3553"/>
      <c r="AFL2" s="3553"/>
      <c r="AFM2" s="3553"/>
      <c r="AFN2" s="3553"/>
      <c r="AFO2" s="3553"/>
      <c r="AFP2" s="3553"/>
      <c r="AFQ2" s="3553"/>
      <c r="AFR2" s="3553"/>
      <c r="AFS2" s="3581"/>
      <c r="AFT2" s="3553"/>
      <c r="AFU2" s="3553"/>
      <c r="AFV2" s="3553"/>
      <c r="AFW2" s="3553"/>
      <c r="AFX2" s="3553"/>
      <c r="AFY2" s="3553"/>
      <c r="AFZ2" s="3553"/>
      <c r="AGA2" s="3553"/>
      <c r="AGB2" s="3553"/>
      <c r="AGC2" s="3553"/>
      <c r="AGD2" s="3553"/>
      <c r="AGE2" s="3553"/>
      <c r="AGF2" s="3553"/>
      <c r="AGG2" s="3553"/>
      <c r="AGH2" s="3553"/>
      <c r="AGI2" s="3553"/>
      <c r="AGJ2" s="3581"/>
      <c r="AGK2" s="3553"/>
      <c r="AGL2" s="3553"/>
      <c r="AGM2" s="3553"/>
      <c r="AGN2" s="3553"/>
      <c r="AGO2" s="3553"/>
      <c r="AGP2" s="3553"/>
      <c r="AGQ2" s="3553"/>
      <c r="AGR2" s="3553"/>
      <c r="AGS2" s="3553"/>
      <c r="AGT2" s="3553"/>
      <c r="AGU2" s="3553"/>
      <c r="AGV2" s="3553"/>
      <c r="AGW2" s="3553"/>
      <c r="AGX2" s="3553"/>
      <c r="AGY2" s="3553"/>
      <c r="AGZ2" s="3553"/>
      <c r="AHA2" s="3581"/>
      <c r="AHB2" s="3553"/>
      <c r="AHC2" s="3553"/>
      <c r="AHD2" s="3553"/>
      <c r="AHE2" s="3553"/>
      <c r="AHF2" s="3553"/>
      <c r="AHG2" s="3553"/>
      <c r="AHH2" s="3553"/>
      <c r="AHI2" s="3553"/>
      <c r="AHJ2" s="3553"/>
      <c r="AHK2" s="3553"/>
      <c r="AHL2" s="3553"/>
      <c r="AHM2" s="3553"/>
      <c r="AHN2" s="3553"/>
      <c r="AHO2" s="3553"/>
      <c r="AHP2" s="3553"/>
      <c r="AHQ2" s="3553"/>
      <c r="AHR2" s="3581"/>
      <c r="AHS2" s="3553"/>
      <c r="AHT2" s="3553"/>
      <c r="AHU2" s="3553"/>
      <c r="AHV2" s="3553"/>
      <c r="AHW2" s="3553"/>
      <c r="AHX2" s="3553"/>
      <c r="AHY2" s="3553"/>
      <c r="AHZ2" s="3553"/>
      <c r="AIA2" s="3553"/>
      <c r="AIB2" s="3553"/>
      <c r="AIC2" s="3553"/>
      <c r="AID2" s="3553"/>
      <c r="AIE2" s="3553"/>
      <c r="AIF2" s="3553"/>
      <c r="AIG2" s="3553"/>
      <c r="AIH2" s="3553"/>
      <c r="AII2" s="3581"/>
      <c r="AIJ2" s="3553"/>
      <c r="AIK2" s="3553"/>
      <c r="AIL2" s="3553"/>
      <c r="AIM2" s="3553"/>
      <c r="AIN2" s="3553"/>
      <c r="AIO2" s="3553"/>
      <c r="AIP2" s="3553"/>
      <c r="AIQ2" s="3553"/>
      <c r="AIR2" s="3553"/>
      <c r="AIS2" s="3553"/>
      <c r="AIT2" s="3553"/>
      <c r="AIU2" s="3553"/>
      <c r="AIV2" s="3553"/>
      <c r="AIW2" s="3553"/>
      <c r="AIX2" s="3553"/>
      <c r="AIY2" s="3553"/>
      <c r="AIZ2" s="3581"/>
      <c r="AJA2" s="3553"/>
      <c r="AJB2" s="3553"/>
      <c r="AJC2" s="3553"/>
      <c r="AJD2" s="3553"/>
      <c r="AJE2" s="3553"/>
      <c r="AJF2" s="3553"/>
      <c r="AJG2" s="3553"/>
      <c r="AJH2" s="3553"/>
      <c r="AJI2" s="3553"/>
      <c r="AJJ2" s="3553"/>
      <c r="AJK2" s="3553"/>
      <c r="AJL2" s="3553"/>
      <c r="AJM2" s="3553"/>
      <c r="AJN2" s="3553"/>
      <c r="AJO2" s="3553"/>
      <c r="AJP2" s="3553"/>
      <c r="AJQ2" s="3581"/>
      <c r="AJR2" s="3553"/>
      <c r="AJS2" s="3553"/>
      <c r="AJT2" s="3553"/>
      <c r="AJU2" s="3553"/>
      <c r="AJV2" s="3553"/>
      <c r="AJW2" s="3553"/>
      <c r="AJX2" s="3553"/>
      <c r="AJY2" s="3553"/>
      <c r="AJZ2" s="3553"/>
      <c r="AKA2" s="3553"/>
      <c r="AKB2" s="3553"/>
      <c r="AKC2" s="3553"/>
      <c r="AKD2" s="3553"/>
      <c r="AKE2" s="3553"/>
      <c r="AKF2" s="3553"/>
      <c r="AKG2" s="3553"/>
      <c r="AKH2" s="3581"/>
      <c r="AKI2" s="3553"/>
      <c r="AKJ2" s="3553"/>
      <c r="AKK2" s="3553"/>
      <c r="AKL2" s="3553"/>
      <c r="AKM2" s="3553"/>
      <c r="AKN2" s="3553"/>
      <c r="AKO2" s="3553"/>
      <c r="AKP2" s="3553"/>
      <c r="AKQ2" s="3553"/>
      <c r="AKR2" s="3553"/>
      <c r="AKS2" s="3553"/>
      <c r="AKT2" s="3553"/>
      <c r="AKU2" s="3553"/>
      <c r="AKV2" s="3553"/>
      <c r="AKW2" s="3553"/>
      <c r="AKX2" s="3553"/>
      <c r="AKY2" s="3581"/>
      <c r="AKZ2" s="3553"/>
      <c r="ALA2" s="3553"/>
      <c r="ALB2" s="3553"/>
      <c r="ALC2" s="3553"/>
      <c r="ALD2" s="3553"/>
      <c r="ALE2" s="3553"/>
      <c r="ALF2" s="3553"/>
      <c r="ALG2" s="3553"/>
      <c r="ALH2" s="3553"/>
      <c r="ALI2" s="3553"/>
      <c r="ALJ2" s="3553"/>
      <c r="ALK2" s="3553"/>
      <c r="ALL2" s="3553"/>
      <c r="ALM2" s="3553"/>
      <c r="ALN2" s="3553"/>
      <c r="ALO2" s="3553"/>
      <c r="ALP2" s="3581"/>
      <c r="ALQ2" s="3553"/>
      <c r="ALR2" s="3553"/>
      <c r="ALS2" s="3553"/>
      <c r="ALT2" s="3553"/>
      <c r="ALU2" s="3553"/>
      <c r="ALV2" s="3553"/>
      <c r="ALW2" s="3553"/>
      <c r="ALX2" s="3553"/>
      <c r="ALY2" s="3553"/>
      <c r="ALZ2" s="3553"/>
      <c r="AMA2" s="3553"/>
      <c r="AMB2" s="3553"/>
      <c r="AMC2" s="3553"/>
      <c r="AMD2" s="3553"/>
      <c r="AME2" s="3553"/>
      <c r="AMF2" s="3553"/>
      <c r="AMG2" s="3581"/>
      <c r="AMH2" s="3553"/>
      <c r="AMI2" s="3553"/>
      <c r="AMJ2" s="3553"/>
      <c r="AMK2" s="3553"/>
      <c r="AML2" s="3553"/>
      <c r="AMM2" s="3553"/>
      <c r="AMN2" s="3553"/>
      <c r="AMO2" s="3553"/>
      <c r="AMP2" s="3553"/>
      <c r="AMQ2" s="3553"/>
      <c r="AMR2" s="3553"/>
      <c r="AMS2" s="3553"/>
      <c r="AMT2" s="3553"/>
      <c r="AMU2" s="3553"/>
      <c r="AMV2" s="3553"/>
      <c r="AMW2" s="3553"/>
      <c r="AMX2" s="3581"/>
      <c r="AMY2" s="3553"/>
      <c r="AMZ2" s="3553"/>
      <c r="ANA2" s="3553"/>
      <c r="ANB2" s="3553"/>
      <c r="ANC2" s="3553"/>
      <c r="AND2" s="3553"/>
      <c r="ANE2" s="3553"/>
      <c r="ANF2" s="3553"/>
      <c r="ANG2" s="3553"/>
      <c r="ANH2" s="3553"/>
      <c r="ANI2" s="3553"/>
      <c r="ANJ2" s="3553"/>
      <c r="ANK2" s="3553"/>
      <c r="ANL2" s="3553"/>
      <c r="ANM2" s="3553"/>
      <c r="ANN2" s="3553"/>
      <c r="ANO2" s="3581"/>
      <c r="ANP2" s="3553"/>
      <c r="ANQ2" s="3553"/>
      <c r="ANR2" s="3553"/>
      <c r="ANS2" s="3553"/>
      <c r="ANT2" s="3553"/>
      <c r="ANU2" s="3553"/>
      <c r="ANV2" s="3553"/>
      <c r="ANW2" s="3553"/>
      <c r="ANX2" s="3553"/>
      <c r="ANY2" s="3553"/>
      <c r="ANZ2" s="3553"/>
      <c r="AOA2" s="3553"/>
      <c r="AOB2" s="3553"/>
      <c r="AOC2" s="3553"/>
      <c r="AOD2" s="3553"/>
      <c r="AOE2" s="3553"/>
      <c r="AOF2" s="3581"/>
      <c r="AOG2" s="3553"/>
      <c r="AOH2" s="3553"/>
      <c r="AOI2" s="3553"/>
      <c r="AOJ2" s="3553"/>
      <c r="AOK2" s="3553"/>
      <c r="AOL2" s="3553"/>
      <c r="AOM2" s="3553"/>
      <c r="AON2" s="3553"/>
      <c r="AOO2" s="3553"/>
      <c r="AOP2" s="3553"/>
      <c r="AOQ2" s="3553"/>
      <c r="AOR2" s="3553"/>
      <c r="AOS2" s="3553"/>
      <c r="AOT2" s="3553"/>
      <c r="AOU2" s="3553"/>
      <c r="AOV2" s="3553"/>
      <c r="AOW2" s="3581"/>
      <c r="AOX2" s="3553"/>
      <c r="AOY2" s="3553"/>
      <c r="AOZ2" s="3553"/>
      <c r="APA2" s="3553"/>
      <c r="APB2" s="3553"/>
      <c r="APC2" s="3553"/>
      <c r="APD2" s="3553"/>
      <c r="APE2" s="3553"/>
      <c r="APF2" s="3553"/>
      <c r="APG2" s="3553"/>
      <c r="APH2" s="3553"/>
      <c r="API2" s="3553"/>
      <c r="APJ2" s="3553"/>
      <c r="APK2" s="3553"/>
      <c r="APL2" s="3553"/>
      <c r="APM2" s="3553"/>
      <c r="APN2" s="3581"/>
      <c r="APO2" s="3553"/>
      <c r="APP2" s="3553"/>
      <c r="APQ2" s="3553"/>
      <c r="APR2" s="3553"/>
      <c r="APS2" s="3553"/>
      <c r="APT2" s="3553"/>
      <c r="APU2" s="3553"/>
      <c r="APV2" s="3553"/>
      <c r="APW2" s="3553"/>
      <c r="APX2" s="3553"/>
      <c r="APY2" s="3553"/>
      <c r="APZ2" s="3553"/>
      <c r="AQA2" s="3553"/>
      <c r="AQB2" s="3553"/>
      <c r="AQC2" s="3553"/>
      <c r="AQD2" s="3553"/>
      <c r="AQE2" s="3581"/>
      <c r="AQF2" s="3553"/>
      <c r="AQG2" s="3553"/>
      <c r="AQH2" s="3553"/>
      <c r="AQI2" s="3553"/>
      <c r="AQJ2" s="3553"/>
      <c r="AQK2" s="3553"/>
      <c r="AQL2" s="3553"/>
      <c r="AQM2" s="3553"/>
      <c r="AQN2" s="3553"/>
      <c r="AQO2" s="3553"/>
      <c r="AQP2" s="3553"/>
      <c r="AQQ2" s="3553"/>
      <c r="AQR2" s="3553"/>
      <c r="AQS2" s="3553"/>
      <c r="AQT2" s="3553"/>
      <c r="AQU2" s="3553"/>
      <c r="AQV2" s="3581"/>
      <c r="AQW2" s="3553"/>
      <c r="AQX2" s="3553"/>
      <c r="AQY2" s="3553"/>
      <c r="AQZ2" s="3553"/>
      <c r="ARA2" s="3553"/>
      <c r="ARB2" s="3553"/>
      <c r="ARC2" s="3553"/>
      <c r="ARD2" s="3553"/>
      <c r="ARE2" s="3553"/>
      <c r="ARF2" s="3553"/>
      <c r="ARG2" s="3553"/>
      <c r="ARH2" s="3553"/>
      <c r="ARI2" s="3553"/>
      <c r="ARJ2" s="3553"/>
      <c r="ARK2" s="3553"/>
      <c r="ARL2" s="3553"/>
      <c r="ARM2" s="3581"/>
      <c r="ARN2" s="3553"/>
      <c r="ARO2" s="3553"/>
      <c r="ARP2" s="3553"/>
      <c r="ARQ2" s="3553"/>
      <c r="ARR2" s="3553"/>
      <c r="ARS2" s="3553"/>
      <c r="ART2" s="3553"/>
      <c r="ARU2" s="3553"/>
      <c r="ARV2" s="3553"/>
      <c r="ARW2" s="3553"/>
      <c r="ARX2" s="3553"/>
      <c r="ARY2" s="3553"/>
      <c r="ARZ2" s="3553"/>
      <c r="ASA2" s="3553"/>
      <c r="ASB2" s="3553"/>
      <c r="ASC2" s="3553"/>
      <c r="ASD2" s="3581"/>
      <c r="ASE2" s="3553"/>
      <c r="ASF2" s="3553"/>
      <c r="ASG2" s="3553"/>
      <c r="ASH2" s="3553"/>
      <c r="ASI2" s="3553"/>
      <c r="ASJ2" s="3553"/>
      <c r="ASK2" s="3553"/>
      <c r="ASL2" s="3553"/>
      <c r="ASM2" s="3553"/>
      <c r="ASN2" s="3553"/>
      <c r="ASO2" s="3553"/>
      <c r="ASP2" s="3553"/>
      <c r="ASQ2" s="3553"/>
      <c r="ASR2" s="3553"/>
      <c r="ASS2" s="3553"/>
      <c r="AST2" s="3553"/>
      <c r="ASU2" s="3581"/>
      <c r="ASV2" s="3553"/>
      <c r="ASW2" s="3553"/>
      <c r="ASX2" s="3553"/>
      <c r="ASY2" s="3553"/>
      <c r="ASZ2" s="3553"/>
      <c r="ATA2" s="3553"/>
      <c r="ATB2" s="3553"/>
      <c r="ATC2" s="3553"/>
      <c r="ATD2" s="3553"/>
      <c r="ATE2" s="3553"/>
      <c r="ATF2" s="3553"/>
      <c r="ATG2" s="3553"/>
      <c r="ATH2" s="3553"/>
      <c r="ATI2" s="3553"/>
      <c r="ATJ2" s="3553"/>
      <c r="ATK2" s="3553"/>
      <c r="ATL2" s="3581"/>
      <c r="ATM2" s="3553"/>
      <c r="ATN2" s="3553"/>
      <c r="ATO2" s="3553"/>
      <c r="ATP2" s="3553"/>
      <c r="ATQ2" s="3553"/>
      <c r="ATR2" s="3553"/>
      <c r="ATS2" s="3553"/>
      <c r="ATT2" s="3553"/>
      <c r="ATU2" s="3553"/>
      <c r="ATV2" s="3553"/>
      <c r="ATW2" s="3553"/>
      <c r="ATX2" s="3553"/>
      <c r="ATY2" s="3553"/>
      <c r="ATZ2" s="3553"/>
      <c r="AUA2" s="3553"/>
      <c r="AUB2" s="3553"/>
      <c r="AUC2" s="3581"/>
      <c r="AUD2" s="3553"/>
      <c r="AUE2" s="3553"/>
      <c r="AUF2" s="3553"/>
      <c r="AUG2" s="3553"/>
      <c r="AUH2" s="3553"/>
      <c r="AUI2" s="3553"/>
      <c r="AUJ2" s="3553"/>
      <c r="AUK2" s="3553"/>
      <c r="AUL2" s="3553"/>
      <c r="AUM2" s="3553"/>
      <c r="AUN2" s="3553"/>
      <c r="AUO2" s="3553"/>
      <c r="AUP2" s="3553"/>
      <c r="AUQ2" s="3553"/>
      <c r="AUR2" s="3553"/>
      <c r="AUS2" s="3553"/>
      <c r="AUT2" s="3581"/>
      <c r="AUU2" s="3553"/>
      <c r="AUV2" s="3553"/>
      <c r="AUW2" s="3553"/>
      <c r="AUX2" s="3553"/>
      <c r="AUY2" s="3553"/>
      <c r="AUZ2" s="3553"/>
      <c r="AVA2" s="3553"/>
      <c r="AVB2" s="3553"/>
      <c r="AVC2" s="3553"/>
      <c r="AVD2" s="3553"/>
      <c r="AVE2" s="3553"/>
      <c r="AVF2" s="3553"/>
      <c r="AVG2" s="3553"/>
      <c r="AVH2" s="3553"/>
      <c r="AVI2" s="3553"/>
      <c r="AVJ2" s="3553"/>
      <c r="AVK2" s="3581"/>
      <c r="AVL2" s="3553"/>
      <c r="AVM2" s="3553"/>
      <c r="AVN2" s="3553"/>
      <c r="AVO2" s="3553"/>
      <c r="AVP2" s="3553"/>
      <c r="AVQ2" s="3553"/>
      <c r="AVR2" s="3553"/>
      <c r="AVS2" s="3553"/>
      <c r="AVT2" s="3553"/>
      <c r="AVU2" s="3553"/>
      <c r="AVV2" s="3553"/>
      <c r="AVW2" s="3553"/>
      <c r="AVX2" s="3553"/>
      <c r="AVY2" s="3553"/>
      <c r="AVZ2" s="3553"/>
      <c r="AWA2" s="3553"/>
      <c r="AWB2" s="3581"/>
      <c r="AWC2" s="3553"/>
      <c r="AWD2" s="3553"/>
      <c r="AWE2" s="3553"/>
      <c r="AWF2" s="3553"/>
      <c r="AWG2" s="3553"/>
      <c r="AWH2" s="3553"/>
      <c r="AWI2" s="3553"/>
      <c r="AWJ2" s="3553"/>
      <c r="AWK2" s="3553"/>
      <c r="AWL2" s="3553"/>
      <c r="AWM2" s="3553"/>
      <c r="AWN2" s="3553"/>
      <c r="AWO2" s="3553"/>
      <c r="AWP2" s="3553"/>
      <c r="AWQ2" s="3553"/>
      <c r="AWR2" s="3553"/>
      <c r="AWS2" s="3581"/>
      <c r="AWT2" s="3553"/>
      <c r="AWU2" s="3553"/>
      <c r="AWV2" s="3553"/>
      <c r="AWW2" s="3553"/>
      <c r="AWX2" s="3553"/>
      <c r="AWY2" s="3553"/>
      <c r="AWZ2" s="3553"/>
      <c r="AXA2" s="3553"/>
      <c r="AXB2" s="3553"/>
      <c r="AXC2" s="3553"/>
      <c r="AXD2" s="3553"/>
      <c r="AXE2" s="3553"/>
      <c r="AXF2" s="3553"/>
      <c r="AXG2" s="3553"/>
      <c r="AXH2" s="3553"/>
      <c r="AXI2" s="3553"/>
      <c r="AXJ2" s="3581"/>
      <c r="AXK2" s="3553"/>
      <c r="AXL2" s="3553"/>
      <c r="AXM2" s="3553"/>
      <c r="AXN2" s="3553"/>
      <c r="AXO2" s="3553"/>
      <c r="AXP2" s="3553"/>
      <c r="AXQ2" s="3553"/>
      <c r="AXR2" s="3553"/>
      <c r="AXS2" s="3553"/>
      <c r="AXT2" s="3553"/>
      <c r="AXU2" s="3553"/>
      <c r="AXV2" s="3553"/>
      <c r="AXW2" s="3553"/>
      <c r="AXX2" s="3553"/>
      <c r="AXY2" s="3553"/>
      <c r="AXZ2" s="3553"/>
      <c r="AYA2" s="3581"/>
      <c r="AYB2" s="3553"/>
      <c r="AYC2" s="3553"/>
      <c r="AYD2" s="3553"/>
      <c r="AYE2" s="3553"/>
      <c r="AYF2" s="3553"/>
      <c r="AYG2" s="3553"/>
      <c r="AYH2" s="3553"/>
      <c r="AYI2" s="3553"/>
      <c r="AYJ2" s="3553"/>
      <c r="AYK2" s="3553"/>
      <c r="AYL2" s="3553"/>
      <c r="AYM2" s="3553"/>
      <c r="AYN2" s="3553"/>
      <c r="AYO2" s="3553"/>
      <c r="AYP2" s="3553"/>
      <c r="AYQ2" s="3553"/>
      <c r="AYR2" s="3581"/>
      <c r="AYS2" s="3553"/>
      <c r="AYT2" s="3553"/>
      <c r="AYU2" s="3553"/>
      <c r="AYV2" s="3553"/>
      <c r="AYW2" s="3553"/>
      <c r="AYX2" s="3553"/>
      <c r="AYY2" s="3553"/>
      <c r="AYZ2" s="3553"/>
      <c r="AZA2" s="3553"/>
      <c r="AZB2" s="3553"/>
      <c r="AZC2" s="3553"/>
      <c r="AZD2" s="3553"/>
      <c r="AZE2" s="3553"/>
      <c r="AZF2" s="3553"/>
      <c r="AZG2" s="3553"/>
      <c r="AZH2" s="3553"/>
      <c r="AZI2" s="3581"/>
      <c r="AZJ2" s="3553"/>
      <c r="AZK2" s="3553"/>
      <c r="AZL2" s="3553"/>
      <c r="AZM2" s="3553"/>
      <c r="AZN2" s="3553"/>
      <c r="AZO2" s="3553"/>
      <c r="AZP2" s="3553"/>
      <c r="AZQ2" s="3553"/>
      <c r="AZR2" s="3553"/>
      <c r="AZS2" s="3553"/>
      <c r="AZT2" s="3553"/>
      <c r="AZU2" s="3553"/>
      <c r="AZV2" s="3553"/>
      <c r="AZW2" s="3553"/>
      <c r="AZX2" s="3553"/>
      <c r="AZY2" s="3553"/>
      <c r="AZZ2" s="3581"/>
      <c r="BAA2" s="3553"/>
      <c r="BAB2" s="3553"/>
      <c r="BAC2" s="3553"/>
      <c r="BAD2" s="3553"/>
      <c r="BAE2" s="3553"/>
      <c r="BAF2" s="3553"/>
      <c r="BAG2" s="3553"/>
      <c r="BAH2" s="3553"/>
      <c r="BAI2" s="3553"/>
      <c r="BAJ2" s="3553"/>
      <c r="BAK2" s="3553"/>
      <c r="BAL2" s="3553"/>
      <c r="BAM2" s="3553"/>
      <c r="BAN2" s="3553"/>
      <c r="BAO2" s="3553"/>
      <c r="BAP2" s="3553"/>
      <c r="BAQ2" s="3581"/>
      <c r="BAR2" s="3553"/>
      <c r="BAS2" s="3553"/>
      <c r="BAT2" s="3553"/>
      <c r="BAU2" s="3553"/>
      <c r="BAV2" s="3553"/>
      <c r="BAW2" s="3553"/>
      <c r="BAX2" s="3553"/>
      <c r="BAY2" s="3553"/>
      <c r="BAZ2" s="3553"/>
      <c r="BBA2" s="3553"/>
      <c r="BBB2" s="3553"/>
      <c r="BBC2" s="3553"/>
      <c r="BBD2" s="3553"/>
      <c r="BBE2" s="3553"/>
      <c r="BBF2" s="3553"/>
      <c r="BBG2" s="3553"/>
      <c r="BBH2" s="3581"/>
      <c r="BBI2" s="3553"/>
      <c r="BBJ2" s="3553"/>
      <c r="BBK2" s="3553"/>
      <c r="BBL2" s="3553"/>
      <c r="BBM2" s="3553"/>
      <c r="BBN2" s="3553"/>
      <c r="BBO2" s="3553"/>
      <c r="BBP2" s="3553"/>
      <c r="BBQ2" s="3553"/>
      <c r="BBR2" s="3553"/>
      <c r="BBS2" s="3553"/>
      <c r="BBT2" s="3553"/>
      <c r="BBU2" s="3553"/>
      <c r="BBV2" s="3553"/>
      <c r="BBW2" s="3553"/>
      <c r="BBX2" s="3553"/>
      <c r="BBY2" s="3581"/>
      <c r="BBZ2" s="3553"/>
      <c r="BCA2" s="3553"/>
      <c r="BCB2" s="3553"/>
      <c r="BCC2" s="3553"/>
      <c r="BCD2" s="3553"/>
      <c r="BCE2" s="3553"/>
      <c r="BCF2" s="3553"/>
      <c r="BCG2" s="3553"/>
      <c r="BCH2" s="3553"/>
      <c r="BCI2" s="3553"/>
      <c r="BCJ2" s="3553"/>
      <c r="BCK2" s="3553"/>
      <c r="BCL2" s="3553"/>
      <c r="BCM2" s="3553"/>
      <c r="BCN2" s="3553"/>
      <c r="BCO2" s="3553"/>
      <c r="BCP2" s="3581"/>
      <c r="BCQ2" s="3553"/>
      <c r="BCR2" s="3553"/>
      <c r="BCS2" s="3553"/>
      <c r="BCT2" s="3553"/>
      <c r="BCU2" s="3553"/>
      <c r="BCV2" s="3553"/>
      <c r="BCW2" s="3553"/>
      <c r="BCX2" s="3553"/>
      <c r="BCY2" s="3553"/>
      <c r="BCZ2" s="3553"/>
      <c r="BDA2" s="3553"/>
      <c r="BDB2" s="3553"/>
      <c r="BDC2" s="3553"/>
      <c r="BDD2" s="3553"/>
      <c r="BDE2" s="3553"/>
      <c r="BDF2" s="3553"/>
      <c r="BDG2" s="3581"/>
      <c r="BDH2" s="3553"/>
      <c r="BDI2" s="3553"/>
      <c r="BDJ2" s="3553"/>
      <c r="BDK2" s="3553"/>
      <c r="BDL2" s="3553"/>
      <c r="BDM2" s="3553"/>
      <c r="BDN2" s="3553"/>
      <c r="BDO2" s="3553"/>
      <c r="BDP2" s="3553"/>
      <c r="BDQ2" s="3553"/>
      <c r="BDR2" s="3553"/>
      <c r="BDS2" s="3553"/>
      <c r="BDT2" s="3553"/>
      <c r="BDU2" s="3553"/>
      <c r="BDV2" s="3553"/>
      <c r="BDW2" s="3553"/>
      <c r="BDX2" s="3581"/>
      <c r="BDY2" s="3553"/>
      <c r="BDZ2" s="3553"/>
      <c r="BEA2" s="3553"/>
      <c r="BEB2" s="3553"/>
      <c r="BEC2" s="3553"/>
      <c r="BED2" s="3553"/>
      <c r="BEE2" s="3553"/>
      <c r="BEF2" s="3553"/>
      <c r="BEG2" s="3553"/>
      <c r="BEH2" s="3553"/>
      <c r="BEI2" s="3553"/>
      <c r="BEJ2" s="3553"/>
      <c r="BEK2" s="3553"/>
      <c r="BEL2" s="3553"/>
      <c r="BEM2" s="3553"/>
      <c r="BEN2" s="3553"/>
      <c r="BEO2" s="3581"/>
      <c r="BEP2" s="3553"/>
      <c r="BEQ2" s="3553"/>
      <c r="BER2" s="3553"/>
      <c r="BES2" s="3553"/>
      <c r="BET2" s="3553"/>
      <c r="BEU2" s="3553"/>
      <c r="BEV2" s="3553"/>
      <c r="BEW2" s="3553"/>
      <c r="BEX2" s="3553"/>
      <c r="BEY2" s="3553"/>
      <c r="BEZ2" s="3553"/>
      <c r="BFA2" s="3553"/>
      <c r="BFB2" s="3553"/>
      <c r="BFC2" s="3553"/>
      <c r="BFD2" s="3553"/>
      <c r="BFE2" s="3553"/>
      <c r="BFF2" s="3581"/>
      <c r="BFG2" s="3553"/>
      <c r="BFH2" s="3553"/>
      <c r="BFI2" s="3553"/>
      <c r="BFJ2" s="3553"/>
      <c r="BFK2" s="3553"/>
      <c r="BFL2" s="3553"/>
      <c r="BFM2" s="3553"/>
      <c r="BFN2" s="3553"/>
      <c r="BFO2" s="3553"/>
      <c r="BFP2" s="3553"/>
      <c r="BFQ2" s="3553"/>
      <c r="BFR2" s="3553"/>
      <c r="BFS2" s="3553"/>
      <c r="BFT2" s="3553"/>
      <c r="BFU2" s="3553"/>
      <c r="BFV2" s="3553"/>
      <c r="BFW2" s="3581"/>
      <c r="BFX2" s="3553"/>
      <c r="BFY2" s="3553"/>
      <c r="BFZ2" s="3553"/>
      <c r="BGA2" s="3553"/>
      <c r="BGB2" s="3553"/>
      <c r="BGC2" s="3553"/>
      <c r="BGD2" s="3553"/>
      <c r="BGE2" s="3553"/>
      <c r="BGF2" s="3553"/>
      <c r="BGG2" s="3553"/>
      <c r="BGH2" s="3553"/>
      <c r="BGI2" s="3553"/>
      <c r="BGJ2" s="3553"/>
      <c r="BGK2" s="3553"/>
      <c r="BGL2" s="3553"/>
      <c r="BGM2" s="3553"/>
      <c r="BGN2" s="3581"/>
      <c r="BGO2" s="3553"/>
      <c r="BGP2" s="3553"/>
      <c r="BGQ2" s="3553"/>
      <c r="BGR2" s="3553"/>
      <c r="BGS2" s="3553"/>
      <c r="BGT2" s="3553"/>
      <c r="BGU2" s="3553"/>
      <c r="BGV2" s="3553"/>
      <c r="BGW2" s="3553"/>
      <c r="BGX2" s="3553"/>
      <c r="BGY2" s="3553"/>
      <c r="BGZ2" s="3553"/>
      <c r="BHA2" s="3553"/>
      <c r="BHB2" s="3553"/>
      <c r="BHC2" s="3553"/>
      <c r="BHD2" s="3553"/>
      <c r="BHE2" s="3581"/>
      <c r="BHF2" s="3553"/>
      <c r="BHG2" s="3553"/>
      <c r="BHH2" s="3553"/>
      <c r="BHI2" s="3553"/>
      <c r="BHJ2" s="3553"/>
      <c r="BHK2" s="3553"/>
      <c r="BHL2" s="3553"/>
      <c r="BHM2" s="3553"/>
      <c r="BHN2" s="3553"/>
      <c r="BHO2" s="3553"/>
      <c r="BHP2" s="3553"/>
      <c r="BHQ2" s="3553"/>
      <c r="BHR2" s="3553"/>
      <c r="BHS2" s="3553"/>
      <c r="BHT2" s="3553"/>
      <c r="BHU2" s="3553"/>
      <c r="BHV2" s="3581"/>
      <c r="BHW2" s="3553"/>
      <c r="BHX2" s="3553"/>
      <c r="BHY2" s="3553"/>
      <c r="BHZ2" s="3553"/>
      <c r="BIA2" s="3553"/>
      <c r="BIB2" s="3553"/>
      <c r="BIC2" s="3553"/>
      <c r="BID2" s="3553"/>
      <c r="BIE2" s="3553"/>
      <c r="BIF2" s="3553"/>
      <c r="BIG2" s="3553"/>
      <c r="BIH2" s="3553"/>
      <c r="BII2" s="3553"/>
      <c r="BIJ2" s="3553"/>
      <c r="BIK2" s="3553"/>
      <c r="BIL2" s="3553"/>
      <c r="BIM2" s="3581"/>
      <c r="BIN2" s="3553"/>
      <c r="BIO2" s="3553"/>
      <c r="BIP2" s="3553"/>
      <c r="BIQ2" s="3553"/>
      <c r="BIR2" s="3553"/>
      <c r="BIS2" s="3553"/>
      <c r="BIT2" s="3553"/>
      <c r="BIU2" s="3553"/>
      <c r="BIV2" s="3553"/>
      <c r="BIW2" s="3553"/>
      <c r="BIX2" s="3553"/>
      <c r="BIY2" s="3553"/>
      <c r="BIZ2" s="3553"/>
      <c r="BJA2" s="3553"/>
      <c r="BJB2" s="3553"/>
      <c r="BJC2" s="3553"/>
      <c r="BJD2" s="3581"/>
      <c r="BJE2" s="3553"/>
      <c r="BJF2" s="3553"/>
      <c r="BJG2" s="3553"/>
      <c r="BJH2" s="3553"/>
      <c r="BJI2" s="3553"/>
      <c r="BJJ2" s="3553"/>
      <c r="BJK2" s="3553"/>
      <c r="BJL2" s="3553"/>
      <c r="BJM2" s="3553"/>
      <c r="BJN2" s="3553"/>
      <c r="BJO2" s="3553"/>
      <c r="BJP2" s="3553"/>
      <c r="BJQ2" s="3553"/>
      <c r="BJR2" s="3553"/>
      <c r="BJS2" s="3553"/>
      <c r="BJT2" s="3553"/>
      <c r="BJU2" s="3581"/>
      <c r="BJV2" s="3553"/>
      <c r="BJW2" s="3553"/>
      <c r="BJX2" s="3553"/>
      <c r="BJY2" s="3553"/>
      <c r="BJZ2" s="3553"/>
      <c r="BKA2" s="3553"/>
      <c r="BKB2" s="3553"/>
      <c r="BKC2" s="3553"/>
      <c r="BKD2" s="3553"/>
      <c r="BKE2" s="3553"/>
      <c r="BKF2" s="3553"/>
      <c r="BKG2" s="3553"/>
      <c r="BKH2" s="3553"/>
      <c r="BKI2" s="3553"/>
      <c r="BKJ2" s="3553"/>
      <c r="BKK2" s="3553"/>
      <c r="BKL2" s="3581"/>
      <c r="BKM2" s="3553"/>
      <c r="BKN2" s="3553"/>
      <c r="BKO2" s="3553"/>
      <c r="BKP2" s="3553"/>
      <c r="BKQ2" s="3553"/>
      <c r="BKR2" s="3553"/>
      <c r="BKS2" s="3553"/>
      <c r="BKT2" s="3553"/>
      <c r="BKU2" s="3553"/>
      <c r="BKV2" s="3553"/>
      <c r="BKW2" s="3553"/>
      <c r="BKX2" s="3553"/>
      <c r="BKY2" s="3553"/>
      <c r="BKZ2" s="3553"/>
      <c r="BLA2" s="3553"/>
      <c r="BLB2" s="3553"/>
      <c r="BLC2" s="3581"/>
      <c r="BLD2" s="3553"/>
      <c r="BLE2" s="3553"/>
      <c r="BLF2" s="3553"/>
      <c r="BLG2" s="3553"/>
      <c r="BLH2" s="3553"/>
      <c r="BLI2" s="3553"/>
      <c r="BLJ2" s="3553"/>
      <c r="BLK2" s="3553"/>
      <c r="BLL2" s="3553"/>
      <c r="BLM2" s="3553"/>
      <c r="BLN2" s="3553"/>
      <c r="BLO2" s="3553"/>
      <c r="BLP2" s="3553"/>
      <c r="BLQ2" s="3553"/>
      <c r="BLR2" s="3553"/>
      <c r="BLS2" s="3553"/>
      <c r="BLT2" s="3581"/>
      <c r="BLU2" s="3553"/>
      <c r="BLV2" s="3553"/>
      <c r="BLW2" s="3553"/>
      <c r="BLX2" s="3553"/>
      <c r="BLY2" s="3553"/>
      <c r="BLZ2" s="3553"/>
      <c r="BMA2" s="3553"/>
      <c r="BMB2" s="3553"/>
      <c r="BMC2" s="3553"/>
      <c r="BMD2" s="3553"/>
      <c r="BME2" s="3553"/>
      <c r="BMF2" s="3553"/>
      <c r="BMG2" s="3553"/>
      <c r="BMH2" s="3553"/>
      <c r="BMI2" s="3553"/>
      <c r="BMJ2" s="3553"/>
      <c r="BMK2" s="3581"/>
      <c r="BML2" s="3553"/>
      <c r="BMM2" s="3553"/>
      <c r="BMN2" s="3553"/>
      <c r="BMO2" s="3553"/>
      <c r="BMP2" s="3553"/>
      <c r="BMQ2" s="3553"/>
      <c r="BMR2" s="3553"/>
      <c r="BMS2" s="3553"/>
      <c r="BMT2" s="3553"/>
      <c r="BMU2" s="3553"/>
      <c r="BMV2" s="3553"/>
      <c r="BMW2" s="3553"/>
      <c r="BMX2" s="3553"/>
      <c r="BMY2" s="3553"/>
      <c r="BMZ2" s="3553"/>
      <c r="BNA2" s="3553"/>
      <c r="BNB2" s="3581"/>
      <c r="BNC2" s="3553"/>
      <c r="BND2" s="3553"/>
      <c r="BNE2" s="3553"/>
      <c r="BNF2" s="3553"/>
      <c r="BNG2" s="3553"/>
      <c r="BNH2" s="3553"/>
      <c r="BNI2" s="3553"/>
      <c r="BNJ2" s="3553"/>
      <c r="BNK2" s="3553"/>
      <c r="BNL2" s="3553"/>
      <c r="BNM2" s="3553"/>
      <c r="BNN2" s="3553"/>
      <c r="BNO2" s="3553"/>
      <c r="BNP2" s="3553"/>
      <c r="BNQ2" s="3553"/>
      <c r="BNR2" s="3553"/>
      <c r="BNS2" s="3581"/>
      <c r="BNT2" s="3553"/>
      <c r="BNU2" s="3553"/>
      <c r="BNV2" s="3553"/>
      <c r="BNW2" s="3553"/>
      <c r="BNX2" s="3553"/>
      <c r="BNY2" s="3553"/>
      <c r="BNZ2" s="3553"/>
      <c r="BOA2" s="3553"/>
      <c r="BOB2" s="3553"/>
      <c r="BOC2" s="3553"/>
      <c r="BOD2" s="3553"/>
      <c r="BOE2" s="3553"/>
      <c r="BOF2" s="3553"/>
      <c r="BOG2" s="3553"/>
      <c r="BOH2" s="3553"/>
      <c r="BOI2" s="3553"/>
      <c r="BOJ2" s="3581"/>
      <c r="BOK2" s="3553"/>
      <c r="BOL2" s="3553"/>
      <c r="BOM2" s="3553"/>
      <c r="BON2" s="3553"/>
      <c r="BOO2" s="3553"/>
      <c r="BOP2" s="3553"/>
      <c r="BOQ2" s="3553"/>
      <c r="BOR2" s="3553"/>
      <c r="BOS2" s="3553"/>
      <c r="BOT2" s="3553"/>
      <c r="BOU2" s="3553"/>
      <c r="BOV2" s="3553"/>
      <c r="BOW2" s="3553"/>
      <c r="BOX2" s="3553"/>
      <c r="BOY2" s="3553"/>
      <c r="BOZ2" s="3553"/>
      <c r="BPA2" s="3581"/>
      <c r="BPB2" s="3553"/>
      <c r="BPC2" s="3553"/>
      <c r="BPD2" s="3553"/>
      <c r="BPE2" s="3553"/>
      <c r="BPF2" s="3553"/>
      <c r="BPG2" s="3553"/>
      <c r="BPH2" s="3553"/>
      <c r="BPI2" s="3553"/>
      <c r="BPJ2" s="3553"/>
      <c r="BPK2" s="3553"/>
      <c r="BPL2" s="3553"/>
      <c r="BPM2" s="3553"/>
      <c r="BPN2" s="3553"/>
      <c r="BPO2" s="3553"/>
      <c r="BPP2" s="3553"/>
      <c r="BPQ2" s="3553"/>
      <c r="BPR2" s="3581"/>
      <c r="BPS2" s="3553"/>
      <c r="BPT2" s="3553"/>
      <c r="BPU2" s="3553"/>
      <c r="BPV2" s="3553"/>
      <c r="BPW2" s="3553"/>
      <c r="BPX2" s="3553"/>
      <c r="BPY2" s="3553"/>
      <c r="BPZ2" s="3553"/>
      <c r="BQA2" s="3553"/>
      <c r="BQB2" s="3553"/>
      <c r="BQC2" s="3553"/>
      <c r="BQD2" s="3553"/>
      <c r="BQE2" s="3553"/>
      <c r="BQF2" s="3553"/>
      <c r="BQG2" s="3553"/>
      <c r="BQH2" s="3553"/>
      <c r="BQI2" s="3581"/>
      <c r="BQJ2" s="3553"/>
      <c r="BQK2" s="3553"/>
      <c r="BQL2" s="3553"/>
      <c r="BQM2" s="3553"/>
      <c r="BQN2" s="3553"/>
      <c r="BQO2" s="3553"/>
      <c r="BQP2" s="3553"/>
      <c r="BQQ2" s="3553"/>
      <c r="BQR2" s="3553"/>
      <c r="BQS2" s="3553"/>
      <c r="BQT2" s="3553"/>
      <c r="BQU2" s="3553"/>
      <c r="BQV2" s="3553"/>
      <c r="BQW2" s="3553"/>
      <c r="BQX2" s="3553"/>
      <c r="BQY2" s="3553"/>
      <c r="BQZ2" s="3581"/>
      <c r="BRA2" s="3553"/>
      <c r="BRB2" s="3553"/>
      <c r="BRC2" s="3553"/>
      <c r="BRD2" s="3553"/>
      <c r="BRE2" s="3553"/>
      <c r="BRF2" s="3553"/>
      <c r="BRG2" s="3553"/>
      <c r="BRH2" s="3553"/>
      <c r="BRI2" s="3553"/>
      <c r="BRJ2" s="3553"/>
      <c r="BRK2" s="3553"/>
      <c r="BRL2" s="3553"/>
      <c r="BRM2" s="3553"/>
      <c r="BRN2" s="3553"/>
      <c r="BRO2" s="3553"/>
      <c r="BRP2" s="3553"/>
      <c r="BRQ2" s="3581"/>
      <c r="BRR2" s="3553"/>
      <c r="BRS2" s="3553"/>
      <c r="BRT2" s="3553"/>
      <c r="BRU2" s="3553"/>
      <c r="BRV2" s="3553"/>
      <c r="BRW2" s="3553"/>
      <c r="BRX2" s="3553"/>
      <c r="BRY2" s="3553"/>
      <c r="BRZ2" s="3553"/>
      <c r="BSA2" s="3553"/>
      <c r="BSB2" s="3553"/>
      <c r="BSC2" s="3553"/>
      <c r="BSD2" s="3553"/>
      <c r="BSE2" s="3553"/>
      <c r="BSF2" s="3553"/>
      <c r="BSG2" s="3553"/>
      <c r="BSH2" s="3581"/>
      <c r="BSI2" s="3553"/>
      <c r="BSJ2" s="3553"/>
      <c r="BSK2" s="3553"/>
      <c r="BSL2" s="3553"/>
      <c r="BSM2" s="3553"/>
      <c r="BSN2" s="3553"/>
      <c r="BSO2" s="3553"/>
      <c r="BSP2" s="3553"/>
      <c r="BSQ2" s="3553"/>
      <c r="BSR2" s="3553"/>
      <c r="BSS2" s="3553"/>
      <c r="BST2" s="3553"/>
      <c r="BSU2" s="3553"/>
      <c r="BSV2" s="3553"/>
      <c r="BSW2" s="3553"/>
      <c r="BSX2" s="3553"/>
      <c r="BSY2" s="3581"/>
      <c r="BSZ2" s="3553"/>
      <c r="BTA2" s="3553"/>
      <c r="BTB2" s="3553"/>
      <c r="BTC2" s="3553"/>
      <c r="BTD2" s="3553"/>
      <c r="BTE2" s="3553"/>
      <c r="BTF2" s="3553"/>
      <c r="BTG2" s="3553"/>
      <c r="BTH2" s="3553"/>
      <c r="BTI2" s="3553"/>
      <c r="BTJ2" s="3553"/>
      <c r="BTK2" s="3553"/>
      <c r="BTL2" s="3553"/>
      <c r="BTM2" s="3553"/>
      <c r="BTN2" s="3553"/>
      <c r="BTO2" s="3553"/>
      <c r="BTP2" s="3581"/>
      <c r="BTQ2" s="3553"/>
      <c r="BTR2" s="3553"/>
      <c r="BTS2" s="3553"/>
      <c r="BTT2" s="3553"/>
      <c r="BTU2" s="3553"/>
      <c r="BTV2" s="3553"/>
      <c r="BTW2" s="3553"/>
      <c r="BTX2" s="3553"/>
      <c r="BTY2" s="3553"/>
      <c r="BTZ2" s="3553"/>
      <c r="BUA2" s="3553"/>
      <c r="BUB2" s="3553"/>
      <c r="BUC2" s="3553"/>
      <c r="BUD2" s="3553"/>
      <c r="BUE2" s="3553"/>
      <c r="BUF2" s="3553"/>
      <c r="BUG2" s="3581"/>
      <c r="BUH2" s="3553"/>
      <c r="BUI2" s="3553"/>
      <c r="BUJ2" s="3553"/>
      <c r="BUK2" s="3553"/>
      <c r="BUL2" s="3553"/>
      <c r="BUM2" s="3553"/>
      <c r="BUN2" s="3553"/>
      <c r="BUO2" s="3553"/>
      <c r="BUP2" s="3553"/>
      <c r="BUQ2" s="3553"/>
      <c r="BUR2" s="3553"/>
      <c r="BUS2" s="3553"/>
      <c r="BUT2" s="3553"/>
      <c r="BUU2" s="3553"/>
      <c r="BUV2" s="3553"/>
      <c r="BUW2" s="3553"/>
      <c r="BUX2" s="3581"/>
      <c r="BUY2" s="3553"/>
      <c r="BUZ2" s="3553"/>
      <c r="BVA2" s="3553"/>
      <c r="BVB2" s="3553"/>
      <c r="BVC2" s="3553"/>
      <c r="BVD2" s="3553"/>
      <c r="BVE2" s="3553"/>
      <c r="BVF2" s="3553"/>
      <c r="BVG2" s="3553"/>
      <c r="BVH2" s="3553"/>
      <c r="BVI2" s="3553"/>
      <c r="BVJ2" s="3553"/>
      <c r="BVK2" s="3553"/>
      <c r="BVL2" s="3553"/>
      <c r="BVM2" s="3553"/>
      <c r="BVN2" s="3553"/>
      <c r="BVO2" s="3581"/>
      <c r="BVP2" s="3553"/>
      <c r="BVQ2" s="3553"/>
      <c r="BVR2" s="3553"/>
      <c r="BVS2" s="3553"/>
      <c r="BVT2" s="3553"/>
      <c r="BVU2" s="3553"/>
      <c r="BVV2" s="3553"/>
      <c r="BVW2" s="3553"/>
      <c r="BVX2" s="3553"/>
      <c r="BVY2" s="3553"/>
      <c r="BVZ2" s="3553"/>
      <c r="BWA2" s="3553"/>
      <c r="BWB2" s="3553"/>
      <c r="BWC2" s="3553"/>
      <c r="BWD2" s="3553"/>
      <c r="BWE2" s="3553"/>
      <c r="BWF2" s="3581"/>
      <c r="BWG2" s="3553"/>
      <c r="BWH2" s="3553"/>
      <c r="BWI2" s="3553"/>
      <c r="BWJ2" s="3553"/>
      <c r="BWK2" s="3553"/>
      <c r="BWL2" s="3553"/>
      <c r="BWM2" s="3553"/>
      <c r="BWN2" s="3553"/>
      <c r="BWO2" s="3553"/>
      <c r="BWP2" s="3553"/>
      <c r="BWQ2" s="3553"/>
      <c r="BWR2" s="3553"/>
      <c r="BWS2" s="3553"/>
      <c r="BWT2" s="3553"/>
      <c r="BWU2" s="3553"/>
      <c r="BWV2" s="3553"/>
      <c r="BWW2" s="3581"/>
      <c r="BWX2" s="3553"/>
      <c r="BWY2" s="3553"/>
      <c r="BWZ2" s="3553"/>
      <c r="BXA2" s="3553"/>
      <c r="BXB2" s="3553"/>
      <c r="BXC2" s="3553"/>
      <c r="BXD2" s="3553"/>
      <c r="BXE2" s="3553"/>
      <c r="BXF2" s="3553"/>
      <c r="BXG2" s="3553"/>
      <c r="BXH2" s="3553"/>
      <c r="BXI2" s="3553"/>
      <c r="BXJ2" s="3553"/>
      <c r="BXK2" s="3553"/>
      <c r="BXL2" s="3553"/>
      <c r="BXM2" s="3553"/>
      <c r="BXN2" s="3581"/>
      <c r="BXO2" s="3553"/>
      <c r="BXP2" s="3553"/>
      <c r="BXQ2" s="3553"/>
      <c r="BXR2" s="3553"/>
      <c r="BXS2" s="3553"/>
      <c r="BXT2" s="3553"/>
      <c r="BXU2" s="3553"/>
      <c r="BXV2" s="3553"/>
      <c r="BXW2" s="3553"/>
      <c r="BXX2" s="3553"/>
      <c r="BXY2" s="3553"/>
      <c r="BXZ2" s="3553"/>
      <c r="BYA2" s="3553"/>
      <c r="BYB2" s="3553"/>
      <c r="BYC2" s="3553"/>
      <c r="BYD2" s="3553"/>
      <c r="BYE2" s="3581"/>
      <c r="BYF2" s="3553"/>
      <c r="BYG2" s="3553"/>
      <c r="BYH2" s="3553"/>
      <c r="BYI2" s="3553"/>
      <c r="BYJ2" s="3553"/>
      <c r="BYK2" s="3553"/>
      <c r="BYL2" s="3553"/>
      <c r="BYM2" s="3553"/>
      <c r="BYN2" s="3553"/>
      <c r="BYO2" s="3553"/>
      <c r="BYP2" s="3553"/>
      <c r="BYQ2" s="3553"/>
      <c r="BYR2" s="3553"/>
      <c r="BYS2" s="3553"/>
      <c r="BYT2" s="3553"/>
      <c r="BYU2" s="3553"/>
      <c r="BYV2" s="3581"/>
      <c r="BYW2" s="3553"/>
      <c r="BYX2" s="3553"/>
      <c r="BYY2" s="3553"/>
      <c r="BYZ2" s="3553"/>
      <c r="BZA2" s="3553"/>
      <c r="BZB2" s="3553"/>
      <c r="BZC2" s="3553"/>
      <c r="BZD2" s="3553"/>
      <c r="BZE2" s="3553"/>
      <c r="BZF2" s="3553"/>
      <c r="BZG2" s="3553"/>
      <c r="BZH2" s="3553"/>
      <c r="BZI2" s="3553"/>
      <c r="BZJ2" s="3553"/>
      <c r="BZK2" s="3553"/>
      <c r="BZL2" s="3553"/>
      <c r="BZM2" s="3581"/>
      <c r="BZN2" s="3553"/>
      <c r="BZO2" s="3553"/>
      <c r="BZP2" s="3553"/>
      <c r="BZQ2" s="3553"/>
      <c r="BZR2" s="3553"/>
      <c r="BZS2" s="3553"/>
      <c r="BZT2" s="3553"/>
      <c r="BZU2" s="3553"/>
      <c r="BZV2" s="3553"/>
      <c r="BZW2" s="3553"/>
      <c r="BZX2" s="3553"/>
      <c r="BZY2" s="3553"/>
      <c r="BZZ2" s="3553"/>
      <c r="CAA2" s="3553"/>
      <c r="CAB2" s="3553"/>
      <c r="CAC2" s="3553"/>
      <c r="CAD2" s="3581"/>
      <c r="CAE2" s="3553"/>
      <c r="CAF2" s="3553"/>
      <c r="CAG2" s="3553"/>
      <c r="CAH2" s="3553"/>
      <c r="CAI2" s="3553"/>
      <c r="CAJ2" s="3553"/>
      <c r="CAK2" s="3553"/>
      <c r="CAL2" s="3553"/>
      <c r="CAM2" s="3553"/>
      <c r="CAN2" s="3553"/>
      <c r="CAO2" s="3553"/>
      <c r="CAP2" s="3553"/>
      <c r="CAQ2" s="3553"/>
      <c r="CAR2" s="3553"/>
      <c r="CAS2" s="3553"/>
      <c r="CAT2" s="3553"/>
      <c r="CAU2" s="3581"/>
      <c r="CAV2" s="3553"/>
      <c r="CAW2" s="3553"/>
      <c r="CAX2" s="3553"/>
      <c r="CAY2" s="3553"/>
      <c r="CAZ2" s="3553"/>
      <c r="CBA2" s="3553"/>
      <c r="CBB2" s="3553"/>
      <c r="CBC2" s="3553"/>
      <c r="CBD2" s="3553"/>
      <c r="CBE2" s="3553"/>
      <c r="CBF2" s="3553"/>
      <c r="CBG2" s="3553"/>
      <c r="CBH2" s="3553"/>
      <c r="CBI2" s="3553"/>
      <c r="CBJ2" s="3553"/>
      <c r="CBK2" s="3553"/>
      <c r="CBL2" s="3581"/>
      <c r="CBM2" s="3553"/>
      <c r="CBN2" s="3553"/>
      <c r="CBO2" s="3553"/>
      <c r="CBP2" s="3553"/>
      <c r="CBQ2" s="3553"/>
      <c r="CBR2" s="3553"/>
      <c r="CBS2" s="3553"/>
      <c r="CBT2" s="3553"/>
      <c r="CBU2" s="3553"/>
      <c r="CBV2" s="3553"/>
      <c r="CBW2" s="3553"/>
      <c r="CBX2" s="3553"/>
      <c r="CBY2" s="3553"/>
      <c r="CBZ2" s="3553"/>
      <c r="CCA2" s="3553"/>
      <c r="CCB2" s="3553"/>
      <c r="CCC2" s="3581"/>
      <c r="CCD2" s="3553"/>
      <c r="CCE2" s="3553"/>
      <c r="CCF2" s="3553"/>
      <c r="CCG2" s="3553"/>
      <c r="CCH2" s="3553"/>
      <c r="CCI2" s="3553"/>
      <c r="CCJ2" s="3553"/>
      <c r="CCK2" s="3553"/>
      <c r="CCL2" s="3553"/>
      <c r="CCM2" s="3553"/>
      <c r="CCN2" s="3553"/>
      <c r="CCO2" s="3553"/>
      <c r="CCP2" s="3553"/>
      <c r="CCQ2" s="3553"/>
      <c r="CCR2" s="3553"/>
      <c r="CCS2" s="3553"/>
      <c r="CCT2" s="3581"/>
      <c r="CCU2" s="3553"/>
      <c r="CCV2" s="3553"/>
      <c r="CCW2" s="3553"/>
      <c r="CCX2" s="3553"/>
      <c r="CCY2" s="3553"/>
      <c r="CCZ2" s="3553"/>
      <c r="CDA2" s="3553"/>
      <c r="CDB2" s="3553"/>
      <c r="CDC2" s="3553"/>
      <c r="CDD2" s="3553"/>
      <c r="CDE2" s="3553"/>
      <c r="CDF2" s="3553"/>
      <c r="CDG2" s="3553"/>
      <c r="CDH2" s="3553"/>
      <c r="CDI2" s="3553"/>
      <c r="CDJ2" s="3553"/>
      <c r="CDK2" s="3581"/>
      <c r="CDL2" s="3553"/>
      <c r="CDM2" s="3553"/>
      <c r="CDN2" s="3553"/>
      <c r="CDO2" s="3553"/>
      <c r="CDP2" s="3553"/>
      <c r="CDQ2" s="3553"/>
      <c r="CDR2" s="3553"/>
      <c r="CDS2" s="3553"/>
      <c r="CDT2" s="3553"/>
      <c r="CDU2" s="3553"/>
      <c r="CDV2" s="3553"/>
      <c r="CDW2" s="3553"/>
      <c r="CDX2" s="3553"/>
      <c r="CDY2" s="3553"/>
      <c r="CDZ2" s="3553"/>
      <c r="CEA2" s="3553"/>
      <c r="CEB2" s="3581"/>
      <c r="CEC2" s="3553"/>
      <c r="CED2" s="3553"/>
      <c r="CEE2" s="3553"/>
      <c r="CEF2" s="3553"/>
      <c r="CEG2" s="3553"/>
      <c r="CEH2" s="3553"/>
      <c r="CEI2" s="3553"/>
      <c r="CEJ2" s="3553"/>
      <c r="CEK2" s="3553"/>
      <c r="CEL2" s="3553"/>
      <c r="CEM2" s="3553"/>
      <c r="CEN2" s="3553"/>
      <c r="CEO2" s="3553"/>
      <c r="CEP2" s="3553"/>
      <c r="CEQ2" s="3553"/>
      <c r="CER2" s="3553"/>
      <c r="CES2" s="3581"/>
      <c r="CET2" s="3553"/>
      <c r="CEU2" s="3553"/>
      <c r="CEV2" s="3553"/>
      <c r="CEW2" s="3553"/>
      <c r="CEX2" s="3553"/>
      <c r="CEY2" s="3553"/>
      <c r="CEZ2" s="3553"/>
      <c r="CFA2" s="3553"/>
      <c r="CFB2" s="3553"/>
      <c r="CFC2" s="3553"/>
      <c r="CFD2" s="3553"/>
      <c r="CFE2" s="3553"/>
      <c r="CFF2" s="3553"/>
      <c r="CFG2" s="3553"/>
      <c r="CFH2" s="3553"/>
      <c r="CFI2" s="3553"/>
      <c r="CFJ2" s="3581"/>
      <c r="CFK2" s="3553"/>
      <c r="CFL2" s="3553"/>
      <c r="CFM2" s="3553"/>
      <c r="CFN2" s="3553"/>
      <c r="CFO2" s="3553"/>
      <c r="CFP2" s="3553"/>
      <c r="CFQ2" s="3553"/>
      <c r="CFR2" s="3553"/>
      <c r="CFS2" s="3553"/>
      <c r="CFT2" s="3553"/>
      <c r="CFU2" s="3553"/>
      <c r="CFV2" s="3553"/>
      <c r="CFW2" s="3553"/>
      <c r="CFX2" s="3553"/>
      <c r="CFY2" s="3553"/>
      <c r="CFZ2" s="3553"/>
      <c r="CGA2" s="3581"/>
      <c r="CGB2" s="3553"/>
      <c r="CGC2" s="3553"/>
      <c r="CGD2" s="3553"/>
      <c r="CGE2" s="3553"/>
      <c r="CGF2" s="3553"/>
      <c r="CGG2" s="3553"/>
      <c r="CGH2" s="3553"/>
      <c r="CGI2" s="3553"/>
      <c r="CGJ2" s="3553"/>
      <c r="CGK2" s="3553"/>
      <c r="CGL2" s="3553"/>
      <c r="CGM2" s="3553"/>
      <c r="CGN2" s="3553"/>
      <c r="CGO2" s="3553"/>
      <c r="CGP2" s="3553"/>
      <c r="CGQ2" s="3553"/>
      <c r="CGR2" s="3581"/>
      <c r="CGS2" s="3553"/>
      <c r="CGT2" s="3553"/>
      <c r="CGU2" s="3553"/>
      <c r="CGV2" s="3553"/>
      <c r="CGW2" s="3553"/>
      <c r="CGX2" s="3553"/>
      <c r="CGY2" s="3553"/>
      <c r="CGZ2" s="3553"/>
      <c r="CHA2" s="3553"/>
      <c r="CHB2" s="3553"/>
      <c r="CHC2" s="3553"/>
      <c r="CHD2" s="3553"/>
      <c r="CHE2" s="3553"/>
      <c r="CHF2" s="3553"/>
      <c r="CHG2" s="3553"/>
      <c r="CHH2" s="3553"/>
      <c r="CHI2" s="3581"/>
      <c r="CHJ2" s="3553"/>
      <c r="CHK2" s="3553"/>
      <c r="CHL2" s="3553"/>
      <c r="CHM2" s="3553"/>
      <c r="CHN2" s="3553"/>
      <c r="CHO2" s="3553"/>
      <c r="CHP2" s="3553"/>
      <c r="CHQ2" s="3553"/>
      <c r="CHR2" s="3553"/>
      <c r="CHS2" s="3553"/>
      <c r="CHT2" s="3553"/>
      <c r="CHU2" s="3553"/>
      <c r="CHV2" s="3553"/>
      <c r="CHW2" s="3553"/>
      <c r="CHX2" s="3553"/>
      <c r="CHY2" s="3553"/>
      <c r="CHZ2" s="3581"/>
      <c r="CIA2" s="3553"/>
      <c r="CIB2" s="3553"/>
      <c r="CIC2" s="3553"/>
      <c r="CID2" s="3553"/>
      <c r="CIE2" s="3553"/>
      <c r="CIF2" s="3553"/>
      <c r="CIG2" s="3553"/>
      <c r="CIH2" s="3553"/>
      <c r="CII2" s="3553"/>
      <c r="CIJ2" s="3553"/>
      <c r="CIK2" s="3553"/>
      <c r="CIL2" s="3553"/>
      <c r="CIM2" s="3553"/>
      <c r="CIN2" s="3553"/>
      <c r="CIO2" s="3553"/>
      <c r="CIP2" s="3553"/>
      <c r="CIQ2" s="3581"/>
      <c r="CIR2" s="3553"/>
      <c r="CIS2" s="3553"/>
      <c r="CIT2" s="3553"/>
      <c r="CIU2" s="3553"/>
      <c r="CIV2" s="3553"/>
      <c r="CIW2" s="3553"/>
      <c r="CIX2" s="3553"/>
      <c r="CIY2" s="3553"/>
      <c r="CIZ2" s="3553"/>
      <c r="CJA2" s="3553"/>
      <c r="CJB2" s="3553"/>
      <c r="CJC2" s="3553"/>
      <c r="CJD2" s="3553"/>
      <c r="CJE2" s="3553"/>
      <c r="CJF2" s="3553"/>
      <c r="CJG2" s="3553"/>
      <c r="CJH2" s="3581"/>
      <c r="CJI2" s="3553"/>
      <c r="CJJ2" s="3553"/>
      <c r="CJK2" s="3553"/>
      <c r="CJL2" s="3553"/>
      <c r="CJM2" s="3553"/>
      <c r="CJN2" s="3553"/>
      <c r="CJO2" s="3553"/>
      <c r="CJP2" s="3553"/>
      <c r="CJQ2" s="3553"/>
      <c r="CJR2" s="3553"/>
      <c r="CJS2" s="3553"/>
      <c r="CJT2" s="3553"/>
      <c r="CJU2" s="3553"/>
      <c r="CJV2" s="3553"/>
      <c r="CJW2" s="3553"/>
      <c r="CJX2" s="3553"/>
      <c r="CJY2" s="3581"/>
      <c r="CJZ2" s="3553"/>
      <c r="CKA2" s="3553"/>
      <c r="CKB2" s="3553"/>
      <c r="CKC2" s="3553"/>
      <c r="CKD2" s="3553"/>
      <c r="CKE2" s="3553"/>
      <c r="CKF2" s="3553"/>
      <c r="CKG2" s="3553"/>
      <c r="CKH2" s="3553"/>
      <c r="CKI2" s="3553"/>
      <c r="CKJ2" s="3553"/>
      <c r="CKK2" s="3553"/>
      <c r="CKL2" s="3553"/>
      <c r="CKM2" s="3553"/>
      <c r="CKN2" s="3553"/>
      <c r="CKO2" s="3553"/>
      <c r="CKP2" s="3581"/>
      <c r="CKQ2" s="3553"/>
      <c r="CKR2" s="3553"/>
      <c r="CKS2" s="3553"/>
      <c r="CKT2" s="3553"/>
      <c r="CKU2" s="3553"/>
      <c r="CKV2" s="3553"/>
      <c r="CKW2" s="3553"/>
      <c r="CKX2" s="3553"/>
      <c r="CKY2" s="3553"/>
      <c r="CKZ2" s="3553"/>
      <c r="CLA2" s="3553"/>
      <c r="CLB2" s="3553"/>
      <c r="CLC2" s="3553"/>
      <c r="CLD2" s="3553"/>
      <c r="CLE2" s="3553"/>
      <c r="CLF2" s="3553"/>
      <c r="CLG2" s="3581"/>
      <c r="CLH2" s="3553"/>
      <c r="CLI2" s="3553"/>
      <c r="CLJ2" s="3553"/>
      <c r="CLK2" s="3553"/>
      <c r="CLL2" s="3553"/>
      <c r="CLM2" s="3553"/>
      <c r="CLN2" s="3553"/>
      <c r="CLO2" s="3553"/>
      <c r="CLP2" s="3553"/>
      <c r="CLQ2" s="3553"/>
      <c r="CLR2" s="3553"/>
      <c r="CLS2" s="3553"/>
      <c r="CLT2" s="3553"/>
      <c r="CLU2" s="3553"/>
      <c r="CLV2" s="3553"/>
      <c r="CLW2" s="3553"/>
      <c r="CLX2" s="3581"/>
      <c r="CLY2" s="3553"/>
      <c r="CLZ2" s="3553"/>
      <c r="CMA2" s="3553"/>
      <c r="CMB2" s="3553"/>
      <c r="CMC2" s="3553"/>
      <c r="CMD2" s="3553"/>
      <c r="CME2" s="3553"/>
      <c r="CMF2" s="3553"/>
      <c r="CMG2" s="3553"/>
      <c r="CMH2" s="3553"/>
      <c r="CMI2" s="3553"/>
      <c r="CMJ2" s="3553"/>
      <c r="CMK2" s="3553"/>
      <c r="CML2" s="3553"/>
      <c r="CMM2" s="3553"/>
      <c r="CMN2" s="3553"/>
      <c r="CMO2" s="3581"/>
      <c r="CMP2" s="3553"/>
      <c r="CMQ2" s="3553"/>
      <c r="CMR2" s="3553"/>
      <c r="CMS2" s="3553"/>
      <c r="CMT2" s="3553"/>
      <c r="CMU2" s="3553"/>
      <c r="CMV2" s="3553"/>
      <c r="CMW2" s="3553"/>
      <c r="CMX2" s="3553"/>
      <c r="CMY2" s="3553"/>
      <c r="CMZ2" s="3553"/>
      <c r="CNA2" s="3553"/>
      <c r="CNB2" s="3553"/>
      <c r="CNC2" s="3553"/>
      <c r="CND2" s="3553"/>
      <c r="CNE2" s="3553"/>
      <c r="CNF2" s="3581"/>
      <c r="CNG2" s="3553"/>
      <c r="CNH2" s="3553"/>
      <c r="CNI2" s="3553"/>
      <c r="CNJ2" s="3553"/>
      <c r="CNK2" s="3553"/>
      <c r="CNL2" s="3553"/>
      <c r="CNM2" s="3553"/>
      <c r="CNN2" s="3553"/>
      <c r="CNO2" s="3553"/>
      <c r="CNP2" s="3553"/>
      <c r="CNQ2" s="3553"/>
      <c r="CNR2" s="3553"/>
      <c r="CNS2" s="3553"/>
      <c r="CNT2" s="3553"/>
      <c r="CNU2" s="3553"/>
      <c r="CNV2" s="3553"/>
      <c r="CNW2" s="3581"/>
      <c r="CNX2" s="3553"/>
      <c r="CNY2" s="3553"/>
      <c r="CNZ2" s="3553"/>
      <c r="COA2" s="3553"/>
      <c r="COB2" s="3553"/>
      <c r="COC2" s="3553"/>
      <c r="COD2" s="3553"/>
      <c r="COE2" s="3553"/>
      <c r="COF2" s="3553"/>
      <c r="COG2" s="3553"/>
      <c r="COH2" s="3553"/>
      <c r="COI2" s="3553"/>
      <c r="COJ2" s="3553"/>
      <c r="COK2" s="3553"/>
      <c r="COL2" s="3553"/>
      <c r="COM2" s="3553"/>
      <c r="CON2" s="3581"/>
      <c r="COO2" s="3553"/>
      <c r="COP2" s="3553"/>
      <c r="COQ2" s="3553"/>
      <c r="COR2" s="3553"/>
      <c r="COS2" s="3553"/>
      <c r="COT2" s="3553"/>
      <c r="COU2" s="3553"/>
      <c r="COV2" s="3553"/>
      <c r="COW2" s="3553"/>
      <c r="COX2" s="3553"/>
      <c r="COY2" s="3553"/>
      <c r="COZ2" s="3553"/>
      <c r="CPA2" s="3553"/>
      <c r="CPB2" s="3553"/>
      <c r="CPC2" s="3553"/>
      <c r="CPD2" s="3553"/>
      <c r="CPE2" s="3581"/>
      <c r="CPF2" s="3553"/>
      <c r="CPG2" s="3553"/>
      <c r="CPH2" s="3553"/>
      <c r="CPI2" s="3553"/>
      <c r="CPJ2" s="3553"/>
      <c r="CPK2" s="3553"/>
      <c r="CPL2" s="3553"/>
      <c r="CPM2" s="3553"/>
      <c r="CPN2" s="3553"/>
      <c r="CPO2" s="3553"/>
      <c r="CPP2" s="3553"/>
      <c r="CPQ2" s="3553"/>
      <c r="CPR2" s="3553"/>
      <c r="CPS2" s="3553"/>
      <c r="CPT2" s="3553"/>
      <c r="CPU2" s="3553"/>
      <c r="CPV2" s="3581"/>
      <c r="CPW2" s="3553"/>
      <c r="CPX2" s="3553"/>
      <c r="CPY2" s="3553"/>
      <c r="CPZ2" s="3553"/>
      <c r="CQA2" s="3553"/>
      <c r="CQB2" s="3553"/>
      <c r="CQC2" s="3553"/>
      <c r="CQD2" s="3553"/>
      <c r="CQE2" s="3553"/>
      <c r="CQF2" s="3553"/>
      <c r="CQG2" s="3553"/>
      <c r="CQH2" s="3553"/>
      <c r="CQI2" s="3553"/>
      <c r="CQJ2" s="3553"/>
      <c r="CQK2" s="3553"/>
      <c r="CQL2" s="3553"/>
      <c r="CQM2" s="3581"/>
      <c r="CQN2" s="3553"/>
      <c r="CQO2" s="3553"/>
      <c r="CQP2" s="3553"/>
      <c r="CQQ2" s="3553"/>
      <c r="CQR2" s="3553"/>
      <c r="CQS2" s="3553"/>
      <c r="CQT2" s="3553"/>
      <c r="CQU2" s="3553"/>
      <c r="CQV2" s="3553"/>
      <c r="CQW2" s="3553"/>
      <c r="CQX2" s="3553"/>
      <c r="CQY2" s="3553"/>
      <c r="CQZ2" s="3553"/>
      <c r="CRA2" s="3553"/>
      <c r="CRB2" s="3553"/>
      <c r="CRC2" s="3553"/>
      <c r="CRD2" s="3581"/>
      <c r="CRE2" s="3553"/>
      <c r="CRF2" s="3553"/>
      <c r="CRG2" s="3553"/>
      <c r="CRH2" s="3553"/>
      <c r="CRI2" s="3553"/>
      <c r="CRJ2" s="3553"/>
      <c r="CRK2" s="3553"/>
      <c r="CRL2" s="3553"/>
      <c r="CRM2" s="3553"/>
      <c r="CRN2" s="3553"/>
      <c r="CRO2" s="3553"/>
      <c r="CRP2" s="3553"/>
      <c r="CRQ2" s="3553"/>
      <c r="CRR2" s="3553"/>
      <c r="CRS2" s="3553"/>
      <c r="CRT2" s="3553"/>
      <c r="CRU2" s="3581"/>
      <c r="CRV2" s="3553"/>
      <c r="CRW2" s="3553"/>
      <c r="CRX2" s="3553"/>
      <c r="CRY2" s="3553"/>
      <c r="CRZ2" s="3553"/>
      <c r="CSA2" s="3553"/>
      <c r="CSB2" s="3553"/>
      <c r="CSC2" s="3553"/>
      <c r="CSD2" s="3553"/>
      <c r="CSE2" s="3553"/>
      <c r="CSF2" s="3553"/>
      <c r="CSG2" s="3553"/>
      <c r="CSH2" s="3553"/>
      <c r="CSI2" s="3553"/>
      <c r="CSJ2" s="3553"/>
      <c r="CSK2" s="3553"/>
      <c r="CSL2" s="3581"/>
      <c r="CSM2" s="3553"/>
      <c r="CSN2" s="3553"/>
      <c r="CSO2" s="3553"/>
      <c r="CSP2" s="3553"/>
      <c r="CSQ2" s="3553"/>
      <c r="CSR2" s="3553"/>
      <c r="CSS2" s="3553"/>
      <c r="CST2" s="3553"/>
      <c r="CSU2" s="3553"/>
      <c r="CSV2" s="3553"/>
      <c r="CSW2" s="3553"/>
      <c r="CSX2" s="3553"/>
      <c r="CSY2" s="3553"/>
      <c r="CSZ2" s="3553"/>
      <c r="CTA2" s="3553"/>
      <c r="CTB2" s="3553"/>
      <c r="CTC2" s="3581"/>
      <c r="CTD2" s="3553"/>
      <c r="CTE2" s="3553"/>
      <c r="CTF2" s="3553"/>
      <c r="CTG2" s="3553"/>
      <c r="CTH2" s="3553"/>
      <c r="CTI2" s="3553"/>
      <c r="CTJ2" s="3553"/>
      <c r="CTK2" s="3553"/>
      <c r="CTL2" s="3553"/>
      <c r="CTM2" s="3553"/>
      <c r="CTN2" s="3553"/>
      <c r="CTO2" s="3553"/>
      <c r="CTP2" s="3553"/>
      <c r="CTQ2" s="3553"/>
      <c r="CTR2" s="3553"/>
      <c r="CTS2" s="3553"/>
      <c r="CTT2" s="3581"/>
      <c r="CTU2" s="3553"/>
      <c r="CTV2" s="3553"/>
      <c r="CTW2" s="3553"/>
      <c r="CTX2" s="3553"/>
      <c r="CTY2" s="3553"/>
      <c r="CTZ2" s="3553"/>
      <c r="CUA2" s="3553"/>
      <c r="CUB2" s="3553"/>
      <c r="CUC2" s="3553"/>
      <c r="CUD2" s="3553"/>
      <c r="CUE2" s="3553"/>
      <c r="CUF2" s="3553"/>
      <c r="CUG2" s="3553"/>
      <c r="CUH2" s="3553"/>
      <c r="CUI2" s="3553"/>
      <c r="CUJ2" s="3553"/>
      <c r="CUK2" s="3581"/>
      <c r="CUL2" s="3553"/>
      <c r="CUM2" s="3553"/>
      <c r="CUN2" s="3553"/>
      <c r="CUO2" s="3553"/>
      <c r="CUP2" s="3553"/>
      <c r="CUQ2" s="3553"/>
      <c r="CUR2" s="3553"/>
      <c r="CUS2" s="3553"/>
      <c r="CUT2" s="3553"/>
      <c r="CUU2" s="3553"/>
      <c r="CUV2" s="3553"/>
      <c r="CUW2" s="3553"/>
      <c r="CUX2" s="3553"/>
      <c r="CUY2" s="3553"/>
      <c r="CUZ2" s="3553"/>
      <c r="CVA2" s="3553"/>
      <c r="CVB2" s="3581"/>
      <c r="CVC2" s="3553"/>
      <c r="CVD2" s="3553"/>
      <c r="CVE2" s="3553"/>
      <c r="CVF2" s="3553"/>
      <c r="CVG2" s="3553"/>
      <c r="CVH2" s="3553"/>
      <c r="CVI2" s="3553"/>
      <c r="CVJ2" s="3553"/>
      <c r="CVK2" s="3553"/>
      <c r="CVL2" s="3553"/>
      <c r="CVM2" s="3553"/>
      <c r="CVN2" s="3553"/>
      <c r="CVO2" s="3553"/>
      <c r="CVP2" s="3553"/>
      <c r="CVQ2" s="3553"/>
      <c r="CVR2" s="3553"/>
      <c r="CVS2" s="3581"/>
      <c r="CVT2" s="3553"/>
      <c r="CVU2" s="3553"/>
      <c r="CVV2" s="3553"/>
      <c r="CVW2" s="3553"/>
      <c r="CVX2" s="3553"/>
      <c r="CVY2" s="3553"/>
      <c r="CVZ2" s="3553"/>
      <c r="CWA2" s="3553"/>
      <c r="CWB2" s="3553"/>
      <c r="CWC2" s="3553"/>
      <c r="CWD2" s="3553"/>
      <c r="CWE2" s="3553"/>
      <c r="CWF2" s="3553"/>
      <c r="CWG2" s="3553"/>
      <c r="CWH2" s="3553"/>
      <c r="CWI2" s="3553"/>
      <c r="CWJ2" s="3581"/>
      <c r="CWK2" s="3553"/>
      <c r="CWL2" s="3553"/>
      <c r="CWM2" s="3553"/>
      <c r="CWN2" s="3553"/>
      <c r="CWO2" s="3553"/>
      <c r="CWP2" s="3553"/>
      <c r="CWQ2" s="3553"/>
      <c r="CWR2" s="3553"/>
      <c r="CWS2" s="3553"/>
      <c r="CWT2" s="3553"/>
      <c r="CWU2" s="3553"/>
      <c r="CWV2" s="3553"/>
      <c r="CWW2" s="3553"/>
      <c r="CWX2" s="3553"/>
      <c r="CWY2" s="3553"/>
      <c r="CWZ2" s="3553"/>
      <c r="CXA2" s="3581"/>
      <c r="CXB2" s="3553"/>
      <c r="CXC2" s="3553"/>
      <c r="CXD2" s="3553"/>
      <c r="CXE2" s="3553"/>
      <c r="CXF2" s="3553"/>
      <c r="CXG2" s="3553"/>
      <c r="CXH2" s="3553"/>
      <c r="CXI2" s="3553"/>
      <c r="CXJ2" s="3553"/>
      <c r="CXK2" s="3553"/>
      <c r="CXL2" s="3553"/>
      <c r="CXM2" s="3553"/>
      <c r="CXN2" s="3553"/>
      <c r="CXO2" s="3553"/>
      <c r="CXP2" s="3553"/>
      <c r="CXQ2" s="3553"/>
      <c r="CXR2" s="3581"/>
      <c r="CXS2" s="3553"/>
      <c r="CXT2" s="3553"/>
      <c r="CXU2" s="3553"/>
      <c r="CXV2" s="3553"/>
      <c r="CXW2" s="3553"/>
      <c r="CXX2" s="3553"/>
      <c r="CXY2" s="3553"/>
      <c r="CXZ2" s="3553"/>
      <c r="CYA2" s="3553"/>
      <c r="CYB2" s="3553"/>
      <c r="CYC2" s="3553"/>
      <c r="CYD2" s="3553"/>
      <c r="CYE2" s="3553"/>
      <c r="CYF2" s="3553"/>
      <c r="CYG2" s="3553"/>
      <c r="CYH2" s="3553"/>
      <c r="CYI2" s="3581"/>
      <c r="CYJ2" s="3553"/>
      <c r="CYK2" s="3553"/>
      <c r="CYL2" s="3553"/>
      <c r="CYM2" s="3553"/>
      <c r="CYN2" s="3553"/>
      <c r="CYO2" s="3553"/>
      <c r="CYP2" s="3553"/>
      <c r="CYQ2" s="3553"/>
      <c r="CYR2" s="3553"/>
      <c r="CYS2" s="3553"/>
      <c r="CYT2" s="3553"/>
      <c r="CYU2" s="3553"/>
      <c r="CYV2" s="3553"/>
      <c r="CYW2" s="3553"/>
      <c r="CYX2" s="3553"/>
      <c r="CYY2" s="3553"/>
      <c r="CYZ2" s="3581"/>
      <c r="CZA2" s="3553"/>
      <c r="CZB2" s="3553"/>
      <c r="CZC2" s="3553"/>
      <c r="CZD2" s="3553"/>
      <c r="CZE2" s="3553"/>
      <c r="CZF2" s="3553"/>
      <c r="CZG2" s="3553"/>
      <c r="CZH2" s="3553"/>
      <c r="CZI2" s="3553"/>
      <c r="CZJ2" s="3553"/>
      <c r="CZK2" s="3553"/>
      <c r="CZL2" s="3553"/>
      <c r="CZM2" s="3553"/>
      <c r="CZN2" s="3553"/>
      <c r="CZO2" s="3553"/>
      <c r="CZP2" s="3553"/>
      <c r="CZQ2" s="3581"/>
      <c r="CZR2" s="3553"/>
      <c r="CZS2" s="3553"/>
      <c r="CZT2" s="3553"/>
      <c r="CZU2" s="3553"/>
      <c r="CZV2" s="3553"/>
      <c r="CZW2" s="3553"/>
      <c r="CZX2" s="3553"/>
      <c r="CZY2" s="3553"/>
      <c r="CZZ2" s="3553"/>
      <c r="DAA2" s="3553"/>
      <c r="DAB2" s="3553"/>
      <c r="DAC2" s="3553"/>
      <c r="DAD2" s="3553"/>
      <c r="DAE2" s="3553"/>
      <c r="DAF2" s="3553"/>
      <c r="DAG2" s="3553"/>
      <c r="DAH2" s="3581"/>
      <c r="DAI2" s="3553"/>
      <c r="DAJ2" s="3553"/>
      <c r="DAK2" s="3553"/>
      <c r="DAL2" s="3553"/>
      <c r="DAM2" s="3553"/>
      <c r="DAN2" s="3553"/>
      <c r="DAO2" s="3553"/>
      <c r="DAP2" s="3553"/>
      <c r="DAQ2" s="3553"/>
      <c r="DAR2" s="3553"/>
      <c r="DAS2" s="3553"/>
      <c r="DAT2" s="3553"/>
      <c r="DAU2" s="3553"/>
      <c r="DAV2" s="3553"/>
      <c r="DAW2" s="3553"/>
      <c r="DAX2" s="3553"/>
      <c r="DAY2" s="3581"/>
      <c r="DAZ2" s="3553"/>
      <c r="DBA2" s="3553"/>
      <c r="DBB2" s="3553"/>
      <c r="DBC2" s="3553"/>
      <c r="DBD2" s="3553"/>
      <c r="DBE2" s="3553"/>
      <c r="DBF2" s="3553"/>
      <c r="DBG2" s="3553"/>
      <c r="DBH2" s="3553"/>
      <c r="DBI2" s="3553"/>
      <c r="DBJ2" s="3553"/>
      <c r="DBK2" s="3553"/>
      <c r="DBL2" s="3553"/>
      <c r="DBM2" s="3553"/>
      <c r="DBN2" s="3553"/>
      <c r="DBO2" s="3553"/>
      <c r="DBP2" s="3581"/>
      <c r="DBQ2" s="3553"/>
      <c r="DBR2" s="3553"/>
      <c r="DBS2" s="3553"/>
      <c r="DBT2" s="3553"/>
      <c r="DBU2" s="3553"/>
      <c r="DBV2" s="3553"/>
      <c r="DBW2" s="3553"/>
      <c r="DBX2" s="3553"/>
      <c r="DBY2" s="3553"/>
      <c r="DBZ2" s="3553"/>
      <c r="DCA2" s="3553"/>
      <c r="DCB2" s="3553"/>
      <c r="DCC2" s="3553"/>
      <c r="DCD2" s="3553"/>
      <c r="DCE2" s="3553"/>
      <c r="DCF2" s="3553"/>
      <c r="DCG2" s="3581"/>
      <c r="DCH2" s="3553"/>
      <c r="DCI2" s="3553"/>
      <c r="DCJ2" s="3553"/>
      <c r="DCK2" s="3553"/>
      <c r="DCL2" s="3553"/>
      <c r="DCM2" s="3553"/>
      <c r="DCN2" s="3553"/>
      <c r="DCO2" s="3553"/>
      <c r="DCP2" s="3553"/>
      <c r="DCQ2" s="3553"/>
      <c r="DCR2" s="3553"/>
      <c r="DCS2" s="3553"/>
      <c r="DCT2" s="3553"/>
      <c r="DCU2" s="3553"/>
      <c r="DCV2" s="3553"/>
      <c r="DCW2" s="3553"/>
      <c r="DCX2" s="3581"/>
      <c r="DCY2" s="3553"/>
      <c r="DCZ2" s="3553"/>
      <c r="DDA2" s="3553"/>
      <c r="DDB2" s="3553"/>
      <c r="DDC2" s="3553"/>
      <c r="DDD2" s="3553"/>
      <c r="DDE2" s="3553"/>
      <c r="DDF2" s="3553"/>
      <c r="DDG2" s="3553"/>
      <c r="DDH2" s="3553"/>
      <c r="DDI2" s="3553"/>
      <c r="DDJ2" s="3553"/>
      <c r="DDK2" s="3553"/>
      <c r="DDL2" s="3553"/>
      <c r="DDM2" s="3553"/>
      <c r="DDN2" s="3553"/>
      <c r="DDO2" s="3581"/>
      <c r="DDP2" s="3553"/>
      <c r="DDQ2" s="3553"/>
      <c r="DDR2" s="3553"/>
      <c r="DDS2" s="3553"/>
      <c r="DDT2" s="3553"/>
      <c r="DDU2" s="3553"/>
      <c r="DDV2" s="3553"/>
      <c r="DDW2" s="3553"/>
      <c r="DDX2" s="3553"/>
      <c r="DDY2" s="3553"/>
      <c r="DDZ2" s="3553"/>
      <c r="DEA2" s="3553"/>
      <c r="DEB2" s="3553"/>
      <c r="DEC2" s="3553"/>
      <c r="DED2" s="3553"/>
      <c r="DEE2" s="3553"/>
      <c r="DEF2" s="3581"/>
      <c r="DEG2" s="3553"/>
      <c r="DEH2" s="3553"/>
      <c r="DEI2" s="3553"/>
      <c r="DEJ2" s="3553"/>
      <c r="DEK2" s="3553"/>
      <c r="DEL2" s="3553"/>
      <c r="DEM2" s="3553"/>
      <c r="DEN2" s="3553"/>
      <c r="DEO2" s="3553"/>
      <c r="DEP2" s="3553"/>
      <c r="DEQ2" s="3553"/>
      <c r="DER2" s="3553"/>
      <c r="DES2" s="3553"/>
      <c r="DET2" s="3553"/>
      <c r="DEU2" s="3553"/>
      <c r="DEV2" s="3553"/>
      <c r="DEW2" s="3581"/>
      <c r="DEX2" s="3553"/>
      <c r="DEY2" s="3553"/>
      <c r="DEZ2" s="3553"/>
      <c r="DFA2" s="3553"/>
      <c r="DFB2" s="3553"/>
      <c r="DFC2" s="3553"/>
      <c r="DFD2" s="3553"/>
      <c r="DFE2" s="3553"/>
      <c r="DFF2" s="3553"/>
      <c r="DFG2" s="3553"/>
      <c r="DFH2" s="3553"/>
      <c r="DFI2" s="3553"/>
      <c r="DFJ2" s="3553"/>
      <c r="DFK2" s="3553"/>
      <c r="DFL2" s="3553"/>
      <c r="DFM2" s="3553"/>
      <c r="DFN2" s="3581"/>
      <c r="DFO2" s="3553"/>
      <c r="DFP2" s="3553"/>
      <c r="DFQ2" s="3553"/>
      <c r="DFR2" s="3553"/>
      <c r="DFS2" s="3553"/>
      <c r="DFT2" s="3553"/>
      <c r="DFU2" s="3553"/>
      <c r="DFV2" s="3553"/>
      <c r="DFW2" s="3553"/>
      <c r="DFX2" s="3553"/>
      <c r="DFY2" s="3553"/>
      <c r="DFZ2" s="3553"/>
      <c r="DGA2" s="3553"/>
      <c r="DGB2" s="3553"/>
      <c r="DGC2" s="3553"/>
      <c r="DGD2" s="3553"/>
      <c r="DGE2" s="3581"/>
      <c r="DGF2" s="3553"/>
      <c r="DGG2" s="3553"/>
      <c r="DGH2" s="3553"/>
      <c r="DGI2" s="3553"/>
      <c r="DGJ2" s="3553"/>
      <c r="DGK2" s="3553"/>
      <c r="DGL2" s="3553"/>
      <c r="DGM2" s="3553"/>
      <c r="DGN2" s="3553"/>
      <c r="DGO2" s="3553"/>
      <c r="DGP2" s="3553"/>
      <c r="DGQ2" s="3553"/>
      <c r="DGR2" s="3553"/>
      <c r="DGS2" s="3553"/>
      <c r="DGT2" s="3553"/>
      <c r="DGU2" s="3553"/>
      <c r="DGV2" s="3581"/>
      <c r="DGW2" s="3553"/>
      <c r="DGX2" s="3553"/>
      <c r="DGY2" s="3553"/>
      <c r="DGZ2" s="3553"/>
      <c r="DHA2" s="3553"/>
      <c r="DHB2" s="3553"/>
      <c r="DHC2" s="3553"/>
      <c r="DHD2" s="3553"/>
      <c r="DHE2" s="3553"/>
      <c r="DHF2" s="3553"/>
      <c r="DHG2" s="3553"/>
      <c r="DHH2" s="3553"/>
      <c r="DHI2" s="3553"/>
      <c r="DHJ2" s="3553"/>
      <c r="DHK2" s="3553"/>
      <c r="DHL2" s="3553"/>
      <c r="DHM2" s="3581"/>
      <c r="DHN2" s="3553"/>
      <c r="DHO2" s="3553"/>
      <c r="DHP2" s="3553"/>
      <c r="DHQ2" s="3553"/>
      <c r="DHR2" s="3553"/>
      <c r="DHS2" s="3553"/>
      <c r="DHT2" s="3553"/>
      <c r="DHU2" s="3553"/>
      <c r="DHV2" s="3553"/>
      <c r="DHW2" s="3553"/>
      <c r="DHX2" s="3553"/>
      <c r="DHY2" s="3553"/>
      <c r="DHZ2" s="3553"/>
      <c r="DIA2" s="3553"/>
      <c r="DIB2" s="3553"/>
      <c r="DIC2" s="3553"/>
      <c r="DID2" s="3581"/>
      <c r="DIE2" s="3553"/>
      <c r="DIF2" s="3553"/>
      <c r="DIG2" s="3553"/>
      <c r="DIH2" s="3553"/>
      <c r="DII2" s="3553"/>
      <c r="DIJ2" s="3553"/>
      <c r="DIK2" s="3553"/>
      <c r="DIL2" s="3553"/>
      <c r="DIM2" s="3553"/>
      <c r="DIN2" s="3553"/>
      <c r="DIO2" s="3553"/>
      <c r="DIP2" s="3553"/>
      <c r="DIQ2" s="3553"/>
      <c r="DIR2" s="3553"/>
      <c r="DIS2" s="3553"/>
      <c r="DIT2" s="3553"/>
      <c r="DIU2" s="3581"/>
      <c r="DIV2" s="3553"/>
      <c r="DIW2" s="3553"/>
      <c r="DIX2" s="3553"/>
      <c r="DIY2" s="3553"/>
      <c r="DIZ2" s="3553"/>
      <c r="DJA2" s="3553"/>
      <c r="DJB2" s="3553"/>
      <c r="DJC2" s="3553"/>
      <c r="DJD2" s="3553"/>
      <c r="DJE2" s="3553"/>
      <c r="DJF2" s="3553"/>
      <c r="DJG2" s="3553"/>
      <c r="DJH2" s="3553"/>
      <c r="DJI2" s="3553"/>
      <c r="DJJ2" s="3553"/>
      <c r="DJK2" s="3553"/>
      <c r="DJL2" s="3581"/>
      <c r="DJM2" s="3553"/>
      <c r="DJN2" s="3553"/>
      <c r="DJO2" s="3553"/>
      <c r="DJP2" s="3553"/>
      <c r="DJQ2" s="3553"/>
      <c r="DJR2" s="3553"/>
      <c r="DJS2" s="3553"/>
      <c r="DJT2" s="3553"/>
      <c r="DJU2" s="3553"/>
      <c r="DJV2" s="3553"/>
      <c r="DJW2" s="3553"/>
      <c r="DJX2" s="3553"/>
      <c r="DJY2" s="3553"/>
      <c r="DJZ2" s="3553"/>
      <c r="DKA2" s="3553"/>
      <c r="DKB2" s="3553"/>
      <c r="DKC2" s="3581"/>
      <c r="DKD2" s="3553"/>
      <c r="DKE2" s="3553"/>
      <c r="DKF2" s="3553"/>
      <c r="DKG2" s="3553"/>
      <c r="DKH2" s="3553"/>
      <c r="DKI2" s="3553"/>
      <c r="DKJ2" s="3553"/>
      <c r="DKK2" s="3553"/>
      <c r="DKL2" s="3553"/>
      <c r="DKM2" s="3553"/>
      <c r="DKN2" s="3553"/>
      <c r="DKO2" s="3553"/>
      <c r="DKP2" s="3553"/>
      <c r="DKQ2" s="3553"/>
      <c r="DKR2" s="3553"/>
      <c r="DKS2" s="3553"/>
      <c r="DKT2" s="3581"/>
      <c r="DKU2" s="3553"/>
      <c r="DKV2" s="3553"/>
      <c r="DKW2" s="3553"/>
      <c r="DKX2" s="3553"/>
      <c r="DKY2" s="3553"/>
      <c r="DKZ2" s="3553"/>
      <c r="DLA2" s="3553"/>
      <c r="DLB2" s="3553"/>
      <c r="DLC2" s="3553"/>
      <c r="DLD2" s="3553"/>
      <c r="DLE2" s="3553"/>
      <c r="DLF2" s="3553"/>
      <c r="DLG2" s="3553"/>
      <c r="DLH2" s="3553"/>
      <c r="DLI2" s="3553"/>
      <c r="DLJ2" s="3553"/>
      <c r="DLK2" s="3581"/>
      <c r="DLL2" s="3553"/>
      <c r="DLM2" s="3553"/>
      <c r="DLN2" s="3553"/>
      <c r="DLO2" s="3553"/>
      <c r="DLP2" s="3553"/>
      <c r="DLQ2" s="3553"/>
      <c r="DLR2" s="3553"/>
      <c r="DLS2" s="3553"/>
      <c r="DLT2" s="3553"/>
      <c r="DLU2" s="3553"/>
      <c r="DLV2" s="3553"/>
      <c r="DLW2" s="3553"/>
      <c r="DLX2" s="3553"/>
      <c r="DLY2" s="3553"/>
      <c r="DLZ2" s="3553"/>
      <c r="DMA2" s="3553"/>
      <c r="DMB2" s="3581"/>
      <c r="DMC2" s="3553"/>
      <c r="DMD2" s="3553"/>
      <c r="DME2" s="3553"/>
      <c r="DMF2" s="3553"/>
      <c r="DMG2" s="3553"/>
      <c r="DMH2" s="3553"/>
      <c r="DMI2" s="3553"/>
      <c r="DMJ2" s="3553"/>
      <c r="DMK2" s="3553"/>
      <c r="DML2" s="3553"/>
      <c r="DMM2" s="3553"/>
      <c r="DMN2" s="3553"/>
      <c r="DMO2" s="3553"/>
      <c r="DMP2" s="3553"/>
      <c r="DMQ2" s="3553"/>
      <c r="DMR2" s="3553"/>
      <c r="DMS2" s="3581"/>
      <c r="DMT2" s="3553"/>
      <c r="DMU2" s="3553"/>
      <c r="DMV2" s="3553"/>
      <c r="DMW2" s="3553"/>
      <c r="DMX2" s="3553"/>
      <c r="DMY2" s="3553"/>
      <c r="DMZ2" s="3553"/>
      <c r="DNA2" s="3553"/>
      <c r="DNB2" s="3553"/>
      <c r="DNC2" s="3553"/>
      <c r="DND2" s="3553"/>
      <c r="DNE2" s="3553"/>
      <c r="DNF2" s="3553"/>
      <c r="DNG2" s="3553"/>
      <c r="DNH2" s="3553"/>
      <c r="DNI2" s="3553"/>
      <c r="DNJ2" s="3581"/>
      <c r="DNK2" s="3553"/>
      <c r="DNL2" s="3553"/>
      <c r="DNM2" s="3553"/>
      <c r="DNN2" s="3553"/>
      <c r="DNO2" s="3553"/>
      <c r="DNP2" s="3553"/>
      <c r="DNQ2" s="3553"/>
      <c r="DNR2" s="3553"/>
      <c r="DNS2" s="3553"/>
      <c r="DNT2" s="3553"/>
      <c r="DNU2" s="3553"/>
      <c r="DNV2" s="3553"/>
      <c r="DNW2" s="3553"/>
      <c r="DNX2" s="3553"/>
      <c r="DNY2" s="3553"/>
      <c r="DNZ2" s="3553"/>
      <c r="DOA2" s="3581"/>
      <c r="DOB2" s="3553"/>
      <c r="DOC2" s="3553"/>
      <c r="DOD2" s="3553"/>
      <c r="DOE2" s="3553"/>
      <c r="DOF2" s="3553"/>
      <c r="DOG2" s="3553"/>
      <c r="DOH2" s="3553"/>
      <c r="DOI2" s="3553"/>
      <c r="DOJ2" s="3553"/>
      <c r="DOK2" s="3553"/>
      <c r="DOL2" s="3553"/>
      <c r="DOM2" s="3553"/>
      <c r="DON2" s="3553"/>
      <c r="DOO2" s="3553"/>
      <c r="DOP2" s="3553"/>
      <c r="DOQ2" s="3553"/>
      <c r="DOR2" s="3581"/>
      <c r="DOS2" s="3553"/>
      <c r="DOT2" s="3553"/>
      <c r="DOU2" s="3553"/>
      <c r="DOV2" s="3553"/>
      <c r="DOW2" s="3553"/>
      <c r="DOX2" s="3553"/>
      <c r="DOY2" s="3553"/>
      <c r="DOZ2" s="3553"/>
      <c r="DPA2" s="3553"/>
      <c r="DPB2" s="3553"/>
      <c r="DPC2" s="3553"/>
      <c r="DPD2" s="3553"/>
      <c r="DPE2" s="3553"/>
      <c r="DPF2" s="3553"/>
      <c r="DPG2" s="3553"/>
      <c r="DPH2" s="3553"/>
      <c r="DPI2" s="3581"/>
      <c r="DPJ2" s="3553"/>
      <c r="DPK2" s="3553"/>
      <c r="DPL2" s="3553"/>
      <c r="DPM2" s="3553"/>
      <c r="DPN2" s="3553"/>
      <c r="DPO2" s="3553"/>
      <c r="DPP2" s="3553"/>
      <c r="DPQ2" s="3553"/>
      <c r="DPR2" s="3553"/>
      <c r="DPS2" s="3553"/>
      <c r="DPT2" s="3553"/>
      <c r="DPU2" s="3553"/>
      <c r="DPV2" s="3553"/>
      <c r="DPW2" s="3553"/>
      <c r="DPX2" s="3553"/>
      <c r="DPY2" s="3553"/>
      <c r="DPZ2" s="3581"/>
      <c r="DQA2" s="3553"/>
      <c r="DQB2" s="3553"/>
      <c r="DQC2" s="3553"/>
      <c r="DQD2" s="3553"/>
      <c r="DQE2" s="3553"/>
      <c r="DQF2" s="3553"/>
      <c r="DQG2" s="3553"/>
      <c r="DQH2" s="3553"/>
      <c r="DQI2" s="3553"/>
      <c r="DQJ2" s="3553"/>
      <c r="DQK2" s="3553"/>
      <c r="DQL2" s="3553"/>
      <c r="DQM2" s="3553"/>
      <c r="DQN2" s="3553"/>
      <c r="DQO2" s="3553"/>
      <c r="DQP2" s="3553"/>
      <c r="DQQ2" s="3581"/>
      <c r="DQR2" s="3553"/>
      <c r="DQS2" s="3553"/>
      <c r="DQT2" s="3553"/>
      <c r="DQU2" s="3553"/>
      <c r="DQV2" s="3553"/>
      <c r="DQW2" s="3553"/>
      <c r="DQX2" s="3553"/>
      <c r="DQY2" s="3553"/>
      <c r="DQZ2" s="3553"/>
      <c r="DRA2" s="3553"/>
      <c r="DRB2" s="3553"/>
      <c r="DRC2" s="3553"/>
      <c r="DRD2" s="3553"/>
      <c r="DRE2" s="3553"/>
      <c r="DRF2" s="3553"/>
      <c r="DRG2" s="3553"/>
      <c r="DRH2" s="3581"/>
      <c r="DRI2" s="3553"/>
      <c r="DRJ2" s="3553"/>
      <c r="DRK2" s="3553"/>
      <c r="DRL2" s="3553"/>
      <c r="DRM2" s="3553"/>
      <c r="DRN2" s="3553"/>
      <c r="DRO2" s="3553"/>
      <c r="DRP2" s="3553"/>
      <c r="DRQ2" s="3553"/>
      <c r="DRR2" s="3553"/>
      <c r="DRS2" s="3553"/>
      <c r="DRT2" s="3553"/>
      <c r="DRU2" s="3553"/>
      <c r="DRV2" s="3553"/>
      <c r="DRW2" s="3553"/>
      <c r="DRX2" s="3553"/>
      <c r="DRY2" s="3581"/>
      <c r="DRZ2" s="3553"/>
      <c r="DSA2" s="3553"/>
      <c r="DSB2" s="3553"/>
      <c r="DSC2" s="3553"/>
      <c r="DSD2" s="3553"/>
      <c r="DSE2" s="3553"/>
      <c r="DSF2" s="3553"/>
      <c r="DSG2" s="3553"/>
      <c r="DSH2" s="3553"/>
      <c r="DSI2" s="3553"/>
      <c r="DSJ2" s="3553"/>
      <c r="DSK2" s="3553"/>
      <c r="DSL2" s="3553"/>
      <c r="DSM2" s="3553"/>
      <c r="DSN2" s="3553"/>
      <c r="DSO2" s="3553"/>
      <c r="DSP2" s="3581"/>
      <c r="DSQ2" s="3553"/>
      <c r="DSR2" s="3553"/>
      <c r="DSS2" s="3553"/>
      <c r="DST2" s="3553"/>
      <c r="DSU2" s="3553"/>
      <c r="DSV2" s="3553"/>
      <c r="DSW2" s="3553"/>
      <c r="DSX2" s="3553"/>
      <c r="DSY2" s="3553"/>
      <c r="DSZ2" s="3553"/>
      <c r="DTA2" s="3553"/>
      <c r="DTB2" s="3553"/>
      <c r="DTC2" s="3553"/>
      <c r="DTD2" s="3553"/>
      <c r="DTE2" s="3553"/>
      <c r="DTF2" s="3553"/>
      <c r="DTG2" s="3581"/>
      <c r="DTH2" s="3553"/>
      <c r="DTI2" s="3553"/>
      <c r="DTJ2" s="3553"/>
      <c r="DTK2" s="3553"/>
      <c r="DTL2" s="3553"/>
      <c r="DTM2" s="3553"/>
      <c r="DTN2" s="3553"/>
      <c r="DTO2" s="3553"/>
      <c r="DTP2" s="3553"/>
      <c r="DTQ2" s="3553"/>
      <c r="DTR2" s="3553"/>
      <c r="DTS2" s="3553"/>
      <c r="DTT2" s="3553"/>
      <c r="DTU2" s="3553"/>
      <c r="DTV2" s="3553"/>
      <c r="DTW2" s="3553"/>
      <c r="DTX2" s="3581"/>
      <c r="DTY2" s="3553"/>
      <c r="DTZ2" s="3553"/>
      <c r="DUA2" s="3553"/>
      <c r="DUB2" s="3553"/>
      <c r="DUC2" s="3553"/>
      <c r="DUD2" s="3553"/>
      <c r="DUE2" s="3553"/>
      <c r="DUF2" s="3553"/>
      <c r="DUG2" s="3553"/>
      <c r="DUH2" s="3553"/>
      <c r="DUI2" s="3553"/>
      <c r="DUJ2" s="3553"/>
      <c r="DUK2" s="3553"/>
      <c r="DUL2" s="3553"/>
      <c r="DUM2" s="3553"/>
      <c r="DUN2" s="3553"/>
      <c r="DUO2" s="3581"/>
      <c r="DUP2" s="3553"/>
      <c r="DUQ2" s="3553"/>
      <c r="DUR2" s="3553"/>
      <c r="DUS2" s="3553"/>
      <c r="DUT2" s="3553"/>
      <c r="DUU2" s="3553"/>
      <c r="DUV2" s="3553"/>
      <c r="DUW2" s="3553"/>
      <c r="DUX2" s="3553"/>
      <c r="DUY2" s="3553"/>
      <c r="DUZ2" s="3553"/>
      <c r="DVA2" s="3553"/>
      <c r="DVB2" s="3553"/>
      <c r="DVC2" s="3553"/>
      <c r="DVD2" s="3553"/>
      <c r="DVE2" s="3553"/>
      <c r="DVF2" s="3581"/>
      <c r="DVG2" s="3553"/>
      <c r="DVH2" s="3553"/>
      <c r="DVI2" s="3553"/>
      <c r="DVJ2" s="3553"/>
      <c r="DVK2" s="3553"/>
      <c r="DVL2" s="3553"/>
      <c r="DVM2" s="3553"/>
      <c r="DVN2" s="3553"/>
      <c r="DVO2" s="3553"/>
      <c r="DVP2" s="3553"/>
      <c r="DVQ2" s="3553"/>
      <c r="DVR2" s="3553"/>
      <c r="DVS2" s="3553"/>
      <c r="DVT2" s="3553"/>
      <c r="DVU2" s="3553"/>
      <c r="DVV2" s="3553"/>
      <c r="DVW2" s="3581"/>
      <c r="DVX2" s="3553"/>
      <c r="DVY2" s="3553"/>
      <c r="DVZ2" s="3553"/>
      <c r="DWA2" s="3553"/>
      <c r="DWB2" s="3553"/>
      <c r="DWC2" s="3553"/>
      <c r="DWD2" s="3553"/>
      <c r="DWE2" s="3553"/>
      <c r="DWF2" s="3553"/>
      <c r="DWG2" s="3553"/>
      <c r="DWH2" s="3553"/>
      <c r="DWI2" s="3553"/>
      <c r="DWJ2" s="3553"/>
      <c r="DWK2" s="3553"/>
      <c r="DWL2" s="3553"/>
      <c r="DWM2" s="3553"/>
      <c r="DWN2" s="3581"/>
      <c r="DWO2" s="3553"/>
      <c r="DWP2" s="3553"/>
      <c r="DWQ2" s="3553"/>
      <c r="DWR2" s="3553"/>
      <c r="DWS2" s="3553"/>
      <c r="DWT2" s="3553"/>
      <c r="DWU2" s="3553"/>
      <c r="DWV2" s="3553"/>
      <c r="DWW2" s="3553"/>
      <c r="DWX2" s="3553"/>
      <c r="DWY2" s="3553"/>
      <c r="DWZ2" s="3553"/>
      <c r="DXA2" s="3553"/>
      <c r="DXB2" s="3553"/>
      <c r="DXC2" s="3553"/>
      <c r="DXD2" s="3553"/>
      <c r="DXE2" s="3581"/>
      <c r="DXF2" s="3553"/>
      <c r="DXG2" s="3553"/>
      <c r="DXH2" s="3553"/>
      <c r="DXI2" s="3553"/>
      <c r="DXJ2" s="3553"/>
      <c r="DXK2" s="3553"/>
      <c r="DXL2" s="3553"/>
      <c r="DXM2" s="3553"/>
      <c r="DXN2" s="3553"/>
      <c r="DXO2" s="3553"/>
      <c r="DXP2" s="3553"/>
      <c r="DXQ2" s="3553"/>
      <c r="DXR2" s="3553"/>
      <c r="DXS2" s="3553"/>
      <c r="DXT2" s="3553"/>
      <c r="DXU2" s="3553"/>
      <c r="DXV2" s="3581"/>
      <c r="DXW2" s="3553"/>
      <c r="DXX2" s="3553"/>
      <c r="DXY2" s="3553"/>
      <c r="DXZ2" s="3553"/>
      <c r="DYA2" s="3553"/>
      <c r="DYB2" s="3553"/>
      <c r="DYC2" s="3553"/>
      <c r="DYD2" s="3553"/>
      <c r="DYE2" s="3553"/>
      <c r="DYF2" s="3553"/>
      <c r="DYG2" s="3553"/>
      <c r="DYH2" s="3553"/>
      <c r="DYI2" s="3553"/>
      <c r="DYJ2" s="3553"/>
      <c r="DYK2" s="3553"/>
      <c r="DYL2" s="3553"/>
      <c r="DYM2" s="3581"/>
      <c r="DYN2" s="3553"/>
      <c r="DYO2" s="3553"/>
      <c r="DYP2" s="3553"/>
      <c r="DYQ2" s="3553"/>
      <c r="DYR2" s="3553"/>
      <c r="DYS2" s="3553"/>
      <c r="DYT2" s="3553"/>
      <c r="DYU2" s="3553"/>
      <c r="DYV2" s="3553"/>
      <c r="DYW2" s="3553"/>
      <c r="DYX2" s="3553"/>
      <c r="DYY2" s="3553"/>
      <c r="DYZ2" s="3553"/>
      <c r="DZA2" s="3553"/>
      <c r="DZB2" s="3553"/>
      <c r="DZC2" s="3553"/>
      <c r="DZD2" s="3581"/>
      <c r="DZE2" s="3553"/>
      <c r="DZF2" s="3553"/>
      <c r="DZG2" s="3553"/>
      <c r="DZH2" s="3553"/>
      <c r="DZI2" s="3553"/>
      <c r="DZJ2" s="3553"/>
      <c r="DZK2" s="3553"/>
      <c r="DZL2" s="3553"/>
      <c r="DZM2" s="3553"/>
      <c r="DZN2" s="3553"/>
      <c r="DZO2" s="3553"/>
      <c r="DZP2" s="3553"/>
      <c r="DZQ2" s="3553"/>
      <c r="DZR2" s="3553"/>
      <c r="DZS2" s="3553"/>
      <c r="DZT2" s="3553"/>
      <c r="DZU2" s="3581"/>
      <c r="DZV2" s="3553"/>
      <c r="DZW2" s="3553"/>
      <c r="DZX2" s="3553"/>
      <c r="DZY2" s="3553"/>
      <c r="DZZ2" s="3553"/>
      <c r="EAA2" s="3553"/>
      <c r="EAB2" s="3553"/>
      <c r="EAC2" s="3553"/>
      <c r="EAD2" s="3553"/>
      <c r="EAE2" s="3553"/>
      <c r="EAF2" s="3553"/>
      <c r="EAG2" s="3553"/>
      <c r="EAH2" s="3553"/>
      <c r="EAI2" s="3553"/>
      <c r="EAJ2" s="3553"/>
      <c r="EAK2" s="3553"/>
      <c r="EAL2" s="3581"/>
      <c r="EAM2" s="3553"/>
      <c r="EAN2" s="3553"/>
      <c r="EAO2" s="3553"/>
      <c r="EAP2" s="3553"/>
      <c r="EAQ2" s="3553"/>
      <c r="EAR2" s="3553"/>
      <c r="EAS2" s="3553"/>
      <c r="EAT2" s="3553"/>
      <c r="EAU2" s="3553"/>
      <c r="EAV2" s="3553"/>
      <c r="EAW2" s="3553"/>
      <c r="EAX2" s="3553"/>
      <c r="EAY2" s="3553"/>
      <c r="EAZ2" s="3553"/>
      <c r="EBA2" s="3553"/>
      <c r="EBB2" s="3553"/>
      <c r="EBC2" s="3581"/>
      <c r="EBD2" s="3553"/>
      <c r="EBE2" s="3553"/>
      <c r="EBF2" s="3553"/>
      <c r="EBG2" s="3553"/>
      <c r="EBH2" s="3553"/>
      <c r="EBI2" s="3553"/>
      <c r="EBJ2" s="3553"/>
      <c r="EBK2" s="3553"/>
      <c r="EBL2" s="3553"/>
      <c r="EBM2" s="3553"/>
      <c r="EBN2" s="3553"/>
      <c r="EBO2" s="3553"/>
      <c r="EBP2" s="3553"/>
      <c r="EBQ2" s="3553"/>
      <c r="EBR2" s="3553"/>
      <c r="EBS2" s="3553"/>
      <c r="EBT2" s="3581"/>
      <c r="EBU2" s="3553"/>
      <c r="EBV2" s="3553"/>
      <c r="EBW2" s="3553"/>
      <c r="EBX2" s="3553"/>
      <c r="EBY2" s="3553"/>
      <c r="EBZ2" s="3553"/>
      <c r="ECA2" s="3553"/>
      <c r="ECB2" s="3553"/>
      <c r="ECC2" s="3553"/>
      <c r="ECD2" s="3553"/>
      <c r="ECE2" s="3553"/>
      <c r="ECF2" s="3553"/>
      <c r="ECG2" s="3553"/>
      <c r="ECH2" s="3553"/>
      <c r="ECI2" s="3553"/>
      <c r="ECJ2" s="3553"/>
      <c r="ECK2" s="3581"/>
      <c r="ECL2" s="3553"/>
      <c r="ECM2" s="3553"/>
      <c r="ECN2" s="3553"/>
      <c r="ECO2" s="3553"/>
      <c r="ECP2" s="3553"/>
      <c r="ECQ2" s="3553"/>
      <c r="ECR2" s="3553"/>
      <c r="ECS2" s="3553"/>
      <c r="ECT2" s="3553"/>
      <c r="ECU2" s="3553"/>
      <c r="ECV2" s="3553"/>
      <c r="ECW2" s="3553"/>
      <c r="ECX2" s="3553"/>
      <c r="ECY2" s="3553"/>
      <c r="ECZ2" s="3553"/>
      <c r="EDA2" s="3553"/>
      <c r="EDB2" s="3581"/>
      <c r="EDC2" s="3553"/>
      <c r="EDD2" s="3553"/>
      <c r="EDE2" s="3553"/>
      <c r="EDF2" s="3553"/>
      <c r="EDG2" s="3553"/>
      <c r="EDH2" s="3553"/>
      <c r="EDI2" s="3553"/>
      <c r="EDJ2" s="3553"/>
      <c r="EDK2" s="3553"/>
      <c r="EDL2" s="3553"/>
      <c r="EDM2" s="3553"/>
      <c r="EDN2" s="3553"/>
      <c r="EDO2" s="3553"/>
      <c r="EDP2" s="3553"/>
      <c r="EDQ2" s="3553"/>
      <c r="EDR2" s="3553"/>
      <c r="EDS2" s="3581"/>
      <c r="EDT2" s="3553"/>
      <c r="EDU2" s="3553"/>
      <c r="EDV2" s="3553"/>
      <c r="EDW2" s="3553"/>
      <c r="EDX2" s="3553"/>
      <c r="EDY2" s="3553"/>
      <c r="EDZ2" s="3553"/>
      <c r="EEA2" s="3553"/>
      <c r="EEB2" s="3553"/>
      <c r="EEC2" s="3553"/>
      <c r="EED2" s="3553"/>
      <c r="EEE2" s="3553"/>
      <c r="EEF2" s="3553"/>
      <c r="EEG2" s="3553"/>
      <c r="EEH2" s="3553"/>
      <c r="EEI2" s="3553"/>
      <c r="EEJ2" s="3581"/>
      <c r="EEK2" s="3553"/>
      <c r="EEL2" s="3553"/>
      <c r="EEM2" s="3553"/>
      <c r="EEN2" s="3553"/>
      <c r="EEO2" s="3553"/>
      <c r="EEP2" s="3553"/>
      <c r="EEQ2" s="3553"/>
      <c r="EER2" s="3553"/>
      <c r="EES2" s="3553"/>
      <c r="EET2" s="3553"/>
      <c r="EEU2" s="3553"/>
      <c r="EEV2" s="3553"/>
      <c r="EEW2" s="3553"/>
      <c r="EEX2" s="3553"/>
      <c r="EEY2" s="3553"/>
      <c r="EEZ2" s="3553"/>
      <c r="EFA2" s="3581"/>
      <c r="EFB2" s="3553"/>
      <c r="EFC2" s="3553"/>
      <c r="EFD2" s="3553"/>
      <c r="EFE2" s="3553"/>
      <c r="EFF2" s="3553"/>
      <c r="EFG2" s="3553"/>
      <c r="EFH2" s="3553"/>
      <c r="EFI2" s="3553"/>
      <c r="EFJ2" s="3553"/>
      <c r="EFK2" s="3553"/>
      <c r="EFL2" s="3553"/>
      <c r="EFM2" s="3553"/>
      <c r="EFN2" s="3553"/>
      <c r="EFO2" s="3553"/>
      <c r="EFP2" s="3553"/>
      <c r="EFQ2" s="3553"/>
      <c r="EFR2" s="3581"/>
      <c r="EFS2" s="3553"/>
      <c r="EFT2" s="3553"/>
      <c r="EFU2" s="3553"/>
      <c r="EFV2" s="3553"/>
      <c r="EFW2" s="3553"/>
      <c r="EFX2" s="3553"/>
      <c r="EFY2" s="3553"/>
      <c r="EFZ2" s="3553"/>
      <c r="EGA2" s="3553"/>
      <c r="EGB2" s="3553"/>
      <c r="EGC2" s="3553"/>
      <c r="EGD2" s="3553"/>
      <c r="EGE2" s="3553"/>
      <c r="EGF2" s="3553"/>
      <c r="EGG2" s="3553"/>
      <c r="EGH2" s="3553"/>
      <c r="EGI2" s="3581"/>
      <c r="EGJ2" s="3553"/>
      <c r="EGK2" s="3553"/>
      <c r="EGL2" s="3553"/>
      <c r="EGM2" s="3553"/>
      <c r="EGN2" s="3553"/>
      <c r="EGO2" s="3553"/>
      <c r="EGP2" s="3553"/>
      <c r="EGQ2" s="3553"/>
      <c r="EGR2" s="3553"/>
      <c r="EGS2" s="3553"/>
      <c r="EGT2" s="3553"/>
      <c r="EGU2" s="3553"/>
      <c r="EGV2" s="3553"/>
      <c r="EGW2" s="3553"/>
      <c r="EGX2" s="3553"/>
      <c r="EGY2" s="3553"/>
      <c r="EGZ2" s="3581"/>
      <c r="EHA2" s="3553"/>
      <c r="EHB2" s="3553"/>
      <c r="EHC2" s="3553"/>
      <c r="EHD2" s="3553"/>
      <c r="EHE2" s="3553"/>
      <c r="EHF2" s="3553"/>
      <c r="EHG2" s="3553"/>
      <c r="EHH2" s="3553"/>
      <c r="EHI2" s="3553"/>
      <c r="EHJ2" s="3553"/>
      <c r="EHK2" s="3553"/>
      <c r="EHL2" s="3553"/>
      <c r="EHM2" s="3553"/>
      <c r="EHN2" s="3553"/>
      <c r="EHO2" s="3553"/>
      <c r="EHP2" s="3553"/>
      <c r="EHQ2" s="3581"/>
      <c r="EHR2" s="3553"/>
      <c r="EHS2" s="3553"/>
      <c r="EHT2" s="3553"/>
      <c r="EHU2" s="3553"/>
      <c r="EHV2" s="3553"/>
      <c r="EHW2" s="3553"/>
      <c r="EHX2" s="3553"/>
      <c r="EHY2" s="3553"/>
      <c r="EHZ2" s="3553"/>
      <c r="EIA2" s="3553"/>
      <c r="EIB2" s="3553"/>
      <c r="EIC2" s="3553"/>
      <c r="EID2" s="3553"/>
      <c r="EIE2" s="3553"/>
      <c r="EIF2" s="3553"/>
      <c r="EIG2" s="3553"/>
      <c r="EIH2" s="3581"/>
      <c r="EII2" s="3553"/>
      <c r="EIJ2" s="3553"/>
      <c r="EIK2" s="3553"/>
      <c r="EIL2" s="3553"/>
      <c r="EIM2" s="3553"/>
      <c r="EIN2" s="3553"/>
      <c r="EIO2" s="3553"/>
      <c r="EIP2" s="3553"/>
      <c r="EIQ2" s="3553"/>
      <c r="EIR2" s="3553"/>
      <c r="EIS2" s="3553"/>
      <c r="EIT2" s="3553"/>
      <c r="EIU2" s="3553"/>
      <c r="EIV2" s="3553"/>
      <c r="EIW2" s="3553"/>
      <c r="EIX2" s="3553"/>
      <c r="EIY2" s="3581"/>
      <c r="EIZ2" s="3553"/>
      <c r="EJA2" s="3553"/>
      <c r="EJB2" s="3553"/>
      <c r="EJC2" s="3553"/>
      <c r="EJD2" s="3553"/>
      <c r="EJE2" s="3553"/>
      <c r="EJF2" s="3553"/>
      <c r="EJG2" s="3553"/>
      <c r="EJH2" s="3553"/>
      <c r="EJI2" s="3553"/>
      <c r="EJJ2" s="3553"/>
      <c r="EJK2" s="3553"/>
      <c r="EJL2" s="3553"/>
      <c r="EJM2" s="3553"/>
      <c r="EJN2" s="3553"/>
      <c r="EJO2" s="3553"/>
      <c r="EJP2" s="3581"/>
      <c r="EJQ2" s="3553"/>
      <c r="EJR2" s="3553"/>
      <c r="EJS2" s="3553"/>
      <c r="EJT2" s="3553"/>
      <c r="EJU2" s="3553"/>
      <c r="EJV2" s="3553"/>
      <c r="EJW2" s="3553"/>
      <c r="EJX2" s="3553"/>
      <c r="EJY2" s="3553"/>
      <c r="EJZ2" s="3553"/>
      <c r="EKA2" s="3553"/>
      <c r="EKB2" s="3553"/>
      <c r="EKC2" s="3553"/>
      <c r="EKD2" s="3553"/>
      <c r="EKE2" s="3553"/>
      <c r="EKF2" s="3553"/>
      <c r="EKG2" s="3581"/>
      <c r="EKH2" s="3553"/>
      <c r="EKI2" s="3553"/>
      <c r="EKJ2" s="3553"/>
      <c r="EKK2" s="3553"/>
      <c r="EKL2" s="3553"/>
      <c r="EKM2" s="3553"/>
      <c r="EKN2" s="3553"/>
      <c r="EKO2" s="3553"/>
      <c r="EKP2" s="3553"/>
      <c r="EKQ2" s="3553"/>
      <c r="EKR2" s="3553"/>
      <c r="EKS2" s="3553"/>
      <c r="EKT2" s="3553"/>
      <c r="EKU2" s="3553"/>
      <c r="EKV2" s="3553"/>
      <c r="EKW2" s="3553"/>
      <c r="EKX2" s="3581"/>
      <c r="EKY2" s="3553"/>
      <c r="EKZ2" s="3553"/>
      <c r="ELA2" s="3553"/>
      <c r="ELB2" s="3553"/>
      <c r="ELC2" s="3553"/>
      <c r="ELD2" s="3553"/>
      <c r="ELE2" s="3553"/>
      <c r="ELF2" s="3553"/>
      <c r="ELG2" s="3553"/>
      <c r="ELH2" s="3553"/>
      <c r="ELI2" s="3553"/>
      <c r="ELJ2" s="3553"/>
      <c r="ELK2" s="3553"/>
      <c r="ELL2" s="3553"/>
      <c r="ELM2" s="3553"/>
      <c r="ELN2" s="3553"/>
      <c r="ELO2" s="3581"/>
      <c r="ELP2" s="3553"/>
      <c r="ELQ2" s="3553"/>
      <c r="ELR2" s="3553"/>
      <c r="ELS2" s="3553"/>
      <c r="ELT2" s="3553"/>
      <c r="ELU2" s="3553"/>
      <c r="ELV2" s="3553"/>
      <c r="ELW2" s="3553"/>
      <c r="ELX2" s="3553"/>
      <c r="ELY2" s="3553"/>
      <c r="ELZ2" s="3553"/>
      <c r="EMA2" s="3553"/>
      <c r="EMB2" s="3553"/>
      <c r="EMC2" s="3553"/>
      <c r="EMD2" s="3553"/>
      <c r="EME2" s="3553"/>
      <c r="EMF2" s="3581"/>
      <c r="EMG2" s="3553"/>
      <c r="EMH2" s="3553"/>
      <c r="EMI2" s="3553"/>
      <c r="EMJ2" s="3553"/>
      <c r="EMK2" s="3553"/>
      <c r="EML2" s="3553"/>
      <c r="EMM2" s="3553"/>
      <c r="EMN2" s="3553"/>
      <c r="EMO2" s="3553"/>
      <c r="EMP2" s="3553"/>
      <c r="EMQ2" s="3553"/>
      <c r="EMR2" s="3553"/>
      <c r="EMS2" s="3553"/>
      <c r="EMT2" s="3553"/>
      <c r="EMU2" s="3553"/>
      <c r="EMV2" s="3553"/>
      <c r="EMW2" s="3581"/>
      <c r="EMX2" s="3553"/>
      <c r="EMY2" s="3553"/>
      <c r="EMZ2" s="3553"/>
      <c r="ENA2" s="3553"/>
      <c r="ENB2" s="3553"/>
      <c r="ENC2" s="3553"/>
      <c r="END2" s="3553"/>
      <c r="ENE2" s="3553"/>
      <c r="ENF2" s="3553"/>
      <c r="ENG2" s="3553"/>
      <c r="ENH2" s="3553"/>
      <c r="ENI2" s="3553"/>
      <c r="ENJ2" s="3553"/>
      <c r="ENK2" s="3553"/>
      <c r="ENL2" s="3553"/>
      <c r="ENM2" s="3553"/>
      <c r="ENN2" s="3581"/>
      <c r="ENO2" s="3553"/>
      <c r="ENP2" s="3553"/>
      <c r="ENQ2" s="3553"/>
      <c r="ENR2" s="3553"/>
      <c r="ENS2" s="3553"/>
      <c r="ENT2" s="3553"/>
      <c r="ENU2" s="3553"/>
      <c r="ENV2" s="3553"/>
      <c r="ENW2" s="3553"/>
      <c r="ENX2" s="3553"/>
      <c r="ENY2" s="3553"/>
      <c r="ENZ2" s="3553"/>
      <c r="EOA2" s="3553"/>
      <c r="EOB2" s="3553"/>
      <c r="EOC2" s="3553"/>
      <c r="EOD2" s="3553"/>
      <c r="EOE2" s="3581"/>
      <c r="EOF2" s="3553"/>
      <c r="EOG2" s="3553"/>
      <c r="EOH2" s="3553"/>
      <c r="EOI2" s="3553"/>
      <c r="EOJ2" s="3553"/>
      <c r="EOK2" s="3553"/>
      <c r="EOL2" s="3553"/>
      <c r="EOM2" s="3553"/>
      <c r="EON2" s="3553"/>
      <c r="EOO2" s="3553"/>
      <c r="EOP2" s="3553"/>
      <c r="EOQ2" s="3553"/>
      <c r="EOR2" s="3553"/>
      <c r="EOS2" s="3553"/>
      <c r="EOT2" s="3553"/>
      <c r="EOU2" s="3553"/>
      <c r="EOV2" s="3581"/>
      <c r="EOW2" s="3553"/>
      <c r="EOX2" s="3553"/>
      <c r="EOY2" s="3553"/>
      <c r="EOZ2" s="3553"/>
      <c r="EPA2" s="3553"/>
      <c r="EPB2" s="3553"/>
      <c r="EPC2" s="3553"/>
      <c r="EPD2" s="3553"/>
      <c r="EPE2" s="3553"/>
      <c r="EPF2" s="3553"/>
      <c r="EPG2" s="3553"/>
      <c r="EPH2" s="3553"/>
      <c r="EPI2" s="3553"/>
      <c r="EPJ2" s="3553"/>
      <c r="EPK2" s="3553"/>
      <c r="EPL2" s="3553"/>
      <c r="EPM2" s="3581"/>
      <c r="EPN2" s="3553"/>
      <c r="EPO2" s="3553"/>
      <c r="EPP2" s="3553"/>
      <c r="EPQ2" s="3553"/>
      <c r="EPR2" s="3553"/>
      <c r="EPS2" s="3553"/>
      <c r="EPT2" s="3553"/>
      <c r="EPU2" s="3553"/>
      <c r="EPV2" s="3553"/>
      <c r="EPW2" s="3553"/>
      <c r="EPX2" s="3553"/>
      <c r="EPY2" s="3553"/>
      <c r="EPZ2" s="3553"/>
      <c r="EQA2" s="3553"/>
      <c r="EQB2" s="3553"/>
      <c r="EQC2" s="3553"/>
      <c r="EQD2" s="3581"/>
      <c r="EQE2" s="3553"/>
      <c r="EQF2" s="3553"/>
      <c r="EQG2" s="3553"/>
      <c r="EQH2" s="3553"/>
      <c r="EQI2" s="3553"/>
      <c r="EQJ2" s="3553"/>
      <c r="EQK2" s="3553"/>
      <c r="EQL2" s="3553"/>
      <c r="EQM2" s="3553"/>
      <c r="EQN2" s="3553"/>
      <c r="EQO2" s="3553"/>
      <c r="EQP2" s="3553"/>
      <c r="EQQ2" s="3553"/>
      <c r="EQR2" s="3553"/>
      <c r="EQS2" s="3553"/>
      <c r="EQT2" s="3553"/>
      <c r="EQU2" s="3581"/>
      <c r="EQV2" s="3553"/>
      <c r="EQW2" s="3553"/>
      <c r="EQX2" s="3553"/>
      <c r="EQY2" s="3553"/>
      <c r="EQZ2" s="3553"/>
      <c r="ERA2" s="3553"/>
      <c r="ERB2" s="3553"/>
      <c r="ERC2" s="3553"/>
      <c r="ERD2" s="3553"/>
      <c r="ERE2" s="3553"/>
      <c r="ERF2" s="3553"/>
      <c r="ERG2" s="3553"/>
      <c r="ERH2" s="3553"/>
      <c r="ERI2" s="3553"/>
      <c r="ERJ2" s="3553"/>
      <c r="ERK2" s="3553"/>
      <c r="ERL2" s="3581"/>
      <c r="ERM2" s="3553"/>
      <c r="ERN2" s="3553"/>
      <c r="ERO2" s="3553"/>
      <c r="ERP2" s="3553"/>
      <c r="ERQ2" s="3553"/>
      <c r="ERR2" s="3553"/>
      <c r="ERS2" s="3553"/>
      <c r="ERT2" s="3553"/>
      <c r="ERU2" s="3553"/>
      <c r="ERV2" s="3553"/>
      <c r="ERW2" s="3553"/>
      <c r="ERX2" s="3553"/>
      <c r="ERY2" s="3553"/>
      <c r="ERZ2" s="3553"/>
      <c r="ESA2" s="3553"/>
      <c r="ESB2" s="3553"/>
      <c r="ESC2" s="3581"/>
      <c r="ESD2" s="3553"/>
      <c r="ESE2" s="3553"/>
      <c r="ESF2" s="3553"/>
      <c r="ESG2" s="3553"/>
      <c r="ESH2" s="3553"/>
      <c r="ESI2" s="3553"/>
      <c r="ESJ2" s="3553"/>
      <c r="ESK2" s="3553"/>
      <c r="ESL2" s="3553"/>
      <c r="ESM2" s="3553"/>
      <c r="ESN2" s="3553"/>
      <c r="ESO2" s="3553"/>
      <c r="ESP2" s="3553"/>
      <c r="ESQ2" s="3553"/>
      <c r="ESR2" s="3553"/>
      <c r="ESS2" s="3553"/>
      <c r="EST2" s="3581"/>
      <c r="ESU2" s="3553"/>
      <c r="ESV2" s="3553"/>
      <c r="ESW2" s="3553"/>
      <c r="ESX2" s="3553"/>
      <c r="ESY2" s="3553"/>
      <c r="ESZ2" s="3553"/>
      <c r="ETA2" s="3553"/>
      <c r="ETB2" s="3553"/>
      <c r="ETC2" s="3553"/>
      <c r="ETD2" s="3553"/>
      <c r="ETE2" s="3553"/>
      <c r="ETF2" s="3553"/>
      <c r="ETG2" s="3553"/>
      <c r="ETH2" s="3553"/>
      <c r="ETI2" s="3553"/>
      <c r="ETJ2" s="3553"/>
      <c r="ETK2" s="3581"/>
      <c r="ETL2" s="3553"/>
      <c r="ETM2" s="3553"/>
      <c r="ETN2" s="3553"/>
      <c r="ETO2" s="3553"/>
      <c r="ETP2" s="3553"/>
      <c r="ETQ2" s="3553"/>
      <c r="ETR2" s="3553"/>
      <c r="ETS2" s="3553"/>
      <c r="ETT2" s="3553"/>
      <c r="ETU2" s="3553"/>
      <c r="ETV2" s="3553"/>
      <c r="ETW2" s="3553"/>
      <c r="ETX2" s="3553"/>
      <c r="ETY2" s="3553"/>
      <c r="ETZ2" s="3553"/>
      <c r="EUA2" s="3553"/>
      <c r="EUB2" s="3581"/>
      <c r="EUC2" s="3553"/>
      <c r="EUD2" s="3553"/>
      <c r="EUE2" s="3553"/>
      <c r="EUF2" s="3553"/>
      <c r="EUG2" s="3553"/>
      <c r="EUH2" s="3553"/>
      <c r="EUI2" s="3553"/>
      <c r="EUJ2" s="3553"/>
      <c r="EUK2" s="3553"/>
      <c r="EUL2" s="3553"/>
      <c r="EUM2" s="3553"/>
      <c r="EUN2" s="3553"/>
      <c r="EUO2" s="3553"/>
      <c r="EUP2" s="3553"/>
      <c r="EUQ2" s="3553"/>
      <c r="EUR2" s="3553"/>
      <c r="EUS2" s="3581"/>
      <c r="EUT2" s="3553"/>
      <c r="EUU2" s="3553"/>
      <c r="EUV2" s="3553"/>
      <c r="EUW2" s="3553"/>
      <c r="EUX2" s="3553"/>
      <c r="EUY2" s="3553"/>
      <c r="EUZ2" s="3553"/>
      <c r="EVA2" s="3553"/>
      <c r="EVB2" s="3553"/>
      <c r="EVC2" s="3553"/>
      <c r="EVD2" s="3553"/>
      <c r="EVE2" s="3553"/>
      <c r="EVF2" s="3553"/>
      <c r="EVG2" s="3553"/>
      <c r="EVH2" s="3553"/>
      <c r="EVI2" s="3553"/>
      <c r="EVJ2" s="3581"/>
      <c r="EVK2" s="3553"/>
      <c r="EVL2" s="3553"/>
      <c r="EVM2" s="3553"/>
      <c r="EVN2" s="3553"/>
      <c r="EVO2" s="3553"/>
      <c r="EVP2" s="3553"/>
      <c r="EVQ2" s="3553"/>
      <c r="EVR2" s="3553"/>
      <c r="EVS2" s="3553"/>
      <c r="EVT2" s="3553"/>
      <c r="EVU2" s="3553"/>
      <c r="EVV2" s="3553"/>
      <c r="EVW2" s="3553"/>
      <c r="EVX2" s="3553"/>
      <c r="EVY2" s="3553"/>
      <c r="EVZ2" s="3553"/>
      <c r="EWA2" s="3581"/>
      <c r="EWB2" s="3553"/>
      <c r="EWC2" s="3553"/>
      <c r="EWD2" s="3553"/>
      <c r="EWE2" s="3553"/>
      <c r="EWF2" s="3553"/>
      <c r="EWG2" s="3553"/>
      <c r="EWH2" s="3553"/>
      <c r="EWI2" s="3553"/>
      <c r="EWJ2" s="3553"/>
      <c r="EWK2" s="3553"/>
      <c r="EWL2" s="3553"/>
      <c r="EWM2" s="3553"/>
      <c r="EWN2" s="3553"/>
      <c r="EWO2" s="3553"/>
      <c r="EWP2" s="3553"/>
      <c r="EWQ2" s="3553"/>
      <c r="EWR2" s="3581"/>
      <c r="EWS2" s="3553"/>
      <c r="EWT2" s="3553"/>
      <c r="EWU2" s="3553"/>
      <c r="EWV2" s="3553"/>
      <c r="EWW2" s="3553"/>
      <c r="EWX2" s="3553"/>
      <c r="EWY2" s="3553"/>
      <c r="EWZ2" s="3553"/>
      <c r="EXA2" s="3553"/>
      <c r="EXB2" s="3553"/>
      <c r="EXC2" s="3553"/>
      <c r="EXD2" s="3553"/>
      <c r="EXE2" s="3553"/>
      <c r="EXF2" s="3553"/>
      <c r="EXG2" s="3553"/>
      <c r="EXH2" s="3553"/>
      <c r="EXI2" s="3581"/>
      <c r="EXJ2" s="3553"/>
      <c r="EXK2" s="3553"/>
      <c r="EXL2" s="3553"/>
      <c r="EXM2" s="3553"/>
      <c r="EXN2" s="3553"/>
      <c r="EXO2" s="3553"/>
      <c r="EXP2" s="3553"/>
      <c r="EXQ2" s="3553"/>
      <c r="EXR2" s="3553"/>
      <c r="EXS2" s="3553"/>
      <c r="EXT2" s="3553"/>
      <c r="EXU2" s="3553"/>
      <c r="EXV2" s="3553"/>
      <c r="EXW2" s="3553"/>
      <c r="EXX2" s="3553"/>
      <c r="EXY2" s="3553"/>
      <c r="EXZ2" s="3581"/>
      <c r="EYA2" s="3553"/>
      <c r="EYB2" s="3553"/>
      <c r="EYC2" s="3553"/>
      <c r="EYD2" s="3553"/>
      <c r="EYE2" s="3553"/>
      <c r="EYF2" s="3553"/>
      <c r="EYG2" s="3553"/>
      <c r="EYH2" s="3553"/>
      <c r="EYI2" s="3553"/>
      <c r="EYJ2" s="3553"/>
      <c r="EYK2" s="3553"/>
      <c r="EYL2" s="3553"/>
      <c r="EYM2" s="3553"/>
      <c r="EYN2" s="3553"/>
      <c r="EYO2" s="3553"/>
      <c r="EYP2" s="3553"/>
      <c r="EYQ2" s="3581"/>
      <c r="EYR2" s="3553"/>
      <c r="EYS2" s="3553"/>
      <c r="EYT2" s="3553"/>
      <c r="EYU2" s="3553"/>
      <c r="EYV2" s="3553"/>
      <c r="EYW2" s="3553"/>
      <c r="EYX2" s="3553"/>
      <c r="EYY2" s="3553"/>
      <c r="EYZ2" s="3553"/>
      <c r="EZA2" s="3553"/>
      <c r="EZB2" s="3553"/>
      <c r="EZC2" s="3553"/>
      <c r="EZD2" s="3553"/>
      <c r="EZE2" s="3553"/>
      <c r="EZF2" s="3553"/>
      <c r="EZG2" s="3553"/>
      <c r="EZH2" s="3581"/>
      <c r="EZI2" s="3553"/>
      <c r="EZJ2" s="3553"/>
      <c r="EZK2" s="3553"/>
      <c r="EZL2" s="3553"/>
      <c r="EZM2" s="3553"/>
      <c r="EZN2" s="3553"/>
      <c r="EZO2" s="3553"/>
      <c r="EZP2" s="3553"/>
      <c r="EZQ2" s="3553"/>
      <c r="EZR2" s="3553"/>
      <c r="EZS2" s="3553"/>
      <c r="EZT2" s="3553"/>
      <c r="EZU2" s="3553"/>
      <c r="EZV2" s="3553"/>
      <c r="EZW2" s="3553"/>
      <c r="EZX2" s="3553"/>
      <c r="EZY2" s="3581"/>
      <c r="EZZ2" s="3553"/>
      <c r="FAA2" s="3553"/>
      <c r="FAB2" s="3553"/>
      <c r="FAC2" s="3553"/>
      <c r="FAD2" s="3553"/>
      <c r="FAE2" s="3553"/>
      <c r="FAF2" s="3553"/>
      <c r="FAG2" s="3553"/>
      <c r="FAH2" s="3553"/>
      <c r="FAI2" s="3553"/>
      <c r="FAJ2" s="3553"/>
      <c r="FAK2" s="3553"/>
      <c r="FAL2" s="3553"/>
      <c r="FAM2" s="3553"/>
      <c r="FAN2" s="3553"/>
      <c r="FAO2" s="3553"/>
      <c r="FAP2" s="3581"/>
      <c r="FAQ2" s="3553"/>
      <c r="FAR2" s="3553"/>
      <c r="FAS2" s="3553"/>
      <c r="FAT2" s="3553"/>
      <c r="FAU2" s="3553"/>
      <c r="FAV2" s="3553"/>
      <c r="FAW2" s="3553"/>
      <c r="FAX2" s="3553"/>
      <c r="FAY2" s="3553"/>
      <c r="FAZ2" s="3553"/>
      <c r="FBA2" s="3553"/>
      <c r="FBB2" s="3553"/>
      <c r="FBC2" s="3553"/>
      <c r="FBD2" s="3553"/>
      <c r="FBE2" s="3553"/>
      <c r="FBF2" s="3553"/>
      <c r="FBG2" s="3581"/>
      <c r="FBH2" s="3553"/>
      <c r="FBI2" s="3553"/>
      <c r="FBJ2" s="3553"/>
      <c r="FBK2" s="3553"/>
      <c r="FBL2" s="3553"/>
      <c r="FBM2" s="3553"/>
      <c r="FBN2" s="3553"/>
      <c r="FBO2" s="3553"/>
      <c r="FBP2" s="3553"/>
      <c r="FBQ2" s="3553"/>
      <c r="FBR2" s="3553"/>
      <c r="FBS2" s="3553"/>
      <c r="FBT2" s="3553"/>
      <c r="FBU2" s="3553"/>
      <c r="FBV2" s="3553"/>
      <c r="FBW2" s="3553"/>
      <c r="FBX2" s="3581"/>
      <c r="FBY2" s="3553"/>
      <c r="FBZ2" s="3553"/>
      <c r="FCA2" s="3553"/>
      <c r="FCB2" s="3553"/>
      <c r="FCC2" s="3553"/>
      <c r="FCD2" s="3553"/>
      <c r="FCE2" s="3553"/>
      <c r="FCF2" s="3553"/>
      <c r="FCG2" s="3553"/>
      <c r="FCH2" s="3553"/>
      <c r="FCI2" s="3553"/>
      <c r="FCJ2" s="3553"/>
      <c r="FCK2" s="3553"/>
      <c r="FCL2" s="3553"/>
      <c r="FCM2" s="3553"/>
      <c r="FCN2" s="3553"/>
      <c r="FCO2" s="3581"/>
      <c r="FCP2" s="3553"/>
      <c r="FCQ2" s="3553"/>
      <c r="FCR2" s="3553"/>
      <c r="FCS2" s="3553"/>
      <c r="FCT2" s="3553"/>
      <c r="FCU2" s="3553"/>
      <c r="FCV2" s="3553"/>
      <c r="FCW2" s="3553"/>
      <c r="FCX2" s="3553"/>
      <c r="FCY2" s="3553"/>
      <c r="FCZ2" s="3553"/>
      <c r="FDA2" s="3553"/>
      <c r="FDB2" s="3553"/>
      <c r="FDC2" s="3553"/>
      <c r="FDD2" s="3553"/>
      <c r="FDE2" s="3553"/>
      <c r="FDF2" s="3581"/>
      <c r="FDG2" s="3553"/>
      <c r="FDH2" s="3553"/>
      <c r="FDI2" s="3553"/>
      <c r="FDJ2" s="3553"/>
      <c r="FDK2" s="3553"/>
      <c r="FDL2" s="3553"/>
      <c r="FDM2" s="3553"/>
      <c r="FDN2" s="3553"/>
      <c r="FDO2" s="3553"/>
      <c r="FDP2" s="3553"/>
      <c r="FDQ2" s="3553"/>
      <c r="FDR2" s="3553"/>
      <c r="FDS2" s="3553"/>
      <c r="FDT2" s="3553"/>
      <c r="FDU2" s="3553"/>
      <c r="FDV2" s="3553"/>
      <c r="FDW2" s="3581"/>
      <c r="FDX2" s="3553"/>
      <c r="FDY2" s="3553"/>
      <c r="FDZ2" s="3553"/>
      <c r="FEA2" s="3553"/>
      <c r="FEB2" s="3553"/>
      <c r="FEC2" s="3553"/>
      <c r="FED2" s="3553"/>
      <c r="FEE2" s="3553"/>
      <c r="FEF2" s="3553"/>
      <c r="FEG2" s="3553"/>
      <c r="FEH2" s="3553"/>
      <c r="FEI2" s="3553"/>
      <c r="FEJ2" s="3553"/>
      <c r="FEK2" s="3553"/>
      <c r="FEL2" s="3553"/>
      <c r="FEM2" s="3553"/>
      <c r="FEN2" s="3581"/>
      <c r="FEO2" s="3553"/>
      <c r="FEP2" s="3553"/>
      <c r="FEQ2" s="3553"/>
      <c r="FER2" s="3553"/>
      <c r="FES2" s="3553"/>
      <c r="FET2" s="3553"/>
      <c r="FEU2" s="3553"/>
      <c r="FEV2" s="3553"/>
      <c r="FEW2" s="3553"/>
      <c r="FEX2" s="3553"/>
      <c r="FEY2" s="3553"/>
      <c r="FEZ2" s="3553"/>
      <c r="FFA2" s="3553"/>
      <c r="FFB2" s="3553"/>
      <c r="FFC2" s="3553"/>
      <c r="FFD2" s="3553"/>
      <c r="FFE2" s="3581"/>
      <c r="FFF2" s="3553"/>
      <c r="FFG2" s="3553"/>
      <c r="FFH2" s="3553"/>
      <c r="FFI2" s="3553"/>
      <c r="FFJ2" s="3553"/>
      <c r="FFK2" s="3553"/>
      <c r="FFL2" s="3553"/>
      <c r="FFM2" s="3553"/>
      <c r="FFN2" s="3553"/>
      <c r="FFO2" s="3553"/>
      <c r="FFP2" s="3553"/>
      <c r="FFQ2" s="3553"/>
      <c r="FFR2" s="3553"/>
      <c r="FFS2" s="3553"/>
      <c r="FFT2" s="3553"/>
      <c r="FFU2" s="3553"/>
      <c r="FFV2" s="3581"/>
      <c r="FFW2" s="3553"/>
      <c r="FFX2" s="3553"/>
      <c r="FFY2" s="3553"/>
      <c r="FFZ2" s="3553"/>
      <c r="FGA2" s="3553"/>
      <c r="FGB2" s="3553"/>
      <c r="FGC2" s="3553"/>
      <c r="FGD2" s="3553"/>
      <c r="FGE2" s="3553"/>
      <c r="FGF2" s="3553"/>
      <c r="FGG2" s="3553"/>
      <c r="FGH2" s="3553"/>
      <c r="FGI2" s="3553"/>
      <c r="FGJ2" s="3553"/>
      <c r="FGK2" s="3553"/>
      <c r="FGL2" s="3553"/>
      <c r="FGM2" s="3581"/>
      <c r="FGN2" s="3553"/>
      <c r="FGO2" s="3553"/>
      <c r="FGP2" s="3553"/>
      <c r="FGQ2" s="3553"/>
      <c r="FGR2" s="3553"/>
      <c r="FGS2" s="3553"/>
      <c r="FGT2" s="3553"/>
      <c r="FGU2" s="3553"/>
      <c r="FGV2" s="3553"/>
      <c r="FGW2" s="3553"/>
      <c r="FGX2" s="3553"/>
      <c r="FGY2" s="3553"/>
      <c r="FGZ2" s="3553"/>
      <c r="FHA2" s="3553"/>
      <c r="FHB2" s="3553"/>
      <c r="FHC2" s="3553"/>
      <c r="FHD2" s="3581"/>
      <c r="FHE2" s="3553"/>
      <c r="FHF2" s="3553"/>
      <c r="FHG2" s="3553"/>
      <c r="FHH2" s="3553"/>
      <c r="FHI2" s="3553"/>
      <c r="FHJ2" s="3553"/>
      <c r="FHK2" s="3553"/>
      <c r="FHL2" s="3553"/>
      <c r="FHM2" s="3553"/>
      <c r="FHN2" s="3553"/>
      <c r="FHO2" s="3553"/>
      <c r="FHP2" s="3553"/>
      <c r="FHQ2" s="3553"/>
      <c r="FHR2" s="3553"/>
      <c r="FHS2" s="3553"/>
      <c r="FHT2" s="3553"/>
      <c r="FHU2" s="3581"/>
      <c r="FHV2" s="3553"/>
      <c r="FHW2" s="3553"/>
      <c r="FHX2" s="3553"/>
      <c r="FHY2" s="3553"/>
      <c r="FHZ2" s="3553"/>
      <c r="FIA2" s="3553"/>
      <c r="FIB2" s="3553"/>
      <c r="FIC2" s="3553"/>
      <c r="FID2" s="3553"/>
      <c r="FIE2" s="3553"/>
      <c r="FIF2" s="3553"/>
      <c r="FIG2" s="3553"/>
      <c r="FIH2" s="3553"/>
      <c r="FII2" s="3553"/>
      <c r="FIJ2" s="3553"/>
      <c r="FIK2" s="3553"/>
      <c r="FIL2" s="3581"/>
      <c r="FIM2" s="3553"/>
      <c r="FIN2" s="3553"/>
      <c r="FIO2" s="3553"/>
      <c r="FIP2" s="3553"/>
      <c r="FIQ2" s="3553"/>
      <c r="FIR2" s="3553"/>
      <c r="FIS2" s="3553"/>
      <c r="FIT2" s="3553"/>
      <c r="FIU2" s="3553"/>
      <c r="FIV2" s="3553"/>
      <c r="FIW2" s="3553"/>
      <c r="FIX2" s="3553"/>
      <c r="FIY2" s="3553"/>
      <c r="FIZ2" s="3553"/>
      <c r="FJA2" s="3553"/>
      <c r="FJB2" s="3553"/>
      <c r="FJC2" s="3581"/>
      <c r="FJD2" s="3553"/>
      <c r="FJE2" s="3553"/>
      <c r="FJF2" s="3553"/>
      <c r="FJG2" s="3553"/>
      <c r="FJH2" s="3553"/>
      <c r="FJI2" s="3553"/>
      <c r="FJJ2" s="3553"/>
      <c r="FJK2" s="3553"/>
      <c r="FJL2" s="3553"/>
      <c r="FJM2" s="3553"/>
      <c r="FJN2" s="3553"/>
      <c r="FJO2" s="3553"/>
      <c r="FJP2" s="3553"/>
      <c r="FJQ2" s="3553"/>
      <c r="FJR2" s="3553"/>
      <c r="FJS2" s="3553"/>
      <c r="FJT2" s="3581"/>
      <c r="FJU2" s="3553"/>
      <c r="FJV2" s="3553"/>
      <c r="FJW2" s="3553"/>
      <c r="FJX2" s="3553"/>
      <c r="FJY2" s="3553"/>
      <c r="FJZ2" s="3553"/>
      <c r="FKA2" s="3553"/>
      <c r="FKB2" s="3553"/>
      <c r="FKC2" s="3553"/>
      <c r="FKD2" s="3553"/>
      <c r="FKE2" s="3553"/>
      <c r="FKF2" s="3553"/>
      <c r="FKG2" s="3553"/>
      <c r="FKH2" s="3553"/>
      <c r="FKI2" s="3553"/>
      <c r="FKJ2" s="3553"/>
      <c r="FKK2" s="3581"/>
      <c r="FKL2" s="3553"/>
      <c r="FKM2" s="3553"/>
      <c r="FKN2" s="3553"/>
      <c r="FKO2" s="3553"/>
      <c r="FKP2" s="3553"/>
      <c r="FKQ2" s="3553"/>
      <c r="FKR2" s="3553"/>
      <c r="FKS2" s="3553"/>
      <c r="FKT2" s="3553"/>
      <c r="FKU2" s="3553"/>
      <c r="FKV2" s="3553"/>
      <c r="FKW2" s="3553"/>
      <c r="FKX2" s="3553"/>
      <c r="FKY2" s="3553"/>
      <c r="FKZ2" s="3553"/>
      <c r="FLA2" s="3553"/>
      <c r="FLB2" s="3581"/>
      <c r="FLC2" s="3553"/>
      <c r="FLD2" s="3553"/>
      <c r="FLE2" s="3553"/>
      <c r="FLF2" s="3553"/>
      <c r="FLG2" s="3553"/>
      <c r="FLH2" s="3553"/>
      <c r="FLI2" s="3553"/>
      <c r="FLJ2" s="3553"/>
      <c r="FLK2" s="3553"/>
      <c r="FLL2" s="3553"/>
      <c r="FLM2" s="3553"/>
      <c r="FLN2" s="3553"/>
      <c r="FLO2" s="3553"/>
      <c r="FLP2" s="3553"/>
      <c r="FLQ2" s="3553"/>
      <c r="FLR2" s="3553"/>
      <c r="FLS2" s="3581"/>
      <c r="FLT2" s="3553"/>
      <c r="FLU2" s="3553"/>
      <c r="FLV2" s="3553"/>
      <c r="FLW2" s="3553"/>
      <c r="FLX2" s="3553"/>
      <c r="FLY2" s="3553"/>
      <c r="FLZ2" s="3553"/>
      <c r="FMA2" s="3553"/>
      <c r="FMB2" s="3553"/>
      <c r="FMC2" s="3553"/>
      <c r="FMD2" s="3553"/>
      <c r="FME2" s="3553"/>
      <c r="FMF2" s="3553"/>
      <c r="FMG2" s="3553"/>
      <c r="FMH2" s="3553"/>
      <c r="FMI2" s="3553"/>
      <c r="FMJ2" s="3581"/>
      <c r="FMK2" s="3553"/>
      <c r="FML2" s="3553"/>
      <c r="FMM2" s="3553"/>
      <c r="FMN2" s="3553"/>
      <c r="FMO2" s="3553"/>
      <c r="FMP2" s="3553"/>
      <c r="FMQ2" s="3553"/>
      <c r="FMR2" s="3553"/>
      <c r="FMS2" s="3553"/>
      <c r="FMT2" s="3553"/>
      <c r="FMU2" s="3553"/>
      <c r="FMV2" s="3553"/>
      <c r="FMW2" s="3553"/>
      <c r="FMX2" s="3553"/>
      <c r="FMY2" s="3553"/>
      <c r="FMZ2" s="3553"/>
      <c r="FNA2" s="3581"/>
      <c r="FNB2" s="3553"/>
      <c r="FNC2" s="3553"/>
      <c r="FND2" s="3553"/>
      <c r="FNE2" s="3553"/>
      <c r="FNF2" s="3553"/>
      <c r="FNG2" s="3553"/>
      <c r="FNH2" s="3553"/>
      <c r="FNI2" s="3553"/>
      <c r="FNJ2" s="3553"/>
      <c r="FNK2" s="3553"/>
      <c r="FNL2" s="3553"/>
      <c r="FNM2" s="3553"/>
      <c r="FNN2" s="3553"/>
      <c r="FNO2" s="3553"/>
      <c r="FNP2" s="3553"/>
      <c r="FNQ2" s="3553"/>
      <c r="FNR2" s="3581"/>
      <c r="FNS2" s="3553"/>
      <c r="FNT2" s="3553"/>
      <c r="FNU2" s="3553"/>
      <c r="FNV2" s="3553"/>
      <c r="FNW2" s="3553"/>
      <c r="FNX2" s="3553"/>
      <c r="FNY2" s="3553"/>
      <c r="FNZ2" s="3553"/>
      <c r="FOA2" s="3553"/>
      <c r="FOB2" s="3553"/>
      <c r="FOC2" s="3553"/>
      <c r="FOD2" s="3553"/>
      <c r="FOE2" s="3553"/>
      <c r="FOF2" s="3553"/>
      <c r="FOG2" s="3553"/>
      <c r="FOH2" s="3553"/>
      <c r="FOI2" s="3581"/>
      <c r="FOJ2" s="3553"/>
      <c r="FOK2" s="3553"/>
      <c r="FOL2" s="3553"/>
      <c r="FOM2" s="3553"/>
      <c r="FON2" s="3553"/>
      <c r="FOO2" s="3553"/>
      <c r="FOP2" s="3553"/>
      <c r="FOQ2" s="3553"/>
      <c r="FOR2" s="3553"/>
      <c r="FOS2" s="3553"/>
      <c r="FOT2" s="3553"/>
      <c r="FOU2" s="3553"/>
      <c r="FOV2" s="3553"/>
      <c r="FOW2" s="3553"/>
      <c r="FOX2" s="3553"/>
      <c r="FOY2" s="3553"/>
      <c r="FOZ2" s="3581"/>
      <c r="FPA2" s="3553"/>
      <c r="FPB2" s="3553"/>
      <c r="FPC2" s="3553"/>
      <c r="FPD2" s="3553"/>
      <c r="FPE2" s="3553"/>
      <c r="FPF2" s="3553"/>
      <c r="FPG2" s="3553"/>
      <c r="FPH2" s="3553"/>
      <c r="FPI2" s="3553"/>
      <c r="FPJ2" s="3553"/>
      <c r="FPK2" s="3553"/>
      <c r="FPL2" s="3553"/>
      <c r="FPM2" s="3553"/>
      <c r="FPN2" s="3553"/>
      <c r="FPO2" s="3553"/>
      <c r="FPP2" s="3553"/>
      <c r="FPQ2" s="3581"/>
      <c r="FPR2" s="3553"/>
      <c r="FPS2" s="3553"/>
      <c r="FPT2" s="3553"/>
      <c r="FPU2" s="3553"/>
      <c r="FPV2" s="3553"/>
      <c r="FPW2" s="3553"/>
      <c r="FPX2" s="3553"/>
      <c r="FPY2" s="3553"/>
      <c r="FPZ2" s="3553"/>
      <c r="FQA2" s="3553"/>
      <c r="FQB2" s="3553"/>
      <c r="FQC2" s="3553"/>
      <c r="FQD2" s="3553"/>
      <c r="FQE2" s="3553"/>
      <c r="FQF2" s="3553"/>
      <c r="FQG2" s="3553"/>
      <c r="FQH2" s="3581"/>
      <c r="FQI2" s="3553"/>
      <c r="FQJ2" s="3553"/>
      <c r="FQK2" s="3553"/>
      <c r="FQL2" s="3553"/>
      <c r="FQM2" s="3553"/>
      <c r="FQN2" s="3553"/>
      <c r="FQO2" s="3553"/>
      <c r="FQP2" s="3553"/>
      <c r="FQQ2" s="3553"/>
      <c r="FQR2" s="3553"/>
      <c r="FQS2" s="3553"/>
      <c r="FQT2" s="3553"/>
      <c r="FQU2" s="3553"/>
      <c r="FQV2" s="3553"/>
      <c r="FQW2" s="3553"/>
      <c r="FQX2" s="3553"/>
      <c r="FQY2" s="3581"/>
      <c r="FQZ2" s="3553"/>
      <c r="FRA2" s="3553"/>
      <c r="FRB2" s="3553"/>
      <c r="FRC2" s="3553"/>
      <c r="FRD2" s="3553"/>
      <c r="FRE2" s="3553"/>
      <c r="FRF2" s="3553"/>
      <c r="FRG2" s="3553"/>
      <c r="FRH2" s="3553"/>
      <c r="FRI2" s="3553"/>
      <c r="FRJ2" s="3553"/>
      <c r="FRK2" s="3553"/>
      <c r="FRL2" s="3553"/>
      <c r="FRM2" s="3553"/>
      <c r="FRN2" s="3553"/>
      <c r="FRO2" s="3553"/>
      <c r="FRP2" s="3581"/>
      <c r="FRQ2" s="3553"/>
      <c r="FRR2" s="3553"/>
      <c r="FRS2" s="3553"/>
      <c r="FRT2" s="3553"/>
      <c r="FRU2" s="3553"/>
      <c r="FRV2" s="3553"/>
      <c r="FRW2" s="3553"/>
      <c r="FRX2" s="3553"/>
      <c r="FRY2" s="3553"/>
      <c r="FRZ2" s="3553"/>
      <c r="FSA2" s="3553"/>
      <c r="FSB2" s="3553"/>
      <c r="FSC2" s="3553"/>
      <c r="FSD2" s="3553"/>
      <c r="FSE2" s="3553"/>
      <c r="FSF2" s="3553"/>
      <c r="FSG2" s="3581"/>
      <c r="FSH2" s="3553"/>
      <c r="FSI2" s="3553"/>
      <c r="FSJ2" s="3553"/>
      <c r="FSK2" s="3553"/>
      <c r="FSL2" s="3553"/>
      <c r="FSM2" s="3553"/>
      <c r="FSN2" s="3553"/>
      <c r="FSO2" s="3553"/>
      <c r="FSP2" s="3553"/>
      <c r="FSQ2" s="3553"/>
      <c r="FSR2" s="3553"/>
      <c r="FSS2" s="3553"/>
      <c r="FST2" s="3553"/>
      <c r="FSU2" s="3553"/>
      <c r="FSV2" s="3553"/>
      <c r="FSW2" s="3553"/>
      <c r="FSX2" s="3581"/>
      <c r="FSY2" s="3553"/>
      <c r="FSZ2" s="3553"/>
      <c r="FTA2" s="3553"/>
      <c r="FTB2" s="3553"/>
      <c r="FTC2" s="3553"/>
      <c r="FTD2" s="3553"/>
      <c r="FTE2" s="3553"/>
      <c r="FTF2" s="3553"/>
      <c r="FTG2" s="3553"/>
      <c r="FTH2" s="3553"/>
      <c r="FTI2" s="3553"/>
      <c r="FTJ2" s="3553"/>
      <c r="FTK2" s="3553"/>
      <c r="FTL2" s="3553"/>
      <c r="FTM2" s="3553"/>
      <c r="FTN2" s="3553"/>
      <c r="FTO2" s="3581"/>
      <c r="FTP2" s="3553"/>
      <c r="FTQ2" s="3553"/>
      <c r="FTR2" s="3553"/>
      <c r="FTS2" s="3553"/>
      <c r="FTT2" s="3553"/>
      <c r="FTU2" s="3553"/>
      <c r="FTV2" s="3553"/>
      <c r="FTW2" s="3553"/>
      <c r="FTX2" s="3553"/>
      <c r="FTY2" s="3553"/>
      <c r="FTZ2" s="3553"/>
      <c r="FUA2" s="3553"/>
      <c r="FUB2" s="3553"/>
      <c r="FUC2" s="3553"/>
      <c r="FUD2" s="3553"/>
      <c r="FUE2" s="3553"/>
      <c r="FUF2" s="3581"/>
      <c r="FUG2" s="3553"/>
      <c r="FUH2" s="3553"/>
      <c r="FUI2" s="3553"/>
      <c r="FUJ2" s="3553"/>
      <c r="FUK2" s="3553"/>
      <c r="FUL2" s="3553"/>
      <c r="FUM2" s="3553"/>
      <c r="FUN2" s="3553"/>
      <c r="FUO2" s="3553"/>
      <c r="FUP2" s="3553"/>
      <c r="FUQ2" s="3553"/>
      <c r="FUR2" s="3553"/>
      <c r="FUS2" s="3553"/>
      <c r="FUT2" s="3553"/>
      <c r="FUU2" s="3553"/>
      <c r="FUV2" s="3553"/>
      <c r="FUW2" s="3581"/>
      <c r="FUX2" s="3553"/>
      <c r="FUY2" s="3553"/>
      <c r="FUZ2" s="3553"/>
      <c r="FVA2" s="3553"/>
      <c r="FVB2" s="3553"/>
      <c r="FVC2" s="3553"/>
      <c r="FVD2" s="3553"/>
      <c r="FVE2" s="3553"/>
      <c r="FVF2" s="3553"/>
      <c r="FVG2" s="3553"/>
      <c r="FVH2" s="3553"/>
      <c r="FVI2" s="3553"/>
      <c r="FVJ2" s="3553"/>
      <c r="FVK2" s="3553"/>
      <c r="FVL2" s="3553"/>
      <c r="FVM2" s="3553"/>
      <c r="FVN2" s="3581"/>
      <c r="FVO2" s="3553"/>
      <c r="FVP2" s="3553"/>
      <c r="FVQ2" s="3553"/>
      <c r="FVR2" s="3553"/>
      <c r="FVS2" s="3553"/>
      <c r="FVT2" s="3553"/>
      <c r="FVU2" s="3553"/>
      <c r="FVV2" s="3553"/>
      <c r="FVW2" s="3553"/>
      <c r="FVX2" s="3553"/>
      <c r="FVY2" s="3553"/>
      <c r="FVZ2" s="3553"/>
      <c r="FWA2" s="3553"/>
      <c r="FWB2" s="3553"/>
      <c r="FWC2" s="3553"/>
      <c r="FWD2" s="3553"/>
      <c r="FWE2" s="3581"/>
      <c r="FWF2" s="3553"/>
      <c r="FWG2" s="3553"/>
      <c r="FWH2" s="3553"/>
      <c r="FWI2" s="3553"/>
      <c r="FWJ2" s="3553"/>
      <c r="FWK2" s="3553"/>
      <c r="FWL2" s="3553"/>
      <c r="FWM2" s="3553"/>
      <c r="FWN2" s="3553"/>
      <c r="FWO2" s="3553"/>
      <c r="FWP2" s="3553"/>
      <c r="FWQ2" s="3553"/>
      <c r="FWR2" s="3553"/>
      <c r="FWS2" s="3553"/>
      <c r="FWT2" s="3553"/>
      <c r="FWU2" s="3553"/>
      <c r="FWV2" s="3581"/>
      <c r="FWW2" s="3553"/>
      <c r="FWX2" s="3553"/>
      <c r="FWY2" s="3553"/>
      <c r="FWZ2" s="3553"/>
      <c r="FXA2" s="3553"/>
      <c r="FXB2" s="3553"/>
      <c r="FXC2" s="3553"/>
      <c r="FXD2" s="3553"/>
      <c r="FXE2" s="3553"/>
      <c r="FXF2" s="3553"/>
      <c r="FXG2" s="3553"/>
      <c r="FXH2" s="3553"/>
      <c r="FXI2" s="3553"/>
      <c r="FXJ2" s="3553"/>
      <c r="FXK2" s="3553"/>
      <c r="FXL2" s="3553"/>
      <c r="FXM2" s="3581"/>
      <c r="FXN2" s="3553"/>
      <c r="FXO2" s="3553"/>
      <c r="FXP2" s="3553"/>
      <c r="FXQ2" s="3553"/>
      <c r="FXR2" s="3553"/>
      <c r="FXS2" s="3553"/>
      <c r="FXT2" s="3553"/>
      <c r="FXU2" s="3553"/>
      <c r="FXV2" s="3553"/>
      <c r="FXW2" s="3553"/>
      <c r="FXX2" s="3553"/>
      <c r="FXY2" s="3553"/>
      <c r="FXZ2" s="3553"/>
      <c r="FYA2" s="3553"/>
      <c r="FYB2" s="3553"/>
      <c r="FYC2" s="3553"/>
      <c r="FYD2" s="3581"/>
      <c r="FYE2" s="3553"/>
      <c r="FYF2" s="3553"/>
      <c r="FYG2" s="3553"/>
      <c r="FYH2" s="3553"/>
      <c r="FYI2" s="3553"/>
      <c r="FYJ2" s="3553"/>
      <c r="FYK2" s="3553"/>
      <c r="FYL2" s="3553"/>
      <c r="FYM2" s="3553"/>
      <c r="FYN2" s="3553"/>
      <c r="FYO2" s="3553"/>
      <c r="FYP2" s="3553"/>
      <c r="FYQ2" s="3553"/>
      <c r="FYR2" s="3553"/>
      <c r="FYS2" s="3553"/>
      <c r="FYT2" s="3553"/>
      <c r="FYU2" s="3581"/>
      <c r="FYV2" s="3553"/>
      <c r="FYW2" s="3553"/>
      <c r="FYX2" s="3553"/>
      <c r="FYY2" s="3553"/>
      <c r="FYZ2" s="3553"/>
      <c r="FZA2" s="3553"/>
      <c r="FZB2" s="3553"/>
      <c r="FZC2" s="3553"/>
      <c r="FZD2" s="3553"/>
      <c r="FZE2" s="3553"/>
      <c r="FZF2" s="3553"/>
      <c r="FZG2" s="3553"/>
      <c r="FZH2" s="3553"/>
      <c r="FZI2" s="3553"/>
      <c r="FZJ2" s="3553"/>
      <c r="FZK2" s="3553"/>
      <c r="FZL2" s="3581"/>
      <c r="FZM2" s="3553"/>
      <c r="FZN2" s="3553"/>
      <c r="FZO2" s="3553"/>
      <c r="FZP2" s="3553"/>
      <c r="FZQ2" s="3553"/>
      <c r="FZR2" s="3553"/>
      <c r="FZS2" s="3553"/>
      <c r="FZT2" s="3553"/>
      <c r="FZU2" s="3553"/>
      <c r="FZV2" s="3553"/>
      <c r="FZW2" s="3553"/>
      <c r="FZX2" s="3553"/>
      <c r="FZY2" s="3553"/>
      <c r="FZZ2" s="3553"/>
      <c r="GAA2" s="3553"/>
      <c r="GAB2" s="3553"/>
      <c r="GAC2" s="3581"/>
      <c r="GAD2" s="3553"/>
      <c r="GAE2" s="3553"/>
      <c r="GAF2" s="3553"/>
      <c r="GAG2" s="3553"/>
      <c r="GAH2" s="3553"/>
      <c r="GAI2" s="3553"/>
      <c r="GAJ2" s="3553"/>
      <c r="GAK2" s="3553"/>
      <c r="GAL2" s="3553"/>
      <c r="GAM2" s="3553"/>
      <c r="GAN2" s="3553"/>
      <c r="GAO2" s="3553"/>
      <c r="GAP2" s="3553"/>
      <c r="GAQ2" s="3553"/>
      <c r="GAR2" s="3553"/>
      <c r="GAS2" s="3553"/>
      <c r="GAT2" s="3581"/>
      <c r="GAU2" s="3553"/>
      <c r="GAV2" s="3553"/>
      <c r="GAW2" s="3553"/>
      <c r="GAX2" s="3553"/>
      <c r="GAY2" s="3553"/>
      <c r="GAZ2" s="3553"/>
      <c r="GBA2" s="3553"/>
      <c r="GBB2" s="3553"/>
      <c r="GBC2" s="3553"/>
      <c r="GBD2" s="3553"/>
      <c r="GBE2" s="3553"/>
      <c r="GBF2" s="3553"/>
      <c r="GBG2" s="3553"/>
      <c r="GBH2" s="3553"/>
      <c r="GBI2" s="3553"/>
      <c r="GBJ2" s="3553"/>
      <c r="GBK2" s="3581"/>
      <c r="GBL2" s="3553"/>
      <c r="GBM2" s="3553"/>
      <c r="GBN2" s="3553"/>
      <c r="GBO2" s="3553"/>
      <c r="GBP2" s="3553"/>
      <c r="GBQ2" s="3553"/>
      <c r="GBR2" s="3553"/>
      <c r="GBS2" s="3553"/>
      <c r="GBT2" s="3553"/>
      <c r="GBU2" s="3553"/>
      <c r="GBV2" s="3553"/>
      <c r="GBW2" s="3553"/>
      <c r="GBX2" s="3553"/>
      <c r="GBY2" s="3553"/>
      <c r="GBZ2" s="3553"/>
      <c r="GCA2" s="3553"/>
      <c r="GCB2" s="3581"/>
      <c r="GCC2" s="3553"/>
      <c r="GCD2" s="3553"/>
      <c r="GCE2" s="3553"/>
      <c r="GCF2" s="3553"/>
      <c r="GCG2" s="3553"/>
      <c r="GCH2" s="3553"/>
      <c r="GCI2" s="3553"/>
      <c r="GCJ2" s="3553"/>
      <c r="GCK2" s="3553"/>
      <c r="GCL2" s="3553"/>
      <c r="GCM2" s="3553"/>
      <c r="GCN2" s="3553"/>
      <c r="GCO2" s="3553"/>
      <c r="GCP2" s="3553"/>
      <c r="GCQ2" s="3553"/>
      <c r="GCR2" s="3553"/>
      <c r="GCS2" s="3581"/>
      <c r="GCT2" s="3553"/>
      <c r="GCU2" s="3553"/>
      <c r="GCV2" s="3553"/>
      <c r="GCW2" s="3553"/>
      <c r="GCX2" s="3553"/>
      <c r="GCY2" s="3553"/>
      <c r="GCZ2" s="3553"/>
      <c r="GDA2" s="3553"/>
      <c r="GDB2" s="3553"/>
      <c r="GDC2" s="3553"/>
      <c r="GDD2" s="3553"/>
      <c r="GDE2" s="3553"/>
      <c r="GDF2" s="3553"/>
      <c r="GDG2" s="3553"/>
      <c r="GDH2" s="3553"/>
      <c r="GDI2" s="3553"/>
      <c r="GDJ2" s="3581"/>
      <c r="GDK2" s="3553"/>
      <c r="GDL2" s="3553"/>
      <c r="GDM2" s="3553"/>
      <c r="GDN2" s="3553"/>
      <c r="GDO2" s="3553"/>
      <c r="GDP2" s="3553"/>
      <c r="GDQ2" s="3553"/>
      <c r="GDR2" s="3553"/>
      <c r="GDS2" s="3553"/>
      <c r="GDT2" s="3553"/>
      <c r="GDU2" s="3553"/>
      <c r="GDV2" s="3553"/>
      <c r="GDW2" s="3553"/>
      <c r="GDX2" s="3553"/>
      <c r="GDY2" s="3553"/>
      <c r="GDZ2" s="3553"/>
      <c r="GEA2" s="3581"/>
      <c r="GEB2" s="3553"/>
      <c r="GEC2" s="3553"/>
      <c r="GED2" s="3553"/>
      <c r="GEE2" s="3553"/>
      <c r="GEF2" s="3553"/>
      <c r="GEG2" s="3553"/>
      <c r="GEH2" s="3553"/>
      <c r="GEI2" s="3553"/>
      <c r="GEJ2" s="3553"/>
      <c r="GEK2" s="3553"/>
      <c r="GEL2" s="3553"/>
      <c r="GEM2" s="3553"/>
      <c r="GEN2" s="3553"/>
      <c r="GEO2" s="3553"/>
      <c r="GEP2" s="3553"/>
      <c r="GEQ2" s="3553"/>
      <c r="GER2" s="3581"/>
      <c r="GES2" s="3553"/>
      <c r="GET2" s="3553"/>
      <c r="GEU2" s="3553"/>
      <c r="GEV2" s="3553"/>
      <c r="GEW2" s="3553"/>
      <c r="GEX2" s="3553"/>
      <c r="GEY2" s="3553"/>
      <c r="GEZ2" s="3553"/>
      <c r="GFA2" s="3553"/>
      <c r="GFB2" s="3553"/>
      <c r="GFC2" s="3553"/>
      <c r="GFD2" s="3553"/>
      <c r="GFE2" s="3553"/>
      <c r="GFF2" s="3553"/>
      <c r="GFG2" s="3553"/>
      <c r="GFH2" s="3553"/>
      <c r="GFI2" s="3581"/>
      <c r="GFJ2" s="3553"/>
      <c r="GFK2" s="3553"/>
      <c r="GFL2" s="3553"/>
      <c r="GFM2" s="3553"/>
      <c r="GFN2" s="3553"/>
      <c r="GFO2" s="3553"/>
      <c r="GFP2" s="3553"/>
      <c r="GFQ2" s="3553"/>
      <c r="GFR2" s="3553"/>
      <c r="GFS2" s="3553"/>
      <c r="GFT2" s="3553"/>
      <c r="GFU2" s="3553"/>
      <c r="GFV2" s="3553"/>
      <c r="GFW2" s="3553"/>
      <c r="GFX2" s="3553"/>
      <c r="GFY2" s="3553"/>
      <c r="GFZ2" s="3581"/>
      <c r="GGA2" s="3553"/>
      <c r="GGB2" s="3553"/>
      <c r="GGC2" s="3553"/>
      <c r="GGD2" s="3553"/>
      <c r="GGE2" s="3553"/>
      <c r="GGF2" s="3553"/>
      <c r="GGG2" s="3553"/>
      <c r="GGH2" s="3553"/>
      <c r="GGI2" s="3553"/>
      <c r="GGJ2" s="3553"/>
      <c r="GGK2" s="3553"/>
      <c r="GGL2" s="3553"/>
      <c r="GGM2" s="3553"/>
      <c r="GGN2" s="3553"/>
      <c r="GGO2" s="3553"/>
      <c r="GGP2" s="3553"/>
      <c r="GGQ2" s="3581"/>
      <c r="GGR2" s="3553"/>
      <c r="GGS2" s="3553"/>
      <c r="GGT2" s="3553"/>
      <c r="GGU2" s="3553"/>
      <c r="GGV2" s="3553"/>
      <c r="GGW2" s="3553"/>
      <c r="GGX2" s="3553"/>
      <c r="GGY2" s="3553"/>
      <c r="GGZ2" s="3553"/>
      <c r="GHA2" s="3553"/>
      <c r="GHB2" s="3553"/>
      <c r="GHC2" s="3553"/>
      <c r="GHD2" s="3553"/>
      <c r="GHE2" s="3553"/>
      <c r="GHF2" s="3553"/>
      <c r="GHG2" s="3553"/>
      <c r="GHH2" s="3581"/>
      <c r="GHI2" s="3553"/>
      <c r="GHJ2" s="3553"/>
      <c r="GHK2" s="3553"/>
      <c r="GHL2" s="3553"/>
      <c r="GHM2" s="3553"/>
      <c r="GHN2" s="3553"/>
      <c r="GHO2" s="3553"/>
      <c r="GHP2" s="3553"/>
      <c r="GHQ2" s="3553"/>
      <c r="GHR2" s="3553"/>
      <c r="GHS2" s="3553"/>
      <c r="GHT2" s="3553"/>
      <c r="GHU2" s="3553"/>
      <c r="GHV2" s="3553"/>
      <c r="GHW2" s="3553"/>
      <c r="GHX2" s="3553"/>
      <c r="GHY2" s="3581"/>
      <c r="GHZ2" s="3553"/>
      <c r="GIA2" s="3553"/>
      <c r="GIB2" s="3553"/>
      <c r="GIC2" s="3553"/>
      <c r="GID2" s="3553"/>
      <c r="GIE2" s="3553"/>
      <c r="GIF2" s="3553"/>
      <c r="GIG2" s="3553"/>
      <c r="GIH2" s="3553"/>
      <c r="GII2" s="3553"/>
      <c r="GIJ2" s="3553"/>
      <c r="GIK2" s="3553"/>
      <c r="GIL2" s="3553"/>
      <c r="GIM2" s="3553"/>
      <c r="GIN2" s="3553"/>
      <c r="GIO2" s="3553"/>
      <c r="GIP2" s="3581"/>
      <c r="GIQ2" s="3553"/>
      <c r="GIR2" s="3553"/>
      <c r="GIS2" s="3553"/>
      <c r="GIT2" s="3553"/>
      <c r="GIU2" s="3553"/>
      <c r="GIV2" s="3553"/>
      <c r="GIW2" s="3553"/>
      <c r="GIX2" s="3553"/>
      <c r="GIY2" s="3553"/>
      <c r="GIZ2" s="3553"/>
      <c r="GJA2" s="3553"/>
      <c r="GJB2" s="3553"/>
      <c r="GJC2" s="3553"/>
      <c r="GJD2" s="3553"/>
      <c r="GJE2" s="3553"/>
      <c r="GJF2" s="3553"/>
      <c r="GJG2" s="3581"/>
      <c r="GJH2" s="3553"/>
      <c r="GJI2" s="3553"/>
      <c r="GJJ2" s="3553"/>
      <c r="GJK2" s="3553"/>
      <c r="GJL2" s="3553"/>
      <c r="GJM2" s="3553"/>
      <c r="GJN2" s="3553"/>
      <c r="GJO2" s="3553"/>
      <c r="GJP2" s="3553"/>
      <c r="GJQ2" s="3553"/>
      <c r="GJR2" s="3553"/>
      <c r="GJS2" s="3553"/>
      <c r="GJT2" s="3553"/>
      <c r="GJU2" s="3553"/>
      <c r="GJV2" s="3553"/>
      <c r="GJW2" s="3553"/>
      <c r="GJX2" s="3581"/>
      <c r="GJY2" s="3553"/>
      <c r="GJZ2" s="3553"/>
      <c r="GKA2" s="3553"/>
      <c r="GKB2" s="3553"/>
      <c r="GKC2" s="3553"/>
      <c r="GKD2" s="3553"/>
      <c r="GKE2" s="3553"/>
      <c r="GKF2" s="3553"/>
      <c r="GKG2" s="3553"/>
      <c r="GKH2" s="3553"/>
      <c r="GKI2" s="3553"/>
      <c r="GKJ2" s="3553"/>
      <c r="GKK2" s="3553"/>
      <c r="GKL2" s="3553"/>
      <c r="GKM2" s="3553"/>
      <c r="GKN2" s="3553"/>
      <c r="GKO2" s="3581"/>
      <c r="GKP2" s="3553"/>
      <c r="GKQ2" s="3553"/>
      <c r="GKR2" s="3553"/>
      <c r="GKS2" s="3553"/>
      <c r="GKT2" s="3553"/>
      <c r="GKU2" s="3553"/>
      <c r="GKV2" s="3553"/>
      <c r="GKW2" s="3553"/>
      <c r="GKX2" s="3553"/>
      <c r="GKY2" s="3553"/>
      <c r="GKZ2" s="3553"/>
      <c r="GLA2" s="3553"/>
      <c r="GLB2" s="3553"/>
      <c r="GLC2" s="3553"/>
      <c r="GLD2" s="3553"/>
      <c r="GLE2" s="3553"/>
      <c r="GLF2" s="3581"/>
      <c r="GLG2" s="3553"/>
      <c r="GLH2" s="3553"/>
      <c r="GLI2" s="3553"/>
      <c r="GLJ2" s="3553"/>
      <c r="GLK2" s="3553"/>
      <c r="GLL2" s="3553"/>
      <c r="GLM2" s="3553"/>
      <c r="GLN2" s="3553"/>
      <c r="GLO2" s="3553"/>
      <c r="GLP2" s="3553"/>
      <c r="GLQ2" s="3553"/>
      <c r="GLR2" s="3553"/>
      <c r="GLS2" s="3553"/>
      <c r="GLT2" s="3553"/>
      <c r="GLU2" s="3553"/>
      <c r="GLV2" s="3553"/>
      <c r="GLW2" s="3581"/>
      <c r="GLX2" s="3553"/>
      <c r="GLY2" s="3553"/>
      <c r="GLZ2" s="3553"/>
      <c r="GMA2" s="3553"/>
      <c r="GMB2" s="3553"/>
      <c r="GMC2" s="3553"/>
      <c r="GMD2" s="3553"/>
      <c r="GME2" s="3553"/>
      <c r="GMF2" s="3553"/>
      <c r="GMG2" s="3553"/>
      <c r="GMH2" s="3553"/>
      <c r="GMI2" s="3553"/>
      <c r="GMJ2" s="3553"/>
      <c r="GMK2" s="3553"/>
      <c r="GML2" s="3553"/>
      <c r="GMM2" s="3553"/>
      <c r="GMN2" s="3581"/>
      <c r="GMO2" s="3553"/>
      <c r="GMP2" s="3553"/>
      <c r="GMQ2" s="3553"/>
      <c r="GMR2" s="3553"/>
      <c r="GMS2" s="3553"/>
      <c r="GMT2" s="3553"/>
      <c r="GMU2" s="3553"/>
      <c r="GMV2" s="3553"/>
      <c r="GMW2" s="3553"/>
      <c r="GMX2" s="3553"/>
      <c r="GMY2" s="3553"/>
      <c r="GMZ2" s="3553"/>
      <c r="GNA2" s="3553"/>
      <c r="GNB2" s="3553"/>
      <c r="GNC2" s="3553"/>
      <c r="GND2" s="3553"/>
      <c r="GNE2" s="3581"/>
      <c r="GNF2" s="3553"/>
      <c r="GNG2" s="3553"/>
      <c r="GNH2" s="3553"/>
      <c r="GNI2" s="3553"/>
      <c r="GNJ2" s="3553"/>
      <c r="GNK2" s="3553"/>
      <c r="GNL2" s="3553"/>
      <c r="GNM2" s="3553"/>
      <c r="GNN2" s="3553"/>
      <c r="GNO2" s="3553"/>
      <c r="GNP2" s="3553"/>
      <c r="GNQ2" s="3553"/>
      <c r="GNR2" s="3553"/>
      <c r="GNS2" s="3553"/>
      <c r="GNT2" s="3553"/>
      <c r="GNU2" s="3553"/>
      <c r="GNV2" s="3581"/>
      <c r="GNW2" s="3553"/>
      <c r="GNX2" s="3553"/>
      <c r="GNY2" s="3553"/>
      <c r="GNZ2" s="3553"/>
      <c r="GOA2" s="3553"/>
      <c r="GOB2" s="3553"/>
      <c r="GOC2" s="3553"/>
      <c r="GOD2" s="3553"/>
      <c r="GOE2" s="3553"/>
      <c r="GOF2" s="3553"/>
      <c r="GOG2" s="3553"/>
      <c r="GOH2" s="3553"/>
      <c r="GOI2" s="3553"/>
      <c r="GOJ2" s="3553"/>
      <c r="GOK2" s="3553"/>
      <c r="GOL2" s="3553"/>
      <c r="GOM2" s="3581"/>
      <c r="GON2" s="3553"/>
      <c r="GOO2" s="3553"/>
      <c r="GOP2" s="3553"/>
      <c r="GOQ2" s="3553"/>
      <c r="GOR2" s="3553"/>
      <c r="GOS2" s="3553"/>
      <c r="GOT2" s="3553"/>
      <c r="GOU2" s="3553"/>
      <c r="GOV2" s="3553"/>
      <c r="GOW2" s="3553"/>
      <c r="GOX2" s="3553"/>
      <c r="GOY2" s="3553"/>
      <c r="GOZ2" s="3553"/>
      <c r="GPA2" s="3553"/>
      <c r="GPB2" s="3553"/>
      <c r="GPC2" s="3553"/>
      <c r="GPD2" s="3581"/>
      <c r="GPE2" s="3553"/>
      <c r="GPF2" s="3553"/>
      <c r="GPG2" s="3553"/>
      <c r="GPH2" s="3553"/>
      <c r="GPI2" s="3553"/>
      <c r="GPJ2" s="3553"/>
      <c r="GPK2" s="3553"/>
      <c r="GPL2" s="3553"/>
      <c r="GPM2" s="3553"/>
      <c r="GPN2" s="3553"/>
      <c r="GPO2" s="3553"/>
      <c r="GPP2" s="3553"/>
      <c r="GPQ2" s="3553"/>
      <c r="GPR2" s="3553"/>
      <c r="GPS2" s="3553"/>
      <c r="GPT2" s="3553"/>
      <c r="GPU2" s="3581"/>
      <c r="GPV2" s="3553"/>
      <c r="GPW2" s="3553"/>
      <c r="GPX2" s="3553"/>
      <c r="GPY2" s="3553"/>
      <c r="GPZ2" s="3553"/>
      <c r="GQA2" s="3553"/>
      <c r="GQB2" s="3553"/>
      <c r="GQC2" s="3553"/>
      <c r="GQD2" s="3553"/>
      <c r="GQE2" s="3553"/>
      <c r="GQF2" s="3553"/>
      <c r="GQG2" s="3553"/>
      <c r="GQH2" s="3553"/>
      <c r="GQI2" s="3553"/>
      <c r="GQJ2" s="3553"/>
      <c r="GQK2" s="3553"/>
      <c r="GQL2" s="3581"/>
      <c r="GQM2" s="3553"/>
      <c r="GQN2" s="3553"/>
      <c r="GQO2" s="3553"/>
      <c r="GQP2" s="3553"/>
      <c r="GQQ2" s="3553"/>
      <c r="GQR2" s="3553"/>
      <c r="GQS2" s="3553"/>
      <c r="GQT2" s="3553"/>
      <c r="GQU2" s="3553"/>
      <c r="GQV2" s="3553"/>
      <c r="GQW2" s="3553"/>
      <c r="GQX2" s="3553"/>
      <c r="GQY2" s="3553"/>
      <c r="GQZ2" s="3553"/>
      <c r="GRA2" s="3553"/>
      <c r="GRB2" s="3553"/>
      <c r="GRC2" s="3581"/>
      <c r="GRD2" s="3553"/>
      <c r="GRE2" s="3553"/>
      <c r="GRF2" s="3553"/>
      <c r="GRG2" s="3553"/>
      <c r="GRH2" s="3553"/>
      <c r="GRI2" s="3553"/>
      <c r="GRJ2" s="3553"/>
      <c r="GRK2" s="3553"/>
      <c r="GRL2" s="3553"/>
      <c r="GRM2" s="3553"/>
      <c r="GRN2" s="3553"/>
      <c r="GRO2" s="3553"/>
      <c r="GRP2" s="3553"/>
      <c r="GRQ2" s="3553"/>
      <c r="GRR2" s="3553"/>
      <c r="GRS2" s="3553"/>
      <c r="GRT2" s="3581"/>
      <c r="GRU2" s="3553"/>
      <c r="GRV2" s="3553"/>
      <c r="GRW2" s="3553"/>
      <c r="GRX2" s="3553"/>
      <c r="GRY2" s="3553"/>
      <c r="GRZ2" s="3553"/>
      <c r="GSA2" s="3553"/>
      <c r="GSB2" s="3553"/>
      <c r="GSC2" s="3553"/>
      <c r="GSD2" s="3553"/>
      <c r="GSE2" s="3553"/>
      <c r="GSF2" s="3553"/>
      <c r="GSG2" s="3553"/>
      <c r="GSH2" s="3553"/>
      <c r="GSI2" s="3553"/>
      <c r="GSJ2" s="3553"/>
      <c r="GSK2" s="3581"/>
      <c r="GSL2" s="3553"/>
      <c r="GSM2" s="3553"/>
      <c r="GSN2" s="3553"/>
      <c r="GSO2" s="3553"/>
      <c r="GSP2" s="3553"/>
      <c r="GSQ2" s="3553"/>
      <c r="GSR2" s="3553"/>
      <c r="GSS2" s="3553"/>
      <c r="GST2" s="3553"/>
      <c r="GSU2" s="3553"/>
      <c r="GSV2" s="3553"/>
      <c r="GSW2" s="3553"/>
      <c r="GSX2" s="3553"/>
      <c r="GSY2" s="3553"/>
      <c r="GSZ2" s="3553"/>
      <c r="GTA2" s="3553"/>
      <c r="GTB2" s="3581"/>
      <c r="GTC2" s="3553"/>
      <c r="GTD2" s="3553"/>
      <c r="GTE2" s="3553"/>
      <c r="GTF2" s="3553"/>
      <c r="GTG2" s="3553"/>
      <c r="GTH2" s="3553"/>
      <c r="GTI2" s="3553"/>
      <c r="GTJ2" s="3553"/>
      <c r="GTK2" s="3553"/>
      <c r="GTL2" s="3553"/>
      <c r="GTM2" s="3553"/>
      <c r="GTN2" s="3553"/>
      <c r="GTO2" s="3553"/>
      <c r="GTP2" s="3553"/>
      <c r="GTQ2" s="3553"/>
      <c r="GTR2" s="3553"/>
      <c r="GTS2" s="3581"/>
      <c r="GTT2" s="3553"/>
      <c r="GTU2" s="3553"/>
      <c r="GTV2" s="3553"/>
      <c r="GTW2" s="3553"/>
      <c r="GTX2" s="3553"/>
      <c r="GTY2" s="3553"/>
      <c r="GTZ2" s="3553"/>
      <c r="GUA2" s="3553"/>
      <c r="GUB2" s="3553"/>
      <c r="GUC2" s="3553"/>
      <c r="GUD2" s="3553"/>
      <c r="GUE2" s="3553"/>
      <c r="GUF2" s="3553"/>
      <c r="GUG2" s="3553"/>
      <c r="GUH2" s="3553"/>
      <c r="GUI2" s="3553"/>
      <c r="GUJ2" s="3581"/>
      <c r="GUK2" s="3553"/>
      <c r="GUL2" s="3553"/>
      <c r="GUM2" s="3553"/>
      <c r="GUN2" s="3553"/>
      <c r="GUO2" s="3553"/>
      <c r="GUP2" s="3553"/>
      <c r="GUQ2" s="3553"/>
      <c r="GUR2" s="3553"/>
      <c r="GUS2" s="3553"/>
      <c r="GUT2" s="3553"/>
      <c r="GUU2" s="3553"/>
      <c r="GUV2" s="3553"/>
      <c r="GUW2" s="3553"/>
      <c r="GUX2" s="3553"/>
      <c r="GUY2" s="3553"/>
      <c r="GUZ2" s="3553"/>
      <c r="GVA2" s="3581"/>
      <c r="GVB2" s="3553"/>
      <c r="GVC2" s="3553"/>
      <c r="GVD2" s="3553"/>
      <c r="GVE2" s="3553"/>
      <c r="GVF2" s="3553"/>
      <c r="GVG2" s="3553"/>
      <c r="GVH2" s="3553"/>
      <c r="GVI2" s="3553"/>
      <c r="GVJ2" s="3553"/>
      <c r="GVK2" s="3553"/>
      <c r="GVL2" s="3553"/>
      <c r="GVM2" s="3553"/>
      <c r="GVN2" s="3553"/>
      <c r="GVO2" s="3553"/>
      <c r="GVP2" s="3553"/>
      <c r="GVQ2" s="3553"/>
      <c r="GVR2" s="3581"/>
      <c r="GVS2" s="3553"/>
      <c r="GVT2" s="3553"/>
      <c r="GVU2" s="3553"/>
      <c r="GVV2" s="3553"/>
      <c r="GVW2" s="3553"/>
      <c r="GVX2" s="3553"/>
      <c r="GVY2" s="3553"/>
      <c r="GVZ2" s="3553"/>
      <c r="GWA2" s="3553"/>
      <c r="GWB2" s="3553"/>
      <c r="GWC2" s="3553"/>
      <c r="GWD2" s="3553"/>
      <c r="GWE2" s="3553"/>
      <c r="GWF2" s="3553"/>
      <c r="GWG2" s="3553"/>
      <c r="GWH2" s="3553"/>
      <c r="GWI2" s="3581"/>
      <c r="GWJ2" s="3553"/>
      <c r="GWK2" s="3553"/>
      <c r="GWL2" s="3553"/>
      <c r="GWM2" s="3553"/>
      <c r="GWN2" s="3553"/>
      <c r="GWO2" s="3553"/>
      <c r="GWP2" s="3553"/>
      <c r="GWQ2" s="3553"/>
      <c r="GWR2" s="3553"/>
      <c r="GWS2" s="3553"/>
      <c r="GWT2" s="3553"/>
      <c r="GWU2" s="3553"/>
      <c r="GWV2" s="3553"/>
      <c r="GWW2" s="3553"/>
      <c r="GWX2" s="3553"/>
      <c r="GWY2" s="3553"/>
      <c r="GWZ2" s="3581"/>
      <c r="GXA2" s="3553"/>
      <c r="GXB2" s="3553"/>
      <c r="GXC2" s="3553"/>
      <c r="GXD2" s="3553"/>
      <c r="GXE2" s="3553"/>
      <c r="GXF2" s="3553"/>
      <c r="GXG2" s="3553"/>
      <c r="GXH2" s="3553"/>
      <c r="GXI2" s="3553"/>
      <c r="GXJ2" s="3553"/>
      <c r="GXK2" s="3553"/>
      <c r="GXL2" s="3553"/>
      <c r="GXM2" s="3553"/>
      <c r="GXN2" s="3553"/>
      <c r="GXO2" s="3553"/>
      <c r="GXP2" s="3553"/>
      <c r="GXQ2" s="3581"/>
      <c r="GXR2" s="3553"/>
      <c r="GXS2" s="3553"/>
      <c r="GXT2" s="3553"/>
      <c r="GXU2" s="3553"/>
      <c r="GXV2" s="3553"/>
      <c r="GXW2" s="3553"/>
      <c r="GXX2" s="3553"/>
      <c r="GXY2" s="3553"/>
      <c r="GXZ2" s="3553"/>
      <c r="GYA2" s="3553"/>
      <c r="GYB2" s="3553"/>
      <c r="GYC2" s="3553"/>
      <c r="GYD2" s="3553"/>
      <c r="GYE2" s="3553"/>
      <c r="GYF2" s="3553"/>
      <c r="GYG2" s="3553"/>
      <c r="GYH2" s="3581"/>
      <c r="GYI2" s="3553"/>
      <c r="GYJ2" s="3553"/>
      <c r="GYK2" s="3553"/>
      <c r="GYL2" s="3553"/>
      <c r="GYM2" s="3553"/>
      <c r="GYN2" s="3553"/>
      <c r="GYO2" s="3553"/>
      <c r="GYP2" s="3553"/>
      <c r="GYQ2" s="3553"/>
      <c r="GYR2" s="3553"/>
      <c r="GYS2" s="3553"/>
      <c r="GYT2" s="3553"/>
      <c r="GYU2" s="3553"/>
      <c r="GYV2" s="3553"/>
      <c r="GYW2" s="3553"/>
      <c r="GYX2" s="3553"/>
      <c r="GYY2" s="3581"/>
      <c r="GYZ2" s="3553"/>
      <c r="GZA2" s="3553"/>
      <c r="GZB2" s="3553"/>
      <c r="GZC2" s="3553"/>
      <c r="GZD2" s="3553"/>
      <c r="GZE2" s="3553"/>
      <c r="GZF2" s="3553"/>
      <c r="GZG2" s="3553"/>
      <c r="GZH2" s="3553"/>
      <c r="GZI2" s="3553"/>
      <c r="GZJ2" s="3553"/>
      <c r="GZK2" s="3553"/>
      <c r="GZL2" s="3553"/>
      <c r="GZM2" s="3553"/>
      <c r="GZN2" s="3553"/>
      <c r="GZO2" s="3553"/>
      <c r="GZP2" s="3581"/>
      <c r="GZQ2" s="3553"/>
      <c r="GZR2" s="3553"/>
      <c r="GZS2" s="3553"/>
      <c r="GZT2" s="3553"/>
      <c r="GZU2" s="3553"/>
      <c r="GZV2" s="3553"/>
      <c r="GZW2" s="3553"/>
      <c r="GZX2" s="3553"/>
      <c r="GZY2" s="3553"/>
      <c r="GZZ2" s="3553"/>
      <c r="HAA2" s="3553"/>
      <c r="HAB2" s="3553"/>
      <c r="HAC2" s="3553"/>
      <c r="HAD2" s="3553"/>
      <c r="HAE2" s="3553"/>
      <c r="HAF2" s="3553"/>
      <c r="HAG2" s="3581"/>
      <c r="HAH2" s="3553"/>
      <c r="HAI2" s="3553"/>
      <c r="HAJ2" s="3553"/>
      <c r="HAK2" s="3553"/>
      <c r="HAL2" s="3553"/>
      <c r="HAM2" s="3553"/>
      <c r="HAN2" s="3553"/>
      <c r="HAO2" s="3553"/>
      <c r="HAP2" s="3553"/>
      <c r="HAQ2" s="3553"/>
      <c r="HAR2" s="3553"/>
      <c r="HAS2" s="3553"/>
      <c r="HAT2" s="3553"/>
      <c r="HAU2" s="3553"/>
      <c r="HAV2" s="3553"/>
      <c r="HAW2" s="3553"/>
      <c r="HAX2" s="3581"/>
      <c r="HAY2" s="3553"/>
      <c r="HAZ2" s="3553"/>
      <c r="HBA2" s="3553"/>
      <c r="HBB2" s="3553"/>
      <c r="HBC2" s="3553"/>
      <c r="HBD2" s="3553"/>
      <c r="HBE2" s="3553"/>
      <c r="HBF2" s="3553"/>
      <c r="HBG2" s="3553"/>
      <c r="HBH2" s="3553"/>
      <c r="HBI2" s="3553"/>
      <c r="HBJ2" s="3553"/>
      <c r="HBK2" s="3553"/>
      <c r="HBL2" s="3553"/>
      <c r="HBM2" s="3553"/>
      <c r="HBN2" s="3553"/>
      <c r="HBO2" s="3581"/>
      <c r="HBP2" s="3553"/>
      <c r="HBQ2" s="3553"/>
      <c r="HBR2" s="3553"/>
      <c r="HBS2" s="3553"/>
      <c r="HBT2" s="3553"/>
      <c r="HBU2" s="3553"/>
      <c r="HBV2" s="3553"/>
      <c r="HBW2" s="3553"/>
      <c r="HBX2" s="3553"/>
      <c r="HBY2" s="3553"/>
      <c r="HBZ2" s="3553"/>
      <c r="HCA2" s="3553"/>
      <c r="HCB2" s="3553"/>
      <c r="HCC2" s="3553"/>
      <c r="HCD2" s="3553"/>
      <c r="HCE2" s="3553"/>
      <c r="HCF2" s="3581"/>
      <c r="HCG2" s="3553"/>
      <c r="HCH2" s="3553"/>
      <c r="HCI2" s="3553"/>
      <c r="HCJ2" s="3553"/>
      <c r="HCK2" s="3553"/>
      <c r="HCL2" s="3553"/>
      <c r="HCM2" s="3553"/>
      <c r="HCN2" s="3553"/>
      <c r="HCO2" s="3553"/>
      <c r="HCP2" s="3553"/>
      <c r="HCQ2" s="3553"/>
      <c r="HCR2" s="3553"/>
      <c r="HCS2" s="3553"/>
      <c r="HCT2" s="3553"/>
      <c r="HCU2" s="3553"/>
      <c r="HCV2" s="3553"/>
      <c r="HCW2" s="3581"/>
      <c r="HCX2" s="3553"/>
      <c r="HCY2" s="3553"/>
      <c r="HCZ2" s="3553"/>
      <c r="HDA2" s="3553"/>
      <c r="HDB2" s="3553"/>
      <c r="HDC2" s="3553"/>
      <c r="HDD2" s="3553"/>
      <c r="HDE2" s="3553"/>
      <c r="HDF2" s="3553"/>
      <c r="HDG2" s="3553"/>
      <c r="HDH2" s="3553"/>
      <c r="HDI2" s="3553"/>
      <c r="HDJ2" s="3553"/>
      <c r="HDK2" s="3553"/>
      <c r="HDL2" s="3553"/>
      <c r="HDM2" s="3553"/>
      <c r="HDN2" s="3581"/>
      <c r="HDO2" s="3553"/>
      <c r="HDP2" s="3553"/>
      <c r="HDQ2" s="3553"/>
      <c r="HDR2" s="3553"/>
      <c r="HDS2" s="3553"/>
      <c r="HDT2" s="3553"/>
      <c r="HDU2" s="3553"/>
      <c r="HDV2" s="3553"/>
      <c r="HDW2" s="3553"/>
      <c r="HDX2" s="3553"/>
      <c r="HDY2" s="3553"/>
      <c r="HDZ2" s="3553"/>
      <c r="HEA2" s="3553"/>
      <c r="HEB2" s="3553"/>
      <c r="HEC2" s="3553"/>
      <c r="HED2" s="3553"/>
      <c r="HEE2" s="3581"/>
      <c r="HEF2" s="3553"/>
      <c r="HEG2" s="3553"/>
      <c r="HEH2" s="3553"/>
      <c r="HEI2" s="3553"/>
      <c r="HEJ2" s="3553"/>
      <c r="HEK2" s="3553"/>
      <c r="HEL2" s="3553"/>
      <c r="HEM2" s="3553"/>
      <c r="HEN2" s="3553"/>
      <c r="HEO2" s="3553"/>
      <c r="HEP2" s="3553"/>
      <c r="HEQ2" s="3553"/>
      <c r="HER2" s="3553"/>
      <c r="HES2" s="3553"/>
      <c r="HET2" s="3553"/>
      <c r="HEU2" s="3553"/>
      <c r="HEV2" s="3581"/>
      <c r="HEW2" s="3553"/>
      <c r="HEX2" s="3553"/>
      <c r="HEY2" s="3553"/>
      <c r="HEZ2" s="3553"/>
      <c r="HFA2" s="3553"/>
      <c r="HFB2" s="3553"/>
      <c r="HFC2" s="3553"/>
      <c r="HFD2" s="3553"/>
      <c r="HFE2" s="3553"/>
      <c r="HFF2" s="3553"/>
      <c r="HFG2" s="3553"/>
      <c r="HFH2" s="3553"/>
      <c r="HFI2" s="3553"/>
      <c r="HFJ2" s="3553"/>
      <c r="HFK2" s="3553"/>
      <c r="HFL2" s="3553"/>
      <c r="HFM2" s="3581"/>
      <c r="HFN2" s="3553"/>
      <c r="HFO2" s="3553"/>
      <c r="HFP2" s="3553"/>
      <c r="HFQ2" s="3553"/>
      <c r="HFR2" s="3553"/>
      <c r="HFS2" s="3553"/>
      <c r="HFT2" s="3553"/>
      <c r="HFU2" s="3553"/>
      <c r="HFV2" s="3553"/>
      <c r="HFW2" s="3553"/>
      <c r="HFX2" s="3553"/>
      <c r="HFY2" s="3553"/>
      <c r="HFZ2" s="3553"/>
      <c r="HGA2" s="3553"/>
      <c r="HGB2" s="3553"/>
      <c r="HGC2" s="3553"/>
      <c r="HGD2" s="3581"/>
      <c r="HGE2" s="3553"/>
      <c r="HGF2" s="3553"/>
      <c r="HGG2" s="3553"/>
      <c r="HGH2" s="3553"/>
      <c r="HGI2" s="3553"/>
      <c r="HGJ2" s="3553"/>
      <c r="HGK2" s="3553"/>
      <c r="HGL2" s="3553"/>
      <c r="HGM2" s="3553"/>
      <c r="HGN2" s="3553"/>
      <c r="HGO2" s="3553"/>
      <c r="HGP2" s="3553"/>
      <c r="HGQ2" s="3553"/>
      <c r="HGR2" s="3553"/>
      <c r="HGS2" s="3553"/>
      <c r="HGT2" s="3553"/>
      <c r="HGU2" s="3581"/>
      <c r="HGV2" s="3553"/>
      <c r="HGW2" s="3553"/>
      <c r="HGX2" s="3553"/>
      <c r="HGY2" s="3553"/>
      <c r="HGZ2" s="3553"/>
      <c r="HHA2" s="3553"/>
      <c r="HHB2" s="3553"/>
      <c r="HHC2" s="3553"/>
      <c r="HHD2" s="3553"/>
      <c r="HHE2" s="3553"/>
      <c r="HHF2" s="3553"/>
      <c r="HHG2" s="3553"/>
      <c r="HHH2" s="3553"/>
      <c r="HHI2" s="3553"/>
      <c r="HHJ2" s="3553"/>
      <c r="HHK2" s="3553"/>
      <c r="HHL2" s="3581"/>
      <c r="HHM2" s="3553"/>
      <c r="HHN2" s="3553"/>
      <c r="HHO2" s="3553"/>
      <c r="HHP2" s="3553"/>
      <c r="HHQ2" s="3553"/>
      <c r="HHR2" s="3553"/>
      <c r="HHS2" s="3553"/>
      <c r="HHT2" s="3553"/>
      <c r="HHU2" s="3553"/>
      <c r="HHV2" s="3553"/>
      <c r="HHW2" s="3553"/>
      <c r="HHX2" s="3553"/>
      <c r="HHY2" s="3553"/>
      <c r="HHZ2" s="3553"/>
      <c r="HIA2" s="3553"/>
      <c r="HIB2" s="3553"/>
      <c r="HIC2" s="3581"/>
      <c r="HID2" s="3553"/>
      <c r="HIE2" s="3553"/>
      <c r="HIF2" s="3553"/>
      <c r="HIG2" s="3553"/>
      <c r="HIH2" s="3553"/>
      <c r="HII2" s="3553"/>
      <c r="HIJ2" s="3553"/>
      <c r="HIK2" s="3553"/>
      <c r="HIL2" s="3553"/>
      <c r="HIM2" s="3553"/>
      <c r="HIN2" s="3553"/>
      <c r="HIO2" s="3553"/>
      <c r="HIP2" s="3553"/>
      <c r="HIQ2" s="3553"/>
      <c r="HIR2" s="3553"/>
      <c r="HIS2" s="3553"/>
      <c r="HIT2" s="3581"/>
      <c r="HIU2" s="3553"/>
      <c r="HIV2" s="3553"/>
      <c r="HIW2" s="3553"/>
      <c r="HIX2" s="3553"/>
      <c r="HIY2" s="3553"/>
      <c r="HIZ2" s="3553"/>
      <c r="HJA2" s="3553"/>
      <c r="HJB2" s="3553"/>
      <c r="HJC2" s="3553"/>
      <c r="HJD2" s="3553"/>
      <c r="HJE2" s="3553"/>
      <c r="HJF2" s="3553"/>
      <c r="HJG2" s="3553"/>
      <c r="HJH2" s="3553"/>
      <c r="HJI2" s="3553"/>
      <c r="HJJ2" s="3553"/>
      <c r="HJK2" s="3581"/>
      <c r="HJL2" s="3553"/>
      <c r="HJM2" s="3553"/>
      <c r="HJN2" s="3553"/>
      <c r="HJO2" s="3553"/>
      <c r="HJP2" s="3553"/>
      <c r="HJQ2" s="3553"/>
      <c r="HJR2" s="3553"/>
      <c r="HJS2" s="3553"/>
      <c r="HJT2" s="3553"/>
      <c r="HJU2" s="3553"/>
      <c r="HJV2" s="3553"/>
      <c r="HJW2" s="3553"/>
      <c r="HJX2" s="3553"/>
      <c r="HJY2" s="3553"/>
      <c r="HJZ2" s="3553"/>
      <c r="HKA2" s="3553"/>
      <c r="HKB2" s="3581"/>
      <c r="HKC2" s="3553"/>
      <c r="HKD2" s="3553"/>
      <c r="HKE2" s="3553"/>
      <c r="HKF2" s="3553"/>
      <c r="HKG2" s="3553"/>
      <c r="HKH2" s="3553"/>
      <c r="HKI2" s="3553"/>
      <c r="HKJ2" s="3553"/>
      <c r="HKK2" s="3553"/>
      <c r="HKL2" s="3553"/>
      <c r="HKM2" s="3553"/>
      <c r="HKN2" s="3553"/>
      <c r="HKO2" s="3553"/>
      <c r="HKP2" s="3553"/>
      <c r="HKQ2" s="3553"/>
      <c r="HKR2" s="3553"/>
      <c r="HKS2" s="3581"/>
      <c r="HKT2" s="3553"/>
      <c r="HKU2" s="3553"/>
      <c r="HKV2" s="3553"/>
      <c r="HKW2" s="3553"/>
      <c r="HKX2" s="3553"/>
      <c r="HKY2" s="3553"/>
      <c r="HKZ2" s="3553"/>
      <c r="HLA2" s="3553"/>
      <c r="HLB2" s="3553"/>
      <c r="HLC2" s="3553"/>
      <c r="HLD2" s="3553"/>
      <c r="HLE2" s="3553"/>
      <c r="HLF2" s="3553"/>
      <c r="HLG2" s="3553"/>
      <c r="HLH2" s="3553"/>
      <c r="HLI2" s="3553"/>
      <c r="HLJ2" s="3581"/>
      <c r="HLK2" s="3553"/>
      <c r="HLL2" s="3553"/>
      <c r="HLM2" s="3553"/>
      <c r="HLN2" s="3553"/>
      <c r="HLO2" s="3553"/>
      <c r="HLP2" s="3553"/>
      <c r="HLQ2" s="3553"/>
      <c r="HLR2" s="3553"/>
      <c r="HLS2" s="3553"/>
      <c r="HLT2" s="3553"/>
      <c r="HLU2" s="3553"/>
      <c r="HLV2" s="3553"/>
      <c r="HLW2" s="3553"/>
      <c r="HLX2" s="3553"/>
      <c r="HLY2" s="3553"/>
      <c r="HLZ2" s="3553"/>
      <c r="HMA2" s="3581"/>
      <c r="HMB2" s="3553"/>
      <c r="HMC2" s="3553"/>
      <c r="HMD2" s="3553"/>
      <c r="HME2" s="3553"/>
      <c r="HMF2" s="3553"/>
      <c r="HMG2" s="3553"/>
      <c r="HMH2" s="3553"/>
      <c r="HMI2" s="3553"/>
      <c r="HMJ2" s="3553"/>
      <c r="HMK2" s="3553"/>
      <c r="HML2" s="3553"/>
      <c r="HMM2" s="3553"/>
      <c r="HMN2" s="3553"/>
      <c r="HMO2" s="3553"/>
      <c r="HMP2" s="3553"/>
      <c r="HMQ2" s="3553"/>
      <c r="HMR2" s="3581"/>
      <c r="HMS2" s="3553"/>
      <c r="HMT2" s="3553"/>
      <c r="HMU2" s="3553"/>
      <c r="HMV2" s="3553"/>
      <c r="HMW2" s="3553"/>
      <c r="HMX2" s="3553"/>
      <c r="HMY2" s="3553"/>
      <c r="HMZ2" s="3553"/>
      <c r="HNA2" s="3553"/>
      <c r="HNB2" s="3553"/>
      <c r="HNC2" s="3553"/>
      <c r="HND2" s="3553"/>
      <c r="HNE2" s="3553"/>
      <c r="HNF2" s="3553"/>
      <c r="HNG2" s="3553"/>
      <c r="HNH2" s="3553"/>
      <c r="HNI2" s="3581"/>
      <c r="HNJ2" s="3553"/>
      <c r="HNK2" s="3553"/>
      <c r="HNL2" s="3553"/>
      <c r="HNM2" s="3553"/>
      <c r="HNN2" s="3553"/>
      <c r="HNO2" s="3553"/>
      <c r="HNP2" s="3553"/>
      <c r="HNQ2" s="3553"/>
      <c r="HNR2" s="3553"/>
      <c r="HNS2" s="3553"/>
      <c r="HNT2" s="3553"/>
      <c r="HNU2" s="3553"/>
      <c r="HNV2" s="3553"/>
      <c r="HNW2" s="3553"/>
      <c r="HNX2" s="3553"/>
      <c r="HNY2" s="3553"/>
      <c r="HNZ2" s="3581"/>
      <c r="HOA2" s="3553"/>
      <c r="HOB2" s="3553"/>
      <c r="HOC2" s="3553"/>
      <c r="HOD2" s="3553"/>
      <c r="HOE2" s="3553"/>
      <c r="HOF2" s="3553"/>
      <c r="HOG2" s="3553"/>
      <c r="HOH2" s="3553"/>
      <c r="HOI2" s="3553"/>
      <c r="HOJ2" s="3553"/>
      <c r="HOK2" s="3553"/>
      <c r="HOL2" s="3553"/>
      <c r="HOM2" s="3553"/>
      <c r="HON2" s="3553"/>
      <c r="HOO2" s="3553"/>
      <c r="HOP2" s="3553"/>
      <c r="HOQ2" s="3581"/>
      <c r="HOR2" s="3553"/>
      <c r="HOS2" s="3553"/>
      <c r="HOT2" s="3553"/>
      <c r="HOU2" s="3553"/>
      <c r="HOV2" s="3553"/>
      <c r="HOW2" s="3553"/>
      <c r="HOX2" s="3553"/>
      <c r="HOY2" s="3553"/>
      <c r="HOZ2" s="3553"/>
      <c r="HPA2" s="3553"/>
      <c r="HPB2" s="3553"/>
      <c r="HPC2" s="3553"/>
      <c r="HPD2" s="3553"/>
      <c r="HPE2" s="3553"/>
      <c r="HPF2" s="3553"/>
      <c r="HPG2" s="3553"/>
      <c r="HPH2" s="3581"/>
      <c r="HPI2" s="3553"/>
      <c r="HPJ2" s="3553"/>
      <c r="HPK2" s="3553"/>
      <c r="HPL2" s="3553"/>
      <c r="HPM2" s="3553"/>
      <c r="HPN2" s="3553"/>
      <c r="HPO2" s="3553"/>
      <c r="HPP2" s="3553"/>
      <c r="HPQ2" s="3553"/>
      <c r="HPR2" s="3553"/>
      <c r="HPS2" s="3553"/>
      <c r="HPT2" s="3553"/>
      <c r="HPU2" s="3553"/>
      <c r="HPV2" s="3553"/>
      <c r="HPW2" s="3553"/>
      <c r="HPX2" s="3553"/>
      <c r="HPY2" s="3581"/>
      <c r="HPZ2" s="3553"/>
      <c r="HQA2" s="3553"/>
      <c r="HQB2" s="3553"/>
      <c r="HQC2" s="3553"/>
      <c r="HQD2" s="3553"/>
      <c r="HQE2" s="3553"/>
      <c r="HQF2" s="3553"/>
      <c r="HQG2" s="3553"/>
      <c r="HQH2" s="3553"/>
      <c r="HQI2" s="3553"/>
      <c r="HQJ2" s="3553"/>
      <c r="HQK2" s="3553"/>
      <c r="HQL2" s="3553"/>
      <c r="HQM2" s="3553"/>
      <c r="HQN2" s="3553"/>
      <c r="HQO2" s="3553"/>
      <c r="HQP2" s="3581"/>
      <c r="HQQ2" s="3553"/>
      <c r="HQR2" s="3553"/>
      <c r="HQS2" s="3553"/>
      <c r="HQT2" s="3553"/>
      <c r="HQU2" s="3553"/>
      <c r="HQV2" s="3553"/>
      <c r="HQW2" s="3553"/>
      <c r="HQX2" s="3553"/>
      <c r="HQY2" s="3553"/>
      <c r="HQZ2" s="3553"/>
      <c r="HRA2" s="3553"/>
      <c r="HRB2" s="3553"/>
      <c r="HRC2" s="3553"/>
      <c r="HRD2" s="3553"/>
      <c r="HRE2" s="3553"/>
      <c r="HRF2" s="3553"/>
      <c r="HRG2" s="3581"/>
      <c r="HRH2" s="3553"/>
      <c r="HRI2" s="3553"/>
      <c r="HRJ2" s="3553"/>
      <c r="HRK2" s="3553"/>
      <c r="HRL2" s="3553"/>
      <c r="HRM2" s="3553"/>
      <c r="HRN2" s="3553"/>
      <c r="HRO2" s="3553"/>
      <c r="HRP2" s="3553"/>
      <c r="HRQ2" s="3553"/>
      <c r="HRR2" s="3553"/>
      <c r="HRS2" s="3553"/>
      <c r="HRT2" s="3553"/>
      <c r="HRU2" s="3553"/>
      <c r="HRV2" s="3553"/>
      <c r="HRW2" s="3553"/>
      <c r="HRX2" s="3581"/>
      <c r="HRY2" s="3553"/>
      <c r="HRZ2" s="3553"/>
      <c r="HSA2" s="3553"/>
      <c r="HSB2" s="3553"/>
      <c r="HSC2" s="3553"/>
      <c r="HSD2" s="3553"/>
      <c r="HSE2" s="3553"/>
      <c r="HSF2" s="3553"/>
      <c r="HSG2" s="3553"/>
      <c r="HSH2" s="3553"/>
      <c r="HSI2" s="3553"/>
      <c r="HSJ2" s="3553"/>
      <c r="HSK2" s="3553"/>
      <c r="HSL2" s="3553"/>
      <c r="HSM2" s="3553"/>
      <c r="HSN2" s="3553"/>
      <c r="HSO2" s="3581"/>
      <c r="HSP2" s="3553"/>
      <c r="HSQ2" s="3553"/>
      <c r="HSR2" s="3553"/>
      <c r="HSS2" s="3553"/>
      <c r="HST2" s="3553"/>
      <c r="HSU2" s="3553"/>
      <c r="HSV2" s="3553"/>
      <c r="HSW2" s="3553"/>
      <c r="HSX2" s="3553"/>
      <c r="HSY2" s="3553"/>
      <c r="HSZ2" s="3553"/>
      <c r="HTA2" s="3553"/>
      <c r="HTB2" s="3553"/>
      <c r="HTC2" s="3553"/>
      <c r="HTD2" s="3553"/>
      <c r="HTE2" s="3553"/>
      <c r="HTF2" s="3581"/>
      <c r="HTG2" s="3553"/>
      <c r="HTH2" s="3553"/>
      <c r="HTI2" s="3553"/>
      <c r="HTJ2" s="3553"/>
      <c r="HTK2" s="3553"/>
      <c r="HTL2" s="3553"/>
      <c r="HTM2" s="3553"/>
      <c r="HTN2" s="3553"/>
      <c r="HTO2" s="3553"/>
      <c r="HTP2" s="3553"/>
      <c r="HTQ2" s="3553"/>
      <c r="HTR2" s="3553"/>
      <c r="HTS2" s="3553"/>
      <c r="HTT2" s="3553"/>
      <c r="HTU2" s="3553"/>
      <c r="HTV2" s="3553"/>
      <c r="HTW2" s="3581"/>
      <c r="HTX2" s="3553"/>
      <c r="HTY2" s="3553"/>
      <c r="HTZ2" s="3553"/>
      <c r="HUA2" s="3553"/>
      <c r="HUB2" s="3553"/>
      <c r="HUC2" s="3553"/>
      <c r="HUD2" s="3553"/>
      <c r="HUE2" s="3553"/>
      <c r="HUF2" s="3553"/>
      <c r="HUG2" s="3553"/>
      <c r="HUH2" s="3553"/>
      <c r="HUI2" s="3553"/>
      <c r="HUJ2" s="3553"/>
      <c r="HUK2" s="3553"/>
      <c r="HUL2" s="3553"/>
      <c r="HUM2" s="3553"/>
      <c r="HUN2" s="3581"/>
      <c r="HUO2" s="3553"/>
      <c r="HUP2" s="3553"/>
      <c r="HUQ2" s="3553"/>
      <c r="HUR2" s="3553"/>
      <c r="HUS2" s="3553"/>
      <c r="HUT2" s="3553"/>
      <c r="HUU2" s="3553"/>
      <c r="HUV2" s="3553"/>
      <c r="HUW2" s="3553"/>
      <c r="HUX2" s="3553"/>
      <c r="HUY2" s="3553"/>
      <c r="HUZ2" s="3553"/>
      <c r="HVA2" s="3553"/>
      <c r="HVB2" s="3553"/>
      <c r="HVC2" s="3553"/>
      <c r="HVD2" s="3553"/>
      <c r="HVE2" s="3581"/>
      <c r="HVF2" s="3553"/>
      <c r="HVG2" s="3553"/>
      <c r="HVH2" s="3553"/>
      <c r="HVI2" s="3553"/>
      <c r="HVJ2" s="3553"/>
      <c r="HVK2" s="3553"/>
      <c r="HVL2" s="3553"/>
      <c r="HVM2" s="3553"/>
      <c r="HVN2" s="3553"/>
      <c r="HVO2" s="3553"/>
      <c r="HVP2" s="3553"/>
      <c r="HVQ2" s="3553"/>
      <c r="HVR2" s="3553"/>
      <c r="HVS2" s="3553"/>
      <c r="HVT2" s="3553"/>
      <c r="HVU2" s="3553"/>
      <c r="HVV2" s="3581"/>
      <c r="HVW2" s="3553"/>
      <c r="HVX2" s="3553"/>
      <c r="HVY2" s="3553"/>
      <c r="HVZ2" s="3553"/>
      <c r="HWA2" s="3553"/>
      <c r="HWB2" s="3553"/>
      <c r="HWC2" s="3553"/>
      <c r="HWD2" s="3553"/>
      <c r="HWE2" s="3553"/>
      <c r="HWF2" s="3553"/>
      <c r="HWG2" s="3553"/>
      <c r="HWH2" s="3553"/>
      <c r="HWI2" s="3553"/>
      <c r="HWJ2" s="3553"/>
      <c r="HWK2" s="3553"/>
      <c r="HWL2" s="3553"/>
      <c r="HWM2" s="3581"/>
      <c r="HWN2" s="3553"/>
      <c r="HWO2" s="3553"/>
      <c r="HWP2" s="3553"/>
      <c r="HWQ2" s="3553"/>
      <c r="HWR2" s="3553"/>
      <c r="HWS2" s="3553"/>
      <c r="HWT2" s="3553"/>
      <c r="HWU2" s="3553"/>
      <c r="HWV2" s="3553"/>
      <c r="HWW2" s="3553"/>
      <c r="HWX2" s="3553"/>
      <c r="HWY2" s="3553"/>
      <c r="HWZ2" s="3553"/>
      <c r="HXA2" s="3553"/>
      <c r="HXB2" s="3553"/>
      <c r="HXC2" s="3553"/>
      <c r="HXD2" s="3581"/>
      <c r="HXE2" s="3553"/>
      <c r="HXF2" s="3553"/>
      <c r="HXG2" s="3553"/>
      <c r="HXH2" s="3553"/>
      <c r="HXI2" s="3553"/>
      <c r="HXJ2" s="3553"/>
      <c r="HXK2" s="3553"/>
      <c r="HXL2" s="3553"/>
      <c r="HXM2" s="3553"/>
      <c r="HXN2" s="3553"/>
      <c r="HXO2" s="3553"/>
      <c r="HXP2" s="3553"/>
      <c r="HXQ2" s="3553"/>
      <c r="HXR2" s="3553"/>
      <c r="HXS2" s="3553"/>
      <c r="HXT2" s="3553"/>
      <c r="HXU2" s="3581"/>
      <c r="HXV2" s="3553"/>
      <c r="HXW2" s="3553"/>
      <c r="HXX2" s="3553"/>
      <c r="HXY2" s="3553"/>
      <c r="HXZ2" s="3553"/>
      <c r="HYA2" s="3553"/>
      <c r="HYB2" s="3553"/>
      <c r="HYC2" s="3553"/>
      <c r="HYD2" s="3553"/>
      <c r="HYE2" s="3553"/>
      <c r="HYF2" s="3553"/>
      <c r="HYG2" s="3553"/>
      <c r="HYH2" s="3553"/>
      <c r="HYI2" s="3553"/>
      <c r="HYJ2" s="3553"/>
      <c r="HYK2" s="3553"/>
      <c r="HYL2" s="3581"/>
      <c r="HYM2" s="3553"/>
      <c r="HYN2" s="3553"/>
      <c r="HYO2" s="3553"/>
      <c r="HYP2" s="3553"/>
      <c r="HYQ2" s="3553"/>
      <c r="HYR2" s="3553"/>
      <c r="HYS2" s="3553"/>
      <c r="HYT2" s="3553"/>
      <c r="HYU2" s="3553"/>
      <c r="HYV2" s="3553"/>
      <c r="HYW2" s="3553"/>
      <c r="HYX2" s="3553"/>
      <c r="HYY2" s="3553"/>
      <c r="HYZ2" s="3553"/>
      <c r="HZA2" s="3553"/>
      <c r="HZB2" s="3553"/>
      <c r="HZC2" s="3581"/>
      <c r="HZD2" s="3553"/>
      <c r="HZE2" s="3553"/>
      <c r="HZF2" s="3553"/>
      <c r="HZG2" s="3553"/>
      <c r="HZH2" s="3553"/>
      <c r="HZI2" s="3553"/>
      <c r="HZJ2" s="3553"/>
      <c r="HZK2" s="3553"/>
      <c r="HZL2" s="3553"/>
      <c r="HZM2" s="3553"/>
      <c r="HZN2" s="3553"/>
      <c r="HZO2" s="3553"/>
      <c r="HZP2" s="3553"/>
      <c r="HZQ2" s="3553"/>
      <c r="HZR2" s="3553"/>
      <c r="HZS2" s="3553"/>
      <c r="HZT2" s="3581"/>
      <c r="HZU2" s="3553"/>
      <c r="HZV2" s="3553"/>
      <c r="HZW2" s="3553"/>
      <c r="HZX2" s="3553"/>
      <c r="HZY2" s="3553"/>
      <c r="HZZ2" s="3553"/>
      <c r="IAA2" s="3553"/>
      <c r="IAB2" s="3553"/>
      <c r="IAC2" s="3553"/>
      <c r="IAD2" s="3553"/>
      <c r="IAE2" s="3553"/>
      <c r="IAF2" s="3553"/>
      <c r="IAG2" s="3553"/>
      <c r="IAH2" s="3553"/>
      <c r="IAI2" s="3553"/>
      <c r="IAJ2" s="3553"/>
      <c r="IAK2" s="3581"/>
      <c r="IAL2" s="3553"/>
      <c r="IAM2" s="3553"/>
      <c r="IAN2" s="3553"/>
      <c r="IAO2" s="3553"/>
      <c r="IAP2" s="3553"/>
      <c r="IAQ2" s="3553"/>
      <c r="IAR2" s="3553"/>
      <c r="IAS2" s="3553"/>
      <c r="IAT2" s="3553"/>
      <c r="IAU2" s="3553"/>
      <c r="IAV2" s="3553"/>
      <c r="IAW2" s="3553"/>
      <c r="IAX2" s="3553"/>
      <c r="IAY2" s="3553"/>
      <c r="IAZ2" s="3553"/>
      <c r="IBA2" s="3553"/>
      <c r="IBB2" s="3581"/>
      <c r="IBC2" s="3553"/>
      <c r="IBD2" s="3553"/>
      <c r="IBE2" s="3553"/>
      <c r="IBF2" s="3553"/>
      <c r="IBG2" s="3553"/>
      <c r="IBH2" s="3553"/>
      <c r="IBI2" s="3553"/>
      <c r="IBJ2" s="3553"/>
      <c r="IBK2" s="3553"/>
      <c r="IBL2" s="3553"/>
      <c r="IBM2" s="3553"/>
      <c r="IBN2" s="3553"/>
      <c r="IBO2" s="3553"/>
      <c r="IBP2" s="3553"/>
      <c r="IBQ2" s="3553"/>
      <c r="IBR2" s="3553"/>
      <c r="IBS2" s="3581"/>
      <c r="IBT2" s="3553"/>
      <c r="IBU2" s="3553"/>
      <c r="IBV2" s="3553"/>
      <c r="IBW2" s="3553"/>
      <c r="IBX2" s="3553"/>
      <c r="IBY2" s="3553"/>
      <c r="IBZ2" s="3553"/>
      <c r="ICA2" s="3553"/>
      <c r="ICB2" s="3553"/>
      <c r="ICC2" s="3553"/>
      <c r="ICD2" s="3553"/>
      <c r="ICE2" s="3553"/>
      <c r="ICF2" s="3553"/>
      <c r="ICG2" s="3553"/>
      <c r="ICH2" s="3553"/>
      <c r="ICI2" s="3553"/>
      <c r="ICJ2" s="3581"/>
      <c r="ICK2" s="3553"/>
      <c r="ICL2" s="3553"/>
      <c r="ICM2" s="3553"/>
      <c r="ICN2" s="3553"/>
      <c r="ICO2" s="3553"/>
      <c r="ICP2" s="3553"/>
      <c r="ICQ2" s="3553"/>
      <c r="ICR2" s="3553"/>
      <c r="ICS2" s="3553"/>
      <c r="ICT2" s="3553"/>
      <c r="ICU2" s="3553"/>
      <c r="ICV2" s="3553"/>
      <c r="ICW2" s="3553"/>
      <c r="ICX2" s="3553"/>
      <c r="ICY2" s="3553"/>
      <c r="ICZ2" s="3553"/>
      <c r="IDA2" s="3581"/>
      <c r="IDB2" s="3553"/>
      <c r="IDC2" s="3553"/>
      <c r="IDD2" s="3553"/>
      <c r="IDE2" s="3553"/>
      <c r="IDF2" s="3553"/>
      <c r="IDG2" s="3553"/>
      <c r="IDH2" s="3553"/>
      <c r="IDI2" s="3553"/>
      <c r="IDJ2" s="3553"/>
      <c r="IDK2" s="3553"/>
      <c r="IDL2" s="3553"/>
      <c r="IDM2" s="3553"/>
      <c r="IDN2" s="3553"/>
      <c r="IDO2" s="3553"/>
      <c r="IDP2" s="3553"/>
      <c r="IDQ2" s="3553"/>
      <c r="IDR2" s="3581"/>
      <c r="IDS2" s="3553"/>
      <c r="IDT2" s="3553"/>
      <c r="IDU2" s="3553"/>
      <c r="IDV2" s="3553"/>
      <c r="IDW2" s="3553"/>
      <c r="IDX2" s="3553"/>
      <c r="IDY2" s="3553"/>
      <c r="IDZ2" s="3553"/>
      <c r="IEA2" s="3553"/>
      <c r="IEB2" s="3553"/>
      <c r="IEC2" s="3553"/>
      <c r="IED2" s="3553"/>
      <c r="IEE2" s="3553"/>
      <c r="IEF2" s="3553"/>
      <c r="IEG2" s="3553"/>
      <c r="IEH2" s="3553"/>
      <c r="IEI2" s="3581"/>
      <c r="IEJ2" s="3553"/>
      <c r="IEK2" s="3553"/>
      <c r="IEL2" s="3553"/>
      <c r="IEM2" s="3553"/>
      <c r="IEN2" s="3553"/>
      <c r="IEO2" s="3553"/>
      <c r="IEP2" s="3553"/>
      <c r="IEQ2" s="3553"/>
      <c r="IER2" s="3553"/>
      <c r="IES2" s="3553"/>
      <c r="IET2" s="3553"/>
      <c r="IEU2" s="3553"/>
      <c r="IEV2" s="3553"/>
      <c r="IEW2" s="3553"/>
      <c r="IEX2" s="3553"/>
      <c r="IEY2" s="3553"/>
      <c r="IEZ2" s="3581"/>
      <c r="IFA2" s="3553"/>
      <c r="IFB2" s="3553"/>
      <c r="IFC2" s="3553"/>
      <c r="IFD2" s="3553"/>
      <c r="IFE2" s="3553"/>
      <c r="IFF2" s="3553"/>
      <c r="IFG2" s="3553"/>
      <c r="IFH2" s="3553"/>
      <c r="IFI2" s="3553"/>
      <c r="IFJ2" s="3553"/>
      <c r="IFK2" s="3553"/>
      <c r="IFL2" s="3553"/>
      <c r="IFM2" s="3553"/>
      <c r="IFN2" s="3553"/>
      <c r="IFO2" s="3553"/>
      <c r="IFP2" s="3553"/>
      <c r="IFQ2" s="3581"/>
      <c r="IFR2" s="3553"/>
      <c r="IFS2" s="3553"/>
      <c r="IFT2" s="3553"/>
      <c r="IFU2" s="3553"/>
      <c r="IFV2" s="3553"/>
      <c r="IFW2" s="3553"/>
      <c r="IFX2" s="3553"/>
      <c r="IFY2" s="3553"/>
      <c r="IFZ2" s="3553"/>
      <c r="IGA2" s="3553"/>
      <c r="IGB2" s="3553"/>
      <c r="IGC2" s="3553"/>
      <c r="IGD2" s="3553"/>
      <c r="IGE2" s="3553"/>
      <c r="IGF2" s="3553"/>
      <c r="IGG2" s="3553"/>
      <c r="IGH2" s="3581"/>
      <c r="IGI2" s="3553"/>
      <c r="IGJ2" s="3553"/>
      <c r="IGK2" s="3553"/>
      <c r="IGL2" s="3553"/>
      <c r="IGM2" s="3553"/>
      <c r="IGN2" s="3553"/>
      <c r="IGO2" s="3553"/>
      <c r="IGP2" s="3553"/>
      <c r="IGQ2" s="3553"/>
      <c r="IGR2" s="3553"/>
      <c r="IGS2" s="3553"/>
      <c r="IGT2" s="3553"/>
      <c r="IGU2" s="3553"/>
      <c r="IGV2" s="3553"/>
      <c r="IGW2" s="3553"/>
      <c r="IGX2" s="3553"/>
      <c r="IGY2" s="3581"/>
      <c r="IGZ2" s="3553"/>
      <c r="IHA2" s="3553"/>
      <c r="IHB2" s="3553"/>
      <c r="IHC2" s="3553"/>
      <c r="IHD2" s="3553"/>
      <c r="IHE2" s="3553"/>
      <c r="IHF2" s="3553"/>
      <c r="IHG2" s="3553"/>
      <c r="IHH2" s="3553"/>
      <c r="IHI2" s="3553"/>
      <c r="IHJ2" s="3553"/>
      <c r="IHK2" s="3553"/>
      <c r="IHL2" s="3553"/>
      <c r="IHM2" s="3553"/>
      <c r="IHN2" s="3553"/>
      <c r="IHO2" s="3553"/>
      <c r="IHP2" s="3581"/>
      <c r="IHQ2" s="3553"/>
      <c r="IHR2" s="3553"/>
      <c r="IHS2" s="3553"/>
      <c r="IHT2" s="3553"/>
      <c r="IHU2" s="3553"/>
      <c r="IHV2" s="3553"/>
      <c r="IHW2" s="3553"/>
      <c r="IHX2" s="3553"/>
      <c r="IHY2" s="3553"/>
      <c r="IHZ2" s="3553"/>
      <c r="IIA2" s="3553"/>
      <c r="IIB2" s="3553"/>
      <c r="IIC2" s="3553"/>
      <c r="IID2" s="3553"/>
      <c r="IIE2" s="3553"/>
      <c r="IIF2" s="3553"/>
      <c r="IIG2" s="3581"/>
      <c r="IIH2" s="3553"/>
      <c r="III2" s="3553"/>
      <c r="IIJ2" s="3553"/>
      <c r="IIK2" s="3553"/>
      <c r="IIL2" s="3553"/>
      <c r="IIM2" s="3553"/>
      <c r="IIN2" s="3553"/>
      <c r="IIO2" s="3553"/>
      <c r="IIP2" s="3553"/>
      <c r="IIQ2" s="3553"/>
      <c r="IIR2" s="3553"/>
      <c r="IIS2" s="3553"/>
      <c r="IIT2" s="3553"/>
      <c r="IIU2" s="3553"/>
      <c r="IIV2" s="3553"/>
      <c r="IIW2" s="3553"/>
      <c r="IIX2" s="3581"/>
      <c r="IIY2" s="3553"/>
      <c r="IIZ2" s="3553"/>
      <c r="IJA2" s="3553"/>
      <c r="IJB2" s="3553"/>
      <c r="IJC2" s="3553"/>
      <c r="IJD2" s="3553"/>
      <c r="IJE2" s="3553"/>
      <c r="IJF2" s="3553"/>
      <c r="IJG2" s="3553"/>
      <c r="IJH2" s="3553"/>
      <c r="IJI2" s="3553"/>
      <c r="IJJ2" s="3553"/>
      <c r="IJK2" s="3553"/>
      <c r="IJL2" s="3553"/>
      <c r="IJM2" s="3553"/>
      <c r="IJN2" s="3553"/>
      <c r="IJO2" s="3581"/>
      <c r="IJP2" s="3553"/>
      <c r="IJQ2" s="3553"/>
      <c r="IJR2" s="3553"/>
      <c r="IJS2" s="3553"/>
      <c r="IJT2" s="3553"/>
      <c r="IJU2" s="3553"/>
      <c r="IJV2" s="3553"/>
      <c r="IJW2" s="3553"/>
      <c r="IJX2" s="3553"/>
      <c r="IJY2" s="3553"/>
      <c r="IJZ2" s="3553"/>
      <c r="IKA2" s="3553"/>
      <c r="IKB2" s="3553"/>
      <c r="IKC2" s="3553"/>
      <c r="IKD2" s="3553"/>
      <c r="IKE2" s="3553"/>
      <c r="IKF2" s="3581"/>
      <c r="IKG2" s="3553"/>
      <c r="IKH2" s="3553"/>
      <c r="IKI2" s="3553"/>
      <c r="IKJ2" s="3553"/>
      <c r="IKK2" s="3553"/>
      <c r="IKL2" s="3553"/>
      <c r="IKM2" s="3553"/>
      <c r="IKN2" s="3553"/>
      <c r="IKO2" s="3553"/>
      <c r="IKP2" s="3553"/>
      <c r="IKQ2" s="3553"/>
      <c r="IKR2" s="3553"/>
      <c r="IKS2" s="3553"/>
      <c r="IKT2" s="3553"/>
      <c r="IKU2" s="3553"/>
      <c r="IKV2" s="3553"/>
      <c r="IKW2" s="3581"/>
      <c r="IKX2" s="3553"/>
      <c r="IKY2" s="3553"/>
      <c r="IKZ2" s="3553"/>
      <c r="ILA2" s="3553"/>
      <c r="ILB2" s="3553"/>
      <c r="ILC2" s="3553"/>
      <c r="ILD2" s="3553"/>
      <c r="ILE2" s="3553"/>
      <c r="ILF2" s="3553"/>
      <c r="ILG2" s="3553"/>
      <c r="ILH2" s="3553"/>
      <c r="ILI2" s="3553"/>
      <c r="ILJ2" s="3553"/>
      <c r="ILK2" s="3553"/>
      <c r="ILL2" s="3553"/>
      <c r="ILM2" s="3553"/>
      <c r="ILN2" s="3581"/>
      <c r="ILO2" s="3553"/>
      <c r="ILP2" s="3553"/>
      <c r="ILQ2" s="3553"/>
      <c r="ILR2" s="3553"/>
      <c r="ILS2" s="3553"/>
      <c r="ILT2" s="3553"/>
      <c r="ILU2" s="3553"/>
      <c r="ILV2" s="3553"/>
      <c r="ILW2" s="3553"/>
      <c r="ILX2" s="3553"/>
      <c r="ILY2" s="3553"/>
      <c r="ILZ2" s="3553"/>
      <c r="IMA2" s="3553"/>
      <c r="IMB2" s="3553"/>
      <c r="IMC2" s="3553"/>
      <c r="IMD2" s="3553"/>
      <c r="IME2" s="3581"/>
      <c r="IMF2" s="3553"/>
      <c r="IMG2" s="3553"/>
      <c r="IMH2" s="3553"/>
      <c r="IMI2" s="3553"/>
      <c r="IMJ2" s="3553"/>
      <c r="IMK2" s="3553"/>
      <c r="IML2" s="3553"/>
      <c r="IMM2" s="3553"/>
      <c r="IMN2" s="3553"/>
      <c r="IMO2" s="3553"/>
      <c r="IMP2" s="3553"/>
      <c r="IMQ2" s="3553"/>
      <c r="IMR2" s="3553"/>
      <c r="IMS2" s="3553"/>
      <c r="IMT2" s="3553"/>
      <c r="IMU2" s="3553"/>
      <c r="IMV2" s="3581"/>
      <c r="IMW2" s="3553"/>
      <c r="IMX2" s="3553"/>
      <c r="IMY2" s="3553"/>
      <c r="IMZ2" s="3553"/>
      <c r="INA2" s="3553"/>
      <c r="INB2" s="3553"/>
      <c r="INC2" s="3553"/>
      <c r="IND2" s="3553"/>
      <c r="INE2" s="3553"/>
      <c r="INF2" s="3553"/>
      <c r="ING2" s="3553"/>
      <c r="INH2" s="3553"/>
      <c r="INI2" s="3553"/>
      <c r="INJ2" s="3553"/>
      <c r="INK2" s="3553"/>
      <c r="INL2" s="3553"/>
      <c r="INM2" s="3581"/>
      <c r="INN2" s="3553"/>
      <c r="INO2" s="3553"/>
      <c r="INP2" s="3553"/>
      <c r="INQ2" s="3553"/>
      <c r="INR2" s="3553"/>
      <c r="INS2" s="3553"/>
      <c r="INT2" s="3553"/>
      <c r="INU2" s="3553"/>
      <c r="INV2" s="3553"/>
      <c r="INW2" s="3553"/>
      <c r="INX2" s="3553"/>
      <c r="INY2" s="3553"/>
      <c r="INZ2" s="3553"/>
      <c r="IOA2" s="3553"/>
      <c r="IOB2" s="3553"/>
      <c r="IOC2" s="3553"/>
      <c r="IOD2" s="3581"/>
      <c r="IOE2" s="3553"/>
      <c r="IOF2" s="3553"/>
      <c r="IOG2" s="3553"/>
      <c r="IOH2" s="3553"/>
      <c r="IOI2" s="3553"/>
      <c r="IOJ2" s="3553"/>
      <c r="IOK2" s="3553"/>
      <c r="IOL2" s="3553"/>
      <c r="IOM2" s="3553"/>
      <c r="ION2" s="3553"/>
      <c r="IOO2" s="3553"/>
      <c r="IOP2" s="3553"/>
      <c r="IOQ2" s="3553"/>
      <c r="IOR2" s="3553"/>
      <c r="IOS2" s="3553"/>
      <c r="IOT2" s="3553"/>
      <c r="IOU2" s="3581"/>
      <c r="IOV2" s="3553"/>
      <c r="IOW2" s="3553"/>
      <c r="IOX2" s="3553"/>
      <c r="IOY2" s="3553"/>
      <c r="IOZ2" s="3553"/>
      <c r="IPA2" s="3553"/>
      <c r="IPB2" s="3553"/>
      <c r="IPC2" s="3553"/>
      <c r="IPD2" s="3553"/>
      <c r="IPE2" s="3553"/>
      <c r="IPF2" s="3553"/>
      <c r="IPG2" s="3553"/>
      <c r="IPH2" s="3553"/>
      <c r="IPI2" s="3553"/>
      <c r="IPJ2" s="3553"/>
      <c r="IPK2" s="3553"/>
      <c r="IPL2" s="3581"/>
      <c r="IPM2" s="3553"/>
      <c r="IPN2" s="3553"/>
      <c r="IPO2" s="3553"/>
      <c r="IPP2" s="3553"/>
      <c r="IPQ2" s="3553"/>
      <c r="IPR2" s="3553"/>
      <c r="IPS2" s="3553"/>
      <c r="IPT2" s="3553"/>
      <c r="IPU2" s="3553"/>
      <c r="IPV2" s="3553"/>
      <c r="IPW2" s="3553"/>
      <c r="IPX2" s="3553"/>
      <c r="IPY2" s="3553"/>
      <c r="IPZ2" s="3553"/>
      <c r="IQA2" s="3553"/>
      <c r="IQB2" s="3553"/>
      <c r="IQC2" s="3581"/>
      <c r="IQD2" s="3553"/>
      <c r="IQE2" s="3553"/>
      <c r="IQF2" s="3553"/>
      <c r="IQG2" s="3553"/>
      <c r="IQH2" s="3553"/>
      <c r="IQI2" s="3553"/>
      <c r="IQJ2" s="3553"/>
      <c r="IQK2" s="3553"/>
      <c r="IQL2" s="3553"/>
      <c r="IQM2" s="3553"/>
      <c r="IQN2" s="3553"/>
      <c r="IQO2" s="3553"/>
      <c r="IQP2" s="3553"/>
      <c r="IQQ2" s="3553"/>
      <c r="IQR2" s="3553"/>
      <c r="IQS2" s="3553"/>
      <c r="IQT2" s="3581"/>
      <c r="IQU2" s="3553"/>
      <c r="IQV2" s="3553"/>
      <c r="IQW2" s="3553"/>
      <c r="IQX2" s="3553"/>
      <c r="IQY2" s="3553"/>
      <c r="IQZ2" s="3553"/>
      <c r="IRA2" s="3553"/>
      <c r="IRB2" s="3553"/>
      <c r="IRC2" s="3553"/>
      <c r="IRD2" s="3553"/>
      <c r="IRE2" s="3553"/>
      <c r="IRF2" s="3553"/>
      <c r="IRG2" s="3553"/>
      <c r="IRH2" s="3553"/>
      <c r="IRI2" s="3553"/>
      <c r="IRJ2" s="3553"/>
      <c r="IRK2" s="3581"/>
      <c r="IRL2" s="3553"/>
      <c r="IRM2" s="3553"/>
      <c r="IRN2" s="3553"/>
      <c r="IRO2" s="3553"/>
      <c r="IRP2" s="3553"/>
      <c r="IRQ2" s="3553"/>
      <c r="IRR2" s="3553"/>
      <c r="IRS2" s="3553"/>
      <c r="IRT2" s="3553"/>
      <c r="IRU2" s="3553"/>
      <c r="IRV2" s="3553"/>
      <c r="IRW2" s="3553"/>
      <c r="IRX2" s="3553"/>
      <c r="IRY2" s="3553"/>
      <c r="IRZ2" s="3553"/>
      <c r="ISA2" s="3553"/>
      <c r="ISB2" s="3581"/>
      <c r="ISC2" s="3553"/>
      <c r="ISD2" s="3553"/>
      <c r="ISE2" s="3553"/>
      <c r="ISF2" s="3553"/>
      <c r="ISG2" s="3553"/>
      <c r="ISH2" s="3553"/>
      <c r="ISI2" s="3553"/>
      <c r="ISJ2" s="3553"/>
      <c r="ISK2" s="3553"/>
      <c r="ISL2" s="3553"/>
      <c r="ISM2" s="3553"/>
      <c r="ISN2" s="3553"/>
      <c r="ISO2" s="3553"/>
      <c r="ISP2" s="3553"/>
      <c r="ISQ2" s="3553"/>
      <c r="ISR2" s="3553"/>
      <c r="ISS2" s="3581"/>
      <c r="IST2" s="3553"/>
      <c r="ISU2" s="3553"/>
      <c r="ISV2" s="3553"/>
      <c r="ISW2" s="3553"/>
      <c r="ISX2" s="3553"/>
      <c r="ISY2" s="3553"/>
      <c r="ISZ2" s="3553"/>
      <c r="ITA2" s="3553"/>
      <c r="ITB2" s="3553"/>
      <c r="ITC2" s="3553"/>
      <c r="ITD2" s="3553"/>
      <c r="ITE2" s="3553"/>
      <c r="ITF2" s="3553"/>
      <c r="ITG2" s="3553"/>
      <c r="ITH2" s="3553"/>
      <c r="ITI2" s="3553"/>
      <c r="ITJ2" s="3581"/>
      <c r="ITK2" s="3553"/>
      <c r="ITL2" s="3553"/>
      <c r="ITM2" s="3553"/>
      <c r="ITN2" s="3553"/>
      <c r="ITO2" s="3553"/>
      <c r="ITP2" s="3553"/>
      <c r="ITQ2" s="3553"/>
      <c r="ITR2" s="3553"/>
      <c r="ITS2" s="3553"/>
      <c r="ITT2" s="3553"/>
      <c r="ITU2" s="3553"/>
      <c r="ITV2" s="3553"/>
      <c r="ITW2" s="3553"/>
      <c r="ITX2" s="3553"/>
      <c r="ITY2" s="3553"/>
      <c r="ITZ2" s="3553"/>
      <c r="IUA2" s="3581"/>
      <c r="IUB2" s="3553"/>
      <c r="IUC2" s="3553"/>
      <c r="IUD2" s="3553"/>
      <c r="IUE2" s="3553"/>
      <c r="IUF2" s="3553"/>
      <c r="IUG2" s="3553"/>
      <c r="IUH2" s="3553"/>
      <c r="IUI2" s="3553"/>
      <c r="IUJ2" s="3553"/>
      <c r="IUK2" s="3553"/>
      <c r="IUL2" s="3553"/>
      <c r="IUM2" s="3553"/>
      <c r="IUN2" s="3553"/>
      <c r="IUO2" s="3553"/>
      <c r="IUP2" s="3553"/>
      <c r="IUQ2" s="3553"/>
      <c r="IUR2" s="3581"/>
      <c r="IUS2" s="3553"/>
      <c r="IUT2" s="3553"/>
      <c r="IUU2" s="3553"/>
      <c r="IUV2" s="3553"/>
      <c r="IUW2" s="3553"/>
      <c r="IUX2" s="3553"/>
      <c r="IUY2" s="3553"/>
      <c r="IUZ2" s="3553"/>
      <c r="IVA2" s="3553"/>
      <c r="IVB2" s="3553"/>
      <c r="IVC2" s="3553"/>
      <c r="IVD2" s="3553"/>
      <c r="IVE2" s="3553"/>
      <c r="IVF2" s="3553"/>
      <c r="IVG2" s="3553"/>
      <c r="IVH2" s="3553"/>
      <c r="IVI2" s="3581"/>
      <c r="IVJ2" s="3553"/>
      <c r="IVK2" s="3553"/>
      <c r="IVL2" s="3553"/>
      <c r="IVM2" s="3553"/>
      <c r="IVN2" s="3553"/>
      <c r="IVO2" s="3553"/>
      <c r="IVP2" s="3553"/>
      <c r="IVQ2" s="3553"/>
      <c r="IVR2" s="3553"/>
      <c r="IVS2" s="3553"/>
      <c r="IVT2" s="3553"/>
      <c r="IVU2" s="3553"/>
      <c r="IVV2" s="3553"/>
      <c r="IVW2" s="3553"/>
      <c r="IVX2" s="3553"/>
      <c r="IVY2" s="3553"/>
      <c r="IVZ2" s="3581"/>
      <c r="IWA2" s="3553"/>
      <c r="IWB2" s="3553"/>
      <c r="IWC2" s="3553"/>
      <c r="IWD2" s="3553"/>
      <c r="IWE2" s="3553"/>
      <c r="IWF2" s="3553"/>
      <c r="IWG2" s="3553"/>
      <c r="IWH2" s="3553"/>
      <c r="IWI2" s="3553"/>
      <c r="IWJ2" s="3553"/>
      <c r="IWK2" s="3553"/>
      <c r="IWL2" s="3553"/>
      <c r="IWM2" s="3553"/>
      <c r="IWN2" s="3553"/>
      <c r="IWO2" s="3553"/>
      <c r="IWP2" s="3553"/>
      <c r="IWQ2" s="3581"/>
      <c r="IWR2" s="3553"/>
      <c r="IWS2" s="3553"/>
      <c r="IWT2" s="3553"/>
      <c r="IWU2" s="3553"/>
      <c r="IWV2" s="3553"/>
      <c r="IWW2" s="3553"/>
      <c r="IWX2" s="3553"/>
      <c r="IWY2" s="3553"/>
      <c r="IWZ2" s="3553"/>
      <c r="IXA2" s="3553"/>
      <c r="IXB2" s="3553"/>
      <c r="IXC2" s="3553"/>
      <c r="IXD2" s="3553"/>
      <c r="IXE2" s="3553"/>
      <c r="IXF2" s="3553"/>
      <c r="IXG2" s="3553"/>
      <c r="IXH2" s="3581"/>
      <c r="IXI2" s="3553"/>
      <c r="IXJ2" s="3553"/>
      <c r="IXK2" s="3553"/>
      <c r="IXL2" s="3553"/>
      <c r="IXM2" s="3553"/>
      <c r="IXN2" s="3553"/>
      <c r="IXO2" s="3553"/>
      <c r="IXP2" s="3553"/>
      <c r="IXQ2" s="3553"/>
      <c r="IXR2" s="3553"/>
      <c r="IXS2" s="3553"/>
      <c r="IXT2" s="3553"/>
      <c r="IXU2" s="3553"/>
      <c r="IXV2" s="3553"/>
      <c r="IXW2" s="3553"/>
      <c r="IXX2" s="3553"/>
      <c r="IXY2" s="3581"/>
      <c r="IXZ2" s="3553"/>
      <c r="IYA2" s="3553"/>
      <c r="IYB2" s="3553"/>
      <c r="IYC2" s="3553"/>
      <c r="IYD2" s="3553"/>
      <c r="IYE2" s="3553"/>
      <c r="IYF2" s="3553"/>
      <c r="IYG2" s="3553"/>
      <c r="IYH2" s="3553"/>
      <c r="IYI2" s="3553"/>
      <c r="IYJ2" s="3553"/>
      <c r="IYK2" s="3553"/>
      <c r="IYL2" s="3553"/>
      <c r="IYM2" s="3553"/>
      <c r="IYN2" s="3553"/>
      <c r="IYO2" s="3553"/>
      <c r="IYP2" s="3581"/>
      <c r="IYQ2" s="3553"/>
      <c r="IYR2" s="3553"/>
      <c r="IYS2" s="3553"/>
      <c r="IYT2" s="3553"/>
      <c r="IYU2" s="3553"/>
      <c r="IYV2" s="3553"/>
      <c r="IYW2" s="3553"/>
      <c r="IYX2" s="3553"/>
      <c r="IYY2" s="3553"/>
      <c r="IYZ2" s="3553"/>
      <c r="IZA2" s="3553"/>
      <c r="IZB2" s="3553"/>
      <c r="IZC2" s="3553"/>
      <c r="IZD2" s="3553"/>
      <c r="IZE2" s="3553"/>
      <c r="IZF2" s="3553"/>
      <c r="IZG2" s="3581"/>
      <c r="IZH2" s="3553"/>
      <c r="IZI2" s="3553"/>
      <c r="IZJ2" s="3553"/>
      <c r="IZK2" s="3553"/>
      <c r="IZL2" s="3553"/>
      <c r="IZM2" s="3553"/>
      <c r="IZN2" s="3553"/>
      <c r="IZO2" s="3553"/>
      <c r="IZP2" s="3553"/>
      <c r="IZQ2" s="3553"/>
      <c r="IZR2" s="3553"/>
      <c r="IZS2" s="3553"/>
      <c r="IZT2" s="3553"/>
      <c r="IZU2" s="3553"/>
      <c r="IZV2" s="3553"/>
      <c r="IZW2" s="3553"/>
      <c r="IZX2" s="3581"/>
      <c r="IZY2" s="3553"/>
      <c r="IZZ2" s="3553"/>
      <c r="JAA2" s="3553"/>
      <c r="JAB2" s="3553"/>
      <c r="JAC2" s="3553"/>
      <c r="JAD2" s="3553"/>
      <c r="JAE2" s="3553"/>
      <c r="JAF2" s="3553"/>
      <c r="JAG2" s="3553"/>
      <c r="JAH2" s="3553"/>
      <c r="JAI2" s="3553"/>
      <c r="JAJ2" s="3553"/>
      <c r="JAK2" s="3553"/>
      <c r="JAL2" s="3553"/>
      <c r="JAM2" s="3553"/>
      <c r="JAN2" s="3553"/>
      <c r="JAO2" s="3581"/>
      <c r="JAP2" s="3553"/>
      <c r="JAQ2" s="3553"/>
      <c r="JAR2" s="3553"/>
      <c r="JAS2" s="3553"/>
      <c r="JAT2" s="3553"/>
      <c r="JAU2" s="3553"/>
      <c r="JAV2" s="3553"/>
      <c r="JAW2" s="3553"/>
      <c r="JAX2" s="3553"/>
      <c r="JAY2" s="3553"/>
      <c r="JAZ2" s="3553"/>
      <c r="JBA2" s="3553"/>
      <c r="JBB2" s="3553"/>
      <c r="JBC2" s="3553"/>
      <c r="JBD2" s="3553"/>
      <c r="JBE2" s="3553"/>
      <c r="JBF2" s="3581"/>
      <c r="JBG2" s="3553"/>
      <c r="JBH2" s="3553"/>
      <c r="JBI2" s="3553"/>
      <c r="JBJ2" s="3553"/>
      <c r="JBK2" s="3553"/>
      <c r="JBL2" s="3553"/>
      <c r="JBM2" s="3553"/>
      <c r="JBN2" s="3553"/>
      <c r="JBO2" s="3553"/>
      <c r="JBP2" s="3553"/>
      <c r="JBQ2" s="3553"/>
      <c r="JBR2" s="3553"/>
      <c r="JBS2" s="3553"/>
      <c r="JBT2" s="3553"/>
      <c r="JBU2" s="3553"/>
      <c r="JBV2" s="3553"/>
      <c r="JBW2" s="3581"/>
      <c r="JBX2" s="3553"/>
      <c r="JBY2" s="3553"/>
      <c r="JBZ2" s="3553"/>
      <c r="JCA2" s="3553"/>
      <c r="JCB2" s="3553"/>
      <c r="JCC2" s="3553"/>
      <c r="JCD2" s="3553"/>
      <c r="JCE2" s="3553"/>
      <c r="JCF2" s="3553"/>
      <c r="JCG2" s="3553"/>
      <c r="JCH2" s="3553"/>
      <c r="JCI2" s="3553"/>
      <c r="JCJ2" s="3553"/>
      <c r="JCK2" s="3553"/>
      <c r="JCL2" s="3553"/>
      <c r="JCM2" s="3553"/>
      <c r="JCN2" s="3581"/>
      <c r="JCO2" s="3553"/>
      <c r="JCP2" s="3553"/>
      <c r="JCQ2" s="3553"/>
      <c r="JCR2" s="3553"/>
      <c r="JCS2" s="3553"/>
      <c r="JCT2" s="3553"/>
      <c r="JCU2" s="3553"/>
      <c r="JCV2" s="3553"/>
      <c r="JCW2" s="3553"/>
      <c r="JCX2" s="3553"/>
      <c r="JCY2" s="3553"/>
      <c r="JCZ2" s="3553"/>
      <c r="JDA2" s="3553"/>
      <c r="JDB2" s="3553"/>
      <c r="JDC2" s="3553"/>
      <c r="JDD2" s="3553"/>
      <c r="JDE2" s="3581"/>
      <c r="JDF2" s="3553"/>
      <c r="JDG2" s="3553"/>
      <c r="JDH2" s="3553"/>
      <c r="JDI2" s="3553"/>
      <c r="JDJ2" s="3553"/>
      <c r="JDK2" s="3553"/>
      <c r="JDL2" s="3553"/>
      <c r="JDM2" s="3553"/>
      <c r="JDN2" s="3553"/>
      <c r="JDO2" s="3553"/>
      <c r="JDP2" s="3553"/>
      <c r="JDQ2" s="3553"/>
      <c r="JDR2" s="3553"/>
      <c r="JDS2" s="3553"/>
      <c r="JDT2" s="3553"/>
      <c r="JDU2" s="3553"/>
      <c r="JDV2" s="3581"/>
      <c r="JDW2" s="3553"/>
      <c r="JDX2" s="3553"/>
      <c r="JDY2" s="3553"/>
      <c r="JDZ2" s="3553"/>
      <c r="JEA2" s="3553"/>
      <c r="JEB2" s="3553"/>
      <c r="JEC2" s="3553"/>
      <c r="JED2" s="3553"/>
      <c r="JEE2" s="3553"/>
      <c r="JEF2" s="3553"/>
      <c r="JEG2" s="3553"/>
      <c r="JEH2" s="3553"/>
      <c r="JEI2" s="3553"/>
      <c r="JEJ2" s="3553"/>
      <c r="JEK2" s="3553"/>
      <c r="JEL2" s="3553"/>
      <c r="JEM2" s="3581"/>
      <c r="JEN2" s="3553"/>
      <c r="JEO2" s="3553"/>
      <c r="JEP2" s="3553"/>
      <c r="JEQ2" s="3553"/>
      <c r="JER2" s="3553"/>
      <c r="JES2" s="3553"/>
      <c r="JET2" s="3553"/>
      <c r="JEU2" s="3553"/>
      <c r="JEV2" s="3553"/>
      <c r="JEW2" s="3553"/>
      <c r="JEX2" s="3553"/>
      <c r="JEY2" s="3553"/>
      <c r="JEZ2" s="3553"/>
      <c r="JFA2" s="3553"/>
      <c r="JFB2" s="3553"/>
      <c r="JFC2" s="3553"/>
      <c r="JFD2" s="3581"/>
      <c r="JFE2" s="3553"/>
      <c r="JFF2" s="3553"/>
      <c r="JFG2" s="3553"/>
      <c r="JFH2" s="3553"/>
      <c r="JFI2" s="3553"/>
      <c r="JFJ2" s="3553"/>
      <c r="JFK2" s="3553"/>
      <c r="JFL2" s="3553"/>
      <c r="JFM2" s="3553"/>
      <c r="JFN2" s="3553"/>
      <c r="JFO2" s="3553"/>
      <c r="JFP2" s="3553"/>
      <c r="JFQ2" s="3553"/>
      <c r="JFR2" s="3553"/>
      <c r="JFS2" s="3553"/>
      <c r="JFT2" s="3553"/>
      <c r="JFU2" s="3581"/>
      <c r="JFV2" s="3553"/>
      <c r="JFW2" s="3553"/>
      <c r="JFX2" s="3553"/>
      <c r="JFY2" s="3553"/>
      <c r="JFZ2" s="3553"/>
      <c r="JGA2" s="3553"/>
      <c r="JGB2" s="3553"/>
      <c r="JGC2" s="3553"/>
      <c r="JGD2" s="3553"/>
      <c r="JGE2" s="3553"/>
      <c r="JGF2" s="3553"/>
      <c r="JGG2" s="3553"/>
      <c r="JGH2" s="3553"/>
      <c r="JGI2" s="3553"/>
      <c r="JGJ2" s="3553"/>
      <c r="JGK2" s="3553"/>
      <c r="JGL2" s="3581"/>
      <c r="JGM2" s="3553"/>
      <c r="JGN2" s="3553"/>
      <c r="JGO2" s="3553"/>
      <c r="JGP2" s="3553"/>
      <c r="JGQ2" s="3553"/>
      <c r="JGR2" s="3553"/>
      <c r="JGS2" s="3553"/>
      <c r="JGT2" s="3553"/>
      <c r="JGU2" s="3553"/>
      <c r="JGV2" s="3553"/>
      <c r="JGW2" s="3553"/>
      <c r="JGX2" s="3553"/>
      <c r="JGY2" s="3553"/>
      <c r="JGZ2" s="3553"/>
      <c r="JHA2" s="3553"/>
      <c r="JHB2" s="3553"/>
      <c r="JHC2" s="3581"/>
      <c r="JHD2" s="3553"/>
      <c r="JHE2" s="3553"/>
      <c r="JHF2" s="3553"/>
      <c r="JHG2" s="3553"/>
      <c r="JHH2" s="3553"/>
      <c r="JHI2" s="3553"/>
      <c r="JHJ2" s="3553"/>
      <c r="JHK2" s="3553"/>
      <c r="JHL2" s="3553"/>
      <c r="JHM2" s="3553"/>
      <c r="JHN2" s="3553"/>
      <c r="JHO2" s="3553"/>
      <c r="JHP2" s="3553"/>
      <c r="JHQ2" s="3553"/>
      <c r="JHR2" s="3553"/>
      <c r="JHS2" s="3553"/>
      <c r="JHT2" s="3581"/>
      <c r="JHU2" s="3553"/>
      <c r="JHV2" s="3553"/>
      <c r="JHW2" s="3553"/>
      <c r="JHX2" s="3553"/>
      <c r="JHY2" s="3553"/>
      <c r="JHZ2" s="3553"/>
      <c r="JIA2" s="3553"/>
      <c r="JIB2" s="3553"/>
      <c r="JIC2" s="3553"/>
      <c r="JID2" s="3553"/>
      <c r="JIE2" s="3553"/>
      <c r="JIF2" s="3553"/>
      <c r="JIG2" s="3553"/>
      <c r="JIH2" s="3553"/>
      <c r="JII2" s="3553"/>
      <c r="JIJ2" s="3553"/>
      <c r="JIK2" s="3581"/>
      <c r="JIL2" s="3553"/>
      <c r="JIM2" s="3553"/>
      <c r="JIN2" s="3553"/>
      <c r="JIO2" s="3553"/>
      <c r="JIP2" s="3553"/>
      <c r="JIQ2" s="3553"/>
      <c r="JIR2" s="3553"/>
      <c r="JIS2" s="3553"/>
      <c r="JIT2" s="3553"/>
      <c r="JIU2" s="3553"/>
      <c r="JIV2" s="3553"/>
      <c r="JIW2" s="3553"/>
      <c r="JIX2" s="3553"/>
      <c r="JIY2" s="3553"/>
      <c r="JIZ2" s="3553"/>
      <c r="JJA2" s="3553"/>
      <c r="JJB2" s="3581"/>
      <c r="JJC2" s="3553"/>
      <c r="JJD2" s="3553"/>
      <c r="JJE2" s="3553"/>
      <c r="JJF2" s="3553"/>
      <c r="JJG2" s="3553"/>
      <c r="JJH2" s="3553"/>
      <c r="JJI2" s="3553"/>
      <c r="JJJ2" s="3553"/>
      <c r="JJK2" s="3553"/>
      <c r="JJL2" s="3553"/>
      <c r="JJM2" s="3553"/>
      <c r="JJN2" s="3553"/>
      <c r="JJO2" s="3553"/>
      <c r="JJP2" s="3553"/>
      <c r="JJQ2" s="3553"/>
      <c r="JJR2" s="3553"/>
      <c r="JJS2" s="3581"/>
      <c r="JJT2" s="3553"/>
      <c r="JJU2" s="3553"/>
      <c r="JJV2" s="3553"/>
      <c r="JJW2" s="3553"/>
      <c r="JJX2" s="3553"/>
      <c r="JJY2" s="3553"/>
      <c r="JJZ2" s="3553"/>
      <c r="JKA2" s="3553"/>
      <c r="JKB2" s="3553"/>
      <c r="JKC2" s="3553"/>
      <c r="JKD2" s="3553"/>
      <c r="JKE2" s="3553"/>
      <c r="JKF2" s="3553"/>
      <c r="JKG2" s="3553"/>
      <c r="JKH2" s="3553"/>
      <c r="JKI2" s="3553"/>
      <c r="JKJ2" s="3581"/>
      <c r="JKK2" s="3553"/>
      <c r="JKL2" s="3553"/>
      <c r="JKM2" s="3553"/>
      <c r="JKN2" s="3553"/>
      <c r="JKO2" s="3553"/>
      <c r="JKP2" s="3553"/>
      <c r="JKQ2" s="3553"/>
      <c r="JKR2" s="3553"/>
      <c r="JKS2" s="3553"/>
      <c r="JKT2" s="3553"/>
      <c r="JKU2" s="3553"/>
      <c r="JKV2" s="3553"/>
      <c r="JKW2" s="3553"/>
      <c r="JKX2" s="3553"/>
      <c r="JKY2" s="3553"/>
      <c r="JKZ2" s="3553"/>
      <c r="JLA2" s="3581"/>
      <c r="JLB2" s="3553"/>
      <c r="JLC2" s="3553"/>
      <c r="JLD2" s="3553"/>
      <c r="JLE2" s="3553"/>
      <c r="JLF2" s="3553"/>
      <c r="JLG2" s="3553"/>
      <c r="JLH2" s="3553"/>
      <c r="JLI2" s="3553"/>
      <c r="JLJ2" s="3553"/>
      <c r="JLK2" s="3553"/>
      <c r="JLL2" s="3553"/>
      <c r="JLM2" s="3553"/>
      <c r="JLN2" s="3553"/>
      <c r="JLO2" s="3553"/>
      <c r="JLP2" s="3553"/>
      <c r="JLQ2" s="3553"/>
      <c r="JLR2" s="3581"/>
      <c r="JLS2" s="3553"/>
      <c r="JLT2" s="3553"/>
      <c r="JLU2" s="3553"/>
      <c r="JLV2" s="3553"/>
      <c r="JLW2" s="3553"/>
      <c r="JLX2" s="3553"/>
      <c r="JLY2" s="3553"/>
      <c r="JLZ2" s="3553"/>
      <c r="JMA2" s="3553"/>
      <c r="JMB2" s="3553"/>
      <c r="JMC2" s="3553"/>
      <c r="JMD2" s="3553"/>
      <c r="JME2" s="3553"/>
      <c r="JMF2" s="3553"/>
      <c r="JMG2" s="3553"/>
      <c r="JMH2" s="3553"/>
      <c r="JMI2" s="3581"/>
      <c r="JMJ2" s="3553"/>
      <c r="JMK2" s="3553"/>
      <c r="JML2" s="3553"/>
      <c r="JMM2" s="3553"/>
      <c r="JMN2" s="3553"/>
      <c r="JMO2" s="3553"/>
      <c r="JMP2" s="3553"/>
      <c r="JMQ2" s="3553"/>
      <c r="JMR2" s="3553"/>
      <c r="JMS2" s="3553"/>
      <c r="JMT2" s="3553"/>
      <c r="JMU2" s="3553"/>
      <c r="JMV2" s="3553"/>
      <c r="JMW2" s="3553"/>
      <c r="JMX2" s="3553"/>
      <c r="JMY2" s="3553"/>
      <c r="JMZ2" s="3581"/>
      <c r="JNA2" s="3553"/>
      <c r="JNB2" s="3553"/>
      <c r="JNC2" s="3553"/>
      <c r="JND2" s="3553"/>
      <c r="JNE2" s="3553"/>
      <c r="JNF2" s="3553"/>
      <c r="JNG2" s="3553"/>
      <c r="JNH2" s="3553"/>
      <c r="JNI2" s="3553"/>
      <c r="JNJ2" s="3553"/>
      <c r="JNK2" s="3553"/>
      <c r="JNL2" s="3553"/>
      <c r="JNM2" s="3553"/>
      <c r="JNN2" s="3553"/>
      <c r="JNO2" s="3553"/>
      <c r="JNP2" s="3553"/>
      <c r="JNQ2" s="3581"/>
      <c r="JNR2" s="3553"/>
      <c r="JNS2" s="3553"/>
      <c r="JNT2" s="3553"/>
      <c r="JNU2" s="3553"/>
      <c r="JNV2" s="3553"/>
      <c r="JNW2" s="3553"/>
      <c r="JNX2" s="3553"/>
      <c r="JNY2" s="3553"/>
      <c r="JNZ2" s="3553"/>
      <c r="JOA2" s="3553"/>
      <c r="JOB2" s="3553"/>
      <c r="JOC2" s="3553"/>
      <c r="JOD2" s="3553"/>
      <c r="JOE2" s="3553"/>
      <c r="JOF2" s="3553"/>
      <c r="JOG2" s="3553"/>
      <c r="JOH2" s="3581"/>
      <c r="JOI2" s="3553"/>
      <c r="JOJ2" s="3553"/>
      <c r="JOK2" s="3553"/>
      <c r="JOL2" s="3553"/>
      <c r="JOM2" s="3553"/>
      <c r="JON2" s="3553"/>
      <c r="JOO2" s="3553"/>
      <c r="JOP2" s="3553"/>
      <c r="JOQ2" s="3553"/>
      <c r="JOR2" s="3553"/>
      <c r="JOS2" s="3553"/>
      <c r="JOT2" s="3553"/>
      <c r="JOU2" s="3553"/>
      <c r="JOV2" s="3553"/>
      <c r="JOW2" s="3553"/>
      <c r="JOX2" s="3553"/>
      <c r="JOY2" s="3581"/>
      <c r="JOZ2" s="3553"/>
      <c r="JPA2" s="3553"/>
      <c r="JPB2" s="3553"/>
      <c r="JPC2" s="3553"/>
      <c r="JPD2" s="3553"/>
      <c r="JPE2" s="3553"/>
      <c r="JPF2" s="3553"/>
      <c r="JPG2" s="3553"/>
      <c r="JPH2" s="3553"/>
      <c r="JPI2" s="3553"/>
      <c r="JPJ2" s="3553"/>
      <c r="JPK2" s="3553"/>
      <c r="JPL2" s="3553"/>
      <c r="JPM2" s="3553"/>
      <c r="JPN2" s="3553"/>
      <c r="JPO2" s="3553"/>
      <c r="JPP2" s="3581"/>
      <c r="JPQ2" s="3553"/>
      <c r="JPR2" s="3553"/>
      <c r="JPS2" s="3553"/>
      <c r="JPT2" s="3553"/>
      <c r="JPU2" s="3553"/>
      <c r="JPV2" s="3553"/>
      <c r="JPW2" s="3553"/>
      <c r="JPX2" s="3553"/>
      <c r="JPY2" s="3553"/>
      <c r="JPZ2" s="3553"/>
      <c r="JQA2" s="3553"/>
      <c r="JQB2" s="3553"/>
      <c r="JQC2" s="3553"/>
      <c r="JQD2" s="3553"/>
      <c r="JQE2" s="3553"/>
      <c r="JQF2" s="3553"/>
      <c r="JQG2" s="3581"/>
      <c r="JQH2" s="3553"/>
      <c r="JQI2" s="3553"/>
      <c r="JQJ2" s="3553"/>
      <c r="JQK2" s="3553"/>
      <c r="JQL2" s="3553"/>
      <c r="JQM2" s="3553"/>
      <c r="JQN2" s="3553"/>
      <c r="JQO2" s="3553"/>
      <c r="JQP2" s="3553"/>
      <c r="JQQ2" s="3553"/>
      <c r="JQR2" s="3553"/>
      <c r="JQS2" s="3553"/>
      <c r="JQT2" s="3553"/>
      <c r="JQU2" s="3553"/>
      <c r="JQV2" s="3553"/>
      <c r="JQW2" s="3553"/>
      <c r="JQX2" s="3581"/>
      <c r="JQY2" s="3553"/>
      <c r="JQZ2" s="3553"/>
      <c r="JRA2" s="3553"/>
      <c r="JRB2" s="3553"/>
      <c r="JRC2" s="3553"/>
      <c r="JRD2" s="3553"/>
      <c r="JRE2" s="3553"/>
      <c r="JRF2" s="3553"/>
      <c r="JRG2" s="3553"/>
      <c r="JRH2" s="3553"/>
      <c r="JRI2" s="3553"/>
      <c r="JRJ2" s="3553"/>
      <c r="JRK2" s="3553"/>
      <c r="JRL2" s="3553"/>
      <c r="JRM2" s="3553"/>
      <c r="JRN2" s="3553"/>
      <c r="JRO2" s="3581"/>
      <c r="JRP2" s="3553"/>
      <c r="JRQ2" s="3553"/>
      <c r="JRR2" s="3553"/>
      <c r="JRS2" s="3553"/>
      <c r="JRT2" s="3553"/>
      <c r="JRU2" s="3553"/>
      <c r="JRV2" s="3553"/>
      <c r="JRW2" s="3553"/>
      <c r="JRX2" s="3553"/>
      <c r="JRY2" s="3553"/>
      <c r="JRZ2" s="3553"/>
      <c r="JSA2" s="3553"/>
      <c r="JSB2" s="3553"/>
      <c r="JSC2" s="3553"/>
      <c r="JSD2" s="3553"/>
      <c r="JSE2" s="3553"/>
      <c r="JSF2" s="3581"/>
      <c r="JSG2" s="3553"/>
      <c r="JSH2" s="3553"/>
      <c r="JSI2" s="3553"/>
      <c r="JSJ2" s="3553"/>
      <c r="JSK2" s="3553"/>
      <c r="JSL2" s="3553"/>
      <c r="JSM2" s="3553"/>
      <c r="JSN2" s="3553"/>
      <c r="JSO2" s="3553"/>
      <c r="JSP2" s="3553"/>
      <c r="JSQ2" s="3553"/>
      <c r="JSR2" s="3553"/>
      <c r="JSS2" s="3553"/>
      <c r="JST2" s="3553"/>
      <c r="JSU2" s="3553"/>
      <c r="JSV2" s="3553"/>
      <c r="JSW2" s="3581"/>
      <c r="JSX2" s="3553"/>
      <c r="JSY2" s="3553"/>
      <c r="JSZ2" s="3553"/>
      <c r="JTA2" s="3553"/>
      <c r="JTB2" s="3553"/>
      <c r="JTC2" s="3553"/>
      <c r="JTD2" s="3553"/>
      <c r="JTE2" s="3553"/>
      <c r="JTF2" s="3553"/>
      <c r="JTG2" s="3553"/>
      <c r="JTH2" s="3553"/>
      <c r="JTI2" s="3553"/>
      <c r="JTJ2" s="3553"/>
      <c r="JTK2" s="3553"/>
      <c r="JTL2" s="3553"/>
      <c r="JTM2" s="3553"/>
      <c r="JTN2" s="3581"/>
      <c r="JTO2" s="3553"/>
      <c r="JTP2" s="3553"/>
      <c r="JTQ2" s="3553"/>
      <c r="JTR2" s="3553"/>
      <c r="JTS2" s="3553"/>
      <c r="JTT2" s="3553"/>
      <c r="JTU2" s="3553"/>
      <c r="JTV2" s="3553"/>
      <c r="JTW2" s="3553"/>
      <c r="JTX2" s="3553"/>
      <c r="JTY2" s="3553"/>
      <c r="JTZ2" s="3553"/>
      <c r="JUA2" s="3553"/>
      <c r="JUB2" s="3553"/>
      <c r="JUC2" s="3553"/>
      <c r="JUD2" s="3553"/>
      <c r="JUE2" s="3581"/>
      <c r="JUF2" s="3553"/>
      <c r="JUG2" s="3553"/>
      <c r="JUH2" s="3553"/>
      <c r="JUI2" s="3553"/>
      <c r="JUJ2" s="3553"/>
      <c r="JUK2" s="3553"/>
      <c r="JUL2" s="3553"/>
      <c r="JUM2" s="3553"/>
      <c r="JUN2" s="3553"/>
      <c r="JUO2" s="3553"/>
      <c r="JUP2" s="3553"/>
      <c r="JUQ2" s="3553"/>
      <c r="JUR2" s="3553"/>
      <c r="JUS2" s="3553"/>
      <c r="JUT2" s="3553"/>
      <c r="JUU2" s="3553"/>
      <c r="JUV2" s="3581"/>
      <c r="JUW2" s="3553"/>
      <c r="JUX2" s="3553"/>
      <c r="JUY2" s="3553"/>
      <c r="JUZ2" s="3553"/>
      <c r="JVA2" s="3553"/>
      <c r="JVB2" s="3553"/>
      <c r="JVC2" s="3553"/>
      <c r="JVD2" s="3553"/>
      <c r="JVE2" s="3553"/>
      <c r="JVF2" s="3553"/>
      <c r="JVG2" s="3553"/>
      <c r="JVH2" s="3553"/>
      <c r="JVI2" s="3553"/>
      <c r="JVJ2" s="3553"/>
      <c r="JVK2" s="3553"/>
      <c r="JVL2" s="3553"/>
      <c r="JVM2" s="3581"/>
      <c r="JVN2" s="3553"/>
      <c r="JVO2" s="3553"/>
      <c r="JVP2" s="3553"/>
      <c r="JVQ2" s="3553"/>
      <c r="JVR2" s="3553"/>
      <c r="JVS2" s="3553"/>
      <c r="JVT2" s="3553"/>
      <c r="JVU2" s="3553"/>
      <c r="JVV2" s="3553"/>
      <c r="JVW2" s="3553"/>
      <c r="JVX2" s="3553"/>
      <c r="JVY2" s="3553"/>
      <c r="JVZ2" s="3553"/>
      <c r="JWA2" s="3553"/>
      <c r="JWB2" s="3553"/>
      <c r="JWC2" s="3553"/>
      <c r="JWD2" s="3581"/>
      <c r="JWE2" s="3553"/>
      <c r="JWF2" s="3553"/>
      <c r="JWG2" s="3553"/>
      <c r="JWH2" s="3553"/>
      <c r="JWI2" s="3553"/>
      <c r="JWJ2" s="3553"/>
      <c r="JWK2" s="3553"/>
      <c r="JWL2" s="3553"/>
      <c r="JWM2" s="3553"/>
      <c r="JWN2" s="3553"/>
      <c r="JWO2" s="3553"/>
      <c r="JWP2" s="3553"/>
      <c r="JWQ2" s="3553"/>
      <c r="JWR2" s="3553"/>
      <c r="JWS2" s="3553"/>
      <c r="JWT2" s="3553"/>
      <c r="JWU2" s="3581"/>
      <c r="JWV2" s="3553"/>
      <c r="JWW2" s="3553"/>
      <c r="JWX2" s="3553"/>
      <c r="JWY2" s="3553"/>
      <c r="JWZ2" s="3553"/>
      <c r="JXA2" s="3553"/>
      <c r="JXB2" s="3553"/>
      <c r="JXC2" s="3553"/>
      <c r="JXD2" s="3553"/>
      <c r="JXE2" s="3553"/>
      <c r="JXF2" s="3553"/>
      <c r="JXG2" s="3553"/>
      <c r="JXH2" s="3553"/>
      <c r="JXI2" s="3553"/>
      <c r="JXJ2" s="3553"/>
      <c r="JXK2" s="3553"/>
      <c r="JXL2" s="3581"/>
      <c r="JXM2" s="3553"/>
      <c r="JXN2" s="3553"/>
      <c r="JXO2" s="3553"/>
      <c r="JXP2" s="3553"/>
      <c r="JXQ2" s="3553"/>
      <c r="JXR2" s="3553"/>
      <c r="JXS2" s="3553"/>
      <c r="JXT2" s="3553"/>
      <c r="JXU2" s="3553"/>
      <c r="JXV2" s="3553"/>
      <c r="JXW2" s="3553"/>
      <c r="JXX2" s="3553"/>
      <c r="JXY2" s="3553"/>
      <c r="JXZ2" s="3553"/>
      <c r="JYA2" s="3553"/>
      <c r="JYB2" s="3553"/>
      <c r="JYC2" s="3581"/>
      <c r="JYD2" s="3553"/>
      <c r="JYE2" s="3553"/>
      <c r="JYF2" s="3553"/>
      <c r="JYG2" s="3553"/>
      <c r="JYH2" s="3553"/>
      <c r="JYI2" s="3553"/>
      <c r="JYJ2" s="3553"/>
      <c r="JYK2" s="3553"/>
      <c r="JYL2" s="3553"/>
      <c r="JYM2" s="3553"/>
      <c r="JYN2" s="3553"/>
      <c r="JYO2" s="3553"/>
      <c r="JYP2" s="3553"/>
      <c r="JYQ2" s="3553"/>
      <c r="JYR2" s="3553"/>
      <c r="JYS2" s="3553"/>
      <c r="JYT2" s="3581"/>
      <c r="JYU2" s="3553"/>
      <c r="JYV2" s="3553"/>
      <c r="JYW2" s="3553"/>
      <c r="JYX2" s="3553"/>
      <c r="JYY2" s="3553"/>
      <c r="JYZ2" s="3553"/>
      <c r="JZA2" s="3553"/>
      <c r="JZB2" s="3553"/>
      <c r="JZC2" s="3553"/>
      <c r="JZD2" s="3553"/>
      <c r="JZE2" s="3553"/>
      <c r="JZF2" s="3553"/>
      <c r="JZG2" s="3553"/>
      <c r="JZH2" s="3553"/>
      <c r="JZI2" s="3553"/>
      <c r="JZJ2" s="3553"/>
      <c r="JZK2" s="3581"/>
      <c r="JZL2" s="3553"/>
      <c r="JZM2" s="3553"/>
      <c r="JZN2" s="3553"/>
      <c r="JZO2" s="3553"/>
      <c r="JZP2" s="3553"/>
      <c r="JZQ2" s="3553"/>
      <c r="JZR2" s="3553"/>
      <c r="JZS2" s="3553"/>
      <c r="JZT2" s="3553"/>
      <c r="JZU2" s="3553"/>
      <c r="JZV2" s="3553"/>
      <c r="JZW2" s="3553"/>
      <c r="JZX2" s="3553"/>
      <c r="JZY2" s="3553"/>
      <c r="JZZ2" s="3553"/>
      <c r="KAA2" s="3553"/>
      <c r="KAB2" s="3581"/>
      <c r="KAC2" s="3553"/>
      <c r="KAD2" s="3553"/>
      <c r="KAE2" s="3553"/>
      <c r="KAF2" s="3553"/>
      <c r="KAG2" s="3553"/>
      <c r="KAH2" s="3553"/>
      <c r="KAI2" s="3553"/>
      <c r="KAJ2" s="3553"/>
      <c r="KAK2" s="3553"/>
      <c r="KAL2" s="3553"/>
      <c r="KAM2" s="3553"/>
      <c r="KAN2" s="3553"/>
      <c r="KAO2" s="3553"/>
      <c r="KAP2" s="3553"/>
      <c r="KAQ2" s="3553"/>
      <c r="KAR2" s="3553"/>
      <c r="KAS2" s="3581"/>
      <c r="KAT2" s="3553"/>
      <c r="KAU2" s="3553"/>
      <c r="KAV2" s="3553"/>
      <c r="KAW2" s="3553"/>
      <c r="KAX2" s="3553"/>
      <c r="KAY2" s="3553"/>
      <c r="KAZ2" s="3553"/>
      <c r="KBA2" s="3553"/>
      <c r="KBB2" s="3553"/>
      <c r="KBC2" s="3553"/>
      <c r="KBD2" s="3553"/>
      <c r="KBE2" s="3553"/>
      <c r="KBF2" s="3553"/>
      <c r="KBG2" s="3553"/>
      <c r="KBH2" s="3553"/>
      <c r="KBI2" s="3553"/>
      <c r="KBJ2" s="3581"/>
      <c r="KBK2" s="3553"/>
      <c r="KBL2" s="3553"/>
      <c r="KBM2" s="3553"/>
      <c r="KBN2" s="3553"/>
      <c r="KBO2" s="3553"/>
      <c r="KBP2" s="3553"/>
      <c r="KBQ2" s="3553"/>
      <c r="KBR2" s="3553"/>
      <c r="KBS2" s="3553"/>
      <c r="KBT2" s="3553"/>
      <c r="KBU2" s="3553"/>
      <c r="KBV2" s="3553"/>
      <c r="KBW2" s="3553"/>
      <c r="KBX2" s="3553"/>
      <c r="KBY2" s="3553"/>
      <c r="KBZ2" s="3553"/>
      <c r="KCA2" s="3581"/>
      <c r="KCB2" s="3553"/>
      <c r="KCC2" s="3553"/>
      <c r="KCD2" s="3553"/>
      <c r="KCE2" s="3553"/>
      <c r="KCF2" s="3553"/>
      <c r="KCG2" s="3553"/>
      <c r="KCH2" s="3553"/>
      <c r="KCI2" s="3553"/>
      <c r="KCJ2" s="3553"/>
      <c r="KCK2" s="3553"/>
      <c r="KCL2" s="3553"/>
      <c r="KCM2" s="3553"/>
      <c r="KCN2" s="3553"/>
      <c r="KCO2" s="3553"/>
      <c r="KCP2" s="3553"/>
      <c r="KCQ2" s="3553"/>
      <c r="KCR2" s="3581"/>
      <c r="KCS2" s="3553"/>
      <c r="KCT2" s="3553"/>
      <c r="KCU2" s="3553"/>
      <c r="KCV2" s="3553"/>
      <c r="KCW2" s="3553"/>
      <c r="KCX2" s="3553"/>
      <c r="KCY2" s="3553"/>
      <c r="KCZ2" s="3553"/>
      <c r="KDA2" s="3553"/>
      <c r="KDB2" s="3553"/>
      <c r="KDC2" s="3553"/>
      <c r="KDD2" s="3553"/>
      <c r="KDE2" s="3553"/>
      <c r="KDF2" s="3553"/>
      <c r="KDG2" s="3553"/>
      <c r="KDH2" s="3553"/>
      <c r="KDI2" s="3581"/>
      <c r="KDJ2" s="3553"/>
      <c r="KDK2" s="3553"/>
      <c r="KDL2" s="3553"/>
      <c r="KDM2" s="3553"/>
      <c r="KDN2" s="3553"/>
      <c r="KDO2" s="3553"/>
      <c r="KDP2" s="3553"/>
      <c r="KDQ2" s="3553"/>
      <c r="KDR2" s="3553"/>
      <c r="KDS2" s="3553"/>
      <c r="KDT2" s="3553"/>
      <c r="KDU2" s="3553"/>
      <c r="KDV2" s="3553"/>
      <c r="KDW2" s="3553"/>
      <c r="KDX2" s="3553"/>
      <c r="KDY2" s="3553"/>
      <c r="KDZ2" s="3581"/>
      <c r="KEA2" s="3553"/>
      <c r="KEB2" s="3553"/>
      <c r="KEC2" s="3553"/>
      <c r="KED2" s="3553"/>
      <c r="KEE2" s="3553"/>
      <c r="KEF2" s="3553"/>
      <c r="KEG2" s="3553"/>
      <c r="KEH2" s="3553"/>
      <c r="KEI2" s="3553"/>
      <c r="KEJ2" s="3553"/>
      <c r="KEK2" s="3553"/>
      <c r="KEL2" s="3553"/>
      <c r="KEM2" s="3553"/>
      <c r="KEN2" s="3553"/>
      <c r="KEO2" s="3553"/>
      <c r="KEP2" s="3553"/>
      <c r="KEQ2" s="3581"/>
      <c r="KER2" s="3553"/>
      <c r="KES2" s="3553"/>
      <c r="KET2" s="3553"/>
      <c r="KEU2" s="3553"/>
      <c r="KEV2" s="3553"/>
      <c r="KEW2" s="3553"/>
      <c r="KEX2" s="3553"/>
      <c r="KEY2" s="3553"/>
      <c r="KEZ2" s="3553"/>
      <c r="KFA2" s="3553"/>
      <c r="KFB2" s="3553"/>
      <c r="KFC2" s="3553"/>
      <c r="KFD2" s="3553"/>
      <c r="KFE2" s="3553"/>
      <c r="KFF2" s="3553"/>
      <c r="KFG2" s="3553"/>
      <c r="KFH2" s="3581"/>
      <c r="KFI2" s="3553"/>
      <c r="KFJ2" s="3553"/>
      <c r="KFK2" s="3553"/>
      <c r="KFL2" s="3553"/>
      <c r="KFM2" s="3553"/>
      <c r="KFN2" s="3553"/>
      <c r="KFO2" s="3553"/>
      <c r="KFP2" s="3553"/>
      <c r="KFQ2" s="3553"/>
      <c r="KFR2" s="3553"/>
      <c r="KFS2" s="3553"/>
      <c r="KFT2" s="3553"/>
      <c r="KFU2" s="3553"/>
      <c r="KFV2" s="3553"/>
      <c r="KFW2" s="3553"/>
      <c r="KFX2" s="3553"/>
      <c r="KFY2" s="3581"/>
      <c r="KFZ2" s="3553"/>
      <c r="KGA2" s="3553"/>
      <c r="KGB2" s="3553"/>
      <c r="KGC2" s="3553"/>
      <c r="KGD2" s="3553"/>
      <c r="KGE2" s="3553"/>
      <c r="KGF2" s="3553"/>
      <c r="KGG2" s="3553"/>
      <c r="KGH2" s="3553"/>
      <c r="KGI2" s="3553"/>
      <c r="KGJ2" s="3553"/>
      <c r="KGK2" s="3553"/>
      <c r="KGL2" s="3553"/>
      <c r="KGM2" s="3553"/>
      <c r="KGN2" s="3553"/>
      <c r="KGO2" s="3553"/>
      <c r="KGP2" s="3581"/>
      <c r="KGQ2" s="3553"/>
      <c r="KGR2" s="3553"/>
      <c r="KGS2" s="3553"/>
      <c r="KGT2" s="3553"/>
      <c r="KGU2" s="3553"/>
      <c r="KGV2" s="3553"/>
      <c r="KGW2" s="3553"/>
      <c r="KGX2" s="3553"/>
      <c r="KGY2" s="3553"/>
      <c r="KGZ2" s="3553"/>
      <c r="KHA2" s="3553"/>
      <c r="KHB2" s="3553"/>
      <c r="KHC2" s="3553"/>
      <c r="KHD2" s="3553"/>
      <c r="KHE2" s="3553"/>
      <c r="KHF2" s="3553"/>
      <c r="KHG2" s="3581"/>
      <c r="KHH2" s="3553"/>
      <c r="KHI2" s="3553"/>
      <c r="KHJ2" s="3553"/>
      <c r="KHK2" s="3553"/>
      <c r="KHL2" s="3553"/>
      <c r="KHM2" s="3553"/>
      <c r="KHN2" s="3553"/>
      <c r="KHO2" s="3553"/>
      <c r="KHP2" s="3553"/>
      <c r="KHQ2" s="3553"/>
      <c r="KHR2" s="3553"/>
      <c r="KHS2" s="3553"/>
      <c r="KHT2" s="3553"/>
      <c r="KHU2" s="3553"/>
      <c r="KHV2" s="3553"/>
      <c r="KHW2" s="3553"/>
      <c r="KHX2" s="3581"/>
      <c r="KHY2" s="3553"/>
      <c r="KHZ2" s="3553"/>
      <c r="KIA2" s="3553"/>
      <c r="KIB2" s="3553"/>
      <c r="KIC2" s="3553"/>
      <c r="KID2" s="3553"/>
      <c r="KIE2" s="3553"/>
      <c r="KIF2" s="3553"/>
      <c r="KIG2" s="3553"/>
      <c r="KIH2" s="3553"/>
      <c r="KII2" s="3553"/>
      <c r="KIJ2" s="3553"/>
      <c r="KIK2" s="3553"/>
      <c r="KIL2" s="3553"/>
      <c r="KIM2" s="3553"/>
      <c r="KIN2" s="3553"/>
      <c r="KIO2" s="3581"/>
      <c r="KIP2" s="3553"/>
      <c r="KIQ2" s="3553"/>
      <c r="KIR2" s="3553"/>
      <c r="KIS2" s="3553"/>
      <c r="KIT2" s="3553"/>
      <c r="KIU2" s="3553"/>
      <c r="KIV2" s="3553"/>
      <c r="KIW2" s="3553"/>
      <c r="KIX2" s="3553"/>
      <c r="KIY2" s="3553"/>
      <c r="KIZ2" s="3553"/>
      <c r="KJA2" s="3553"/>
      <c r="KJB2" s="3553"/>
      <c r="KJC2" s="3553"/>
      <c r="KJD2" s="3553"/>
      <c r="KJE2" s="3553"/>
      <c r="KJF2" s="3581"/>
      <c r="KJG2" s="3553"/>
      <c r="KJH2" s="3553"/>
      <c r="KJI2" s="3553"/>
      <c r="KJJ2" s="3553"/>
      <c r="KJK2" s="3553"/>
      <c r="KJL2" s="3553"/>
      <c r="KJM2" s="3553"/>
      <c r="KJN2" s="3553"/>
      <c r="KJO2" s="3553"/>
      <c r="KJP2" s="3553"/>
      <c r="KJQ2" s="3553"/>
      <c r="KJR2" s="3553"/>
      <c r="KJS2" s="3553"/>
      <c r="KJT2" s="3553"/>
      <c r="KJU2" s="3553"/>
      <c r="KJV2" s="3553"/>
      <c r="KJW2" s="3581"/>
      <c r="KJX2" s="3553"/>
      <c r="KJY2" s="3553"/>
      <c r="KJZ2" s="3553"/>
      <c r="KKA2" s="3553"/>
      <c r="KKB2" s="3553"/>
      <c r="KKC2" s="3553"/>
      <c r="KKD2" s="3553"/>
      <c r="KKE2" s="3553"/>
      <c r="KKF2" s="3553"/>
      <c r="KKG2" s="3553"/>
      <c r="KKH2" s="3553"/>
      <c r="KKI2" s="3553"/>
      <c r="KKJ2" s="3553"/>
      <c r="KKK2" s="3553"/>
      <c r="KKL2" s="3553"/>
      <c r="KKM2" s="3553"/>
      <c r="KKN2" s="3581"/>
      <c r="KKO2" s="3553"/>
      <c r="KKP2" s="3553"/>
      <c r="KKQ2" s="3553"/>
      <c r="KKR2" s="3553"/>
      <c r="KKS2" s="3553"/>
      <c r="KKT2" s="3553"/>
      <c r="KKU2" s="3553"/>
      <c r="KKV2" s="3553"/>
      <c r="KKW2" s="3553"/>
      <c r="KKX2" s="3553"/>
      <c r="KKY2" s="3553"/>
      <c r="KKZ2" s="3553"/>
      <c r="KLA2" s="3553"/>
      <c r="KLB2" s="3553"/>
      <c r="KLC2" s="3553"/>
      <c r="KLD2" s="3553"/>
      <c r="KLE2" s="3581"/>
      <c r="KLF2" s="3553"/>
      <c r="KLG2" s="3553"/>
      <c r="KLH2" s="3553"/>
      <c r="KLI2" s="3553"/>
      <c r="KLJ2" s="3553"/>
      <c r="KLK2" s="3553"/>
      <c r="KLL2" s="3553"/>
      <c r="KLM2" s="3553"/>
      <c r="KLN2" s="3553"/>
      <c r="KLO2" s="3553"/>
      <c r="KLP2" s="3553"/>
      <c r="KLQ2" s="3553"/>
      <c r="KLR2" s="3553"/>
      <c r="KLS2" s="3553"/>
      <c r="KLT2" s="3553"/>
      <c r="KLU2" s="3553"/>
      <c r="KLV2" s="3581"/>
      <c r="KLW2" s="3553"/>
      <c r="KLX2" s="3553"/>
      <c r="KLY2" s="3553"/>
      <c r="KLZ2" s="3553"/>
      <c r="KMA2" s="3553"/>
      <c r="KMB2" s="3553"/>
      <c r="KMC2" s="3553"/>
      <c r="KMD2" s="3553"/>
      <c r="KME2" s="3553"/>
      <c r="KMF2" s="3553"/>
      <c r="KMG2" s="3553"/>
      <c r="KMH2" s="3553"/>
      <c r="KMI2" s="3553"/>
      <c r="KMJ2" s="3553"/>
      <c r="KMK2" s="3553"/>
      <c r="KML2" s="3553"/>
      <c r="KMM2" s="3581"/>
      <c r="KMN2" s="3553"/>
      <c r="KMO2" s="3553"/>
      <c r="KMP2" s="3553"/>
      <c r="KMQ2" s="3553"/>
      <c r="KMR2" s="3553"/>
      <c r="KMS2" s="3553"/>
      <c r="KMT2" s="3553"/>
      <c r="KMU2" s="3553"/>
      <c r="KMV2" s="3553"/>
      <c r="KMW2" s="3553"/>
      <c r="KMX2" s="3553"/>
      <c r="KMY2" s="3553"/>
      <c r="KMZ2" s="3553"/>
      <c r="KNA2" s="3553"/>
      <c r="KNB2" s="3553"/>
      <c r="KNC2" s="3553"/>
      <c r="KND2" s="3581"/>
      <c r="KNE2" s="3553"/>
      <c r="KNF2" s="3553"/>
      <c r="KNG2" s="3553"/>
      <c r="KNH2" s="3553"/>
      <c r="KNI2" s="3553"/>
      <c r="KNJ2" s="3553"/>
      <c r="KNK2" s="3553"/>
      <c r="KNL2" s="3553"/>
      <c r="KNM2" s="3553"/>
      <c r="KNN2" s="3553"/>
      <c r="KNO2" s="3553"/>
      <c r="KNP2" s="3553"/>
      <c r="KNQ2" s="3553"/>
      <c r="KNR2" s="3553"/>
      <c r="KNS2" s="3553"/>
      <c r="KNT2" s="3553"/>
      <c r="KNU2" s="3581"/>
      <c r="KNV2" s="3553"/>
      <c r="KNW2" s="3553"/>
      <c r="KNX2" s="3553"/>
      <c r="KNY2" s="3553"/>
      <c r="KNZ2" s="3553"/>
      <c r="KOA2" s="3553"/>
      <c r="KOB2" s="3553"/>
      <c r="KOC2" s="3553"/>
      <c r="KOD2" s="3553"/>
      <c r="KOE2" s="3553"/>
      <c r="KOF2" s="3553"/>
      <c r="KOG2" s="3553"/>
      <c r="KOH2" s="3553"/>
      <c r="KOI2" s="3553"/>
      <c r="KOJ2" s="3553"/>
      <c r="KOK2" s="3553"/>
      <c r="KOL2" s="3581"/>
      <c r="KOM2" s="3553"/>
      <c r="KON2" s="3553"/>
      <c r="KOO2" s="3553"/>
      <c r="KOP2" s="3553"/>
      <c r="KOQ2" s="3553"/>
      <c r="KOR2" s="3553"/>
      <c r="KOS2" s="3553"/>
      <c r="KOT2" s="3553"/>
      <c r="KOU2" s="3553"/>
      <c r="KOV2" s="3553"/>
      <c r="KOW2" s="3553"/>
      <c r="KOX2" s="3553"/>
      <c r="KOY2" s="3553"/>
      <c r="KOZ2" s="3553"/>
      <c r="KPA2" s="3553"/>
      <c r="KPB2" s="3553"/>
      <c r="KPC2" s="3581"/>
      <c r="KPD2" s="3553"/>
      <c r="KPE2" s="3553"/>
      <c r="KPF2" s="3553"/>
      <c r="KPG2" s="3553"/>
      <c r="KPH2" s="3553"/>
      <c r="KPI2" s="3553"/>
      <c r="KPJ2" s="3553"/>
      <c r="KPK2" s="3553"/>
      <c r="KPL2" s="3553"/>
      <c r="KPM2" s="3553"/>
      <c r="KPN2" s="3553"/>
      <c r="KPO2" s="3553"/>
      <c r="KPP2" s="3553"/>
      <c r="KPQ2" s="3553"/>
      <c r="KPR2" s="3553"/>
      <c r="KPS2" s="3553"/>
      <c r="KPT2" s="3581"/>
      <c r="KPU2" s="3553"/>
      <c r="KPV2" s="3553"/>
      <c r="KPW2" s="3553"/>
      <c r="KPX2" s="3553"/>
      <c r="KPY2" s="3553"/>
      <c r="KPZ2" s="3553"/>
      <c r="KQA2" s="3553"/>
      <c r="KQB2" s="3553"/>
      <c r="KQC2" s="3553"/>
      <c r="KQD2" s="3553"/>
      <c r="KQE2" s="3553"/>
      <c r="KQF2" s="3553"/>
      <c r="KQG2" s="3553"/>
      <c r="KQH2" s="3553"/>
      <c r="KQI2" s="3553"/>
      <c r="KQJ2" s="3553"/>
      <c r="KQK2" s="3581"/>
      <c r="KQL2" s="3553"/>
      <c r="KQM2" s="3553"/>
      <c r="KQN2" s="3553"/>
      <c r="KQO2" s="3553"/>
      <c r="KQP2" s="3553"/>
      <c r="KQQ2" s="3553"/>
      <c r="KQR2" s="3553"/>
      <c r="KQS2" s="3553"/>
      <c r="KQT2" s="3553"/>
      <c r="KQU2" s="3553"/>
      <c r="KQV2" s="3553"/>
      <c r="KQW2" s="3553"/>
      <c r="KQX2" s="3553"/>
      <c r="KQY2" s="3553"/>
      <c r="KQZ2" s="3553"/>
      <c r="KRA2" s="3553"/>
      <c r="KRB2" s="3581"/>
      <c r="KRC2" s="3553"/>
      <c r="KRD2" s="3553"/>
      <c r="KRE2" s="3553"/>
      <c r="KRF2" s="3553"/>
      <c r="KRG2" s="3553"/>
      <c r="KRH2" s="3553"/>
      <c r="KRI2" s="3553"/>
      <c r="KRJ2" s="3553"/>
      <c r="KRK2" s="3553"/>
      <c r="KRL2" s="3553"/>
      <c r="KRM2" s="3553"/>
      <c r="KRN2" s="3553"/>
      <c r="KRO2" s="3553"/>
      <c r="KRP2" s="3553"/>
      <c r="KRQ2" s="3553"/>
      <c r="KRR2" s="3553"/>
      <c r="KRS2" s="3581"/>
      <c r="KRT2" s="3553"/>
      <c r="KRU2" s="3553"/>
      <c r="KRV2" s="3553"/>
      <c r="KRW2" s="3553"/>
      <c r="KRX2" s="3553"/>
      <c r="KRY2" s="3553"/>
      <c r="KRZ2" s="3553"/>
      <c r="KSA2" s="3553"/>
      <c r="KSB2" s="3553"/>
      <c r="KSC2" s="3553"/>
      <c r="KSD2" s="3553"/>
      <c r="KSE2" s="3553"/>
      <c r="KSF2" s="3553"/>
      <c r="KSG2" s="3553"/>
      <c r="KSH2" s="3553"/>
      <c r="KSI2" s="3553"/>
      <c r="KSJ2" s="3581"/>
      <c r="KSK2" s="3553"/>
      <c r="KSL2" s="3553"/>
      <c r="KSM2" s="3553"/>
      <c r="KSN2" s="3553"/>
      <c r="KSO2" s="3553"/>
      <c r="KSP2" s="3553"/>
      <c r="KSQ2" s="3553"/>
      <c r="KSR2" s="3553"/>
      <c r="KSS2" s="3553"/>
      <c r="KST2" s="3553"/>
      <c r="KSU2" s="3553"/>
      <c r="KSV2" s="3553"/>
      <c r="KSW2" s="3553"/>
      <c r="KSX2" s="3553"/>
      <c r="KSY2" s="3553"/>
      <c r="KSZ2" s="3553"/>
      <c r="KTA2" s="3581"/>
      <c r="KTB2" s="3553"/>
      <c r="KTC2" s="3553"/>
      <c r="KTD2" s="3553"/>
      <c r="KTE2" s="3553"/>
      <c r="KTF2" s="3553"/>
      <c r="KTG2" s="3553"/>
      <c r="KTH2" s="3553"/>
      <c r="KTI2" s="3553"/>
      <c r="KTJ2" s="3553"/>
      <c r="KTK2" s="3553"/>
      <c r="KTL2" s="3553"/>
      <c r="KTM2" s="3553"/>
      <c r="KTN2" s="3553"/>
      <c r="KTO2" s="3553"/>
      <c r="KTP2" s="3553"/>
      <c r="KTQ2" s="3553"/>
      <c r="KTR2" s="3581"/>
      <c r="KTS2" s="3553"/>
      <c r="KTT2" s="3553"/>
      <c r="KTU2" s="3553"/>
      <c r="KTV2" s="3553"/>
      <c r="KTW2" s="3553"/>
      <c r="KTX2" s="3553"/>
      <c r="KTY2" s="3553"/>
      <c r="KTZ2" s="3553"/>
      <c r="KUA2" s="3553"/>
      <c r="KUB2" s="3553"/>
      <c r="KUC2" s="3553"/>
      <c r="KUD2" s="3553"/>
      <c r="KUE2" s="3553"/>
      <c r="KUF2" s="3553"/>
      <c r="KUG2" s="3553"/>
      <c r="KUH2" s="3553"/>
      <c r="KUI2" s="3581"/>
      <c r="KUJ2" s="3553"/>
      <c r="KUK2" s="3553"/>
      <c r="KUL2" s="3553"/>
      <c r="KUM2" s="3553"/>
      <c r="KUN2" s="3553"/>
      <c r="KUO2" s="3553"/>
      <c r="KUP2" s="3553"/>
      <c r="KUQ2" s="3553"/>
      <c r="KUR2" s="3553"/>
      <c r="KUS2" s="3553"/>
      <c r="KUT2" s="3553"/>
      <c r="KUU2" s="3553"/>
      <c r="KUV2" s="3553"/>
      <c r="KUW2" s="3553"/>
      <c r="KUX2" s="3553"/>
      <c r="KUY2" s="3553"/>
      <c r="KUZ2" s="3581"/>
      <c r="KVA2" s="3553"/>
      <c r="KVB2" s="3553"/>
      <c r="KVC2" s="3553"/>
      <c r="KVD2" s="3553"/>
      <c r="KVE2" s="3553"/>
      <c r="KVF2" s="3553"/>
      <c r="KVG2" s="3553"/>
      <c r="KVH2" s="3553"/>
      <c r="KVI2" s="3553"/>
      <c r="KVJ2" s="3553"/>
      <c r="KVK2" s="3553"/>
      <c r="KVL2" s="3553"/>
      <c r="KVM2" s="3553"/>
      <c r="KVN2" s="3553"/>
      <c r="KVO2" s="3553"/>
      <c r="KVP2" s="3553"/>
      <c r="KVQ2" s="3581"/>
      <c r="KVR2" s="3553"/>
      <c r="KVS2" s="3553"/>
      <c r="KVT2" s="3553"/>
      <c r="KVU2" s="3553"/>
      <c r="KVV2" s="3553"/>
      <c r="KVW2" s="3553"/>
      <c r="KVX2" s="3553"/>
      <c r="KVY2" s="3553"/>
      <c r="KVZ2" s="3553"/>
      <c r="KWA2" s="3553"/>
      <c r="KWB2" s="3553"/>
      <c r="KWC2" s="3553"/>
      <c r="KWD2" s="3553"/>
      <c r="KWE2" s="3553"/>
      <c r="KWF2" s="3553"/>
      <c r="KWG2" s="3553"/>
      <c r="KWH2" s="3581"/>
      <c r="KWI2" s="3553"/>
      <c r="KWJ2" s="3553"/>
      <c r="KWK2" s="3553"/>
      <c r="KWL2" s="3553"/>
      <c r="KWM2" s="3553"/>
      <c r="KWN2" s="3553"/>
      <c r="KWO2" s="3553"/>
      <c r="KWP2" s="3553"/>
      <c r="KWQ2" s="3553"/>
      <c r="KWR2" s="3553"/>
      <c r="KWS2" s="3553"/>
      <c r="KWT2" s="3553"/>
      <c r="KWU2" s="3553"/>
      <c r="KWV2" s="3553"/>
      <c r="KWW2" s="3553"/>
      <c r="KWX2" s="3553"/>
      <c r="KWY2" s="3581"/>
      <c r="KWZ2" s="3553"/>
      <c r="KXA2" s="3553"/>
      <c r="KXB2" s="3553"/>
      <c r="KXC2" s="3553"/>
      <c r="KXD2" s="3553"/>
      <c r="KXE2" s="3553"/>
      <c r="KXF2" s="3553"/>
      <c r="KXG2" s="3553"/>
      <c r="KXH2" s="3553"/>
      <c r="KXI2" s="3553"/>
      <c r="KXJ2" s="3553"/>
      <c r="KXK2" s="3553"/>
      <c r="KXL2" s="3553"/>
      <c r="KXM2" s="3553"/>
      <c r="KXN2" s="3553"/>
      <c r="KXO2" s="3553"/>
      <c r="KXP2" s="3581"/>
      <c r="KXQ2" s="3553"/>
      <c r="KXR2" s="3553"/>
      <c r="KXS2" s="3553"/>
      <c r="KXT2" s="3553"/>
      <c r="KXU2" s="3553"/>
      <c r="KXV2" s="3553"/>
      <c r="KXW2" s="3553"/>
      <c r="KXX2" s="3553"/>
      <c r="KXY2" s="3553"/>
      <c r="KXZ2" s="3553"/>
      <c r="KYA2" s="3553"/>
      <c r="KYB2" s="3553"/>
      <c r="KYC2" s="3553"/>
      <c r="KYD2" s="3553"/>
      <c r="KYE2" s="3553"/>
      <c r="KYF2" s="3553"/>
      <c r="KYG2" s="3581"/>
      <c r="KYH2" s="3553"/>
      <c r="KYI2" s="3553"/>
      <c r="KYJ2" s="3553"/>
      <c r="KYK2" s="3553"/>
      <c r="KYL2" s="3553"/>
      <c r="KYM2" s="3553"/>
      <c r="KYN2" s="3553"/>
      <c r="KYO2" s="3553"/>
      <c r="KYP2" s="3553"/>
      <c r="KYQ2" s="3553"/>
      <c r="KYR2" s="3553"/>
      <c r="KYS2" s="3553"/>
      <c r="KYT2" s="3553"/>
      <c r="KYU2" s="3553"/>
      <c r="KYV2" s="3553"/>
      <c r="KYW2" s="3553"/>
      <c r="KYX2" s="3581"/>
      <c r="KYY2" s="3553"/>
      <c r="KYZ2" s="3553"/>
      <c r="KZA2" s="3553"/>
      <c r="KZB2" s="3553"/>
      <c r="KZC2" s="3553"/>
      <c r="KZD2" s="3553"/>
      <c r="KZE2" s="3553"/>
      <c r="KZF2" s="3553"/>
      <c r="KZG2" s="3553"/>
      <c r="KZH2" s="3553"/>
      <c r="KZI2" s="3553"/>
      <c r="KZJ2" s="3553"/>
      <c r="KZK2" s="3553"/>
      <c r="KZL2" s="3553"/>
      <c r="KZM2" s="3553"/>
      <c r="KZN2" s="3553"/>
      <c r="KZO2" s="3581"/>
      <c r="KZP2" s="3553"/>
      <c r="KZQ2" s="3553"/>
      <c r="KZR2" s="3553"/>
      <c r="KZS2" s="3553"/>
      <c r="KZT2" s="3553"/>
      <c r="KZU2" s="3553"/>
      <c r="KZV2" s="3553"/>
      <c r="KZW2" s="3553"/>
      <c r="KZX2" s="3553"/>
      <c r="KZY2" s="3553"/>
      <c r="KZZ2" s="3553"/>
      <c r="LAA2" s="3553"/>
      <c r="LAB2" s="3553"/>
      <c r="LAC2" s="3553"/>
      <c r="LAD2" s="3553"/>
      <c r="LAE2" s="3553"/>
      <c r="LAF2" s="3581"/>
      <c r="LAG2" s="3553"/>
      <c r="LAH2" s="3553"/>
      <c r="LAI2" s="3553"/>
      <c r="LAJ2" s="3553"/>
      <c r="LAK2" s="3553"/>
      <c r="LAL2" s="3553"/>
      <c r="LAM2" s="3553"/>
      <c r="LAN2" s="3553"/>
      <c r="LAO2" s="3553"/>
      <c r="LAP2" s="3553"/>
      <c r="LAQ2" s="3553"/>
      <c r="LAR2" s="3553"/>
      <c r="LAS2" s="3553"/>
      <c r="LAT2" s="3553"/>
      <c r="LAU2" s="3553"/>
      <c r="LAV2" s="3553"/>
      <c r="LAW2" s="3581"/>
      <c r="LAX2" s="3553"/>
      <c r="LAY2" s="3553"/>
      <c r="LAZ2" s="3553"/>
      <c r="LBA2" s="3553"/>
      <c r="LBB2" s="3553"/>
      <c r="LBC2" s="3553"/>
      <c r="LBD2" s="3553"/>
      <c r="LBE2" s="3553"/>
      <c r="LBF2" s="3553"/>
      <c r="LBG2" s="3553"/>
      <c r="LBH2" s="3553"/>
      <c r="LBI2" s="3553"/>
      <c r="LBJ2" s="3553"/>
      <c r="LBK2" s="3553"/>
      <c r="LBL2" s="3553"/>
      <c r="LBM2" s="3553"/>
      <c r="LBN2" s="3581"/>
      <c r="LBO2" s="3553"/>
      <c r="LBP2" s="3553"/>
      <c r="LBQ2" s="3553"/>
      <c r="LBR2" s="3553"/>
      <c r="LBS2" s="3553"/>
      <c r="LBT2" s="3553"/>
      <c r="LBU2" s="3553"/>
      <c r="LBV2" s="3553"/>
      <c r="LBW2" s="3553"/>
      <c r="LBX2" s="3553"/>
      <c r="LBY2" s="3553"/>
      <c r="LBZ2" s="3553"/>
      <c r="LCA2" s="3553"/>
      <c r="LCB2" s="3553"/>
      <c r="LCC2" s="3553"/>
      <c r="LCD2" s="3553"/>
      <c r="LCE2" s="3581"/>
      <c r="LCF2" s="3553"/>
      <c r="LCG2" s="3553"/>
      <c r="LCH2" s="3553"/>
      <c r="LCI2" s="3553"/>
      <c r="LCJ2" s="3553"/>
      <c r="LCK2" s="3553"/>
      <c r="LCL2" s="3553"/>
      <c r="LCM2" s="3553"/>
      <c r="LCN2" s="3553"/>
      <c r="LCO2" s="3553"/>
      <c r="LCP2" s="3553"/>
      <c r="LCQ2" s="3553"/>
      <c r="LCR2" s="3553"/>
      <c r="LCS2" s="3553"/>
      <c r="LCT2" s="3553"/>
      <c r="LCU2" s="3553"/>
      <c r="LCV2" s="3581"/>
      <c r="LCW2" s="3553"/>
      <c r="LCX2" s="3553"/>
      <c r="LCY2" s="3553"/>
      <c r="LCZ2" s="3553"/>
      <c r="LDA2" s="3553"/>
      <c r="LDB2" s="3553"/>
      <c r="LDC2" s="3553"/>
      <c r="LDD2" s="3553"/>
      <c r="LDE2" s="3553"/>
      <c r="LDF2" s="3553"/>
      <c r="LDG2" s="3553"/>
      <c r="LDH2" s="3553"/>
      <c r="LDI2" s="3553"/>
      <c r="LDJ2" s="3553"/>
      <c r="LDK2" s="3553"/>
      <c r="LDL2" s="3553"/>
      <c r="LDM2" s="3581"/>
      <c r="LDN2" s="3553"/>
      <c r="LDO2" s="3553"/>
      <c r="LDP2" s="3553"/>
      <c r="LDQ2" s="3553"/>
      <c r="LDR2" s="3553"/>
      <c r="LDS2" s="3553"/>
      <c r="LDT2" s="3553"/>
      <c r="LDU2" s="3553"/>
      <c r="LDV2" s="3553"/>
      <c r="LDW2" s="3553"/>
      <c r="LDX2" s="3553"/>
      <c r="LDY2" s="3553"/>
      <c r="LDZ2" s="3553"/>
      <c r="LEA2" s="3553"/>
      <c r="LEB2" s="3553"/>
      <c r="LEC2" s="3553"/>
      <c r="LED2" s="3581"/>
      <c r="LEE2" s="3553"/>
      <c r="LEF2" s="3553"/>
      <c r="LEG2" s="3553"/>
      <c r="LEH2" s="3553"/>
      <c r="LEI2" s="3553"/>
      <c r="LEJ2" s="3553"/>
      <c r="LEK2" s="3553"/>
      <c r="LEL2" s="3553"/>
      <c r="LEM2" s="3553"/>
      <c r="LEN2" s="3553"/>
      <c r="LEO2" s="3553"/>
      <c r="LEP2" s="3553"/>
      <c r="LEQ2" s="3553"/>
      <c r="LER2" s="3553"/>
      <c r="LES2" s="3553"/>
      <c r="LET2" s="3553"/>
      <c r="LEU2" s="3581"/>
      <c r="LEV2" s="3553"/>
      <c r="LEW2" s="3553"/>
      <c r="LEX2" s="3553"/>
      <c r="LEY2" s="3553"/>
      <c r="LEZ2" s="3553"/>
      <c r="LFA2" s="3553"/>
      <c r="LFB2" s="3553"/>
      <c r="LFC2" s="3553"/>
      <c r="LFD2" s="3553"/>
      <c r="LFE2" s="3553"/>
      <c r="LFF2" s="3553"/>
      <c r="LFG2" s="3553"/>
      <c r="LFH2" s="3553"/>
      <c r="LFI2" s="3553"/>
      <c r="LFJ2" s="3553"/>
      <c r="LFK2" s="3553"/>
      <c r="LFL2" s="3581"/>
      <c r="LFM2" s="3553"/>
      <c r="LFN2" s="3553"/>
      <c r="LFO2" s="3553"/>
      <c r="LFP2" s="3553"/>
      <c r="LFQ2" s="3553"/>
      <c r="LFR2" s="3553"/>
      <c r="LFS2" s="3553"/>
      <c r="LFT2" s="3553"/>
      <c r="LFU2" s="3553"/>
      <c r="LFV2" s="3553"/>
      <c r="LFW2" s="3553"/>
      <c r="LFX2" s="3553"/>
      <c r="LFY2" s="3553"/>
      <c r="LFZ2" s="3553"/>
      <c r="LGA2" s="3553"/>
      <c r="LGB2" s="3553"/>
      <c r="LGC2" s="3581"/>
      <c r="LGD2" s="3553"/>
      <c r="LGE2" s="3553"/>
      <c r="LGF2" s="3553"/>
      <c r="LGG2" s="3553"/>
      <c r="LGH2" s="3553"/>
      <c r="LGI2" s="3553"/>
      <c r="LGJ2" s="3553"/>
      <c r="LGK2" s="3553"/>
      <c r="LGL2" s="3553"/>
      <c r="LGM2" s="3553"/>
      <c r="LGN2" s="3553"/>
      <c r="LGO2" s="3553"/>
      <c r="LGP2" s="3553"/>
      <c r="LGQ2" s="3553"/>
      <c r="LGR2" s="3553"/>
      <c r="LGS2" s="3553"/>
      <c r="LGT2" s="3581"/>
      <c r="LGU2" s="3553"/>
      <c r="LGV2" s="3553"/>
      <c r="LGW2" s="3553"/>
      <c r="LGX2" s="3553"/>
      <c r="LGY2" s="3553"/>
      <c r="LGZ2" s="3553"/>
      <c r="LHA2" s="3553"/>
      <c r="LHB2" s="3553"/>
      <c r="LHC2" s="3553"/>
      <c r="LHD2" s="3553"/>
      <c r="LHE2" s="3553"/>
      <c r="LHF2" s="3553"/>
      <c r="LHG2" s="3553"/>
      <c r="LHH2" s="3553"/>
      <c r="LHI2" s="3553"/>
      <c r="LHJ2" s="3553"/>
      <c r="LHK2" s="3581"/>
      <c r="LHL2" s="3553"/>
      <c r="LHM2" s="3553"/>
      <c r="LHN2" s="3553"/>
      <c r="LHO2" s="3553"/>
      <c r="LHP2" s="3553"/>
      <c r="LHQ2" s="3553"/>
      <c r="LHR2" s="3553"/>
      <c r="LHS2" s="3553"/>
      <c r="LHT2" s="3553"/>
      <c r="LHU2" s="3553"/>
      <c r="LHV2" s="3553"/>
      <c r="LHW2" s="3553"/>
      <c r="LHX2" s="3553"/>
      <c r="LHY2" s="3553"/>
      <c r="LHZ2" s="3553"/>
      <c r="LIA2" s="3553"/>
      <c r="LIB2" s="3581"/>
      <c r="LIC2" s="3553"/>
      <c r="LID2" s="3553"/>
      <c r="LIE2" s="3553"/>
      <c r="LIF2" s="3553"/>
      <c r="LIG2" s="3553"/>
      <c r="LIH2" s="3553"/>
      <c r="LII2" s="3553"/>
      <c r="LIJ2" s="3553"/>
      <c r="LIK2" s="3553"/>
      <c r="LIL2" s="3553"/>
      <c r="LIM2" s="3553"/>
      <c r="LIN2" s="3553"/>
      <c r="LIO2" s="3553"/>
      <c r="LIP2" s="3553"/>
      <c r="LIQ2" s="3553"/>
      <c r="LIR2" s="3553"/>
      <c r="LIS2" s="3581"/>
      <c r="LIT2" s="3553"/>
      <c r="LIU2" s="3553"/>
      <c r="LIV2" s="3553"/>
      <c r="LIW2" s="3553"/>
      <c r="LIX2" s="3553"/>
      <c r="LIY2" s="3553"/>
      <c r="LIZ2" s="3553"/>
      <c r="LJA2" s="3553"/>
      <c r="LJB2" s="3553"/>
      <c r="LJC2" s="3553"/>
      <c r="LJD2" s="3553"/>
      <c r="LJE2" s="3553"/>
      <c r="LJF2" s="3553"/>
      <c r="LJG2" s="3553"/>
      <c r="LJH2" s="3553"/>
      <c r="LJI2" s="3553"/>
      <c r="LJJ2" s="3581"/>
      <c r="LJK2" s="3553"/>
      <c r="LJL2" s="3553"/>
      <c r="LJM2" s="3553"/>
      <c r="LJN2" s="3553"/>
      <c r="LJO2" s="3553"/>
      <c r="LJP2" s="3553"/>
      <c r="LJQ2" s="3553"/>
      <c r="LJR2" s="3553"/>
      <c r="LJS2" s="3553"/>
      <c r="LJT2" s="3553"/>
      <c r="LJU2" s="3553"/>
      <c r="LJV2" s="3553"/>
      <c r="LJW2" s="3553"/>
      <c r="LJX2" s="3553"/>
      <c r="LJY2" s="3553"/>
      <c r="LJZ2" s="3553"/>
      <c r="LKA2" s="3581"/>
      <c r="LKB2" s="3553"/>
      <c r="LKC2" s="3553"/>
      <c r="LKD2" s="3553"/>
      <c r="LKE2" s="3553"/>
      <c r="LKF2" s="3553"/>
      <c r="LKG2" s="3553"/>
      <c r="LKH2" s="3553"/>
      <c r="LKI2" s="3553"/>
      <c r="LKJ2" s="3553"/>
      <c r="LKK2" s="3553"/>
      <c r="LKL2" s="3553"/>
      <c r="LKM2" s="3553"/>
      <c r="LKN2" s="3553"/>
      <c r="LKO2" s="3553"/>
      <c r="LKP2" s="3553"/>
      <c r="LKQ2" s="3553"/>
      <c r="LKR2" s="3581"/>
      <c r="LKS2" s="3553"/>
      <c r="LKT2" s="3553"/>
      <c r="LKU2" s="3553"/>
      <c r="LKV2" s="3553"/>
      <c r="LKW2" s="3553"/>
      <c r="LKX2" s="3553"/>
      <c r="LKY2" s="3553"/>
      <c r="LKZ2" s="3553"/>
      <c r="LLA2" s="3553"/>
      <c r="LLB2" s="3553"/>
      <c r="LLC2" s="3553"/>
      <c r="LLD2" s="3553"/>
      <c r="LLE2" s="3553"/>
      <c r="LLF2" s="3553"/>
      <c r="LLG2" s="3553"/>
      <c r="LLH2" s="3553"/>
      <c r="LLI2" s="3581"/>
      <c r="LLJ2" s="3553"/>
      <c r="LLK2" s="3553"/>
      <c r="LLL2" s="3553"/>
      <c r="LLM2" s="3553"/>
      <c r="LLN2" s="3553"/>
      <c r="LLO2" s="3553"/>
      <c r="LLP2" s="3553"/>
      <c r="LLQ2" s="3553"/>
      <c r="LLR2" s="3553"/>
      <c r="LLS2" s="3553"/>
      <c r="LLT2" s="3553"/>
      <c r="LLU2" s="3553"/>
      <c r="LLV2" s="3553"/>
      <c r="LLW2" s="3553"/>
      <c r="LLX2" s="3553"/>
      <c r="LLY2" s="3553"/>
      <c r="LLZ2" s="3581"/>
      <c r="LMA2" s="3553"/>
      <c r="LMB2" s="3553"/>
      <c r="LMC2" s="3553"/>
      <c r="LMD2" s="3553"/>
      <c r="LME2" s="3553"/>
      <c r="LMF2" s="3553"/>
      <c r="LMG2" s="3553"/>
      <c r="LMH2" s="3553"/>
      <c r="LMI2" s="3553"/>
      <c r="LMJ2" s="3553"/>
      <c r="LMK2" s="3553"/>
      <c r="LML2" s="3553"/>
      <c r="LMM2" s="3553"/>
      <c r="LMN2" s="3553"/>
      <c r="LMO2" s="3553"/>
      <c r="LMP2" s="3553"/>
      <c r="LMQ2" s="3581"/>
      <c r="LMR2" s="3553"/>
      <c r="LMS2" s="3553"/>
      <c r="LMT2" s="3553"/>
      <c r="LMU2" s="3553"/>
      <c r="LMV2" s="3553"/>
      <c r="LMW2" s="3553"/>
      <c r="LMX2" s="3553"/>
      <c r="LMY2" s="3553"/>
      <c r="LMZ2" s="3553"/>
      <c r="LNA2" s="3553"/>
      <c r="LNB2" s="3553"/>
      <c r="LNC2" s="3553"/>
      <c r="LND2" s="3553"/>
      <c r="LNE2" s="3553"/>
      <c r="LNF2" s="3553"/>
      <c r="LNG2" s="3553"/>
      <c r="LNH2" s="3581"/>
      <c r="LNI2" s="3553"/>
      <c r="LNJ2" s="3553"/>
      <c r="LNK2" s="3553"/>
      <c r="LNL2" s="3553"/>
      <c r="LNM2" s="3553"/>
      <c r="LNN2" s="3553"/>
      <c r="LNO2" s="3553"/>
      <c r="LNP2" s="3553"/>
      <c r="LNQ2" s="3553"/>
      <c r="LNR2" s="3553"/>
      <c r="LNS2" s="3553"/>
      <c r="LNT2" s="3553"/>
      <c r="LNU2" s="3553"/>
      <c r="LNV2" s="3553"/>
      <c r="LNW2" s="3553"/>
      <c r="LNX2" s="3553"/>
      <c r="LNY2" s="3581"/>
      <c r="LNZ2" s="3553"/>
      <c r="LOA2" s="3553"/>
      <c r="LOB2" s="3553"/>
      <c r="LOC2" s="3553"/>
      <c r="LOD2" s="3553"/>
      <c r="LOE2" s="3553"/>
      <c r="LOF2" s="3553"/>
      <c r="LOG2" s="3553"/>
      <c r="LOH2" s="3553"/>
      <c r="LOI2" s="3553"/>
      <c r="LOJ2" s="3553"/>
      <c r="LOK2" s="3553"/>
      <c r="LOL2" s="3553"/>
      <c r="LOM2" s="3553"/>
      <c r="LON2" s="3553"/>
      <c r="LOO2" s="3553"/>
      <c r="LOP2" s="3581"/>
      <c r="LOQ2" s="3553"/>
      <c r="LOR2" s="3553"/>
      <c r="LOS2" s="3553"/>
      <c r="LOT2" s="3553"/>
      <c r="LOU2" s="3553"/>
      <c r="LOV2" s="3553"/>
      <c r="LOW2" s="3553"/>
      <c r="LOX2" s="3553"/>
      <c r="LOY2" s="3553"/>
      <c r="LOZ2" s="3553"/>
      <c r="LPA2" s="3553"/>
      <c r="LPB2" s="3553"/>
      <c r="LPC2" s="3553"/>
      <c r="LPD2" s="3553"/>
      <c r="LPE2" s="3553"/>
      <c r="LPF2" s="3553"/>
      <c r="LPG2" s="3581"/>
      <c r="LPH2" s="3553"/>
      <c r="LPI2" s="3553"/>
      <c r="LPJ2" s="3553"/>
      <c r="LPK2" s="3553"/>
      <c r="LPL2" s="3553"/>
      <c r="LPM2" s="3553"/>
      <c r="LPN2" s="3553"/>
      <c r="LPO2" s="3553"/>
      <c r="LPP2" s="3553"/>
      <c r="LPQ2" s="3553"/>
      <c r="LPR2" s="3553"/>
      <c r="LPS2" s="3553"/>
      <c r="LPT2" s="3553"/>
      <c r="LPU2" s="3553"/>
      <c r="LPV2" s="3553"/>
      <c r="LPW2" s="3553"/>
      <c r="LPX2" s="3581"/>
      <c r="LPY2" s="3553"/>
      <c r="LPZ2" s="3553"/>
      <c r="LQA2" s="3553"/>
      <c r="LQB2" s="3553"/>
      <c r="LQC2" s="3553"/>
      <c r="LQD2" s="3553"/>
      <c r="LQE2" s="3553"/>
      <c r="LQF2" s="3553"/>
      <c r="LQG2" s="3553"/>
      <c r="LQH2" s="3553"/>
      <c r="LQI2" s="3553"/>
      <c r="LQJ2" s="3553"/>
      <c r="LQK2" s="3553"/>
      <c r="LQL2" s="3553"/>
      <c r="LQM2" s="3553"/>
      <c r="LQN2" s="3553"/>
      <c r="LQO2" s="3581"/>
      <c r="LQP2" s="3553"/>
      <c r="LQQ2" s="3553"/>
      <c r="LQR2" s="3553"/>
      <c r="LQS2" s="3553"/>
      <c r="LQT2" s="3553"/>
      <c r="LQU2" s="3553"/>
      <c r="LQV2" s="3553"/>
      <c r="LQW2" s="3553"/>
      <c r="LQX2" s="3553"/>
      <c r="LQY2" s="3553"/>
      <c r="LQZ2" s="3553"/>
      <c r="LRA2" s="3553"/>
      <c r="LRB2" s="3553"/>
      <c r="LRC2" s="3553"/>
      <c r="LRD2" s="3553"/>
      <c r="LRE2" s="3553"/>
      <c r="LRF2" s="3581"/>
      <c r="LRG2" s="3553"/>
      <c r="LRH2" s="3553"/>
      <c r="LRI2" s="3553"/>
      <c r="LRJ2" s="3553"/>
      <c r="LRK2" s="3553"/>
      <c r="LRL2" s="3553"/>
      <c r="LRM2" s="3553"/>
      <c r="LRN2" s="3553"/>
      <c r="LRO2" s="3553"/>
      <c r="LRP2" s="3553"/>
      <c r="LRQ2" s="3553"/>
      <c r="LRR2" s="3553"/>
      <c r="LRS2" s="3553"/>
      <c r="LRT2" s="3553"/>
      <c r="LRU2" s="3553"/>
      <c r="LRV2" s="3553"/>
      <c r="LRW2" s="3581"/>
      <c r="LRX2" s="3553"/>
      <c r="LRY2" s="3553"/>
      <c r="LRZ2" s="3553"/>
      <c r="LSA2" s="3553"/>
      <c r="LSB2" s="3553"/>
      <c r="LSC2" s="3553"/>
      <c r="LSD2" s="3553"/>
      <c r="LSE2" s="3553"/>
      <c r="LSF2" s="3553"/>
      <c r="LSG2" s="3553"/>
      <c r="LSH2" s="3553"/>
      <c r="LSI2" s="3553"/>
      <c r="LSJ2" s="3553"/>
      <c r="LSK2" s="3553"/>
      <c r="LSL2" s="3553"/>
      <c r="LSM2" s="3553"/>
      <c r="LSN2" s="3581"/>
      <c r="LSO2" s="3553"/>
      <c r="LSP2" s="3553"/>
      <c r="LSQ2" s="3553"/>
      <c r="LSR2" s="3553"/>
      <c r="LSS2" s="3553"/>
      <c r="LST2" s="3553"/>
      <c r="LSU2" s="3553"/>
      <c r="LSV2" s="3553"/>
      <c r="LSW2" s="3553"/>
      <c r="LSX2" s="3553"/>
      <c r="LSY2" s="3553"/>
      <c r="LSZ2" s="3553"/>
      <c r="LTA2" s="3553"/>
      <c r="LTB2" s="3553"/>
      <c r="LTC2" s="3553"/>
      <c r="LTD2" s="3553"/>
      <c r="LTE2" s="3581"/>
      <c r="LTF2" s="3553"/>
      <c r="LTG2" s="3553"/>
      <c r="LTH2" s="3553"/>
      <c r="LTI2" s="3553"/>
      <c r="LTJ2" s="3553"/>
      <c r="LTK2" s="3553"/>
      <c r="LTL2" s="3553"/>
      <c r="LTM2" s="3553"/>
      <c r="LTN2" s="3553"/>
      <c r="LTO2" s="3553"/>
      <c r="LTP2" s="3553"/>
      <c r="LTQ2" s="3553"/>
      <c r="LTR2" s="3553"/>
      <c r="LTS2" s="3553"/>
      <c r="LTT2" s="3553"/>
      <c r="LTU2" s="3553"/>
      <c r="LTV2" s="3581"/>
      <c r="LTW2" s="3553"/>
      <c r="LTX2" s="3553"/>
      <c r="LTY2" s="3553"/>
      <c r="LTZ2" s="3553"/>
      <c r="LUA2" s="3553"/>
      <c r="LUB2" s="3553"/>
      <c r="LUC2" s="3553"/>
      <c r="LUD2" s="3553"/>
      <c r="LUE2" s="3553"/>
      <c r="LUF2" s="3553"/>
      <c r="LUG2" s="3553"/>
      <c r="LUH2" s="3553"/>
      <c r="LUI2" s="3553"/>
      <c r="LUJ2" s="3553"/>
      <c r="LUK2" s="3553"/>
      <c r="LUL2" s="3553"/>
      <c r="LUM2" s="3581"/>
      <c r="LUN2" s="3553"/>
      <c r="LUO2" s="3553"/>
      <c r="LUP2" s="3553"/>
      <c r="LUQ2" s="3553"/>
      <c r="LUR2" s="3553"/>
      <c r="LUS2" s="3553"/>
      <c r="LUT2" s="3553"/>
      <c r="LUU2" s="3553"/>
      <c r="LUV2" s="3553"/>
      <c r="LUW2" s="3553"/>
      <c r="LUX2" s="3553"/>
      <c r="LUY2" s="3553"/>
      <c r="LUZ2" s="3553"/>
      <c r="LVA2" s="3553"/>
      <c r="LVB2" s="3553"/>
      <c r="LVC2" s="3553"/>
      <c r="LVD2" s="3581"/>
      <c r="LVE2" s="3553"/>
      <c r="LVF2" s="3553"/>
      <c r="LVG2" s="3553"/>
      <c r="LVH2" s="3553"/>
      <c r="LVI2" s="3553"/>
      <c r="LVJ2" s="3553"/>
      <c r="LVK2" s="3553"/>
      <c r="LVL2" s="3553"/>
      <c r="LVM2" s="3553"/>
      <c r="LVN2" s="3553"/>
      <c r="LVO2" s="3553"/>
      <c r="LVP2" s="3553"/>
      <c r="LVQ2" s="3553"/>
      <c r="LVR2" s="3553"/>
      <c r="LVS2" s="3553"/>
      <c r="LVT2" s="3553"/>
      <c r="LVU2" s="3581"/>
      <c r="LVV2" s="3553"/>
      <c r="LVW2" s="3553"/>
      <c r="LVX2" s="3553"/>
      <c r="LVY2" s="3553"/>
      <c r="LVZ2" s="3553"/>
      <c r="LWA2" s="3553"/>
      <c r="LWB2" s="3553"/>
      <c r="LWC2" s="3553"/>
      <c r="LWD2" s="3553"/>
      <c r="LWE2" s="3553"/>
      <c r="LWF2" s="3553"/>
      <c r="LWG2" s="3553"/>
      <c r="LWH2" s="3553"/>
      <c r="LWI2" s="3553"/>
      <c r="LWJ2" s="3553"/>
      <c r="LWK2" s="3553"/>
      <c r="LWL2" s="3581"/>
      <c r="LWM2" s="3553"/>
      <c r="LWN2" s="3553"/>
      <c r="LWO2" s="3553"/>
      <c r="LWP2" s="3553"/>
      <c r="LWQ2" s="3553"/>
      <c r="LWR2" s="3553"/>
      <c r="LWS2" s="3553"/>
      <c r="LWT2" s="3553"/>
      <c r="LWU2" s="3553"/>
      <c r="LWV2" s="3553"/>
      <c r="LWW2" s="3553"/>
      <c r="LWX2" s="3553"/>
      <c r="LWY2" s="3553"/>
      <c r="LWZ2" s="3553"/>
      <c r="LXA2" s="3553"/>
      <c r="LXB2" s="3553"/>
      <c r="LXC2" s="3581"/>
      <c r="LXD2" s="3553"/>
      <c r="LXE2" s="3553"/>
      <c r="LXF2" s="3553"/>
      <c r="LXG2" s="3553"/>
      <c r="LXH2" s="3553"/>
      <c r="LXI2" s="3553"/>
      <c r="LXJ2" s="3553"/>
      <c r="LXK2" s="3553"/>
      <c r="LXL2" s="3553"/>
      <c r="LXM2" s="3553"/>
      <c r="LXN2" s="3553"/>
      <c r="LXO2" s="3553"/>
      <c r="LXP2" s="3553"/>
      <c r="LXQ2" s="3553"/>
      <c r="LXR2" s="3553"/>
      <c r="LXS2" s="3553"/>
      <c r="LXT2" s="3581"/>
      <c r="LXU2" s="3553"/>
      <c r="LXV2" s="3553"/>
      <c r="LXW2" s="3553"/>
      <c r="LXX2" s="3553"/>
      <c r="LXY2" s="3553"/>
      <c r="LXZ2" s="3553"/>
      <c r="LYA2" s="3553"/>
      <c r="LYB2" s="3553"/>
      <c r="LYC2" s="3553"/>
      <c r="LYD2" s="3553"/>
      <c r="LYE2" s="3553"/>
      <c r="LYF2" s="3553"/>
      <c r="LYG2" s="3553"/>
      <c r="LYH2" s="3553"/>
      <c r="LYI2" s="3553"/>
      <c r="LYJ2" s="3553"/>
      <c r="LYK2" s="3581"/>
      <c r="LYL2" s="3553"/>
      <c r="LYM2" s="3553"/>
      <c r="LYN2" s="3553"/>
      <c r="LYO2" s="3553"/>
      <c r="LYP2" s="3553"/>
      <c r="LYQ2" s="3553"/>
      <c r="LYR2" s="3553"/>
      <c r="LYS2" s="3553"/>
      <c r="LYT2" s="3553"/>
      <c r="LYU2" s="3553"/>
      <c r="LYV2" s="3553"/>
      <c r="LYW2" s="3553"/>
      <c r="LYX2" s="3553"/>
      <c r="LYY2" s="3553"/>
      <c r="LYZ2" s="3553"/>
      <c r="LZA2" s="3553"/>
      <c r="LZB2" s="3581"/>
      <c r="LZC2" s="3553"/>
      <c r="LZD2" s="3553"/>
      <c r="LZE2" s="3553"/>
      <c r="LZF2" s="3553"/>
      <c r="LZG2" s="3553"/>
      <c r="LZH2" s="3553"/>
      <c r="LZI2" s="3553"/>
      <c r="LZJ2" s="3553"/>
      <c r="LZK2" s="3553"/>
      <c r="LZL2" s="3553"/>
      <c r="LZM2" s="3553"/>
      <c r="LZN2" s="3553"/>
      <c r="LZO2" s="3553"/>
      <c r="LZP2" s="3553"/>
      <c r="LZQ2" s="3553"/>
      <c r="LZR2" s="3553"/>
      <c r="LZS2" s="3581"/>
      <c r="LZT2" s="3553"/>
      <c r="LZU2" s="3553"/>
      <c r="LZV2" s="3553"/>
      <c r="LZW2" s="3553"/>
      <c r="LZX2" s="3553"/>
      <c r="LZY2" s="3553"/>
      <c r="LZZ2" s="3553"/>
      <c r="MAA2" s="3553"/>
      <c r="MAB2" s="3553"/>
      <c r="MAC2" s="3553"/>
      <c r="MAD2" s="3553"/>
      <c r="MAE2" s="3553"/>
      <c r="MAF2" s="3553"/>
      <c r="MAG2" s="3553"/>
      <c r="MAH2" s="3553"/>
      <c r="MAI2" s="3553"/>
      <c r="MAJ2" s="3581"/>
      <c r="MAK2" s="3553"/>
      <c r="MAL2" s="3553"/>
      <c r="MAM2" s="3553"/>
      <c r="MAN2" s="3553"/>
      <c r="MAO2" s="3553"/>
      <c r="MAP2" s="3553"/>
      <c r="MAQ2" s="3553"/>
      <c r="MAR2" s="3553"/>
      <c r="MAS2" s="3553"/>
      <c r="MAT2" s="3553"/>
      <c r="MAU2" s="3553"/>
      <c r="MAV2" s="3553"/>
      <c r="MAW2" s="3553"/>
      <c r="MAX2" s="3553"/>
      <c r="MAY2" s="3553"/>
      <c r="MAZ2" s="3553"/>
      <c r="MBA2" s="3581"/>
      <c r="MBB2" s="3553"/>
      <c r="MBC2" s="3553"/>
      <c r="MBD2" s="3553"/>
      <c r="MBE2" s="3553"/>
      <c r="MBF2" s="3553"/>
      <c r="MBG2" s="3553"/>
      <c r="MBH2" s="3553"/>
      <c r="MBI2" s="3553"/>
      <c r="MBJ2" s="3553"/>
      <c r="MBK2" s="3553"/>
      <c r="MBL2" s="3553"/>
      <c r="MBM2" s="3553"/>
      <c r="MBN2" s="3553"/>
      <c r="MBO2" s="3553"/>
      <c r="MBP2" s="3553"/>
      <c r="MBQ2" s="3553"/>
      <c r="MBR2" s="3581"/>
      <c r="MBS2" s="3553"/>
      <c r="MBT2" s="3553"/>
      <c r="MBU2" s="3553"/>
      <c r="MBV2" s="3553"/>
      <c r="MBW2" s="3553"/>
      <c r="MBX2" s="3553"/>
      <c r="MBY2" s="3553"/>
      <c r="MBZ2" s="3553"/>
      <c r="MCA2" s="3553"/>
      <c r="MCB2" s="3553"/>
      <c r="MCC2" s="3553"/>
      <c r="MCD2" s="3553"/>
      <c r="MCE2" s="3553"/>
      <c r="MCF2" s="3553"/>
      <c r="MCG2" s="3553"/>
      <c r="MCH2" s="3553"/>
      <c r="MCI2" s="3581"/>
      <c r="MCJ2" s="3553"/>
      <c r="MCK2" s="3553"/>
      <c r="MCL2" s="3553"/>
      <c r="MCM2" s="3553"/>
      <c r="MCN2" s="3553"/>
      <c r="MCO2" s="3553"/>
      <c r="MCP2" s="3553"/>
      <c r="MCQ2" s="3553"/>
      <c r="MCR2" s="3553"/>
      <c r="MCS2" s="3553"/>
      <c r="MCT2" s="3553"/>
      <c r="MCU2" s="3553"/>
      <c r="MCV2" s="3553"/>
      <c r="MCW2" s="3553"/>
      <c r="MCX2" s="3553"/>
      <c r="MCY2" s="3553"/>
      <c r="MCZ2" s="3581"/>
      <c r="MDA2" s="3553"/>
      <c r="MDB2" s="3553"/>
      <c r="MDC2" s="3553"/>
      <c r="MDD2" s="3553"/>
      <c r="MDE2" s="3553"/>
      <c r="MDF2" s="3553"/>
      <c r="MDG2" s="3553"/>
      <c r="MDH2" s="3553"/>
      <c r="MDI2" s="3553"/>
      <c r="MDJ2" s="3553"/>
      <c r="MDK2" s="3553"/>
      <c r="MDL2" s="3553"/>
      <c r="MDM2" s="3553"/>
      <c r="MDN2" s="3553"/>
      <c r="MDO2" s="3553"/>
      <c r="MDP2" s="3553"/>
      <c r="MDQ2" s="3581"/>
      <c r="MDR2" s="3553"/>
      <c r="MDS2" s="3553"/>
      <c r="MDT2" s="3553"/>
      <c r="MDU2" s="3553"/>
      <c r="MDV2" s="3553"/>
      <c r="MDW2" s="3553"/>
      <c r="MDX2" s="3553"/>
      <c r="MDY2" s="3553"/>
      <c r="MDZ2" s="3553"/>
      <c r="MEA2" s="3553"/>
      <c r="MEB2" s="3553"/>
      <c r="MEC2" s="3553"/>
      <c r="MED2" s="3553"/>
      <c r="MEE2" s="3553"/>
      <c r="MEF2" s="3553"/>
      <c r="MEG2" s="3553"/>
      <c r="MEH2" s="3581"/>
      <c r="MEI2" s="3553"/>
      <c r="MEJ2" s="3553"/>
      <c r="MEK2" s="3553"/>
      <c r="MEL2" s="3553"/>
      <c r="MEM2" s="3553"/>
      <c r="MEN2" s="3553"/>
      <c r="MEO2" s="3553"/>
      <c r="MEP2" s="3553"/>
      <c r="MEQ2" s="3553"/>
      <c r="MER2" s="3553"/>
      <c r="MES2" s="3553"/>
      <c r="MET2" s="3553"/>
      <c r="MEU2" s="3553"/>
      <c r="MEV2" s="3553"/>
      <c r="MEW2" s="3553"/>
      <c r="MEX2" s="3553"/>
      <c r="MEY2" s="3581"/>
      <c r="MEZ2" s="3553"/>
      <c r="MFA2" s="3553"/>
      <c r="MFB2" s="3553"/>
      <c r="MFC2" s="3553"/>
      <c r="MFD2" s="3553"/>
      <c r="MFE2" s="3553"/>
      <c r="MFF2" s="3553"/>
      <c r="MFG2" s="3553"/>
      <c r="MFH2" s="3553"/>
      <c r="MFI2" s="3553"/>
      <c r="MFJ2" s="3553"/>
      <c r="MFK2" s="3553"/>
      <c r="MFL2" s="3553"/>
      <c r="MFM2" s="3553"/>
      <c r="MFN2" s="3553"/>
      <c r="MFO2" s="3553"/>
      <c r="MFP2" s="3581"/>
      <c r="MFQ2" s="3553"/>
      <c r="MFR2" s="3553"/>
      <c r="MFS2" s="3553"/>
      <c r="MFT2" s="3553"/>
      <c r="MFU2" s="3553"/>
      <c r="MFV2" s="3553"/>
      <c r="MFW2" s="3553"/>
      <c r="MFX2" s="3553"/>
      <c r="MFY2" s="3553"/>
      <c r="MFZ2" s="3553"/>
      <c r="MGA2" s="3553"/>
      <c r="MGB2" s="3553"/>
      <c r="MGC2" s="3553"/>
      <c r="MGD2" s="3553"/>
      <c r="MGE2" s="3553"/>
      <c r="MGF2" s="3553"/>
      <c r="MGG2" s="3581"/>
      <c r="MGH2" s="3553"/>
      <c r="MGI2" s="3553"/>
      <c r="MGJ2" s="3553"/>
      <c r="MGK2" s="3553"/>
      <c r="MGL2" s="3553"/>
      <c r="MGM2" s="3553"/>
      <c r="MGN2" s="3553"/>
      <c r="MGO2" s="3553"/>
      <c r="MGP2" s="3553"/>
      <c r="MGQ2" s="3553"/>
      <c r="MGR2" s="3553"/>
      <c r="MGS2" s="3553"/>
      <c r="MGT2" s="3553"/>
      <c r="MGU2" s="3553"/>
      <c r="MGV2" s="3553"/>
      <c r="MGW2" s="3553"/>
      <c r="MGX2" s="3581"/>
      <c r="MGY2" s="3553"/>
      <c r="MGZ2" s="3553"/>
      <c r="MHA2" s="3553"/>
      <c r="MHB2" s="3553"/>
      <c r="MHC2" s="3553"/>
      <c r="MHD2" s="3553"/>
      <c r="MHE2" s="3553"/>
      <c r="MHF2" s="3553"/>
      <c r="MHG2" s="3553"/>
      <c r="MHH2" s="3553"/>
      <c r="MHI2" s="3553"/>
      <c r="MHJ2" s="3553"/>
      <c r="MHK2" s="3553"/>
      <c r="MHL2" s="3553"/>
      <c r="MHM2" s="3553"/>
      <c r="MHN2" s="3553"/>
      <c r="MHO2" s="3581"/>
      <c r="MHP2" s="3553"/>
      <c r="MHQ2" s="3553"/>
      <c r="MHR2" s="3553"/>
      <c r="MHS2" s="3553"/>
      <c r="MHT2" s="3553"/>
      <c r="MHU2" s="3553"/>
      <c r="MHV2" s="3553"/>
      <c r="MHW2" s="3553"/>
      <c r="MHX2" s="3553"/>
      <c r="MHY2" s="3553"/>
      <c r="MHZ2" s="3553"/>
      <c r="MIA2" s="3553"/>
      <c r="MIB2" s="3553"/>
      <c r="MIC2" s="3553"/>
      <c r="MID2" s="3553"/>
      <c r="MIE2" s="3553"/>
      <c r="MIF2" s="3581"/>
      <c r="MIG2" s="3553"/>
      <c r="MIH2" s="3553"/>
      <c r="MII2" s="3553"/>
      <c r="MIJ2" s="3553"/>
      <c r="MIK2" s="3553"/>
      <c r="MIL2" s="3553"/>
      <c r="MIM2" s="3553"/>
      <c r="MIN2" s="3553"/>
      <c r="MIO2" s="3553"/>
      <c r="MIP2" s="3553"/>
      <c r="MIQ2" s="3553"/>
      <c r="MIR2" s="3553"/>
      <c r="MIS2" s="3553"/>
      <c r="MIT2" s="3553"/>
      <c r="MIU2" s="3553"/>
      <c r="MIV2" s="3553"/>
      <c r="MIW2" s="3581"/>
      <c r="MIX2" s="3553"/>
      <c r="MIY2" s="3553"/>
      <c r="MIZ2" s="3553"/>
      <c r="MJA2" s="3553"/>
      <c r="MJB2" s="3553"/>
      <c r="MJC2" s="3553"/>
      <c r="MJD2" s="3553"/>
      <c r="MJE2" s="3553"/>
      <c r="MJF2" s="3553"/>
      <c r="MJG2" s="3553"/>
      <c r="MJH2" s="3553"/>
      <c r="MJI2" s="3553"/>
      <c r="MJJ2" s="3553"/>
      <c r="MJK2" s="3553"/>
      <c r="MJL2" s="3553"/>
      <c r="MJM2" s="3553"/>
      <c r="MJN2" s="3581"/>
      <c r="MJO2" s="3553"/>
      <c r="MJP2" s="3553"/>
      <c r="MJQ2" s="3553"/>
      <c r="MJR2" s="3553"/>
      <c r="MJS2" s="3553"/>
      <c r="MJT2" s="3553"/>
      <c r="MJU2" s="3553"/>
      <c r="MJV2" s="3553"/>
      <c r="MJW2" s="3553"/>
      <c r="MJX2" s="3553"/>
      <c r="MJY2" s="3553"/>
      <c r="MJZ2" s="3553"/>
      <c r="MKA2" s="3553"/>
      <c r="MKB2" s="3553"/>
      <c r="MKC2" s="3553"/>
      <c r="MKD2" s="3553"/>
      <c r="MKE2" s="3581"/>
      <c r="MKF2" s="3553"/>
      <c r="MKG2" s="3553"/>
      <c r="MKH2" s="3553"/>
      <c r="MKI2" s="3553"/>
      <c r="MKJ2" s="3553"/>
      <c r="MKK2" s="3553"/>
      <c r="MKL2" s="3553"/>
      <c r="MKM2" s="3553"/>
      <c r="MKN2" s="3553"/>
      <c r="MKO2" s="3553"/>
      <c r="MKP2" s="3553"/>
      <c r="MKQ2" s="3553"/>
      <c r="MKR2" s="3553"/>
      <c r="MKS2" s="3553"/>
      <c r="MKT2" s="3553"/>
      <c r="MKU2" s="3553"/>
      <c r="MKV2" s="3581"/>
      <c r="MKW2" s="3553"/>
      <c r="MKX2" s="3553"/>
      <c r="MKY2" s="3553"/>
      <c r="MKZ2" s="3553"/>
      <c r="MLA2" s="3553"/>
      <c r="MLB2" s="3553"/>
      <c r="MLC2" s="3553"/>
      <c r="MLD2" s="3553"/>
      <c r="MLE2" s="3553"/>
      <c r="MLF2" s="3553"/>
      <c r="MLG2" s="3553"/>
      <c r="MLH2" s="3553"/>
      <c r="MLI2" s="3553"/>
      <c r="MLJ2" s="3553"/>
      <c r="MLK2" s="3553"/>
      <c r="MLL2" s="3553"/>
      <c r="MLM2" s="3581"/>
      <c r="MLN2" s="3553"/>
      <c r="MLO2" s="3553"/>
      <c r="MLP2" s="3553"/>
      <c r="MLQ2" s="3553"/>
      <c r="MLR2" s="3553"/>
      <c r="MLS2" s="3553"/>
      <c r="MLT2" s="3553"/>
      <c r="MLU2" s="3553"/>
      <c r="MLV2" s="3553"/>
      <c r="MLW2" s="3553"/>
      <c r="MLX2" s="3553"/>
      <c r="MLY2" s="3553"/>
      <c r="MLZ2" s="3553"/>
      <c r="MMA2" s="3553"/>
      <c r="MMB2" s="3553"/>
      <c r="MMC2" s="3553"/>
      <c r="MMD2" s="3581"/>
      <c r="MME2" s="3553"/>
      <c r="MMF2" s="3553"/>
      <c r="MMG2" s="3553"/>
      <c r="MMH2" s="3553"/>
      <c r="MMI2" s="3553"/>
      <c r="MMJ2" s="3553"/>
      <c r="MMK2" s="3553"/>
      <c r="MML2" s="3553"/>
      <c r="MMM2" s="3553"/>
      <c r="MMN2" s="3553"/>
      <c r="MMO2" s="3553"/>
      <c r="MMP2" s="3553"/>
      <c r="MMQ2" s="3553"/>
      <c r="MMR2" s="3553"/>
      <c r="MMS2" s="3553"/>
      <c r="MMT2" s="3553"/>
      <c r="MMU2" s="3581"/>
      <c r="MMV2" s="3553"/>
      <c r="MMW2" s="3553"/>
      <c r="MMX2" s="3553"/>
      <c r="MMY2" s="3553"/>
      <c r="MMZ2" s="3553"/>
      <c r="MNA2" s="3553"/>
      <c r="MNB2" s="3553"/>
      <c r="MNC2" s="3553"/>
      <c r="MND2" s="3553"/>
      <c r="MNE2" s="3553"/>
      <c r="MNF2" s="3553"/>
      <c r="MNG2" s="3553"/>
      <c r="MNH2" s="3553"/>
      <c r="MNI2" s="3553"/>
      <c r="MNJ2" s="3553"/>
      <c r="MNK2" s="3553"/>
      <c r="MNL2" s="3581"/>
      <c r="MNM2" s="3553"/>
      <c r="MNN2" s="3553"/>
      <c r="MNO2" s="3553"/>
      <c r="MNP2" s="3553"/>
      <c r="MNQ2" s="3553"/>
      <c r="MNR2" s="3553"/>
      <c r="MNS2" s="3553"/>
      <c r="MNT2" s="3553"/>
      <c r="MNU2" s="3553"/>
      <c r="MNV2" s="3553"/>
      <c r="MNW2" s="3553"/>
      <c r="MNX2" s="3553"/>
      <c r="MNY2" s="3553"/>
      <c r="MNZ2" s="3553"/>
      <c r="MOA2" s="3553"/>
      <c r="MOB2" s="3553"/>
      <c r="MOC2" s="3581"/>
      <c r="MOD2" s="3553"/>
      <c r="MOE2" s="3553"/>
      <c r="MOF2" s="3553"/>
      <c r="MOG2" s="3553"/>
      <c r="MOH2" s="3553"/>
      <c r="MOI2" s="3553"/>
      <c r="MOJ2" s="3553"/>
      <c r="MOK2" s="3553"/>
      <c r="MOL2" s="3553"/>
      <c r="MOM2" s="3553"/>
      <c r="MON2" s="3553"/>
      <c r="MOO2" s="3553"/>
      <c r="MOP2" s="3553"/>
      <c r="MOQ2" s="3553"/>
      <c r="MOR2" s="3553"/>
      <c r="MOS2" s="3553"/>
      <c r="MOT2" s="3581"/>
      <c r="MOU2" s="3553"/>
      <c r="MOV2" s="3553"/>
      <c r="MOW2" s="3553"/>
      <c r="MOX2" s="3553"/>
      <c r="MOY2" s="3553"/>
      <c r="MOZ2" s="3553"/>
      <c r="MPA2" s="3553"/>
      <c r="MPB2" s="3553"/>
      <c r="MPC2" s="3553"/>
      <c r="MPD2" s="3553"/>
      <c r="MPE2" s="3553"/>
      <c r="MPF2" s="3553"/>
      <c r="MPG2" s="3553"/>
      <c r="MPH2" s="3553"/>
      <c r="MPI2" s="3553"/>
      <c r="MPJ2" s="3553"/>
      <c r="MPK2" s="3581"/>
      <c r="MPL2" s="3553"/>
      <c r="MPM2" s="3553"/>
      <c r="MPN2" s="3553"/>
      <c r="MPO2" s="3553"/>
      <c r="MPP2" s="3553"/>
      <c r="MPQ2" s="3553"/>
      <c r="MPR2" s="3553"/>
      <c r="MPS2" s="3553"/>
      <c r="MPT2" s="3553"/>
      <c r="MPU2" s="3553"/>
      <c r="MPV2" s="3553"/>
      <c r="MPW2" s="3553"/>
      <c r="MPX2" s="3553"/>
      <c r="MPY2" s="3553"/>
      <c r="MPZ2" s="3553"/>
      <c r="MQA2" s="3553"/>
      <c r="MQB2" s="3581"/>
      <c r="MQC2" s="3553"/>
      <c r="MQD2" s="3553"/>
      <c r="MQE2" s="3553"/>
      <c r="MQF2" s="3553"/>
      <c r="MQG2" s="3553"/>
      <c r="MQH2" s="3553"/>
      <c r="MQI2" s="3553"/>
      <c r="MQJ2" s="3553"/>
      <c r="MQK2" s="3553"/>
      <c r="MQL2" s="3553"/>
      <c r="MQM2" s="3553"/>
      <c r="MQN2" s="3553"/>
      <c r="MQO2" s="3553"/>
      <c r="MQP2" s="3553"/>
      <c r="MQQ2" s="3553"/>
      <c r="MQR2" s="3553"/>
      <c r="MQS2" s="3581"/>
      <c r="MQT2" s="3553"/>
      <c r="MQU2" s="3553"/>
      <c r="MQV2" s="3553"/>
      <c r="MQW2" s="3553"/>
      <c r="MQX2" s="3553"/>
      <c r="MQY2" s="3553"/>
      <c r="MQZ2" s="3553"/>
      <c r="MRA2" s="3553"/>
      <c r="MRB2" s="3553"/>
      <c r="MRC2" s="3553"/>
      <c r="MRD2" s="3553"/>
      <c r="MRE2" s="3553"/>
      <c r="MRF2" s="3553"/>
      <c r="MRG2" s="3553"/>
      <c r="MRH2" s="3553"/>
      <c r="MRI2" s="3553"/>
      <c r="MRJ2" s="3581"/>
      <c r="MRK2" s="3553"/>
      <c r="MRL2" s="3553"/>
      <c r="MRM2" s="3553"/>
      <c r="MRN2" s="3553"/>
      <c r="MRO2" s="3553"/>
      <c r="MRP2" s="3553"/>
      <c r="MRQ2" s="3553"/>
      <c r="MRR2" s="3553"/>
      <c r="MRS2" s="3553"/>
      <c r="MRT2" s="3553"/>
      <c r="MRU2" s="3553"/>
      <c r="MRV2" s="3553"/>
      <c r="MRW2" s="3553"/>
      <c r="MRX2" s="3553"/>
      <c r="MRY2" s="3553"/>
      <c r="MRZ2" s="3553"/>
      <c r="MSA2" s="3581"/>
      <c r="MSB2" s="3553"/>
      <c r="MSC2" s="3553"/>
      <c r="MSD2" s="3553"/>
      <c r="MSE2" s="3553"/>
      <c r="MSF2" s="3553"/>
      <c r="MSG2" s="3553"/>
      <c r="MSH2" s="3553"/>
      <c r="MSI2" s="3553"/>
      <c r="MSJ2" s="3553"/>
      <c r="MSK2" s="3553"/>
      <c r="MSL2" s="3553"/>
      <c r="MSM2" s="3553"/>
      <c r="MSN2" s="3553"/>
      <c r="MSO2" s="3553"/>
      <c r="MSP2" s="3553"/>
      <c r="MSQ2" s="3553"/>
      <c r="MSR2" s="3581"/>
      <c r="MSS2" s="3553"/>
      <c r="MST2" s="3553"/>
      <c r="MSU2" s="3553"/>
      <c r="MSV2" s="3553"/>
      <c r="MSW2" s="3553"/>
      <c r="MSX2" s="3553"/>
      <c r="MSY2" s="3553"/>
      <c r="MSZ2" s="3553"/>
      <c r="MTA2" s="3553"/>
      <c r="MTB2" s="3553"/>
      <c r="MTC2" s="3553"/>
      <c r="MTD2" s="3553"/>
      <c r="MTE2" s="3553"/>
      <c r="MTF2" s="3553"/>
      <c r="MTG2" s="3553"/>
      <c r="MTH2" s="3553"/>
      <c r="MTI2" s="3581"/>
      <c r="MTJ2" s="3553"/>
      <c r="MTK2" s="3553"/>
      <c r="MTL2" s="3553"/>
      <c r="MTM2" s="3553"/>
      <c r="MTN2" s="3553"/>
      <c r="MTO2" s="3553"/>
      <c r="MTP2" s="3553"/>
      <c r="MTQ2" s="3553"/>
      <c r="MTR2" s="3553"/>
      <c r="MTS2" s="3553"/>
      <c r="MTT2" s="3553"/>
      <c r="MTU2" s="3553"/>
      <c r="MTV2" s="3553"/>
      <c r="MTW2" s="3553"/>
      <c r="MTX2" s="3553"/>
      <c r="MTY2" s="3553"/>
      <c r="MTZ2" s="3581"/>
      <c r="MUA2" s="3553"/>
      <c r="MUB2" s="3553"/>
      <c r="MUC2" s="3553"/>
      <c r="MUD2" s="3553"/>
      <c r="MUE2" s="3553"/>
      <c r="MUF2" s="3553"/>
      <c r="MUG2" s="3553"/>
      <c r="MUH2" s="3553"/>
      <c r="MUI2" s="3553"/>
      <c r="MUJ2" s="3553"/>
      <c r="MUK2" s="3553"/>
      <c r="MUL2" s="3553"/>
      <c r="MUM2" s="3553"/>
      <c r="MUN2" s="3553"/>
      <c r="MUO2" s="3553"/>
      <c r="MUP2" s="3553"/>
      <c r="MUQ2" s="3581"/>
      <c r="MUR2" s="3553"/>
      <c r="MUS2" s="3553"/>
      <c r="MUT2" s="3553"/>
      <c r="MUU2" s="3553"/>
      <c r="MUV2" s="3553"/>
      <c r="MUW2" s="3553"/>
      <c r="MUX2" s="3553"/>
      <c r="MUY2" s="3553"/>
      <c r="MUZ2" s="3553"/>
      <c r="MVA2" s="3553"/>
      <c r="MVB2" s="3553"/>
      <c r="MVC2" s="3553"/>
      <c r="MVD2" s="3553"/>
      <c r="MVE2" s="3553"/>
      <c r="MVF2" s="3553"/>
      <c r="MVG2" s="3553"/>
      <c r="MVH2" s="3581"/>
      <c r="MVI2" s="3553"/>
      <c r="MVJ2" s="3553"/>
      <c r="MVK2" s="3553"/>
      <c r="MVL2" s="3553"/>
      <c r="MVM2" s="3553"/>
      <c r="MVN2" s="3553"/>
      <c r="MVO2" s="3553"/>
      <c r="MVP2" s="3553"/>
      <c r="MVQ2" s="3553"/>
      <c r="MVR2" s="3553"/>
      <c r="MVS2" s="3553"/>
      <c r="MVT2" s="3553"/>
      <c r="MVU2" s="3553"/>
      <c r="MVV2" s="3553"/>
      <c r="MVW2" s="3553"/>
      <c r="MVX2" s="3553"/>
      <c r="MVY2" s="3581"/>
      <c r="MVZ2" s="3553"/>
      <c r="MWA2" s="3553"/>
      <c r="MWB2" s="3553"/>
      <c r="MWC2" s="3553"/>
      <c r="MWD2" s="3553"/>
      <c r="MWE2" s="3553"/>
      <c r="MWF2" s="3553"/>
      <c r="MWG2" s="3553"/>
      <c r="MWH2" s="3553"/>
      <c r="MWI2" s="3553"/>
      <c r="MWJ2" s="3553"/>
      <c r="MWK2" s="3553"/>
      <c r="MWL2" s="3553"/>
      <c r="MWM2" s="3553"/>
      <c r="MWN2" s="3553"/>
      <c r="MWO2" s="3553"/>
      <c r="MWP2" s="3581"/>
      <c r="MWQ2" s="3553"/>
      <c r="MWR2" s="3553"/>
      <c r="MWS2" s="3553"/>
      <c r="MWT2" s="3553"/>
      <c r="MWU2" s="3553"/>
      <c r="MWV2" s="3553"/>
      <c r="MWW2" s="3553"/>
      <c r="MWX2" s="3553"/>
      <c r="MWY2" s="3553"/>
      <c r="MWZ2" s="3553"/>
      <c r="MXA2" s="3553"/>
      <c r="MXB2" s="3553"/>
      <c r="MXC2" s="3553"/>
      <c r="MXD2" s="3553"/>
      <c r="MXE2" s="3553"/>
      <c r="MXF2" s="3553"/>
      <c r="MXG2" s="3581"/>
      <c r="MXH2" s="3553"/>
      <c r="MXI2" s="3553"/>
      <c r="MXJ2" s="3553"/>
      <c r="MXK2" s="3553"/>
      <c r="MXL2" s="3553"/>
      <c r="MXM2" s="3553"/>
      <c r="MXN2" s="3553"/>
      <c r="MXO2" s="3553"/>
      <c r="MXP2" s="3553"/>
      <c r="MXQ2" s="3553"/>
      <c r="MXR2" s="3553"/>
      <c r="MXS2" s="3553"/>
      <c r="MXT2" s="3553"/>
      <c r="MXU2" s="3553"/>
      <c r="MXV2" s="3553"/>
      <c r="MXW2" s="3553"/>
      <c r="MXX2" s="3581"/>
      <c r="MXY2" s="3553"/>
      <c r="MXZ2" s="3553"/>
      <c r="MYA2" s="3553"/>
      <c r="MYB2" s="3553"/>
      <c r="MYC2" s="3553"/>
      <c r="MYD2" s="3553"/>
      <c r="MYE2" s="3553"/>
      <c r="MYF2" s="3553"/>
      <c r="MYG2" s="3553"/>
      <c r="MYH2" s="3553"/>
      <c r="MYI2" s="3553"/>
      <c r="MYJ2" s="3553"/>
      <c r="MYK2" s="3553"/>
      <c r="MYL2" s="3553"/>
      <c r="MYM2" s="3553"/>
      <c r="MYN2" s="3553"/>
      <c r="MYO2" s="3581"/>
      <c r="MYP2" s="3553"/>
      <c r="MYQ2" s="3553"/>
      <c r="MYR2" s="3553"/>
      <c r="MYS2" s="3553"/>
      <c r="MYT2" s="3553"/>
      <c r="MYU2" s="3553"/>
      <c r="MYV2" s="3553"/>
      <c r="MYW2" s="3553"/>
      <c r="MYX2" s="3553"/>
      <c r="MYY2" s="3553"/>
      <c r="MYZ2" s="3553"/>
      <c r="MZA2" s="3553"/>
      <c r="MZB2" s="3553"/>
      <c r="MZC2" s="3553"/>
      <c r="MZD2" s="3553"/>
      <c r="MZE2" s="3553"/>
      <c r="MZF2" s="3581"/>
      <c r="MZG2" s="3553"/>
      <c r="MZH2" s="3553"/>
      <c r="MZI2" s="3553"/>
      <c r="MZJ2" s="3553"/>
      <c r="MZK2" s="3553"/>
      <c r="MZL2" s="3553"/>
      <c r="MZM2" s="3553"/>
      <c r="MZN2" s="3553"/>
      <c r="MZO2" s="3553"/>
      <c r="MZP2" s="3553"/>
      <c r="MZQ2" s="3553"/>
      <c r="MZR2" s="3553"/>
      <c r="MZS2" s="3553"/>
      <c r="MZT2" s="3553"/>
      <c r="MZU2" s="3553"/>
      <c r="MZV2" s="3553"/>
      <c r="MZW2" s="3581"/>
      <c r="MZX2" s="3553"/>
      <c r="MZY2" s="3553"/>
      <c r="MZZ2" s="3553"/>
      <c r="NAA2" s="3553"/>
      <c r="NAB2" s="3553"/>
      <c r="NAC2" s="3553"/>
      <c r="NAD2" s="3553"/>
      <c r="NAE2" s="3553"/>
      <c r="NAF2" s="3553"/>
      <c r="NAG2" s="3553"/>
      <c r="NAH2" s="3553"/>
      <c r="NAI2" s="3553"/>
      <c r="NAJ2" s="3553"/>
      <c r="NAK2" s="3553"/>
      <c r="NAL2" s="3553"/>
      <c r="NAM2" s="3553"/>
      <c r="NAN2" s="3581"/>
      <c r="NAO2" s="3553"/>
      <c r="NAP2" s="3553"/>
      <c r="NAQ2" s="3553"/>
      <c r="NAR2" s="3553"/>
      <c r="NAS2" s="3553"/>
      <c r="NAT2" s="3553"/>
      <c r="NAU2" s="3553"/>
      <c r="NAV2" s="3553"/>
      <c r="NAW2" s="3553"/>
      <c r="NAX2" s="3553"/>
      <c r="NAY2" s="3553"/>
      <c r="NAZ2" s="3553"/>
      <c r="NBA2" s="3553"/>
      <c r="NBB2" s="3553"/>
      <c r="NBC2" s="3553"/>
      <c r="NBD2" s="3553"/>
      <c r="NBE2" s="3581"/>
      <c r="NBF2" s="3553"/>
      <c r="NBG2" s="3553"/>
      <c r="NBH2" s="3553"/>
      <c r="NBI2" s="3553"/>
      <c r="NBJ2" s="3553"/>
      <c r="NBK2" s="3553"/>
      <c r="NBL2" s="3553"/>
      <c r="NBM2" s="3553"/>
      <c r="NBN2" s="3553"/>
      <c r="NBO2" s="3553"/>
      <c r="NBP2" s="3553"/>
      <c r="NBQ2" s="3553"/>
      <c r="NBR2" s="3553"/>
      <c r="NBS2" s="3553"/>
      <c r="NBT2" s="3553"/>
      <c r="NBU2" s="3553"/>
      <c r="NBV2" s="3581"/>
      <c r="NBW2" s="3553"/>
      <c r="NBX2" s="3553"/>
      <c r="NBY2" s="3553"/>
      <c r="NBZ2" s="3553"/>
      <c r="NCA2" s="3553"/>
      <c r="NCB2" s="3553"/>
      <c r="NCC2" s="3553"/>
      <c r="NCD2" s="3553"/>
      <c r="NCE2" s="3553"/>
      <c r="NCF2" s="3553"/>
      <c r="NCG2" s="3553"/>
      <c r="NCH2" s="3553"/>
      <c r="NCI2" s="3553"/>
      <c r="NCJ2" s="3553"/>
      <c r="NCK2" s="3553"/>
      <c r="NCL2" s="3553"/>
      <c r="NCM2" s="3581"/>
      <c r="NCN2" s="3553"/>
      <c r="NCO2" s="3553"/>
      <c r="NCP2" s="3553"/>
      <c r="NCQ2" s="3553"/>
      <c r="NCR2" s="3553"/>
      <c r="NCS2" s="3553"/>
      <c r="NCT2" s="3553"/>
      <c r="NCU2" s="3553"/>
      <c r="NCV2" s="3553"/>
      <c r="NCW2" s="3553"/>
      <c r="NCX2" s="3553"/>
      <c r="NCY2" s="3553"/>
      <c r="NCZ2" s="3553"/>
      <c r="NDA2" s="3553"/>
      <c r="NDB2" s="3553"/>
      <c r="NDC2" s="3553"/>
      <c r="NDD2" s="3581"/>
      <c r="NDE2" s="3553"/>
      <c r="NDF2" s="3553"/>
      <c r="NDG2" s="3553"/>
      <c r="NDH2" s="3553"/>
      <c r="NDI2" s="3553"/>
      <c r="NDJ2" s="3553"/>
      <c r="NDK2" s="3553"/>
      <c r="NDL2" s="3553"/>
      <c r="NDM2" s="3553"/>
      <c r="NDN2" s="3553"/>
      <c r="NDO2" s="3553"/>
      <c r="NDP2" s="3553"/>
      <c r="NDQ2" s="3553"/>
      <c r="NDR2" s="3553"/>
      <c r="NDS2" s="3553"/>
      <c r="NDT2" s="3553"/>
      <c r="NDU2" s="3581"/>
      <c r="NDV2" s="3553"/>
      <c r="NDW2" s="3553"/>
      <c r="NDX2" s="3553"/>
      <c r="NDY2" s="3553"/>
      <c r="NDZ2" s="3553"/>
      <c r="NEA2" s="3553"/>
      <c r="NEB2" s="3553"/>
      <c r="NEC2" s="3553"/>
      <c r="NED2" s="3553"/>
      <c r="NEE2" s="3553"/>
      <c r="NEF2" s="3553"/>
      <c r="NEG2" s="3553"/>
      <c r="NEH2" s="3553"/>
      <c r="NEI2" s="3553"/>
      <c r="NEJ2" s="3553"/>
      <c r="NEK2" s="3553"/>
      <c r="NEL2" s="3581"/>
      <c r="NEM2" s="3553"/>
      <c r="NEN2" s="3553"/>
      <c r="NEO2" s="3553"/>
      <c r="NEP2" s="3553"/>
      <c r="NEQ2" s="3553"/>
      <c r="NER2" s="3553"/>
      <c r="NES2" s="3553"/>
      <c r="NET2" s="3553"/>
      <c r="NEU2" s="3553"/>
      <c r="NEV2" s="3553"/>
      <c r="NEW2" s="3553"/>
      <c r="NEX2" s="3553"/>
      <c r="NEY2" s="3553"/>
      <c r="NEZ2" s="3553"/>
      <c r="NFA2" s="3553"/>
      <c r="NFB2" s="3553"/>
      <c r="NFC2" s="3581"/>
      <c r="NFD2" s="3553"/>
      <c r="NFE2" s="3553"/>
      <c r="NFF2" s="3553"/>
      <c r="NFG2" s="3553"/>
      <c r="NFH2" s="3553"/>
      <c r="NFI2" s="3553"/>
      <c r="NFJ2" s="3553"/>
      <c r="NFK2" s="3553"/>
      <c r="NFL2" s="3553"/>
      <c r="NFM2" s="3553"/>
      <c r="NFN2" s="3553"/>
      <c r="NFO2" s="3553"/>
      <c r="NFP2" s="3553"/>
      <c r="NFQ2" s="3553"/>
      <c r="NFR2" s="3553"/>
      <c r="NFS2" s="3553"/>
      <c r="NFT2" s="3581"/>
      <c r="NFU2" s="3553"/>
      <c r="NFV2" s="3553"/>
      <c r="NFW2" s="3553"/>
      <c r="NFX2" s="3553"/>
      <c r="NFY2" s="3553"/>
      <c r="NFZ2" s="3553"/>
      <c r="NGA2" s="3553"/>
      <c r="NGB2" s="3553"/>
      <c r="NGC2" s="3553"/>
      <c r="NGD2" s="3553"/>
      <c r="NGE2" s="3553"/>
      <c r="NGF2" s="3553"/>
      <c r="NGG2" s="3553"/>
      <c r="NGH2" s="3553"/>
      <c r="NGI2" s="3553"/>
      <c r="NGJ2" s="3553"/>
      <c r="NGK2" s="3581"/>
      <c r="NGL2" s="3553"/>
      <c r="NGM2" s="3553"/>
      <c r="NGN2" s="3553"/>
      <c r="NGO2" s="3553"/>
      <c r="NGP2" s="3553"/>
      <c r="NGQ2" s="3553"/>
      <c r="NGR2" s="3553"/>
      <c r="NGS2" s="3553"/>
      <c r="NGT2" s="3553"/>
      <c r="NGU2" s="3553"/>
      <c r="NGV2" s="3553"/>
      <c r="NGW2" s="3553"/>
      <c r="NGX2" s="3553"/>
      <c r="NGY2" s="3553"/>
      <c r="NGZ2" s="3553"/>
      <c r="NHA2" s="3553"/>
      <c r="NHB2" s="3581"/>
      <c r="NHC2" s="3553"/>
      <c r="NHD2" s="3553"/>
      <c r="NHE2" s="3553"/>
      <c r="NHF2" s="3553"/>
      <c r="NHG2" s="3553"/>
      <c r="NHH2" s="3553"/>
      <c r="NHI2" s="3553"/>
      <c r="NHJ2" s="3553"/>
      <c r="NHK2" s="3553"/>
      <c r="NHL2" s="3553"/>
      <c r="NHM2" s="3553"/>
      <c r="NHN2" s="3553"/>
      <c r="NHO2" s="3553"/>
      <c r="NHP2" s="3553"/>
      <c r="NHQ2" s="3553"/>
      <c r="NHR2" s="3553"/>
      <c r="NHS2" s="3581"/>
      <c r="NHT2" s="3553"/>
      <c r="NHU2" s="3553"/>
      <c r="NHV2" s="3553"/>
      <c r="NHW2" s="3553"/>
      <c r="NHX2" s="3553"/>
      <c r="NHY2" s="3553"/>
      <c r="NHZ2" s="3553"/>
      <c r="NIA2" s="3553"/>
      <c r="NIB2" s="3553"/>
      <c r="NIC2" s="3553"/>
      <c r="NID2" s="3553"/>
      <c r="NIE2" s="3553"/>
      <c r="NIF2" s="3553"/>
      <c r="NIG2" s="3553"/>
      <c r="NIH2" s="3553"/>
      <c r="NII2" s="3553"/>
      <c r="NIJ2" s="3581"/>
      <c r="NIK2" s="3553"/>
      <c r="NIL2" s="3553"/>
      <c r="NIM2" s="3553"/>
      <c r="NIN2" s="3553"/>
      <c r="NIO2" s="3553"/>
      <c r="NIP2" s="3553"/>
      <c r="NIQ2" s="3553"/>
      <c r="NIR2" s="3553"/>
      <c r="NIS2" s="3553"/>
      <c r="NIT2" s="3553"/>
      <c r="NIU2" s="3553"/>
      <c r="NIV2" s="3553"/>
      <c r="NIW2" s="3553"/>
      <c r="NIX2" s="3553"/>
      <c r="NIY2" s="3553"/>
      <c r="NIZ2" s="3553"/>
      <c r="NJA2" s="3581"/>
      <c r="NJB2" s="3553"/>
      <c r="NJC2" s="3553"/>
      <c r="NJD2" s="3553"/>
      <c r="NJE2" s="3553"/>
      <c r="NJF2" s="3553"/>
      <c r="NJG2" s="3553"/>
      <c r="NJH2" s="3553"/>
      <c r="NJI2" s="3553"/>
      <c r="NJJ2" s="3553"/>
      <c r="NJK2" s="3553"/>
      <c r="NJL2" s="3553"/>
      <c r="NJM2" s="3553"/>
      <c r="NJN2" s="3553"/>
      <c r="NJO2" s="3553"/>
      <c r="NJP2" s="3553"/>
      <c r="NJQ2" s="3553"/>
      <c r="NJR2" s="3581"/>
      <c r="NJS2" s="3553"/>
      <c r="NJT2" s="3553"/>
      <c r="NJU2" s="3553"/>
      <c r="NJV2" s="3553"/>
      <c r="NJW2" s="3553"/>
      <c r="NJX2" s="3553"/>
      <c r="NJY2" s="3553"/>
      <c r="NJZ2" s="3553"/>
      <c r="NKA2" s="3553"/>
      <c r="NKB2" s="3553"/>
      <c r="NKC2" s="3553"/>
      <c r="NKD2" s="3553"/>
      <c r="NKE2" s="3553"/>
      <c r="NKF2" s="3553"/>
      <c r="NKG2" s="3553"/>
      <c r="NKH2" s="3553"/>
      <c r="NKI2" s="3581"/>
      <c r="NKJ2" s="3553"/>
      <c r="NKK2" s="3553"/>
      <c r="NKL2" s="3553"/>
      <c r="NKM2" s="3553"/>
      <c r="NKN2" s="3553"/>
      <c r="NKO2" s="3553"/>
      <c r="NKP2" s="3553"/>
      <c r="NKQ2" s="3553"/>
      <c r="NKR2" s="3553"/>
      <c r="NKS2" s="3553"/>
      <c r="NKT2" s="3553"/>
      <c r="NKU2" s="3553"/>
      <c r="NKV2" s="3553"/>
      <c r="NKW2" s="3553"/>
      <c r="NKX2" s="3553"/>
      <c r="NKY2" s="3553"/>
      <c r="NKZ2" s="3581"/>
      <c r="NLA2" s="3553"/>
      <c r="NLB2" s="3553"/>
      <c r="NLC2" s="3553"/>
      <c r="NLD2" s="3553"/>
      <c r="NLE2" s="3553"/>
      <c r="NLF2" s="3553"/>
      <c r="NLG2" s="3553"/>
      <c r="NLH2" s="3553"/>
      <c r="NLI2" s="3553"/>
      <c r="NLJ2" s="3553"/>
      <c r="NLK2" s="3553"/>
      <c r="NLL2" s="3553"/>
      <c r="NLM2" s="3553"/>
      <c r="NLN2" s="3553"/>
      <c r="NLO2" s="3553"/>
      <c r="NLP2" s="3553"/>
      <c r="NLQ2" s="3581"/>
      <c r="NLR2" s="3553"/>
      <c r="NLS2" s="3553"/>
      <c r="NLT2" s="3553"/>
      <c r="NLU2" s="3553"/>
      <c r="NLV2" s="3553"/>
      <c r="NLW2" s="3553"/>
      <c r="NLX2" s="3553"/>
      <c r="NLY2" s="3553"/>
      <c r="NLZ2" s="3553"/>
      <c r="NMA2" s="3553"/>
      <c r="NMB2" s="3553"/>
      <c r="NMC2" s="3553"/>
      <c r="NMD2" s="3553"/>
      <c r="NME2" s="3553"/>
      <c r="NMF2" s="3553"/>
      <c r="NMG2" s="3553"/>
      <c r="NMH2" s="3581"/>
      <c r="NMI2" s="3553"/>
      <c r="NMJ2" s="3553"/>
      <c r="NMK2" s="3553"/>
      <c r="NML2" s="3553"/>
      <c r="NMM2" s="3553"/>
      <c r="NMN2" s="3553"/>
      <c r="NMO2" s="3553"/>
      <c r="NMP2" s="3553"/>
      <c r="NMQ2" s="3553"/>
      <c r="NMR2" s="3553"/>
      <c r="NMS2" s="3553"/>
      <c r="NMT2" s="3553"/>
      <c r="NMU2" s="3553"/>
      <c r="NMV2" s="3553"/>
      <c r="NMW2" s="3553"/>
      <c r="NMX2" s="3553"/>
      <c r="NMY2" s="3581"/>
      <c r="NMZ2" s="3553"/>
      <c r="NNA2" s="3553"/>
      <c r="NNB2" s="3553"/>
      <c r="NNC2" s="3553"/>
      <c r="NND2" s="3553"/>
      <c r="NNE2" s="3553"/>
      <c r="NNF2" s="3553"/>
      <c r="NNG2" s="3553"/>
      <c r="NNH2" s="3553"/>
      <c r="NNI2" s="3553"/>
      <c r="NNJ2" s="3553"/>
      <c r="NNK2" s="3553"/>
      <c r="NNL2" s="3553"/>
      <c r="NNM2" s="3553"/>
      <c r="NNN2" s="3553"/>
      <c r="NNO2" s="3553"/>
      <c r="NNP2" s="3581"/>
      <c r="NNQ2" s="3553"/>
      <c r="NNR2" s="3553"/>
      <c r="NNS2" s="3553"/>
      <c r="NNT2" s="3553"/>
      <c r="NNU2" s="3553"/>
      <c r="NNV2" s="3553"/>
      <c r="NNW2" s="3553"/>
      <c r="NNX2" s="3553"/>
      <c r="NNY2" s="3553"/>
      <c r="NNZ2" s="3553"/>
      <c r="NOA2" s="3553"/>
      <c r="NOB2" s="3553"/>
      <c r="NOC2" s="3553"/>
      <c r="NOD2" s="3553"/>
      <c r="NOE2" s="3553"/>
      <c r="NOF2" s="3553"/>
      <c r="NOG2" s="3581"/>
      <c r="NOH2" s="3553"/>
      <c r="NOI2" s="3553"/>
      <c r="NOJ2" s="3553"/>
      <c r="NOK2" s="3553"/>
      <c r="NOL2" s="3553"/>
      <c r="NOM2" s="3553"/>
      <c r="NON2" s="3553"/>
      <c r="NOO2" s="3553"/>
      <c r="NOP2" s="3553"/>
      <c r="NOQ2" s="3553"/>
      <c r="NOR2" s="3553"/>
      <c r="NOS2" s="3553"/>
      <c r="NOT2" s="3553"/>
      <c r="NOU2" s="3553"/>
      <c r="NOV2" s="3553"/>
      <c r="NOW2" s="3553"/>
      <c r="NOX2" s="3581"/>
      <c r="NOY2" s="3553"/>
      <c r="NOZ2" s="3553"/>
      <c r="NPA2" s="3553"/>
      <c r="NPB2" s="3553"/>
      <c r="NPC2" s="3553"/>
      <c r="NPD2" s="3553"/>
      <c r="NPE2" s="3553"/>
      <c r="NPF2" s="3553"/>
      <c r="NPG2" s="3553"/>
      <c r="NPH2" s="3553"/>
      <c r="NPI2" s="3553"/>
      <c r="NPJ2" s="3553"/>
      <c r="NPK2" s="3553"/>
      <c r="NPL2" s="3553"/>
      <c r="NPM2" s="3553"/>
      <c r="NPN2" s="3553"/>
      <c r="NPO2" s="3581"/>
      <c r="NPP2" s="3553"/>
      <c r="NPQ2" s="3553"/>
      <c r="NPR2" s="3553"/>
      <c r="NPS2" s="3553"/>
      <c r="NPT2" s="3553"/>
      <c r="NPU2" s="3553"/>
      <c r="NPV2" s="3553"/>
      <c r="NPW2" s="3553"/>
      <c r="NPX2" s="3553"/>
      <c r="NPY2" s="3553"/>
      <c r="NPZ2" s="3553"/>
      <c r="NQA2" s="3553"/>
      <c r="NQB2" s="3553"/>
      <c r="NQC2" s="3553"/>
      <c r="NQD2" s="3553"/>
      <c r="NQE2" s="3553"/>
      <c r="NQF2" s="3581"/>
      <c r="NQG2" s="3553"/>
      <c r="NQH2" s="3553"/>
      <c r="NQI2" s="3553"/>
      <c r="NQJ2" s="3553"/>
      <c r="NQK2" s="3553"/>
      <c r="NQL2" s="3553"/>
      <c r="NQM2" s="3553"/>
      <c r="NQN2" s="3553"/>
      <c r="NQO2" s="3553"/>
      <c r="NQP2" s="3553"/>
      <c r="NQQ2" s="3553"/>
      <c r="NQR2" s="3553"/>
      <c r="NQS2" s="3553"/>
      <c r="NQT2" s="3553"/>
      <c r="NQU2" s="3553"/>
      <c r="NQV2" s="3553"/>
      <c r="NQW2" s="3581"/>
      <c r="NQX2" s="3553"/>
      <c r="NQY2" s="3553"/>
      <c r="NQZ2" s="3553"/>
      <c r="NRA2" s="3553"/>
      <c r="NRB2" s="3553"/>
      <c r="NRC2" s="3553"/>
      <c r="NRD2" s="3553"/>
      <c r="NRE2" s="3553"/>
      <c r="NRF2" s="3553"/>
      <c r="NRG2" s="3553"/>
      <c r="NRH2" s="3553"/>
      <c r="NRI2" s="3553"/>
      <c r="NRJ2" s="3553"/>
      <c r="NRK2" s="3553"/>
      <c r="NRL2" s="3553"/>
      <c r="NRM2" s="3553"/>
      <c r="NRN2" s="3581"/>
      <c r="NRO2" s="3553"/>
      <c r="NRP2" s="3553"/>
      <c r="NRQ2" s="3553"/>
      <c r="NRR2" s="3553"/>
      <c r="NRS2" s="3553"/>
      <c r="NRT2" s="3553"/>
      <c r="NRU2" s="3553"/>
      <c r="NRV2" s="3553"/>
      <c r="NRW2" s="3553"/>
      <c r="NRX2" s="3553"/>
      <c r="NRY2" s="3553"/>
      <c r="NRZ2" s="3553"/>
      <c r="NSA2" s="3553"/>
      <c r="NSB2" s="3553"/>
      <c r="NSC2" s="3553"/>
      <c r="NSD2" s="3553"/>
      <c r="NSE2" s="3581"/>
      <c r="NSF2" s="3553"/>
      <c r="NSG2" s="3553"/>
      <c r="NSH2" s="3553"/>
      <c r="NSI2" s="3553"/>
      <c r="NSJ2" s="3553"/>
      <c r="NSK2" s="3553"/>
      <c r="NSL2" s="3553"/>
      <c r="NSM2" s="3553"/>
      <c r="NSN2" s="3553"/>
      <c r="NSO2" s="3553"/>
      <c r="NSP2" s="3553"/>
      <c r="NSQ2" s="3553"/>
      <c r="NSR2" s="3553"/>
      <c r="NSS2" s="3553"/>
      <c r="NST2" s="3553"/>
      <c r="NSU2" s="3553"/>
      <c r="NSV2" s="3581"/>
      <c r="NSW2" s="3553"/>
      <c r="NSX2" s="3553"/>
      <c r="NSY2" s="3553"/>
      <c r="NSZ2" s="3553"/>
      <c r="NTA2" s="3553"/>
      <c r="NTB2" s="3553"/>
      <c r="NTC2" s="3553"/>
      <c r="NTD2" s="3553"/>
      <c r="NTE2" s="3553"/>
      <c r="NTF2" s="3553"/>
      <c r="NTG2" s="3553"/>
      <c r="NTH2" s="3553"/>
      <c r="NTI2" s="3553"/>
      <c r="NTJ2" s="3553"/>
      <c r="NTK2" s="3553"/>
      <c r="NTL2" s="3553"/>
      <c r="NTM2" s="3581"/>
      <c r="NTN2" s="3553"/>
      <c r="NTO2" s="3553"/>
      <c r="NTP2" s="3553"/>
      <c r="NTQ2" s="3553"/>
      <c r="NTR2" s="3553"/>
      <c r="NTS2" s="3553"/>
      <c r="NTT2" s="3553"/>
      <c r="NTU2" s="3553"/>
      <c r="NTV2" s="3553"/>
      <c r="NTW2" s="3553"/>
      <c r="NTX2" s="3553"/>
      <c r="NTY2" s="3553"/>
      <c r="NTZ2" s="3553"/>
      <c r="NUA2" s="3553"/>
      <c r="NUB2" s="3553"/>
      <c r="NUC2" s="3553"/>
      <c r="NUD2" s="3581"/>
      <c r="NUE2" s="3553"/>
      <c r="NUF2" s="3553"/>
      <c r="NUG2" s="3553"/>
      <c r="NUH2" s="3553"/>
      <c r="NUI2" s="3553"/>
      <c r="NUJ2" s="3553"/>
      <c r="NUK2" s="3553"/>
      <c r="NUL2" s="3553"/>
      <c r="NUM2" s="3553"/>
      <c r="NUN2" s="3553"/>
      <c r="NUO2" s="3553"/>
      <c r="NUP2" s="3553"/>
      <c r="NUQ2" s="3553"/>
      <c r="NUR2" s="3553"/>
      <c r="NUS2" s="3553"/>
      <c r="NUT2" s="3553"/>
      <c r="NUU2" s="3581"/>
      <c r="NUV2" s="3553"/>
      <c r="NUW2" s="3553"/>
      <c r="NUX2" s="3553"/>
      <c r="NUY2" s="3553"/>
      <c r="NUZ2" s="3553"/>
      <c r="NVA2" s="3553"/>
      <c r="NVB2" s="3553"/>
      <c r="NVC2" s="3553"/>
      <c r="NVD2" s="3553"/>
      <c r="NVE2" s="3553"/>
      <c r="NVF2" s="3553"/>
      <c r="NVG2" s="3553"/>
      <c r="NVH2" s="3553"/>
      <c r="NVI2" s="3553"/>
      <c r="NVJ2" s="3553"/>
      <c r="NVK2" s="3553"/>
      <c r="NVL2" s="3581"/>
      <c r="NVM2" s="3553"/>
      <c r="NVN2" s="3553"/>
      <c r="NVO2" s="3553"/>
      <c r="NVP2" s="3553"/>
      <c r="NVQ2" s="3553"/>
      <c r="NVR2" s="3553"/>
      <c r="NVS2" s="3553"/>
      <c r="NVT2" s="3553"/>
      <c r="NVU2" s="3553"/>
      <c r="NVV2" s="3553"/>
      <c r="NVW2" s="3553"/>
      <c r="NVX2" s="3553"/>
      <c r="NVY2" s="3553"/>
      <c r="NVZ2" s="3553"/>
      <c r="NWA2" s="3553"/>
      <c r="NWB2" s="3553"/>
      <c r="NWC2" s="3581"/>
      <c r="NWD2" s="3553"/>
      <c r="NWE2" s="3553"/>
      <c r="NWF2" s="3553"/>
      <c r="NWG2" s="3553"/>
      <c r="NWH2" s="3553"/>
      <c r="NWI2" s="3553"/>
      <c r="NWJ2" s="3553"/>
      <c r="NWK2" s="3553"/>
      <c r="NWL2" s="3553"/>
      <c r="NWM2" s="3553"/>
      <c r="NWN2" s="3553"/>
      <c r="NWO2" s="3553"/>
      <c r="NWP2" s="3553"/>
      <c r="NWQ2" s="3553"/>
      <c r="NWR2" s="3553"/>
      <c r="NWS2" s="3553"/>
      <c r="NWT2" s="3581"/>
      <c r="NWU2" s="3553"/>
      <c r="NWV2" s="3553"/>
      <c r="NWW2" s="3553"/>
      <c r="NWX2" s="3553"/>
      <c r="NWY2" s="3553"/>
      <c r="NWZ2" s="3553"/>
      <c r="NXA2" s="3553"/>
      <c r="NXB2" s="3553"/>
      <c r="NXC2" s="3553"/>
      <c r="NXD2" s="3553"/>
      <c r="NXE2" s="3553"/>
      <c r="NXF2" s="3553"/>
      <c r="NXG2" s="3553"/>
      <c r="NXH2" s="3553"/>
      <c r="NXI2" s="3553"/>
      <c r="NXJ2" s="3553"/>
      <c r="NXK2" s="3581"/>
      <c r="NXL2" s="3553"/>
      <c r="NXM2" s="3553"/>
      <c r="NXN2" s="3553"/>
      <c r="NXO2" s="3553"/>
      <c r="NXP2" s="3553"/>
      <c r="NXQ2" s="3553"/>
      <c r="NXR2" s="3553"/>
      <c r="NXS2" s="3553"/>
      <c r="NXT2" s="3553"/>
      <c r="NXU2" s="3553"/>
      <c r="NXV2" s="3553"/>
      <c r="NXW2" s="3553"/>
      <c r="NXX2" s="3553"/>
      <c r="NXY2" s="3553"/>
      <c r="NXZ2" s="3553"/>
      <c r="NYA2" s="3553"/>
      <c r="NYB2" s="3581"/>
      <c r="NYC2" s="3553"/>
      <c r="NYD2" s="3553"/>
      <c r="NYE2" s="3553"/>
      <c r="NYF2" s="3553"/>
      <c r="NYG2" s="3553"/>
      <c r="NYH2" s="3553"/>
      <c r="NYI2" s="3553"/>
      <c r="NYJ2" s="3553"/>
      <c r="NYK2" s="3553"/>
      <c r="NYL2" s="3553"/>
      <c r="NYM2" s="3553"/>
      <c r="NYN2" s="3553"/>
      <c r="NYO2" s="3553"/>
      <c r="NYP2" s="3553"/>
      <c r="NYQ2" s="3553"/>
      <c r="NYR2" s="3553"/>
      <c r="NYS2" s="3581"/>
      <c r="NYT2" s="3553"/>
      <c r="NYU2" s="3553"/>
      <c r="NYV2" s="3553"/>
      <c r="NYW2" s="3553"/>
      <c r="NYX2" s="3553"/>
      <c r="NYY2" s="3553"/>
      <c r="NYZ2" s="3553"/>
      <c r="NZA2" s="3553"/>
      <c r="NZB2" s="3553"/>
      <c r="NZC2" s="3553"/>
      <c r="NZD2" s="3553"/>
      <c r="NZE2" s="3553"/>
      <c r="NZF2" s="3553"/>
      <c r="NZG2" s="3553"/>
      <c r="NZH2" s="3553"/>
      <c r="NZI2" s="3553"/>
      <c r="NZJ2" s="3581"/>
      <c r="NZK2" s="3553"/>
      <c r="NZL2" s="3553"/>
      <c r="NZM2" s="3553"/>
      <c r="NZN2" s="3553"/>
      <c r="NZO2" s="3553"/>
      <c r="NZP2" s="3553"/>
      <c r="NZQ2" s="3553"/>
      <c r="NZR2" s="3553"/>
      <c r="NZS2" s="3553"/>
      <c r="NZT2" s="3553"/>
      <c r="NZU2" s="3553"/>
      <c r="NZV2" s="3553"/>
      <c r="NZW2" s="3553"/>
      <c r="NZX2" s="3553"/>
      <c r="NZY2" s="3553"/>
      <c r="NZZ2" s="3553"/>
      <c r="OAA2" s="3581"/>
      <c r="OAB2" s="3553"/>
      <c r="OAC2" s="3553"/>
      <c r="OAD2" s="3553"/>
      <c r="OAE2" s="3553"/>
      <c r="OAF2" s="3553"/>
      <c r="OAG2" s="3553"/>
      <c r="OAH2" s="3553"/>
      <c r="OAI2" s="3553"/>
      <c r="OAJ2" s="3553"/>
      <c r="OAK2" s="3553"/>
      <c r="OAL2" s="3553"/>
      <c r="OAM2" s="3553"/>
      <c r="OAN2" s="3553"/>
      <c r="OAO2" s="3553"/>
      <c r="OAP2" s="3553"/>
      <c r="OAQ2" s="3553"/>
      <c r="OAR2" s="3581"/>
      <c r="OAS2" s="3553"/>
      <c r="OAT2" s="3553"/>
      <c r="OAU2" s="3553"/>
      <c r="OAV2" s="3553"/>
      <c r="OAW2" s="3553"/>
      <c r="OAX2" s="3553"/>
      <c r="OAY2" s="3553"/>
      <c r="OAZ2" s="3553"/>
      <c r="OBA2" s="3553"/>
      <c r="OBB2" s="3553"/>
      <c r="OBC2" s="3553"/>
      <c r="OBD2" s="3553"/>
      <c r="OBE2" s="3553"/>
      <c r="OBF2" s="3553"/>
      <c r="OBG2" s="3553"/>
      <c r="OBH2" s="3553"/>
      <c r="OBI2" s="3581"/>
      <c r="OBJ2" s="3553"/>
      <c r="OBK2" s="3553"/>
      <c r="OBL2" s="3553"/>
      <c r="OBM2" s="3553"/>
      <c r="OBN2" s="3553"/>
      <c r="OBO2" s="3553"/>
      <c r="OBP2" s="3553"/>
      <c r="OBQ2" s="3553"/>
      <c r="OBR2" s="3553"/>
      <c r="OBS2" s="3553"/>
      <c r="OBT2" s="3553"/>
      <c r="OBU2" s="3553"/>
      <c r="OBV2" s="3553"/>
      <c r="OBW2" s="3553"/>
      <c r="OBX2" s="3553"/>
      <c r="OBY2" s="3553"/>
      <c r="OBZ2" s="3581"/>
      <c r="OCA2" s="3553"/>
      <c r="OCB2" s="3553"/>
      <c r="OCC2" s="3553"/>
      <c r="OCD2" s="3553"/>
      <c r="OCE2" s="3553"/>
      <c r="OCF2" s="3553"/>
      <c r="OCG2" s="3553"/>
      <c r="OCH2" s="3553"/>
      <c r="OCI2" s="3553"/>
      <c r="OCJ2" s="3553"/>
      <c r="OCK2" s="3553"/>
      <c r="OCL2" s="3553"/>
      <c r="OCM2" s="3553"/>
      <c r="OCN2" s="3553"/>
      <c r="OCO2" s="3553"/>
      <c r="OCP2" s="3553"/>
      <c r="OCQ2" s="3581"/>
      <c r="OCR2" s="3553"/>
      <c r="OCS2" s="3553"/>
      <c r="OCT2" s="3553"/>
      <c r="OCU2" s="3553"/>
      <c r="OCV2" s="3553"/>
      <c r="OCW2" s="3553"/>
      <c r="OCX2" s="3553"/>
      <c r="OCY2" s="3553"/>
      <c r="OCZ2" s="3553"/>
      <c r="ODA2" s="3553"/>
      <c r="ODB2" s="3553"/>
      <c r="ODC2" s="3553"/>
      <c r="ODD2" s="3553"/>
      <c r="ODE2" s="3553"/>
      <c r="ODF2" s="3553"/>
      <c r="ODG2" s="3553"/>
      <c r="ODH2" s="3581"/>
      <c r="ODI2" s="3553"/>
      <c r="ODJ2" s="3553"/>
      <c r="ODK2" s="3553"/>
      <c r="ODL2" s="3553"/>
      <c r="ODM2" s="3553"/>
      <c r="ODN2" s="3553"/>
      <c r="ODO2" s="3553"/>
      <c r="ODP2" s="3553"/>
      <c r="ODQ2" s="3553"/>
      <c r="ODR2" s="3553"/>
      <c r="ODS2" s="3553"/>
      <c r="ODT2" s="3553"/>
      <c r="ODU2" s="3553"/>
      <c r="ODV2" s="3553"/>
      <c r="ODW2" s="3553"/>
      <c r="ODX2" s="3553"/>
      <c r="ODY2" s="3581"/>
      <c r="ODZ2" s="3553"/>
      <c r="OEA2" s="3553"/>
      <c r="OEB2" s="3553"/>
      <c r="OEC2" s="3553"/>
      <c r="OED2" s="3553"/>
      <c r="OEE2" s="3553"/>
      <c r="OEF2" s="3553"/>
      <c r="OEG2" s="3553"/>
      <c r="OEH2" s="3553"/>
      <c r="OEI2" s="3553"/>
      <c r="OEJ2" s="3553"/>
      <c r="OEK2" s="3553"/>
      <c r="OEL2" s="3553"/>
      <c r="OEM2" s="3553"/>
      <c r="OEN2" s="3553"/>
      <c r="OEO2" s="3553"/>
      <c r="OEP2" s="3581"/>
      <c r="OEQ2" s="3553"/>
      <c r="OER2" s="3553"/>
      <c r="OES2" s="3553"/>
      <c r="OET2" s="3553"/>
      <c r="OEU2" s="3553"/>
      <c r="OEV2" s="3553"/>
      <c r="OEW2" s="3553"/>
      <c r="OEX2" s="3553"/>
      <c r="OEY2" s="3553"/>
      <c r="OEZ2" s="3553"/>
      <c r="OFA2" s="3553"/>
      <c r="OFB2" s="3553"/>
      <c r="OFC2" s="3553"/>
      <c r="OFD2" s="3553"/>
      <c r="OFE2" s="3553"/>
      <c r="OFF2" s="3553"/>
      <c r="OFG2" s="3581"/>
      <c r="OFH2" s="3553"/>
      <c r="OFI2" s="3553"/>
      <c r="OFJ2" s="3553"/>
      <c r="OFK2" s="3553"/>
      <c r="OFL2" s="3553"/>
      <c r="OFM2" s="3553"/>
      <c r="OFN2" s="3553"/>
      <c r="OFO2" s="3553"/>
      <c r="OFP2" s="3553"/>
      <c r="OFQ2" s="3553"/>
      <c r="OFR2" s="3553"/>
      <c r="OFS2" s="3553"/>
      <c r="OFT2" s="3553"/>
      <c r="OFU2" s="3553"/>
      <c r="OFV2" s="3553"/>
      <c r="OFW2" s="3553"/>
      <c r="OFX2" s="3581"/>
      <c r="OFY2" s="3553"/>
      <c r="OFZ2" s="3553"/>
      <c r="OGA2" s="3553"/>
      <c r="OGB2" s="3553"/>
      <c r="OGC2" s="3553"/>
      <c r="OGD2" s="3553"/>
      <c r="OGE2" s="3553"/>
      <c r="OGF2" s="3553"/>
      <c r="OGG2" s="3553"/>
      <c r="OGH2" s="3553"/>
      <c r="OGI2" s="3553"/>
      <c r="OGJ2" s="3553"/>
      <c r="OGK2" s="3553"/>
      <c r="OGL2" s="3553"/>
      <c r="OGM2" s="3553"/>
      <c r="OGN2" s="3553"/>
      <c r="OGO2" s="3581"/>
      <c r="OGP2" s="3553"/>
      <c r="OGQ2" s="3553"/>
      <c r="OGR2" s="3553"/>
      <c r="OGS2" s="3553"/>
      <c r="OGT2" s="3553"/>
      <c r="OGU2" s="3553"/>
      <c r="OGV2" s="3553"/>
      <c r="OGW2" s="3553"/>
      <c r="OGX2" s="3553"/>
      <c r="OGY2" s="3553"/>
      <c r="OGZ2" s="3553"/>
      <c r="OHA2" s="3553"/>
      <c r="OHB2" s="3553"/>
      <c r="OHC2" s="3553"/>
      <c r="OHD2" s="3553"/>
      <c r="OHE2" s="3553"/>
      <c r="OHF2" s="3581"/>
      <c r="OHG2" s="3553"/>
      <c r="OHH2" s="3553"/>
      <c r="OHI2" s="3553"/>
      <c r="OHJ2" s="3553"/>
      <c r="OHK2" s="3553"/>
      <c r="OHL2" s="3553"/>
      <c r="OHM2" s="3553"/>
      <c r="OHN2" s="3553"/>
      <c r="OHO2" s="3553"/>
      <c r="OHP2" s="3553"/>
      <c r="OHQ2" s="3553"/>
      <c r="OHR2" s="3553"/>
      <c r="OHS2" s="3553"/>
      <c r="OHT2" s="3553"/>
      <c r="OHU2" s="3553"/>
      <c r="OHV2" s="3553"/>
      <c r="OHW2" s="3581"/>
      <c r="OHX2" s="3553"/>
      <c r="OHY2" s="3553"/>
      <c r="OHZ2" s="3553"/>
      <c r="OIA2" s="3553"/>
      <c r="OIB2" s="3553"/>
      <c r="OIC2" s="3553"/>
      <c r="OID2" s="3553"/>
      <c r="OIE2" s="3553"/>
      <c r="OIF2" s="3553"/>
      <c r="OIG2" s="3553"/>
      <c r="OIH2" s="3553"/>
      <c r="OII2" s="3553"/>
      <c r="OIJ2" s="3553"/>
      <c r="OIK2" s="3553"/>
      <c r="OIL2" s="3553"/>
      <c r="OIM2" s="3553"/>
      <c r="OIN2" s="3581"/>
      <c r="OIO2" s="3553"/>
      <c r="OIP2" s="3553"/>
      <c r="OIQ2" s="3553"/>
      <c r="OIR2" s="3553"/>
      <c r="OIS2" s="3553"/>
      <c r="OIT2" s="3553"/>
      <c r="OIU2" s="3553"/>
      <c r="OIV2" s="3553"/>
      <c r="OIW2" s="3553"/>
      <c r="OIX2" s="3553"/>
      <c r="OIY2" s="3553"/>
      <c r="OIZ2" s="3553"/>
      <c r="OJA2" s="3553"/>
      <c r="OJB2" s="3553"/>
      <c r="OJC2" s="3553"/>
      <c r="OJD2" s="3553"/>
      <c r="OJE2" s="3581"/>
      <c r="OJF2" s="3553"/>
      <c r="OJG2" s="3553"/>
      <c r="OJH2" s="3553"/>
      <c r="OJI2" s="3553"/>
      <c r="OJJ2" s="3553"/>
      <c r="OJK2" s="3553"/>
      <c r="OJL2" s="3553"/>
      <c r="OJM2" s="3553"/>
      <c r="OJN2" s="3553"/>
      <c r="OJO2" s="3553"/>
      <c r="OJP2" s="3553"/>
      <c r="OJQ2" s="3553"/>
      <c r="OJR2" s="3553"/>
      <c r="OJS2" s="3553"/>
      <c r="OJT2" s="3553"/>
      <c r="OJU2" s="3553"/>
      <c r="OJV2" s="3581"/>
      <c r="OJW2" s="3553"/>
      <c r="OJX2" s="3553"/>
      <c r="OJY2" s="3553"/>
      <c r="OJZ2" s="3553"/>
      <c r="OKA2" s="3553"/>
      <c r="OKB2" s="3553"/>
      <c r="OKC2" s="3553"/>
      <c r="OKD2" s="3553"/>
      <c r="OKE2" s="3553"/>
      <c r="OKF2" s="3553"/>
      <c r="OKG2" s="3553"/>
      <c r="OKH2" s="3553"/>
      <c r="OKI2" s="3553"/>
      <c r="OKJ2" s="3553"/>
      <c r="OKK2" s="3553"/>
      <c r="OKL2" s="3553"/>
      <c r="OKM2" s="3581"/>
      <c r="OKN2" s="3553"/>
      <c r="OKO2" s="3553"/>
      <c r="OKP2" s="3553"/>
      <c r="OKQ2" s="3553"/>
      <c r="OKR2" s="3553"/>
      <c r="OKS2" s="3553"/>
      <c r="OKT2" s="3553"/>
      <c r="OKU2" s="3553"/>
      <c r="OKV2" s="3553"/>
      <c r="OKW2" s="3553"/>
      <c r="OKX2" s="3553"/>
      <c r="OKY2" s="3553"/>
      <c r="OKZ2" s="3553"/>
      <c r="OLA2" s="3553"/>
      <c r="OLB2" s="3553"/>
      <c r="OLC2" s="3553"/>
      <c r="OLD2" s="3581"/>
      <c r="OLE2" s="3553"/>
      <c r="OLF2" s="3553"/>
      <c r="OLG2" s="3553"/>
      <c r="OLH2" s="3553"/>
      <c r="OLI2" s="3553"/>
      <c r="OLJ2" s="3553"/>
      <c r="OLK2" s="3553"/>
      <c r="OLL2" s="3553"/>
      <c r="OLM2" s="3553"/>
      <c r="OLN2" s="3553"/>
      <c r="OLO2" s="3553"/>
      <c r="OLP2" s="3553"/>
      <c r="OLQ2" s="3553"/>
      <c r="OLR2" s="3553"/>
      <c r="OLS2" s="3553"/>
      <c r="OLT2" s="3553"/>
      <c r="OLU2" s="3581"/>
      <c r="OLV2" s="3553"/>
      <c r="OLW2" s="3553"/>
      <c r="OLX2" s="3553"/>
      <c r="OLY2" s="3553"/>
      <c r="OLZ2" s="3553"/>
      <c r="OMA2" s="3553"/>
      <c r="OMB2" s="3553"/>
      <c r="OMC2" s="3553"/>
      <c r="OMD2" s="3553"/>
      <c r="OME2" s="3553"/>
      <c r="OMF2" s="3553"/>
      <c r="OMG2" s="3553"/>
      <c r="OMH2" s="3553"/>
      <c r="OMI2" s="3553"/>
      <c r="OMJ2" s="3553"/>
      <c r="OMK2" s="3553"/>
      <c r="OML2" s="3581"/>
      <c r="OMM2" s="3553"/>
      <c r="OMN2" s="3553"/>
      <c r="OMO2" s="3553"/>
      <c r="OMP2" s="3553"/>
      <c r="OMQ2" s="3553"/>
      <c r="OMR2" s="3553"/>
      <c r="OMS2" s="3553"/>
      <c r="OMT2" s="3553"/>
      <c r="OMU2" s="3553"/>
      <c r="OMV2" s="3553"/>
      <c r="OMW2" s="3553"/>
      <c r="OMX2" s="3553"/>
      <c r="OMY2" s="3553"/>
      <c r="OMZ2" s="3553"/>
      <c r="ONA2" s="3553"/>
      <c r="ONB2" s="3553"/>
      <c r="ONC2" s="3581"/>
      <c r="OND2" s="3553"/>
      <c r="ONE2" s="3553"/>
      <c r="ONF2" s="3553"/>
      <c r="ONG2" s="3553"/>
      <c r="ONH2" s="3553"/>
      <c r="ONI2" s="3553"/>
      <c r="ONJ2" s="3553"/>
      <c r="ONK2" s="3553"/>
      <c r="ONL2" s="3553"/>
      <c r="ONM2" s="3553"/>
      <c r="ONN2" s="3553"/>
      <c r="ONO2" s="3553"/>
      <c r="ONP2" s="3553"/>
      <c r="ONQ2" s="3553"/>
      <c r="ONR2" s="3553"/>
      <c r="ONS2" s="3553"/>
      <c r="ONT2" s="3581"/>
      <c r="ONU2" s="3553"/>
      <c r="ONV2" s="3553"/>
      <c r="ONW2" s="3553"/>
      <c r="ONX2" s="3553"/>
      <c r="ONY2" s="3553"/>
      <c r="ONZ2" s="3553"/>
      <c r="OOA2" s="3553"/>
      <c r="OOB2" s="3553"/>
      <c r="OOC2" s="3553"/>
      <c r="OOD2" s="3553"/>
      <c r="OOE2" s="3553"/>
      <c r="OOF2" s="3553"/>
      <c r="OOG2" s="3553"/>
      <c r="OOH2" s="3553"/>
      <c r="OOI2" s="3553"/>
      <c r="OOJ2" s="3553"/>
      <c r="OOK2" s="3581"/>
      <c r="OOL2" s="3553"/>
      <c r="OOM2" s="3553"/>
      <c r="OON2" s="3553"/>
      <c r="OOO2" s="3553"/>
      <c r="OOP2" s="3553"/>
      <c r="OOQ2" s="3553"/>
      <c r="OOR2" s="3553"/>
      <c r="OOS2" s="3553"/>
      <c r="OOT2" s="3553"/>
      <c r="OOU2" s="3553"/>
      <c r="OOV2" s="3553"/>
      <c r="OOW2" s="3553"/>
      <c r="OOX2" s="3553"/>
      <c r="OOY2" s="3553"/>
      <c r="OOZ2" s="3553"/>
      <c r="OPA2" s="3553"/>
      <c r="OPB2" s="3581"/>
      <c r="OPC2" s="3553"/>
      <c r="OPD2" s="3553"/>
      <c r="OPE2" s="3553"/>
      <c r="OPF2" s="3553"/>
      <c r="OPG2" s="3553"/>
      <c r="OPH2" s="3553"/>
      <c r="OPI2" s="3553"/>
      <c r="OPJ2" s="3553"/>
      <c r="OPK2" s="3553"/>
      <c r="OPL2" s="3553"/>
      <c r="OPM2" s="3553"/>
      <c r="OPN2" s="3553"/>
      <c r="OPO2" s="3553"/>
      <c r="OPP2" s="3553"/>
      <c r="OPQ2" s="3553"/>
      <c r="OPR2" s="3553"/>
      <c r="OPS2" s="3581"/>
      <c r="OPT2" s="3553"/>
      <c r="OPU2" s="3553"/>
      <c r="OPV2" s="3553"/>
      <c r="OPW2" s="3553"/>
      <c r="OPX2" s="3553"/>
      <c r="OPY2" s="3553"/>
      <c r="OPZ2" s="3553"/>
      <c r="OQA2" s="3553"/>
      <c r="OQB2" s="3553"/>
      <c r="OQC2" s="3553"/>
      <c r="OQD2" s="3553"/>
      <c r="OQE2" s="3553"/>
      <c r="OQF2" s="3553"/>
      <c r="OQG2" s="3553"/>
      <c r="OQH2" s="3553"/>
      <c r="OQI2" s="3553"/>
      <c r="OQJ2" s="3581"/>
      <c r="OQK2" s="3553"/>
      <c r="OQL2" s="3553"/>
      <c r="OQM2" s="3553"/>
      <c r="OQN2" s="3553"/>
      <c r="OQO2" s="3553"/>
      <c r="OQP2" s="3553"/>
      <c r="OQQ2" s="3553"/>
      <c r="OQR2" s="3553"/>
      <c r="OQS2" s="3553"/>
      <c r="OQT2" s="3553"/>
      <c r="OQU2" s="3553"/>
      <c r="OQV2" s="3553"/>
      <c r="OQW2" s="3553"/>
      <c r="OQX2" s="3553"/>
      <c r="OQY2" s="3553"/>
      <c r="OQZ2" s="3553"/>
      <c r="ORA2" s="3581"/>
      <c r="ORB2" s="3553"/>
      <c r="ORC2" s="3553"/>
      <c r="ORD2" s="3553"/>
      <c r="ORE2" s="3553"/>
      <c r="ORF2" s="3553"/>
      <c r="ORG2" s="3553"/>
      <c r="ORH2" s="3553"/>
      <c r="ORI2" s="3553"/>
      <c r="ORJ2" s="3553"/>
      <c r="ORK2" s="3553"/>
      <c r="ORL2" s="3553"/>
      <c r="ORM2" s="3553"/>
      <c r="ORN2" s="3553"/>
      <c r="ORO2" s="3553"/>
      <c r="ORP2" s="3553"/>
      <c r="ORQ2" s="3553"/>
      <c r="ORR2" s="3581"/>
      <c r="ORS2" s="3553"/>
      <c r="ORT2" s="3553"/>
      <c r="ORU2" s="3553"/>
      <c r="ORV2" s="3553"/>
      <c r="ORW2" s="3553"/>
      <c r="ORX2" s="3553"/>
      <c r="ORY2" s="3553"/>
      <c r="ORZ2" s="3553"/>
      <c r="OSA2" s="3553"/>
      <c r="OSB2" s="3553"/>
      <c r="OSC2" s="3553"/>
      <c r="OSD2" s="3553"/>
      <c r="OSE2" s="3553"/>
      <c r="OSF2" s="3553"/>
      <c r="OSG2" s="3553"/>
      <c r="OSH2" s="3553"/>
      <c r="OSI2" s="3581"/>
      <c r="OSJ2" s="3553"/>
      <c r="OSK2" s="3553"/>
      <c r="OSL2" s="3553"/>
      <c r="OSM2" s="3553"/>
      <c r="OSN2" s="3553"/>
      <c r="OSO2" s="3553"/>
      <c r="OSP2" s="3553"/>
      <c r="OSQ2" s="3553"/>
      <c r="OSR2" s="3553"/>
      <c r="OSS2" s="3553"/>
      <c r="OST2" s="3553"/>
      <c r="OSU2" s="3553"/>
      <c r="OSV2" s="3553"/>
      <c r="OSW2" s="3553"/>
      <c r="OSX2" s="3553"/>
      <c r="OSY2" s="3553"/>
      <c r="OSZ2" s="3581"/>
      <c r="OTA2" s="3553"/>
      <c r="OTB2" s="3553"/>
      <c r="OTC2" s="3553"/>
      <c r="OTD2" s="3553"/>
      <c r="OTE2" s="3553"/>
      <c r="OTF2" s="3553"/>
      <c r="OTG2" s="3553"/>
      <c r="OTH2" s="3553"/>
      <c r="OTI2" s="3553"/>
      <c r="OTJ2" s="3553"/>
      <c r="OTK2" s="3553"/>
      <c r="OTL2" s="3553"/>
      <c r="OTM2" s="3553"/>
      <c r="OTN2" s="3553"/>
      <c r="OTO2" s="3553"/>
      <c r="OTP2" s="3553"/>
      <c r="OTQ2" s="3581"/>
      <c r="OTR2" s="3553"/>
      <c r="OTS2" s="3553"/>
      <c r="OTT2" s="3553"/>
      <c r="OTU2" s="3553"/>
      <c r="OTV2" s="3553"/>
      <c r="OTW2" s="3553"/>
      <c r="OTX2" s="3553"/>
      <c r="OTY2" s="3553"/>
      <c r="OTZ2" s="3553"/>
      <c r="OUA2" s="3553"/>
      <c r="OUB2" s="3553"/>
      <c r="OUC2" s="3553"/>
      <c r="OUD2" s="3553"/>
      <c r="OUE2" s="3553"/>
      <c r="OUF2" s="3553"/>
      <c r="OUG2" s="3553"/>
      <c r="OUH2" s="3581"/>
      <c r="OUI2" s="3553"/>
      <c r="OUJ2" s="3553"/>
      <c r="OUK2" s="3553"/>
      <c r="OUL2" s="3553"/>
      <c r="OUM2" s="3553"/>
      <c r="OUN2" s="3553"/>
      <c r="OUO2" s="3553"/>
      <c r="OUP2" s="3553"/>
      <c r="OUQ2" s="3553"/>
      <c r="OUR2" s="3553"/>
      <c r="OUS2" s="3553"/>
      <c r="OUT2" s="3553"/>
      <c r="OUU2" s="3553"/>
      <c r="OUV2" s="3553"/>
      <c r="OUW2" s="3553"/>
      <c r="OUX2" s="3553"/>
      <c r="OUY2" s="3581"/>
      <c r="OUZ2" s="3553"/>
      <c r="OVA2" s="3553"/>
      <c r="OVB2" s="3553"/>
      <c r="OVC2" s="3553"/>
      <c r="OVD2" s="3553"/>
      <c r="OVE2" s="3553"/>
      <c r="OVF2" s="3553"/>
      <c r="OVG2" s="3553"/>
      <c r="OVH2" s="3553"/>
      <c r="OVI2" s="3553"/>
      <c r="OVJ2" s="3553"/>
      <c r="OVK2" s="3553"/>
      <c r="OVL2" s="3553"/>
      <c r="OVM2" s="3553"/>
      <c r="OVN2" s="3553"/>
      <c r="OVO2" s="3553"/>
      <c r="OVP2" s="3581"/>
      <c r="OVQ2" s="3553"/>
      <c r="OVR2" s="3553"/>
      <c r="OVS2" s="3553"/>
      <c r="OVT2" s="3553"/>
      <c r="OVU2" s="3553"/>
      <c r="OVV2" s="3553"/>
      <c r="OVW2" s="3553"/>
      <c r="OVX2" s="3553"/>
      <c r="OVY2" s="3553"/>
      <c r="OVZ2" s="3553"/>
      <c r="OWA2" s="3553"/>
      <c r="OWB2" s="3553"/>
      <c r="OWC2" s="3553"/>
      <c r="OWD2" s="3553"/>
      <c r="OWE2" s="3553"/>
      <c r="OWF2" s="3553"/>
      <c r="OWG2" s="3581"/>
      <c r="OWH2" s="3553"/>
      <c r="OWI2" s="3553"/>
      <c r="OWJ2" s="3553"/>
      <c r="OWK2" s="3553"/>
      <c r="OWL2" s="3553"/>
      <c r="OWM2" s="3553"/>
      <c r="OWN2" s="3553"/>
      <c r="OWO2" s="3553"/>
      <c r="OWP2" s="3553"/>
      <c r="OWQ2" s="3553"/>
      <c r="OWR2" s="3553"/>
      <c r="OWS2" s="3553"/>
      <c r="OWT2" s="3553"/>
      <c r="OWU2" s="3553"/>
      <c r="OWV2" s="3553"/>
      <c r="OWW2" s="3553"/>
      <c r="OWX2" s="3581"/>
      <c r="OWY2" s="3553"/>
      <c r="OWZ2" s="3553"/>
      <c r="OXA2" s="3553"/>
      <c r="OXB2" s="3553"/>
      <c r="OXC2" s="3553"/>
      <c r="OXD2" s="3553"/>
      <c r="OXE2" s="3553"/>
      <c r="OXF2" s="3553"/>
      <c r="OXG2" s="3553"/>
      <c r="OXH2" s="3553"/>
      <c r="OXI2" s="3553"/>
      <c r="OXJ2" s="3553"/>
      <c r="OXK2" s="3553"/>
      <c r="OXL2" s="3553"/>
      <c r="OXM2" s="3553"/>
      <c r="OXN2" s="3553"/>
      <c r="OXO2" s="3581"/>
      <c r="OXP2" s="3553"/>
      <c r="OXQ2" s="3553"/>
      <c r="OXR2" s="3553"/>
      <c r="OXS2" s="3553"/>
      <c r="OXT2" s="3553"/>
      <c r="OXU2" s="3553"/>
      <c r="OXV2" s="3553"/>
      <c r="OXW2" s="3553"/>
      <c r="OXX2" s="3553"/>
      <c r="OXY2" s="3553"/>
      <c r="OXZ2" s="3553"/>
      <c r="OYA2" s="3553"/>
      <c r="OYB2" s="3553"/>
      <c r="OYC2" s="3553"/>
      <c r="OYD2" s="3553"/>
      <c r="OYE2" s="3553"/>
      <c r="OYF2" s="3581"/>
      <c r="OYG2" s="3553"/>
      <c r="OYH2" s="3553"/>
      <c r="OYI2" s="3553"/>
      <c r="OYJ2" s="3553"/>
      <c r="OYK2" s="3553"/>
      <c r="OYL2" s="3553"/>
      <c r="OYM2" s="3553"/>
      <c r="OYN2" s="3553"/>
      <c r="OYO2" s="3553"/>
      <c r="OYP2" s="3553"/>
      <c r="OYQ2" s="3553"/>
      <c r="OYR2" s="3553"/>
      <c r="OYS2" s="3553"/>
      <c r="OYT2" s="3553"/>
      <c r="OYU2" s="3553"/>
      <c r="OYV2" s="3553"/>
      <c r="OYW2" s="3581"/>
      <c r="OYX2" s="3553"/>
      <c r="OYY2" s="3553"/>
      <c r="OYZ2" s="3553"/>
      <c r="OZA2" s="3553"/>
      <c r="OZB2" s="3553"/>
      <c r="OZC2" s="3553"/>
      <c r="OZD2" s="3553"/>
      <c r="OZE2" s="3553"/>
      <c r="OZF2" s="3553"/>
      <c r="OZG2" s="3553"/>
      <c r="OZH2" s="3553"/>
      <c r="OZI2" s="3553"/>
      <c r="OZJ2" s="3553"/>
      <c r="OZK2" s="3553"/>
      <c r="OZL2" s="3553"/>
      <c r="OZM2" s="3553"/>
      <c r="OZN2" s="3581"/>
      <c r="OZO2" s="3553"/>
      <c r="OZP2" s="3553"/>
      <c r="OZQ2" s="3553"/>
      <c r="OZR2" s="3553"/>
      <c r="OZS2" s="3553"/>
      <c r="OZT2" s="3553"/>
      <c r="OZU2" s="3553"/>
      <c r="OZV2" s="3553"/>
      <c r="OZW2" s="3553"/>
      <c r="OZX2" s="3553"/>
      <c r="OZY2" s="3553"/>
      <c r="OZZ2" s="3553"/>
      <c r="PAA2" s="3553"/>
      <c r="PAB2" s="3553"/>
      <c r="PAC2" s="3553"/>
      <c r="PAD2" s="3553"/>
      <c r="PAE2" s="3581"/>
      <c r="PAF2" s="3553"/>
      <c r="PAG2" s="3553"/>
      <c r="PAH2" s="3553"/>
      <c r="PAI2" s="3553"/>
      <c r="PAJ2" s="3553"/>
      <c r="PAK2" s="3553"/>
      <c r="PAL2" s="3553"/>
      <c r="PAM2" s="3553"/>
      <c r="PAN2" s="3553"/>
      <c r="PAO2" s="3553"/>
      <c r="PAP2" s="3553"/>
      <c r="PAQ2" s="3553"/>
      <c r="PAR2" s="3553"/>
      <c r="PAS2" s="3553"/>
      <c r="PAT2" s="3553"/>
      <c r="PAU2" s="3553"/>
      <c r="PAV2" s="3581"/>
      <c r="PAW2" s="3553"/>
      <c r="PAX2" s="3553"/>
      <c r="PAY2" s="3553"/>
      <c r="PAZ2" s="3553"/>
      <c r="PBA2" s="3553"/>
      <c r="PBB2" s="3553"/>
      <c r="PBC2" s="3553"/>
      <c r="PBD2" s="3553"/>
      <c r="PBE2" s="3553"/>
      <c r="PBF2" s="3553"/>
      <c r="PBG2" s="3553"/>
      <c r="PBH2" s="3553"/>
      <c r="PBI2" s="3553"/>
      <c r="PBJ2" s="3553"/>
      <c r="PBK2" s="3553"/>
      <c r="PBL2" s="3553"/>
      <c r="PBM2" s="3581"/>
      <c r="PBN2" s="3553"/>
      <c r="PBO2" s="3553"/>
      <c r="PBP2" s="3553"/>
      <c r="PBQ2" s="3553"/>
      <c r="PBR2" s="3553"/>
      <c r="PBS2" s="3553"/>
      <c r="PBT2" s="3553"/>
      <c r="PBU2" s="3553"/>
      <c r="PBV2" s="3553"/>
      <c r="PBW2" s="3553"/>
      <c r="PBX2" s="3553"/>
      <c r="PBY2" s="3553"/>
      <c r="PBZ2" s="3553"/>
      <c r="PCA2" s="3553"/>
      <c r="PCB2" s="3553"/>
      <c r="PCC2" s="3553"/>
      <c r="PCD2" s="3581"/>
      <c r="PCE2" s="3553"/>
      <c r="PCF2" s="3553"/>
      <c r="PCG2" s="3553"/>
      <c r="PCH2" s="3553"/>
      <c r="PCI2" s="3553"/>
      <c r="PCJ2" s="3553"/>
      <c r="PCK2" s="3553"/>
      <c r="PCL2" s="3553"/>
      <c r="PCM2" s="3553"/>
      <c r="PCN2" s="3553"/>
      <c r="PCO2" s="3553"/>
      <c r="PCP2" s="3553"/>
      <c r="PCQ2" s="3553"/>
      <c r="PCR2" s="3553"/>
      <c r="PCS2" s="3553"/>
      <c r="PCT2" s="3553"/>
      <c r="PCU2" s="3581"/>
      <c r="PCV2" s="3553"/>
      <c r="PCW2" s="3553"/>
      <c r="PCX2" s="3553"/>
      <c r="PCY2" s="3553"/>
      <c r="PCZ2" s="3553"/>
      <c r="PDA2" s="3553"/>
      <c r="PDB2" s="3553"/>
      <c r="PDC2" s="3553"/>
      <c r="PDD2" s="3553"/>
      <c r="PDE2" s="3553"/>
      <c r="PDF2" s="3553"/>
      <c r="PDG2" s="3553"/>
      <c r="PDH2" s="3553"/>
      <c r="PDI2" s="3553"/>
      <c r="PDJ2" s="3553"/>
      <c r="PDK2" s="3553"/>
      <c r="PDL2" s="3581"/>
      <c r="PDM2" s="3553"/>
      <c r="PDN2" s="3553"/>
      <c r="PDO2" s="3553"/>
      <c r="PDP2" s="3553"/>
      <c r="PDQ2" s="3553"/>
      <c r="PDR2" s="3553"/>
      <c r="PDS2" s="3553"/>
      <c r="PDT2" s="3553"/>
      <c r="PDU2" s="3553"/>
      <c r="PDV2" s="3553"/>
      <c r="PDW2" s="3553"/>
      <c r="PDX2" s="3553"/>
      <c r="PDY2" s="3553"/>
      <c r="PDZ2" s="3553"/>
      <c r="PEA2" s="3553"/>
      <c r="PEB2" s="3553"/>
      <c r="PEC2" s="3581"/>
      <c r="PED2" s="3553"/>
      <c r="PEE2" s="3553"/>
      <c r="PEF2" s="3553"/>
      <c r="PEG2" s="3553"/>
      <c r="PEH2" s="3553"/>
      <c r="PEI2" s="3553"/>
      <c r="PEJ2" s="3553"/>
      <c r="PEK2" s="3553"/>
      <c r="PEL2" s="3553"/>
      <c r="PEM2" s="3553"/>
      <c r="PEN2" s="3553"/>
      <c r="PEO2" s="3553"/>
      <c r="PEP2" s="3553"/>
      <c r="PEQ2" s="3553"/>
      <c r="PER2" s="3553"/>
      <c r="PES2" s="3553"/>
      <c r="PET2" s="3581"/>
      <c r="PEU2" s="3553"/>
      <c r="PEV2" s="3553"/>
      <c r="PEW2" s="3553"/>
      <c r="PEX2" s="3553"/>
      <c r="PEY2" s="3553"/>
      <c r="PEZ2" s="3553"/>
      <c r="PFA2" s="3553"/>
      <c r="PFB2" s="3553"/>
      <c r="PFC2" s="3553"/>
      <c r="PFD2" s="3553"/>
      <c r="PFE2" s="3553"/>
      <c r="PFF2" s="3553"/>
      <c r="PFG2" s="3553"/>
      <c r="PFH2" s="3553"/>
      <c r="PFI2" s="3553"/>
      <c r="PFJ2" s="3553"/>
      <c r="PFK2" s="3581"/>
      <c r="PFL2" s="3553"/>
      <c r="PFM2" s="3553"/>
      <c r="PFN2" s="3553"/>
      <c r="PFO2" s="3553"/>
      <c r="PFP2" s="3553"/>
      <c r="PFQ2" s="3553"/>
      <c r="PFR2" s="3553"/>
      <c r="PFS2" s="3553"/>
      <c r="PFT2" s="3553"/>
      <c r="PFU2" s="3553"/>
      <c r="PFV2" s="3553"/>
      <c r="PFW2" s="3553"/>
      <c r="PFX2" s="3553"/>
      <c r="PFY2" s="3553"/>
      <c r="PFZ2" s="3553"/>
      <c r="PGA2" s="3553"/>
      <c r="PGB2" s="3581"/>
      <c r="PGC2" s="3553"/>
      <c r="PGD2" s="3553"/>
      <c r="PGE2" s="3553"/>
      <c r="PGF2" s="3553"/>
      <c r="PGG2" s="3553"/>
      <c r="PGH2" s="3553"/>
      <c r="PGI2" s="3553"/>
      <c r="PGJ2" s="3553"/>
      <c r="PGK2" s="3553"/>
      <c r="PGL2" s="3553"/>
      <c r="PGM2" s="3553"/>
      <c r="PGN2" s="3553"/>
      <c r="PGO2" s="3553"/>
      <c r="PGP2" s="3553"/>
      <c r="PGQ2" s="3553"/>
      <c r="PGR2" s="3553"/>
      <c r="PGS2" s="3581"/>
      <c r="PGT2" s="3553"/>
      <c r="PGU2" s="3553"/>
      <c r="PGV2" s="3553"/>
      <c r="PGW2" s="3553"/>
      <c r="PGX2" s="3553"/>
      <c r="PGY2" s="3553"/>
      <c r="PGZ2" s="3553"/>
      <c r="PHA2" s="3553"/>
      <c r="PHB2" s="3553"/>
      <c r="PHC2" s="3553"/>
      <c r="PHD2" s="3553"/>
      <c r="PHE2" s="3553"/>
      <c r="PHF2" s="3553"/>
      <c r="PHG2" s="3553"/>
      <c r="PHH2" s="3553"/>
      <c r="PHI2" s="3553"/>
      <c r="PHJ2" s="3581"/>
      <c r="PHK2" s="3553"/>
      <c r="PHL2" s="3553"/>
      <c r="PHM2" s="3553"/>
      <c r="PHN2" s="3553"/>
      <c r="PHO2" s="3553"/>
      <c r="PHP2" s="3553"/>
      <c r="PHQ2" s="3553"/>
      <c r="PHR2" s="3553"/>
      <c r="PHS2" s="3553"/>
      <c r="PHT2" s="3553"/>
      <c r="PHU2" s="3553"/>
      <c r="PHV2" s="3553"/>
      <c r="PHW2" s="3553"/>
      <c r="PHX2" s="3553"/>
      <c r="PHY2" s="3553"/>
      <c r="PHZ2" s="3553"/>
      <c r="PIA2" s="3581"/>
      <c r="PIB2" s="3553"/>
      <c r="PIC2" s="3553"/>
      <c r="PID2" s="3553"/>
      <c r="PIE2" s="3553"/>
      <c r="PIF2" s="3553"/>
      <c r="PIG2" s="3553"/>
      <c r="PIH2" s="3553"/>
      <c r="PII2" s="3553"/>
      <c r="PIJ2" s="3553"/>
      <c r="PIK2" s="3553"/>
      <c r="PIL2" s="3553"/>
      <c r="PIM2" s="3553"/>
      <c r="PIN2" s="3553"/>
      <c r="PIO2" s="3553"/>
      <c r="PIP2" s="3553"/>
      <c r="PIQ2" s="3553"/>
      <c r="PIR2" s="3581"/>
      <c r="PIS2" s="3553"/>
      <c r="PIT2" s="3553"/>
      <c r="PIU2" s="3553"/>
      <c r="PIV2" s="3553"/>
      <c r="PIW2" s="3553"/>
      <c r="PIX2" s="3553"/>
      <c r="PIY2" s="3553"/>
      <c r="PIZ2" s="3553"/>
      <c r="PJA2" s="3553"/>
      <c r="PJB2" s="3553"/>
      <c r="PJC2" s="3553"/>
      <c r="PJD2" s="3553"/>
      <c r="PJE2" s="3553"/>
      <c r="PJF2" s="3553"/>
      <c r="PJG2" s="3553"/>
      <c r="PJH2" s="3553"/>
      <c r="PJI2" s="3581"/>
      <c r="PJJ2" s="3553"/>
      <c r="PJK2" s="3553"/>
      <c r="PJL2" s="3553"/>
      <c r="PJM2" s="3553"/>
      <c r="PJN2" s="3553"/>
      <c r="PJO2" s="3553"/>
      <c r="PJP2" s="3553"/>
      <c r="PJQ2" s="3553"/>
      <c r="PJR2" s="3553"/>
      <c r="PJS2" s="3553"/>
      <c r="PJT2" s="3553"/>
      <c r="PJU2" s="3553"/>
      <c r="PJV2" s="3553"/>
      <c r="PJW2" s="3553"/>
      <c r="PJX2" s="3553"/>
      <c r="PJY2" s="3553"/>
      <c r="PJZ2" s="3581"/>
      <c r="PKA2" s="3553"/>
      <c r="PKB2" s="3553"/>
      <c r="PKC2" s="3553"/>
      <c r="PKD2" s="3553"/>
      <c r="PKE2" s="3553"/>
      <c r="PKF2" s="3553"/>
      <c r="PKG2" s="3553"/>
      <c r="PKH2" s="3553"/>
      <c r="PKI2" s="3553"/>
      <c r="PKJ2" s="3553"/>
      <c r="PKK2" s="3553"/>
      <c r="PKL2" s="3553"/>
      <c r="PKM2" s="3553"/>
      <c r="PKN2" s="3553"/>
      <c r="PKO2" s="3553"/>
      <c r="PKP2" s="3553"/>
      <c r="PKQ2" s="3581"/>
      <c r="PKR2" s="3553"/>
      <c r="PKS2" s="3553"/>
      <c r="PKT2" s="3553"/>
      <c r="PKU2" s="3553"/>
      <c r="PKV2" s="3553"/>
      <c r="PKW2" s="3553"/>
      <c r="PKX2" s="3553"/>
      <c r="PKY2" s="3553"/>
      <c r="PKZ2" s="3553"/>
      <c r="PLA2" s="3553"/>
      <c r="PLB2" s="3553"/>
      <c r="PLC2" s="3553"/>
      <c r="PLD2" s="3553"/>
      <c r="PLE2" s="3553"/>
      <c r="PLF2" s="3553"/>
      <c r="PLG2" s="3553"/>
      <c r="PLH2" s="3581"/>
      <c r="PLI2" s="3553"/>
      <c r="PLJ2" s="3553"/>
      <c r="PLK2" s="3553"/>
      <c r="PLL2" s="3553"/>
      <c r="PLM2" s="3553"/>
      <c r="PLN2" s="3553"/>
      <c r="PLO2" s="3553"/>
      <c r="PLP2" s="3553"/>
      <c r="PLQ2" s="3553"/>
      <c r="PLR2" s="3553"/>
      <c r="PLS2" s="3553"/>
      <c r="PLT2" s="3553"/>
      <c r="PLU2" s="3553"/>
      <c r="PLV2" s="3553"/>
      <c r="PLW2" s="3553"/>
      <c r="PLX2" s="3553"/>
      <c r="PLY2" s="3581"/>
      <c r="PLZ2" s="3553"/>
      <c r="PMA2" s="3553"/>
      <c r="PMB2" s="3553"/>
      <c r="PMC2" s="3553"/>
      <c r="PMD2" s="3553"/>
      <c r="PME2" s="3553"/>
      <c r="PMF2" s="3553"/>
      <c r="PMG2" s="3553"/>
      <c r="PMH2" s="3553"/>
      <c r="PMI2" s="3553"/>
      <c r="PMJ2" s="3553"/>
      <c r="PMK2" s="3553"/>
      <c r="PML2" s="3553"/>
      <c r="PMM2" s="3553"/>
      <c r="PMN2" s="3553"/>
      <c r="PMO2" s="3553"/>
      <c r="PMP2" s="3581"/>
      <c r="PMQ2" s="3553"/>
      <c r="PMR2" s="3553"/>
      <c r="PMS2" s="3553"/>
      <c r="PMT2" s="3553"/>
      <c r="PMU2" s="3553"/>
      <c r="PMV2" s="3553"/>
      <c r="PMW2" s="3553"/>
      <c r="PMX2" s="3553"/>
      <c r="PMY2" s="3553"/>
      <c r="PMZ2" s="3553"/>
      <c r="PNA2" s="3553"/>
      <c r="PNB2" s="3553"/>
      <c r="PNC2" s="3553"/>
      <c r="PND2" s="3553"/>
      <c r="PNE2" s="3553"/>
      <c r="PNF2" s="3553"/>
      <c r="PNG2" s="3581"/>
      <c r="PNH2" s="3553"/>
      <c r="PNI2" s="3553"/>
      <c r="PNJ2" s="3553"/>
      <c r="PNK2" s="3553"/>
      <c r="PNL2" s="3553"/>
      <c r="PNM2" s="3553"/>
      <c r="PNN2" s="3553"/>
      <c r="PNO2" s="3553"/>
      <c r="PNP2" s="3553"/>
      <c r="PNQ2" s="3553"/>
      <c r="PNR2" s="3553"/>
      <c r="PNS2" s="3553"/>
      <c r="PNT2" s="3553"/>
      <c r="PNU2" s="3553"/>
      <c r="PNV2" s="3553"/>
      <c r="PNW2" s="3553"/>
      <c r="PNX2" s="3581"/>
      <c r="PNY2" s="3553"/>
      <c r="PNZ2" s="3553"/>
      <c r="POA2" s="3553"/>
      <c r="POB2" s="3553"/>
      <c r="POC2" s="3553"/>
      <c r="POD2" s="3553"/>
      <c r="POE2" s="3553"/>
      <c r="POF2" s="3553"/>
      <c r="POG2" s="3553"/>
      <c r="POH2" s="3553"/>
      <c r="POI2" s="3553"/>
      <c r="POJ2" s="3553"/>
      <c r="POK2" s="3553"/>
      <c r="POL2" s="3553"/>
      <c r="POM2" s="3553"/>
      <c r="PON2" s="3553"/>
      <c r="POO2" s="3581"/>
      <c r="POP2" s="3553"/>
      <c r="POQ2" s="3553"/>
      <c r="POR2" s="3553"/>
      <c r="POS2" s="3553"/>
      <c r="POT2" s="3553"/>
      <c r="POU2" s="3553"/>
      <c r="POV2" s="3553"/>
      <c r="POW2" s="3553"/>
      <c r="POX2" s="3553"/>
      <c r="POY2" s="3553"/>
      <c r="POZ2" s="3553"/>
      <c r="PPA2" s="3553"/>
      <c r="PPB2" s="3553"/>
      <c r="PPC2" s="3553"/>
      <c r="PPD2" s="3553"/>
      <c r="PPE2" s="3553"/>
      <c r="PPF2" s="3581"/>
      <c r="PPG2" s="3553"/>
      <c r="PPH2" s="3553"/>
      <c r="PPI2" s="3553"/>
      <c r="PPJ2" s="3553"/>
      <c r="PPK2" s="3553"/>
      <c r="PPL2" s="3553"/>
      <c r="PPM2" s="3553"/>
      <c r="PPN2" s="3553"/>
      <c r="PPO2" s="3553"/>
      <c r="PPP2" s="3553"/>
      <c r="PPQ2" s="3553"/>
      <c r="PPR2" s="3553"/>
      <c r="PPS2" s="3553"/>
      <c r="PPT2" s="3553"/>
      <c r="PPU2" s="3553"/>
      <c r="PPV2" s="3553"/>
      <c r="PPW2" s="3581"/>
      <c r="PPX2" s="3553"/>
      <c r="PPY2" s="3553"/>
      <c r="PPZ2" s="3553"/>
      <c r="PQA2" s="3553"/>
      <c r="PQB2" s="3553"/>
      <c r="PQC2" s="3553"/>
      <c r="PQD2" s="3553"/>
      <c r="PQE2" s="3553"/>
      <c r="PQF2" s="3553"/>
      <c r="PQG2" s="3553"/>
      <c r="PQH2" s="3553"/>
      <c r="PQI2" s="3553"/>
      <c r="PQJ2" s="3553"/>
      <c r="PQK2" s="3553"/>
      <c r="PQL2" s="3553"/>
      <c r="PQM2" s="3553"/>
      <c r="PQN2" s="3581"/>
      <c r="PQO2" s="3553"/>
      <c r="PQP2" s="3553"/>
      <c r="PQQ2" s="3553"/>
      <c r="PQR2" s="3553"/>
      <c r="PQS2" s="3553"/>
      <c r="PQT2" s="3553"/>
      <c r="PQU2" s="3553"/>
      <c r="PQV2" s="3553"/>
      <c r="PQW2" s="3553"/>
      <c r="PQX2" s="3553"/>
      <c r="PQY2" s="3553"/>
      <c r="PQZ2" s="3553"/>
      <c r="PRA2" s="3553"/>
      <c r="PRB2" s="3553"/>
      <c r="PRC2" s="3553"/>
      <c r="PRD2" s="3553"/>
      <c r="PRE2" s="3581"/>
      <c r="PRF2" s="3553"/>
      <c r="PRG2" s="3553"/>
      <c r="PRH2" s="3553"/>
      <c r="PRI2" s="3553"/>
      <c r="PRJ2" s="3553"/>
      <c r="PRK2" s="3553"/>
      <c r="PRL2" s="3553"/>
      <c r="PRM2" s="3553"/>
      <c r="PRN2" s="3553"/>
      <c r="PRO2" s="3553"/>
      <c r="PRP2" s="3553"/>
      <c r="PRQ2" s="3553"/>
      <c r="PRR2" s="3553"/>
      <c r="PRS2" s="3553"/>
      <c r="PRT2" s="3553"/>
      <c r="PRU2" s="3553"/>
      <c r="PRV2" s="3581"/>
      <c r="PRW2" s="3553"/>
      <c r="PRX2" s="3553"/>
      <c r="PRY2" s="3553"/>
      <c r="PRZ2" s="3553"/>
      <c r="PSA2" s="3553"/>
      <c r="PSB2" s="3553"/>
      <c r="PSC2" s="3553"/>
      <c r="PSD2" s="3553"/>
      <c r="PSE2" s="3553"/>
      <c r="PSF2" s="3553"/>
      <c r="PSG2" s="3553"/>
      <c r="PSH2" s="3553"/>
      <c r="PSI2" s="3553"/>
      <c r="PSJ2" s="3553"/>
      <c r="PSK2" s="3553"/>
      <c r="PSL2" s="3553"/>
      <c r="PSM2" s="3581"/>
      <c r="PSN2" s="3553"/>
      <c r="PSO2" s="3553"/>
      <c r="PSP2" s="3553"/>
      <c r="PSQ2" s="3553"/>
      <c r="PSR2" s="3553"/>
      <c r="PSS2" s="3553"/>
      <c r="PST2" s="3553"/>
      <c r="PSU2" s="3553"/>
      <c r="PSV2" s="3553"/>
      <c r="PSW2" s="3553"/>
      <c r="PSX2" s="3553"/>
      <c r="PSY2" s="3553"/>
      <c r="PSZ2" s="3553"/>
      <c r="PTA2" s="3553"/>
      <c r="PTB2" s="3553"/>
      <c r="PTC2" s="3553"/>
      <c r="PTD2" s="3581"/>
      <c r="PTE2" s="3553"/>
      <c r="PTF2" s="3553"/>
      <c r="PTG2" s="3553"/>
      <c r="PTH2" s="3553"/>
      <c r="PTI2" s="3553"/>
      <c r="PTJ2" s="3553"/>
      <c r="PTK2" s="3553"/>
      <c r="PTL2" s="3553"/>
      <c r="PTM2" s="3553"/>
      <c r="PTN2" s="3553"/>
      <c r="PTO2" s="3553"/>
      <c r="PTP2" s="3553"/>
      <c r="PTQ2" s="3553"/>
      <c r="PTR2" s="3553"/>
      <c r="PTS2" s="3553"/>
      <c r="PTT2" s="3553"/>
      <c r="PTU2" s="3581"/>
      <c r="PTV2" s="3553"/>
      <c r="PTW2" s="3553"/>
      <c r="PTX2" s="3553"/>
      <c r="PTY2" s="3553"/>
      <c r="PTZ2" s="3553"/>
      <c r="PUA2" s="3553"/>
      <c r="PUB2" s="3553"/>
      <c r="PUC2" s="3553"/>
      <c r="PUD2" s="3553"/>
      <c r="PUE2" s="3553"/>
      <c r="PUF2" s="3553"/>
      <c r="PUG2" s="3553"/>
      <c r="PUH2" s="3553"/>
      <c r="PUI2" s="3553"/>
      <c r="PUJ2" s="3553"/>
      <c r="PUK2" s="3553"/>
      <c r="PUL2" s="3581"/>
      <c r="PUM2" s="3553"/>
      <c r="PUN2" s="3553"/>
      <c r="PUO2" s="3553"/>
      <c r="PUP2" s="3553"/>
      <c r="PUQ2" s="3553"/>
      <c r="PUR2" s="3553"/>
      <c r="PUS2" s="3553"/>
      <c r="PUT2" s="3553"/>
      <c r="PUU2" s="3553"/>
      <c r="PUV2" s="3553"/>
      <c r="PUW2" s="3553"/>
      <c r="PUX2" s="3553"/>
      <c r="PUY2" s="3553"/>
      <c r="PUZ2" s="3553"/>
      <c r="PVA2" s="3553"/>
      <c r="PVB2" s="3553"/>
      <c r="PVC2" s="3581"/>
      <c r="PVD2" s="3553"/>
      <c r="PVE2" s="3553"/>
      <c r="PVF2" s="3553"/>
      <c r="PVG2" s="3553"/>
      <c r="PVH2" s="3553"/>
      <c r="PVI2" s="3553"/>
      <c r="PVJ2" s="3553"/>
      <c r="PVK2" s="3553"/>
      <c r="PVL2" s="3553"/>
      <c r="PVM2" s="3553"/>
      <c r="PVN2" s="3553"/>
      <c r="PVO2" s="3553"/>
      <c r="PVP2" s="3553"/>
      <c r="PVQ2" s="3553"/>
      <c r="PVR2" s="3553"/>
      <c r="PVS2" s="3553"/>
      <c r="PVT2" s="3581"/>
      <c r="PVU2" s="3553"/>
      <c r="PVV2" s="3553"/>
      <c r="PVW2" s="3553"/>
      <c r="PVX2" s="3553"/>
      <c r="PVY2" s="3553"/>
      <c r="PVZ2" s="3553"/>
      <c r="PWA2" s="3553"/>
      <c r="PWB2" s="3553"/>
      <c r="PWC2" s="3553"/>
      <c r="PWD2" s="3553"/>
      <c r="PWE2" s="3553"/>
      <c r="PWF2" s="3553"/>
      <c r="PWG2" s="3553"/>
      <c r="PWH2" s="3553"/>
      <c r="PWI2" s="3553"/>
      <c r="PWJ2" s="3553"/>
      <c r="PWK2" s="3581"/>
      <c r="PWL2" s="3553"/>
      <c r="PWM2" s="3553"/>
      <c r="PWN2" s="3553"/>
      <c r="PWO2" s="3553"/>
      <c r="PWP2" s="3553"/>
      <c r="PWQ2" s="3553"/>
      <c r="PWR2" s="3553"/>
      <c r="PWS2" s="3553"/>
      <c r="PWT2" s="3553"/>
      <c r="PWU2" s="3553"/>
      <c r="PWV2" s="3553"/>
      <c r="PWW2" s="3553"/>
      <c r="PWX2" s="3553"/>
      <c r="PWY2" s="3553"/>
      <c r="PWZ2" s="3553"/>
      <c r="PXA2" s="3553"/>
      <c r="PXB2" s="3581"/>
      <c r="PXC2" s="3553"/>
      <c r="PXD2" s="3553"/>
      <c r="PXE2" s="3553"/>
      <c r="PXF2" s="3553"/>
      <c r="PXG2" s="3553"/>
      <c r="PXH2" s="3553"/>
      <c r="PXI2" s="3553"/>
      <c r="PXJ2" s="3553"/>
      <c r="PXK2" s="3553"/>
      <c r="PXL2" s="3553"/>
      <c r="PXM2" s="3553"/>
      <c r="PXN2" s="3553"/>
      <c r="PXO2" s="3553"/>
      <c r="PXP2" s="3553"/>
      <c r="PXQ2" s="3553"/>
      <c r="PXR2" s="3553"/>
      <c r="PXS2" s="3581"/>
      <c r="PXT2" s="3553"/>
      <c r="PXU2" s="3553"/>
      <c r="PXV2" s="3553"/>
      <c r="PXW2" s="3553"/>
      <c r="PXX2" s="3553"/>
      <c r="PXY2" s="3553"/>
      <c r="PXZ2" s="3553"/>
      <c r="PYA2" s="3553"/>
      <c r="PYB2" s="3553"/>
      <c r="PYC2" s="3553"/>
      <c r="PYD2" s="3553"/>
      <c r="PYE2" s="3553"/>
      <c r="PYF2" s="3553"/>
      <c r="PYG2" s="3553"/>
      <c r="PYH2" s="3553"/>
      <c r="PYI2" s="3553"/>
      <c r="PYJ2" s="3581"/>
      <c r="PYK2" s="3553"/>
      <c r="PYL2" s="3553"/>
      <c r="PYM2" s="3553"/>
      <c r="PYN2" s="3553"/>
      <c r="PYO2" s="3553"/>
      <c r="PYP2" s="3553"/>
      <c r="PYQ2" s="3553"/>
      <c r="PYR2" s="3553"/>
      <c r="PYS2" s="3553"/>
      <c r="PYT2" s="3553"/>
      <c r="PYU2" s="3553"/>
      <c r="PYV2" s="3553"/>
      <c r="PYW2" s="3553"/>
      <c r="PYX2" s="3553"/>
      <c r="PYY2" s="3553"/>
      <c r="PYZ2" s="3553"/>
      <c r="PZA2" s="3581"/>
      <c r="PZB2" s="3553"/>
      <c r="PZC2" s="3553"/>
      <c r="PZD2" s="3553"/>
      <c r="PZE2" s="3553"/>
      <c r="PZF2" s="3553"/>
      <c r="PZG2" s="3553"/>
      <c r="PZH2" s="3553"/>
      <c r="PZI2" s="3553"/>
      <c r="PZJ2" s="3553"/>
      <c r="PZK2" s="3553"/>
      <c r="PZL2" s="3553"/>
      <c r="PZM2" s="3553"/>
      <c r="PZN2" s="3553"/>
      <c r="PZO2" s="3553"/>
      <c r="PZP2" s="3553"/>
      <c r="PZQ2" s="3553"/>
      <c r="PZR2" s="3581"/>
      <c r="PZS2" s="3553"/>
      <c r="PZT2" s="3553"/>
      <c r="PZU2" s="3553"/>
      <c r="PZV2" s="3553"/>
      <c r="PZW2" s="3553"/>
      <c r="PZX2" s="3553"/>
      <c r="PZY2" s="3553"/>
      <c r="PZZ2" s="3553"/>
      <c r="QAA2" s="3553"/>
      <c r="QAB2" s="3553"/>
      <c r="QAC2" s="3553"/>
      <c r="QAD2" s="3553"/>
      <c r="QAE2" s="3553"/>
      <c r="QAF2" s="3553"/>
      <c r="QAG2" s="3553"/>
      <c r="QAH2" s="3553"/>
      <c r="QAI2" s="3581"/>
      <c r="QAJ2" s="3553"/>
      <c r="QAK2" s="3553"/>
      <c r="QAL2" s="3553"/>
      <c r="QAM2" s="3553"/>
      <c r="QAN2" s="3553"/>
      <c r="QAO2" s="3553"/>
      <c r="QAP2" s="3553"/>
      <c r="QAQ2" s="3553"/>
      <c r="QAR2" s="3553"/>
      <c r="QAS2" s="3553"/>
      <c r="QAT2" s="3553"/>
      <c r="QAU2" s="3553"/>
      <c r="QAV2" s="3553"/>
      <c r="QAW2" s="3553"/>
      <c r="QAX2" s="3553"/>
      <c r="QAY2" s="3553"/>
      <c r="QAZ2" s="3581"/>
      <c r="QBA2" s="3553"/>
      <c r="QBB2" s="3553"/>
      <c r="QBC2" s="3553"/>
      <c r="QBD2" s="3553"/>
      <c r="QBE2" s="3553"/>
      <c r="QBF2" s="3553"/>
      <c r="QBG2" s="3553"/>
      <c r="QBH2" s="3553"/>
      <c r="QBI2" s="3553"/>
      <c r="QBJ2" s="3553"/>
      <c r="QBK2" s="3553"/>
      <c r="QBL2" s="3553"/>
      <c r="QBM2" s="3553"/>
      <c r="QBN2" s="3553"/>
      <c r="QBO2" s="3553"/>
      <c r="QBP2" s="3553"/>
      <c r="QBQ2" s="3581"/>
      <c r="QBR2" s="3553"/>
      <c r="QBS2" s="3553"/>
      <c r="QBT2" s="3553"/>
      <c r="QBU2" s="3553"/>
      <c r="QBV2" s="3553"/>
      <c r="QBW2" s="3553"/>
      <c r="QBX2" s="3553"/>
      <c r="QBY2" s="3553"/>
      <c r="QBZ2" s="3553"/>
      <c r="QCA2" s="3553"/>
      <c r="QCB2" s="3553"/>
      <c r="QCC2" s="3553"/>
      <c r="QCD2" s="3553"/>
      <c r="QCE2" s="3553"/>
      <c r="QCF2" s="3553"/>
      <c r="QCG2" s="3553"/>
      <c r="QCH2" s="3581"/>
      <c r="QCI2" s="3553"/>
      <c r="QCJ2" s="3553"/>
      <c r="QCK2" s="3553"/>
      <c r="QCL2" s="3553"/>
      <c r="QCM2" s="3553"/>
      <c r="QCN2" s="3553"/>
      <c r="QCO2" s="3553"/>
      <c r="QCP2" s="3553"/>
      <c r="QCQ2" s="3553"/>
      <c r="QCR2" s="3553"/>
      <c r="QCS2" s="3553"/>
      <c r="QCT2" s="3553"/>
      <c r="QCU2" s="3553"/>
      <c r="QCV2" s="3553"/>
      <c r="QCW2" s="3553"/>
      <c r="QCX2" s="3553"/>
      <c r="QCY2" s="3581"/>
      <c r="QCZ2" s="3553"/>
      <c r="QDA2" s="3553"/>
      <c r="QDB2" s="3553"/>
      <c r="QDC2" s="3553"/>
      <c r="QDD2" s="3553"/>
      <c r="QDE2" s="3553"/>
      <c r="QDF2" s="3553"/>
      <c r="QDG2" s="3553"/>
      <c r="QDH2" s="3553"/>
      <c r="QDI2" s="3553"/>
      <c r="QDJ2" s="3553"/>
      <c r="QDK2" s="3553"/>
      <c r="QDL2" s="3553"/>
      <c r="QDM2" s="3553"/>
      <c r="QDN2" s="3553"/>
      <c r="QDO2" s="3553"/>
      <c r="QDP2" s="3581"/>
      <c r="QDQ2" s="3553"/>
      <c r="QDR2" s="3553"/>
      <c r="QDS2" s="3553"/>
      <c r="QDT2" s="3553"/>
      <c r="QDU2" s="3553"/>
      <c r="QDV2" s="3553"/>
      <c r="QDW2" s="3553"/>
      <c r="QDX2" s="3553"/>
      <c r="QDY2" s="3553"/>
      <c r="QDZ2" s="3553"/>
      <c r="QEA2" s="3553"/>
      <c r="QEB2" s="3553"/>
      <c r="QEC2" s="3553"/>
      <c r="QED2" s="3553"/>
      <c r="QEE2" s="3553"/>
      <c r="QEF2" s="3553"/>
      <c r="QEG2" s="3581"/>
      <c r="QEH2" s="3553"/>
      <c r="QEI2" s="3553"/>
      <c r="QEJ2" s="3553"/>
      <c r="QEK2" s="3553"/>
      <c r="QEL2" s="3553"/>
      <c r="QEM2" s="3553"/>
      <c r="QEN2" s="3553"/>
      <c r="QEO2" s="3553"/>
      <c r="QEP2" s="3553"/>
      <c r="QEQ2" s="3553"/>
      <c r="QER2" s="3553"/>
      <c r="QES2" s="3553"/>
      <c r="QET2" s="3553"/>
      <c r="QEU2" s="3553"/>
      <c r="QEV2" s="3553"/>
      <c r="QEW2" s="3553"/>
      <c r="QEX2" s="3581"/>
      <c r="QEY2" s="3553"/>
      <c r="QEZ2" s="3553"/>
      <c r="QFA2" s="3553"/>
      <c r="QFB2" s="3553"/>
      <c r="QFC2" s="3553"/>
      <c r="QFD2" s="3553"/>
      <c r="QFE2" s="3553"/>
      <c r="QFF2" s="3553"/>
      <c r="QFG2" s="3553"/>
      <c r="QFH2" s="3553"/>
      <c r="QFI2" s="3553"/>
      <c r="QFJ2" s="3553"/>
      <c r="QFK2" s="3553"/>
      <c r="QFL2" s="3553"/>
      <c r="QFM2" s="3553"/>
      <c r="QFN2" s="3553"/>
      <c r="QFO2" s="3581"/>
      <c r="QFP2" s="3553"/>
      <c r="QFQ2" s="3553"/>
      <c r="QFR2" s="3553"/>
      <c r="QFS2" s="3553"/>
      <c r="QFT2" s="3553"/>
      <c r="QFU2" s="3553"/>
      <c r="QFV2" s="3553"/>
      <c r="QFW2" s="3553"/>
      <c r="QFX2" s="3553"/>
      <c r="QFY2" s="3553"/>
      <c r="QFZ2" s="3553"/>
      <c r="QGA2" s="3553"/>
      <c r="QGB2" s="3553"/>
      <c r="QGC2" s="3553"/>
      <c r="QGD2" s="3553"/>
      <c r="QGE2" s="3553"/>
      <c r="QGF2" s="3581"/>
      <c r="QGG2" s="3553"/>
      <c r="QGH2" s="3553"/>
      <c r="QGI2" s="3553"/>
      <c r="QGJ2" s="3553"/>
      <c r="QGK2" s="3553"/>
      <c r="QGL2" s="3553"/>
      <c r="QGM2" s="3553"/>
      <c r="QGN2" s="3553"/>
      <c r="QGO2" s="3553"/>
      <c r="QGP2" s="3553"/>
      <c r="QGQ2" s="3553"/>
      <c r="QGR2" s="3553"/>
      <c r="QGS2" s="3553"/>
      <c r="QGT2" s="3553"/>
      <c r="QGU2" s="3553"/>
      <c r="QGV2" s="3553"/>
      <c r="QGW2" s="3581"/>
      <c r="QGX2" s="3553"/>
      <c r="QGY2" s="3553"/>
      <c r="QGZ2" s="3553"/>
      <c r="QHA2" s="3553"/>
      <c r="QHB2" s="3553"/>
      <c r="QHC2" s="3553"/>
      <c r="QHD2" s="3553"/>
      <c r="QHE2" s="3553"/>
      <c r="QHF2" s="3553"/>
      <c r="QHG2" s="3553"/>
      <c r="QHH2" s="3553"/>
      <c r="QHI2" s="3553"/>
      <c r="QHJ2" s="3553"/>
      <c r="QHK2" s="3553"/>
      <c r="QHL2" s="3553"/>
      <c r="QHM2" s="3553"/>
      <c r="QHN2" s="3581"/>
      <c r="QHO2" s="3553"/>
      <c r="QHP2" s="3553"/>
      <c r="QHQ2" s="3553"/>
      <c r="QHR2" s="3553"/>
      <c r="QHS2" s="3553"/>
      <c r="QHT2" s="3553"/>
      <c r="QHU2" s="3553"/>
      <c r="QHV2" s="3553"/>
      <c r="QHW2" s="3553"/>
      <c r="QHX2" s="3553"/>
      <c r="QHY2" s="3553"/>
      <c r="QHZ2" s="3553"/>
      <c r="QIA2" s="3553"/>
      <c r="QIB2" s="3553"/>
      <c r="QIC2" s="3553"/>
      <c r="QID2" s="3553"/>
      <c r="QIE2" s="3581"/>
      <c r="QIF2" s="3553"/>
      <c r="QIG2" s="3553"/>
      <c r="QIH2" s="3553"/>
      <c r="QII2" s="3553"/>
      <c r="QIJ2" s="3553"/>
      <c r="QIK2" s="3553"/>
      <c r="QIL2" s="3553"/>
      <c r="QIM2" s="3553"/>
      <c r="QIN2" s="3553"/>
      <c r="QIO2" s="3553"/>
      <c r="QIP2" s="3553"/>
      <c r="QIQ2" s="3553"/>
      <c r="QIR2" s="3553"/>
      <c r="QIS2" s="3553"/>
      <c r="QIT2" s="3553"/>
      <c r="QIU2" s="3553"/>
      <c r="QIV2" s="3581"/>
      <c r="QIW2" s="3553"/>
      <c r="QIX2" s="3553"/>
      <c r="QIY2" s="3553"/>
      <c r="QIZ2" s="3553"/>
      <c r="QJA2" s="3553"/>
      <c r="QJB2" s="3553"/>
      <c r="QJC2" s="3553"/>
      <c r="QJD2" s="3553"/>
      <c r="QJE2" s="3553"/>
      <c r="QJF2" s="3553"/>
      <c r="QJG2" s="3553"/>
      <c r="QJH2" s="3553"/>
      <c r="QJI2" s="3553"/>
      <c r="QJJ2" s="3553"/>
      <c r="QJK2" s="3553"/>
      <c r="QJL2" s="3553"/>
      <c r="QJM2" s="3581"/>
      <c r="QJN2" s="3553"/>
      <c r="QJO2" s="3553"/>
      <c r="QJP2" s="3553"/>
      <c r="QJQ2" s="3553"/>
      <c r="QJR2" s="3553"/>
      <c r="QJS2" s="3553"/>
      <c r="QJT2" s="3553"/>
      <c r="QJU2" s="3553"/>
      <c r="QJV2" s="3553"/>
      <c r="QJW2" s="3553"/>
      <c r="QJX2" s="3553"/>
      <c r="QJY2" s="3553"/>
      <c r="QJZ2" s="3553"/>
      <c r="QKA2" s="3553"/>
      <c r="QKB2" s="3553"/>
      <c r="QKC2" s="3553"/>
      <c r="QKD2" s="3581"/>
      <c r="QKE2" s="3553"/>
      <c r="QKF2" s="3553"/>
      <c r="QKG2" s="3553"/>
      <c r="QKH2" s="3553"/>
      <c r="QKI2" s="3553"/>
      <c r="QKJ2" s="3553"/>
      <c r="QKK2" s="3553"/>
      <c r="QKL2" s="3553"/>
      <c r="QKM2" s="3553"/>
      <c r="QKN2" s="3553"/>
      <c r="QKO2" s="3553"/>
      <c r="QKP2" s="3553"/>
      <c r="QKQ2" s="3553"/>
      <c r="QKR2" s="3553"/>
      <c r="QKS2" s="3553"/>
      <c r="QKT2" s="3553"/>
      <c r="QKU2" s="3581"/>
      <c r="QKV2" s="3553"/>
      <c r="QKW2" s="3553"/>
      <c r="QKX2" s="3553"/>
      <c r="QKY2" s="3553"/>
      <c r="QKZ2" s="3553"/>
      <c r="QLA2" s="3553"/>
      <c r="QLB2" s="3553"/>
      <c r="QLC2" s="3553"/>
      <c r="QLD2" s="3553"/>
      <c r="QLE2" s="3553"/>
      <c r="QLF2" s="3553"/>
      <c r="QLG2" s="3553"/>
      <c r="QLH2" s="3553"/>
      <c r="QLI2" s="3553"/>
      <c r="QLJ2" s="3553"/>
      <c r="QLK2" s="3553"/>
      <c r="QLL2" s="3581"/>
      <c r="QLM2" s="3553"/>
      <c r="QLN2" s="3553"/>
      <c r="QLO2" s="3553"/>
      <c r="QLP2" s="3553"/>
      <c r="QLQ2" s="3553"/>
      <c r="QLR2" s="3553"/>
      <c r="QLS2" s="3553"/>
      <c r="QLT2" s="3553"/>
      <c r="QLU2" s="3553"/>
      <c r="QLV2" s="3553"/>
      <c r="QLW2" s="3553"/>
      <c r="QLX2" s="3553"/>
      <c r="QLY2" s="3553"/>
      <c r="QLZ2" s="3553"/>
      <c r="QMA2" s="3553"/>
      <c r="QMB2" s="3553"/>
      <c r="QMC2" s="3581"/>
      <c r="QMD2" s="3553"/>
      <c r="QME2" s="3553"/>
      <c r="QMF2" s="3553"/>
      <c r="QMG2" s="3553"/>
      <c r="QMH2" s="3553"/>
      <c r="QMI2" s="3553"/>
      <c r="QMJ2" s="3553"/>
      <c r="QMK2" s="3553"/>
      <c r="QML2" s="3553"/>
      <c r="QMM2" s="3553"/>
      <c r="QMN2" s="3553"/>
      <c r="QMO2" s="3553"/>
      <c r="QMP2" s="3553"/>
      <c r="QMQ2" s="3553"/>
      <c r="QMR2" s="3553"/>
      <c r="QMS2" s="3553"/>
      <c r="QMT2" s="3581"/>
      <c r="QMU2" s="3553"/>
      <c r="QMV2" s="3553"/>
      <c r="QMW2" s="3553"/>
      <c r="QMX2" s="3553"/>
      <c r="QMY2" s="3553"/>
      <c r="QMZ2" s="3553"/>
      <c r="QNA2" s="3553"/>
      <c r="QNB2" s="3553"/>
      <c r="QNC2" s="3553"/>
      <c r="QND2" s="3553"/>
      <c r="QNE2" s="3553"/>
      <c r="QNF2" s="3553"/>
      <c r="QNG2" s="3553"/>
      <c r="QNH2" s="3553"/>
      <c r="QNI2" s="3553"/>
      <c r="QNJ2" s="3553"/>
      <c r="QNK2" s="3581"/>
      <c r="QNL2" s="3553"/>
      <c r="QNM2" s="3553"/>
      <c r="QNN2" s="3553"/>
      <c r="QNO2" s="3553"/>
      <c r="QNP2" s="3553"/>
      <c r="QNQ2" s="3553"/>
      <c r="QNR2" s="3553"/>
      <c r="QNS2" s="3553"/>
      <c r="QNT2" s="3553"/>
      <c r="QNU2" s="3553"/>
      <c r="QNV2" s="3553"/>
      <c r="QNW2" s="3553"/>
      <c r="QNX2" s="3553"/>
      <c r="QNY2" s="3553"/>
      <c r="QNZ2" s="3553"/>
      <c r="QOA2" s="3553"/>
      <c r="QOB2" s="3581"/>
      <c r="QOC2" s="3553"/>
      <c r="QOD2" s="3553"/>
      <c r="QOE2" s="3553"/>
      <c r="QOF2" s="3553"/>
      <c r="QOG2" s="3553"/>
      <c r="QOH2" s="3553"/>
      <c r="QOI2" s="3553"/>
      <c r="QOJ2" s="3553"/>
      <c r="QOK2" s="3553"/>
      <c r="QOL2" s="3553"/>
      <c r="QOM2" s="3553"/>
      <c r="QON2" s="3553"/>
      <c r="QOO2" s="3553"/>
      <c r="QOP2" s="3553"/>
      <c r="QOQ2" s="3553"/>
      <c r="QOR2" s="3553"/>
      <c r="QOS2" s="3581"/>
      <c r="QOT2" s="3553"/>
      <c r="QOU2" s="3553"/>
      <c r="QOV2" s="3553"/>
      <c r="QOW2" s="3553"/>
      <c r="QOX2" s="3553"/>
      <c r="QOY2" s="3553"/>
      <c r="QOZ2" s="3553"/>
      <c r="QPA2" s="3553"/>
      <c r="QPB2" s="3553"/>
      <c r="QPC2" s="3553"/>
      <c r="QPD2" s="3553"/>
      <c r="QPE2" s="3553"/>
      <c r="QPF2" s="3553"/>
      <c r="QPG2" s="3553"/>
      <c r="QPH2" s="3553"/>
      <c r="QPI2" s="3553"/>
      <c r="QPJ2" s="3581"/>
      <c r="QPK2" s="3553"/>
      <c r="QPL2" s="3553"/>
      <c r="QPM2" s="3553"/>
      <c r="QPN2" s="3553"/>
      <c r="QPO2" s="3553"/>
      <c r="QPP2" s="3553"/>
      <c r="QPQ2" s="3553"/>
      <c r="QPR2" s="3553"/>
      <c r="QPS2" s="3553"/>
      <c r="QPT2" s="3553"/>
      <c r="QPU2" s="3553"/>
      <c r="QPV2" s="3553"/>
      <c r="QPW2" s="3553"/>
      <c r="QPX2" s="3553"/>
      <c r="QPY2" s="3553"/>
      <c r="QPZ2" s="3553"/>
      <c r="QQA2" s="3581"/>
      <c r="QQB2" s="3553"/>
      <c r="QQC2" s="3553"/>
      <c r="QQD2" s="3553"/>
      <c r="QQE2" s="3553"/>
      <c r="QQF2" s="3553"/>
      <c r="QQG2" s="3553"/>
      <c r="QQH2" s="3553"/>
      <c r="QQI2" s="3553"/>
      <c r="QQJ2" s="3553"/>
      <c r="QQK2" s="3553"/>
      <c r="QQL2" s="3553"/>
      <c r="QQM2" s="3553"/>
      <c r="QQN2" s="3553"/>
      <c r="QQO2" s="3553"/>
      <c r="QQP2" s="3553"/>
      <c r="QQQ2" s="3553"/>
      <c r="QQR2" s="3581"/>
      <c r="QQS2" s="3553"/>
      <c r="QQT2" s="3553"/>
      <c r="QQU2" s="3553"/>
      <c r="QQV2" s="3553"/>
      <c r="QQW2" s="3553"/>
      <c r="QQX2" s="3553"/>
      <c r="QQY2" s="3553"/>
      <c r="QQZ2" s="3553"/>
      <c r="QRA2" s="3553"/>
      <c r="QRB2" s="3553"/>
      <c r="QRC2" s="3553"/>
      <c r="QRD2" s="3553"/>
      <c r="QRE2" s="3553"/>
      <c r="QRF2" s="3553"/>
      <c r="QRG2" s="3553"/>
      <c r="QRH2" s="3553"/>
      <c r="QRI2" s="3581"/>
      <c r="QRJ2" s="3553"/>
      <c r="QRK2" s="3553"/>
      <c r="QRL2" s="3553"/>
      <c r="QRM2" s="3553"/>
      <c r="QRN2" s="3553"/>
      <c r="QRO2" s="3553"/>
      <c r="QRP2" s="3553"/>
      <c r="QRQ2" s="3553"/>
      <c r="QRR2" s="3553"/>
      <c r="QRS2" s="3553"/>
      <c r="QRT2" s="3553"/>
      <c r="QRU2" s="3553"/>
      <c r="QRV2" s="3553"/>
      <c r="QRW2" s="3553"/>
      <c r="QRX2" s="3553"/>
      <c r="QRY2" s="3553"/>
      <c r="QRZ2" s="3581"/>
      <c r="QSA2" s="3553"/>
      <c r="QSB2" s="3553"/>
      <c r="QSC2" s="3553"/>
      <c r="QSD2" s="3553"/>
      <c r="QSE2" s="3553"/>
      <c r="QSF2" s="3553"/>
      <c r="QSG2" s="3553"/>
      <c r="QSH2" s="3553"/>
      <c r="QSI2" s="3553"/>
      <c r="QSJ2" s="3553"/>
      <c r="QSK2" s="3553"/>
      <c r="QSL2" s="3553"/>
      <c r="QSM2" s="3553"/>
      <c r="QSN2" s="3553"/>
      <c r="QSO2" s="3553"/>
      <c r="QSP2" s="3553"/>
      <c r="QSQ2" s="3581"/>
      <c r="QSR2" s="3553"/>
      <c r="QSS2" s="3553"/>
      <c r="QST2" s="3553"/>
      <c r="QSU2" s="3553"/>
      <c r="QSV2" s="3553"/>
      <c r="QSW2" s="3553"/>
      <c r="QSX2" s="3553"/>
      <c r="QSY2" s="3553"/>
      <c r="QSZ2" s="3553"/>
      <c r="QTA2" s="3553"/>
      <c r="QTB2" s="3553"/>
      <c r="QTC2" s="3553"/>
      <c r="QTD2" s="3553"/>
      <c r="QTE2" s="3553"/>
      <c r="QTF2" s="3553"/>
      <c r="QTG2" s="3553"/>
      <c r="QTH2" s="3581"/>
      <c r="QTI2" s="3553"/>
      <c r="QTJ2" s="3553"/>
      <c r="QTK2" s="3553"/>
      <c r="QTL2" s="3553"/>
      <c r="QTM2" s="3553"/>
      <c r="QTN2" s="3553"/>
      <c r="QTO2" s="3553"/>
      <c r="QTP2" s="3553"/>
      <c r="QTQ2" s="3553"/>
      <c r="QTR2" s="3553"/>
      <c r="QTS2" s="3553"/>
      <c r="QTT2" s="3553"/>
      <c r="QTU2" s="3553"/>
      <c r="QTV2" s="3553"/>
      <c r="QTW2" s="3553"/>
      <c r="QTX2" s="3553"/>
      <c r="QTY2" s="3581"/>
      <c r="QTZ2" s="3553"/>
      <c r="QUA2" s="3553"/>
      <c r="QUB2" s="3553"/>
      <c r="QUC2" s="3553"/>
      <c r="QUD2" s="3553"/>
      <c r="QUE2" s="3553"/>
      <c r="QUF2" s="3553"/>
      <c r="QUG2" s="3553"/>
      <c r="QUH2" s="3553"/>
      <c r="QUI2" s="3553"/>
      <c r="QUJ2" s="3553"/>
      <c r="QUK2" s="3553"/>
      <c r="QUL2" s="3553"/>
      <c r="QUM2" s="3553"/>
      <c r="QUN2" s="3553"/>
      <c r="QUO2" s="3553"/>
      <c r="QUP2" s="3581"/>
      <c r="QUQ2" s="3553"/>
      <c r="QUR2" s="3553"/>
      <c r="QUS2" s="3553"/>
      <c r="QUT2" s="3553"/>
      <c r="QUU2" s="3553"/>
      <c r="QUV2" s="3553"/>
      <c r="QUW2" s="3553"/>
      <c r="QUX2" s="3553"/>
      <c r="QUY2" s="3553"/>
      <c r="QUZ2" s="3553"/>
      <c r="QVA2" s="3553"/>
      <c r="QVB2" s="3553"/>
      <c r="QVC2" s="3553"/>
      <c r="QVD2" s="3553"/>
      <c r="QVE2" s="3553"/>
      <c r="QVF2" s="3553"/>
      <c r="QVG2" s="3581"/>
      <c r="QVH2" s="3553"/>
      <c r="QVI2" s="3553"/>
      <c r="QVJ2" s="3553"/>
      <c r="QVK2" s="3553"/>
      <c r="QVL2" s="3553"/>
      <c r="QVM2" s="3553"/>
      <c r="QVN2" s="3553"/>
      <c r="QVO2" s="3553"/>
      <c r="QVP2" s="3553"/>
      <c r="QVQ2" s="3553"/>
      <c r="QVR2" s="3553"/>
      <c r="QVS2" s="3553"/>
      <c r="QVT2" s="3553"/>
      <c r="QVU2" s="3553"/>
      <c r="QVV2" s="3553"/>
      <c r="QVW2" s="3553"/>
      <c r="QVX2" s="3581"/>
      <c r="QVY2" s="3553"/>
      <c r="QVZ2" s="3553"/>
      <c r="QWA2" s="3553"/>
      <c r="QWB2" s="3553"/>
      <c r="QWC2" s="3553"/>
      <c r="QWD2" s="3553"/>
      <c r="QWE2" s="3553"/>
      <c r="QWF2" s="3553"/>
      <c r="QWG2" s="3553"/>
      <c r="QWH2" s="3553"/>
      <c r="QWI2" s="3553"/>
      <c r="QWJ2" s="3553"/>
      <c r="QWK2" s="3553"/>
      <c r="QWL2" s="3553"/>
      <c r="QWM2" s="3553"/>
      <c r="QWN2" s="3553"/>
      <c r="QWO2" s="3581"/>
      <c r="QWP2" s="3553"/>
      <c r="QWQ2" s="3553"/>
      <c r="QWR2" s="3553"/>
      <c r="QWS2" s="3553"/>
      <c r="QWT2" s="3553"/>
      <c r="QWU2" s="3553"/>
      <c r="QWV2" s="3553"/>
      <c r="QWW2" s="3553"/>
      <c r="QWX2" s="3553"/>
      <c r="QWY2" s="3553"/>
      <c r="QWZ2" s="3553"/>
      <c r="QXA2" s="3553"/>
      <c r="QXB2" s="3553"/>
      <c r="QXC2" s="3553"/>
      <c r="QXD2" s="3553"/>
      <c r="QXE2" s="3553"/>
      <c r="QXF2" s="3581"/>
      <c r="QXG2" s="3553"/>
      <c r="QXH2" s="3553"/>
      <c r="QXI2" s="3553"/>
      <c r="QXJ2" s="3553"/>
      <c r="QXK2" s="3553"/>
      <c r="QXL2" s="3553"/>
      <c r="QXM2" s="3553"/>
      <c r="QXN2" s="3553"/>
      <c r="QXO2" s="3553"/>
      <c r="QXP2" s="3553"/>
      <c r="QXQ2" s="3553"/>
      <c r="QXR2" s="3553"/>
      <c r="QXS2" s="3553"/>
      <c r="QXT2" s="3553"/>
      <c r="QXU2" s="3553"/>
      <c r="QXV2" s="3553"/>
      <c r="QXW2" s="3581"/>
      <c r="QXX2" s="3553"/>
      <c r="QXY2" s="3553"/>
      <c r="QXZ2" s="3553"/>
      <c r="QYA2" s="3553"/>
      <c r="QYB2" s="3553"/>
      <c r="QYC2" s="3553"/>
      <c r="QYD2" s="3553"/>
      <c r="QYE2" s="3553"/>
      <c r="QYF2" s="3553"/>
      <c r="QYG2" s="3553"/>
      <c r="QYH2" s="3553"/>
      <c r="QYI2" s="3553"/>
      <c r="QYJ2" s="3553"/>
      <c r="QYK2" s="3553"/>
      <c r="QYL2" s="3553"/>
      <c r="QYM2" s="3553"/>
      <c r="QYN2" s="3581"/>
      <c r="QYO2" s="3553"/>
      <c r="QYP2" s="3553"/>
      <c r="QYQ2" s="3553"/>
      <c r="QYR2" s="3553"/>
      <c r="QYS2" s="3553"/>
      <c r="QYT2" s="3553"/>
      <c r="QYU2" s="3553"/>
      <c r="QYV2" s="3553"/>
      <c r="QYW2" s="3553"/>
      <c r="QYX2" s="3553"/>
      <c r="QYY2" s="3553"/>
      <c r="QYZ2" s="3553"/>
      <c r="QZA2" s="3553"/>
      <c r="QZB2" s="3553"/>
      <c r="QZC2" s="3553"/>
      <c r="QZD2" s="3553"/>
      <c r="QZE2" s="3581"/>
      <c r="QZF2" s="3553"/>
      <c r="QZG2" s="3553"/>
      <c r="QZH2" s="3553"/>
      <c r="QZI2" s="3553"/>
      <c r="QZJ2" s="3553"/>
      <c r="QZK2" s="3553"/>
      <c r="QZL2" s="3553"/>
      <c r="QZM2" s="3553"/>
      <c r="QZN2" s="3553"/>
      <c r="QZO2" s="3553"/>
      <c r="QZP2" s="3553"/>
      <c r="QZQ2" s="3553"/>
      <c r="QZR2" s="3553"/>
      <c r="QZS2" s="3553"/>
      <c r="QZT2" s="3553"/>
      <c r="QZU2" s="3553"/>
      <c r="QZV2" s="3581"/>
      <c r="QZW2" s="3553"/>
      <c r="QZX2" s="3553"/>
      <c r="QZY2" s="3553"/>
      <c r="QZZ2" s="3553"/>
      <c r="RAA2" s="3553"/>
      <c r="RAB2" s="3553"/>
      <c r="RAC2" s="3553"/>
      <c r="RAD2" s="3553"/>
      <c r="RAE2" s="3553"/>
      <c r="RAF2" s="3553"/>
      <c r="RAG2" s="3553"/>
      <c r="RAH2" s="3553"/>
      <c r="RAI2" s="3553"/>
      <c r="RAJ2" s="3553"/>
      <c r="RAK2" s="3553"/>
      <c r="RAL2" s="3553"/>
      <c r="RAM2" s="3581"/>
      <c r="RAN2" s="3553"/>
      <c r="RAO2" s="3553"/>
      <c r="RAP2" s="3553"/>
      <c r="RAQ2" s="3553"/>
      <c r="RAR2" s="3553"/>
      <c r="RAS2" s="3553"/>
      <c r="RAT2" s="3553"/>
      <c r="RAU2" s="3553"/>
      <c r="RAV2" s="3553"/>
      <c r="RAW2" s="3553"/>
      <c r="RAX2" s="3553"/>
      <c r="RAY2" s="3553"/>
      <c r="RAZ2" s="3553"/>
      <c r="RBA2" s="3553"/>
      <c r="RBB2" s="3553"/>
      <c r="RBC2" s="3553"/>
      <c r="RBD2" s="3581"/>
      <c r="RBE2" s="3553"/>
      <c r="RBF2" s="3553"/>
      <c r="RBG2" s="3553"/>
      <c r="RBH2" s="3553"/>
      <c r="RBI2" s="3553"/>
      <c r="RBJ2" s="3553"/>
      <c r="RBK2" s="3553"/>
      <c r="RBL2" s="3553"/>
      <c r="RBM2" s="3553"/>
      <c r="RBN2" s="3553"/>
      <c r="RBO2" s="3553"/>
      <c r="RBP2" s="3553"/>
      <c r="RBQ2" s="3553"/>
      <c r="RBR2" s="3553"/>
      <c r="RBS2" s="3553"/>
      <c r="RBT2" s="3553"/>
      <c r="RBU2" s="3581"/>
      <c r="RBV2" s="3553"/>
      <c r="RBW2" s="3553"/>
      <c r="RBX2" s="3553"/>
      <c r="RBY2" s="3553"/>
      <c r="RBZ2" s="3553"/>
      <c r="RCA2" s="3553"/>
      <c r="RCB2" s="3553"/>
      <c r="RCC2" s="3553"/>
      <c r="RCD2" s="3553"/>
      <c r="RCE2" s="3553"/>
      <c r="RCF2" s="3553"/>
      <c r="RCG2" s="3553"/>
      <c r="RCH2" s="3553"/>
      <c r="RCI2" s="3553"/>
      <c r="RCJ2" s="3553"/>
      <c r="RCK2" s="3553"/>
      <c r="RCL2" s="3581"/>
      <c r="RCM2" s="3553"/>
      <c r="RCN2" s="3553"/>
      <c r="RCO2" s="3553"/>
      <c r="RCP2" s="3553"/>
      <c r="RCQ2" s="3553"/>
      <c r="RCR2" s="3553"/>
      <c r="RCS2" s="3553"/>
      <c r="RCT2" s="3553"/>
      <c r="RCU2" s="3553"/>
      <c r="RCV2" s="3553"/>
      <c r="RCW2" s="3553"/>
      <c r="RCX2" s="3553"/>
      <c r="RCY2" s="3553"/>
      <c r="RCZ2" s="3553"/>
      <c r="RDA2" s="3553"/>
      <c r="RDB2" s="3553"/>
      <c r="RDC2" s="3581"/>
      <c r="RDD2" s="3553"/>
      <c r="RDE2" s="3553"/>
      <c r="RDF2" s="3553"/>
      <c r="RDG2" s="3553"/>
      <c r="RDH2" s="3553"/>
      <c r="RDI2" s="3553"/>
      <c r="RDJ2" s="3553"/>
      <c r="RDK2" s="3553"/>
      <c r="RDL2" s="3553"/>
      <c r="RDM2" s="3553"/>
      <c r="RDN2" s="3553"/>
      <c r="RDO2" s="3553"/>
      <c r="RDP2" s="3553"/>
      <c r="RDQ2" s="3553"/>
      <c r="RDR2" s="3553"/>
      <c r="RDS2" s="3553"/>
      <c r="RDT2" s="3581"/>
      <c r="RDU2" s="3553"/>
      <c r="RDV2" s="3553"/>
      <c r="RDW2" s="3553"/>
      <c r="RDX2" s="3553"/>
      <c r="RDY2" s="3553"/>
      <c r="RDZ2" s="3553"/>
      <c r="REA2" s="3553"/>
      <c r="REB2" s="3553"/>
      <c r="REC2" s="3553"/>
      <c r="RED2" s="3553"/>
      <c r="REE2" s="3553"/>
      <c r="REF2" s="3553"/>
      <c r="REG2" s="3553"/>
      <c r="REH2" s="3553"/>
      <c r="REI2" s="3553"/>
      <c r="REJ2" s="3553"/>
      <c r="REK2" s="3581"/>
      <c r="REL2" s="3553"/>
      <c r="REM2" s="3553"/>
      <c r="REN2" s="3553"/>
      <c r="REO2" s="3553"/>
      <c r="REP2" s="3553"/>
      <c r="REQ2" s="3553"/>
      <c r="RER2" s="3553"/>
      <c r="RES2" s="3553"/>
      <c r="RET2" s="3553"/>
      <c r="REU2" s="3553"/>
      <c r="REV2" s="3553"/>
      <c r="REW2" s="3553"/>
      <c r="REX2" s="3553"/>
      <c r="REY2" s="3553"/>
      <c r="REZ2" s="3553"/>
      <c r="RFA2" s="3553"/>
      <c r="RFB2" s="3581"/>
      <c r="RFC2" s="3553"/>
      <c r="RFD2" s="3553"/>
      <c r="RFE2" s="3553"/>
      <c r="RFF2" s="3553"/>
      <c r="RFG2" s="3553"/>
      <c r="RFH2" s="3553"/>
      <c r="RFI2" s="3553"/>
      <c r="RFJ2" s="3553"/>
      <c r="RFK2" s="3553"/>
      <c r="RFL2" s="3553"/>
      <c r="RFM2" s="3553"/>
      <c r="RFN2" s="3553"/>
      <c r="RFO2" s="3553"/>
      <c r="RFP2" s="3553"/>
      <c r="RFQ2" s="3553"/>
      <c r="RFR2" s="3553"/>
      <c r="RFS2" s="3581"/>
      <c r="RFT2" s="3553"/>
      <c r="RFU2" s="3553"/>
      <c r="RFV2" s="3553"/>
      <c r="RFW2" s="3553"/>
      <c r="RFX2" s="3553"/>
      <c r="RFY2" s="3553"/>
      <c r="RFZ2" s="3553"/>
      <c r="RGA2" s="3553"/>
      <c r="RGB2" s="3553"/>
      <c r="RGC2" s="3553"/>
      <c r="RGD2" s="3553"/>
      <c r="RGE2" s="3553"/>
      <c r="RGF2" s="3553"/>
      <c r="RGG2" s="3553"/>
      <c r="RGH2" s="3553"/>
      <c r="RGI2" s="3553"/>
      <c r="RGJ2" s="3581"/>
      <c r="RGK2" s="3553"/>
      <c r="RGL2" s="3553"/>
      <c r="RGM2" s="3553"/>
      <c r="RGN2" s="3553"/>
      <c r="RGO2" s="3553"/>
      <c r="RGP2" s="3553"/>
      <c r="RGQ2" s="3553"/>
      <c r="RGR2" s="3553"/>
      <c r="RGS2" s="3553"/>
      <c r="RGT2" s="3553"/>
      <c r="RGU2" s="3553"/>
      <c r="RGV2" s="3553"/>
      <c r="RGW2" s="3553"/>
      <c r="RGX2" s="3553"/>
      <c r="RGY2" s="3553"/>
      <c r="RGZ2" s="3553"/>
      <c r="RHA2" s="3581"/>
      <c r="RHB2" s="3553"/>
      <c r="RHC2" s="3553"/>
      <c r="RHD2" s="3553"/>
      <c r="RHE2" s="3553"/>
      <c r="RHF2" s="3553"/>
      <c r="RHG2" s="3553"/>
      <c r="RHH2" s="3553"/>
      <c r="RHI2" s="3553"/>
      <c r="RHJ2" s="3553"/>
      <c r="RHK2" s="3553"/>
      <c r="RHL2" s="3553"/>
      <c r="RHM2" s="3553"/>
      <c r="RHN2" s="3553"/>
      <c r="RHO2" s="3553"/>
      <c r="RHP2" s="3553"/>
      <c r="RHQ2" s="3553"/>
      <c r="RHR2" s="3581"/>
      <c r="RHS2" s="3553"/>
      <c r="RHT2" s="3553"/>
      <c r="RHU2" s="3553"/>
      <c r="RHV2" s="3553"/>
      <c r="RHW2" s="3553"/>
      <c r="RHX2" s="3553"/>
      <c r="RHY2" s="3553"/>
      <c r="RHZ2" s="3553"/>
      <c r="RIA2" s="3553"/>
      <c r="RIB2" s="3553"/>
      <c r="RIC2" s="3553"/>
      <c r="RID2" s="3553"/>
      <c r="RIE2" s="3553"/>
      <c r="RIF2" s="3553"/>
      <c r="RIG2" s="3553"/>
      <c r="RIH2" s="3553"/>
      <c r="RII2" s="3581"/>
      <c r="RIJ2" s="3553"/>
      <c r="RIK2" s="3553"/>
      <c r="RIL2" s="3553"/>
      <c r="RIM2" s="3553"/>
      <c r="RIN2" s="3553"/>
      <c r="RIO2" s="3553"/>
      <c r="RIP2" s="3553"/>
      <c r="RIQ2" s="3553"/>
      <c r="RIR2" s="3553"/>
      <c r="RIS2" s="3553"/>
      <c r="RIT2" s="3553"/>
      <c r="RIU2" s="3553"/>
      <c r="RIV2" s="3553"/>
      <c r="RIW2" s="3553"/>
      <c r="RIX2" s="3553"/>
      <c r="RIY2" s="3553"/>
      <c r="RIZ2" s="3581"/>
      <c r="RJA2" s="3553"/>
      <c r="RJB2" s="3553"/>
      <c r="RJC2" s="3553"/>
      <c r="RJD2" s="3553"/>
      <c r="RJE2" s="3553"/>
      <c r="RJF2" s="3553"/>
      <c r="RJG2" s="3553"/>
      <c r="RJH2" s="3553"/>
      <c r="RJI2" s="3553"/>
      <c r="RJJ2" s="3553"/>
      <c r="RJK2" s="3553"/>
      <c r="RJL2" s="3553"/>
      <c r="RJM2" s="3553"/>
      <c r="RJN2" s="3553"/>
      <c r="RJO2" s="3553"/>
      <c r="RJP2" s="3553"/>
      <c r="RJQ2" s="3581"/>
      <c r="RJR2" s="3553"/>
      <c r="RJS2" s="3553"/>
      <c r="RJT2" s="3553"/>
      <c r="RJU2" s="3553"/>
      <c r="RJV2" s="3553"/>
      <c r="RJW2" s="3553"/>
      <c r="RJX2" s="3553"/>
      <c r="RJY2" s="3553"/>
      <c r="RJZ2" s="3553"/>
      <c r="RKA2" s="3553"/>
      <c r="RKB2" s="3553"/>
      <c r="RKC2" s="3553"/>
      <c r="RKD2" s="3553"/>
      <c r="RKE2" s="3553"/>
      <c r="RKF2" s="3553"/>
      <c r="RKG2" s="3553"/>
      <c r="RKH2" s="3581"/>
      <c r="RKI2" s="3553"/>
      <c r="RKJ2" s="3553"/>
      <c r="RKK2" s="3553"/>
      <c r="RKL2" s="3553"/>
      <c r="RKM2" s="3553"/>
      <c r="RKN2" s="3553"/>
      <c r="RKO2" s="3553"/>
      <c r="RKP2" s="3553"/>
      <c r="RKQ2" s="3553"/>
      <c r="RKR2" s="3553"/>
      <c r="RKS2" s="3553"/>
      <c r="RKT2" s="3553"/>
      <c r="RKU2" s="3553"/>
      <c r="RKV2" s="3553"/>
      <c r="RKW2" s="3553"/>
      <c r="RKX2" s="3553"/>
      <c r="RKY2" s="3581"/>
      <c r="RKZ2" s="3553"/>
      <c r="RLA2" s="3553"/>
      <c r="RLB2" s="3553"/>
      <c r="RLC2" s="3553"/>
      <c r="RLD2" s="3553"/>
      <c r="RLE2" s="3553"/>
      <c r="RLF2" s="3553"/>
      <c r="RLG2" s="3553"/>
      <c r="RLH2" s="3553"/>
      <c r="RLI2" s="3553"/>
      <c r="RLJ2" s="3553"/>
      <c r="RLK2" s="3553"/>
      <c r="RLL2" s="3553"/>
      <c r="RLM2" s="3553"/>
      <c r="RLN2" s="3553"/>
      <c r="RLO2" s="3553"/>
      <c r="RLP2" s="3581"/>
      <c r="RLQ2" s="3553"/>
      <c r="RLR2" s="3553"/>
      <c r="RLS2" s="3553"/>
      <c r="RLT2" s="3553"/>
      <c r="RLU2" s="3553"/>
      <c r="RLV2" s="3553"/>
      <c r="RLW2" s="3553"/>
      <c r="RLX2" s="3553"/>
      <c r="RLY2" s="3553"/>
      <c r="RLZ2" s="3553"/>
      <c r="RMA2" s="3553"/>
      <c r="RMB2" s="3553"/>
      <c r="RMC2" s="3553"/>
      <c r="RMD2" s="3553"/>
      <c r="RME2" s="3553"/>
      <c r="RMF2" s="3553"/>
      <c r="RMG2" s="3581"/>
      <c r="RMH2" s="3553"/>
      <c r="RMI2" s="3553"/>
      <c r="RMJ2" s="3553"/>
      <c r="RMK2" s="3553"/>
      <c r="RML2" s="3553"/>
      <c r="RMM2" s="3553"/>
      <c r="RMN2" s="3553"/>
      <c r="RMO2" s="3553"/>
      <c r="RMP2" s="3553"/>
      <c r="RMQ2" s="3553"/>
      <c r="RMR2" s="3553"/>
      <c r="RMS2" s="3553"/>
      <c r="RMT2" s="3553"/>
      <c r="RMU2" s="3553"/>
      <c r="RMV2" s="3553"/>
      <c r="RMW2" s="3553"/>
      <c r="RMX2" s="3581"/>
      <c r="RMY2" s="3553"/>
      <c r="RMZ2" s="3553"/>
      <c r="RNA2" s="3553"/>
      <c r="RNB2" s="3553"/>
      <c r="RNC2" s="3553"/>
      <c r="RND2" s="3553"/>
      <c r="RNE2" s="3553"/>
      <c r="RNF2" s="3553"/>
      <c r="RNG2" s="3553"/>
      <c r="RNH2" s="3553"/>
      <c r="RNI2" s="3553"/>
      <c r="RNJ2" s="3553"/>
      <c r="RNK2" s="3553"/>
      <c r="RNL2" s="3553"/>
      <c r="RNM2" s="3553"/>
      <c r="RNN2" s="3553"/>
      <c r="RNO2" s="3581"/>
      <c r="RNP2" s="3553"/>
      <c r="RNQ2" s="3553"/>
      <c r="RNR2" s="3553"/>
      <c r="RNS2" s="3553"/>
      <c r="RNT2" s="3553"/>
      <c r="RNU2" s="3553"/>
      <c r="RNV2" s="3553"/>
      <c r="RNW2" s="3553"/>
      <c r="RNX2" s="3553"/>
      <c r="RNY2" s="3553"/>
      <c r="RNZ2" s="3553"/>
      <c r="ROA2" s="3553"/>
      <c r="ROB2" s="3553"/>
      <c r="ROC2" s="3553"/>
      <c r="ROD2" s="3553"/>
      <c r="ROE2" s="3553"/>
      <c r="ROF2" s="3581"/>
      <c r="ROG2" s="3553"/>
      <c r="ROH2" s="3553"/>
      <c r="ROI2" s="3553"/>
      <c r="ROJ2" s="3553"/>
      <c r="ROK2" s="3553"/>
      <c r="ROL2" s="3553"/>
      <c r="ROM2" s="3553"/>
      <c r="RON2" s="3553"/>
      <c r="ROO2" s="3553"/>
      <c r="ROP2" s="3553"/>
      <c r="ROQ2" s="3553"/>
      <c r="ROR2" s="3553"/>
      <c r="ROS2" s="3553"/>
      <c r="ROT2" s="3553"/>
      <c r="ROU2" s="3553"/>
      <c r="ROV2" s="3553"/>
      <c r="ROW2" s="3581"/>
      <c r="ROX2" s="3553"/>
      <c r="ROY2" s="3553"/>
      <c r="ROZ2" s="3553"/>
      <c r="RPA2" s="3553"/>
      <c r="RPB2" s="3553"/>
      <c r="RPC2" s="3553"/>
      <c r="RPD2" s="3553"/>
      <c r="RPE2" s="3553"/>
      <c r="RPF2" s="3553"/>
      <c r="RPG2" s="3553"/>
      <c r="RPH2" s="3553"/>
      <c r="RPI2" s="3553"/>
      <c r="RPJ2" s="3553"/>
      <c r="RPK2" s="3553"/>
      <c r="RPL2" s="3553"/>
      <c r="RPM2" s="3553"/>
      <c r="RPN2" s="3581"/>
      <c r="RPO2" s="3553"/>
      <c r="RPP2" s="3553"/>
      <c r="RPQ2" s="3553"/>
      <c r="RPR2" s="3553"/>
      <c r="RPS2" s="3553"/>
      <c r="RPT2" s="3553"/>
      <c r="RPU2" s="3553"/>
      <c r="RPV2" s="3553"/>
      <c r="RPW2" s="3553"/>
      <c r="RPX2" s="3553"/>
      <c r="RPY2" s="3553"/>
      <c r="RPZ2" s="3553"/>
      <c r="RQA2" s="3553"/>
      <c r="RQB2" s="3553"/>
      <c r="RQC2" s="3553"/>
      <c r="RQD2" s="3553"/>
      <c r="RQE2" s="3581"/>
      <c r="RQF2" s="3553"/>
      <c r="RQG2" s="3553"/>
      <c r="RQH2" s="3553"/>
      <c r="RQI2" s="3553"/>
      <c r="RQJ2" s="3553"/>
      <c r="RQK2" s="3553"/>
      <c r="RQL2" s="3553"/>
      <c r="RQM2" s="3553"/>
      <c r="RQN2" s="3553"/>
      <c r="RQO2" s="3553"/>
      <c r="RQP2" s="3553"/>
      <c r="RQQ2" s="3553"/>
      <c r="RQR2" s="3553"/>
      <c r="RQS2" s="3553"/>
      <c r="RQT2" s="3553"/>
      <c r="RQU2" s="3553"/>
      <c r="RQV2" s="3581"/>
      <c r="RQW2" s="3553"/>
      <c r="RQX2" s="3553"/>
      <c r="RQY2" s="3553"/>
      <c r="RQZ2" s="3553"/>
      <c r="RRA2" s="3553"/>
      <c r="RRB2" s="3553"/>
      <c r="RRC2" s="3553"/>
      <c r="RRD2" s="3553"/>
      <c r="RRE2" s="3553"/>
      <c r="RRF2" s="3553"/>
      <c r="RRG2" s="3553"/>
      <c r="RRH2" s="3553"/>
      <c r="RRI2" s="3553"/>
      <c r="RRJ2" s="3553"/>
      <c r="RRK2" s="3553"/>
      <c r="RRL2" s="3553"/>
      <c r="RRM2" s="3581"/>
      <c r="RRN2" s="3553"/>
      <c r="RRO2" s="3553"/>
      <c r="RRP2" s="3553"/>
      <c r="RRQ2" s="3553"/>
      <c r="RRR2" s="3553"/>
      <c r="RRS2" s="3553"/>
      <c r="RRT2" s="3553"/>
      <c r="RRU2" s="3553"/>
      <c r="RRV2" s="3553"/>
      <c r="RRW2" s="3553"/>
      <c r="RRX2" s="3553"/>
      <c r="RRY2" s="3553"/>
      <c r="RRZ2" s="3553"/>
      <c r="RSA2" s="3553"/>
      <c r="RSB2" s="3553"/>
      <c r="RSC2" s="3553"/>
      <c r="RSD2" s="3581"/>
      <c r="RSE2" s="3553"/>
      <c r="RSF2" s="3553"/>
      <c r="RSG2" s="3553"/>
      <c r="RSH2" s="3553"/>
      <c r="RSI2" s="3553"/>
      <c r="RSJ2" s="3553"/>
      <c r="RSK2" s="3553"/>
      <c r="RSL2" s="3553"/>
      <c r="RSM2" s="3553"/>
      <c r="RSN2" s="3553"/>
      <c r="RSO2" s="3553"/>
      <c r="RSP2" s="3553"/>
      <c r="RSQ2" s="3553"/>
      <c r="RSR2" s="3553"/>
      <c r="RSS2" s="3553"/>
      <c r="RST2" s="3553"/>
      <c r="RSU2" s="3581"/>
      <c r="RSV2" s="3553"/>
      <c r="RSW2" s="3553"/>
      <c r="RSX2" s="3553"/>
      <c r="RSY2" s="3553"/>
      <c r="RSZ2" s="3553"/>
      <c r="RTA2" s="3553"/>
      <c r="RTB2" s="3553"/>
      <c r="RTC2" s="3553"/>
      <c r="RTD2" s="3553"/>
      <c r="RTE2" s="3553"/>
      <c r="RTF2" s="3553"/>
      <c r="RTG2" s="3553"/>
      <c r="RTH2" s="3553"/>
      <c r="RTI2" s="3553"/>
      <c r="RTJ2" s="3553"/>
      <c r="RTK2" s="3553"/>
      <c r="RTL2" s="3581"/>
      <c r="RTM2" s="3553"/>
      <c r="RTN2" s="3553"/>
      <c r="RTO2" s="3553"/>
      <c r="RTP2" s="3553"/>
      <c r="RTQ2" s="3553"/>
      <c r="RTR2" s="3553"/>
      <c r="RTS2" s="3553"/>
      <c r="RTT2" s="3553"/>
      <c r="RTU2" s="3553"/>
      <c r="RTV2" s="3553"/>
      <c r="RTW2" s="3553"/>
      <c r="RTX2" s="3553"/>
      <c r="RTY2" s="3553"/>
      <c r="RTZ2" s="3553"/>
      <c r="RUA2" s="3553"/>
      <c r="RUB2" s="3553"/>
      <c r="RUC2" s="3581"/>
      <c r="RUD2" s="3553"/>
      <c r="RUE2" s="3553"/>
      <c r="RUF2" s="3553"/>
      <c r="RUG2" s="3553"/>
      <c r="RUH2" s="3553"/>
      <c r="RUI2" s="3553"/>
      <c r="RUJ2" s="3553"/>
      <c r="RUK2" s="3553"/>
      <c r="RUL2" s="3553"/>
      <c r="RUM2" s="3553"/>
      <c r="RUN2" s="3553"/>
      <c r="RUO2" s="3553"/>
      <c r="RUP2" s="3553"/>
      <c r="RUQ2" s="3553"/>
      <c r="RUR2" s="3553"/>
      <c r="RUS2" s="3553"/>
      <c r="RUT2" s="3581"/>
      <c r="RUU2" s="3553"/>
      <c r="RUV2" s="3553"/>
      <c r="RUW2" s="3553"/>
      <c r="RUX2" s="3553"/>
      <c r="RUY2" s="3553"/>
      <c r="RUZ2" s="3553"/>
      <c r="RVA2" s="3553"/>
      <c r="RVB2" s="3553"/>
      <c r="RVC2" s="3553"/>
      <c r="RVD2" s="3553"/>
      <c r="RVE2" s="3553"/>
      <c r="RVF2" s="3553"/>
      <c r="RVG2" s="3553"/>
      <c r="RVH2" s="3553"/>
      <c r="RVI2" s="3553"/>
      <c r="RVJ2" s="3553"/>
      <c r="RVK2" s="3581"/>
      <c r="RVL2" s="3553"/>
      <c r="RVM2" s="3553"/>
      <c r="RVN2" s="3553"/>
      <c r="RVO2" s="3553"/>
      <c r="RVP2" s="3553"/>
      <c r="RVQ2" s="3553"/>
      <c r="RVR2" s="3553"/>
      <c r="RVS2" s="3553"/>
      <c r="RVT2" s="3553"/>
      <c r="RVU2" s="3553"/>
      <c r="RVV2" s="3553"/>
      <c r="RVW2" s="3553"/>
      <c r="RVX2" s="3553"/>
      <c r="RVY2" s="3553"/>
      <c r="RVZ2" s="3553"/>
      <c r="RWA2" s="3553"/>
      <c r="RWB2" s="3581"/>
      <c r="RWC2" s="3553"/>
      <c r="RWD2" s="3553"/>
      <c r="RWE2" s="3553"/>
      <c r="RWF2" s="3553"/>
      <c r="RWG2" s="3553"/>
      <c r="RWH2" s="3553"/>
      <c r="RWI2" s="3553"/>
      <c r="RWJ2" s="3553"/>
      <c r="RWK2" s="3553"/>
      <c r="RWL2" s="3553"/>
      <c r="RWM2" s="3553"/>
      <c r="RWN2" s="3553"/>
      <c r="RWO2" s="3553"/>
      <c r="RWP2" s="3553"/>
      <c r="RWQ2" s="3553"/>
      <c r="RWR2" s="3553"/>
      <c r="RWS2" s="3581"/>
      <c r="RWT2" s="3553"/>
      <c r="RWU2" s="3553"/>
      <c r="RWV2" s="3553"/>
      <c r="RWW2" s="3553"/>
      <c r="RWX2" s="3553"/>
      <c r="RWY2" s="3553"/>
      <c r="RWZ2" s="3553"/>
      <c r="RXA2" s="3553"/>
      <c r="RXB2" s="3553"/>
      <c r="RXC2" s="3553"/>
      <c r="RXD2" s="3553"/>
      <c r="RXE2" s="3553"/>
      <c r="RXF2" s="3553"/>
      <c r="RXG2" s="3553"/>
      <c r="RXH2" s="3553"/>
      <c r="RXI2" s="3553"/>
      <c r="RXJ2" s="3581"/>
      <c r="RXK2" s="3553"/>
      <c r="RXL2" s="3553"/>
      <c r="RXM2" s="3553"/>
      <c r="RXN2" s="3553"/>
      <c r="RXO2" s="3553"/>
      <c r="RXP2" s="3553"/>
      <c r="RXQ2" s="3553"/>
      <c r="RXR2" s="3553"/>
      <c r="RXS2" s="3553"/>
      <c r="RXT2" s="3553"/>
      <c r="RXU2" s="3553"/>
      <c r="RXV2" s="3553"/>
      <c r="RXW2" s="3553"/>
      <c r="RXX2" s="3553"/>
      <c r="RXY2" s="3553"/>
      <c r="RXZ2" s="3553"/>
      <c r="RYA2" s="3581"/>
      <c r="RYB2" s="3553"/>
      <c r="RYC2" s="3553"/>
      <c r="RYD2" s="3553"/>
      <c r="RYE2" s="3553"/>
      <c r="RYF2" s="3553"/>
      <c r="RYG2" s="3553"/>
      <c r="RYH2" s="3553"/>
      <c r="RYI2" s="3553"/>
      <c r="RYJ2" s="3553"/>
      <c r="RYK2" s="3553"/>
      <c r="RYL2" s="3553"/>
      <c r="RYM2" s="3553"/>
      <c r="RYN2" s="3553"/>
      <c r="RYO2" s="3553"/>
      <c r="RYP2" s="3553"/>
      <c r="RYQ2" s="3553"/>
      <c r="RYR2" s="3581"/>
      <c r="RYS2" s="3553"/>
      <c r="RYT2" s="3553"/>
      <c r="RYU2" s="3553"/>
      <c r="RYV2" s="3553"/>
      <c r="RYW2" s="3553"/>
      <c r="RYX2" s="3553"/>
      <c r="RYY2" s="3553"/>
      <c r="RYZ2" s="3553"/>
      <c r="RZA2" s="3553"/>
      <c r="RZB2" s="3553"/>
      <c r="RZC2" s="3553"/>
      <c r="RZD2" s="3553"/>
      <c r="RZE2" s="3553"/>
      <c r="RZF2" s="3553"/>
      <c r="RZG2" s="3553"/>
      <c r="RZH2" s="3553"/>
      <c r="RZI2" s="3581"/>
      <c r="RZJ2" s="3553"/>
      <c r="RZK2" s="3553"/>
      <c r="RZL2" s="3553"/>
      <c r="RZM2" s="3553"/>
      <c r="RZN2" s="3553"/>
      <c r="RZO2" s="3553"/>
      <c r="RZP2" s="3553"/>
      <c r="RZQ2" s="3553"/>
      <c r="RZR2" s="3553"/>
      <c r="RZS2" s="3553"/>
      <c r="RZT2" s="3553"/>
      <c r="RZU2" s="3553"/>
      <c r="RZV2" s="3553"/>
      <c r="RZW2" s="3553"/>
      <c r="RZX2" s="3553"/>
      <c r="RZY2" s="3553"/>
      <c r="RZZ2" s="3581"/>
      <c r="SAA2" s="3553"/>
      <c r="SAB2" s="3553"/>
      <c r="SAC2" s="3553"/>
      <c r="SAD2" s="3553"/>
      <c r="SAE2" s="3553"/>
      <c r="SAF2" s="3553"/>
      <c r="SAG2" s="3553"/>
      <c r="SAH2" s="3553"/>
      <c r="SAI2" s="3553"/>
      <c r="SAJ2" s="3553"/>
      <c r="SAK2" s="3553"/>
      <c r="SAL2" s="3553"/>
      <c r="SAM2" s="3553"/>
      <c r="SAN2" s="3553"/>
      <c r="SAO2" s="3553"/>
      <c r="SAP2" s="3553"/>
      <c r="SAQ2" s="3581"/>
      <c r="SAR2" s="3553"/>
      <c r="SAS2" s="3553"/>
      <c r="SAT2" s="3553"/>
      <c r="SAU2" s="3553"/>
      <c r="SAV2" s="3553"/>
      <c r="SAW2" s="3553"/>
      <c r="SAX2" s="3553"/>
      <c r="SAY2" s="3553"/>
      <c r="SAZ2" s="3553"/>
      <c r="SBA2" s="3553"/>
      <c r="SBB2" s="3553"/>
      <c r="SBC2" s="3553"/>
      <c r="SBD2" s="3553"/>
      <c r="SBE2" s="3553"/>
      <c r="SBF2" s="3553"/>
      <c r="SBG2" s="3553"/>
      <c r="SBH2" s="3581"/>
      <c r="SBI2" s="3553"/>
      <c r="SBJ2" s="3553"/>
      <c r="SBK2" s="3553"/>
      <c r="SBL2" s="3553"/>
      <c r="SBM2" s="3553"/>
      <c r="SBN2" s="3553"/>
      <c r="SBO2" s="3553"/>
      <c r="SBP2" s="3553"/>
      <c r="SBQ2" s="3553"/>
      <c r="SBR2" s="3553"/>
      <c r="SBS2" s="3553"/>
      <c r="SBT2" s="3553"/>
      <c r="SBU2" s="3553"/>
      <c r="SBV2" s="3553"/>
      <c r="SBW2" s="3553"/>
      <c r="SBX2" s="3553"/>
      <c r="SBY2" s="3581"/>
      <c r="SBZ2" s="3553"/>
      <c r="SCA2" s="3553"/>
      <c r="SCB2" s="3553"/>
      <c r="SCC2" s="3553"/>
      <c r="SCD2" s="3553"/>
      <c r="SCE2" s="3553"/>
      <c r="SCF2" s="3553"/>
      <c r="SCG2" s="3553"/>
      <c r="SCH2" s="3553"/>
      <c r="SCI2" s="3553"/>
      <c r="SCJ2" s="3553"/>
      <c r="SCK2" s="3553"/>
      <c r="SCL2" s="3553"/>
      <c r="SCM2" s="3553"/>
      <c r="SCN2" s="3553"/>
      <c r="SCO2" s="3553"/>
      <c r="SCP2" s="3581"/>
      <c r="SCQ2" s="3553"/>
      <c r="SCR2" s="3553"/>
      <c r="SCS2" s="3553"/>
      <c r="SCT2" s="3553"/>
      <c r="SCU2" s="3553"/>
      <c r="SCV2" s="3553"/>
      <c r="SCW2" s="3553"/>
      <c r="SCX2" s="3553"/>
      <c r="SCY2" s="3553"/>
      <c r="SCZ2" s="3553"/>
      <c r="SDA2" s="3553"/>
      <c r="SDB2" s="3553"/>
      <c r="SDC2" s="3553"/>
      <c r="SDD2" s="3553"/>
      <c r="SDE2" s="3553"/>
      <c r="SDF2" s="3553"/>
      <c r="SDG2" s="3581"/>
      <c r="SDH2" s="3553"/>
      <c r="SDI2" s="3553"/>
      <c r="SDJ2" s="3553"/>
      <c r="SDK2" s="3553"/>
      <c r="SDL2" s="3553"/>
      <c r="SDM2" s="3553"/>
      <c r="SDN2" s="3553"/>
      <c r="SDO2" s="3553"/>
      <c r="SDP2" s="3553"/>
      <c r="SDQ2" s="3553"/>
      <c r="SDR2" s="3553"/>
      <c r="SDS2" s="3553"/>
      <c r="SDT2" s="3553"/>
      <c r="SDU2" s="3553"/>
      <c r="SDV2" s="3553"/>
      <c r="SDW2" s="3553"/>
      <c r="SDX2" s="3581"/>
      <c r="SDY2" s="3553"/>
      <c r="SDZ2" s="3553"/>
      <c r="SEA2" s="3553"/>
      <c r="SEB2" s="3553"/>
      <c r="SEC2" s="3553"/>
      <c r="SED2" s="3553"/>
      <c r="SEE2" s="3553"/>
      <c r="SEF2" s="3553"/>
      <c r="SEG2" s="3553"/>
      <c r="SEH2" s="3553"/>
      <c r="SEI2" s="3553"/>
      <c r="SEJ2" s="3553"/>
      <c r="SEK2" s="3553"/>
      <c r="SEL2" s="3553"/>
      <c r="SEM2" s="3553"/>
      <c r="SEN2" s="3553"/>
      <c r="SEO2" s="3581"/>
      <c r="SEP2" s="3553"/>
      <c r="SEQ2" s="3553"/>
      <c r="SER2" s="3553"/>
      <c r="SES2" s="3553"/>
      <c r="SET2" s="3553"/>
      <c r="SEU2" s="3553"/>
      <c r="SEV2" s="3553"/>
      <c r="SEW2" s="3553"/>
      <c r="SEX2" s="3553"/>
      <c r="SEY2" s="3553"/>
      <c r="SEZ2" s="3553"/>
      <c r="SFA2" s="3553"/>
      <c r="SFB2" s="3553"/>
      <c r="SFC2" s="3553"/>
      <c r="SFD2" s="3553"/>
      <c r="SFE2" s="3553"/>
      <c r="SFF2" s="3581"/>
      <c r="SFG2" s="3553"/>
      <c r="SFH2" s="3553"/>
      <c r="SFI2" s="3553"/>
      <c r="SFJ2" s="3553"/>
      <c r="SFK2" s="3553"/>
      <c r="SFL2" s="3553"/>
      <c r="SFM2" s="3553"/>
      <c r="SFN2" s="3553"/>
      <c r="SFO2" s="3553"/>
      <c r="SFP2" s="3553"/>
      <c r="SFQ2" s="3553"/>
      <c r="SFR2" s="3553"/>
      <c r="SFS2" s="3553"/>
      <c r="SFT2" s="3553"/>
      <c r="SFU2" s="3553"/>
      <c r="SFV2" s="3553"/>
      <c r="SFW2" s="3581"/>
      <c r="SFX2" s="3553"/>
      <c r="SFY2" s="3553"/>
      <c r="SFZ2" s="3553"/>
      <c r="SGA2" s="3553"/>
      <c r="SGB2" s="3553"/>
      <c r="SGC2" s="3553"/>
      <c r="SGD2" s="3553"/>
      <c r="SGE2" s="3553"/>
      <c r="SGF2" s="3553"/>
      <c r="SGG2" s="3553"/>
      <c r="SGH2" s="3553"/>
      <c r="SGI2" s="3553"/>
      <c r="SGJ2" s="3553"/>
      <c r="SGK2" s="3553"/>
      <c r="SGL2" s="3553"/>
      <c r="SGM2" s="3553"/>
      <c r="SGN2" s="3581"/>
      <c r="SGO2" s="3553"/>
      <c r="SGP2" s="3553"/>
      <c r="SGQ2" s="3553"/>
      <c r="SGR2" s="3553"/>
      <c r="SGS2" s="3553"/>
      <c r="SGT2" s="3553"/>
      <c r="SGU2" s="3553"/>
      <c r="SGV2" s="3553"/>
      <c r="SGW2" s="3553"/>
      <c r="SGX2" s="3553"/>
      <c r="SGY2" s="3553"/>
      <c r="SGZ2" s="3553"/>
      <c r="SHA2" s="3553"/>
      <c r="SHB2" s="3553"/>
      <c r="SHC2" s="3553"/>
      <c r="SHD2" s="3553"/>
      <c r="SHE2" s="3581"/>
      <c r="SHF2" s="3553"/>
      <c r="SHG2" s="3553"/>
      <c r="SHH2" s="3553"/>
      <c r="SHI2" s="3553"/>
      <c r="SHJ2" s="3553"/>
      <c r="SHK2" s="3553"/>
      <c r="SHL2" s="3553"/>
      <c r="SHM2" s="3553"/>
      <c r="SHN2" s="3553"/>
      <c r="SHO2" s="3553"/>
      <c r="SHP2" s="3553"/>
      <c r="SHQ2" s="3553"/>
      <c r="SHR2" s="3553"/>
      <c r="SHS2" s="3553"/>
      <c r="SHT2" s="3553"/>
      <c r="SHU2" s="3553"/>
      <c r="SHV2" s="3581"/>
      <c r="SHW2" s="3553"/>
      <c r="SHX2" s="3553"/>
      <c r="SHY2" s="3553"/>
      <c r="SHZ2" s="3553"/>
      <c r="SIA2" s="3553"/>
      <c r="SIB2" s="3553"/>
      <c r="SIC2" s="3553"/>
      <c r="SID2" s="3553"/>
      <c r="SIE2" s="3553"/>
      <c r="SIF2" s="3553"/>
      <c r="SIG2" s="3553"/>
      <c r="SIH2" s="3553"/>
      <c r="SII2" s="3553"/>
      <c r="SIJ2" s="3553"/>
      <c r="SIK2" s="3553"/>
      <c r="SIL2" s="3553"/>
      <c r="SIM2" s="3581"/>
      <c r="SIN2" s="3553"/>
      <c r="SIO2" s="3553"/>
      <c r="SIP2" s="3553"/>
      <c r="SIQ2" s="3553"/>
      <c r="SIR2" s="3553"/>
      <c r="SIS2" s="3553"/>
      <c r="SIT2" s="3553"/>
      <c r="SIU2" s="3553"/>
      <c r="SIV2" s="3553"/>
      <c r="SIW2" s="3553"/>
      <c r="SIX2" s="3553"/>
      <c r="SIY2" s="3553"/>
      <c r="SIZ2" s="3553"/>
      <c r="SJA2" s="3553"/>
      <c r="SJB2" s="3553"/>
      <c r="SJC2" s="3553"/>
      <c r="SJD2" s="3581"/>
      <c r="SJE2" s="3553"/>
      <c r="SJF2" s="3553"/>
      <c r="SJG2" s="3553"/>
      <c r="SJH2" s="3553"/>
      <c r="SJI2" s="3553"/>
      <c r="SJJ2" s="3553"/>
      <c r="SJK2" s="3553"/>
      <c r="SJL2" s="3553"/>
      <c r="SJM2" s="3553"/>
      <c r="SJN2" s="3553"/>
      <c r="SJO2" s="3553"/>
      <c r="SJP2" s="3553"/>
      <c r="SJQ2" s="3553"/>
      <c r="SJR2" s="3553"/>
      <c r="SJS2" s="3553"/>
      <c r="SJT2" s="3553"/>
      <c r="SJU2" s="3581"/>
      <c r="SJV2" s="3553"/>
      <c r="SJW2" s="3553"/>
      <c r="SJX2" s="3553"/>
      <c r="SJY2" s="3553"/>
      <c r="SJZ2" s="3553"/>
      <c r="SKA2" s="3553"/>
      <c r="SKB2" s="3553"/>
      <c r="SKC2" s="3553"/>
      <c r="SKD2" s="3553"/>
      <c r="SKE2" s="3553"/>
      <c r="SKF2" s="3553"/>
      <c r="SKG2" s="3553"/>
      <c r="SKH2" s="3553"/>
      <c r="SKI2" s="3553"/>
      <c r="SKJ2" s="3553"/>
      <c r="SKK2" s="3553"/>
      <c r="SKL2" s="3581"/>
      <c r="SKM2" s="3553"/>
      <c r="SKN2" s="3553"/>
      <c r="SKO2" s="3553"/>
      <c r="SKP2" s="3553"/>
      <c r="SKQ2" s="3553"/>
      <c r="SKR2" s="3553"/>
      <c r="SKS2" s="3553"/>
      <c r="SKT2" s="3553"/>
      <c r="SKU2" s="3553"/>
      <c r="SKV2" s="3553"/>
      <c r="SKW2" s="3553"/>
      <c r="SKX2" s="3553"/>
      <c r="SKY2" s="3553"/>
      <c r="SKZ2" s="3553"/>
      <c r="SLA2" s="3553"/>
      <c r="SLB2" s="3553"/>
      <c r="SLC2" s="3581"/>
      <c r="SLD2" s="3553"/>
      <c r="SLE2" s="3553"/>
      <c r="SLF2" s="3553"/>
      <c r="SLG2" s="3553"/>
      <c r="SLH2" s="3553"/>
      <c r="SLI2" s="3553"/>
      <c r="SLJ2" s="3553"/>
      <c r="SLK2" s="3553"/>
      <c r="SLL2" s="3553"/>
      <c r="SLM2" s="3553"/>
      <c r="SLN2" s="3553"/>
      <c r="SLO2" s="3553"/>
      <c r="SLP2" s="3553"/>
      <c r="SLQ2" s="3553"/>
      <c r="SLR2" s="3553"/>
      <c r="SLS2" s="3553"/>
      <c r="SLT2" s="3581"/>
      <c r="SLU2" s="3553"/>
      <c r="SLV2" s="3553"/>
      <c r="SLW2" s="3553"/>
      <c r="SLX2" s="3553"/>
      <c r="SLY2" s="3553"/>
      <c r="SLZ2" s="3553"/>
      <c r="SMA2" s="3553"/>
      <c r="SMB2" s="3553"/>
      <c r="SMC2" s="3553"/>
      <c r="SMD2" s="3553"/>
      <c r="SME2" s="3553"/>
      <c r="SMF2" s="3553"/>
      <c r="SMG2" s="3553"/>
      <c r="SMH2" s="3553"/>
      <c r="SMI2" s="3553"/>
      <c r="SMJ2" s="3553"/>
      <c r="SMK2" s="3581"/>
      <c r="SML2" s="3553"/>
      <c r="SMM2" s="3553"/>
      <c r="SMN2" s="3553"/>
      <c r="SMO2" s="3553"/>
      <c r="SMP2" s="3553"/>
      <c r="SMQ2" s="3553"/>
      <c r="SMR2" s="3553"/>
      <c r="SMS2" s="3553"/>
      <c r="SMT2" s="3553"/>
      <c r="SMU2" s="3553"/>
      <c r="SMV2" s="3553"/>
      <c r="SMW2" s="3553"/>
      <c r="SMX2" s="3553"/>
      <c r="SMY2" s="3553"/>
      <c r="SMZ2" s="3553"/>
      <c r="SNA2" s="3553"/>
      <c r="SNB2" s="3581"/>
      <c r="SNC2" s="3553"/>
      <c r="SND2" s="3553"/>
      <c r="SNE2" s="3553"/>
      <c r="SNF2" s="3553"/>
      <c r="SNG2" s="3553"/>
      <c r="SNH2" s="3553"/>
      <c r="SNI2" s="3553"/>
      <c r="SNJ2" s="3553"/>
      <c r="SNK2" s="3553"/>
      <c r="SNL2" s="3553"/>
      <c r="SNM2" s="3553"/>
      <c r="SNN2" s="3553"/>
      <c r="SNO2" s="3553"/>
      <c r="SNP2" s="3553"/>
      <c r="SNQ2" s="3553"/>
      <c r="SNR2" s="3553"/>
      <c r="SNS2" s="3581"/>
      <c r="SNT2" s="3553"/>
      <c r="SNU2" s="3553"/>
      <c r="SNV2" s="3553"/>
      <c r="SNW2" s="3553"/>
      <c r="SNX2" s="3553"/>
      <c r="SNY2" s="3553"/>
      <c r="SNZ2" s="3553"/>
      <c r="SOA2" s="3553"/>
      <c r="SOB2" s="3553"/>
      <c r="SOC2" s="3553"/>
      <c r="SOD2" s="3553"/>
      <c r="SOE2" s="3553"/>
      <c r="SOF2" s="3553"/>
      <c r="SOG2" s="3553"/>
      <c r="SOH2" s="3553"/>
      <c r="SOI2" s="3553"/>
      <c r="SOJ2" s="3581"/>
      <c r="SOK2" s="3553"/>
      <c r="SOL2" s="3553"/>
      <c r="SOM2" s="3553"/>
      <c r="SON2" s="3553"/>
      <c r="SOO2" s="3553"/>
      <c r="SOP2" s="3553"/>
      <c r="SOQ2" s="3553"/>
      <c r="SOR2" s="3553"/>
      <c r="SOS2" s="3553"/>
      <c r="SOT2" s="3553"/>
      <c r="SOU2" s="3553"/>
      <c r="SOV2" s="3553"/>
      <c r="SOW2" s="3553"/>
      <c r="SOX2" s="3553"/>
      <c r="SOY2" s="3553"/>
      <c r="SOZ2" s="3553"/>
      <c r="SPA2" s="3581"/>
      <c r="SPB2" s="3553"/>
      <c r="SPC2" s="3553"/>
      <c r="SPD2" s="3553"/>
      <c r="SPE2" s="3553"/>
      <c r="SPF2" s="3553"/>
      <c r="SPG2" s="3553"/>
      <c r="SPH2" s="3553"/>
      <c r="SPI2" s="3553"/>
      <c r="SPJ2" s="3553"/>
      <c r="SPK2" s="3553"/>
      <c r="SPL2" s="3553"/>
      <c r="SPM2" s="3553"/>
      <c r="SPN2" s="3553"/>
      <c r="SPO2" s="3553"/>
      <c r="SPP2" s="3553"/>
      <c r="SPQ2" s="3553"/>
      <c r="SPR2" s="3581"/>
      <c r="SPS2" s="3553"/>
      <c r="SPT2" s="3553"/>
      <c r="SPU2" s="3553"/>
      <c r="SPV2" s="3553"/>
      <c r="SPW2" s="3553"/>
      <c r="SPX2" s="3553"/>
      <c r="SPY2" s="3553"/>
      <c r="SPZ2" s="3553"/>
      <c r="SQA2" s="3553"/>
      <c r="SQB2" s="3553"/>
      <c r="SQC2" s="3553"/>
      <c r="SQD2" s="3553"/>
      <c r="SQE2" s="3553"/>
      <c r="SQF2" s="3553"/>
      <c r="SQG2" s="3553"/>
      <c r="SQH2" s="3553"/>
      <c r="SQI2" s="3581"/>
      <c r="SQJ2" s="3553"/>
      <c r="SQK2" s="3553"/>
      <c r="SQL2" s="3553"/>
      <c r="SQM2" s="3553"/>
      <c r="SQN2" s="3553"/>
      <c r="SQO2" s="3553"/>
      <c r="SQP2" s="3553"/>
      <c r="SQQ2" s="3553"/>
      <c r="SQR2" s="3553"/>
      <c r="SQS2" s="3553"/>
      <c r="SQT2" s="3553"/>
      <c r="SQU2" s="3553"/>
      <c r="SQV2" s="3553"/>
      <c r="SQW2" s="3553"/>
      <c r="SQX2" s="3553"/>
      <c r="SQY2" s="3553"/>
      <c r="SQZ2" s="3581"/>
      <c r="SRA2" s="3553"/>
      <c r="SRB2" s="3553"/>
      <c r="SRC2" s="3553"/>
      <c r="SRD2" s="3553"/>
      <c r="SRE2" s="3553"/>
      <c r="SRF2" s="3553"/>
      <c r="SRG2" s="3553"/>
      <c r="SRH2" s="3553"/>
      <c r="SRI2" s="3553"/>
      <c r="SRJ2" s="3553"/>
      <c r="SRK2" s="3553"/>
      <c r="SRL2" s="3553"/>
      <c r="SRM2" s="3553"/>
      <c r="SRN2" s="3553"/>
      <c r="SRO2" s="3553"/>
      <c r="SRP2" s="3553"/>
      <c r="SRQ2" s="3581"/>
      <c r="SRR2" s="3553"/>
      <c r="SRS2" s="3553"/>
      <c r="SRT2" s="3553"/>
      <c r="SRU2" s="3553"/>
      <c r="SRV2" s="3553"/>
      <c r="SRW2" s="3553"/>
      <c r="SRX2" s="3553"/>
      <c r="SRY2" s="3553"/>
      <c r="SRZ2" s="3553"/>
      <c r="SSA2" s="3553"/>
      <c r="SSB2" s="3553"/>
      <c r="SSC2" s="3553"/>
      <c r="SSD2" s="3553"/>
      <c r="SSE2" s="3553"/>
      <c r="SSF2" s="3553"/>
      <c r="SSG2" s="3553"/>
      <c r="SSH2" s="3581"/>
      <c r="SSI2" s="3553"/>
      <c r="SSJ2" s="3553"/>
      <c r="SSK2" s="3553"/>
      <c r="SSL2" s="3553"/>
      <c r="SSM2" s="3553"/>
      <c r="SSN2" s="3553"/>
      <c r="SSO2" s="3553"/>
      <c r="SSP2" s="3553"/>
      <c r="SSQ2" s="3553"/>
      <c r="SSR2" s="3553"/>
      <c r="SSS2" s="3553"/>
      <c r="SST2" s="3553"/>
      <c r="SSU2" s="3553"/>
      <c r="SSV2" s="3553"/>
      <c r="SSW2" s="3553"/>
      <c r="SSX2" s="3553"/>
      <c r="SSY2" s="3581"/>
      <c r="SSZ2" s="3553"/>
      <c r="STA2" s="3553"/>
      <c r="STB2" s="3553"/>
      <c r="STC2" s="3553"/>
      <c r="STD2" s="3553"/>
      <c r="STE2" s="3553"/>
      <c r="STF2" s="3553"/>
      <c r="STG2" s="3553"/>
      <c r="STH2" s="3553"/>
      <c r="STI2" s="3553"/>
      <c r="STJ2" s="3553"/>
      <c r="STK2" s="3553"/>
      <c r="STL2" s="3553"/>
      <c r="STM2" s="3553"/>
      <c r="STN2" s="3553"/>
      <c r="STO2" s="3553"/>
      <c r="STP2" s="3581"/>
      <c r="STQ2" s="3553"/>
      <c r="STR2" s="3553"/>
      <c r="STS2" s="3553"/>
      <c r="STT2" s="3553"/>
      <c r="STU2" s="3553"/>
      <c r="STV2" s="3553"/>
      <c r="STW2" s="3553"/>
      <c r="STX2" s="3553"/>
      <c r="STY2" s="3553"/>
      <c r="STZ2" s="3553"/>
      <c r="SUA2" s="3553"/>
      <c r="SUB2" s="3553"/>
      <c r="SUC2" s="3553"/>
      <c r="SUD2" s="3553"/>
      <c r="SUE2" s="3553"/>
      <c r="SUF2" s="3553"/>
      <c r="SUG2" s="3581"/>
      <c r="SUH2" s="3553"/>
      <c r="SUI2" s="3553"/>
      <c r="SUJ2" s="3553"/>
      <c r="SUK2" s="3553"/>
      <c r="SUL2" s="3553"/>
      <c r="SUM2" s="3553"/>
      <c r="SUN2" s="3553"/>
      <c r="SUO2" s="3553"/>
      <c r="SUP2" s="3553"/>
      <c r="SUQ2" s="3553"/>
      <c r="SUR2" s="3553"/>
      <c r="SUS2" s="3553"/>
      <c r="SUT2" s="3553"/>
      <c r="SUU2" s="3553"/>
      <c r="SUV2" s="3553"/>
      <c r="SUW2" s="3553"/>
      <c r="SUX2" s="3581"/>
      <c r="SUY2" s="3553"/>
      <c r="SUZ2" s="3553"/>
      <c r="SVA2" s="3553"/>
      <c r="SVB2" s="3553"/>
      <c r="SVC2" s="3553"/>
      <c r="SVD2" s="3553"/>
      <c r="SVE2" s="3553"/>
      <c r="SVF2" s="3553"/>
      <c r="SVG2" s="3553"/>
      <c r="SVH2" s="3553"/>
      <c r="SVI2" s="3553"/>
      <c r="SVJ2" s="3553"/>
      <c r="SVK2" s="3553"/>
      <c r="SVL2" s="3553"/>
      <c r="SVM2" s="3553"/>
      <c r="SVN2" s="3553"/>
      <c r="SVO2" s="3581"/>
      <c r="SVP2" s="3553"/>
      <c r="SVQ2" s="3553"/>
      <c r="SVR2" s="3553"/>
      <c r="SVS2" s="3553"/>
      <c r="SVT2" s="3553"/>
      <c r="SVU2" s="3553"/>
      <c r="SVV2" s="3553"/>
      <c r="SVW2" s="3553"/>
      <c r="SVX2" s="3553"/>
      <c r="SVY2" s="3553"/>
      <c r="SVZ2" s="3553"/>
      <c r="SWA2" s="3553"/>
      <c r="SWB2" s="3553"/>
      <c r="SWC2" s="3553"/>
      <c r="SWD2" s="3553"/>
      <c r="SWE2" s="3553"/>
      <c r="SWF2" s="3581"/>
      <c r="SWG2" s="3553"/>
      <c r="SWH2" s="3553"/>
      <c r="SWI2" s="3553"/>
      <c r="SWJ2" s="3553"/>
      <c r="SWK2" s="3553"/>
      <c r="SWL2" s="3553"/>
      <c r="SWM2" s="3553"/>
      <c r="SWN2" s="3553"/>
      <c r="SWO2" s="3553"/>
      <c r="SWP2" s="3553"/>
      <c r="SWQ2" s="3553"/>
      <c r="SWR2" s="3553"/>
      <c r="SWS2" s="3553"/>
      <c r="SWT2" s="3553"/>
      <c r="SWU2" s="3553"/>
      <c r="SWV2" s="3553"/>
      <c r="SWW2" s="3581"/>
      <c r="SWX2" s="3553"/>
      <c r="SWY2" s="3553"/>
      <c r="SWZ2" s="3553"/>
      <c r="SXA2" s="3553"/>
      <c r="SXB2" s="3553"/>
      <c r="SXC2" s="3553"/>
      <c r="SXD2" s="3553"/>
      <c r="SXE2" s="3553"/>
      <c r="SXF2" s="3553"/>
      <c r="SXG2" s="3553"/>
      <c r="SXH2" s="3553"/>
      <c r="SXI2" s="3553"/>
      <c r="SXJ2" s="3553"/>
      <c r="SXK2" s="3553"/>
      <c r="SXL2" s="3553"/>
      <c r="SXM2" s="3553"/>
      <c r="SXN2" s="3581"/>
      <c r="SXO2" s="3553"/>
      <c r="SXP2" s="3553"/>
      <c r="SXQ2" s="3553"/>
      <c r="SXR2" s="3553"/>
      <c r="SXS2" s="3553"/>
      <c r="SXT2" s="3553"/>
      <c r="SXU2" s="3553"/>
      <c r="SXV2" s="3553"/>
      <c r="SXW2" s="3553"/>
      <c r="SXX2" s="3553"/>
      <c r="SXY2" s="3553"/>
      <c r="SXZ2" s="3553"/>
      <c r="SYA2" s="3553"/>
      <c r="SYB2" s="3553"/>
      <c r="SYC2" s="3553"/>
      <c r="SYD2" s="3553"/>
      <c r="SYE2" s="3581"/>
      <c r="SYF2" s="3553"/>
      <c r="SYG2" s="3553"/>
      <c r="SYH2" s="3553"/>
      <c r="SYI2" s="3553"/>
      <c r="SYJ2" s="3553"/>
      <c r="SYK2" s="3553"/>
      <c r="SYL2" s="3553"/>
      <c r="SYM2" s="3553"/>
      <c r="SYN2" s="3553"/>
      <c r="SYO2" s="3553"/>
      <c r="SYP2" s="3553"/>
      <c r="SYQ2" s="3553"/>
      <c r="SYR2" s="3553"/>
      <c r="SYS2" s="3553"/>
      <c r="SYT2" s="3553"/>
      <c r="SYU2" s="3553"/>
      <c r="SYV2" s="3581"/>
      <c r="SYW2" s="3553"/>
      <c r="SYX2" s="3553"/>
      <c r="SYY2" s="3553"/>
      <c r="SYZ2" s="3553"/>
      <c r="SZA2" s="3553"/>
      <c r="SZB2" s="3553"/>
      <c r="SZC2" s="3553"/>
      <c r="SZD2" s="3553"/>
      <c r="SZE2" s="3553"/>
      <c r="SZF2" s="3553"/>
      <c r="SZG2" s="3553"/>
      <c r="SZH2" s="3553"/>
      <c r="SZI2" s="3553"/>
      <c r="SZJ2" s="3553"/>
      <c r="SZK2" s="3553"/>
      <c r="SZL2" s="3553"/>
      <c r="SZM2" s="3581"/>
      <c r="SZN2" s="3553"/>
      <c r="SZO2" s="3553"/>
      <c r="SZP2" s="3553"/>
      <c r="SZQ2" s="3553"/>
      <c r="SZR2" s="3553"/>
      <c r="SZS2" s="3553"/>
      <c r="SZT2" s="3553"/>
      <c r="SZU2" s="3553"/>
      <c r="SZV2" s="3553"/>
      <c r="SZW2" s="3553"/>
      <c r="SZX2" s="3553"/>
      <c r="SZY2" s="3553"/>
      <c r="SZZ2" s="3553"/>
      <c r="TAA2" s="3553"/>
      <c r="TAB2" s="3553"/>
      <c r="TAC2" s="3553"/>
      <c r="TAD2" s="3581"/>
      <c r="TAE2" s="3553"/>
      <c r="TAF2" s="3553"/>
      <c r="TAG2" s="3553"/>
      <c r="TAH2" s="3553"/>
      <c r="TAI2" s="3553"/>
      <c r="TAJ2" s="3553"/>
      <c r="TAK2" s="3553"/>
      <c r="TAL2" s="3553"/>
      <c r="TAM2" s="3553"/>
      <c r="TAN2" s="3553"/>
      <c r="TAO2" s="3553"/>
      <c r="TAP2" s="3553"/>
      <c r="TAQ2" s="3553"/>
      <c r="TAR2" s="3553"/>
      <c r="TAS2" s="3553"/>
      <c r="TAT2" s="3553"/>
      <c r="TAU2" s="3581"/>
      <c r="TAV2" s="3553"/>
      <c r="TAW2" s="3553"/>
      <c r="TAX2" s="3553"/>
      <c r="TAY2" s="3553"/>
      <c r="TAZ2" s="3553"/>
      <c r="TBA2" s="3553"/>
      <c r="TBB2" s="3553"/>
      <c r="TBC2" s="3553"/>
      <c r="TBD2" s="3553"/>
      <c r="TBE2" s="3553"/>
      <c r="TBF2" s="3553"/>
      <c r="TBG2" s="3553"/>
      <c r="TBH2" s="3553"/>
      <c r="TBI2" s="3553"/>
      <c r="TBJ2" s="3553"/>
      <c r="TBK2" s="3553"/>
      <c r="TBL2" s="3581"/>
      <c r="TBM2" s="3553"/>
      <c r="TBN2" s="3553"/>
      <c r="TBO2" s="3553"/>
      <c r="TBP2" s="3553"/>
      <c r="TBQ2" s="3553"/>
      <c r="TBR2" s="3553"/>
      <c r="TBS2" s="3553"/>
      <c r="TBT2" s="3553"/>
      <c r="TBU2" s="3553"/>
      <c r="TBV2" s="3553"/>
      <c r="TBW2" s="3553"/>
      <c r="TBX2" s="3553"/>
      <c r="TBY2" s="3553"/>
      <c r="TBZ2" s="3553"/>
      <c r="TCA2" s="3553"/>
      <c r="TCB2" s="3553"/>
      <c r="TCC2" s="3581"/>
      <c r="TCD2" s="3553"/>
      <c r="TCE2" s="3553"/>
      <c r="TCF2" s="3553"/>
      <c r="TCG2" s="3553"/>
      <c r="TCH2" s="3553"/>
      <c r="TCI2" s="3553"/>
      <c r="TCJ2" s="3553"/>
      <c r="TCK2" s="3553"/>
      <c r="TCL2" s="3553"/>
      <c r="TCM2" s="3553"/>
      <c r="TCN2" s="3553"/>
      <c r="TCO2" s="3553"/>
      <c r="TCP2" s="3553"/>
      <c r="TCQ2" s="3553"/>
      <c r="TCR2" s="3553"/>
      <c r="TCS2" s="3553"/>
      <c r="TCT2" s="3581"/>
      <c r="TCU2" s="3553"/>
      <c r="TCV2" s="3553"/>
      <c r="TCW2" s="3553"/>
      <c r="TCX2" s="3553"/>
      <c r="TCY2" s="3553"/>
      <c r="TCZ2" s="3553"/>
      <c r="TDA2" s="3553"/>
      <c r="TDB2" s="3553"/>
      <c r="TDC2" s="3553"/>
      <c r="TDD2" s="3553"/>
      <c r="TDE2" s="3553"/>
      <c r="TDF2" s="3553"/>
      <c r="TDG2" s="3553"/>
      <c r="TDH2" s="3553"/>
      <c r="TDI2" s="3553"/>
      <c r="TDJ2" s="3553"/>
      <c r="TDK2" s="3581"/>
      <c r="TDL2" s="3553"/>
      <c r="TDM2" s="3553"/>
      <c r="TDN2" s="3553"/>
      <c r="TDO2" s="3553"/>
      <c r="TDP2" s="3553"/>
      <c r="TDQ2" s="3553"/>
      <c r="TDR2" s="3553"/>
      <c r="TDS2" s="3553"/>
      <c r="TDT2" s="3553"/>
      <c r="TDU2" s="3553"/>
      <c r="TDV2" s="3553"/>
      <c r="TDW2" s="3553"/>
      <c r="TDX2" s="3553"/>
      <c r="TDY2" s="3553"/>
      <c r="TDZ2" s="3553"/>
      <c r="TEA2" s="3553"/>
      <c r="TEB2" s="3581"/>
      <c r="TEC2" s="3553"/>
      <c r="TED2" s="3553"/>
      <c r="TEE2" s="3553"/>
      <c r="TEF2" s="3553"/>
      <c r="TEG2" s="3553"/>
      <c r="TEH2" s="3553"/>
      <c r="TEI2" s="3553"/>
      <c r="TEJ2" s="3553"/>
      <c r="TEK2" s="3553"/>
      <c r="TEL2" s="3553"/>
      <c r="TEM2" s="3553"/>
      <c r="TEN2" s="3553"/>
      <c r="TEO2" s="3553"/>
      <c r="TEP2" s="3553"/>
      <c r="TEQ2" s="3553"/>
      <c r="TER2" s="3553"/>
      <c r="TES2" s="3581"/>
      <c r="TET2" s="3553"/>
      <c r="TEU2" s="3553"/>
      <c r="TEV2" s="3553"/>
      <c r="TEW2" s="3553"/>
      <c r="TEX2" s="3553"/>
      <c r="TEY2" s="3553"/>
      <c r="TEZ2" s="3553"/>
      <c r="TFA2" s="3553"/>
      <c r="TFB2" s="3553"/>
      <c r="TFC2" s="3553"/>
      <c r="TFD2" s="3553"/>
      <c r="TFE2" s="3553"/>
      <c r="TFF2" s="3553"/>
      <c r="TFG2" s="3553"/>
      <c r="TFH2" s="3553"/>
      <c r="TFI2" s="3553"/>
      <c r="TFJ2" s="3581"/>
      <c r="TFK2" s="3553"/>
      <c r="TFL2" s="3553"/>
      <c r="TFM2" s="3553"/>
      <c r="TFN2" s="3553"/>
      <c r="TFO2" s="3553"/>
      <c r="TFP2" s="3553"/>
      <c r="TFQ2" s="3553"/>
      <c r="TFR2" s="3553"/>
      <c r="TFS2" s="3553"/>
      <c r="TFT2" s="3553"/>
      <c r="TFU2" s="3553"/>
      <c r="TFV2" s="3553"/>
      <c r="TFW2" s="3553"/>
      <c r="TFX2" s="3553"/>
      <c r="TFY2" s="3553"/>
      <c r="TFZ2" s="3553"/>
      <c r="TGA2" s="3581"/>
      <c r="TGB2" s="3553"/>
      <c r="TGC2" s="3553"/>
      <c r="TGD2" s="3553"/>
      <c r="TGE2" s="3553"/>
      <c r="TGF2" s="3553"/>
      <c r="TGG2" s="3553"/>
      <c r="TGH2" s="3553"/>
      <c r="TGI2" s="3553"/>
      <c r="TGJ2" s="3553"/>
      <c r="TGK2" s="3553"/>
      <c r="TGL2" s="3553"/>
      <c r="TGM2" s="3553"/>
      <c r="TGN2" s="3553"/>
      <c r="TGO2" s="3553"/>
      <c r="TGP2" s="3553"/>
      <c r="TGQ2" s="3553"/>
      <c r="TGR2" s="3581"/>
      <c r="TGS2" s="3553"/>
      <c r="TGT2" s="3553"/>
      <c r="TGU2" s="3553"/>
      <c r="TGV2" s="3553"/>
      <c r="TGW2" s="3553"/>
      <c r="TGX2" s="3553"/>
      <c r="TGY2" s="3553"/>
      <c r="TGZ2" s="3553"/>
      <c r="THA2" s="3553"/>
      <c r="THB2" s="3553"/>
      <c r="THC2" s="3553"/>
      <c r="THD2" s="3553"/>
      <c r="THE2" s="3553"/>
      <c r="THF2" s="3553"/>
      <c r="THG2" s="3553"/>
      <c r="THH2" s="3553"/>
      <c r="THI2" s="3581"/>
      <c r="THJ2" s="3553"/>
      <c r="THK2" s="3553"/>
      <c r="THL2" s="3553"/>
      <c r="THM2" s="3553"/>
      <c r="THN2" s="3553"/>
      <c r="THO2" s="3553"/>
      <c r="THP2" s="3553"/>
      <c r="THQ2" s="3553"/>
      <c r="THR2" s="3553"/>
      <c r="THS2" s="3553"/>
      <c r="THT2" s="3553"/>
      <c r="THU2" s="3553"/>
      <c r="THV2" s="3553"/>
      <c r="THW2" s="3553"/>
      <c r="THX2" s="3553"/>
      <c r="THY2" s="3553"/>
      <c r="THZ2" s="3581"/>
      <c r="TIA2" s="3553"/>
      <c r="TIB2" s="3553"/>
      <c r="TIC2" s="3553"/>
      <c r="TID2" s="3553"/>
      <c r="TIE2" s="3553"/>
      <c r="TIF2" s="3553"/>
      <c r="TIG2" s="3553"/>
      <c r="TIH2" s="3553"/>
      <c r="TII2" s="3553"/>
      <c r="TIJ2" s="3553"/>
      <c r="TIK2" s="3553"/>
      <c r="TIL2" s="3553"/>
      <c r="TIM2" s="3553"/>
      <c r="TIN2" s="3553"/>
      <c r="TIO2" s="3553"/>
      <c r="TIP2" s="3553"/>
      <c r="TIQ2" s="3581"/>
      <c r="TIR2" s="3553"/>
      <c r="TIS2" s="3553"/>
      <c r="TIT2" s="3553"/>
      <c r="TIU2" s="3553"/>
      <c r="TIV2" s="3553"/>
      <c r="TIW2" s="3553"/>
      <c r="TIX2" s="3553"/>
      <c r="TIY2" s="3553"/>
      <c r="TIZ2" s="3553"/>
      <c r="TJA2" s="3553"/>
      <c r="TJB2" s="3553"/>
      <c r="TJC2" s="3553"/>
      <c r="TJD2" s="3553"/>
      <c r="TJE2" s="3553"/>
      <c r="TJF2" s="3553"/>
      <c r="TJG2" s="3553"/>
      <c r="TJH2" s="3581"/>
      <c r="TJI2" s="3553"/>
      <c r="TJJ2" s="3553"/>
      <c r="TJK2" s="3553"/>
      <c r="TJL2" s="3553"/>
      <c r="TJM2" s="3553"/>
      <c r="TJN2" s="3553"/>
      <c r="TJO2" s="3553"/>
      <c r="TJP2" s="3553"/>
      <c r="TJQ2" s="3553"/>
      <c r="TJR2" s="3553"/>
      <c r="TJS2" s="3553"/>
      <c r="TJT2" s="3553"/>
      <c r="TJU2" s="3553"/>
      <c r="TJV2" s="3553"/>
      <c r="TJW2" s="3553"/>
      <c r="TJX2" s="3553"/>
      <c r="TJY2" s="3581"/>
      <c r="TJZ2" s="3553"/>
      <c r="TKA2" s="3553"/>
      <c r="TKB2" s="3553"/>
      <c r="TKC2" s="3553"/>
      <c r="TKD2" s="3553"/>
      <c r="TKE2" s="3553"/>
      <c r="TKF2" s="3553"/>
      <c r="TKG2" s="3553"/>
      <c r="TKH2" s="3553"/>
      <c r="TKI2" s="3553"/>
      <c r="TKJ2" s="3553"/>
      <c r="TKK2" s="3553"/>
      <c r="TKL2" s="3553"/>
      <c r="TKM2" s="3553"/>
      <c r="TKN2" s="3553"/>
      <c r="TKO2" s="3553"/>
      <c r="TKP2" s="3581"/>
      <c r="TKQ2" s="3553"/>
      <c r="TKR2" s="3553"/>
      <c r="TKS2" s="3553"/>
      <c r="TKT2" s="3553"/>
      <c r="TKU2" s="3553"/>
      <c r="TKV2" s="3553"/>
      <c r="TKW2" s="3553"/>
      <c r="TKX2" s="3553"/>
      <c r="TKY2" s="3553"/>
      <c r="TKZ2" s="3553"/>
      <c r="TLA2" s="3553"/>
      <c r="TLB2" s="3553"/>
      <c r="TLC2" s="3553"/>
      <c r="TLD2" s="3553"/>
      <c r="TLE2" s="3553"/>
      <c r="TLF2" s="3553"/>
      <c r="TLG2" s="3581"/>
      <c r="TLH2" s="3553"/>
      <c r="TLI2" s="3553"/>
      <c r="TLJ2" s="3553"/>
      <c r="TLK2" s="3553"/>
      <c r="TLL2" s="3553"/>
      <c r="TLM2" s="3553"/>
      <c r="TLN2" s="3553"/>
      <c r="TLO2" s="3553"/>
      <c r="TLP2" s="3553"/>
      <c r="TLQ2" s="3553"/>
      <c r="TLR2" s="3553"/>
      <c r="TLS2" s="3553"/>
      <c r="TLT2" s="3553"/>
      <c r="TLU2" s="3553"/>
      <c r="TLV2" s="3553"/>
      <c r="TLW2" s="3553"/>
      <c r="TLX2" s="3581"/>
      <c r="TLY2" s="3553"/>
      <c r="TLZ2" s="3553"/>
      <c r="TMA2" s="3553"/>
      <c r="TMB2" s="3553"/>
      <c r="TMC2" s="3553"/>
      <c r="TMD2" s="3553"/>
      <c r="TME2" s="3553"/>
      <c r="TMF2" s="3553"/>
      <c r="TMG2" s="3553"/>
      <c r="TMH2" s="3553"/>
      <c r="TMI2" s="3553"/>
      <c r="TMJ2" s="3553"/>
      <c r="TMK2" s="3553"/>
      <c r="TML2" s="3553"/>
      <c r="TMM2" s="3553"/>
      <c r="TMN2" s="3553"/>
      <c r="TMO2" s="3581"/>
      <c r="TMP2" s="3553"/>
      <c r="TMQ2" s="3553"/>
      <c r="TMR2" s="3553"/>
      <c r="TMS2" s="3553"/>
      <c r="TMT2" s="3553"/>
      <c r="TMU2" s="3553"/>
      <c r="TMV2" s="3553"/>
      <c r="TMW2" s="3553"/>
      <c r="TMX2" s="3553"/>
      <c r="TMY2" s="3553"/>
      <c r="TMZ2" s="3553"/>
      <c r="TNA2" s="3553"/>
      <c r="TNB2" s="3553"/>
      <c r="TNC2" s="3553"/>
      <c r="TND2" s="3553"/>
      <c r="TNE2" s="3553"/>
      <c r="TNF2" s="3581"/>
      <c r="TNG2" s="3553"/>
      <c r="TNH2" s="3553"/>
      <c r="TNI2" s="3553"/>
      <c r="TNJ2" s="3553"/>
      <c r="TNK2" s="3553"/>
      <c r="TNL2" s="3553"/>
      <c r="TNM2" s="3553"/>
      <c r="TNN2" s="3553"/>
      <c r="TNO2" s="3553"/>
      <c r="TNP2" s="3553"/>
      <c r="TNQ2" s="3553"/>
      <c r="TNR2" s="3553"/>
      <c r="TNS2" s="3553"/>
      <c r="TNT2" s="3553"/>
      <c r="TNU2" s="3553"/>
      <c r="TNV2" s="3553"/>
      <c r="TNW2" s="3581"/>
      <c r="TNX2" s="3553"/>
      <c r="TNY2" s="3553"/>
      <c r="TNZ2" s="3553"/>
      <c r="TOA2" s="3553"/>
      <c r="TOB2" s="3553"/>
      <c r="TOC2" s="3553"/>
      <c r="TOD2" s="3553"/>
      <c r="TOE2" s="3553"/>
      <c r="TOF2" s="3553"/>
      <c r="TOG2" s="3553"/>
      <c r="TOH2" s="3553"/>
      <c r="TOI2" s="3553"/>
      <c r="TOJ2" s="3553"/>
      <c r="TOK2" s="3553"/>
      <c r="TOL2" s="3553"/>
      <c r="TOM2" s="3553"/>
      <c r="TON2" s="3581"/>
      <c r="TOO2" s="3553"/>
      <c r="TOP2" s="3553"/>
      <c r="TOQ2" s="3553"/>
      <c r="TOR2" s="3553"/>
      <c r="TOS2" s="3553"/>
      <c r="TOT2" s="3553"/>
      <c r="TOU2" s="3553"/>
      <c r="TOV2" s="3553"/>
      <c r="TOW2" s="3553"/>
      <c r="TOX2" s="3553"/>
      <c r="TOY2" s="3553"/>
      <c r="TOZ2" s="3553"/>
      <c r="TPA2" s="3553"/>
      <c r="TPB2" s="3553"/>
      <c r="TPC2" s="3553"/>
      <c r="TPD2" s="3553"/>
      <c r="TPE2" s="3581"/>
      <c r="TPF2" s="3553"/>
      <c r="TPG2" s="3553"/>
      <c r="TPH2" s="3553"/>
      <c r="TPI2" s="3553"/>
      <c r="TPJ2" s="3553"/>
      <c r="TPK2" s="3553"/>
      <c r="TPL2" s="3553"/>
      <c r="TPM2" s="3553"/>
      <c r="TPN2" s="3553"/>
      <c r="TPO2" s="3553"/>
      <c r="TPP2" s="3553"/>
      <c r="TPQ2" s="3553"/>
      <c r="TPR2" s="3553"/>
      <c r="TPS2" s="3553"/>
      <c r="TPT2" s="3553"/>
      <c r="TPU2" s="3553"/>
      <c r="TPV2" s="3581"/>
      <c r="TPW2" s="3553"/>
      <c r="TPX2" s="3553"/>
      <c r="TPY2" s="3553"/>
      <c r="TPZ2" s="3553"/>
      <c r="TQA2" s="3553"/>
      <c r="TQB2" s="3553"/>
      <c r="TQC2" s="3553"/>
      <c r="TQD2" s="3553"/>
      <c r="TQE2" s="3553"/>
      <c r="TQF2" s="3553"/>
      <c r="TQG2" s="3553"/>
      <c r="TQH2" s="3553"/>
      <c r="TQI2" s="3553"/>
      <c r="TQJ2" s="3553"/>
      <c r="TQK2" s="3553"/>
      <c r="TQL2" s="3553"/>
      <c r="TQM2" s="3581"/>
      <c r="TQN2" s="3553"/>
      <c r="TQO2" s="3553"/>
      <c r="TQP2" s="3553"/>
      <c r="TQQ2" s="3553"/>
      <c r="TQR2" s="3553"/>
      <c r="TQS2" s="3553"/>
      <c r="TQT2" s="3553"/>
      <c r="TQU2" s="3553"/>
      <c r="TQV2" s="3553"/>
      <c r="TQW2" s="3553"/>
      <c r="TQX2" s="3553"/>
      <c r="TQY2" s="3553"/>
      <c r="TQZ2" s="3553"/>
      <c r="TRA2" s="3553"/>
      <c r="TRB2" s="3553"/>
      <c r="TRC2" s="3553"/>
      <c r="TRD2" s="3581"/>
      <c r="TRE2" s="3553"/>
      <c r="TRF2" s="3553"/>
      <c r="TRG2" s="3553"/>
      <c r="TRH2" s="3553"/>
      <c r="TRI2" s="3553"/>
      <c r="TRJ2" s="3553"/>
      <c r="TRK2" s="3553"/>
      <c r="TRL2" s="3553"/>
      <c r="TRM2" s="3553"/>
      <c r="TRN2" s="3553"/>
      <c r="TRO2" s="3553"/>
      <c r="TRP2" s="3553"/>
      <c r="TRQ2" s="3553"/>
      <c r="TRR2" s="3553"/>
      <c r="TRS2" s="3553"/>
      <c r="TRT2" s="3553"/>
      <c r="TRU2" s="3581"/>
      <c r="TRV2" s="3553"/>
      <c r="TRW2" s="3553"/>
      <c r="TRX2" s="3553"/>
      <c r="TRY2" s="3553"/>
      <c r="TRZ2" s="3553"/>
      <c r="TSA2" s="3553"/>
      <c r="TSB2" s="3553"/>
      <c r="TSC2" s="3553"/>
      <c r="TSD2" s="3553"/>
      <c r="TSE2" s="3553"/>
      <c r="TSF2" s="3553"/>
      <c r="TSG2" s="3553"/>
      <c r="TSH2" s="3553"/>
      <c r="TSI2" s="3553"/>
      <c r="TSJ2" s="3553"/>
      <c r="TSK2" s="3553"/>
      <c r="TSL2" s="3581"/>
      <c r="TSM2" s="3553"/>
      <c r="TSN2" s="3553"/>
      <c r="TSO2" s="3553"/>
      <c r="TSP2" s="3553"/>
      <c r="TSQ2" s="3553"/>
      <c r="TSR2" s="3553"/>
      <c r="TSS2" s="3553"/>
      <c r="TST2" s="3553"/>
      <c r="TSU2" s="3553"/>
      <c r="TSV2" s="3553"/>
      <c r="TSW2" s="3553"/>
      <c r="TSX2" s="3553"/>
      <c r="TSY2" s="3553"/>
      <c r="TSZ2" s="3553"/>
      <c r="TTA2" s="3553"/>
      <c r="TTB2" s="3553"/>
      <c r="TTC2" s="3581"/>
      <c r="TTD2" s="3553"/>
      <c r="TTE2" s="3553"/>
      <c r="TTF2" s="3553"/>
      <c r="TTG2" s="3553"/>
      <c r="TTH2" s="3553"/>
      <c r="TTI2" s="3553"/>
      <c r="TTJ2" s="3553"/>
      <c r="TTK2" s="3553"/>
      <c r="TTL2" s="3553"/>
      <c r="TTM2" s="3553"/>
      <c r="TTN2" s="3553"/>
      <c r="TTO2" s="3553"/>
      <c r="TTP2" s="3553"/>
      <c r="TTQ2" s="3553"/>
      <c r="TTR2" s="3553"/>
      <c r="TTS2" s="3553"/>
      <c r="TTT2" s="3581"/>
      <c r="TTU2" s="3553"/>
      <c r="TTV2" s="3553"/>
      <c r="TTW2" s="3553"/>
      <c r="TTX2" s="3553"/>
      <c r="TTY2" s="3553"/>
      <c r="TTZ2" s="3553"/>
      <c r="TUA2" s="3553"/>
      <c r="TUB2" s="3553"/>
      <c r="TUC2" s="3553"/>
      <c r="TUD2" s="3553"/>
      <c r="TUE2" s="3553"/>
      <c r="TUF2" s="3553"/>
      <c r="TUG2" s="3553"/>
      <c r="TUH2" s="3553"/>
      <c r="TUI2" s="3553"/>
      <c r="TUJ2" s="3553"/>
      <c r="TUK2" s="3581"/>
      <c r="TUL2" s="3553"/>
      <c r="TUM2" s="3553"/>
      <c r="TUN2" s="3553"/>
      <c r="TUO2" s="3553"/>
      <c r="TUP2" s="3553"/>
      <c r="TUQ2" s="3553"/>
      <c r="TUR2" s="3553"/>
      <c r="TUS2" s="3553"/>
      <c r="TUT2" s="3553"/>
      <c r="TUU2" s="3553"/>
      <c r="TUV2" s="3553"/>
      <c r="TUW2" s="3553"/>
      <c r="TUX2" s="3553"/>
      <c r="TUY2" s="3553"/>
      <c r="TUZ2" s="3553"/>
      <c r="TVA2" s="3553"/>
      <c r="TVB2" s="3581"/>
      <c r="TVC2" s="3553"/>
      <c r="TVD2" s="3553"/>
      <c r="TVE2" s="3553"/>
      <c r="TVF2" s="3553"/>
      <c r="TVG2" s="3553"/>
      <c r="TVH2" s="3553"/>
      <c r="TVI2" s="3553"/>
      <c r="TVJ2" s="3553"/>
      <c r="TVK2" s="3553"/>
      <c r="TVL2" s="3553"/>
      <c r="TVM2" s="3553"/>
      <c r="TVN2" s="3553"/>
      <c r="TVO2" s="3553"/>
      <c r="TVP2" s="3553"/>
      <c r="TVQ2" s="3553"/>
      <c r="TVR2" s="3553"/>
      <c r="TVS2" s="3581"/>
      <c r="TVT2" s="3553"/>
      <c r="TVU2" s="3553"/>
      <c r="TVV2" s="3553"/>
      <c r="TVW2" s="3553"/>
      <c r="TVX2" s="3553"/>
      <c r="TVY2" s="3553"/>
      <c r="TVZ2" s="3553"/>
      <c r="TWA2" s="3553"/>
      <c r="TWB2" s="3553"/>
      <c r="TWC2" s="3553"/>
      <c r="TWD2" s="3553"/>
      <c r="TWE2" s="3553"/>
      <c r="TWF2" s="3553"/>
      <c r="TWG2" s="3553"/>
      <c r="TWH2" s="3553"/>
      <c r="TWI2" s="3553"/>
      <c r="TWJ2" s="3581"/>
      <c r="TWK2" s="3553"/>
      <c r="TWL2" s="3553"/>
      <c r="TWM2" s="3553"/>
      <c r="TWN2" s="3553"/>
      <c r="TWO2" s="3553"/>
      <c r="TWP2" s="3553"/>
      <c r="TWQ2" s="3553"/>
      <c r="TWR2" s="3553"/>
      <c r="TWS2" s="3553"/>
      <c r="TWT2" s="3553"/>
      <c r="TWU2" s="3553"/>
      <c r="TWV2" s="3553"/>
      <c r="TWW2" s="3553"/>
      <c r="TWX2" s="3553"/>
      <c r="TWY2" s="3553"/>
      <c r="TWZ2" s="3553"/>
      <c r="TXA2" s="3581"/>
      <c r="TXB2" s="3553"/>
      <c r="TXC2" s="3553"/>
      <c r="TXD2" s="3553"/>
      <c r="TXE2" s="3553"/>
      <c r="TXF2" s="3553"/>
      <c r="TXG2" s="3553"/>
      <c r="TXH2" s="3553"/>
      <c r="TXI2" s="3553"/>
      <c r="TXJ2" s="3553"/>
      <c r="TXK2" s="3553"/>
      <c r="TXL2" s="3553"/>
      <c r="TXM2" s="3553"/>
      <c r="TXN2" s="3553"/>
      <c r="TXO2" s="3553"/>
      <c r="TXP2" s="3553"/>
      <c r="TXQ2" s="3553"/>
      <c r="TXR2" s="3581"/>
      <c r="TXS2" s="3553"/>
      <c r="TXT2" s="3553"/>
      <c r="TXU2" s="3553"/>
      <c r="TXV2" s="3553"/>
      <c r="TXW2" s="3553"/>
      <c r="TXX2" s="3553"/>
      <c r="TXY2" s="3553"/>
      <c r="TXZ2" s="3553"/>
      <c r="TYA2" s="3553"/>
      <c r="TYB2" s="3553"/>
      <c r="TYC2" s="3553"/>
      <c r="TYD2" s="3553"/>
      <c r="TYE2" s="3553"/>
      <c r="TYF2" s="3553"/>
      <c r="TYG2" s="3553"/>
      <c r="TYH2" s="3553"/>
      <c r="TYI2" s="3581"/>
      <c r="TYJ2" s="3553"/>
      <c r="TYK2" s="3553"/>
      <c r="TYL2" s="3553"/>
      <c r="TYM2" s="3553"/>
      <c r="TYN2" s="3553"/>
      <c r="TYO2" s="3553"/>
      <c r="TYP2" s="3553"/>
      <c r="TYQ2" s="3553"/>
      <c r="TYR2" s="3553"/>
      <c r="TYS2" s="3553"/>
      <c r="TYT2" s="3553"/>
      <c r="TYU2" s="3553"/>
      <c r="TYV2" s="3553"/>
      <c r="TYW2" s="3553"/>
      <c r="TYX2" s="3553"/>
      <c r="TYY2" s="3553"/>
      <c r="TYZ2" s="3581"/>
      <c r="TZA2" s="3553"/>
      <c r="TZB2" s="3553"/>
      <c r="TZC2" s="3553"/>
      <c r="TZD2" s="3553"/>
      <c r="TZE2" s="3553"/>
      <c r="TZF2" s="3553"/>
      <c r="TZG2" s="3553"/>
      <c r="TZH2" s="3553"/>
      <c r="TZI2" s="3553"/>
      <c r="TZJ2" s="3553"/>
      <c r="TZK2" s="3553"/>
      <c r="TZL2" s="3553"/>
      <c r="TZM2" s="3553"/>
      <c r="TZN2" s="3553"/>
      <c r="TZO2" s="3553"/>
      <c r="TZP2" s="3553"/>
      <c r="TZQ2" s="3581"/>
      <c r="TZR2" s="3553"/>
      <c r="TZS2" s="3553"/>
      <c r="TZT2" s="3553"/>
      <c r="TZU2" s="3553"/>
      <c r="TZV2" s="3553"/>
      <c r="TZW2" s="3553"/>
      <c r="TZX2" s="3553"/>
      <c r="TZY2" s="3553"/>
      <c r="TZZ2" s="3553"/>
      <c r="UAA2" s="3553"/>
      <c r="UAB2" s="3553"/>
      <c r="UAC2" s="3553"/>
      <c r="UAD2" s="3553"/>
      <c r="UAE2" s="3553"/>
      <c r="UAF2" s="3553"/>
      <c r="UAG2" s="3553"/>
      <c r="UAH2" s="3581"/>
      <c r="UAI2" s="3553"/>
      <c r="UAJ2" s="3553"/>
      <c r="UAK2" s="3553"/>
      <c r="UAL2" s="3553"/>
      <c r="UAM2" s="3553"/>
      <c r="UAN2" s="3553"/>
      <c r="UAO2" s="3553"/>
      <c r="UAP2" s="3553"/>
      <c r="UAQ2" s="3553"/>
      <c r="UAR2" s="3553"/>
      <c r="UAS2" s="3553"/>
      <c r="UAT2" s="3553"/>
      <c r="UAU2" s="3553"/>
      <c r="UAV2" s="3553"/>
      <c r="UAW2" s="3553"/>
      <c r="UAX2" s="3553"/>
      <c r="UAY2" s="3581"/>
      <c r="UAZ2" s="3553"/>
      <c r="UBA2" s="3553"/>
      <c r="UBB2" s="3553"/>
      <c r="UBC2" s="3553"/>
      <c r="UBD2" s="3553"/>
      <c r="UBE2" s="3553"/>
      <c r="UBF2" s="3553"/>
      <c r="UBG2" s="3553"/>
      <c r="UBH2" s="3553"/>
      <c r="UBI2" s="3553"/>
      <c r="UBJ2" s="3553"/>
      <c r="UBK2" s="3553"/>
      <c r="UBL2" s="3553"/>
      <c r="UBM2" s="3553"/>
      <c r="UBN2" s="3553"/>
      <c r="UBO2" s="3553"/>
      <c r="UBP2" s="3581"/>
      <c r="UBQ2" s="3553"/>
      <c r="UBR2" s="3553"/>
      <c r="UBS2" s="3553"/>
      <c r="UBT2" s="3553"/>
      <c r="UBU2" s="3553"/>
      <c r="UBV2" s="3553"/>
      <c r="UBW2" s="3553"/>
      <c r="UBX2" s="3553"/>
      <c r="UBY2" s="3553"/>
      <c r="UBZ2" s="3553"/>
      <c r="UCA2" s="3553"/>
      <c r="UCB2" s="3553"/>
      <c r="UCC2" s="3553"/>
      <c r="UCD2" s="3553"/>
      <c r="UCE2" s="3553"/>
      <c r="UCF2" s="3553"/>
      <c r="UCG2" s="3581"/>
      <c r="UCH2" s="3553"/>
      <c r="UCI2" s="3553"/>
      <c r="UCJ2" s="3553"/>
      <c r="UCK2" s="3553"/>
      <c r="UCL2" s="3553"/>
      <c r="UCM2" s="3553"/>
      <c r="UCN2" s="3553"/>
      <c r="UCO2" s="3553"/>
      <c r="UCP2" s="3553"/>
      <c r="UCQ2" s="3553"/>
      <c r="UCR2" s="3553"/>
      <c r="UCS2" s="3553"/>
      <c r="UCT2" s="3553"/>
      <c r="UCU2" s="3553"/>
      <c r="UCV2" s="3553"/>
      <c r="UCW2" s="3553"/>
      <c r="UCX2" s="3581"/>
      <c r="UCY2" s="3553"/>
      <c r="UCZ2" s="3553"/>
      <c r="UDA2" s="3553"/>
      <c r="UDB2" s="3553"/>
      <c r="UDC2" s="3553"/>
      <c r="UDD2" s="3553"/>
      <c r="UDE2" s="3553"/>
      <c r="UDF2" s="3553"/>
      <c r="UDG2" s="3553"/>
      <c r="UDH2" s="3553"/>
      <c r="UDI2" s="3553"/>
      <c r="UDJ2" s="3553"/>
      <c r="UDK2" s="3553"/>
      <c r="UDL2" s="3553"/>
      <c r="UDM2" s="3553"/>
      <c r="UDN2" s="3553"/>
      <c r="UDO2" s="3581"/>
      <c r="UDP2" s="3553"/>
      <c r="UDQ2" s="3553"/>
      <c r="UDR2" s="3553"/>
      <c r="UDS2" s="3553"/>
      <c r="UDT2" s="3553"/>
      <c r="UDU2" s="3553"/>
      <c r="UDV2" s="3553"/>
      <c r="UDW2" s="3553"/>
      <c r="UDX2" s="3553"/>
      <c r="UDY2" s="3553"/>
      <c r="UDZ2" s="3553"/>
      <c r="UEA2" s="3553"/>
      <c r="UEB2" s="3553"/>
      <c r="UEC2" s="3553"/>
      <c r="UED2" s="3553"/>
      <c r="UEE2" s="3553"/>
      <c r="UEF2" s="3581"/>
      <c r="UEG2" s="3553"/>
      <c r="UEH2" s="3553"/>
      <c r="UEI2" s="3553"/>
      <c r="UEJ2" s="3553"/>
      <c r="UEK2" s="3553"/>
      <c r="UEL2" s="3553"/>
      <c r="UEM2" s="3553"/>
      <c r="UEN2" s="3553"/>
      <c r="UEO2" s="3553"/>
      <c r="UEP2" s="3553"/>
      <c r="UEQ2" s="3553"/>
      <c r="UER2" s="3553"/>
      <c r="UES2" s="3553"/>
      <c r="UET2" s="3553"/>
      <c r="UEU2" s="3553"/>
      <c r="UEV2" s="3553"/>
      <c r="UEW2" s="3581"/>
      <c r="UEX2" s="3553"/>
      <c r="UEY2" s="3553"/>
      <c r="UEZ2" s="3553"/>
      <c r="UFA2" s="3553"/>
      <c r="UFB2" s="3553"/>
      <c r="UFC2" s="3553"/>
      <c r="UFD2" s="3553"/>
      <c r="UFE2" s="3553"/>
      <c r="UFF2" s="3553"/>
      <c r="UFG2" s="3553"/>
      <c r="UFH2" s="3553"/>
      <c r="UFI2" s="3553"/>
      <c r="UFJ2" s="3553"/>
      <c r="UFK2" s="3553"/>
      <c r="UFL2" s="3553"/>
      <c r="UFM2" s="3553"/>
      <c r="UFN2" s="3581"/>
      <c r="UFO2" s="3553"/>
      <c r="UFP2" s="3553"/>
      <c r="UFQ2" s="3553"/>
      <c r="UFR2" s="3553"/>
      <c r="UFS2" s="3553"/>
      <c r="UFT2" s="3553"/>
      <c r="UFU2" s="3553"/>
      <c r="UFV2" s="3553"/>
      <c r="UFW2" s="3553"/>
      <c r="UFX2" s="3553"/>
      <c r="UFY2" s="3553"/>
      <c r="UFZ2" s="3553"/>
      <c r="UGA2" s="3553"/>
      <c r="UGB2" s="3553"/>
      <c r="UGC2" s="3553"/>
      <c r="UGD2" s="3553"/>
      <c r="UGE2" s="3581"/>
      <c r="UGF2" s="3553"/>
      <c r="UGG2" s="3553"/>
      <c r="UGH2" s="3553"/>
      <c r="UGI2" s="3553"/>
      <c r="UGJ2" s="3553"/>
      <c r="UGK2" s="3553"/>
      <c r="UGL2" s="3553"/>
      <c r="UGM2" s="3553"/>
      <c r="UGN2" s="3553"/>
      <c r="UGO2" s="3553"/>
      <c r="UGP2" s="3553"/>
      <c r="UGQ2" s="3553"/>
      <c r="UGR2" s="3553"/>
      <c r="UGS2" s="3553"/>
      <c r="UGT2" s="3553"/>
      <c r="UGU2" s="3553"/>
      <c r="UGV2" s="3581"/>
      <c r="UGW2" s="3553"/>
      <c r="UGX2" s="3553"/>
      <c r="UGY2" s="3553"/>
      <c r="UGZ2" s="3553"/>
      <c r="UHA2" s="3553"/>
      <c r="UHB2" s="3553"/>
      <c r="UHC2" s="3553"/>
      <c r="UHD2" s="3553"/>
      <c r="UHE2" s="3553"/>
      <c r="UHF2" s="3553"/>
      <c r="UHG2" s="3553"/>
      <c r="UHH2" s="3553"/>
      <c r="UHI2" s="3553"/>
      <c r="UHJ2" s="3553"/>
      <c r="UHK2" s="3553"/>
      <c r="UHL2" s="3553"/>
      <c r="UHM2" s="3581"/>
      <c r="UHN2" s="3553"/>
      <c r="UHO2" s="3553"/>
      <c r="UHP2" s="3553"/>
      <c r="UHQ2" s="3553"/>
      <c r="UHR2" s="3553"/>
      <c r="UHS2" s="3553"/>
      <c r="UHT2" s="3553"/>
      <c r="UHU2" s="3553"/>
      <c r="UHV2" s="3553"/>
      <c r="UHW2" s="3553"/>
      <c r="UHX2" s="3553"/>
      <c r="UHY2" s="3553"/>
      <c r="UHZ2" s="3553"/>
      <c r="UIA2" s="3553"/>
      <c r="UIB2" s="3553"/>
      <c r="UIC2" s="3553"/>
      <c r="UID2" s="3581"/>
      <c r="UIE2" s="3553"/>
      <c r="UIF2" s="3553"/>
      <c r="UIG2" s="3553"/>
      <c r="UIH2" s="3553"/>
      <c r="UII2" s="3553"/>
      <c r="UIJ2" s="3553"/>
      <c r="UIK2" s="3553"/>
      <c r="UIL2" s="3553"/>
      <c r="UIM2" s="3553"/>
      <c r="UIN2" s="3553"/>
      <c r="UIO2" s="3553"/>
      <c r="UIP2" s="3553"/>
      <c r="UIQ2" s="3553"/>
      <c r="UIR2" s="3553"/>
      <c r="UIS2" s="3553"/>
      <c r="UIT2" s="3553"/>
      <c r="UIU2" s="3581"/>
      <c r="UIV2" s="3553"/>
      <c r="UIW2" s="3553"/>
      <c r="UIX2" s="3553"/>
      <c r="UIY2" s="3553"/>
      <c r="UIZ2" s="3553"/>
      <c r="UJA2" s="3553"/>
      <c r="UJB2" s="3553"/>
      <c r="UJC2" s="3553"/>
      <c r="UJD2" s="3553"/>
      <c r="UJE2" s="3553"/>
      <c r="UJF2" s="3553"/>
      <c r="UJG2" s="3553"/>
      <c r="UJH2" s="3553"/>
      <c r="UJI2" s="3553"/>
      <c r="UJJ2" s="3553"/>
      <c r="UJK2" s="3553"/>
      <c r="UJL2" s="3581"/>
      <c r="UJM2" s="3553"/>
      <c r="UJN2" s="3553"/>
      <c r="UJO2" s="3553"/>
      <c r="UJP2" s="3553"/>
      <c r="UJQ2" s="3553"/>
      <c r="UJR2" s="3553"/>
      <c r="UJS2" s="3553"/>
      <c r="UJT2" s="3553"/>
      <c r="UJU2" s="3553"/>
      <c r="UJV2" s="3553"/>
      <c r="UJW2" s="3553"/>
      <c r="UJX2" s="3553"/>
      <c r="UJY2" s="3553"/>
      <c r="UJZ2" s="3553"/>
      <c r="UKA2" s="3553"/>
      <c r="UKB2" s="3553"/>
      <c r="UKC2" s="3581"/>
      <c r="UKD2" s="3553"/>
      <c r="UKE2" s="3553"/>
      <c r="UKF2" s="3553"/>
      <c r="UKG2" s="3553"/>
      <c r="UKH2" s="3553"/>
      <c r="UKI2" s="3553"/>
      <c r="UKJ2" s="3553"/>
      <c r="UKK2" s="3553"/>
      <c r="UKL2" s="3553"/>
      <c r="UKM2" s="3553"/>
      <c r="UKN2" s="3553"/>
      <c r="UKO2" s="3553"/>
      <c r="UKP2" s="3553"/>
      <c r="UKQ2" s="3553"/>
      <c r="UKR2" s="3553"/>
      <c r="UKS2" s="3553"/>
      <c r="UKT2" s="3581"/>
      <c r="UKU2" s="3553"/>
      <c r="UKV2" s="3553"/>
      <c r="UKW2" s="3553"/>
      <c r="UKX2" s="3553"/>
      <c r="UKY2" s="3553"/>
      <c r="UKZ2" s="3553"/>
      <c r="ULA2" s="3553"/>
      <c r="ULB2" s="3553"/>
      <c r="ULC2" s="3553"/>
      <c r="ULD2" s="3553"/>
      <c r="ULE2" s="3553"/>
      <c r="ULF2" s="3553"/>
      <c r="ULG2" s="3553"/>
      <c r="ULH2" s="3553"/>
      <c r="ULI2" s="3553"/>
      <c r="ULJ2" s="3553"/>
      <c r="ULK2" s="3581"/>
      <c r="ULL2" s="3553"/>
      <c r="ULM2" s="3553"/>
      <c r="ULN2" s="3553"/>
      <c r="ULO2" s="3553"/>
      <c r="ULP2" s="3553"/>
      <c r="ULQ2" s="3553"/>
      <c r="ULR2" s="3553"/>
      <c r="ULS2" s="3553"/>
      <c r="ULT2" s="3553"/>
      <c r="ULU2" s="3553"/>
      <c r="ULV2" s="3553"/>
      <c r="ULW2" s="3553"/>
      <c r="ULX2" s="3553"/>
      <c r="ULY2" s="3553"/>
      <c r="ULZ2" s="3553"/>
      <c r="UMA2" s="3553"/>
      <c r="UMB2" s="3581"/>
      <c r="UMC2" s="3553"/>
      <c r="UMD2" s="3553"/>
      <c r="UME2" s="3553"/>
      <c r="UMF2" s="3553"/>
      <c r="UMG2" s="3553"/>
      <c r="UMH2" s="3553"/>
      <c r="UMI2" s="3553"/>
      <c r="UMJ2" s="3553"/>
      <c r="UMK2" s="3553"/>
      <c r="UML2" s="3553"/>
      <c r="UMM2" s="3553"/>
      <c r="UMN2" s="3553"/>
      <c r="UMO2" s="3553"/>
      <c r="UMP2" s="3553"/>
      <c r="UMQ2" s="3553"/>
      <c r="UMR2" s="3553"/>
      <c r="UMS2" s="3581"/>
      <c r="UMT2" s="3553"/>
      <c r="UMU2" s="3553"/>
      <c r="UMV2" s="3553"/>
      <c r="UMW2" s="3553"/>
      <c r="UMX2" s="3553"/>
      <c r="UMY2" s="3553"/>
      <c r="UMZ2" s="3553"/>
      <c r="UNA2" s="3553"/>
      <c r="UNB2" s="3553"/>
      <c r="UNC2" s="3553"/>
      <c r="UND2" s="3553"/>
      <c r="UNE2" s="3553"/>
      <c r="UNF2" s="3553"/>
      <c r="UNG2" s="3553"/>
      <c r="UNH2" s="3553"/>
      <c r="UNI2" s="3553"/>
      <c r="UNJ2" s="3581"/>
      <c r="UNK2" s="3553"/>
      <c r="UNL2" s="3553"/>
      <c r="UNM2" s="3553"/>
      <c r="UNN2" s="3553"/>
      <c r="UNO2" s="3553"/>
      <c r="UNP2" s="3553"/>
      <c r="UNQ2" s="3553"/>
      <c r="UNR2" s="3553"/>
      <c r="UNS2" s="3553"/>
      <c r="UNT2" s="3553"/>
      <c r="UNU2" s="3553"/>
      <c r="UNV2" s="3553"/>
      <c r="UNW2" s="3553"/>
      <c r="UNX2" s="3553"/>
      <c r="UNY2" s="3553"/>
      <c r="UNZ2" s="3553"/>
      <c r="UOA2" s="3581"/>
      <c r="UOB2" s="3553"/>
      <c r="UOC2" s="3553"/>
      <c r="UOD2" s="3553"/>
      <c r="UOE2" s="3553"/>
      <c r="UOF2" s="3553"/>
      <c r="UOG2" s="3553"/>
      <c r="UOH2" s="3553"/>
      <c r="UOI2" s="3553"/>
      <c r="UOJ2" s="3553"/>
      <c r="UOK2" s="3553"/>
      <c r="UOL2" s="3553"/>
      <c r="UOM2" s="3553"/>
      <c r="UON2" s="3553"/>
      <c r="UOO2" s="3553"/>
      <c r="UOP2" s="3553"/>
      <c r="UOQ2" s="3553"/>
      <c r="UOR2" s="3581"/>
      <c r="UOS2" s="3553"/>
      <c r="UOT2" s="3553"/>
      <c r="UOU2" s="3553"/>
      <c r="UOV2" s="3553"/>
      <c r="UOW2" s="3553"/>
      <c r="UOX2" s="3553"/>
      <c r="UOY2" s="3553"/>
      <c r="UOZ2" s="3553"/>
      <c r="UPA2" s="3553"/>
      <c r="UPB2" s="3553"/>
      <c r="UPC2" s="3553"/>
      <c r="UPD2" s="3553"/>
      <c r="UPE2" s="3553"/>
      <c r="UPF2" s="3553"/>
      <c r="UPG2" s="3553"/>
      <c r="UPH2" s="3553"/>
      <c r="UPI2" s="3581"/>
      <c r="UPJ2" s="3553"/>
      <c r="UPK2" s="3553"/>
      <c r="UPL2" s="3553"/>
      <c r="UPM2" s="3553"/>
      <c r="UPN2" s="3553"/>
      <c r="UPO2" s="3553"/>
      <c r="UPP2" s="3553"/>
      <c r="UPQ2" s="3553"/>
      <c r="UPR2" s="3553"/>
      <c r="UPS2" s="3553"/>
      <c r="UPT2" s="3553"/>
      <c r="UPU2" s="3553"/>
      <c r="UPV2" s="3553"/>
      <c r="UPW2" s="3553"/>
      <c r="UPX2" s="3553"/>
      <c r="UPY2" s="3553"/>
      <c r="UPZ2" s="3581"/>
      <c r="UQA2" s="3553"/>
      <c r="UQB2" s="3553"/>
      <c r="UQC2" s="3553"/>
      <c r="UQD2" s="3553"/>
      <c r="UQE2" s="3553"/>
      <c r="UQF2" s="3553"/>
      <c r="UQG2" s="3553"/>
      <c r="UQH2" s="3553"/>
      <c r="UQI2" s="3553"/>
      <c r="UQJ2" s="3553"/>
      <c r="UQK2" s="3553"/>
      <c r="UQL2" s="3553"/>
      <c r="UQM2" s="3553"/>
      <c r="UQN2" s="3553"/>
      <c r="UQO2" s="3553"/>
      <c r="UQP2" s="3553"/>
      <c r="UQQ2" s="3581"/>
      <c r="UQR2" s="3553"/>
      <c r="UQS2" s="3553"/>
      <c r="UQT2" s="3553"/>
      <c r="UQU2" s="3553"/>
      <c r="UQV2" s="3553"/>
      <c r="UQW2" s="3553"/>
      <c r="UQX2" s="3553"/>
      <c r="UQY2" s="3553"/>
      <c r="UQZ2" s="3553"/>
      <c r="URA2" s="3553"/>
      <c r="URB2" s="3553"/>
      <c r="URC2" s="3553"/>
      <c r="URD2" s="3553"/>
      <c r="URE2" s="3553"/>
      <c r="URF2" s="3553"/>
      <c r="URG2" s="3553"/>
      <c r="URH2" s="3581"/>
      <c r="URI2" s="3553"/>
      <c r="URJ2" s="3553"/>
      <c r="URK2" s="3553"/>
      <c r="URL2" s="3553"/>
      <c r="URM2" s="3553"/>
      <c r="URN2" s="3553"/>
      <c r="URO2" s="3553"/>
      <c r="URP2" s="3553"/>
      <c r="URQ2" s="3553"/>
      <c r="URR2" s="3553"/>
      <c r="URS2" s="3553"/>
      <c r="URT2" s="3553"/>
      <c r="URU2" s="3553"/>
      <c r="URV2" s="3553"/>
      <c r="URW2" s="3553"/>
      <c r="URX2" s="3553"/>
      <c r="URY2" s="3581"/>
      <c r="URZ2" s="3553"/>
      <c r="USA2" s="3553"/>
      <c r="USB2" s="3553"/>
      <c r="USC2" s="3553"/>
      <c r="USD2" s="3553"/>
      <c r="USE2" s="3553"/>
      <c r="USF2" s="3553"/>
      <c r="USG2" s="3553"/>
      <c r="USH2" s="3553"/>
      <c r="USI2" s="3553"/>
      <c r="USJ2" s="3553"/>
      <c r="USK2" s="3553"/>
      <c r="USL2" s="3553"/>
      <c r="USM2" s="3553"/>
      <c r="USN2" s="3553"/>
      <c r="USO2" s="3553"/>
      <c r="USP2" s="3581"/>
      <c r="USQ2" s="3553"/>
      <c r="USR2" s="3553"/>
      <c r="USS2" s="3553"/>
      <c r="UST2" s="3553"/>
      <c r="USU2" s="3553"/>
      <c r="USV2" s="3553"/>
      <c r="USW2" s="3553"/>
      <c r="USX2" s="3553"/>
      <c r="USY2" s="3553"/>
      <c r="USZ2" s="3553"/>
      <c r="UTA2" s="3553"/>
      <c r="UTB2" s="3553"/>
      <c r="UTC2" s="3553"/>
      <c r="UTD2" s="3553"/>
      <c r="UTE2" s="3553"/>
      <c r="UTF2" s="3553"/>
      <c r="UTG2" s="3581"/>
      <c r="UTH2" s="3553"/>
      <c r="UTI2" s="3553"/>
      <c r="UTJ2" s="3553"/>
      <c r="UTK2" s="3553"/>
      <c r="UTL2" s="3553"/>
      <c r="UTM2" s="3553"/>
      <c r="UTN2" s="3553"/>
      <c r="UTO2" s="3553"/>
      <c r="UTP2" s="3553"/>
      <c r="UTQ2" s="3553"/>
      <c r="UTR2" s="3553"/>
      <c r="UTS2" s="3553"/>
      <c r="UTT2" s="3553"/>
      <c r="UTU2" s="3553"/>
      <c r="UTV2" s="3553"/>
      <c r="UTW2" s="3553"/>
      <c r="UTX2" s="3581"/>
      <c r="UTY2" s="3553"/>
      <c r="UTZ2" s="3553"/>
      <c r="UUA2" s="3553"/>
      <c r="UUB2" s="3553"/>
      <c r="UUC2" s="3553"/>
      <c r="UUD2" s="3553"/>
      <c r="UUE2" s="3553"/>
      <c r="UUF2" s="3553"/>
      <c r="UUG2" s="3553"/>
      <c r="UUH2" s="3553"/>
      <c r="UUI2" s="3553"/>
      <c r="UUJ2" s="3553"/>
      <c r="UUK2" s="3553"/>
      <c r="UUL2" s="3553"/>
      <c r="UUM2" s="3553"/>
      <c r="UUN2" s="3553"/>
      <c r="UUO2" s="3581"/>
      <c r="UUP2" s="3553"/>
      <c r="UUQ2" s="3553"/>
      <c r="UUR2" s="3553"/>
      <c r="UUS2" s="3553"/>
      <c r="UUT2" s="3553"/>
      <c r="UUU2" s="3553"/>
      <c r="UUV2" s="3553"/>
      <c r="UUW2" s="3553"/>
      <c r="UUX2" s="3553"/>
      <c r="UUY2" s="3553"/>
      <c r="UUZ2" s="3553"/>
      <c r="UVA2" s="3553"/>
      <c r="UVB2" s="3553"/>
      <c r="UVC2" s="3553"/>
      <c r="UVD2" s="3553"/>
      <c r="UVE2" s="3553"/>
      <c r="UVF2" s="3581"/>
      <c r="UVG2" s="3553"/>
      <c r="UVH2" s="3553"/>
      <c r="UVI2" s="3553"/>
      <c r="UVJ2" s="3553"/>
      <c r="UVK2" s="3553"/>
      <c r="UVL2" s="3553"/>
      <c r="UVM2" s="3553"/>
      <c r="UVN2" s="3553"/>
      <c r="UVO2" s="3553"/>
      <c r="UVP2" s="3553"/>
      <c r="UVQ2" s="3553"/>
      <c r="UVR2" s="3553"/>
      <c r="UVS2" s="3553"/>
      <c r="UVT2" s="3553"/>
      <c r="UVU2" s="3553"/>
      <c r="UVV2" s="3553"/>
      <c r="UVW2" s="3581"/>
      <c r="UVX2" s="3553"/>
      <c r="UVY2" s="3553"/>
      <c r="UVZ2" s="3553"/>
      <c r="UWA2" s="3553"/>
      <c r="UWB2" s="3553"/>
      <c r="UWC2" s="3553"/>
      <c r="UWD2" s="3553"/>
      <c r="UWE2" s="3553"/>
      <c r="UWF2" s="3553"/>
      <c r="UWG2" s="3553"/>
      <c r="UWH2" s="3553"/>
      <c r="UWI2" s="3553"/>
      <c r="UWJ2" s="3553"/>
      <c r="UWK2" s="3553"/>
      <c r="UWL2" s="3553"/>
      <c r="UWM2" s="3553"/>
      <c r="UWN2" s="3581"/>
      <c r="UWO2" s="3553"/>
      <c r="UWP2" s="3553"/>
      <c r="UWQ2" s="3553"/>
      <c r="UWR2" s="3553"/>
      <c r="UWS2" s="3553"/>
      <c r="UWT2" s="3553"/>
      <c r="UWU2" s="3553"/>
      <c r="UWV2" s="3553"/>
      <c r="UWW2" s="3553"/>
      <c r="UWX2" s="3553"/>
      <c r="UWY2" s="3553"/>
      <c r="UWZ2" s="3553"/>
      <c r="UXA2" s="3553"/>
      <c r="UXB2" s="3553"/>
      <c r="UXC2" s="3553"/>
      <c r="UXD2" s="3553"/>
      <c r="UXE2" s="3581"/>
      <c r="UXF2" s="3553"/>
      <c r="UXG2" s="3553"/>
      <c r="UXH2" s="3553"/>
      <c r="UXI2" s="3553"/>
      <c r="UXJ2" s="3553"/>
      <c r="UXK2" s="3553"/>
      <c r="UXL2" s="3553"/>
      <c r="UXM2" s="3553"/>
      <c r="UXN2" s="3553"/>
      <c r="UXO2" s="3553"/>
      <c r="UXP2" s="3553"/>
      <c r="UXQ2" s="3553"/>
      <c r="UXR2" s="3553"/>
      <c r="UXS2" s="3553"/>
      <c r="UXT2" s="3553"/>
      <c r="UXU2" s="3553"/>
      <c r="UXV2" s="3581"/>
      <c r="UXW2" s="3553"/>
      <c r="UXX2" s="3553"/>
      <c r="UXY2" s="3553"/>
      <c r="UXZ2" s="3553"/>
      <c r="UYA2" s="3553"/>
      <c r="UYB2" s="3553"/>
      <c r="UYC2" s="3553"/>
      <c r="UYD2" s="3553"/>
      <c r="UYE2" s="3553"/>
      <c r="UYF2" s="3553"/>
      <c r="UYG2" s="3553"/>
      <c r="UYH2" s="3553"/>
      <c r="UYI2" s="3553"/>
      <c r="UYJ2" s="3553"/>
      <c r="UYK2" s="3553"/>
      <c r="UYL2" s="3553"/>
      <c r="UYM2" s="3581"/>
      <c r="UYN2" s="3553"/>
      <c r="UYO2" s="3553"/>
      <c r="UYP2" s="3553"/>
      <c r="UYQ2" s="3553"/>
      <c r="UYR2" s="3553"/>
      <c r="UYS2" s="3553"/>
      <c r="UYT2" s="3553"/>
      <c r="UYU2" s="3553"/>
      <c r="UYV2" s="3553"/>
      <c r="UYW2" s="3553"/>
      <c r="UYX2" s="3553"/>
      <c r="UYY2" s="3553"/>
      <c r="UYZ2" s="3553"/>
      <c r="UZA2" s="3553"/>
      <c r="UZB2" s="3553"/>
      <c r="UZC2" s="3553"/>
      <c r="UZD2" s="3581"/>
      <c r="UZE2" s="3553"/>
      <c r="UZF2" s="3553"/>
      <c r="UZG2" s="3553"/>
      <c r="UZH2" s="3553"/>
      <c r="UZI2" s="3553"/>
      <c r="UZJ2" s="3553"/>
      <c r="UZK2" s="3553"/>
      <c r="UZL2" s="3553"/>
      <c r="UZM2" s="3553"/>
      <c r="UZN2" s="3553"/>
      <c r="UZO2" s="3553"/>
      <c r="UZP2" s="3553"/>
      <c r="UZQ2" s="3553"/>
      <c r="UZR2" s="3553"/>
      <c r="UZS2" s="3553"/>
      <c r="UZT2" s="3553"/>
      <c r="UZU2" s="3581"/>
      <c r="UZV2" s="3553"/>
      <c r="UZW2" s="3553"/>
      <c r="UZX2" s="3553"/>
      <c r="UZY2" s="3553"/>
      <c r="UZZ2" s="3553"/>
      <c r="VAA2" s="3553"/>
      <c r="VAB2" s="3553"/>
      <c r="VAC2" s="3553"/>
      <c r="VAD2" s="3553"/>
      <c r="VAE2" s="3553"/>
      <c r="VAF2" s="3553"/>
      <c r="VAG2" s="3553"/>
      <c r="VAH2" s="3553"/>
      <c r="VAI2" s="3553"/>
      <c r="VAJ2" s="3553"/>
      <c r="VAK2" s="3553"/>
      <c r="VAL2" s="3581"/>
      <c r="VAM2" s="3553"/>
      <c r="VAN2" s="3553"/>
      <c r="VAO2" s="3553"/>
      <c r="VAP2" s="3553"/>
      <c r="VAQ2" s="3553"/>
      <c r="VAR2" s="3553"/>
      <c r="VAS2" s="3553"/>
      <c r="VAT2" s="3553"/>
      <c r="VAU2" s="3553"/>
      <c r="VAV2" s="3553"/>
      <c r="VAW2" s="3553"/>
      <c r="VAX2" s="3553"/>
      <c r="VAY2" s="3553"/>
      <c r="VAZ2" s="3553"/>
      <c r="VBA2" s="3553"/>
      <c r="VBB2" s="3553"/>
      <c r="VBC2" s="3581"/>
      <c r="VBD2" s="3553"/>
      <c r="VBE2" s="3553"/>
      <c r="VBF2" s="3553"/>
      <c r="VBG2" s="3553"/>
      <c r="VBH2" s="3553"/>
      <c r="VBI2" s="3553"/>
      <c r="VBJ2" s="3553"/>
      <c r="VBK2" s="3553"/>
      <c r="VBL2" s="3553"/>
      <c r="VBM2" s="3553"/>
      <c r="VBN2" s="3553"/>
      <c r="VBO2" s="3553"/>
      <c r="VBP2" s="3553"/>
      <c r="VBQ2" s="3553"/>
      <c r="VBR2" s="3553"/>
      <c r="VBS2" s="3553"/>
      <c r="VBT2" s="3581"/>
      <c r="VBU2" s="3553"/>
      <c r="VBV2" s="3553"/>
      <c r="VBW2" s="3553"/>
      <c r="VBX2" s="3553"/>
      <c r="VBY2" s="3553"/>
      <c r="VBZ2" s="3553"/>
      <c r="VCA2" s="3553"/>
      <c r="VCB2" s="3553"/>
      <c r="VCC2" s="3553"/>
      <c r="VCD2" s="3553"/>
      <c r="VCE2" s="3553"/>
      <c r="VCF2" s="3553"/>
      <c r="VCG2" s="3553"/>
      <c r="VCH2" s="3553"/>
      <c r="VCI2" s="3553"/>
      <c r="VCJ2" s="3553"/>
      <c r="VCK2" s="3581"/>
      <c r="VCL2" s="3553"/>
      <c r="VCM2" s="3553"/>
      <c r="VCN2" s="3553"/>
      <c r="VCO2" s="3553"/>
      <c r="VCP2" s="3553"/>
      <c r="VCQ2" s="3553"/>
      <c r="VCR2" s="3553"/>
      <c r="VCS2" s="3553"/>
      <c r="VCT2" s="3553"/>
      <c r="VCU2" s="3553"/>
      <c r="VCV2" s="3553"/>
      <c r="VCW2" s="3553"/>
      <c r="VCX2" s="3553"/>
      <c r="VCY2" s="3553"/>
      <c r="VCZ2" s="3553"/>
      <c r="VDA2" s="3553"/>
      <c r="VDB2" s="3581"/>
      <c r="VDC2" s="3553"/>
      <c r="VDD2" s="3553"/>
      <c r="VDE2" s="3553"/>
      <c r="VDF2" s="3553"/>
      <c r="VDG2" s="3553"/>
      <c r="VDH2" s="3553"/>
      <c r="VDI2" s="3553"/>
      <c r="VDJ2" s="3553"/>
      <c r="VDK2" s="3553"/>
      <c r="VDL2" s="3553"/>
      <c r="VDM2" s="3553"/>
      <c r="VDN2" s="3553"/>
      <c r="VDO2" s="3553"/>
      <c r="VDP2" s="3553"/>
      <c r="VDQ2" s="3553"/>
      <c r="VDR2" s="3553"/>
      <c r="VDS2" s="3581"/>
      <c r="VDT2" s="3553"/>
      <c r="VDU2" s="3553"/>
      <c r="VDV2" s="3553"/>
      <c r="VDW2" s="3553"/>
      <c r="VDX2" s="3553"/>
      <c r="VDY2" s="3553"/>
      <c r="VDZ2" s="3553"/>
      <c r="VEA2" s="3553"/>
      <c r="VEB2" s="3553"/>
      <c r="VEC2" s="3553"/>
      <c r="VED2" s="3553"/>
      <c r="VEE2" s="3553"/>
      <c r="VEF2" s="3553"/>
      <c r="VEG2" s="3553"/>
      <c r="VEH2" s="3553"/>
      <c r="VEI2" s="3553"/>
      <c r="VEJ2" s="3581"/>
      <c r="VEK2" s="3553"/>
      <c r="VEL2" s="3553"/>
      <c r="VEM2" s="3553"/>
      <c r="VEN2" s="3553"/>
      <c r="VEO2" s="3553"/>
      <c r="VEP2" s="3553"/>
      <c r="VEQ2" s="3553"/>
      <c r="VER2" s="3553"/>
      <c r="VES2" s="3553"/>
      <c r="VET2" s="3553"/>
      <c r="VEU2" s="3553"/>
      <c r="VEV2" s="3553"/>
      <c r="VEW2" s="3553"/>
      <c r="VEX2" s="3553"/>
      <c r="VEY2" s="3553"/>
      <c r="VEZ2" s="3553"/>
      <c r="VFA2" s="3581"/>
      <c r="VFB2" s="3553"/>
      <c r="VFC2" s="3553"/>
      <c r="VFD2" s="3553"/>
      <c r="VFE2" s="3553"/>
      <c r="VFF2" s="3553"/>
      <c r="VFG2" s="3553"/>
      <c r="VFH2" s="3553"/>
      <c r="VFI2" s="3553"/>
      <c r="VFJ2" s="3553"/>
      <c r="VFK2" s="3553"/>
      <c r="VFL2" s="3553"/>
      <c r="VFM2" s="3553"/>
      <c r="VFN2" s="3553"/>
      <c r="VFO2" s="3553"/>
      <c r="VFP2" s="3553"/>
      <c r="VFQ2" s="3553"/>
      <c r="VFR2" s="3581"/>
      <c r="VFS2" s="3553"/>
      <c r="VFT2" s="3553"/>
      <c r="VFU2" s="3553"/>
      <c r="VFV2" s="3553"/>
      <c r="VFW2" s="3553"/>
      <c r="VFX2" s="3553"/>
      <c r="VFY2" s="3553"/>
      <c r="VFZ2" s="3553"/>
      <c r="VGA2" s="3553"/>
      <c r="VGB2" s="3553"/>
      <c r="VGC2" s="3553"/>
      <c r="VGD2" s="3553"/>
      <c r="VGE2" s="3553"/>
      <c r="VGF2" s="3553"/>
      <c r="VGG2" s="3553"/>
      <c r="VGH2" s="3553"/>
      <c r="VGI2" s="3581"/>
      <c r="VGJ2" s="3553"/>
      <c r="VGK2" s="3553"/>
      <c r="VGL2" s="3553"/>
      <c r="VGM2" s="3553"/>
      <c r="VGN2" s="3553"/>
      <c r="VGO2" s="3553"/>
      <c r="VGP2" s="3553"/>
      <c r="VGQ2" s="3553"/>
      <c r="VGR2" s="3553"/>
      <c r="VGS2" s="3553"/>
      <c r="VGT2" s="3553"/>
      <c r="VGU2" s="3553"/>
      <c r="VGV2" s="3553"/>
      <c r="VGW2" s="3553"/>
      <c r="VGX2" s="3553"/>
      <c r="VGY2" s="3553"/>
      <c r="VGZ2" s="3581"/>
      <c r="VHA2" s="3553"/>
      <c r="VHB2" s="3553"/>
      <c r="VHC2" s="3553"/>
      <c r="VHD2" s="3553"/>
      <c r="VHE2" s="3553"/>
      <c r="VHF2" s="3553"/>
      <c r="VHG2" s="3553"/>
      <c r="VHH2" s="3553"/>
      <c r="VHI2" s="3553"/>
      <c r="VHJ2" s="3553"/>
      <c r="VHK2" s="3553"/>
      <c r="VHL2" s="3553"/>
      <c r="VHM2" s="3553"/>
      <c r="VHN2" s="3553"/>
      <c r="VHO2" s="3553"/>
      <c r="VHP2" s="3553"/>
      <c r="VHQ2" s="3581"/>
      <c r="VHR2" s="3553"/>
      <c r="VHS2" s="3553"/>
      <c r="VHT2" s="3553"/>
      <c r="VHU2" s="3553"/>
      <c r="VHV2" s="3553"/>
      <c r="VHW2" s="3553"/>
      <c r="VHX2" s="3553"/>
      <c r="VHY2" s="3553"/>
      <c r="VHZ2" s="3553"/>
      <c r="VIA2" s="3553"/>
      <c r="VIB2" s="3553"/>
      <c r="VIC2" s="3553"/>
      <c r="VID2" s="3553"/>
      <c r="VIE2" s="3553"/>
      <c r="VIF2" s="3553"/>
      <c r="VIG2" s="3553"/>
      <c r="VIH2" s="3581"/>
      <c r="VII2" s="3553"/>
      <c r="VIJ2" s="3553"/>
      <c r="VIK2" s="3553"/>
      <c r="VIL2" s="3553"/>
      <c r="VIM2" s="3553"/>
      <c r="VIN2" s="3553"/>
      <c r="VIO2" s="3553"/>
      <c r="VIP2" s="3553"/>
      <c r="VIQ2" s="3553"/>
      <c r="VIR2" s="3553"/>
      <c r="VIS2" s="3553"/>
      <c r="VIT2" s="3553"/>
      <c r="VIU2" s="3553"/>
      <c r="VIV2" s="3553"/>
      <c r="VIW2" s="3553"/>
      <c r="VIX2" s="3553"/>
      <c r="VIY2" s="3581"/>
      <c r="VIZ2" s="3553"/>
      <c r="VJA2" s="3553"/>
      <c r="VJB2" s="3553"/>
      <c r="VJC2" s="3553"/>
      <c r="VJD2" s="3553"/>
      <c r="VJE2" s="3553"/>
      <c r="VJF2" s="3553"/>
      <c r="VJG2" s="3553"/>
      <c r="VJH2" s="3553"/>
      <c r="VJI2" s="3553"/>
      <c r="VJJ2" s="3553"/>
      <c r="VJK2" s="3553"/>
      <c r="VJL2" s="3553"/>
      <c r="VJM2" s="3553"/>
      <c r="VJN2" s="3553"/>
      <c r="VJO2" s="3553"/>
      <c r="VJP2" s="3581"/>
      <c r="VJQ2" s="3553"/>
      <c r="VJR2" s="3553"/>
      <c r="VJS2" s="3553"/>
      <c r="VJT2" s="3553"/>
      <c r="VJU2" s="3553"/>
      <c r="VJV2" s="3553"/>
      <c r="VJW2" s="3553"/>
      <c r="VJX2" s="3553"/>
      <c r="VJY2" s="3553"/>
      <c r="VJZ2" s="3553"/>
      <c r="VKA2" s="3553"/>
      <c r="VKB2" s="3553"/>
      <c r="VKC2" s="3553"/>
      <c r="VKD2" s="3553"/>
      <c r="VKE2" s="3553"/>
      <c r="VKF2" s="3553"/>
      <c r="VKG2" s="3581"/>
      <c r="VKH2" s="3553"/>
      <c r="VKI2" s="3553"/>
      <c r="VKJ2" s="3553"/>
      <c r="VKK2" s="3553"/>
      <c r="VKL2" s="3553"/>
      <c r="VKM2" s="3553"/>
      <c r="VKN2" s="3553"/>
      <c r="VKO2" s="3553"/>
      <c r="VKP2" s="3553"/>
      <c r="VKQ2" s="3553"/>
      <c r="VKR2" s="3553"/>
      <c r="VKS2" s="3553"/>
      <c r="VKT2" s="3553"/>
      <c r="VKU2" s="3553"/>
      <c r="VKV2" s="3553"/>
      <c r="VKW2" s="3553"/>
      <c r="VKX2" s="3581"/>
      <c r="VKY2" s="3553"/>
      <c r="VKZ2" s="3553"/>
      <c r="VLA2" s="3553"/>
      <c r="VLB2" s="3553"/>
      <c r="VLC2" s="3553"/>
      <c r="VLD2" s="3553"/>
      <c r="VLE2" s="3553"/>
      <c r="VLF2" s="3553"/>
      <c r="VLG2" s="3553"/>
      <c r="VLH2" s="3553"/>
      <c r="VLI2" s="3553"/>
      <c r="VLJ2" s="3553"/>
      <c r="VLK2" s="3553"/>
      <c r="VLL2" s="3553"/>
      <c r="VLM2" s="3553"/>
      <c r="VLN2" s="3553"/>
      <c r="VLO2" s="3581"/>
      <c r="VLP2" s="3553"/>
      <c r="VLQ2" s="3553"/>
      <c r="VLR2" s="3553"/>
      <c r="VLS2" s="3553"/>
      <c r="VLT2" s="3553"/>
      <c r="VLU2" s="3553"/>
      <c r="VLV2" s="3553"/>
      <c r="VLW2" s="3553"/>
      <c r="VLX2" s="3553"/>
      <c r="VLY2" s="3553"/>
      <c r="VLZ2" s="3553"/>
      <c r="VMA2" s="3553"/>
      <c r="VMB2" s="3553"/>
      <c r="VMC2" s="3553"/>
      <c r="VMD2" s="3553"/>
      <c r="VME2" s="3553"/>
      <c r="VMF2" s="3581"/>
      <c r="VMG2" s="3553"/>
      <c r="VMH2" s="3553"/>
      <c r="VMI2" s="3553"/>
      <c r="VMJ2" s="3553"/>
      <c r="VMK2" s="3553"/>
      <c r="VML2" s="3553"/>
      <c r="VMM2" s="3553"/>
      <c r="VMN2" s="3553"/>
      <c r="VMO2" s="3553"/>
      <c r="VMP2" s="3553"/>
      <c r="VMQ2" s="3553"/>
      <c r="VMR2" s="3553"/>
      <c r="VMS2" s="3553"/>
      <c r="VMT2" s="3553"/>
      <c r="VMU2" s="3553"/>
      <c r="VMV2" s="3553"/>
      <c r="VMW2" s="3581"/>
      <c r="VMX2" s="3553"/>
      <c r="VMY2" s="3553"/>
      <c r="VMZ2" s="3553"/>
      <c r="VNA2" s="3553"/>
      <c r="VNB2" s="3553"/>
      <c r="VNC2" s="3553"/>
      <c r="VND2" s="3553"/>
      <c r="VNE2" s="3553"/>
      <c r="VNF2" s="3553"/>
      <c r="VNG2" s="3553"/>
      <c r="VNH2" s="3553"/>
      <c r="VNI2" s="3553"/>
      <c r="VNJ2" s="3553"/>
      <c r="VNK2" s="3553"/>
      <c r="VNL2" s="3553"/>
      <c r="VNM2" s="3553"/>
      <c r="VNN2" s="3581"/>
      <c r="VNO2" s="3553"/>
      <c r="VNP2" s="3553"/>
      <c r="VNQ2" s="3553"/>
      <c r="VNR2" s="3553"/>
      <c r="VNS2" s="3553"/>
      <c r="VNT2" s="3553"/>
      <c r="VNU2" s="3553"/>
      <c r="VNV2" s="3553"/>
      <c r="VNW2" s="3553"/>
      <c r="VNX2" s="3553"/>
      <c r="VNY2" s="3553"/>
      <c r="VNZ2" s="3553"/>
      <c r="VOA2" s="3553"/>
      <c r="VOB2" s="3553"/>
      <c r="VOC2" s="3553"/>
      <c r="VOD2" s="3553"/>
      <c r="VOE2" s="3581"/>
      <c r="VOF2" s="3553"/>
      <c r="VOG2" s="3553"/>
      <c r="VOH2" s="3553"/>
      <c r="VOI2" s="3553"/>
      <c r="VOJ2" s="3553"/>
      <c r="VOK2" s="3553"/>
      <c r="VOL2" s="3553"/>
      <c r="VOM2" s="3553"/>
      <c r="VON2" s="3553"/>
      <c r="VOO2" s="3553"/>
      <c r="VOP2" s="3553"/>
      <c r="VOQ2" s="3553"/>
      <c r="VOR2" s="3553"/>
      <c r="VOS2" s="3553"/>
      <c r="VOT2" s="3553"/>
      <c r="VOU2" s="3553"/>
      <c r="VOV2" s="3581"/>
      <c r="VOW2" s="3553"/>
      <c r="VOX2" s="3553"/>
      <c r="VOY2" s="3553"/>
      <c r="VOZ2" s="3553"/>
      <c r="VPA2" s="3553"/>
      <c r="VPB2" s="3553"/>
      <c r="VPC2" s="3553"/>
      <c r="VPD2" s="3553"/>
      <c r="VPE2" s="3553"/>
      <c r="VPF2" s="3553"/>
      <c r="VPG2" s="3553"/>
      <c r="VPH2" s="3553"/>
      <c r="VPI2" s="3553"/>
      <c r="VPJ2" s="3553"/>
      <c r="VPK2" s="3553"/>
      <c r="VPL2" s="3553"/>
      <c r="VPM2" s="3581"/>
      <c r="VPN2" s="3553"/>
      <c r="VPO2" s="3553"/>
      <c r="VPP2" s="3553"/>
      <c r="VPQ2" s="3553"/>
      <c r="VPR2" s="3553"/>
      <c r="VPS2" s="3553"/>
      <c r="VPT2" s="3553"/>
      <c r="VPU2" s="3553"/>
      <c r="VPV2" s="3553"/>
      <c r="VPW2" s="3553"/>
      <c r="VPX2" s="3553"/>
      <c r="VPY2" s="3553"/>
      <c r="VPZ2" s="3553"/>
      <c r="VQA2" s="3553"/>
      <c r="VQB2" s="3553"/>
      <c r="VQC2" s="3553"/>
      <c r="VQD2" s="3581"/>
      <c r="VQE2" s="3553"/>
      <c r="VQF2" s="3553"/>
      <c r="VQG2" s="3553"/>
      <c r="VQH2" s="3553"/>
      <c r="VQI2" s="3553"/>
      <c r="VQJ2" s="3553"/>
      <c r="VQK2" s="3553"/>
      <c r="VQL2" s="3553"/>
      <c r="VQM2" s="3553"/>
      <c r="VQN2" s="3553"/>
      <c r="VQO2" s="3553"/>
      <c r="VQP2" s="3553"/>
      <c r="VQQ2" s="3553"/>
      <c r="VQR2" s="3553"/>
      <c r="VQS2" s="3553"/>
      <c r="VQT2" s="3553"/>
      <c r="VQU2" s="3581"/>
      <c r="VQV2" s="3553"/>
      <c r="VQW2" s="3553"/>
      <c r="VQX2" s="3553"/>
      <c r="VQY2" s="3553"/>
      <c r="VQZ2" s="3553"/>
      <c r="VRA2" s="3553"/>
      <c r="VRB2" s="3553"/>
      <c r="VRC2" s="3553"/>
      <c r="VRD2" s="3553"/>
      <c r="VRE2" s="3553"/>
      <c r="VRF2" s="3553"/>
      <c r="VRG2" s="3553"/>
      <c r="VRH2" s="3553"/>
      <c r="VRI2" s="3553"/>
      <c r="VRJ2" s="3553"/>
      <c r="VRK2" s="3553"/>
      <c r="VRL2" s="3581"/>
      <c r="VRM2" s="3553"/>
      <c r="VRN2" s="3553"/>
      <c r="VRO2" s="3553"/>
      <c r="VRP2" s="3553"/>
      <c r="VRQ2" s="3553"/>
      <c r="VRR2" s="3553"/>
      <c r="VRS2" s="3553"/>
      <c r="VRT2" s="3553"/>
      <c r="VRU2" s="3553"/>
      <c r="VRV2" s="3553"/>
      <c r="VRW2" s="3553"/>
      <c r="VRX2" s="3553"/>
      <c r="VRY2" s="3553"/>
      <c r="VRZ2" s="3553"/>
      <c r="VSA2" s="3553"/>
      <c r="VSB2" s="3553"/>
      <c r="VSC2" s="3581"/>
      <c r="VSD2" s="3553"/>
      <c r="VSE2" s="3553"/>
      <c r="VSF2" s="3553"/>
      <c r="VSG2" s="3553"/>
      <c r="VSH2" s="3553"/>
      <c r="VSI2" s="3553"/>
      <c r="VSJ2" s="3553"/>
      <c r="VSK2" s="3553"/>
      <c r="VSL2" s="3553"/>
      <c r="VSM2" s="3553"/>
      <c r="VSN2" s="3553"/>
      <c r="VSO2" s="3553"/>
      <c r="VSP2" s="3553"/>
      <c r="VSQ2" s="3553"/>
      <c r="VSR2" s="3553"/>
      <c r="VSS2" s="3553"/>
      <c r="VST2" s="3581"/>
      <c r="VSU2" s="3553"/>
      <c r="VSV2" s="3553"/>
      <c r="VSW2" s="3553"/>
      <c r="VSX2" s="3553"/>
      <c r="VSY2" s="3553"/>
      <c r="VSZ2" s="3553"/>
      <c r="VTA2" s="3553"/>
      <c r="VTB2" s="3553"/>
      <c r="VTC2" s="3553"/>
      <c r="VTD2" s="3553"/>
      <c r="VTE2" s="3553"/>
      <c r="VTF2" s="3553"/>
      <c r="VTG2" s="3553"/>
      <c r="VTH2" s="3553"/>
      <c r="VTI2" s="3553"/>
      <c r="VTJ2" s="3553"/>
      <c r="VTK2" s="3581"/>
      <c r="VTL2" s="3553"/>
      <c r="VTM2" s="3553"/>
      <c r="VTN2" s="3553"/>
      <c r="VTO2" s="3553"/>
      <c r="VTP2" s="3553"/>
      <c r="VTQ2" s="3553"/>
      <c r="VTR2" s="3553"/>
      <c r="VTS2" s="3553"/>
      <c r="VTT2" s="3553"/>
      <c r="VTU2" s="3553"/>
      <c r="VTV2" s="3553"/>
      <c r="VTW2" s="3553"/>
      <c r="VTX2" s="3553"/>
      <c r="VTY2" s="3553"/>
      <c r="VTZ2" s="3553"/>
      <c r="VUA2" s="3553"/>
      <c r="VUB2" s="3581"/>
      <c r="VUC2" s="3553"/>
      <c r="VUD2" s="3553"/>
      <c r="VUE2" s="3553"/>
      <c r="VUF2" s="3553"/>
      <c r="VUG2" s="3553"/>
      <c r="VUH2" s="3553"/>
      <c r="VUI2" s="3553"/>
      <c r="VUJ2" s="3553"/>
      <c r="VUK2" s="3553"/>
      <c r="VUL2" s="3553"/>
      <c r="VUM2" s="3553"/>
      <c r="VUN2" s="3553"/>
      <c r="VUO2" s="3553"/>
      <c r="VUP2" s="3553"/>
      <c r="VUQ2" s="3553"/>
      <c r="VUR2" s="3553"/>
      <c r="VUS2" s="3581"/>
      <c r="VUT2" s="3553"/>
      <c r="VUU2" s="3553"/>
      <c r="VUV2" s="3553"/>
      <c r="VUW2" s="3553"/>
      <c r="VUX2" s="3553"/>
      <c r="VUY2" s="3553"/>
      <c r="VUZ2" s="3553"/>
      <c r="VVA2" s="3553"/>
      <c r="VVB2" s="3553"/>
      <c r="VVC2" s="3553"/>
      <c r="VVD2" s="3553"/>
      <c r="VVE2" s="3553"/>
      <c r="VVF2" s="3553"/>
      <c r="VVG2" s="3553"/>
      <c r="VVH2" s="3553"/>
      <c r="VVI2" s="3553"/>
      <c r="VVJ2" s="3581"/>
      <c r="VVK2" s="3553"/>
      <c r="VVL2" s="3553"/>
      <c r="VVM2" s="3553"/>
      <c r="VVN2" s="3553"/>
      <c r="VVO2" s="3553"/>
      <c r="VVP2" s="3553"/>
      <c r="VVQ2" s="3553"/>
      <c r="VVR2" s="3553"/>
      <c r="VVS2" s="3553"/>
      <c r="VVT2" s="3553"/>
      <c r="VVU2" s="3553"/>
      <c r="VVV2" s="3553"/>
      <c r="VVW2" s="3553"/>
      <c r="VVX2" s="3553"/>
      <c r="VVY2" s="3553"/>
      <c r="VVZ2" s="3553"/>
      <c r="VWA2" s="3581"/>
      <c r="VWB2" s="3553"/>
      <c r="VWC2" s="3553"/>
      <c r="VWD2" s="3553"/>
      <c r="VWE2" s="3553"/>
      <c r="VWF2" s="3553"/>
      <c r="VWG2" s="3553"/>
      <c r="VWH2" s="3553"/>
      <c r="VWI2" s="3553"/>
      <c r="VWJ2" s="3553"/>
      <c r="VWK2" s="3553"/>
      <c r="VWL2" s="3553"/>
      <c r="VWM2" s="3553"/>
      <c r="VWN2" s="3553"/>
      <c r="VWO2" s="3553"/>
      <c r="VWP2" s="3553"/>
      <c r="VWQ2" s="3553"/>
      <c r="VWR2" s="3581"/>
      <c r="VWS2" s="3553"/>
      <c r="VWT2" s="3553"/>
      <c r="VWU2" s="3553"/>
      <c r="VWV2" s="3553"/>
      <c r="VWW2" s="3553"/>
      <c r="VWX2" s="3553"/>
      <c r="VWY2" s="3553"/>
      <c r="VWZ2" s="3553"/>
      <c r="VXA2" s="3553"/>
      <c r="VXB2" s="3553"/>
      <c r="VXC2" s="3553"/>
      <c r="VXD2" s="3553"/>
      <c r="VXE2" s="3553"/>
      <c r="VXF2" s="3553"/>
      <c r="VXG2" s="3553"/>
      <c r="VXH2" s="3553"/>
      <c r="VXI2" s="3581"/>
      <c r="VXJ2" s="3553"/>
      <c r="VXK2" s="3553"/>
      <c r="VXL2" s="3553"/>
      <c r="VXM2" s="3553"/>
      <c r="VXN2" s="3553"/>
      <c r="VXO2" s="3553"/>
      <c r="VXP2" s="3553"/>
      <c r="VXQ2" s="3553"/>
      <c r="VXR2" s="3553"/>
      <c r="VXS2" s="3553"/>
      <c r="VXT2" s="3553"/>
      <c r="VXU2" s="3553"/>
      <c r="VXV2" s="3553"/>
      <c r="VXW2" s="3553"/>
      <c r="VXX2" s="3553"/>
      <c r="VXY2" s="3553"/>
      <c r="VXZ2" s="3581"/>
      <c r="VYA2" s="3553"/>
      <c r="VYB2" s="3553"/>
      <c r="VYC2" s="3553"/>
      <c r="VYD2" s="3553"/>
      <c r="VYE2" s="3553"/>
      <c r="VYF2" s="3553"/>
      <c r="VYG2" s="3553"/>
      <c r="VYH2" s="3553"/>
      <c r="VYI2" s="3553"/>
      <c r="VYJ2" s="3553"/>
      <c r="VYK2" s="3553"/>
      <c r="VYL2" s="3553"/>
      <c r="VYM2" s="3553"/>
      <c r="VYN2" s="3553"/>
      <c r="VYO2" s="3553"/>
      <c r="VYP2" s="3553"/>
      <c r="VYQ2" s="3581"/>
      <c r="VYR2" s="3553"/>
      <c r="VYS2" s="3553"/>
      <c r="VYT2" s="3553"/>
      <c r="VYU2" s="3553"/>
      <c r="VYV2" s="3553"/>
      <c r="VYW2" s="3553"/>
      <c r="VYX2" s="3553"/>
      <c r="VYY2" s="3553"/>
      <c r="VYZ2" s="3553"/>
      <c r="VZA2" s="3553"/>
      <c r="VZB2" s="3553"/>
      <c r="VZC2" s="3553"/>
      <c r="VZD2" s="3553"/>
      <c r="VZE2" s="3553"/>
      <c r="VZF2" s="3553"/>
      <c r="VZG2" s="3553"/>
      <c r="VZH2" s="3581"/>
      <c r="VZI2" s="3553"/>
      <c r="VZJ2" s="3553"/>
      <c r="VZK2" s="3553"/>
      <c r="VZL2" s="3553"/>
      <c r="VZM2" s="3553"/>
      <c r="VZN2" s="3553"/>
      <c r="VZO2" s="3553"/>
      <c r="VZP2" s="3553"/>
      <c r="VZQ2" s="3553"/>
      <c r="VZR2" s="3553"/>
      <c r="VZS2" s="3553"/>
      <c r="VZT2" s="3553"/>
      <c r="VZU2" s="3553"/>
      <c r="VZV2" s="3553"/>
      <c r="VZW2" s="3553"/>
      <c r="VZX2" s="3553"/>
      <c r="VZY2" s="3581"/>
      <c r="VZZ2" s="3553"/>
      <c r="WAA2" s="3553"/>
      <c r="WAB2" s="3553"/>
      <c r="WAC2" s="3553"/>
      <c r="WAD2" s="3553"/>
      <c r="WAE2" s="3553"/>
      <c r="WAF2" s="3553"/>
      <c r="WAG2" s="3553"/>
      <c r="WAH2" s="3553"/>
      <c r="WAI2" s="3553"/>
      <c r="WAJ2" s="3553"/>
      <c r="WAK2" s="3553"/>
      <c r="WAL2" s="3553"/>
      <c r="WAM2" s="3553"/>
      <c r="WAN2" s="3553"/>
      <c r="WAO2" s="3553"/>
      <c r="WAP2" s="3581"/>
      <c r="WAQ2" s="3553"/>
      <c r="WAR2" s="3553"/>
      <c r="WAS2" s="3553"/>
      <c r="WAT2" s="3553"/>
      <c r="WAU2" s="3553"/>
      <c r="WAV2" s="3553"/>
      <c r="WAW2" s="3553"/>
      <c r="WAX2" s="3553"/>
      <c r="WAY2" s="3553"/>
      <c r="WAZ2" s="3553"/>
      <c r="WBA2" s="3553"/>
      <c r="WBB2" s="3553"/>
      <c r="WBC2" s="3553"/>
      <c r="WBD2" s="3553"/>
      <c r="WBE2" s="3553"/>
      <c r="WBF2" s="3553"/>
      <c r="WBG2" s="3581"/>
      <c r="WBH2" s="3553"/>
      <c r="WBI2" s="3553"/>
      <c r="WBJ2" s="3553"/>
      <c r="WBK2" s="3553"/>
      <c r="WBL2" s="3553"/>
      <c r="WBM2" s="3553"/>
      <c r="WBN2" s="3553"/>
      <c r="WBO2" s="3553"/>
      <c r="WBP2" s="3553"/>
      <c r="WBQ2" s="3553"/>
      <c r="WBR2" s="3553"/>
      <c r="WBS2" s="3553"/>
      <c r="WBT2" s="3553"/>
      <c r="WBU2" s="3553"/>
      <c r="WBV2" s="3553"/>
      <c r="WBW2" s="3553"/>
      <c r="WBX2" s="3581"/>
      <c r="WBY2" s="3553"/>
      <c r="WBZ2" s="3553"/>
      <c r="WCA2" s="3553"/>
      <c r="WCB2" s="3553"/>
      <c r="WCC2" s="3553"/>
      <c r="WCD2" s="3553"/>
      <c r="WCE2" s="3553"/>
      <c r="WCF2" s="3553"/>
      <c r="WCG2" s="3553"/>
      <c r="WCH2" s="3553"/>
      <c r="WCI2" s="3553"/>
      <c r="WCJ2" s="3553"/>
      <c r="WCK2" s="3553"/>
      <c r="WCL2" s="3553"/>
      <c r="WCM2" s="3553"/>
      <c r="WCN2" s="3553"/>
      <c r="WCO2" s="3581"/>
      <c r="WCP2" s="3553"/>
      <c r="WCQ2" s="3553"/>
      <c r="WCR2" s="3553"/>
      <c r="WCS2" s="3553"/>
      <c r="WCT2" s="3553"/>
      <c r="WCU2" s="3553"/>
      <c r="WCV2" s="3553"/>
      <c r="WCW2" s="3553"/>
      <c r="WCX2" s="3553"/>
      <c r="WCY2" s="3553"/>
      <c r="WCZ2" s="3553"/>
      <c r="WDA2" s="3553"/>
      <c r="WDB2" s="3553"/>
      <c r="WDC2" s="3553"/>
      <c r="WDD2" s="3553"/>
      <c r="WDE2" s="3553"/>
      <c r="WDF2" s="3581"/>
      <c r="WDG2" s="3553"/>
      <c r="WDH2" s="3553"/>
      <c r="WDI2" s="3553"/>
      <c r="WDJ2" s="3553"/>
      <c r="WDK2" s="3553"/>
      <c r="WDL2" s="3553"/>
      <c r="WDM2" s="3553"/>
      <c r="WDN2" s="3553"/>
      <c r="WDO2" s="3553"/>
      <c r="WDP2" s="3553"/>
      <c r="WDQ2" s="3553"/>
      <c r="WDR2" s="3553"/>
      <c r="WDS2" s="3553"/>
      <c r="WDT2" s="3553"/>
      <c r="WDU2" s="3553"/>
      <c r="WDV2" s="3553"/>
      <c r="WDW2" s="3581"/>
      <c r="WDX2" s="3553"/>
      <c r="WDY2" s="3553"/>
      <c r="WDZ2" s="3553"/>
      <c r="WEA2" s="3553"/>
      <c r="WEB2" s="3553"/>
      <c r="WEC2" s="3553"/>
      <c r="WED2" s="3553"/>
      <c r="WEE2" s="3553"/>
      <c r="WEF2" s="3553"/>
      <c r="WEG2" s="3553"/>
      <c r="WEH2" s="3553"/>
      <c r="WEI2" s="3553"/>
      <c r="WEJ2" s="3553"/>
      <c r="WEK2" s="3553"/>
      <c r="WEL2" s="3553"/>
      <c r="WEM2" s="3553"/>
      <c r="WEN2" s="3581"/>
      <c r="WEO2" s="3553"/>
      <c r="WEP2" s="3553"/>
      <c r="WEQ2" s="3553"/>
      <c r="WER2" s="3553"/>
      <c r="WES2" s="3553"/>
      <c r="WET2" s="3553"/>
      <c r="WEU2" s="3553"/>
      <c r="WEV2" s="3553"/>
      <c r="WEW2" s="3553"/>
      <c r="WEX2" s="3553"/>
      <c r="WEY2" s="3553"/>
      <c r="WEZ2" s="3553"/>
      <c r="WFA2" s="3553"/>
      <c r="WFB2" s="3553"/>
      <c r="WFC2" s="3553"/>
      <c r="WFD2" s="3553"/>
      <c r="WFE2" s="3581"/>
      <c r="WFF2" s="3553"/>
      <c r="WFG2" s="3553"/>
      <c r="WFH2" s="3553"/>
      <c r="WFI2" s="3553"/>
      <c r="WFJ2" s="3553"/>
      <c r="WFK2" s="3553"/>
      <c r="WFL2" s="3553"/>
      <c r="WFM2" s="3553"/>
      <c r="WFN2" s="3553"/>
      <c r="WFO2" s="3553"/>
      <c r="WFP2" s="3553"/>
      <c r="WFQ2" s="3553"/>
      <c r="WFR2" s="3553"/>
      <c r="WFS2" s="3553"/>
      <c r="WFT2" s="3553"/>
      <c r="WFU2" s="3553"/>
      <c r="WFV2" s="3581"/>
      <c r="WFW2" s="3553"/>
      <c r="WFX2" s="3553"/>
      <c r="WFY2" s="3553"/>
      <c r="WFZ2" s="3553"/>
      <c r="WGA2" s="3553"/>
      <c r="WGB2" s="3553"/>
      <c r="WGC2" s="3553"/>
      <c r="WGD2" s="3553"/>
      <c r="WGE2" s="3553"/>
      <c r="WGF2" s="3553"/>
      <c r="WGG2" s="3553"/>
      <c r="WGH2" s="3553"/>
      <c r="WGI2" s="3553"/>
      <c r="WGJ2" s="3553"/>
      <c r="WGK2" s="3553"/>
      <c r="WGL2" s="3553"/>
      <c r="WGM2" s="3581"/>
      <c r="WGN2" s="3553"/>
      <c r="WGO2" s="3553"/>
      <c r="WGP2" s="3553"/>
      <c r="WGQ2" s="3553"/>
      <c r="WGR2" s="3553"/>
      <c r="WGS2" s="3553"/>
      <c r="WGT2" s="3553"/>
      <c r="WGU2" s="3553"/>
      <c r="WGV2" s="3553"/>
      <c r="WGW2" s="3553"/>
      <c r="WGX2" s="3553"/>
      <c r="WGY2" s="3553"/>
      <c r="WGZ2" s="3553"/>
      <c r="WHA2" s="3553"/>
      <c r="WHB2" s="3553"/>
      <c r="WHC2" s="3553"/>
      <c r="WHD2" s="3581"/>
      <c r="WHE2" s="3553"/>
      <c r="WHF2" s="3553"/>
      <c r="WHG2" s="3553"/>
      <c r="WHH2" s="3553"/>
      <c r="WHI2" s="3553"/>
      <c r="WHJ2" s="3553"/>
      <c r="WHK2" s="3553"/>
      <c r="WHL2" s="3553"/>
      <c r="WHM2" s="3553"/>
      <c r="WHN2" s="3553"/>
      <c r="WHO2" s="3553"/>
      <c r="WHP2" s="3553"/>
      <c r="WHQ2" s="3553"/>
      <c r="WHR2" s="3553"/>
      <c r="WHS2" s="3553"/>
      <c r="WHT2" s="3553"/>
      <c r="WHU2" s="3581"/>
      <c r="WHV2" s="3553"/>
      <c r="WHW2" s="3553"/>
      <c r="WHX2" s="3553"/>
      <c r="WHY2" s="3553"/>
      <c r="WHZ2" s="3553"/>
      <c r="WIA2" s="3553"/>
      <c r="WIB2" s="3553"/>
      <c r="WIC2" s="3553"/>
      <c r="WID2" s="3553"/>
      <c r="WIE2" s="3553"/>
      <c r="WIF2" s="3553"/>
      <c r="WIG2" s="3553"/>
      <c r="WIH2" s="3553"/>
      <c r="WII2" s="3553"/>
      <c r="WIJ2" s="3553"/>
      <c r="WIK2" s="3553"/>
      <c r="WIL2" s="3581"/>
      <c r="WIM2" s="3553"/>
      <c r="WIN2" s="3553"/>
      <c r="WIO2" s="3553"/>
      <c r="WIP2" s="3553"/>
      <c r="WIQ2" s="3553"/>
      <c r="WIR2" s="3553"/>
      <c r="WIS2" s="3553"/>
      <c r="WIT2" s="3553"/>
      <c r="WIU2" s="3553"/>
      <c r="WIV2" s="3553"/>
      <c r="WIW2" s="3553"/>
      <c r="WIX2" s="3553"/>
      <c r="WIY2" s="3553"/>
      <c r="WIZ2" s="3553"/>
      <c r="WJA2" s="3553"/>
      <c r="WJB2" s="3553"/>
      <c r="WJC2" s="3581"/>
      <c r="WJD2" s="3553"/>
      <c r="WJE2" s="3553"/>
      <c r="WJF2" s="3553"/>
      <c r="WJG2" s="3553"/>
      <c r="WJH2" s="3553"/>
      <c r="WJI2" s="3553"/>
      <c r="WJJ2" s="3553"/>
      <c r="WJK2" s="3553"/>
      <c r="WJL2" s="3553"/>
      <c r="WJM2" s="3553"/>
      <c r="WJN2" s="3553"/>
      <c r="WJO2" s="3553"/>
      <c r="WJP2" s="3553"/>
      <c r="WJQ2" s="3553"/>
      <c r="WJR2" s="3553"/>
      <c r="WJS2" s="3553"/>
      <c r="WJT2" s="3581"/>
      <c r="WJU2" s="3553"/>
      <c r="WJV2" s="3553"/>
      <c r="WJW2" s="3553"/>
      <c r="WJX2" s="3553"/>
      <c r="WJY2" s="3553"/>
      <c r="WJZ2" s="3553"/>
      <c r="WKA2" s="3553"/>
      <c r="WKB2" s="3553"/>
      <c r="WKC2" s="3553"/>
      <c r="WKD2" s="3553"/>
      <c r="WKE2" s="3553"/>
      <c r="WKF2" s="3553"/>
      <c r="WKG2" s="3553"/>
      <c r="WKH2" s="3553"/>
      <c r="WKI2" s="3553"/>
      <c r="WKJ2" s="3553"/>
      <c r="WKK2" s="3581"/>
      <c r="WKL2" s="3553"/>
      <c r="WKM2" s="3553"/>
      <c r="WKN2" s="3553"/>
      <c r="WKO2" s="3553"/>
      <c r="WKP2" s="3553"/>
      <c r="WKQ2" s="3553"/>
      <c r="WKR2" s="3553"/>
      <c r="WKS2" s="3553"/>
      <c r="WKT2" s="3553"/>
      <c r="WKU2" s="3553"/>
      <c r="WKV2" s="3553"/>
      <c r="WKW2" s="3553"/>
      <c r="WKX2" s="3553"/>
      <c r="WKY2" s="3553"/>
      <c r="WKZ2" s="3553"/>
      <c r="WLA2" s="3553"/>
      <c r="WLB2" s="3581"/>
      <c r="WLC2" s="3553"/>
      <c r="WLD2" s="3553"/>
      <c r="WLE2" s="3553"/>
      <c r="WLF2" s="3553"/>
      <c r="WLG2" s="3553"/>
      <c r="WLH2" s="3553"/>
      <c r="WLI2" s="3553"/>
      <c r="WLJ2" s="3553"/>
      <c r="WLK2" s="3553"/>
      <c r="WLL2" s="3553"/>
      <c r="WLM2" s="3553"/>
      <c r="WLN2" s="3553"/>
      <c r="WLO2" s="3553"/>
      <c r="WLP2" s="3553"/>
      <c r="WLQ2" s="3553"/>
      <c r="WLR2" s="3553"/>
      <c r="WLS2" s="3581"/>
      <c r="WLT2" s="3553"/>
      <c r="WLU2" s="3553"/>
      <c r="WLV2" s="3553"/>
      <c r="WLW2" s="3553"/>
      <c r="WLX2" s="3553"/>
      <c r="WLY2" s="3553"/>
      <c r="WLZ2" s="3553"/>
      <c r="WMA2" s="3553"/>
      <c r="WMB2" s="3553"/>
      <c r="WMC2" s="3553"/>
      <c r="WMD2" s="3553"/>
      <c r="WME2" s="3553"/>
      <c r="WMF2" s="3553"/>
      <c r="WMG2" s="3553"/>
      <c r="WMH2" s="3553"/>
      <c r="WMI2" s="3553"/>
      <c r="WMJ2" s="3581"/>
      <c r="WMK2" s="3553"/>
      <c r="WML2" s="3553"/>
      <c r="WMM2" s="3553"/>
      <c r="WMN2" s="3553"/>
      <c r="WMO2" s="3553"/>
      <c r="WMP2" s="3553"/>
      <c r="WMQ2" s="3553"/>
      <c r="WMR2" s="3553"/>
      <c r="WMS2" s="3553"/>
      <c r="WMT2" s="3553"/>
      <c r="WMU2" s="3553"/>
      <c r="WMV2" s="3553"/>
      <c r="WMW2" s="3553"/>
      <c r="WMX2" s="3553"/>
      <c r="WMY2" s="3553"/>
      <c r="WMZ2" s="3553"/>
      <c r="WNA2" s="3581"/>
      <c r="WNB2" s="3553"/>
      <c r="WNC2" s="3553"/>
      <c r="WND2" s="3553"/>
      <c r="WNE2" s="3553"/>
      <c r="WNF2" s="3553"/>
      <c r="WNG2" s="3553"/>
      <c r="WNH2" s="3553"/>
      <c r="WNI2" s="3553"/>
      <c r="WNJ2" s="3553"/>
      <c r="WNK2" s="3553"/>
      <c r="WNL2" s="3553"/>
      <c r="WNM2" s="3553"/>
      <c r="WNN2" s="3553"/>
      <c r="WNO2" s="3553"/>
      <c r="WNP2" s="3553"/>
      <c r="WNQ2" s="3553"/>
      <c r="WNR2" s="3581"/>
      <c r="WNS2" s="3553"/>
      <c r="WNT2" s="3553"/>
      <c r="WNU2" s="3553"/>
      <c r="WNV2" s="3553"/>
      <c r="WNW2" s="3553"/>
      <c r="WNX2" s="3553"/>
      <c r="WNY2" s="3553"/>
      <c r="WNZ2" s="3553"/>
      <c r="WOA2" s="3553"/>
      <c r="WOB2" s="3553"/>
      <c r="WOC2" s="3553"/>
      <c r="WOD2" s="3553"/>
      <c r="WOE2" s="3553"/>
      <c r="WOF2" s="3553"/>
      <c r="WOG2" s="3553"/>
      <c r="WOH2" s="3553"/>
      <c r="WOI2" s="3581"/>
      <c r="WOJ2" s="3553"/>
      <c r="WOK2" s="3553"/>
      <c r="WOL2" s="3553"/>
      <c r="WOM2" s="3553"/>
      <c r="WON2" s="3553"/>
      <c r="WOO2" s="3553"/>
      <c r="WOP2" s="3553"/>
      <c r="WOQ2" s="3553"/>
      <c r="WOR2" s="3553"/>
      <c r="WOS2" s="3553"/>
      <c r="WOT2" s="3553"/>
      <c r="WOU2" s="3553"/>
      <c r="WOV2" s="3553"/>
      <c r="WOW2" s="3553"/>
      <c r="WOX2" s="3553"/>
      <c r="WOY2" s="3553"/>
      <c r="WOZ2" s="3581"/>
      <c r="WPA2" s="3553"/>
      <c r="WPB2" s="3553"/>
      <c r="WPC2" s="3553"/>
      <c r="WPD2" s="3553"/>
      <c r="WPE2" s="3553"/>
      <c r="WPF2" s="3553"/>
      <c r="WPG2" s="3553"/>
      <c r="WPH2" s="3553"/>
      <c r="WPI2" s="3553"/>
      <c r="WPJ2" s="3553"/>
      <c r="WPK2" s="3553"/>
      <c r="WPL2" s="3553"/>
      <c r="WPM2" s="3553"/>
      <c r="WPN2" s="3553"/>
      <c r="WPO2" s="3553"/>
      <c r="WPP2" s="3553"/>
      <c r="WPQ2" s="3581"/>
      <c r="WPR2" s="3553"/>
      <c r="WPS2" s="3553"/>
      <c r="WPT2" s="3553"/>
      <c r="WPU2" s="3553"/>
      <c r="WPV2" s="3553"/>
      <c r="WPW2" s="3553"/>
      <c r="WPX2" s="3553"/>
      <c r="WPY2" s="3553"/>
      <c r="WPZ2" s="3553"/>
      <c r="WQA2" s="3553"/>
      <c r="WQB2" s="3553"/>
      <c r="WQC2" s="3553"/>
      <c r="WQD2" s="3553"/>
      <c r="WQE2" s="3553"/>
      <c r="WQF2" s="3553"/>
      <c r="WQG2" s="3553"/>
      <c r="WQH2" s="3581"/>
      <c r="WQI2" s="3553"/>
      <c r="WQJ2" s="3553"/>
      <c r="WQK2" s="3553"/>
      <c r="WQL2" s="3553"/>
      <c r="WQM2" s="3553"/>
      <c r="WQN2" s="3553"/>
      <c r="WQO2" s="3553"/>
      <c r="WQP2" s="3553"/>
      <c r="WQQ2" s="3553"/>
      <c r="WQR2" s="3553"/>
      <c r="WQS2" s="3553"/>
      <c r="WQT2" s="3553"/>
      <c r="WQU2" s="3553"/>
      <c r="WQV2" s="3553"/>
      <c r="WQW2" s="3553"/>
      <c r="WQX2" s="3553"/>
      <c r="WQY2" s="3581"/>
      <c r="WQZ2" s="3553"/>
      <c r="WRA2" s="3553"/>
      <c r="WRB2" s="3553"/>
      <c r="WRC2" s="3553"/>
      <c r="WRD2" s="3553"/>
      <c r="WRE2" s="3553"/>
      <c r="WRF2" s="3553"/>
      <c r="WRG2" s="3553"/>
      <c r="WRH2" s="3553"/>
      <c r="WRI2" s="3553"/>
      <c r="WRJ2" s="3553"/>
      <c r="WRK2" s="3553"/>
      <c r="WRL2" s="3553"/>
      <c r="WRM2" s="3553"/>
      <c r="WRN2" s="3553"/>
      <c r="WRO2" s="3553"/>
      <c r="WRP2" s="3581"/>
      <c r="WRQ2" s="3553"/>
      <c r="WRR2" s="3553"/>
      <c r="WRS2" s="3553"/>
      <c r="WRT2" s="3553"/>
      <c r="WRU2" s="3553"/>
      <c r="WRV2" s="3553"/>
      <c r="WRW2" s="3553"/>
      <c r="WRX2" s="3553"/>
      <c r="WRY2" s="3553"/>
      <c r="WRZ2" s="3553"/>
      <c r="WSA2" s="3553"/>
      <c r="WSB2" s="3553"/>
      <c r="WSC2" s="3553"/>
      <c r="WSD2" s="3553"/>
      <c r="WSE2" s="3553"/>
      <c r="WSF2" s="3553"/>
      <c r="WSG2" s="3581"/>
      <c r="WSH2" s="3553"/>
      <c r="WSI2" s="3553"/>
      <c r="WSJ2" s="3553"/>
      <c r="WSK2" s="3553"/>
      <c r="WSL2" s="3553"/>
      <c r="WSM2" s="3553"/>
      <c r="WSN2" s="3553"/>
      <c r="WSO2" s="3553"/>
      <c r="WSP2" s="3553"/>
      <c r="WSQ2" s="3553"/>
      <c r="WSR2" s="3553"/>
      <c r="WSS2" s="3553"/>
      <c r="WST2" s="3553"/>
      <c r="WSU2" s="3553"/>
      <c r="WSV2" s="3553"/>
      <c r="WSW2" s="3553"/>
      <c r="WSX2" s="3581"/>
      <c r="WSY2" s="3553"/>
      <c r="WSZ2" s="3553"/>
      <c r="WTA2" s="3553"/>
      <c r="WTB2" s="3553"/>
      <c r="WTC2" s="3553"/>
      <c r="WTD2" s="3553"/>
      <c r="WTE2" s="3553"/>
      <c r="WTF2" s="3553"/>
      <c r="WTG2" s="3553"/>
      <c r="WTH2" s="3553"/>
      <c r="WTI2" s="3553"/>
      <c r="WTJ2" s="3553"/>
      <c r="WTK2" s="3553"/>
      <c r="WTL2" s="3553"/>
      <c r="WTM2" s="3553"/>
      <c r="WTN2" s="3553"/>
      <c r="WTO2" s="3581"/>
      <c r="WTP2" s="3553"/>
      <c r="WTQ2" s="3553"/>
      <c r="WTR2" s="3553"/>
      <c r="WTS2" s="3553"/>
      <c r="WTT2" s="3553"/>
      <c r="WTU2" s="3553"/>
      <c r="WTV2" s="3553"/>
      <c r="WTW2" s="3553"/>
      <c r="WTX2" s="3553"/>
      <c r="WTY2" s="3553"/>
      <c r="WTZ2" s="3553"/>
      <c r="WUA2" s="3553"/>
      <c r="WUB2" s="3553"/>
      <c r="WUC2" s="3553"/>
      <c r="WUD2" s="3553"/>
      <c r="WUE2" s="3553"/>
      <c r="WUF2" s="3581"/>
      <c r="WUG2" s="3553"/>
      <c r="WUH2" s="3553"/>
      <c r="WUI2" s="3553"/>
      <c r="WUJ2" s="3553"/>
      <c r="WUK2" s="3553"/>
      <c r="WUL2" s="3553"/>
      <c r="WUM2" s="3553"/>
      <c r="WUN2" s="3553"/>
      <c r="WUO2" s="3553"/>
      <c r="WUP2" s="3553"/>
      <c r="WUQ2" s="3553"/>
      <c r="WUR2" s="3553"/>
      <c r="WUS2" s="3553"/>
      <c r="WUT2" s="3553"/>
      <c r="WUU2" s="3553"/>
      <c r="WUV2" s="3553"/>
      <c r="WUW2" s="3581"/>
      <c r="WUX2" s="3553"/>
      <c r="WUY2" s="3553"/>
      <c r="WUZ2" s="3553"/>
      <c r="WVA2" s="3553"/>
      <c r="WVB2" s="3553"/>
      <c r="WVC2" s="3553"/>
      <c r="WVD2" s="3553"/>
      <c r="WVE2" s="3553"/>
      <c r="WVF2" s="3553"/>
      <c r="WVG2" s="3553"/>
      <c r="WVH2" s="3553"/>
      <c r="WVI2" s="3553"/>
      <c r="WVJ2" s="3553"/>
      <c r="WVK2" s="3553"/>
      <c r="WVL2" s="3553"/>
      <c r="WVM2" s="3553"/>
      <c r="WVN2" s="3581"/>
      <c r="WVO2" s="3553"/>
      <c r="WVP2" s="3553"/>
      <c r="WVQ2" s="3553"/>
      <c r="WVR2" s="3553"/>
      <c r="WVS2" s="3553"/>
      <c r="WVT2" s="3553"/>
      <c r="WVU2" s="3553"/>
      <c r="WVV2" s="3553"/>
      <c r="WVW2" s="3553"/>
      <c r="WVX2" s="3553"/>
      <c r="WVY2" s="3553"/>
      <c r="WVZ2" s="3553"/>
      <c r="WWA2" s="3553"/>
      <c r="WWB2" s="3553"/>
      <c r="WWC2" s="3553"/>
      <c r="WWD2" s="3553"/>
      <c r="WWE2" s="3581"/>
      <c r="WWF2" s="3553"/>
      <c r="WWG2" s="3553"/>
      <c r="WWH2" s="3553"/>
      <c r="WWI2" s="3553"/>
      <c r="WWJ2" s="3553"/>
      <c r="WWK2" s="3553"/>
      <c r="WWL2" s="3553"/>
      <c r="WWM2" s="3553"/>
      <c r="WWN2" s="3553"/>
      <c r="WWO2" s="3553"/>
      <c r="WWP2" s="3553"/>
      <c r="WWQ2" s="3553"/>
      <c r="WWR2" s="3553"/>
      <c r="WWS2" s="3553"/>
      <c r="WWT2" s="3553"/>
      <c r="WWU2" s="3553"/>
      <c r="WWV2" s="3581"/>
      <c r="WWW2" s="3553"/>
      <c r="WWX2" s="3553"/>
      <c r="WWY2" s="3553"/>
      <c r="WWZ2" s="3553"/>
      <c r="WXA2" s="3553"/>
      <c r="WXB2" s="3553"/>
      <c r="WXC2" s="3553"/>
      <c r="WXD2" s="3553"/>
      <c r="WXE2" s="3553"/>
      <c r="WXF2" s="3553"/>
      <c r="WXG2" s="3553"/>
      <c r="WXH2" s="3553"/>
      <c r="WXI2" s="3553"/>
      <c r="WXJ2" s="3553"/>
      <c r="WXK2" s="3553"/>
      <c r="WXL2" s="3553"/>
      <c r="WXM2" s="3581"/>
      <c r="WXN2" s="3553"/>
      <c r="WXO2" s="3553"/>
      <c r="WXP2" s="3553"/>
      <c r="WXQ2" s="3553"/>
      <c r="WXR2" s="3553"/>
      <c r="WXS2" s="3553"/>
      <c r="WXT2" s="3553"/>
      <c r="WXU2" s="3553"/>
      <c r="WXV2" s="3553"/>
      <c r="WXW2" s="3553"/>
      <c r="WXX2" s="3553"/>
      <c r="WXY2" s="3553"/>
      <c r="WXZ2" s="3553"/>
      <c r="WYA2" s="3553"/>
      <c r="WYB2" s="3553"/>
      <c r="WYC2" s="3553"/>
      <c r="WYD2" s="3581"/>
      <c r="WYE2" s="3553"/>
      <c r="WYF2" s="3553"/>
      <c r="WYG2" s="3553"/>
      <c r="WYH2" s="3553"/>
      <c r="WYI2" s="3553"/>
      <c r="WYJ2" s="3553"/>
      <c r="WYK2" s="3553"/>
      <c r="WYL2" s="3553"/>
      <c r="WYM2" s="3553"/>
      <c r="WYN2" s="3553"/>
      <c r="WYO2" s="3553"/>
      <c r="WYP2" s="3553"/>
      <c r="WYQ2" s="3553"/>
      <c r="WYR2" s="3553"/>
      <c r="WYS2" s="3553"/>
      <c r="WYT2" s="3553"/>
      <c r="WYU2" s="3581"/>
      <c r="WYV2" s="3553"/>
      <c r="WYW2" s="3553"/>
      <c r="WYX2" s="3553"/>
      <c r="WYY2" s="3553"/>
      <c r="WYZ2" s="3553"/>
      <c r="WZA2" s="3553"/>
      <c r="WZB2" s="3553"/>
      <c r="WZC2" s="3553"/>
      <c r="WZD2" s="3553"/>
      <c r="WZE2" s="3553"/>
      <c r="WZF2" s="3553"/>
      <c r="WZG2" s="3553"/>
      <c r="WZH2" s="3553"/>
      <c r="WZI2" s="3553"/>
      <c r="WZJ2" s="3553"/>
      <c r="WZK2" s="3553"/>
      <c r="WZL2" s="3581"/>
      <c r="WZM2" s="3553"/>
      <c r="WZN2" s="3553"/>
      <c r="WZO2" s="3553"/>
      <c r="WZP2" s="3553"/>
      <c r="WZQ2" s="3553"/>
      <c r="WZR2" s="3553"/>
      <c r="WZS2" s="3553"/>
      <c r="WZT2" s="3553"/>
      <c r="WZU2" s="3553"/>
      <c r="WZV2" s="3553"/>
      <c r="WZW2" s="3553"/>
      <c r="WZX2" s="3553"/>
      <c r="WZY2" s="3553"/>
      <c r="WZZ2" s="3553"/>
      <c r="XAA2" s="3553"/>
      <c r="XAB2" s="3553"/>
      <c r="XAC2" s="3581"/>
      <c r="XAD2" s="3553"/>
      <c r="XAE2" s="3553"/>
      <c r="XAF2" s="3553"/>
      <c r="XAG2" s="3553"/>
      <c r="XAH2" s="3553"/>
      <c r="XAI2" s="3553"/>
      <c r="XAJ2" s="3553"/>
      <c r="XAK2" s="3553"/>
      <c r="XAL2" s="3553"/>
      <c r="XAM2" s="3553"/>
      <c r="XAN2" s="3553"/>
      <c r="XAO2" s="3553"/>
      <c r="XAP2" s="3553"/>
      <c r="XAQ2" s="3553"/>
      <c r="XAR2" s="3553"/>
      <c r="XAS2" s="3553"/>
      <c r="XAT2" s="3581"/>
      <c r="XAU2" s="3553"/>
      <c r="XAV2" s="3553"/>
      <c r="XAW2" s="3553"/>
      <c r="XAX2" s="3553"/>
      <c r="XAY2" s="3553"/>
      <c r="XAZ2" s="3553"/>
      <c r="XBA2" s="3553"/>
      <c r="XBB2" s="3553"/>
      <c r="XBC2" s="3553"/>
      <c r="XBD2" s="3553"/>
      <c r="XBE2" s="3553"/>
      <c r="XBF2" s="3553"/>
      <c r="XBG2" s="3553"/>
      <c r="XBH2" s="3553"/>
      <c r="XBI2" s="3553"/>
      <c r="XBJ2" s="3553"/>
      <c r="XBK2" s="3581"/>
      <c r="XBL2" s="3553"/>
      <c r="XBM2" s="3553"/>
      <c r="XBN2" s="3553"/>
      <c r="XBO2" s="3553"/>
      <c r="XBP2" s="3553"/>
      <c r="XBQ2" s="3553"/>
      <c r="XBR2" s="3553"/>
      <c r="XBS2" s="3553"/>
      <c r="XBT2" s="3553"/>
      <c r="XBU2" s="3553"/>
      <c r="XBV2" s="3553"/>
      <c r="XBW2" s="3553"/>
      <c r="XBX2" s="3553"/>
      <c r="XBY2" s="3553"/>
      <c r="XBZ2" s="3553"/>
      <c r="XCA2" s="3553"/>
      <c r="XCB2" s="3581"/>
      <c r="XCC2" s="3553"/>
      <c r="XCD2" s="3553"/>
      <c r="XCE2" s="3553"/>
      <c r="XCF2" s="3553"/>
      <c r="XCG2" s="3553"/>
      <c r="XCH2" s="3553"/>
      <c r="XCI2" s="3553"/>
      <c r="XCJ2" s="3553"/>
      <c r="XCK2" s="3553"/>
      <c r="XCL2" s="3553"/>
      <c r="XCM2" s="3553"/>
      <c r="XCN2" s="3553"/>
      <c r="XCO2" s="3553"/>
      <c r="XCP2" s="3553"/>
      <c r="XCQ2" s="3553"/>
      <c r="XCR2" s="3553"/>
      <c r="XCS2" s="3581"/>
      <c r="XCT2" s="3553"/>
      <c r="XCU2" s="3553"/>
      <c r="XCV2" s="3553"/>
      <c r="XCW2" s="3553"/>
      <c r="XCX2" s="3553"/>
      <c r="XCY2" s="3553"/>
      <c r="XCZ2" s="3553"/>
      <c r="XDA2" s="3553"/>
      <c r="XDB2" s="3553"/>
      <c r="XDC2" s="3553"/>
      <c r="XDD2" s="3553"/>
      <c r="XDE2" s="3553"/>
      <c r="XDF2" s="3553"/>
      <c r="XDG2" s="3553"/>
      <c r="XDH2" s="3553"/>
      <c r="XDI2" s="3553"/>
      <c r="XDJ2" s="3581"/>
      <c r="XDK2" s="3553"/>
      <c r="XDL2" s="3553"/>
      <c r="XDM2" s="3553"/>
      <c r="XDN2" s="3553"/>
      <c r="XDO2" s="3553"/>
      <c r="XDP2" s="3553"/>
      <c r="XDQ2" s="3553"/>
      <c r="XDR2" s="3553"/>
      <c r="XDS2" s="3553"/>
      <c r="XDT2" s="3553"/>
      <c r="XDU2" s="3553"/>
      <c r="XDV2" s="3553"/>
      <c r="XDW2" s="3553"/>
      <c r="XDX2" s="3553"/>
      <c r="XDY2" s="3553"/>
      <c r="XDZ2" s="3553"/>
      <c r="XEA2" s="3581"/>
      <c r="XEB2" s="3553"/>
      <c r="XEC2" s="3553"/>
      <c r="XED2" s="3553"/>
      <c r="XEE2" s="3553"/>
      <c r="XEF2" s="3553"/>
      <c r="XEG2" s="3553"/>
      <c r="XEH2" s="3553"/>
      <c r="XEI2" s="3553"/>
      <c r="XEJ2" s="3553"/>
      <c r="XEK2" s="3553"/>
      <c r="XEL2" s="3553"/>
      <c r="XEM2" s="3553"/>
      <c r="XEN2" s="3553"/>
      <c r="XEO2" s="3553"/>
      <c r="XEP2" s="3553"/>
      <c r="XEQ2" s="3553"/>
      <c r="XER2" s="3581"/>
      <c r="XES2" s="3553"/>
      <c r="XET2" s="3553"/>
      <c r="XEU2" s="3553"/>
      <c r="XEV2" s="3553"/>
      <c r="XEW2" s="3553"/>
      <c r="XEX2" s="3553"/>
      <c r="XEY2" s="3553"/>
      <c r="XEZ2" s="3553"/>
      <c r="XFA2" s="3553"/>
      <c r="XFB2" s="3553"/>
      <c r="XFC2" s="3553"/>
      <c r="XFD2" s="3553"/>
    </row>
    <row r="3" spans="1:16384" ht="15.75" thickBot="1">
      <c r="A3" s="3582" t="s">
        <v>749</v>
      </c>
      <c r="B3" s="3583"/>
      <c r="C3" s="3583"/>
      <c r="D3" s="3583"/>
      <c r="E3" s="3583"/>
      <c r="F3" s="3583"/>
      <c r="G3" s="3583"/>
      <c r="H3" s="3583"/>
      <c r="I3" s="3583"/>
      <c r="J3" s="3583"/>
      <c r="K3" s="3583"/>
      <c r="L3" s="3583"/>
      <c r="M3" s="3583"/>
      <c r="N3" s="3583"/>
      <c r="O3" s="3583"/>
      <c r="P3" s="3583"/>
      <c r="Q3" s="3583"/>
      <c r="R3" s="3583"/>
      <c r="S3" s="3553"/>
      <c r="T3" s="3553"/>
      <c r="U3" s="3553"/>
      <c r="V3" s="3553"/>
      <c r="W3" s="3553"/>
      <c r="X3" s="3553"/>
      <c r="Y3" s="3553"/>
      <c r="Z3" s="3553"/>
      <c r="AA3" s="3553"/>
      <c r="AB3" s="3553"/>
      <c r="AC3" s="3553"/>
      <c r="AD3" s="3553"/>
      <c r="AE3" s="3553"/>
      <c r="AF3" s="3553"/>
      <c r="AG3" s="3553"/>
      <c r="AH3" s="3553"/>
      <c r="AI3" s="3581"/>
      <c r="AJ3" s="3553"/>
      <c r="AK3" s="3553"/>
      <c r="AL3" s="3553"/>
      <c r="AM3" s="3553"/>
      <c r="AN3" s="3553"/>
      <c r="AO3" s="3553"/>
      <c r="AP3" s="3553"/>
      <c r="AQ3" s="3553"/>
      <c r="AR3" s="3553"/>
      <c r="AS3" s="3553"/>
      <c r="AT3" s="3553"/>
      <c r="AU3" s="3553"/>
      <c r="AV3" s="3553"/>
      <c r="AW3" s="3553"/>
      <c r="AX3" s="3553"/>
      <c r="AY3" s="3553"/>
      <c r="AZ3" s="3581"/>
      <c r="BA3" s="3553"/>
      <c r="BB3" s="3553"/>
      <c r="BC3" s="3553"/>
      <c r="BD3" s="3553"/>
      <c r="BE3" s="3553"/>
      <c r="BF3" s="3553"/>
      <c r="BG3" s="3553"/>
      <c r="BH3" s="3553"/>
      <c r="BI3" s="3553"/>
      <c r="BJ3" s="3553"/>
      <c r="BK3" s="3553"/>
      <c r="BL3" s="3553"/>
      <c r="BM3" s="3553"/>
      <c r="BN3" s="3553"/>
      <c r="BO3" s="3553"/>
      <c r="BP3" s="3553"/>
      <c r="BQ3" s="3581"/>
      <c r="BR3" s="3553"/>
      <c r="BS3" s="3553"/>
      <c r="BT3" s="3553"/>
      <c r="BU3" s="3553"/>
      <c r="BV3" s="3553"/>
      <c r="BW3" s="3553"/>
      <c r="BX3" s="3553"/>
      <c r="BY3" s="3553"/>
      <c r="BZ3" s="3553"/>
      <c r="CA3" s="3553"/>
      <c r="CB3" s="3553"/>
      <c r="CC3" s="3553"/>
      <c r="CD3" s="3553"/>
      <c r="CE3" s="3553"/>
      <c r="CF3" s="3553"/>
      <c r="CG3" s="3553"/>
      <c r="CH3" s="3581"/>
      <c r="CI3" s="3553"/>
      <c r="CJ3" s="3553"/>
      <c r="CK3" s="3553"/>
      <c r="CL3" s="3553"/>
      <c r="CM3" s="3553"/>
      <c r="CN3" s="3553"/>
      <c r="CO3" s="3553"/>
      <c r="CP3" s="3553"/>
      <c r="CQ3" s="3553"/>
      <c r="CR3" s="3553"/>
      <c r="CS3" s="3553"/>
      <c r="CT3" s="3553"/>
      <c r="CU3" s="3553"/>
      <c r="CV3" s="3553"/>
      <c r="CW3" s="3553"/>
      <c r="CX3" s="3553"/>
      <c r="CY3" s="3581"/>
      <c r="CZ3" s="3553"/>
      <c r="DA3" s="3553"/>
      <c r="DB3" s="3553"/>
      <c r="DC3" s="3553"/>
      <c r="DD3" s="3553"/>
      <c r="DE3" s="3553"/>
      <c r="DF3" s="3553"/>
      <c r="DG3" s="3553"/>
      <c r="DH3" s="3553"/>
      <c r="DI3" s="3553"/>
      <c r="DJ3" s="3553"/>
      <c r="DK3" s="3553"/>
      <c r="DL3" s="3553"/>
      <c r="DM3" s="3553"/>
      <c r="DN3" s="3553"/>
      <c r="DO3" s="3553"/>
      <c r="DP3" s="3581"/>
      <c r="DQ3" s="3553"/>
      <c r="DR3" s="3553"/>
      <c r="DS3" s="3553"/>
      <c r="DT3" s="3553"/>
      <c r="DU3" s="3553"/>
      <c r="DV3" s="3553"/>
      <c r="DW3" s="3553"/>
      <c r="DX3" s="3553"/>
      <c r="DY3" s="3553"/>
      <c r="DZ3" s="3553"/>
      <c r="EA3" s="3553"/>
      <c r="EB3" s="3553"/>
      <c r="EC3" s="3553"/>
      <c r="ED3" s="3553"/>
      <c r="EE3" s="3553"/>
      <c r="EF3" s="3553"/>
      <c r="EG3" s="3581"/>
      <c r="EH3" s="3553"/>
      <c r="EI3" s="3553"/>
      <c r="EJ3" s="3553"/>
      <c r="EK3" s="3553"/>
      <c r="EL3" s="3553"/>
      <c r="EM3" s="3553"/>
      <c r="EN3" s="3553"/>
      <c r="EO3" s="3553"/>
      <c r="EP3" s="3553"/>
      <c r="EQ3" s="3553"/>
      <c r="ER3" s="3553"/>
      <c r="ES3" s="3553"/>
      <c r="ET3" s="3553"/>
      <c r="EU3" s="3553"/>
      <c r="EV3" s="3553"/>
      <c r="EW3" s="3553"/>
      <c r="EX3" s="3581"/>
      <c r="EY3" s="3553"/>
      <c r="EZ3" s="3553"/>
      <c r="FA3" s="3553"/>
      <c r="FB3" s="3553"/>
      <c r="FC3" s="3553"/>
      <c r="FD3" s="3553"/>
      <c r="FE3" s="3553"/>
      <c r="FF3" s="3553"/>
      <c r="FG3" s="3553"/>
      <c r="FH3" s="3553"/>
      <c r="FI3" s="3553"/>
      <c r="FJ3" s="3553"/>
      <c r="FK3" s="3553"/>
      <c r="FL3" s="3553"/>
      <c r="FM3" s="3553"/>
      <c r="FN3" s="3553"/>
      <c r="FO3" s="3581"/>
      <c r="FP3" s="3553"/>
      <c r="FQ3" s="3553"/>
      <c r="FR3" s="3553"/>
      <c r="FS3" s="3553"/>
      <c r="FT3" s="3553"/>
      <c r="FU3" s="3553"/>
      <c r="FV3" s="3553"/>
      <c r="FW3" s="3553"/>
      <c r="FX3" s="3553"/>
      <c r="FY3" s="3553"/>
      <c r="FZ3" s="3553"/>
      <c r="GA3" s="3553"/>
      <c r="GB3" s="3553"/>
      <c r="GC3" s="3553"/>
      <c r="GD3" s="3553"/>
      <c r="GE3" s="3553"/>
      <c r="GF3" s="3581"/>
      <c r="GG3" s="3553"/>
      <c r="GH3" s="3553"/>
      <c r="GI3" s="3553"/>
      <c r="GJ3" s="3553"/>
      <c r="GK3" s="3553"/>
      <c r="GL3" s="3553"/>
      <c r="GM3" s="3553"/>
      <c r="GN3" s="3553"/>
      <c r="GO3" s="3553"/>
      <c r="GP3" s="3553"/>
      <c r="GQ3" s="3553"/>
      <c r="GR3" s="3553"/>
      <c r="GS3" s="3553"/>
      <c r="GT3" s="3553"/>
      <c r="GU3" s="3553"/>
      <c r="GV3" s="3553"/>
      <c r="GW3" s="3581"/>
      <c r="GX3" s="3553"/>
      <c r="GY3" s="3553"/>
      <c r="GZ3" s="3553"/>
      <c r="HA3" s="3553"/>
      <c r="HB3" s="3553"/>
      <c r="HC3" s="3553"/>
      <c r="HD3" s="3553"/>
      <c r="HE3" s="3553"/>
      <c r="HF3" s="3553"/>
      <c r="HG3" s="3553"/>
      <c r="HH3" s="3553"/>
      <c r="HI3" s="3553"/>
      <c r="HJ3" s="3553"/>
      <c r="HK3" s="3553"/>
      <c r="HL3" s="3553"/>
      <c r="HM3" s="3553"/>
      <c r="HN3" s="3581"/>
      <c r="HO3" s="3553"/>
      <c r="HP3" s="3553"/>
      <c r="HQ3" s="3553"/>
      <c r="HR3" s="3553"/>
      <c r="HS3" s="3553"/>
      <c r="HT3" s="3553"/>
      <c r="HU3" s="3553"/>
      <c r="HV3" s="3553"/>
      <c r="HW3" s="3553"/>
      <c r="HX3" s="3553"/>
      <c r="HY3" s="3553"/>
      <c r="HZ3" s="3553"/>
      <c r="IA3" s="3553"/>
      <c r="IB3" s="3553"/>
      <c r="IC3" s="3553"/>
      <c r="ID3" s="3553"/>
      <c r="IE3" s="3581"/>
      <c r="IF3" s="3553"/>
      <c r="IG3" s="3553"/>
      <c r="IH3" s="3553"/>
      <c r="II3" s="3553"/>
      <c r="IJ3" s="3553"/>
      <c r="IK3" s="3553"/>
      <c r="IL3" s="3553"/>
      <c r="IM3" s="3553"/>
      <c r="IN3" s="3553"/>
      <c r="IO3" s="3553"/>
      <c r="IP3" s="3553"/>
      <c r="IQ3" s="3553"/>
      <c r="IR3" s="3553"/>
      <c r="IS3" s="3553"/>
      <c r="IT3" s="3553"/>
      <c r="IU3" s="3553"/>
      <c r="IV3" s="3581"/>
      <c r="IW3" s="3553"/>
      <c r="IX3" s="3553"/>
      <c r="IY3" s="3553"/>
      <c r="IZ3" s="3553"/>
      <c r="JA3" s="3553"/>
      <c r="JB3" s="3553"/>
      <c r="JC3" s="3553"/>
      <c r="JD3" s="3553"/>
      <c r="JE3" s="3553"/>
      <c r="JF3" s="3553"/>
      <c r="JG3" s="3553"/>
      <c r="JH3" s="3553"/>
      <c r="JI3" s="3553"/>
      <c r="JJ3" s="3553"/>
      <c r="JK3" s="3553"/>
      <c r="JL3" s="3553"/>
      <c r="JM3" s="3581"/>
      <c r="JN3" s="3553"/>
      <c r="JO3" s="3553"/>
      <c r="JP3" s="3553"/>
      <c r="JQ3" s="3553"/>
      <c r="JR3" s="3553"/>
      <c r="JS3" s="3553"/>
      <c r="JT3" s="3553"/>
      <c r="JU3" s="3553"/>
      <c r="JV3" s="3553"/>
      <c r="JW3" s="3553"/>
      <c r="JX3" s="3553"/>
      <c r="JY3" s="3553"/>
      <c r="JZ3" s="3553"/>
      <c r="KA3" s="3553"/>
      <c r="KB3" s="3553"/>
      <c r="KC3" s="3553"/>
      <c r="KD3" s="3581"/>
      <c r="KE3" s="3553"/>
      <c r="KF3" s="3553"/>
      <c r="KG3" s="3553"/>
      <c r="KH3" s="3553"/>
      <c r="KI3" s="3553"/>
      <c r="KJ3" s="3553"/>
      <c r="KK3" s="3553"/>
      <c r="KL3" s="3553"/>
      <c r="KM3" s="3553"/>
      <c r="KN3" s="3553"/>
      <c r="KO3" s="3553"/>
      <c r="KP3" s="3553"/>
      <c r="KQ3" s="3553"/>
      <c r="KR3" s="3553"/>
      <c r="KS3" s="3553"/>
      <c r="KT3" s="3553"/>
      <c r="KU3" s="3581"/>
      <c r="KV3" s="3553"/>
      <c r="KW3" s="3553"/>
      <c r="KX3" s="3553"/>
      <c r="KY3" s="3553"/>
      <c r="KZ3" s="3553"/>
      <c r="LA3" s="3553"/>
      <c r="LB3" s="3553"/>
      <c r="LC3" s="3553"/>
      <c r="LD3" s="3553"/>
      <c r="LE3" s="3553"/>
      <c r="LF3" s="3553"/>
      <c r="LG3" s="3553"/>
      <c r="LH3" s="3553"/>
      <c r="LI3" s="3553"/>
      <c r="LJ3" s="3553"/>
      <c r="LK3" s="3553"/>
      <c r="LL3" s="3581"/>
      <c r="LM3" s="3553"/>
      <c r="LN3" s="3553"/>
      <c r="LO3" s="3553"/>
      <c r="LP3" s="3553"/>
      <c r="LQ3" s="3553"/>
      <c r="LR3" s="3553"/>
      <c r="LS3" s="3553"/>
      <c r="LT3" s="3553"/>
      <c r="LU3" s="3553"/>
      <c r="LV3" s="3553"/>
      <c r="LW3" s="3553"/>
      <c r="LX3" s="3553"/>
      <c r="LY3" s="3553"/>
      <c r="LZ3" s="3553"/>
      <c r="MA3" s="3553"/>
      <c r="MB3" s="3553"/>
      <c r="MC3" s="3581"/>
      <c r="MD3" s="3553"/>
      <c r="ME3" s="3553"/>
      <c r="MF3" s="3553"/>
      <c r="MG3" s="3553"/>
      <c r="MH3" s="3553"/>
      <c r="MI3" s="3553"/>
      <c r="MJ3" s="3553"/>
      <c r="MK3" s="3553"/>
      <c r="ML3" s="3553"/>
      <c r="MM3" s="3553"/>
      <c r="MN3" s="3553"/>
      <c r="MO3" s="3553"/>
      <c r="MP3" s="3553"/>
      <c r="MQ3" s="3553"/>
      <c r="MR3" s="3553"/>
      <c r="MS3" s="3553"/>
      <c r="MT3" s="3581"/>
      <c r="MU3" s="3553"/>
      <c r="MV3" s="3553"/>
      <c r="MW3" s="3553"/>
      <c r="MX3" s="3553"/>
      <c r="MY3" s="3553"/>
      <c r="MZ3" s="3553"/>
      <c r="NA3" s="3553"/>
      <c r="NB3" s="3553"/>
      <c r="NC3" s="3553"/>
      <c r="ND3" s="3553"/>
      <c r="NE3" s="3553"/>
      <c r="NF3" s="3553"/>
      <c r="NG3" s="3553"/>
      <c r="NH3" s="3553"/>
      <c r="NI3" s="3553"/>
      <c r="NJ3" s="3553"/>
      <c r="NK3" s="3581"/>
      <c r="NL3" s="3553"/>
      <c r="NM3" s="3553"/>
      <c r="NN3" s="3553"/>
      <c r="NO3" s="3553"/>
      <c r="NP3" s="3553"/>
      <c r="NQ3" s="3553"/>
      <c r="NR3" s="3553"/>
      <c r="NS3" s="3553"/>
      <c r="NT3" s="3553"/>
      <c r="NU3" s="3553"/>
      <c r="NV3" s="3553"/>
      <c r="NW3" s="3553"/>
      <c r="NX3" s="3553"/>
      <c r="NY3" s="3553"/>
      <c r="NZ3" s="3553"/>
      <c r="OA3" s="3553"/>
      <c r="OB3" s="3581"/>
      <c r="OC3" s="3553"/>
      <c r="OD3" s="3553"/>
      <c r="OE3" s="3553"/>
      <c r="OF3" s="3553"/>
      <c r="OG3" s="3553"/>
      <c r="OH3" s="3553"/>
      <c r="OI3" s="3553"/>
      <c r="OJ3" s="3553"/>
      <c r="OK3" s="3553"/>
      <c r="OL3" s="3553"/>
      <c r="OM3" s="3553"/>
      <c r="ON3" s="3553"/>
      <c r="OO3" s="3553"/>
      <c r="OP3" s="3553"/>
      <c r="OQ3" s="3553"/>
      <c r="OR3" s="3553"/>
      <c r="OS3" s="3581"/>
      <c r="OT3" s="3553"/>
      <c r="OU3" s="3553"/>
      <c r="OV3" s="3553"/>
      <c r="OW3" s="3553"/>
      <c r="OX3" s="3553"/>
      <c r="OY3" s="3553"/>
      <c r="OZ3" s="3553"/>
      <c r="PA3" s="3553"/>
      <c r="PB3" s="3553"/>
      <c r="PC3" s="3553"/>
      <c r="PD3" s="3553"/>
      <c r="PE3" s="3553"/>
      <c r="PF3" s="3553"/>
      <c r="PG3" s="3553"/>
      <c r="PH3" s="3553"/>
      <c r="PI3" s="3553"/>
      <c r="PJ3" s="3581"/>
      <c r="PK3" s="3553"/>
      <c r="PL3" s="3553"/>
      <c r="PM3" s="3553"/>
      <c r="PN3" s="3553"/>
      <c r="PO3" s="3553"/>
      <c r="PP3" s="3553"/>
      <c r="PQ3" s="3553"/>
      <c r="PR3" s="3553"/>
      <c r="PS3" s="3553"/>
      <c r="PT3" s="3553"/>
      <c r="PU3" s="3553"/>
      <c r="PV3" s="3553"/>
      <c r="PW3" s="3553"/>
      <c r="PX3" s="3553"/>
      <c r="PY3" s="3553"/>
      <c r="PZ3" s="3553"/>
      <c r="QA3" s="3581"/>
      <c r="QB3" s="3553"/>
      <c r="QC3" s="3553"/>
      <c r="QD3" s="3553"/>
      <c r="QE3" s="3553"/>
      <c r="QF3" s="3553"/>
      <c r="QG3" s="3553"/>
      <c r="QH3" s="3553"/>
      <c r="QI3" s="3553"/>
      <c r="QJ3" s="3553"/>
      <c r="QK3" s="3553"/>
      <c r="QL3" s="3553"/>
      <c r="QM3" s="3553"/>
      <c r="QN3" s="3553"/>
      <c r="QO3" s="3553"/>
      <c r="QP3" s="3553"/>
      <c r="QQ3" s="3553"/>
      <c r="QR3" s="3581"/>
      <c r="QS3" s="3553"/>
      <c r="QT3" s="3553"/>
      <c r="QU3" s="3553"/>
      <c r="QV3" s="3553"/>
      <c r="QW3" s="3553"/>
      <c r="QX3" s="3553"/>
      <c r="QY3" s="3553"/>
      <c r="QZ3" s="3553"/>
      <c r="RA3" s="3553"/>
      <c r="RB3" s="3553"/>
      <c r="RC3" s="3553"/>
      <c r="RD3" s="3553"/>
      <c r="RE3" s="3553"/>
      <c r="RF3" s="3553"/>
      <c r="RG3" s="3553"/>
      <c r="RH3" s="3553"/>
      <c r="RI3" s="3581"/>
      <c r="RJ3" s="3553"/>
      <c r="RK3" s="3553"/>
      <c r="RL3" s="3553"/>
      <c r="RM3" s="3553"/>
      <c r="RN3" s="3553"/>
      <c r="RO3" s="3553"/>
      <c r="RP3" s="3553"/>
      <c r="RQ3" s="3553"/>
      <c r="RR3" s="3553"/>
      <c r="RS3" s="3553"/>
      <c r="RT3" s="3553"/>
      <c r="RU3" s="3553"/>
      <c r="RV3" s="3553"/>
      <c r="RW3" s="3553"/>
      <c r="RX3" s="3553"/>
      <c r="RY3" s="3553"/>
      <c r="RZ3" s="3581"/>
      <c r="SA3" s="3553"/>
      <c r="SB3" s="3553"/>
      <c r="SC3" s="3553"/>
      <c r="SD3" s="3553"/>
      <c r="SE3" s="3553"/>
      <c r="SF3" s="3553"/>
      <c r="SG3" s="3553"/>
      <c r="SH3" s="3553"/>
      <c r="SI3" s="3553"/>
      <c r="SJ3" s="3553"/>
      <c r="SK3" s="3553"/>
      <c r="SL3" s="3553"/>
      <c r="SM3" s="3553"/>
      <c r="SN3" s="3553"/>
      <c r="SO3" s="3553"/>
      <c r="SP3" s="3553"/>
      <c r="SQ3" s="3581"/>
      <c r="SR3" s="3553"/>
      <c r="SS3" s="3553"/>
      <c r="ST3" s="3553"/>
      <c r="SU3" s="3553"/>
      <c r="SV3" s="3553"/>
      <c r="SW3" s="3553"/>
      <c r="SX3" s="3553"/>
      <c r="SY3" s="3553"/>
      <c r="SZ3" s="3553"/>
      <c r="TA3" s="3553"/>
      <c r="TB3" s="3553"/>
      <c r="TC3" s="3553"/>
      <c r="TD3" s="3553"/>
      <c r="TE3" s="3553"/>
      <c r="TF3" s="3553"/>
      <c r="TG3" s="3553"/>
      <c r="TH3" s="3581"/>
      <c r="TI3" s="3553"/>
      <c r="TJ3" s="3553"/>
      <c r="TK3" s="3553"/>
      <c r="TL3" s="3553"/>
      <c r="TM3" s="3553"/>
      <c r="TN3" s="3553"/>
      <c r="TO3" s="3553"/>
      <c r="TP3" s="3553"/>
      <c r="TQ3" s="3553"/>
      <c r="TR3" s="3553"/>
      <c r="TS3" s="3553"/>
      <c r="TT3" s="3553"/>
      <c r="TU3" s="3553"/>
      <c r="TV3" s="3553"/>
      <c r="TW3" s="3553"/>
      <c r="TX3" s="3553"/>
      <c r="TY3" s="3581"/>
      <c r="TZ3" s="3553"/>
      <c r="UA3" s="3553"/>
      <c r="UB3" s="3553"/>
      <c r="UC3" s="3553"/>
      <c r="UD3" s="3553"/>
      <c r="UE3" s="3553"/>
      <c r="UF3" s="3553"/>
      <c r="UG3" s="3553"/>
      <c r="UH3" s="3553"/>
      <c r="UI3" s="3553"/>
      <c r="UJ3" s="3553"/>
      <c r="UK3" s="3553"/>
      <c r="UL3" s="3553"/>
      <c r="UM3" s="3553"/>
      <c r="UN3" s="3553"/>
      <c r="UO3" s="3553"/>
      <c r="UP3" s="3581"/>
      <c r="UQ3" s="3553"/>
      <c r="UR3" s="3553"/>
      <c r="US3" s="3553"/>
      <c r="UT3" s="3553"/>
      <c r="UU3" s="3553"/>
      <c r="UV3" s="3553"/>
      <c r="UW3" s="3553"/>
      <c r="UX3" s="3553"/>
      <c r="UY3" s="3553"/>
      <c r="UZ3" s="3553"/>
      <c r="VA3" s="3553"/>
      <c r="VB3" s="3553"/>
      <c r="VC3" s="3553"/>
      <c r="VD3" s="3553"/>
      <c r="VE3" s="3553"/>
      <c r="VF3" s="3553"/>
      <c r="VG3" s="3581"/>
      <c r="VH3" s="3553"/>
      <c r="VI3" s="3553"/>
      <c r="VJ3" s="3553"/>
      <c r="VK3" s="3553"/>
      <c r="VL3" s="3553"/>
      <c r="VM3" s="3553"/>
      <c r="VN3" s="3553"/>
      <c r="VO3" s="3553"/>
      <c r="VP3" s="3553"/>
      <c r="VQ3" s="3553"/>
      <c r="VR3" s="3553"/>
      <c r="VS3" s="3553"/>
      <c r="VT3" s="3553"/>
      <c r="VU3" s="3553"/>
      <c r="VV3" s="3553"/>
      <c r="VW3" s="3553"/>
      <c r="VX3" s="3581"/>
      <c r="VY3" s="3553"/>
      <c r="VZ3" s="3553"/>
      <c r="WA3" s="3553"/>
      <c r="WB3" s="3553"/>
      <c r="WC3" s="3553"/>
      <c r="WD3" s="3553"/>
      <c r="WE3" s="3553"/>
      <c r="WF3" s="3553"/>
      <c r="WG3" s="3553"/>
      <c r="WH3" s="3553"/>
      <c r="WI3" s="3553"/>
      <c r="WJ3" s="3553"/>
      <c r="WK3" s="3553"/>
      <c r="WL3" s="3553"/>
      <c r="WM3" s="3553"/>
      <c r="WN3" s="3553"/>
      <c r="WO3" s="3581"/>
      <c r="WP3" s="3553"/>
      <c r="WQ3" s="3553"/>
      <c r="WR3" s="3553"/>
      <c r="WS3" s="3553"/>
      <c r="WT3" s="3553"/>
      <c r="WU3" s="3553"/>
      <c r="WV3" s="3553"/>
      <c r="WW3" s="3553"/>
      <c r="WX3" s="3553"/>
      <c r="WY3" s="3553"/>
      <c r="WZ3" s="3553"/>
      <c r="XA3" s="3553"/>
      <c r="XB3" s="3553"/>
      <c r="XC3" s="3553"/>
      <c r="XD3" s="3553"/>
      <c r="XE3" s="3553"/>
      <c r="XF3" s="3581"/>
      <c r="XG3" s="3553"/>
      <c r="XH3" s="3553"/>
      <c r="XI3" s="3553"/>
      <c r="XJ3" s="3553"/>
      <c r="XK3" s="3553"/>
      <c r="XL3" s="3553"/>
      <c r="XM3" s="3553"/>
      <c r="XN3" s="3553"/>
      <c r="XO3" s="3553"/>
      <c r="XP3" s="3553"/>
      <c r="XQ3" s="3553"/>
      <c r="XR3" s="3553"/>
      <c r="XS3" s="3553"/>
      <c r="XT3" s="3553"/>
      <c r="XU3" s="3553"/>
      <c r="XV3" s="3553"/>
      <c r="XW3" s="3581"/>
      <c r="XX3" s="3553"/>
      <c r="XY3" s="3553"/>
      <c r="XZ3" s="3553"/>
      <c r="YA3" s="3553"/>
      <c r="YB3" s="3553"/>
      <c r="YC3" s="3553"/>
      <c r="YD3" s="3553"/>
      <c r="YE3" s="3553"/>
      <c r="YF3" s="3553"/>
      <c r="YG3" s="3553"/>
      <c r="YH3" s="3553"/>
      <c r="YI3" s="3553"/>
      <c r="YJ3" s="3553"/>
      <c r="YK3" s="3553"/>
      <c r="YL3" s="3553"/>
      <c r="YM3" s="3553"/>
      <c r="YN3" s="3581"/>
      <c r="YO3" s="3553"/>
      <c r="YP3" s="3553"/>
      <c r="YQ3" s="3553"/>
      <c r="YR3" s="3553"/>
      <c r="YS3" s="3553"/>
      <c r="YT3" s="3553"/>
      <c r="YU3" s="3553"/>
      <c r="YV3" s="3553"/>
      <c r="YW3" s="3553"/>
      <c r="YX3" s="3553"/>
      <c r="YY3" s="3553"/>
      <c r="YZ3" s="3553"/>
      <c r="ZA3" s="3553"/>
      <c r="ZB3" s="3553"/>
      <c r="ZC3" s="3553"/>
      <c r="ZD3" s="3553"/>
      <c r="ZE3" s="3581"/>
      <c r="ZF3" s="3553"/>
      <c r="ZG3" s="3553"/>
      <c r="ZH3" s="3553"/>
      <c r="ZI3" s="3553"/>
      <c r="ZJ3" s="3553"/>
      <c r="ZK3" s="3553"/>
      <c r="ZL3" s="3553"/>
      <c r="ZM3" s="3553"/>
      <c r="ZN3" s="3553"/>
      <c r="ZO3" s="3553"/>
      <c r="ZP3" s="3553"/>
      <c r="ZQ3" s="3553"/>
      <c r="ZR3" s="3553"/>
      <c r="ZS3" s="3553"/>
      <c r="ZT3" s="3553"/>
      <c r="ZU3" s="3553"/>
      <c r="ZV3" s="3581"/>
      <c r="ZW3" s="3553"/>
      <c r="ZX3" s="3553"/>
      <c r="ZY3" s="3553"/>
      <c r="ZZ3" s="3553"/>
      <c r="AAA3" s="3553"/>
      <c r="AAB3" s="3553"/>
      <c r="AAC3" s="3553"/>
      <c r="AAD3" s="3553"/>
      <c r="AAE3" s="3553"/>
      <c r="AAF3" s="3553"/>
      <c r="AAG3" s="3553"/>
      <c r="AAH3" s="3553"/>
      <c r="AAI3" s="3553"/>
      <c r="AAJ3" s="3553"/>
      <c r="AAK3" s="3553"/>
      <c r="AAL3" s="3553"/>
      <c r="AAM3" s="3581"/>
      <c r="AAN3" s="3553"/>
      <c r="AAO3" s="3553"/>
      <c r="AAP3" s="3553"/>
      <c r="AAQ3" s="3553"/>
      <c r="AAR3" s="3553"/>
      <c r="AAS3" s="3553"/>
      <c r="AAT3" s="3553"/>
      <c r="AAU3" s="3553"/>
      <c r="AAV3" s="3553"/>
      <c r="AAW3" s="3553"/>
      <c r="AAX3" s="3553"/>
      <c r="AAY3" s="3553"/>
      <c r="AAZ3" s="3553"/>
      <c r="ABA3" s="3553"/>
      <c r="ABB3" s="3553"/>
      <c r="ABC3" s="3553"/>
      <c r="ABD3" s="3581"/>
      <c r="ABE3" s="3553"/>
      <c r="ABF3" s="3553"/>
      <c r="ABG3" s="3553"/>
      <c r="ABH3" s="3553"/>
      <c r="ABI3" s="3553"/>
      <c r="ABJ3" s="3553"/>
      <c r="ABK3" s="3553"/>
      <c r="ABL3" s="3553"/>
      <c r="ABM3" s="3553"/>
      <c r="ABN3" s="3553"/>
      <c r="ABO3" s="3553"/>
      <c r="ABP3" s="3553"/>
      <c r="ABQ3" s="3553"/>
      <c r="ABR3" s="3553"/>
      <c r="ABS3" s="3553"/>
      <c r="ABT3" s="3553"/>
      <c r="ABU3" s="3581"/>
      <c r="ABV3" s="3553"/>
      <c r="ABW3" s="3553"/>
      <c r="ABX3" s="3553"/>
      <c r="ABY3" s="3553"/>
      <c r="ABZ3" s="3553"/>
      <c r="ACA3" s="3553"/>
      <c r="ACB3" s="3553"/>
      <c r="ACC3" s="3553"/>
      <c r="ACD3" s="3553"/>
      <c r="ACE3" s="3553"/>
      <c r="ACF3" s="3553"/>
      <c r="ACG3" s="3553"/>
      <c r="ACH3" s="3553"/>
      <c r="ACI3" s="3553"/>
      <c r="ACJ3" s="3553"/>
      <c r="ACK3" s="3553"/>
      <c r="ACL3" s="3581"/>
      <c r="ACM3" s="3553"/>
      <c r="ACN3" s="3553"/>
      <c r="ACO3" s="3553"/>
      <c r="ACP3" s="3553"/>
      <c r="ACQ3" s="3553"/>
      <c r="ACR3" s="3553"/>
      <c r="ACS3" s="3553"/>
      <c r="ACT3" s="3553"/>
      <c r="ACU3" s="3553"/>
      <c r="ACV3" s="3553"/>
      <c r="ACW3" s="3553"/>
      <c r="ACX3" s="3553"/>
      <c r="ACY3" s="3553"/>
      <c r="ACZ3" s="3553"/>
      <c r="ADA3" s="3553"/>
      <c r="ADB3" s="3553"/>
      <c r="ADC3" s="3581"/>
      <c r="ADD3" s="3553"/>
      <c r="ADE3" s="3553"/>
      <c r="ADF3" s="3553"/>
      <c r="ADG3" s="3553"/>
      <c r="ADH3" s="3553"/>
      <c r="ADI3" s="3553"/>
      <c r="ADJ3" s="3553"/>
      <c r="ADK3" s="3553"/>
      <c r="ADL3" s="3553"/>
      <c r="ADM3" s="3553"/>
      <c r="ADN3" s="3553"/>
      <c r="ADO3" s="3553"/>
      <c r="ADP3" s="3553"/>
      <c r="ADQ3" s="3553"/>
      <c r="ADR3" s="3553"/>
      <c r="ADS3" s="3553"/>
      <c r="ADT3" s="3581"/>
      <c r="ADU3" s="3553"/>
      <c r="ADV3" s="3553"/>
      <c r="ADW3" s="3553"/>
      <c r="ADX3" s="3553"/>
      <c r="ADY3" s="3553"/>
      <c r="ADZ3" s="3553"/>
      <c r="AEA3" s="3553"/>
      <c r="AEB3" s="3553"/>
      <c r="AEC3" s="3553"/>
      <c r="AED3" s="3553"/>
      <c r="AEE3" s="3553"/>
      <c r="AEF3" s="3553"/>
      <c r="AEG3" s="3553"/>
      <c r="AEH3" s="3553"/>
      <c r="AEI3" s="3553"/>
      <c r="AEJ3" s="3553"/>
      <c r="AEK3" s="3581"/>
      <c r="AEL3" s="3553"/>
      <c r="AEM3" s="3553"/>
      <c r="AEN3" s="3553"/>
      <c r="AEO3" s="3553"/>
      <c r="AEP3" s="3553"/>
      <c r="AEQ3" s="3553"/>
      <c r="AER3" s="3553"/>
      <c r="AES3" s="3553"/>
      <c r="AET3" s="3553"/>
      <c r="AEU3" s="3553"/>
      <c r="AEV3" s="3553"/>
      <c r="AEW3" s="3553"/>
      <c r="AEX3" s="3553"/>
      <c r="AEY3" s="3553"/>
      <c r="AEZ3" s="3553"/>
      <c r="AFA3" s="3553"/>
      <c r="AFB3" s="3581"/>
      <c r="AFC3" s="3553"/>
      <c r="AFD3" s="3553"/>
      <c r="AFE3" s="3553"/>
      <c r="AFF3" s="3553"/>
      <c r="AFG3" s="3553"/>
      <c r="AFH3" s="3553"/>
      <c r="AFI3" s="3553"/>
      <c r="AFJ3" s="3553"/>
      <c r="AFK3" s="3553"/>
      <c r="AFL3" s="3553"/>
      <c r="AFM3" s="3553"/>
      <c r="AFN3" s="3553"/>
      <c r="AFO3" s="3553"/>
      <c r="AFP3" s="3553"/>
      <c r="AFQ3" s="3553"/>
      <c r="AFR3" s="3553"/>
      <c r="AFS3" s="3581"/>
      <c r="AFT3" s="3553"/>
      <c r="AFU3" s="3553"/>
      <c r="AFV3" s="3553"/>
      <c r="AFW3" s="3553"/>
      <c r="AFX3" s="3553"/>
      <c r="AFY3" s="3553"/>
      <c r="AFZ3" s="3553"/>
      <c r="AGA3" s="3553"/>
      <c r="AGB3" s="3553"/>
      <c r="AGC3" s="3553"/>
      <c r="AGD3" s="3553"/>
      <c r="AGE3" s="3553"/>
      <c r="AGF3" s="3553"/>
      <c r="AGG3" s="3553"/>
      <c r="AGH3" s="3553"/>
      <c r="AGI3" s="3553"/>
      <c r="AGJ3" s="3581"/>
      <c r="AGK3" s="3553"/>
      <c r="AGL3" s="3553"/>
      <c r="AGM3" s="3553"/>
      <c r="AGN3" s="3553"/>
      <c r="AGO3" s="3553"/>
      <c r="AGP3" s="3553"/>
      <c r="AGQ3" s="3553"/>
      <c r="AGR3" s="3553"/>
      <c r="AGS3" s="3553"/>
      <c r="AGT3" s="3553"/>
      <c r="AGU3" s="3553"/>
      <c r="AGV3" s="3553"/>
      <c r="AGW3" s="3553"/>
      <c r="AGX3" s="3553"/>
      <c r="AGY3" s="3553"/>
      <c r="AGZ3" s="3553"/>
      <c r="AHA3" s="3581"/>
      <c r="AHB3" s="3553"/>
      <c r="AHC3" s="3553"/>
      <c r="AHD3" s="3553"/>
      <c r="AHE3" s="3553"/>
      <c r="AHF3" s="3553"/>
      <c r="AHG3" s="3553"/>
      <c r="AHH3" s="3553"/>
      <c r="AHI3" s="3553"/>
      <c r="AHJ3" s="3553"/>
      <c r="AHK3" s="3553"/>
      <c r="AHL3" s="3553"/>
      <c r="AHM3" s="3553"/>
      <c r="AHN3" s="3553"/>
      <c r="AHO3" s="3553"/>
      <c r="AHP3" s="3553"/>
      <c r="AHQ3" s="3553"/>
      <c r="AHR3" s="3581"/>
      <c r="AHS3" s="3553"/>
      <c r="AHT3" s="3553"/>
      <c r="AHU3" s="3553"/>
      <c r="AHV3" s="3553"/>
      <c r="AHW3" s="3553"/>
      <c r="AHX3" s="3553"/>
      <c r="AHY3" s="3553"/>
      <c r="AHZ3" s="3553"/>
      <c r="AIA3" s="3553"/>
      <c r="AIB3" s="3553"/>
      <c r="AIC3" s="3553"/>
      <c r="AID3" s="3553"/>
      <c r="AIE3" s="3553"/>
      <c r="AIF3" s="3553"/>
      <c r="AIG3" s="3553"/>
      <c r="AIH3" s="3553"/>
      <c r="AII3" s="3581"/>
      <c r="AIJ3" s="3553"/>
      <c r="AIK3" s="3553"/>
      <c r="AIL3" s="3553"/>
      <c r="AIM3" s="3553"/>
      <c r="AIN3" s="3553"/>
      <c r="AIO3" s="3553"/>
      <c r="AIP3" s="3553"/>
      <c r="AIQ3" s="3553"/>
      <c r="AIR3" s="3553"/>
      <c r="AIS3" s="3553"/>
      <c r="AIT3" s="3553"/>
      <c r="AIU3" s="3553"/>
      <c r="AIV3" s="3553"/>
      <c r="AIW3" s="3553"/>
      <c r="AIX3" s="3553"/>
      <c r="AIY3" s="3553"/>
      <c r="AIZ3" s="3581"/>
      <c r="AJA3" s="3553"/>
      <c r="AJB3" s="3553"/>
      <c r="AJC3" s="3553"/>
      <c r="AJD3" s="3553"/>
      <c r="AJE3" s="3553"/>
      <c r="AJF3" s="3553"/>
      <c r="AJG3" s="3553"/>
      <c r="AJH3" s="3553"/>
      <c r="AJI3" s="3553"/>
      <c r="AJJ3" s="3553"/>
      <c r="AJK3" s="3553"/>
      <c r="AJL3" s="3553"/>
      <c r="AJM3" s="3553"/>
      <c r="AJN3" s="3553"/>
      <c r="AJO3" s="3553"/>
      <c r="AJP3" s="3553"/>
      <c r="AJQ3" s="3581"/>
      <c r="AJR3" s="3553"/>
      <c r="AJS3" s="3553"/>
      <c r="AJT3" s="3553"/>
      <c r="AJU3" s="3553"/>
      <c r="AJV3" s="3553"/>
      <c r="AJW3" s="3553"/>
      <c r="AJX3" s="3553"/>
      <c r="AJY3" s="3553"/>
      <c r="AJZ3" s="3553"/>
      <c r="AKA3" s="3553"/>
      <c r="AKB3" s="3553"/>
      <c r="AKC3" s="3553"/>
      <c r="AKD3" s="3553"/>
      <c r="AKE3" s="3553"/>
      <c r="AKF3" s="3553"/>
      <c r="AKG3" s="3553"/>
      <c r="AKH3" s="3581"/>
      <c r="AKI3" s="3553"/>
      <c r="AKJ3" s="3553"/>
      <c r="AKK3" s="3553"/>
      <c r="AKL3" s="3553"/>
      <c r="AKM3" s="3553"/>
      <c r="AKN3" s="3553"/>
      <c r="AKO3" s="3553"/>
      <c r="AKP3" s="3553"/>
      <c r="AKQ3" s="3553"/>
      <c r="AKR3" s="3553"/>
      <c r="AKS3" s="3553"/>
      <c r="AKT3" s="3553"/>
      <c r="AKU3" s="3553"/>
      <c r="AKV3" s="3553"/>
      <c r="AKW3" s="3553"/>
      <c r="AKX3" s="3553"/>
      <c r="AKY3" s="3581"/>
      <c r="AKZ3" s="3553"/>
      <c r="ALA3" s="3553"/>
      <c r="ALB3" s="3553"/>
      <c r="ALC3" s="3553"/>
      <c r="ALD3" s="3553"/>
      <c r="ALE3" s="3553"/>
      <c r="ALF3" s="3553"/>
      <c r="ALG3" s="3553"/>
      <c r="ALH3" s="3553"/>
      <c r="ALI3" s="3553"/>
      <c r="ALJ3" s="3553"/>
      <c r="ALK3" s="3553"/>
      <c r="ALL3" s="3553"/>
      <c r="ALM3" s="3553"/>
      <c r="ALN3" s="3553"/>
      <c r="ALO3" s="3553"/>
      <c r="ALP3" s="3581"/>
      <c r="ALQ3" s="3553"/>
      <c r="ALR3" s="3553"/>
      <c r="ALS3" s="3553"/>
      <c r="ALT3" s="3553"/>
      <c r="ALU3" s="3553"/>
      <c r="ALV3" s="3553"/>
      <c r="ALW3" s="3553"/>
      <c r="ALX3" s="3553"/>
      <c r="ALY3" s="3553"/>
      <c r="ALZ3" s="3553"/>
      <c r="AMA3" s="3553"/>
      <c r="AMB3" s="3553"/>
      <c r="AMC3" s="3553"/>
      <c r="AMD3" s="3553"/>
      <c r="AME3" s="3553"/>
      <c r="AMF3" s="3553"/>
      <c r="AMG3" s="3581"/>
      <c r="AMH3" s="3553"/>
      <c r="AMI3" s="3553"/>
      <c r="AMJ3" s="3553"/>
      <c r="AMK3" s="3553"/>
      <c r="AML3" s="3553"/>
      <c r="AMM3" s="3553"/>
      <c r="AMN3" s="3553"/>
      <c r="AMO3" s="3553"/>
      <c r="AMP3" s="3553"/>
      <c r="AMQ3" s="3553"/>
      <c r="AMR3" s="3553"/>
      <c r="AMS3" s="3553"/>
      <c r="AMT3" s="3553"/>
      <c r="AMU3" s="3553"/>
      <c r="AMV3" s="3553"/>
      <c r="AMW3" s="3553"/>
      <c r="AMX3" s="3581"/>
      <c r="AMY3" s="3553"/>
      <c r="AMZ3" s="3553"/>
      <c r="ANA3" s="3553"/>
      <c r="ANB3" s="3553"/>
      <c r="ANC3" s="3553"/>
      <c r="AND3" s="3553"/>
      <c r="ANE3" s="3553"/>
      <c r="ANF3" s="3553"/>
      <c r="ANG3" s="3553"/>
      <c r="ANH3" s="3553"/>
      <c r="ANI3" s="3553"/>
      <c r="ANJ3" s="3553"/>
      <c r="ANK3" s="3553"/>
      <c r="ANL3" s="3553"/>
      <c r="ANM3" s="3553"/>
      <c r="ANN3" s="3553"/>
      <c r="ANO3" s="3581"/>
      <c r="ANP3" s="3553"/>
      <c r="ANQ3" s="3553"/>
      <c r="ANR3" s="3553"/>
      <c r="ANS3" s="3553"/>
      <c r="ANT3" s="3553"/>
      <c r="ANU3" s="3553"/>
      <c r="ANV3" s="3553"/>
      <c r="ANW3" s="3553"/>
      <c r="ANX3" s="3553"/>
      <c r="ANY3" s="3553"/>
      <c r="ANZ3" s="3553"/>
      <c r="AOA3" s="3553"/>
      <c r="AOB3" s="3553"/>
      <c r="AOC3" s="3553"/>
      <c r="AOD3" s="3553"/>
      <c r="AOE3" s="3553"/>
      <c r="AOF3" s="3581"/>
      <c r="AOG3" s="3553"/>
      <c r="AOH3" s="3553"/>
      <c r="AOI3" s="3553"/>
      <c r="AOJ3" s="3553"/>
      <c r="AOK3" s="3553"/>
      <c r="AOL3" s="3553"/>
      <c r="AOM3" s="3553"/>
      <c r="AON3" s="3553"/>
      <c r="AOO3" s="3553"/>
      <c r="AOP3" s="3553"/>
      <c r="AOQ3" s="3553"/>
      <c r="AOR3" s="3553"/>
      <c r="AOS3" s="3553"/>
      <c r="AOT3" s="3553"/>
      <c r="AOU3" s="3553"/>
      <c r="AOV3" s="3553"/>
      <c r="AOW3" s="3581"/>
      <c r="AOX3" s="3553"/>
      <c r="AOY3" s="3553"/>
      <c r="AOZ3" s="3553"/>
      <c r="APA3" s="3553"/>
      <c r="APB3" s="3553"/>
      <c r="APC3" s="3553"/>
      <c r="APD3" s="3553"/>
      <c r="APE3" s="3553"/>
      <c r="APF3" s="3553"/>
      <c r="APG3" s="3553"/>
      <c r="APH3" s="3553"/>
      <c r="API3" s="3553"/>
      <c r="APJ3" s="3553"/>
      <c r="APK3" s="3553"/>
      <c r="APL3" s="3553"/>
      <c r="APM3" s="3553"/>
      <c r="APN3" s="3581"/>
      <c r="APO3" s="3553"/>
      <c r="APP3" s="3553"/>
      <c r="APQ3" s="3553"/>
      <c r="APR3" s="3553"/>
      <c r="APS3" s="3553"/>
      <c r="APT3" s="3553"/>
      <c r="APU3" s="3553"/>
      <c r="APV3" s="3553"/>
      <c r="APW3" s="3553"/>
      <c r="APX3" s="3553"/>
      <c r="APY3" s="3553"/>
      <c r="APZ3" s="3553"/>
      <c r="AQA3" s="3553"/>
      <c r="AQB3" s="3553"/>
      <c r="AQC3" s="3553"/>
      <c r="AQD3" s="3553"/>
      <c r="AQE3" s="3581"/>
      <c r="AQF3" s="3553"/>
      <c r="AQG3" s="3553"/>
      <c r="AQH3" s="3553"/>
      <c r="AQI3" s="3553"/>
      <c r="AQJ3" s="3553"/>
      <c r="AQK3" s="3553"/>
      <c r="AQL3" s="3553"/>
      <c r="AQM3" s="3553"/>
      <c r="AQN3" s="3553"/>
      <c r="AQO3" s="3553"/>
      <c r="AQP3" s="3553"/>
      <c r="AQQ3" s="3553"/>
      <c r="AQR3" s="3553"/>
      <c r="AQS3" s="3553"/>
      <c r="AQT3" s="3553"/>
      <c r="AQU3" s="3553"/>
      <c r="AQV3" s="3581"/>
      <c r="AQW3" s="3553"/>
      <c r="AQX3" s="3553"/>
      <c r="AQY3" s="3553"/>
      <c r="AQZ3" s="3553"/>
      <c r="ARA3" s="3553"/>
      <c r="ARB3" s="3553"/>
      <c r="ARC3" s="3553"/>
      <c r="ARD3" s="3553"/>
      <c r="ARE3" s="3553"/>
      <c r="ARF3" s="3553"/>
      <c r="ARG3" s="3553"/>
      <c r="ARH3" s="3553"/>
      <c r="ARI3" s="3553"/>
      <c r="ARJ3" s="3553"/>
      <c r="ARK3" s="3553"/>
      <c r="ARL3" s="3553"/>
      <c r="ARM3" s="3581"/>
      <c r="ARN3" s="3553"/>
      <c r="ARO3" s="3553"/>
      <c r="ARP3" s="3553"/>
      <c r="ARQ3" s="3553"/>
      <c r="ARR3" s="3553"/>
      <c r="ARS3" s="3553"/>
      <c r="ART3" s="3553"/>
      <c r="ARU3" s="3553"/>
      <c r="ARV3" s="3553"/>
      <c r="ARW3" s="3553"/>
      <c r="ARX3" s="3553"/>
      <c r="ARY3" s="3553"/>
      <c r="ARZ3" s="3553"/>
      <c r="ASA3" s="3553"/>
      <c r="ASB3" s="3553"/>
      <c r="ASC3" s="3553"/>
      <c r="ASD3" s="3581"/>
      <c r="ASE3" s="3553"/>
      <c r="ASF3" s="3553"/>
      <c r="ASG3" s="3553"/>
      <c r="ASH3" s="3553"/>
      <c r="ASI3" s="3553"/>
      <c r="ASJ3" s="3553"/>
      <c r="ASK3" s="3553"/>
      <c r="ASL3" s="3553"/>
      <c r="ASM3" s="3553"/>
      <c r="ASN3" s="3553"/>
      <c r="ASO3" s="3553"/>
      <c r="ASP3" s="3553"/>
      <c r="ASQ3" s="3553"/>
      <c r="ASR3" s="3553"/>
      <c r="ASS3" s="3553"/>
      <c r="AST3" s="3553"/>
      <c r="ASU3" s="3581"/>
      <c r="ASV3" s="3553"/>
      <c r="ASW3" s="3553"/>
      <c r="ASX3" s="3553"/>
      <c r="ASY3" s="3553"/>
      <c r="ASZ3" s="3553"/>
      <c r="ATA3" s="3553"/>
      <c r="ATB3" s="3553"/>
      <c r="ATC3" s="3553"/>
      <c r="ATD3" s="3553"/>
      <c r="ATE3" s="3553"/>
      <c r="ATF3" s="3553"/>
      <c r="ATG3" s="3553"/>
      <c r="ATH3" s="3553"/>
      <c r="ATI3" s="3553"/>
      <c r="ATJ3" s="3553"/>
      <c r="ATK3" s="3553"/>
      <c r="ATL3" s="3581"/>
      <c r="ATM3" s="3553"/>
      <c r="ATN3" s="3553"/>
      <c r="ATO3" s="3553"/>
      <c r="ATP3" s="3553"/>
      <c r="ATQ3" s="3553"/>
      <c r="ATR3" s="3553"/>
      <c r="ATS3" s="3553"/>
      <c r="ATT3" s="3553"/>
      <c r="ATU3" s="3553"/>
      <c r="ATV3" s="3553"/>
      <c r="ATW3" s="3553"/>
      <c r="ATX3" s="3553"/>
      <c r="ATY3" s="3553"/>
      <c r="ATZ3" s="3553"/>
      <c r="AUA3" s="3553"/>
      <c r="AUB3" s="3553"/>
      <c r="AUC3" s="3581"/>
      <c r="AUD3" s="3553"/>
      <c r="AUE3" s="3553"/>
      <c r="AUF3" s="3553"/>
      <c r="AUG3" s="3553"/>
      <c r="AUH3" s="3553"/>
      <c r="AUI3" s="3553"/>
      <c r="AUJ3" s="3553"/>
      <c r="AUK3" s="3553"/>
      <c r="AUL3" s="3553"/>
      <c r="AUM3" s="3553"/>
      <c r="AUN3" s="3553"/>
      <c r="AUO3" s="3553"/>
      <c r="AUP3" s="3553"/>
      <c r="AUQ3" s="3553"/>
      <c r="AUR3" s="3553"/>
      <c r="AUS3" s="3553"/>
      <c r="AUT3" s="3581"/>
      <c r="AUU3" s="3553"/>
      <c r="AUV3" s="3553"/>
      <c r="AUW3" s="3553"/>
      <c r="AUX3" s="3553"/>
      <c r="AUY3" s="3553"/>
      <c r="AUZ3" s="3553"/>
      <c r="AVA3" s="3553"/>
      <c r="AVB3" s="3553"/>
      <c r="AVC3" s="3553"/>
      <c r="AVD3" s="3553"/>
      <c r="AVE3" s="3553"/>
      <c r="AVF3" s="3553"/>
      <c r="AVG3" s="3553"/>
      <c r="AVH3" s="3553"/>
      <c r="AVI3" s="3553"/>
      <c r="AVJ3" s="3553"/>
      <c r="AVK3" s="3581"/>
      <c r="AVL3" s="3553"/>
      <c r="AVM3" s="3553"/>
      <c r="AVN3" s="3553"/>
      <c r="AVO3" s="3553"/>
      <c r="AVP3" s="3553"/>
      <c r="AVQ3" s="3553"/>
      <c r="AVR3" s="3553"/>
      <c r="AVS3" s="3553"/>
      <c r="AVT3" s="3553"/>
      <c r="AVU3" s="3553"/>
      <c r="AVV3" s="3553"/>
      <c r="AVW3" s="3553"/>
      <c r="AVX3" s="3553"/>
      <c r="AVY3" s="3553"/>
      <c r="AVZ3" s="3553"/>
      <c r="AWA3" s="3553"/>
      <c r="AWB3" s="3581"/>
      <c r="AWC3" s="3553"/>
      <c r="AWD3" s="3553"/>
      <c r="AWE3" s="3553"/>
      <c r="AWF3" s="3553"/>
      <c r="AWG3" s="3553"/>
      <c r="AWH3" s="3553"/>
      <c r="AWI3" s="3553"/>
      <c r="AWJ3" s="3553"/>
      <c r="AWK3" s="3553"/>
      <c r="AWL3" s="3553"/>
      <c r="AWM3" s="3553"/>
      <c r="AWN3" s="3553"/>
      <c r="AWO3" s="3553"/>
      <c r="AWP3" s="3553"/>
      <c r="AWQ3" s="3553"/>
      <c r="AWR3" s="3553"/>
      <c r="AWS3" s="3581"/>
      <c r="AWT3" s="3553"/>
      <c r="AWU3" s="3553"/>
      <c r="AWV3" s="3553"/>
      <c r="AWW3" s="3553"/>
      <c r="AWX3" s="3553"/>
      <c r="AWY3" s="3553"/>
      <c r="AWZ3" s="3553"/>
      <c r="AXA3" s="3553"/>
      <c r="AXB3" s="3553"/>
      <c r="AXC3" s="3553"/>
      <c r="AXD3" s="3553"/>
      <c r="AXE3" s="3553"/>
      <c r="AXF3" s="3553"/>
      <c r="AXG3" s="3553"/>
      <c r="AXH3" s="3553"/>
      <c r="AXI3" s="3553"/>
      <c r="AXJ3" s="3581"/>
      <c r="AXK3" s="3553"/>
      <c r="AXL3" s="3553"/>
      <c r="AXM3" s="3553"/>
      <c r="AXN3" s="3553"/>
      <c r="AXO3" s="3553"/>
      <c r="AXP3" s="3553"/>
      <c r="AXQ3" s="3553"/>
      <c r="AXR3" s="3553"/>
      <c r="AXS3" s="3553"/>
      <c r="AXT3" s="3553"/>
      <c r="AXU3" s="3553"/>
      <c r="AXV3" s="3553"/>
      <c r="AXW3" s="3553"/>
      <c r="AXX3" s="3553"/>
      <c r="AXY3" s="3553"/>
      <c r="AXZ3" s="3553"/>
      <c r="AYA3" s="3581"/>
      <c r="AYB3" s="3553"/>
      <c r="AYC3" s="3553"/>
      <c r="AYD3" s="3553"/>
      <c r="AYE3" s="3553"/>
      <c r="AYF3" s="3553"/>
      <c r="AYG3" s="3553"/>
      <c r="AYH3" s="3553"/>
      <c r="AYI3" s="3553"/>
      <c r="AYJ3" s="3553"/>
      <c r="AYK3" s="3553"/>
      <c r="AYL3" s="3553"/>
      <c r="AYM3" s="3553"/>
      <c r="AYN3" s="3553"/>
      <c r="AYO3" s="3553"/>
      <c r="AYP3" s="3553"/>
      <c r="AYQ3" s="3553"/>
      <c r="AYR3" s="3581"/>
      <c r="AYS3" s="3553"/>
      <c r="AYT3" s="3553"/>
      <c r="AYU3" s="3553"/>
      <c r="AYV3" s="3553"/>
      <c r="AYW3" s="3553"/>
      <c r="AYX3" s="3553"/>
      <c r="AYY3" s="3553"/>
      <c r="AYZ3" s="3553"/>
      <c r="AZA3" s="3553"/>
      <c r="AZB3" s="3553"/>
      <c r="AZC3" s="3553"/>
      <c r="AZD3" s="3553"/>
      <c r="AZE3" s="3553"/>
      <c r="AZF3" s="3553"/>
      <c r="AZG3" s="3553"/>
      <c r="AZH3" s="3553"/>
      <c r="AZI3" s="3581"/>
      <c r="AZJ3" s="3553"/>
      <c r="AZK3" s="3553"/>
      <c r="AZL3" s="3553"/>
      <c r="AZM3" s="3553"/>
      <c r="AZN3" s="3553"/>
      <c r="AZO3" s="3553"/>
      <c r="AZP3" s="3553"/>
      <c r="AZQ3" s="3553"/>
      <c r="AZR3" s="3553"/>
      <c r="AZS3" s="3553"/>
      <c r="AZT3" s="3553"/>
      <c r="AZU3" s="3553"/>
      <c r="AZV3" s="3553"/>
      <c r="AZW3" s="3553"/>
      <c r="AZX3" s="3553"/>
      <c r="AZY3" s="3553"/>
      <c r="AZZ3" s="3581"/>
      <c r="BAA3" s="3553"/>
      <c r="BAB3" s="3553"/>
      <c r="BAC3" s="3553"/>
      <c r="BAD3" s="3553"/>
      <c r="BAE3" s="3553"/>
      <c r="BAF3" s="3553"/>
      <c r="BAG3" s="3553"/>
      <c r="BAH3" s="3553"/>
      <c r="BAI3" s="3553"/>
      <c r="BAJ3" s="3553"/>
      <c r="BAK3" s="3553"/>
      <c r="BAL3" s="3553"/>
      <c r="BAM3" s="3553"/>
      <c r="BAN3" s="3553"/>
      <c r="BAO3" s="3553"/>
      <c r="BAP3" s="3553"/>
      <c r="BAQ3" s="3581"/>
      <c r="BAR3" s="3553"/>
      <c r="BAS3" s="3553"/>
      <c r="BAT3" s="3553"/>
      <c r="BAU3" s="3553"/>
      <c r="BAV3" s="3553"/>
      <c r="BAW3" s="3553"/>
      <c r="BAX3" s="3553"/>
      <c r="BAY3" s="3553"/>
      <c r="BAZ3" s="3553"/>
      <c r="BBA3" s="3553"/>
      <c r="BBB3" s="3553"/>
      <c r="BBC3" s="3553"/>
      <c r="BBD3" s="3553"/>
      <c r="BBE3" s="3553"/>
      <c r="BBF3" s="3553"/>
      <c r="BBG3" s="3553"/>
      <c r="BBH3" s="3581"/>
      <c r="BBI3" s="3553"/>
      <c r="BBJ3" s="3553"/>
      <c r="BBK3" s="3553"/>
      <c r="BBL3" s="3553"/>
      <c r="BBM3" s="3553"/>
      <c r="BBN3" s="3553"/>
      <c r="BBO3" s="3553"/>
      <c r="BBP3" s="3553"/>
      <c r="BBQ3" s="3553"/>
      <c r="BBR3" s="3553"/>
      <c r="BBS3" s="3553"/>
      <c r="BBT3" s="3553"/>
      <c r="BBU3" s="3553"/>
      <c r="BBV3" s="3553"/>
      <c r="BBW3" s="3553"/>
      <c r="BBX3" s="3553"/>
      <c r="BBY3" s="3581"/>
      <c r="BBZ3" s="3553"/>
      <c r="BCA3" s="3553"/>
      <c r="BCB3" s="3553"/>
      <c r="BCC3" s="3553"/>
      <c r="BCD3" s="3553"/>
      <c r="BCE3" s="3553"/>
      <c r="BCF3" s="3553"/>
      <c r="BCG3" s="3553"/>
      <c r="BCH3" s="3553"/>
      <c r="BCI3" s="3553"/>
      <c r="BCJ3" s="3553"/>
      <c r="BCK3" s="3553"/>
      <c r="BCL3" s="3553"/>
      <c r="BCM3" s="3553"/>
      <c r="BCN3" s="3553"/>
      <c r="BCO3" s="3553"/>
      <c r="BCP3" s="3581"/>
      <c r="BCQ3" s="3553"/>
      <c r="BCR3" s="3553"/>
      <c r="BCS3" s="3553"/>
      <c r="BCT3" s="3553"/>
      <c r="BCU3" s="3553"/>
      <c r="BCV3" s="3553"/>
      <c r="BCW3" s="3553"/>
      <c r="BCX3" s="3553"/>
      <c r="BCY3" s="3553"/>
      <c r="BCZ3" s="3553"/>
      <c r="BDA3" s="3553"/>
      <c r="BDB3" s="3553"/>
      <c r="BDC3" s="3553"/>
      <c r="BDD3" s="3553"/>
      <c r="BDE3" s="3553"/>
      <c r="BDF3" s="3553"/>
      <c r="BDG3" s="3581"/>
      <c r="BDH3" s="3553"/>
      <c r="BDI3" s="3553"/>
      <c r="BDJ3" s="3553"/>
      <c r="BDK3" s="3553"/>
      <c r="BDL3" s="3553"/>
      <c r="BDM3" s="3553"/>
      <c r="BDN3" s="3553"/>
      <c r="BDO3" s="3553"/>
      <c r="BDP3" s="3553"/>
      <c r="BDQ3" s="3553"/>
      <c r="BDR3" s="3553"/>
      <c r="BDS3" s="3553"/>
      <c r="BDT3" s="3553"/>
      <c r="BDU3" s="3553"/>
      <c r="BDV3" s="3553"/>
      <c r="BDW3" s="3553"/>
      <c r="BDX3" s="3581"/>
      <c r="BDY3" s="3553"/>
      <c r="BDZ3" s="3553"/>
      <c r="BEA3" s="3553"/>
      <c r="BEB3" s="3553"/>
      <c r="BEC3" s="3553"/>
      <c r="BED3" s="3553"/>
      <c r="BEE3" s="3553"/>
      <c r="BEF3" s="3553"/>
      <c r="BEG3" s="3553"/>
      <c r="BEH3" s="3553"/>
      <c r="BEI3" s="3553"/>
      <c r="BEJ3" s="3553"/>
      <c r="BEK3" s="3553"/>
      <c r="BEL3" s="3553"/>
      <c r="BEM3" s="3553"/>
      <c r="BEN3" s="3553"/>
      <c r="BEO3" s="3581"/>
      <c r="BEP3" s="3553"/>
      <c r="BEQ3" s="3553"/>
      <c r="BER3" s="3553"/>
      <c r="BES3" s="3553"/>
      <c r="BET3" s="3553"/>
      <c r="BEU3" s="3553"/>
      <c r="BEV3" s="3553"/>
      <c r="BEW3" s="3553"/>
      <c r="BEX3" s="3553"/>
      <c r="BEY3" s="3553"/>
      <c r="BEZ3" s="3553"/>
      <c r="BFA3" s="3553"/>
      <c r="BFB3" s="3553"/>
      <c r="BFC3" s="3553"/>
      <c r="BFD3" s="3553"/>
      <c r="BFE3" s="3553"/>
      <c r="BFF3" s="3581"/>
      <c r="BFG3" s="3553"/>
      <c r="BFH3" s="3553"/>
      <c r="BFI3" s="3553"/>
      <c r="BFJ3" s="3553"/>
      <c r="BFK3" s="3553"/>
      <c r="BFL3" s="3553"/>
      <c r="BFM3" s="3553"/>
      <c r="BFN3" s="3553"/>
      <c r="BFO3" s="3553"/>
      <c r="BFP3" s="3553"/>
      <c r="BFQ3" s="3553"/>
      <c r="BFR3" s="3553"/>
      <c r="BFS3" s="3553"/>
      <c r="BFT3" s="3553"/>
      <c r="BFU3" s="3553"/>
      <c r="BFV3" s="3553"/>
      <c r="BFW3" s="3581"/>
      <c r="BFX3" s="3553"/>
      <c r="BFY3" s="3553"/>
      <c r="BFZ3" s="3553"/>
      <c r="BGA3" s="3553"/>
      <c r="BGB3" s="3553"/>
      <c r="BGC3" s="3553"/>
      <c r="BGD3" s="3553"/>
      <c r="BGE3" s="3553"/>
      <c r="BGF3" s="3553"/>
      <c r="BGG3" s="3553"/>
      <c r="BGH3" s="3553"/>
      <c r="BGI3" s="3553"/>
      <c r="BGJ3" s="3553"/>
      <c r="BGK3" s="3553"/>
      <c r="BGL3" s="3553"/>
      <c r="BGM3" s="3553"/>
      <c r="BGN3" s="3581"/>
      <c r="BGO3" s="3553"/>
      <c r="BGP3" s="3553"/>
      <c r="BGQ3" s="3553"/>
      <c r="BGR3" s="3553"/>
      <c r="BGS3" s="3553"/>
      <c r="BGT3" s="3553"/>
      <c r="BGU3" s="3553"/>
      <c r="BGV3" s="3553"/>
      <c r="BGW3" s="3553"/>
      <c r="BGX3" s="3553"/>
      <c r="BGY3" s="3553"/>
      <c r="BGZ3" s="3553"/>
      <c r="BHA3" s="3553"/>
      <c r="BHB3" s="3553"/>
      <c r="BHC3" s="3553"/>
      <c r="BHD3" s="3553"/>
      <c r="BHE3" s="3581"/>
      <c r="BHF3" s="3553"/>
      <c r="BHG3" s="3553"/>
      <c r="BHH3" s="3553"/>
      <c r="BHI3" s="3553"/>
      <c r="BHJ3" s="3553"/>
      <c r="BHK3" s="3553"/>
      <c r="BHL3" s="3553"/>
      <c r="BHM3" s="3553"/>
      <c r="BHN3" s="3553"/>
      <c r="BHO3" s="3553"/>
      <c r="BHP3" s="3553"/>
      <c r="BHQ3" s="3553"/>
      <c r="BHR3" s="3553"/>
      <c r="BHS3" s="3553"/>
      <c r="BHT3" s="3553"/>
      <c r="BHU3" s="3553"/>
      <c r="BHV3" s="3581"/>
      <c r="BHW3" s="3553"/>
      <c r="BHX3" s="3553"/>
      <c r="BHY3" s="3553"/>
      <c r="BHZ3" s="3553"/>
      <c r="BIA3" s="3553"/>
      <c r="BIB3" s="3553"/>
      <c r="BIC3" s="3553"/>
      <c r="BID3" s="3553"/>
      <c r="BIE3" s="3553"/>
      <c r="BIF3" s="3553"/>
      <c r="BIG3" s="3553"/>
      <c r="BIH3" s="3553"/>
      <c r="BII3" s="3553"/>
      <c r="BIJ3" s="3553"/>
      <c r="BIK3" s="3553"/>
      <c r="BIL3" s="3553"/>
      <c r="BIM3" s="3581"/>
      <c r="BIN3" s="3553"/>
      <c r="BIO3" s="3553"/>
      <c r="BIP3" s="3553"/>
      <c r="BIQ3" s="3553"/>
      <c r="BIR3" s="3553"/>
      <c r="BIS3" s="3553"/>
      <c r="BIT3" s="3553"/>
      <c r="BIU3" s="3553"/>
      <c r="BIV3" s="3553"/>
      <c r="BIW3" s="3553"/>
      <c r="BIX3" s="3553"/>
      <c r="BIY3" s="3553"/>
      <c r="BIZ3" s="3553"/>
      <c r="BJA3" s="3553"/>
      <c r="BJB3" s="3553"/>
      <c r="BJC3" s="3553"/>
      <c r="BJD3" s="3581"/>
      <c r="BJE3" s="3553"/>
      <c r="BJF3" s="3553"/>
      <c r="BJG3" s="3553"/>
      <c r="BJH3" s="3553"/>
      <c r="BJI3" s="3553"/>
      <c r="BJJ3" s="3553"/>
      <c r="BJK3" s="3553"/>
      <c r="BJL3" s="3553"/>
      <c r="BJM3" s="3553"/>
      <c r="BJN3" s="3553"/>
      <c r="BJO3" s="3553"/>
      <c r="BJP3" s="3553"/>
      <c r="BJQ3" s="3553"/>
      <c r="BJR3" s="3553"/>
      <c r="BJS3" s="3553"/>
      <c r="BJT3" s="3553"/>
      <c r="BJU3" s="3581"/>
      <c r="BJV3" s="3553"/>
      <c r="BJW3" s="3553"/>
      <c r="BJX3" s="3553"/>
      <c r="BJY3" s="3553"/>
      <c r="BJZ3" s="3553"/>
      <c r="BKA3" s="3553"/>
      <c r="BKB3" s="3553"/>
      <c r="BKC3" s="3553"/>
      <c r="BKD3" s="3553"/>
      <c r="BKE3" s="3553"/>
      <c r="BKF3" s="3553"/>
      <c r="BKG3" s="3553"/>
      <c r="BKH3" s="3553"/>
      <c r="BKI3" s="3553"/>
      <c r="BKJ3" s="3553"/>
      <c r="BKK3" s="3553"/>
      <c r="BKL3" s="3581"/>
      <c r="BKM3" s="3553"/>
      <c r="BKN3" s="3553"/>
      <c r="BKO3" s="3553"/>
      <c r="BKP3" s="3553"/>
      <c r="BKQ3" s="3553"/>
      <c r="BKR3" s="3553"/>
      <c r="BKS3" s="3553"/>
      <c r="BKT3" s="3553"/>
      <c r="BKU3" s="3553"/>
      <c r="BKV3" s="3553"/>
      <c r="BKW3" s="3553"/>
      <c r="BKX3" s="3553"/>
      <c r="BKY3" s="3553"/>
      <c r="BKZ3" s="3553"/>
      <c r="BLA3" s="3553"/>
      <c r="BLB3" s="3553"/>
      <c r="BLC3" s="3581"/>
      <c r="BLD3" s="3553"/>
      <c r="BLE3" s="3553"/>
      <c r="BLF3" s="3553"/>
      <c r="BLG3" s="3553"/>
      <c r="BLH3" s="3553"/>
      <c r="BLI3" s="3553"/>
      <c r="BLJ3" s="3553"/>
      <c r="BLK3" s="3553"/>
      <c r="BLL3" s="3553"/>
      <c r="BLM3" s="3553"/>
      <c r="BLN3" s="3553"/>
      <c r="BLO3" s="3553"/>
      <c r="BLP3" s="3553"/>
      <c r="BLQ3" s="3553"/>
      <c r="BLR3" s="3553"/>
      <c r="BLS3" s="3553"/>
      <c r="BLT3" s="3581"/>
      <c r="BLU3" s="3553"/>
      <c r="BLV3" s="3553"/>
      <c r="BLW3" s="3553"/>
      <c r="BLX3" s="3553"/>
      <c r="BLY3" s="3553"/>
      <c r="BLZ3" s="3553"/>
      <c r="BMA3" s="3553"/>
      <c r="BMB3" s="3553"/>
      <c r="BMC3" s="3553"/>
      <c r="BMD3" s="3553"/>
      <c r="BME3" s="3553"/>
      <c r="BMF3" s="3553"/>
      <c r="BMG3" s="3553"/>
      <c r="BMH3" s="3553"/>
      <c r="BMI3" s="3553"/>
      <c r="BMJ3" s="3553"/>
      <c r="BMK3" s="3581"/>
      <c r="BML3" s="3553"/>
      <c r="BMM3" s="3553"/>
      <c r="BMN3" s="3553"/>
      <c r="BMO3" s="3553"/>
      <c r="BMP3" s="3553"/>
      <c r="BMQ3" s="3553"/>
      <c r="BMR3" s="3553"/>
      <c r="BMS3" s="3553"/>
      <c r="BMT3" s="3553"/>
      <c r="BMU3" s="3553"/>
      <c r="BMV3" s="3553"/>
      <c r="BMW3" s="3553"/>
      <c r="BMX3" s="3553"/>
      <c r="BMY3" s="3553"/>
      <c r="BMZ3" s="3553"/>
      <c r="BNA3" s="3553"/>
      <c r="BNB3" s="3581"/>
      <c r="BNC3" s="3553"/>
      <c r="BND3" s="3553"/>
      <c r="BNE3" s="3553"/>
      <c r="BNF3" s="3553"/>
      <c r="BNG3" s="3553"/>
      <c r="BNH3" s="3553"/>
      <c r="BNI3" s="3553"/>
      <c r="BNJ3" s="3553"/>
      <c r="BNK3" s="3553"/>
      <c r="BNL3" s="3553"/>
      <c r="BNM3" s="3553"/>
      <c r="BNN3" s="3553"/>
      <c r="BNO3" s="3553"/>
      <c r="BNP3" s="3553"/>
      <c r="BNQ3" s="3553"/>
      <c r="BNR3" s="3553"/>
      <c r="BNS3" s="3581"/>
      <c r="BNT3" s="3553"/>
      <c r="BNU3" s="3553"/>
      <c r="BNV3" s="3553"/>
      <c r="BNW3" s="3553"/>
      <c r="BNX3" s="3553"/>
      <c r="BNY3" s="3553"/>
      <c r="BNZ3" s="3553"/>
      <c r="BOA3" s="3553"/>
      <c r="BOB3" s="3553"/>
      <c r="BOC3" s="3553"/>
      <c r="BOD3" s="3553"/>
      <c r="BOE3" s="3553"/>
      <c r="BOF3" s="3553"/>
      <c r="BOG3" s="3553"/>
      <c r="BOH3" s="3553"/>
      <c r="BOI3" s="3553"/>
      <c r="BOJ3" s="3581"/>
      <c r="BOK3" s="3553"/>
      <c r="BOL3" s="3553"/>
      <c r="BOM3" s="3553"/>
      <c r="BON3" s="3553"/>
      <c r="BOO3" s="3553"/>
      <c r="BOP3" s="3553"/>
      <c r="BOQ3" s="3553"/>
      <c r="BOR3" s="3553"/>
      <c r="BOS3" s="3553"/>
      <c r="BOT3" s="3553"/>
      <c r="BOU3" s="3553"/>
      <c r="BOV3" s="3553"/>
      <c r="BOW3" s="3553"/>
      <c r="BOX3" s="3553"/>
      <c r="BOY3" s="3553"/>
      <c r="BOZ3" s="3553"/>
      <c r="BPA3" s="3581"/>
      <c r="BPB3" s="3553"/>
      <c r="BPC3" s="3553"/>
      <c r="BPD3" s="3553"/>
      <c r="BPE3" s="3553"/>
      <c r="BPF3" s="3553"/>
      <c r="BPG3" s="3553"/>
      <c r="BPH3" s="3553"/>
      <c r="BPI3" s="3553"/>
      <c r="BPJ3" s="3553"/>
      <c r="BPK3" s="3553"/>
      <c r="BPL3" s="3553"/>
      <c r="BPM3" s="3553"/>
      <c r="BPN3" s="3553"/>
      <c r="BPO3" s="3553"/>
      <c r="BPP3" s="3553"/>
      <c r="BPQ3" s="3553"/>
      <c r="BPR3" s="3581"/>
      <c r="BPS3" s="3553"/>
      <c r="BPT3" s="3553"/>
      <c r="BPU3" s="3553"/>
      <c r="BPV3" s="3553"/>
      <c r="BPW3" s="3553"/>
      <c r="BPX3" s="3553"/>
      <c r="BPY3" s="3553"/>
      <c r="BPZ3" s="3553"/>
      <c r="BQA3" s="3553"/>
      <c r="BQB3" s="3553"/>
      <c r="BQC3" s="3553"/>
      <c r="BQD3" s="3553"/>
      <c r="BQE3" s="3553"/>
      <c r="BQF3" s="3553"/>
      <c r="BQG3" s="3553"/>
      <c r="BQH3" s="3553"/>
      <c r="BQI3" s="3581"/>
      <c r="BQJ3" s="3553"/>
      <c r="BQK3" s="3553"/>
      <c r="BQL3" s="3553"/>
      <c r="BQM3" s="3553"/>
      <c r="BQN3" s="3553"/>
      <c r="BQO3" s="3553"/>
      <c r="BQP3" s="3553"/>
      <c r="BQQ3" s="3553"/>
      <c r="BQR3" s="3553"/>
      <c r="BQS3" s="3553"/>
      <c r="BQT3" s="3553"/>
      <c r="BQU3" s="3553"/>
      <c r="BQV3" s="3553"/>
      <c r="BQW3" s="3553"/>
      <c r="BQX3" s="3553"/>
      <c r="BQY3" s="3553"/>
      <c r="BQZ3" s="3581"/>
      <c r="BRA3" s="3553"/>
      <c r="BRB3" s="3553"/>
      <c r="BRC3" s="3553"/>
      <c r="BRD3" s="3553"/>
      <c r="BRE3" s="3553"/>
      <c r="BRF3" s="3553"/>
      <c r="BRG3" s="3553"/>
      <c r="BRH3" s="3553"/>
      <c r="BRI3" s="3553"/>
      <c r="BRJ3" s="3553"/>
      <c r="BRK3" s="3553"/>
      <c r="BRL3" s="3553"/>
      <c r="BRM3" s="3553"/>
      <c r="BRN3" s="3553"/>
      <c r="BRO3" s="3553"/>
      <c r="BRP3" s="3553"/>
      <c r="BRQ3" s="3581"/>
      <c r="BRR3" s="3553"/>
      <c r="BRS3" s="3553"/>
      <c r="BRT3" s="3553"/>
      <c r="BRU3" s="3553"/>
      <c r="BRV3" s="3553"/>
      <c r="BRW3" s="3553"/>
      <c r="BRX3" s="3553"/>
      <c r="BRY3" s="3553"/>
      <c r="BRZ3" s="3553"/>
      <c r="BSA3" s="3553"/>
      <c r="BSB3" s="3553"/>
      <c r="BSC3" s="3553"/>
      <c r="BSD3" s="3553"/>
      <c r="BSE3" s="3553"/>
      <c r="BSF3" s="3553"/>
      <c r="BSG3" s="3553"/>
      <c r="BSH3" s="3581"/>
      <c r="BSI3" s="3553"/>
      <c r="BSJ3" s="3553"/>
      <c r="BSK3" s="3553"/>
      <c r="BSL3" s="3553"/>
      <c r="BSM3" s="3553"/>
      <c r="BSN3" s="3553"/>
      <c r="BSO3" s="3553"/>
      <c r="BSP3" s="3553"/>
      <c r="BSQ3" s="3553"/>
      <c r="BSR3" s="3553"/>
      <c r="BSS3" s="3553"/>
      <c r="BST3" s="3553"/>
      <c r="BSU3" s="3553"/>
      <c r="BSV3" s="3553"/>
      <c r="BSW3" s="3553"/>
      <c r="BSX3" s="3553"/>
      <c r="BSY3" s="3581"/>
      <c r="BSZ3" s="3553"/>
      <c r="BTA3" s="3553"/>
      <c r="BTB3" s="3553"/>
      <c r="BTC3" s="3553"/>
      <c r="BTD3" s="3553"/>
      <c r="BTE3" s="3553"/>
      <c r="BTF3" s="3553"/>
      <c r="BTG3" s="3553"/>
      <c r="BTH3" s="3553"/>
      <c r="BTI3" s="3553"/>
      <c r="BTJ3" s="3553"/>
      <c r="BTK3" s="3553"/>
      <c r="BTL3" s="3553"/>
      <c r="BTM3" s="3553"/>
      <c r="BTN3" s="3553"/>
      <c r="BTO3" s="3553"/>
      <c r="BTP3" s="3581"/>
      <c r="BTQ3" s="3553"/>
      <c r="BTR3" s="3553"/>
      <c r="BTS3" s="3553"/>
      <c r="BTT3" s="3553"/>
      <c r="BTU3" s="3553"/>
      <c r="BTV3" s="3553"/>
      <c r="BTW3" s="3553"/>
      <c r="BTX3" s="3553"/>
      <c r="BTY3" s="3553"/>
      <c r="BTZ3" s="3553"/>
      <c r="BUA3" s="3553"/>
      <c r="BUB3" s="3553"/>
      <c r="BUC3" s="3553"/>
      <c r="BUD3" s="3553"/>
      <c r="BUE3" s="3553"/>
      <c r="BUF3" s="3553"/>
      <c r="BUG3" s="3581"/>
      <c r="BUH3" s="3553"/>
      <c r="BUI3" s="3553"/>
      <c r="BUJ3" s="3553"/>
      <c r="BUK3" s="3553"/>
      <c r="BUL3" s="3553"/>
      <c r="BUM3" s="3553"/>
      <c r="BUN3" s="3553"/>
      <c r="BUO3" s="3553"/>
      <c r="BUP3" s="3553"/>
      <c r="BUQ3" s="3553"/>
      <c r="BUR3" s="3553"/>
      <c r="BUS3" s="3553"/>
      <c r="BUT3" s="3553"/>
      <c r="BUU3" s="3553"/>
      <c r="BUV3" s="3553"/>
      <c r="BUW3" s="3553"/>
      <c r="BUX3" s="3581"/>
      <c r="BUY3" s="3553"/>
      <c r="BUZ3" s="3553"/>
      <c r="BVA3" s="3553"/>
      <c r="BVB3" s="3553"/>
      <c r="BVC3" s="3553"/>
      <c r="BVD3" s="3553"/>
      <c r="BVE3" s="3553"/>
      <c r="BVF3" s="3553"/>
      <c r="BVG3" s="3553"/>
      <c r="BVH3" s="3553"/>
      <c r="BVI3" s="3553"/>
      <c r="BVJ3" s="3553"/>
      <c r="BVK3" s="3553"/>
      <c r="BVL3" s="3553"/>
      <c r="BVM3" s="3553"/>
      <c r="BVN3" s="3553"/>
      <c r="BVO3" s="3581"/>
      <c r="BVP3" s="3553"/>
      <c r="BVQ3" s="3553"/>
      <c r="BVR3" s="3553"/>
      <c r="BVS3" s="3553"/>
      <c r="BVT3" s="3553"/>
      <c r="BVU3" s="3553"/>
      <c r="BVV3" s="3553"/>
      <c r="BVW3" s="3553"/>
      <c r="BVX3" s="3553"/>
      <c r="BVY3" s="3553"/>
      <c r="BVZ3" s="3553"/>
      <c r="BWA3" s="3553"/>
      <c r="BWB3" s="3553"/>
      <c r="BWC3" s="3553"/>
      <c r="BWD3" s="3553"/>
      <c r="BWE3" s="3553"/>
      <c r="BWF3" s="3581"/>
      <c r="BWG3" s="3553"/>
      <c r="BWH3" s="3553"/>
      <c r="BWI3" s="3553"/>
      <c r="BWJ3" s="3553"/>
      <c r="BWK3" s="3553"/>
      <c r="BWL3" s="3553"/>
      <c r="BWM3" s="3553"/>
      <c r="BWN3" s="3553"/>
      <c r="BWO3" s="3553"/>
      <c r="BWP3" s="3553"/>
      <c r="BWQ3" s="3553"/>
      <c r="BWR3" s="3553"/>
      <c r="BWS3" s="3553"/>
      <c r="BWT3" s="3553"/>
      <c r="BWU3" s="3553"/>
      <c r="BWV3" s="3553"/>
      <c r="BWW3" s="3581"/>
      <c r="BWX3" s="3553"/>
      <c r="BWY3" s="3553"/>
      <c r="BWZ3" s="3553"/>
      <c r="BXA3" s="3553"/>
      <c r="BXB3" s="3553"/>
      <c r="BXC3" s="3553"/>
      <c r="BXD3" s="3553"/>
      <c r="BXE3" s="3553"/>
      <c r="BXF3" s="3553"/>
      <c r="BXG3" s="3553"/>
      <c r="BXH3" s="3553"/>
      <c r="BXI3" s="3553"/>
      <c r="BXJ3" s="3553"/>
      <c r="BXK3" s="3553"/>
      <c r="BXL3" s="3553"/>
      <c r="BXM3" s="3553"/>
      <c r="BXN3" s="3581"/>
      <c r="BXO3" s="3553"/>
      <c r="BXP3" s="3553"/>
      <c r="BXQ3" s="3553"/>
      <c r="BXR3" s="3553"/>
      <c r="BXS3" s="3553"/>
      <c r="BXT3" s="3553"/>
      <c r="BXU3" s="3553"/>
      <c r="BXV3" s="3553"/>
      <c r="BXW3" s="3553"/>
      <c r="BXX3" s="3553"/>
      <c r="BXY3" s="3553"/>
      <c r="BXZ3" s="3553"/>
      <c r="BYA3" s="3553"/>
      <c r="BYB3" s="3553"/>
      <c r="BYC3" s="3553"/>
      <c r="BYD3" s="3553"/>
      <c r="BYE3" s="3581"/>
      <c r="BYF3" s="3553"/>
      <c r="BYG3" s="3553"/>
      <c r="BYH3" s="3553"/>
      <c r="BYI3" s="3553"/>
      <c r="BYJ3" s="3553"/>
      <c r="BYK3" s="3553"/>
      <c r="BYL3" s="3553"/>
      <c r="BYM3" s="3553"/>
      <c r="BYN3" s="3553"/>
      <c r="BYO3" s="3553"/>
      <c r="BYP3" s="3553"/>
      <c r="BYQ3" s="3553"/>
      <c r="BYR3" s="3553"/>
      <c r="BYS3" s="3553"/>
      <c r="BYT3" s="3553"/>
      <c r="BYU3" s="3553"/>
      <c r="BYV3" s="3581"/>
      <c r="BYW3" s="3553"/>
      <c r="BYX3" s="3553"/>
      <c r="BYY3" s="3553"/>
      <c r="BYZ3" s="3553"/>
      <c r="BZA3" s="3553"/>
      <c r="BZB3" s="3553"/>
      <c r="BZC3" s="3553"/>
      <c r="BZD3" s="3553"/>
      <c r="BZE3" s="3553"/>
      <c r="BZF3" s="3553"/>
      <c r="BZG3" s="3553"/>
      <c r="BZH3" s="3553"/>
      <c r="BZI3" s="3553"/>
      <c r="BZJ3" s="3553"/>
      <c r="BZK3" s="3553"/>
      <c r="BZL3" s="3553"/>
      <c r="BZM3" s="3581"/>
      <c r="BZN3" s="3553"/>
      <c r="BZO3" s="3553"/>
      <c r="BZP3" s="3553"/>
      <c r="BZQ3" s="3553"/>
      <c r="BZR3" s="3553"/>
      <c r="BZS3" s="3553"/>
      <c r="BZT3" s="3553"/>
      <c r="BZU3" s="3553"/>
      <c r="BZV3" s="3553"/>
      <c r="BZW3" s="3553"/>
      <c r="BZX3" s="3553"/>
      <c r="BZY3" s="3553"/>
      <c r="BZZ3" s="3553"/>
      <c r="CAA3" s="3553"/>
      <c r="CAB3" s="3553"/>
      <c r="CAC3" s="3553"/>
      <c r="CAD3" s="3581"/>
      <c r="CAE3" s="3553"/>
      <c r="CAF3" s="3553"/>
      <c r="CAG3" s="3553"/>
      <c r="CAH3" s="3553"/>
      <c r="CAI3" s="3553"/>
      <c r="CAJ3" s="3553"/>
      <c r="CAK3" s="3553"/>
      <c r="CAL3" s="3553"/>
      <c r="CAM3" s="3553"/>
      <c r="CAN3" s="3553"/>
      <c r="CAO3" s="3553"/>
      <c r="CAP3" s="3553"/>
      <c r="CAQ3" s="3553"/>
      <c r="CAR3" s="3553"/>
      <c r="CAS3" s="3553"/>
      <c r="CAT3" s="3553"/>
      <c r="CAU3" s="3581"/>
      <c r="CAV3" s="3553"/>
      <c r="CAW3" s="3553"/>
      <c r="CAX3" s="3553"/>
      <c r="CAY3" s="3553"/>
      <c r="CAZ3" s="3553"/>
      <c r="CBA3" s="3553"/>
      <c r="CBB3" s="3553"/>
      <c r="CBC3" s="3553"/>
      <c r="CBD3" s="3553"/>
      <c r="CBE3" s="3553"/>
      <c r="CBF3" s="3553"/>
      <c r="CBG3" s="3553"/>
      <c r="CBH3" s="3553"/>
      <c r="CBI3" s="3553"/>
      <c r="CBJ3" s="3553"/>
      <c r="CBK3" s="3553"/>
      <c r="CBL3" s="3581"/>
      <c r="CBM3" s="3553"/>
      <c r="CBN3" s="3553"/>
      <c r="CBO3" s="3553"/>
      <c r="CBP3" s="3553"/>
      <c r="CBQ3" s="3553"/>
      <c r="CBR3" s="3553"/>
      <c r="CBS3" s="3553"/>
      <c r="CBT3" s="3553"/>
      <c r="CBU3" s="3553"/>
      <c r="CBV3" s="3553"/>
      <c r="CBW3" s="3553"/>
      <c r="CBX3" s="3553"/>
      <c r="CBY3" s="3553"/>
      <c r="CBZ3" s="3553"/>
      <c r="CCA3" s="3553"/>
      <c r="CCB3" s="3553"/>
      <c r="CCC3" s="3581"/>
      <c r="CCD3" s="3553"/>
      <c r="CCE3" s="3553"/>
      <c r="CCF3" s="3553"/>
      <c r="CCG3" s="3553"/>
      <c r="CCH3" s="3553"/>
      <c r="CCI3" s="3553"/>
      <c r="CCJ3" s="3553"/>
      <c r="CCK3" s="3553"/>
      <c r="CCL3" s="3553"/>
      <c r="CCM3" s="3553"/>
      <c r="CCN3" s="3553"/>
      <c r="CCO3" s="3553"/>
      <c r="CCP3" s="3553"/>
      <c r="CCQ3" s="3553"/>
      <c r="CCR3" s="3553"/>
      <c r="CCS3" s="3553"/>
      <c r="CCT3" s="3581"/>
      <c r="CCU3" s="3553"/>
      <c r="CCV3" s="3553"/>
      <c r="CCW3" s="3553"/>
      <c r="CCX3" s="3553"/>
      <c r="CCY3" s="3553"/>
      <c r="CCZ3" s="3553"/>
      <c r="CDA3" s="3553"/>
      <c r="CDB3" s="3553"/>
      <c r="CDC3" s="3553"/>
      <c r="CDD3" s="3553"/>
      <c r="CDE3" s="3553"/>
      <c r="CDF3" s="3553"/>
      <c r="CDG3" s="3553"/>
      <c r="CDH3" s="3553"/>
      <c r="CDI3" s="3553"/>
      <c r="CDJ3" s="3553"/>
      <c r="CDK3" s="3581"/>
      <c r="CDL3" s="3553"/>
      <c r="CDM3" s="3553"/>
      <c r="CDN3" s="3553"/>
      <c r="CDO3" s="3553"/>
      <c r="CDP3" s="3553"/>
      <c r="CDQ3" s="3553"/>
      <c r="CDR3" s="3553"/>
      <c r="CDS3" s="3553"/>
      <c r="CDT3" s="3553"/>
      <c r="CDU3" s="3553"/>
      <c r="CDV3" s="3553"/>
      <c r="CDW3" s="3553"/>
      <c r="CDX3" s="3553"/>
      <c r="CDY3" s="3553"/>
      <c r="CDZ3" s="3553"/>
      <c r="CEA3" s="3553"/>
      <c r="CEB3" s="3581"/>
      <c r="CEC3" s="3553"/>
      <c r="CED3" s="3553"/>
      <c r="CEE3" s="3553"/>
      <c r="CEF3" s="3553"/>
      <c r="CEG3" s="3553"/>
      <c r="CEH3" s="3553"/>
      <c r="CEI3" s="3553"/>
      <c r="CEJ3" s="3553"/>
      <c r="CEK3" s="3553"/>
      <c r="CEL3" s="3553"/>
      <c r="CEM3" s="3553"/>
      <c r="CEN3" s="3553"/>
      <c r="CEO3" s="3553"/>
      <c r="CEP3" s="3553"/>
      <c r="CEQ3" s="3553"/>
      <c r="CER3" s="3553"/>
      <c r="CES3" s="3581"/>
      <c r="CET3" s="3553"/>
      <c r="CEU3" s="3553"/>
      <c r="CEV3" s="3553"/>
      <c r="CEW3" s="3553"/>
      <c r="CEX3" s="3553"/>
      <c r="CEY3" s="3553"/>
      <c r="CEZ3" s="3553"/>
      <c r="CFA3" s="3553"/>
      <c r="CFB3" s="3553"/>
      <c r="CFC3" s="3553"/>
      <c r="CFD3" s="3553"/>
      <c r="CFE3" s="3553"/>
      <c r="CFF3" s="3553"/>
      <c r="CFG3" s="3553"/>
      <c r="CFH3" s="3553"/>
      <c r="CFI3" s="3553"/>
      <c r="CFJ3" s="3581"/>
      <c r="CFK3" s="3553"/>
      <c r="CFL3" s="3553"/>
      <c r="CFM3" s="3553"/>
      <c r="CFN3" s="3553"/>
      <c r="CFO3" s="3553"/>
      <c r="CFP3" s="3553"/>
      <c r="CFQ3" s="3553"/>
      <c r="CFR3" s="3553"/>
      <c r="CFS3" s="3553"/>
      <c r="CFT3" s="3553"/>
      <c r="CFU3" s="3553"/>
      <c r="CFV3" s="3553"/>
      <c r="CFW3" s="3553"/>
      <c r="CFX3" s="3553"/>
      <c r="CFY3" s="3553"/>
      <c r="CFZ3" s="3553"/>
      <c r="CGA3" s="3581"/>
      <c r="CGB3" s="3553"/>
      <c r="CGC3" s="3553"/>
      <c r="CGD3" s="3553"/>
      <c r="CGE3" s="3553"/>
      <c r="CGF3" s="3553"/>
      <c r="CGG3" s="3553"/>
      <c r="CGH3" s="3553"/>
      <c r="CGI3" s="3553"/>
      <c r="CGJ3" s="3553"/>
      <c r="CGK3" s="3553"/>
      <c r="CGL3" s="3553"/>
      <c r="CGM3" s="3553"/>
      <c r="CGN3" s="3553"/>
      <c r="CGO3" s="3553"/>
      <c r="CGP3" s="3553"/>
      <c r="CGQ3" s="3553"/>
      <c r="CGR3" s="3581"/>
      <c r="CGS3" s="3553"/>
      <c r="CGT3" s="3553"/>
      <c r="CGU3" s="3553"/>
      <c r="CGV3" s="3553"/>
      <c r="CGW3" s="3553"/>
      <c r="CGX3" s="3553"/>
      <c r="CGY3" s="3553"/>
      <c r="CGZ3" s="3553"/>
      <c r="CHA3" s="3553"/>
      <c r="CHB3" s="3553"/>
      <c r="CHC3" s="3553"/>
      <c r="CHD3" s="3553"/>
      <c r="CHE3" s="3553"/>
      <c r="CHF3" s="3553"/>
      <c r="CHG3" s="3553"/>
      <c r="CHH3" s="3553"/>
      <c r="CHI3" s="3581"/>
      <c r="CHJ3" s="3553"/>
      <c r="CHK3" s="3553"/>
      <c r="CHL3" s="3553"/>
      <c r="CHM3" s="3553"/>
      <c r="CHN3" s="3553"/>
      <c r="CHO3" s="3553"/>
      <c r="CHP3" s="3553"/>
      <c r="CHQ3" s="3553"/>
      <c r="CHR3" s="3553"/>
      <c r="CHS3" s="3553"/>
      <c r="CHT3" s="3553"/>
      <c r="CHU3" s="3553"/>
      <c r="CHV3" s="3553"/>
      <c r="CHW3" s="3553"/>
      <c r="CHX3" s="3553"/>
      <c r="CHY3" s="3553"/>
      <c r="CHZ3" s="3581"/>
      <c r="CIA3" s="3553"/>
      <c r="CIB3" s="3553"/>
      <c r="CIC3" s="3553"/>
      <c r="CID3" s="3553"/>
      <c r="CIE3" s="3553"/>
      <c r="CIF3" s="3553"/>
      <c r="CIG3" s="3553"/>
      <c r="CIH3" s="3553"/>
      <c r="CII3" s="3553"/>
      <c r="CIJ3" s="3553"/>
      <c r="CIK3" s="3553"/>
      <c r="CIL3" s="3553"/>
      <c r="CIM3" s="3553"/>
      <c r="CIN3" s="3553"/>
      <c r="CIO3" s="3553"/>
      <c r="CIP3" s="3553"/>
      <c r="CIQ3" s="3581"/>
      <c r="CIR3" s="3553"/>
      <c r="CIS3" s="3553"/>
      <c r="CIT3" s="3553"/>
      <c r="CIU3" s="3553"/>
      <c r="CIV3" s="3553"/>
      <c r="CIW3" s="3553"/>
      <c r="CIX3" s="3553"/>
      <c r="CIY3" s="3553"/>
      <c r="CIZ3" s="3553"/>
      <c r="CJA3" s="3553"/>
      <c r="CJB3" s="3553"/>
      <c r="CJC3" s="3553"/>
      <c r="CJD3" s="3553"/>
      <c r="CJE3" s="3553"/>
      <c r="CJF3" s="3553"/>
      <c r="CJG3" s="3553"/>
      <c r="CJH3" s="3581"/>
      <c r="CJI3" s="3553"/>
      <c r="CJJ3" s="3553"/>
      <c r="CJK3" s="3553"/>
      <c r="CJL3" s="3553"/>
      <c r="CJM3" s="3553"/>
      <c r="CJN3" s="3553"/>
      <c r="CJO3" s="3553"/>
      <c r="CJP3" s="3553"/>
      <c r="CJQ3" s="3553"/>
      <c r="CJR3" s="3553"/>
      <c r="CJS3" s="3553"/>
      <c r="CJT3" s="3553"/>
      <c r="CJU3" s="3553"/>
      <c r="CJV3" s="3553"/>
      <c r="CJW3" s="3553"/>
      <c r="CJX3" s="3553"/>
      <c r="CJY3" s="3581"/>
      <c r="CJZ3" s="3553"/>
      <c r="CKA3" s="3553"/>
      <c r="CKB3" s="3553"/>
      <c r="CKC3" s="3553"/>
      <c r="CKD3" s="3553"/>
      <c r="CKE3" s="3553"/>
      <c r="CKF3" s="3553"/>
      <c r="CKG3" s="3553"/>
      <c r="CKH3" s="3553"/>
      <c r="CKI3" s="3553"/>
      <c r="CKJ3" s="3553"/>
      <c r="CKK3" s="3553"/>
      <c r="CKL3" s="3553"/>
      <c r="CKM3" s="3553"/>
      <c r="CKN3" s="3553"/>
      <c r="CKO3" s="3553"/>
      <c r="CKP3" s="3581"/>
      <c r="CKQ3" s="3553"/>
      <c r="CKR3" s="3553"/>
      <c r="CKS3" s="3553"/>
      <c r="CKT3" s="3553"/>
      <c r="CKU3" s="3553"/>
      <c r="CKV3" s="3553"/>
      <c r="CKW3" s="3553"/>
      <c r="CKX3" s="3553"/>
      <c r="CKY3" s="3553"/>
      <c r="CKZ3" s="3553"/>
      <c r="CLA3" s="3553"/>
      <c r="CLB3" s="3553"/>
      <c r="CLC3" s="3553"/>
      <c r="CLD3" s="3553"/>
      <c r="CLE3" s="3553"/>
      <c r="CLF3" s="3553"/>
      <c r="CLG3" s="3581"/>
      <c r="CLH3" s="3553"/>
      <c r="CLI3" s="3553"/>
      <c r="CLJ3" s="3553"/>
      <c r="CLK3" s="3553"/>
      <c r="CLL3" s="3553"/>
      <c r="CLM3" s="3553"/>
      <c r="CLN3" s="3553"/>
      <c r="CLO3" s="3553"/>
      <c r="CLP3" s="3553"/>
      <c r="CLQ3" s="3553"/>
      <c r="CLR3" s="3553"/>
      <c r="CLS3" s="3553"/>
      <c r="CLT3" s="3553"/>
      <c r="CLU3" s="3553"/>
      <c r="CLV3" s="3553"/>
      <c r="CLW3" s="3553"/>
      <c r="CLX3" s="3581"/>
      <c r="CLY3" s="3553"/>
      <c r="CLZ3" s="3553"/>
      <c r="CMA3" s="3553"/>
      <c r="CMB3" s="3553"/>
      <c r="CMC3" s="3553"/>
      <c r="CMD3" s="3553"/>
      <c r="CME3" s="3553"/>
      <c r="CMF3" s="3553"/>
      <c r="CMG3" s="3553"/>
      <c r="CMH3" s="3553"/>
      <c r="CMI3" s="3553"/>
      <c r="CMJ3" s="3553"/>
      <c r="CMK3" s="3553"/>
      <c r="CML3" s="3553"/>
      <c r="CMM3" s="3553"/>
      <c r="CMN3" s="3553"/>
      <c r="CMO3" s="3581"/>
      <c r="CMP3" s="3553"/>
      <c r="CMQ3" s="3553"/>
      <c r="CMR3" s="3553"/>
      <c r="CMS3" s="3553"/>
      <c r="CMT3" s="3553"/>
      <c r="CMU3" s="3553"/>
      <c r="CMV3" s="3553"/>
      <c r="CMW3" s="3553"/>
      <c r="CMX3" s="3553"/>
      <c r="CMY3" s="3553"/>
      <c r="CMZ3" s="3553"/>
      <c r="CNA3" s="3553"/>
      <c r="CNB3" s="3553"/>
      <c r="CNC3" s="3553"/>
      <c r="CND3" s="3553"/>
      <c r="CNE3" s="3553"/>
      <c r="CNF3" s="3581"/>
      <c r="CNG3" s="3553"/>
      <c r="CNH3" s="3553"/>
      <c r="CNI3" s="3553"/>
      <c r="CNJ3" s="3553"/>
      <c r="CNK3" s="3553"/>
      <c r="CNL3" s="3553"/>
      <c r="CNM3" s="3553"/>
      <c r="CNN3" s="3553"/>
      <c r="CNO3" s="3553"/>
      <c r="CNP3" s="3553"/>
      <c r="CNQ3" s="3553"/>
      <c r="CNR3" s="3553"/>
      <c r="CNS3" s="3553"/>
      <c r="CNT3" s="3553"/>
      <c r="CNU3" s="3553"/>
      <c r="CNV3" s="3553"/>
      <c r="CNW3" s="3581"/>
      <c r="CNX3" s="3553"/>
      <c r="CNY3" s="3553"/>
      <c r="CNZ3" s="3553"/>
      <c r="COA3" s="3553"/>
      <c r="COB3" s="3553"/>
      <c r="COC3" s="3553"/>
      <c r="COD3" s="3553"/>
      <c r="COE3" s="3553"/>
      <c r="COF3" s="3553"/>
      <c r="COG3" s="3553"/>
      <c r="COH3" s="3553"/>
      <c r="COI3" s="3553"/>
      <c r="COJ3" s="3553"/>
      <c r="COK3" s="3553"/>
      <c r="COL3" s="3553"/>
      <c r="COM3" s="3553"/>
      <c r="CON3" s="3581"/>
      <c r="COO3" s="3553"/>
      <c r="COP3" s="3553"/>
      <c r="COQ3" s="3553"/>
      <c r="COR3" s="3553"/>
      <c r="COS3" s="3553"/>
      <c r="COT3" s="3553"/>
      <c r="COU3" s="3553"/>
      <c r="COV3" s="3553"/>
      <c r="COW3" s="3553"/>
      <c r="COX3" s="3553"/>
      <c r="COY3" s="3553"/>
      <c r="COZ3" s="3553"/>
      <c r="CPA3" s="3553"/>
      <c r="CPB3" s="3553"/>
      <c r="CPC3" s="3553"/>
      <c r="CPD3" s="3553"/>
      <c r="CPE3" s="3581"/>
      <c r="CPF3" s="3553"/>
      <c r="CPG3" s="3553"/>
      <c r="CPH3" s="3553"/>
      <c r="CPI3" s="3553"/>
      <c r="CPJ3" s="3553"/>
      <c r="CPK3" s="3553"/>
      <c r="CPL3" s="3553"/>
      <c r="CPM3" s="3553"/>
      <c r="CPN3" s="3553"/>
      <c r="CPO3" s="3553"/>
      <c r="CPP3" s="3553"/>
      <c r="CPQ3" s="3553"/>
      <c r="CPR3" s="3553"/>
      <c r="CPS3" s="3553"/>
      <c r="CPT3" s="3553"/>
      <c r="CPU3" s="3553"/>
      <c r="CPV3" s="3581"/>
      <c r="CPW3" s="3553"/>
      <c r="CPX3" s="3553"/>
      <c r="CPY3" s="3553"/>
      <c r="CPZ3" s="3553"/>
      <c r="CQA3" s="3553"/>
      <c r="CQB3" s="3553"/>
      <c r="CQC3" s="3553"/>
      <c r="CQD3" s="3553"/>
      <c r="CQE3" s="3553"/>
      <c r="CQF3" s="3553"/>
      <c r="CQG3" s="3553"/>
      <c r="CQH3" s="3553"/>
      <c r="CQI3" s="3553"/>
      <c r="CQJ3" s="3553"/>
      <c r="CQK3" s="3553"/>
      <c r="CQL3" s="3553"/>
      <c r="CQM3" s="3581"/>
      <c r="CQN3" s="3553"/>
      <c r="CQO3" s="3553"/>
      <c r="CQP3" s="3553"/>
      <c r="CQQ3" s="3553"/>
      <c r="CQR3" s="3553"/>
      <c r="CQS3" s="3553"/>
      <c r="CQT3" s="3553"/>
      <c r="CQU3" s="3553"/>
      <c r="CQV3" s="3553"/>
      <c r="CQW3" s="3553"/>
      <c r="CQX3" s="3553"/>
      <c r="CQY3" s="3553"/>
      <c r="CQZ3" s="3553"/>
      <c r="CRA3" s="3553"/>
      <c r="CRB3" s="3553"/>
      <c r="CRC3" s="3553"/>
      <c r="CRD3" s="3581"/>
      <c r="CRE3" s="3553"/>
      <c r="CRF3" s="3553"/>
      <c r="CRG3" s="3553"/>
      <c r="CRH3" s="3553"/>
      <c r="CRI3" s="3553"/>
      <c r="CRJ3" s="3553"/>
      <c r="CRK3" s="3553"/>
      <c r="CRL3" s="3553"/>
      <c r="CRM3" s="3553"/>
      <c r="CRN3" s="3553"/>
      <c r="CRO3" s="3553"/>
      <c r="CRP3" s="3553"/>
      <c r="CRQ3" s="3553"/>
      <c r="CRR3" s="3553"/>
      <c r="CRS3" s="3553"/>
      <c r="CRT3" s="3553"/>
      <c r="CRU3" s="3581"/>
      <c r="CRV3" s="3553"/>
      <c r="CRW3" s="3553"/>
      <c r="CRX3" s="3553"/>
      <c r="CRY3" s="3553"/>
      <c r="CRZ3" s="3553"/>
      <c r="CSA3" s="3553"/>
      <c r="CSB3" s="3553"/>
      <c r="CSC3" s="3553"/>
      <c r="CSD3" s="3553"/>
      <c r="CSE3" s="3553"/>
      <c r="CSF3" s="3553"/>
      <c r="CSG3" s="3553"/>
      <c r="CSH3" s="3553"/>
      <c r="CSI3" s="3553"/>
      <c r="CSJ3" s="3553"/>
      <c r="CSK3" s="3553"/>
      <c r="CSL3" s="3581"/>
      <c r="CSM3" s="3553"/>
      <c r="CSN3" s="3553"/>
      <c r="CSO3" s="3553"/>
      <c r="CSP3" s="3553"/>
      <c r="CSQ3" s="3553"/>
      <c r="CSR3" s="3553"/>
      <c r="CSS3" s="3553"/>
      <c r="CST3" s="3553"/>
      <c r="CSU3" s="3553"/>
      <c r="CSV3" s="3553"/>
      <c r="CSW3" s="3553"/>
      <c r="CSX3" s="3553"/>
      <c r="CSY3" s="3553"/>
      <c r="CSZ3" s="3553"/>
      <c r="CTA3" s="3553"/>
      <c r="CTB3" s="3553"/>
      <c r="CTC3" s="3581"/>
      <c r="CTD3" s="3553"/>
      <c r="CTE3" s="3553"/>
      <c r="CTF3" s="3553"/>
      <c r="CTG3" s="3553"/>
      <c r="CTH3" s="3553"/>
      <c r="CTI3" s="3553"/>
      <c r="CTJ3" s="3553"/>
      <c r="CTK3" s="3553"/>
      <c r="CTL3" s="3553"/>
      <c r="CTM3" s="3553"/>
      <c r="CTN3" s="3553"/>
      <c r="CTO3" s="3553"/>
      <c r="CTP3" s="3553"/>
      <c r="CTQ3" s="3553"/>
      <c r="CTR3" s="3553"/>
      <c r="CTS3" s="3553"/>
      <c r="CTT3" s="3581"/>
      <c r="CTU3" s="3553"/>
      <c r="CTV3" s="3553"/>
      <c r="CTW3" s="3553"/>
      <c r="CTX3" s="3553"/>
      <c r="CTY3" s="3553"/>
      <c r="CTZ3" s="3553"/>
      <c r="CUA3" s="3553"/>
      <c r="CUB3" s="3553"/>
      <c r="CUC3" s="3553"/>
      <c r="CUD3" s="3553"/>
      <c r="CUE3" s="3553"/>
      <c r="CUF3" s="3553"/>
      <c r="CUG3" s="3553"/>
      <c r="CUH3" s="3553"/>
      <c r="CUI3" s="3553"/>
      <c r="CUJ3" s="3553"/>
      <c r="CUK3" s="3581"/>
      <c r="CUL3" s="3553"/>
      <c r="CUM3" s="3553"/>
      <c r="CUN3" s="3553"/>
      <c r="CUO3" s="3553"/>
      <c r="CUP3" s="3553"/>
      <c r="CUQ3" s="3553"/>
      <c r="CUR3" s="3553"/>
      <c r="CUS3" s="3553"/>
      <c r="CUT3" s="3553"/>
      <c r="CUU3" s="3553"/>
      <c r="CUV3" s="3553"/>
      <c r="CUW3" s="3553"/>
      <c r="CUX3" s="3553"/>
      <c r="CUY3" s="3553"/>
      <c r="CUZ3" s="3553"/>
      <c r="CVA3" s="3553"/>
      <c r="CVB3" s="3581"/>
      <c r="CVC3" s="3553"/>
      <c r="CVD3" s="3553"/>
      <c r="CVE3" s="3553"/>
      <c r="CVF3" s="3553"/>
      <c r="CVG3" s="3553"/>
      <c r="CVH3" s="3553"/>
      <c r="CVI3" s="3553"/>
      <c r="CVJ3" s="3553"/>
      <c r="CVK3" s="3553"/>
      <c r="CVL3" s="3553"/>
      <c r="CVM3" s="3553"/>
      <c r="CVN3" s="3553"/>
      <c r="CVO3" s="3553"/>
      <c r="CVP3" s="3553"/>
      <c r="CVQ3" s="3553"/>
      <c r="CVR3" s="3553"/>
      <c r="CVS3" s="3581"/>
      <c r="CVT3" s="3553"/>
      <c r="CVU3" s="3553"/>
      <c r="CVV3" s="3553"/>
      <c r="CVW3" s="3553"/>
      <c r="CVX3" s="3553"/>
      <c r="CVY3" s="3553"/>
      <c r="CVZ3" s="3553"/>
      <c r="CWA3" s="3553"/>
      <c r="CWB3" s="3553"/>
      <c r="CWC3" s="3553"/>
      <c r="CWD3" s="3553"/>
      <c r="CWE3" s="3553"/>
      <c r="CWF3" s="3553"/>
      <c r="CWG3" s="3553"/>
      <c r="CWH3" s="3553"/>
      <c r="CWI3" s="3553"/>
      <c r="CWJ3" s="3581"/>
      <c r="CWK3" s="3553"/>
      <c r="CWL3" s="3553"/>
      <c r="CWM3" s="3553"/>
      <c r="CWN3" s="3553"/>
      <c r="CWO3" s="3553"/>
      <c r="CWP3" s="3553"/>
      <c r="CWQ3" s="3553"/>
      <c r="CWR3" s="3553"/>
      <c r="CWS3" s="3553"/>
      <c r="CWT3" s="3553"/>
      <c r="CWU3" s="3553"/>
      <c r="CWV3" s="3553"/>
      <c r="CWW3" s="3553"/>
      <c r="CWX3" s="3553"/>
      <c r="CWY3" s="3553"/>
      <c r="CWZ3" s="3553"/>
      <c r="CXA3" s="3581"/>
      <c r="CXB3" s="3553"/>
      <c r="CXC3" s="3553"/>
      <c r="CXD3" s="3553"/>
      <c r="CXE3" s="3553"/>
      <c r="CXF3" s="3553"/>
      <c r="CXG3" s="3553"/>
      <c r="CXH3" s="3553"/>
      <c r="CXI3" s="3553"/>
      <c r="CXJ3" s="3553"/>
      <c r="CXK3" s="3553"/>
      <c r="CXL3" s="3553"/>
      <c r="CXM3" s="3553"/>
      <c r="CXN3" s="3553"/>
      <c r="CXO3" s="3553"/>
      <c r="CXP3" s="3553"/>
      <c r="CXQ3" s="3553"/>
      <c r="CXR3" s="3581"/>
      <c r="CXS3" s="3553"/>
      <c r="CXT3" s="3553"/>
      <c r="CXU3" s="3553"/>
      <c r="CXV3" s="3553"/>
      <c r="CXW3" s="3553"/>
      <c r="CXX3" s="3553"/>
      <c r="CXY3" s="3553"/>
      <c r="CXZ3" s="3553"/>
      <c r="CYA3" s="3553"/>
      <c r="CYB3" s="3553"/>
      <c r="CYC3" s="3553"/>
      <c r="CYD3" s="3553"/>
      <c r="CYE3" s="3553"/>
      <c r="CYF3" s="3553"/>
      <c r="CYG3" s="3553"/>
      <c r="CYH3" s="3553"/>
      <c r="CYI3" s="3581"/>
      <c r="CYJ3" s="3553"/>
      <c r="CYK3" s="3553"/>
      <c r="CYL3" s="3553"/>
      <c r="CYM3" s="3553"/>
      <c r="CYN3" s="3553"/>
      <c r="CYO3" s="3553"/>
      <c r="CYP3" s="3553"/>
      <c r="CYQ3" s="3553"/>
      <c r="CYR3" s="3553"/>
      <c r="CYS3" s="3553"/>
      <c r="CYT3" s="3553"/>
      <c r="CYU3" s="3553"/>
      <c r="CYV3" s="3553"/>
      <c r="CYW3" s="3553"/>
      <c r="CYX3" s="3553"/>
      <c r="CYY3" s="3553"/>
      <c r="CYZ3" s="3581"/>
      <c r="CZA3" s="3553"/>
      <c r="CZB3" s="3553"/>
      <c r="CZC3" s="3553"/>
      <c r="CZD3" s="3553"/>
      <c r="CZE3" s="3553"/>
      <c r="CZF3" s="3553"/>
      <c r="CZG3" s="3553"/>
      <c r="CZH3" s="3553"/>
      <c r="CZI3" s="3553"/>
      <c r="CZJ3" s="3553"/>
      <c r="CZK3" s="3553"/>
      <c r="CZL3" s="3553"/>
      <c r="CZM3" s="3553"/>
      <c r="CZN3" s="3553"/>
      <c r="CZO3" s="3553"/>
      <c r="CZP3" s="3553"/>
      <c r="CZQ3" s="3581"/>
      <c r="CZR3" s="3553"/>
      <c r="CZS3" s="3553"/>
      <c r="CZT3" s="3553"/>
      <c r="CZU3" s="3553"/>
      <c r="CZV3" s="3553"/>
      <c r="CZW3" s="3553"/>
      <c r="CZX3" s="3553"/>
      <c r="CZY3" s="3553"/>
      <c r="CZZ3" s="3553"/>
      <c r="DAA3" s="3553"/>
      <c r="DAB3" s="3553"/>
      <c r="DAC3" s="3553"/>
      <c r="DAD3" s="3553"/>
      <c r="DAE3" s="3553"/>
      <c r="DAF3" s="3553"/>
      <c r="DAG3" s="3553"/>
      <c r="DAH3" s="3581"/>
      <c r="DAI3" s="3553"/>
      <c r="DAJ3" s="3553"/>
      <c r="DAK3" s="3553"/>
      <c r="DAL3" s="3553"/>
      <c r="DAM3" s="3553"/>
      <c r="DAN3" s="3553"/>
      <c r="DAO3" s="3553"/>
      <c r="DAP3" s="3553"/>
      <c r="DAQ3" s="3553"/>
      <c r="DAR3" s="3553"/>
      <c r="DAS3" s="3553"/>
      <c r="DAT3" s="3553"/>
      <c r="DAU3" s="3553"/>
      <c r="DAV3" s="3553"/>
      <c r="DAW3" s="3553"/>
      <c r="DAX3" s="3553"/>
      <c r="DAY3" s="3581"/>
      <c r="DAZ3" s="3553"/>
      <c r="DBA3" s="3553"/>
      <c r="DBB3" s="3553"/>
      <c r="DBC3" s="3553"/>
      <c r="DBD3" s="3553"/>
      <c r="DBE3" s="3553"/>
      <c r="DBF3" s="3553"/>
      <c r="DBG3" s="3553"/>
      <c r="DBH3" s="3553"/>
      <c r="DBI3" s="3553"/>
      <c r="DBJ3" s="3553"/>
      <c r="DBK3" s="3553"/>
      <c r="DBL3" s="3553"/>
      <c r="DBM3" s="3553"/>
      <c r="DBN3" s="3553"/>
      <c r="DBO3" s="3553"/>
      <c r="DBP3" s="3581"/>
      <c r="DBQ3" s="3553"/>
      <c r="DBR3" s="3553"/>
      <c r="DBS3" s="3553"/>
      <c r="DBT3" s="3553"/>
      <c r="DBU3" s="3553"/>
      <c r="DBV3" s="3553"/>
      <c r="DBW3" s="3553"/>
      <c r="DBX3" s="3553"/>
      <c r="DBY3" s="3553"/>
      <c r="DBZ3" s="3553"/>
      <c r="DCA3" s="3553"/>
      <c r="DCB3" s="3553"/>
      <c r="DCC3" s="3553"/>
      <c r="DCD3" s="3553"/>
      <c r="DCE3" s="3553"/>
      <c r="DCF3" s="3553"/>
      <c r="DCG3" s="3581"/>
      <c r="DCH3" s="3553"/>
      <c r="DCI3" s="3553"/>
      <c r="DCJ3" s="3553"/>
      <c r="DCK3" s="3553"/>
      <c r="DCL3" s="3553"/>
      <c r="DCM3" s="3553"/>
      <c r="DCN3" s="3553"/>
      <c r="DCO3" s="3553"/>
      <c r="DCP3" s="3553"/>
      <c r="DCQ3" s="3553"/>
      <c r="DCR3" s="3553"/>
      <c r="DCS3" s="3553"/>
      <c r="DCT3" s="3553"/>
      <c r="DCU3" s="3553"/>
      <c r="DCV3" s="3553"/>
      <c r="DCW3" s="3553"/>
      <c r="DCX3" s="3581"/>
      <c r="DCY3" s="3553"/>
      <c r="DCZ3" s="3553"/>
      <c r="DDA3" s="3553"/>
      <c r="DDB3" s="3553"/>
      <c r="DDC3" s="3553"/>
      <c r="DDD3" s="3553"/>
      <c r="DDE3" s="3553"/>
      <c r="DDF3" s="3553"/>
      <c r="DDG3" s="3553"/>
      <c r="DDH3" s="3553"/>
      <c r="DDI3" s="3553"/>
      <c r="DDJ3" s="3553"/>
      <c r="DDK3" s="3553"/>
      <c r="DDL3" s="3553"/>
      <c r="DDM3" s="3553"/>
      <c r="DDN3" s="3553"/>
      <c r="DDO3" s="3581"/>
      <c r="DDP3" s="3553"/>
      <c r="DDQ3" s="3553"/>
      <c r="DDR3" s="3553"/>
      <c r="DDS3" s="3553"/>
      <c r="DDT3" s="3553"/>
      <c r="DDU3" s="3553"/>
      <c r="DDV3" s="3553"/>
      <c r="DDW3" s="3553"/>
      <c r="DDX3" s="3553"/>
      <c r="DDY3" s="3553"/>
      <c r="DDZ3" s="3553"/>
      <c r="DEA3" s="3553"/>
      <c r="DEB3" s="3553"/>
      <c r="DEC3" s="3553"/>
      <c r="DED3" s="3553"/>
      <c r="DEE3" s="3553"/>
      <c r="DEF3" s="3581"/>
      <c r="DEG3" s="3553"/>
      <c r="DEH3" s="3553"/>
      <c r="DEI3" s="3553"/>
      <c r="DEJ3" s="3553"/>
      <c r="DEK3" s="3553"/>
      <c r="DEL3" s="3553"/>
      <c r="DEM3" s="3553"/>
      <c r="DEN3" s="3553"/>
      <c r="DEO3" s="3553"/>
      <c r="DEP3" s="3553"/>
      <c r="DEQ3" s="3553"/>
      <c r="DER3" s="3553"/>
      <c r="DES3" s="3553"/>
      <c r="DET3" s="3553"/>
      <c r="DEU3" s="3553"/>
      <c r="DEV3" s="3553"/>
      <c r="DEW3" s="3581"/>
      <c r="DEX3" s="3553"/>
      <c r="DEY3" s="3553"/>
      <c r="DEZ3" s="3553"/>
      <c r="DFA3" s="3553"/>
      <c r="DFB3" s="3553"/>
      <c r="DFC3" s="3553"/>
      <c r="DFD3" s="3553"/>
      <c r="DFE3" s="3553"/>
      <c r="DFF3" s="3553"/>
      <c r="DFG3" s="3553"/>
      <c r="DFH3" s="3553"/>
      <c r="DFI3" s="3553"/>
      <c r="DFJ3" s="3553"/>
      <c r="DFK3" s="3553"/>
      <c r="DFL3" s="3553"/>
      <c r="DFM3" s="3553"/>
      <c r="DFN3" s="3581"/>
      <c r="DFO3" s="3553"/>
      <c r="DFP3" s="3553"/>
      <c r="DFQ3" s="3553"/>
      <c r="DFR3" s="3553"/>
      <c r="DFS3" s="3553"/>
      <c r="DFT3" s="3553"/>
      <c r="DFU3" s="3553"/>
      <c r="DFV3" s="3553"/>
      <c r="DFW3" s="3553"/>
      <c r="DFX3" s="3553"/>
      <c r="DFY3" s="3553"/>
      <c r="DFZ3" s="3553"/>
      <c r="DGA3" s="3553"/>
      <c r="DGB3" s="3553"/>
      <c r="DGC3" s="3553"/>
      <c r="DGD3" s="3553"/>
      <c r="DGE3" s="3581"/>
      <c r="DGF3" s="3553"/>
      <c r="DGG3" s="3553"/>
      <c r="DGH3" s="3553"/>
      <c r="DGI3" s="3553"/>
      <c r="DGJ3" s="3553"/>
      <c r="DGK3" s="3553"/>
      <c r="DGL3" s="3553"/>
      <c r="DGM3" s="3553"/>
      <c r="DGN3" s="3553"/>
      <c r="DGO3" s="3553"/>
      <c r="DGP3" s="3553"/>
      <c r="DGQ3" s="3553"/>
      <c r="DGR3" s="3553"/>
      <c r="DGS3" s="3553"/>
      <c r="DGT3" s="3553"/>
      <c r="DGU3" s="3553"/>
      <c r="DGV3" s="3581"/>
      <c r="DGW3" s="3553"/>
      <c r="DGX3" s="3553"/>
      <c r="DGY3" s="3553"/>
      <c r="DGZ3" s="3553"/>
      <c r="DHA3" s="3553"/>
      <c r="DHB3" s="3553"/>
      <c r="DHC3" s="3553"/>
      <c r="DHD3" s="3553"/>
      <c r="DHE3" s="3553"/>
      <c r="DHF3" s="3553"/>
      <c r="DHG3" s="3553"/>
      <c r="DHH3" s="3553"/>
      <c r="DHI3" s="3553"/>
      <c r="DHJ3" s="3553"/>
      <c r="DHK3" s="3553"/>
      <c r="DHL3" s="3553"/>
      <c r="DHM3" s="3581"/>
      <c r="DHN3" s="3553"/>
      <c r="DHO3" s="3553"/>
      <c r="DHP3" s="3553"/>
      <c r="DHQ3" s="3553"/>
      <c r="DHR3" s="3553"/>
      <c r="DHS3" s="3553"/>
      <c r="DHT3" s="3553"/>
      <c r="DHU3" s="3553"/>
      <c r="DHV3" s="3553"/>
      <c r="DHW3" s="3553"/>
      <c r="DHX3" s="3553"/>
      <c r="DHY3" s="3553"/>
      <c r="DHZ3" s="3553"/>
      <c r="DIA3" s="3553"/>
      <c r="DIB3" s="3553"/>
      <c r="DIC3" s="3553"/>
      <c r="DID3" s="3581"/>
      <c r="DIE3" s="3553"/>
      <c r="DIF3" s="3553"/>
      <c r="DIG3" s="3553"/>
      <c r="DIH3" s="3553"/>
      <c r="DII3" s="3553"/>
      <c r="DIJ3" s="3553"/>
      <c r="DIK3" s="3553"/>
      <c r="DIL3" s="3553"/>
      <c r="DIM3" s="3553"/>
      <c r="DIN3" s="3553"/>
      <c r="DIO3" s="3553"/>
      <c r="DIP3" s="3553"/>
      <c r="DIQ3" s="3553"/>
      <c r="DIR3" s="3553"/>
      <c r="DIS3" s="3553"/>
      <c r="DIT3" s="3553"/>
      <c r="DIU3" s="3581"/>
      <c r="DIV3" s="3553"/>
      <c r="DIW3" s="3553"/>
      <c r="DIX3" s="3553"/>
      <c r="DIY3" s="3553"/>
      <c r="DIZ3" s="3553"/>
      <c r="DJA3" s="3553"/>
      <c r="DJB3" s="3553"/>
      <c r="DJC3" s="3553"/>
      <c r="DJD3" s="3553"/>
      <c r="DJE3" s="3553"/>
      <c r="DJF3" s="3553"/>
      <c r="DJG3" s="3553"/>
      <c r="DJH3" s="3553"/>
      <c r="DJI3" s="3553"/>
      <c r="DJJ3" s="3553"/>
      <c r="DJK3" s="3553"/>
      <c r="DJL3" s="3581"/>
      <c r="DJM3" s="3553"/>
      <c r="DJN3" s="3553"/>
      <c r="DJO3" s="3553"/>
      <c r="DJP3" s="3553"/>
      <c r="DJQ3" s="3553"/>
      <c r="DJR3" s="3553"/>
      <c r="DJS3" s="3553"/>
      <c r="DJT3" s="3553"/>
      <c r="DJU3" s="3553"/>
      <c r="DJV3" s="3553"/>
      <c r="DJW3" s="3553"/>
      <c r="DJX3" s="3553"/>
      <c r="DJY3" s="3553"/>
      <c r="DJZ3" s="3553"/>
      <c r="DKA3" s="3553"/>
      <c r="DKB3" s="3553"/>
      <c r="DKC3" s="3581"/>
      <c r="DKD3" s="3553"/>
      <c r="DKE3" s="3553"/>
      <c r="DKF3" s="3553"/>
      <c r="DKG3" s="3553"/>
      <c r="DKH3" s="3553"/>
      <c r="DKI3" s="3553"/>
      <c r="DKJ3" s="3553"/>
      <c r="DKK3" s="3553"/>
      <c r="DKL3" s="3553"/>
      <c r="DKM3" s="3553"/>
      <c r="DKN3" s="3553"/>
      <c r="DKO3" s="3553"/>
      <c r="DKP3" s="3553"/>
      <c r="DKQ3" s="3553"/>
      <c r="DKR3" s="3553"/>
      <c r="DKS3" s="3553"/>
      <c r="DKT3" s="3581"/>
      <c r="DKU3" s="3553"/>
      <c r="DKV3" s="3553"/>
      <c r="DKW3" s="3553"/>
      <c r="DKX3" s="3553"/>
      <c r="DKY3" s="3553"/>
      <c r="DKZ3" s="3553"/>
      <c r="DLA3" s="3553"/>
      <c r="DLB3" s="3553"/>
      <c r="DLC3" s="3553"/>
      <c r="DLD3" s="3553"/>
      <c r="DLE3" s="3553"/>
      <c r="DLF3" s="3553"/>
      <c r="DLG3" s="3553"/>
      <c r="DLH3" s="3553"/>
      <c r="DLI3" s="3553"/>
      <c r="DLJ3" s="3553"/>
      <c r="DLK3" s="3581"/>
      <c r="DLL3" s="3553"/>
      <c r="DLM3" s="3553"/>
      <c r="DLN3" s="3553"/>
      <c r="DLO3" s="3553"/>
      <c r="DLP3" s="3553"/>
      <c r="DLQ3" s="3553"/>
      <c r="DLR3" s="3553"/>
      <c r="DLS3" s="3553"/>
      <c r="DLT3" s="3553"/>
      <c r="DLU3" s="3553"/>
      <c r="DLV3" s="3553"/>
      <c r="DLW3" s="3553"/>
      <c r="DLX3" s="3553"/>
      <c r="DLY3" s="3553"/>
      <c r="DLZ3" s="3553"/>
      <c r="DMA3" s="3553"/>
      <c r="DMB3" s="3581"/>
      <c r="DMC3" s="3553"/>
      <c r="DMD3" s="3553"/>
      <c r="DME3" s="3553"/>
      <c r="DMF3" s="3553"/>
      <c r="DMG3" s="3553"/>
      <c r="DMH3" s="3553"/>
      <c r="DMI3" s="3553"/>
      <c r="DMJ3" s="3553"/>
      <c r="DMK3" s="3553"/>
      <c r="DML3" s="3553"/>
      <c r="DMM3" s="3553"/>
      <c r="DMN3" s="3553"/>
      <c r="DMO3" s="3553"/>
      <c r="DMP3" s="3553"/>
      <c r="DMQ3" s="3553"/>
      <c r="DMR3" s="3553"/>
      <c r="DMS3" s="3581"/>
      <c r="DMT3" s="3553"/>
      <c r="DMU3" s="3553"/>
      <c r="DMV3" s="3553"/>
      <c r="DMW3" s="3553"/>
      <c r="DMX3" s="3553"/>
      <c r="DMY3" s="3553"/>
      <c r="DMZ3" s="3553"/>
      <c r="DNA3" s="3553"/>
      <c r="DNB3" s="3553"/>
      <c r="DNC3" s="3553"/>
      <c r="DND3" s="3553"/>
      <c r="DNE3" s="3553"/>
      <c r="DNF3" s="3553"/>
      <c r="DNG3" s="3553"/>
      <c r="DNH3" s="3553"/>
      <c r="DNI3" s="3553"/>
      <c r="DNJ3" s="3581"/>
      <c r="DNK3" s="3553"/>
      <c r="DNL3" s="3553"/>
      <c r="DNM3" s="3553"/>
      <c r="DNN3" s="3553"/>
      <c r="DNO3" s="3553"/>
      <c r="DNP3" s="3553"/>
      <c r="DNQ3" s="3553"/>
      <c r="DNR3" s="3553"/>
      <c r="DNS3" s="3553"/>
      <c r="DNT3" s="3553"/>
      <c r="DNU3" s="3553"/>
      <c r="DNV3" s="3553"/>
      <c r="DNW3" s="3553"/>
      <c r="DNX3" s="3553"/>
      <c r="DNY3" s="3553"/>
      <c r="DNZ3" s="3553"/>
      <c r="DOA3" s="3581"/>
      <c r="DOB3" s="3553"/>
      <c r="DOC3" s="3553"/>
      <c r="DOD3" s="3553"/>
      <c r="DOE3" s="3553"/>
      <c r="DOF3" s="3553"/>
      <c r="DOG3" s="3553"/>
      <c r="DOH3" s="3553"/>
      <c r="DOI3" s="3553"/>
      <c r="DOJ3" s="3553"/>
      <c r="DOK3" s="3553"/>
      <c r="DOL3" s="3553"/>
      <c r="DOM3" s="3553"/>
      <c r="DON3" s="3553"/>
      <c r="DOO3" s="3553"/>
      <c r="DOP3" s="3553"/>
      <c r="DOQ3" s="3553"/>
      <c r="DOR3" s="3581"/>
      <c r="DOS3" s="3553"/>
      <c r="DOT3" s="3553"/>
      <c r="DOU3" s="3553"/>
      <c r="DOV3" s="3553"/>
      <c r="DOW3" s="3553"/>
      <c r="DOX3" s="3553"/>
      <c r="DOY3" s="3553"/>
      <c r="DOZ3" s="3553"/>
      <c r="DPA3" s="3553"/>
      <c r="DPB3" s="3553"/>
      <c r="DPC3" s="3553"/>
      <c r="DPD3" s="3553"/>
      <c r="DPE3" s="3553"/>
      <c r="DPF3" s="3553"/>
      <c r="DPG3" s="3553"/>
      <c r="DPH3" s="3553"/>
      <c r="DPI3" s="3581"/>
      <c r="DPJ3" s="3553"/>
      <c r="DPK3" s="3553"/>
      <c r="DPL3" s="3553"/>
      <c r="DPM3" s="3553"/>
      <c r="DPN3" s="3553"/>
      <c r="DPO3" s="3553"/>
      <c r="DPP3" s="3553"/>
      <c r="DPQ3" s="3553"/>
      <c r="DPR3" s="3553"/>
      <c r="DPS3" s="3553"/>
      <c r="DPT3" s="3553"/>
      <c r="DPU3" s="3553"/>
      <c r="DPV3" s="3553"/>
      <c r="DPW3" s="3553"/>
      <c r="DPX3" s="3553"/>
      <c r="DPY3" s="3553"/>
      <c r="DPZ3" s="3581"/>
      <c r="DQA3" s="3553"/>
      <c r="DQB3" s="3553"/>
      <c r="DQC3" s="3553"/>
      <c r="DQD3" s="3553"/>
      <c r="DQE3" s="3553"/>
      <c r="DQF3" s="3553"/>
      <c r="DQG3" s="3553"/>
      <c r="DQH3" s="3553"/>
      <c r="DQI3" s="3553"/>
      <c r="DQJ3" s="3553"/>
      <c r="DQK3" s="3553"/>
      <c r="DQL3" s="3553"/>
      <c r="DQM3" s="3553"/>
      <c r="DQN3" s="3553"/>
      <c r="DQO3" s="3553"/>
      <c r="DQP3" s="3553"/>
      <c r="DQQ3" s="3581"/>
      <c r="DQR3" s="3553"/>
      <c r="DQS3" s="3553"/>
      <c r="DQT3" s="3553"/>
      <c r="DQU3" s="3553"/>
      <c r="DQV3" s="3553"/>
      <c r="DQW3" s="3553"/>
      <c r="DQX3" s="3553"/>
      <c r="DQY3" s="3553"/>
      <c r="DQZ3" s="3553"/>
      <c r="DRA3" s="3553"/>
      <c r="DRB3" s="3553"/>
      <c r="DRC3" s="3553"/>
      <c r="DRD3" s="3553"/>
      <c r="DRE3" s="3553"/>
      <c r="DRF3" s="3553"/>
      <c r="DRG3" s="3553"/>
      <c r="DRH3" s="3581"/>
      <c r="DRI3" s="3553"/>
      <c r="DRJ3" s="3553"/>
      <c r="DRK3" s="3553"/>
      <c r="DRL3" s="3553"/>
      <c r="DRM3" s="3553"/>
      <c r="DRN3" s="3553"/>
      <c r="DRO3" s="3553"/>
      <c r="DRP3" s="3553"/>
      <c r="DRQ3" s="3553"/>
      <c r="DRR3" s="3553"/>
      <c r="DRS3" s="3553"/>
      <c r="DRT3" s="3553"/>
      <c r="DRU3" s="3553"/>
      <c r="DRV3" s="3553"/>
      <c r="DRW3" s="3553"/>
      <c r="DRX3" s="3553"/>
      <c r="DRY3" s="3581"/>
      <c r="DRZ3" s="3553"/>
      <c r="DSA3" s="3553"/>
      <c r="DSB3" s="3553"/>
      <c r="DSC3" s="3553"/>
      <c r="DSD3" s="3553"/>
      <c r="DSE3" s="3553"/>
      <c r="DSF3" s="3553"/>
      <c r="DSG3" s="3553"/>
      <c r="DSH3" s="3553"/>
      <c r="DSI3" s="3553"/>
      <c r="DSJ3" s="3553"/>
      <c r="DSK3" s="3553"/>
      <c r="DSL3" s="3553"/>
      <c r="DSM3" s="3553"/>
      <c r="DSN3" s="3553"/>
      <c r="DSO3" s="3553"/>
      <c r="DSP3" s="3581"/>
      <c r="DSQ3" s="3553"/>
      <c r="DSR3" s="3553"/>
      <c r="DSS3" s="3553"/>
      <c r="DST3" s="3553"/>
      <c r="DSU3" s="3553"/>
      <c r="DSV3" s="3553"/>
      <c r="DSW3" s="3553"/>
      <c r="DSX3" s="3553"/>
      <c r="DSY3" s="3553"/>
      <c r="DSZ3" s="3553"/>
      <c r="DTA3" s="3553"/>
      <c r="DTB3" s="3553"/>
      <c r="DTC3" s="3553"/>
      <c r="DTD3" s="3553"/>
      <c r="DTE3" s="3553"/>
      <c r="DTF3" s="3553"/>
      <c r="DTG3" s="3581"/>
      <c r="DTH3" s="3553"/>
      <c r="DTI3" s="3553"/>
      <c r="DTJ3" s="3553"/>
      <c r="DTK3" s="3553"/>
      <c r="DTL3" s="3553"/>
      <c r="DTM3" s="3553"/>
      <c r="DTN3" s="3553"/>
      <c r="DTO3" s="3553"/>
      <c r="DTP3" s="3553"/>
      <c r="DTQ3" s="3553"/>
      <c r="DTR3" s="3553"/>
      <c r="DTS3" s="3553"/>
      <c r="DTT3" s="3553"/>
      <c r="DTU3" s="3553"/>
      <c r="DTV3" s="3553"/>
      <c r="DTW3" s="3553"/>
      <c r="DTX3" s="3581"/>
      <c r="DTY3" s="3553"/>
      <c r="DTZ3" s="3553"/>
      <c r="DUA3" s="3553"/>
      <c r="DUB3" s="3553"/>
      <c r="DUC3" s="3553"/>
      <c r="DUD3" s="3553"/>
      <c r="DUE3" s="3553"/>
      <c r="DUF3" s="3553"/>
      <c r="DUG3" s="3553"/>
      <c r="DUH3" s="3553"/>
      <c r="DUI3" s="3553"/>
      <c r="DUJ3" s="3553"/>
      <c r="DUK3" s="3553"/>
      <c r="DUL3" s="3553"/>
      <c r="DUM3" s="3553"/>
      <c r="DUN3" s="3553"/>
      <c r="DUO3" s="3581"/>
      <c r="DUP3" s="3553"/>
      <c r="DUQ3" s="3553"/>
      <c r="DUR3" s="3553"/>
      <c r="DUS3" s="3553"/>
      <c r="DUT3" s="3553"/>
      <c r="DUU3" s="3553"/>
      <c r="DUV3" s="3553"/>
      <c r="DUW3" s="3553"/>
      <c r="DUX3" s="3553"/>
      <c r="DUY3" s="3553"/>
      <c r="DUZ3" s="3553"/>
      <c r="DVA3" s="3553"/>
      <c r="DVB3" s="3553"/>
      <c r="DVC3" s="3553"/>
      <c r="DVD3" s="3553"/>
      <c r="DVE3" s="3553"/>
      <c r="DVF3" s="3581"/>
      <c r="DVG3" s="3553"/>
      <c r="DVH3" s="3553"/>
      <c r="DVI3" s="3553"/>
      <c r="DVJ3" s="3553"/>
      <c r="DVK3" s="3553"/>
      <c r="DVL3" s="3553"/>
      <c r="DVM3" s="3553"/>
      <c r="DVN3" s="3553"/>
      <c r="DVO3" s="3553"/>
      <c r="DVP3" s="3553"/>
      <c r="DVQ3" s="3553"/>
      <c r="DVR3" s="3553"/>
      <c r="DVS3" s="3553"/>
      <c r="DVT3" s="3553"/>
      <c r="DVU3" s="3553"/>
      <c r="DVV3" s="3553"/>
      <c r="DVW3" s="3581"/>
      <c r="DVX3" s="3553"/>
      <c r="DVY3" s="3553"/>
      <c r="DVZ3" s="3553"/>
      <c r="DWA3" s="3553"/>
      <c r="DWB3" s="3553"/>
      <c r="DWC3" s="3553"/>
      <c r="DWD3" s="3553"/>
      <c r="DWE3" s="3553"/>
      <c r="DWF3" s="3553"/>
      <c r="DWG3" s="3553"/>
      <c r="DWH3" s="3553"/>
      <c r="DWI3" s="3553"/>
      <c r="DWJ3" s="3553"/>
      <c r="DWK3" s="3553"/>
      <c r="DWL3" s="3553"/>
      <c r="DWM3" s="3553"/>
      <c r="DWN3" s="3581"/>
      <c r="DWO3" s="3553"/>
      <c r="DWP3" s="3553"/>
      <c r="DWQ3" s="3553"/>
      <c r="DWR3" s="3553"/>
      <c r="DWS3" s="3553"/>
      <c r="DWT3" s="3553"/>
      <c r="DWU3" s="3553"/>
      <c r="DWV3" s="3553"/>
      <c r="DWW3" s="3553"/>
      <c r="DWX3" s="3553"/>
      <c r="DWY3" s="3553"/>
      <c r="DWZ3" s="3553"/>
      <c r="DXA3" s="3553"/>
      <c r="DXB3" s="3553"/>
      <c r="DXC3" s="3553"/>
      <c r="DXD3" s="3553"/>
      <c r="DXE3" s="3581"/>
      <c r="DXF3" s="3553"/>
      <c r="DXG3" s="3553"/>
      <c r="DXH3" s="3553"/>
      <c r="DXI3" s="3553"/>
      <c r="DXJ3" s="3553"/>
      <c r="DXK3" s="3553"/>
      <c r="DXL3" s="3553"/>
      <c r="DXM3" s="3553"/>
      <c r="DXN3" s="3553"/>
      <c r="DXO3" s="3553"/>
      <c r="DXP3" s="3553"/>
      <c r="DXQ3" s="3553"/>
      <c r="DXR3" s="3553"/>
      <c r="DXS3" s="3553"/>
      <c r="DXT3" s="3553"/>
      <c r="DXU3" s="3553"/>
      <c r="DXV3" s="3581"/>
      <c r="DXW3" s="3553"/>
      <c r="DXX3" s="3553"/>
      <c r="DXY3" s="3553"/>
      <c r="DXZ3" s="3553"/>
      <c r="DYA3" s="3553"/>
      <c r="DYB3" s="3553"/>
      <c r="DYC3" s="3553"/>
      <c r="DYD3" s="3553"/>
      <c r="DYE3" s="3553"/>
      <c r="DYF3" s="3553"/>
      <c r="DYG3" s="3553"/>
      <c r="DYH3" s="3553"/>
      <c r="DYI3" s="3553"/>
      <c r="DYJ3" s="3553"/>
      <c r="DYK3" s="3553"/>
      <c r="DYL3" s="3553"/>
      <c r="DYM3" s="3581"/>
      <c r="DYN3" s="3553"/>
      <c r="DYO3" s="3553"/>
      <c r="DYP3" s="3553"/>
      <c r="DYQ3" s="3553"/>
      <c r="DYR3" s="3553"/>
      <c r="DYS3" s="3553"/>
      <c r="DYT3" s="3553"/>
      <c r="DYU3" s="3553"/>
      <c r="DYV3" s="3553"/>
      <c r="DYW3" s="3553"/>
      <c r="DYX3" s="3553"/>
      <c r="DYY3" s="3553"/>
      <c r="DYZ3" s="3553"/>
      <c r="DZA3" s="3553"/>
      <c r="DZB3" s="3553"/>
      <c r="DZC3" s="3553"/>
      <c r="DZD3" s="3581"/>
      <c r="DZE3" s="3553"/>
      <c r="DZF3" s="3553"/>
      <c r="DZG3" s="3553"/>
      <c r="DZH3" s="3553"/>
      <c r="DZI3" s="3553"/>
      <c r="DZJ3" s="3553"/>
      <c r="DZK3" s="3553"/>
      <c r="DZL3" s="3553"/>
      <c r="DZM3" s="3553"/>
      <c r="DZN3" s="3553"/>
      <c r="DZO3" s="3553"/>
      <c r="DZP3" s="3553"/>
      <c r="DZQ3" s="3553"/>
      <c r="DZR3" s="3553"/>
      <c r="DZS3" s="3553"/>
      <c r="DZT3" s="3553"/>
      <c r="DZU3" s="3581"/>
      <c r="DZV3" s="3553"/>
      <c r="DZW3" s="3553"/>
      <c r="DZX3" s="3553"/>
      <c r="DZY3" s="3553"/>
      <c r="DZZ3" s="3553"/>
      <c r="EAA3" s="3553"/>
      <c r="EAB3" s="3553"/>
      <c r="EAC3" s="3553"/>
      <c r="EAD3" s="3553"/>
      <c r="EAE3" s="3553"/>
      <c r="EAF3" s="3553"/>
      <c r="EAG3" s="3553"/>
      <c r="EAH3" s="3553"/>
      <c r="EAI3" s="3553"/>
      <c r="EAJ3" s="3553"/>
      <c r="EAK3" s="3553"/>
      <c r="EAL3" s="3581"/>
      <c r="EAM3" s="3553"/>
      <c r="EAN3" s="3553"/>
      <c r="EAO3" s="3553"/>
      <c r="EAP3" s="3553"/>
      <c r="EAQ3" s="3553"/>
      <c r="EAR3" s="3553"/>
      <c r="EAS3" s="3553"/>
      <c r="EAT3" s="3553"/>
      <c r="EAU3" s="3553"/>
      <c r="EAV3" s="3553"/>
      <c r="EAW3" s="3553"/>
      <c r="EAX3" s="3553"/>
      <c r="EAY3" s="3553"/>
      <c r="EAZ3" s="3553"/>
      <c r="EBA3" s="3553"/>
      <c r="EBB3" s="3553"/>
      <c r="EBC3" s="3581"/>
      <c r="EBD3" s="3553"/>
      <c r="EBE3" s="3553"/>
      <c r="EBF3" s="3553"/>
      <c r="EBG3" s="3553"/>
      <c r="EBH3" s="3553"/>
      <c r="EBI3" s="3553"/>
      <c r="EBJ3" s="3553"/>
      <c r="EBK3" s="3553"/>
      <c r="EBL3" s="3553"/>
      <c r="EBM3" s="3553"/>
      <c r="EBN3" s="3553"/>
      <c r="EBO3" s="3553"/>
      <c r="EBP3" s="3553"/>
      <c r="EBQ3" s="3553"/>
      <c r="EBR3" s="3553"/>
      <c r="EBS3" s="3553"/>
      <c r="EBT3" s="3581"/>
      <c r="EBU3" s="3553"/>
      <c r="EBV3" s="3553"/>
      <c r="EBW3" s="3553"/>
      <c r="EBX3" s="3553"/>
      <c r="EBY3" s="3553"/>
      <c r="EBZ3" s="3553"/>
      <c r="ECA3" s="3553"/>
      <c r="ECB3" s="3553"/>
      <c r="ECC3" s="3553"/>
      <c r="ECD3" s="3553"/>
      <c r="ECE3" s="3553"/>
      <c r="ECF3" s="3553"/>
      <c r="ECG3" s="3553"/>
      <c r="ECH3" s="3553"/>
      <c r="ECI3" s="3553"/>
      <c r="ECJ3" s="3553"/>
      <c r="ECK3" s="3581"/>
      <c r="ECL3" s="3553"/>
      <c r="ECM3" s="3553"/>
      <c r="ECN3" s="3553"/>
      <c r="ECO3" s="3553"/>
      <c r="ECP3" s="3553"/>
      <c r="ECQ3" s="3553"/>
      <c r="ECR3" s="3553"/>
      <c r="ECS3" s="3553"/>
      <c r="ECT3" s="3553"/>
      <c r="ECU3" s="3553"/>
      <c r="ECV3" s="3553"/>
      <c r="ECW3" s="3553"/>
      <c r="ECX3" s="3553"/>
      <c r="ECY3" s="3553"/>
      <c r="ECZ3" s="3553"/>
      <c r="EDA3" s="3553"/>
      <c r="EDB3" s="3581"/>
      <c r="EDC3" s="3553"/>
      <c r="EDD3" s="3553"/>
      <c r="EDE3" s="3553"/>
      <c r="EDF3" s="3553"/>
      <c r="EDG3" s="3553"/>
      <c r="EDH3" s="3553"/>
      <c r="EDI3" s="3553"/>
      <c r="EDJ3" s="3553"/>
      <c r="EDK3" s="3553"/>
      <c r="EDL3" s="3553"/>
      <c r="EDM3" s="3553"/>
      <c r="EDN3" s="3553"/>
      <c r="EDO3" s="3553"/>
      <c r="EDP3" s="3553"/>
      <c r="EDQ3" s="3553"/>
      <c r="EDR3" s="3553"/>
      <c r="EDS3" s="3581"/>
      <c r="EDT3" s="3553"/>
      <c r="EDU3" s="3553"/>
      <c r="EDV3" s="3553"/>
      <c r="EDW3" s="3553"/>
      <c r="EDX3" s="3553"/>
      <c r="EDY3" s="3553"/>
      <c r="EDZ3" s="3553"/>
      <c r="EEA3" s="3553"/>
      <c r="EEB3" s="3553"/>
      <c r="EEC3" s="3553"/>
      <c r="EED3" s="3553"/>
      <c r="EEE3" s="3553"/>
      <c r="EEF3" s="3553"/>
      <c r="EEG3" s="3553"/>
      <c r="EEH3" s="3553"/>
      <c r="EEI3" s="3553"/>
      <c r="EEJ3" s="3581"/>
      <c r="EEK3" s="3553"/>
      <c r="EEL3" s="3553"/>
      <c r="EEM3" s="3553"/>
      <c r="EEN3" s="3553"/>
      <c r="EEO3" s="3553"/>
      <c r="EEP3" s="3553"/>
      <c r="EEQ3" s="3553"/>
      <c r="EER3" s="3553"/>
      <c r="EES3" s="3553"/>
      <c r="EET3" s="3553"/>
      <c r="EEU3" s="3553"/>
      <c r="EEV3" s="3553"/>
      <c r="EEW3" s="3553"/>
      <c r="EEX3" s="3553"/>
      <c r="EEY3" s="3553"/>
      <c r="EEZ3" s="3553"/>
      <c r="EFA3" s="3581"/>
      <c r="EFB3" s="3553"/>
      <c r="EFC3" s="3553"/>
      <c r="EFD3" s="3553"/>
      <c r="EFE3" s="3553"/>
      <c r="EFF3" s="3553"/>
      <c r="EFG3" s="3553"/>
      <c r="EFH3" s="3553"/>
      <c r="EFI3" s="3553"/>
      <c r="EFJ3" s="3553"/>
      <c r="EFK3" s="3553"/>
      <c r="EFL3" s="3553"/>
      <c r="EFM3" s="3553"/>
      <c r="EFN3" s="3553"/>
      <c r="EFO3" s="3553"/>
      <c r="EFP3" s="3553"/>
      <c r="EFQ3" s="3553"/>
      <c r="EFR3" s="3581"/>
      <c r="EFS3" s="3553"/>
      <c r="EFT3" s="3553"/>
      <c r="EFU3" s="3553"/>
      <c r="EFV3" s="3553"/>
      <c r="EFW3" s="3553"/>
      <c r="EFX3" s="3553"/>
      <c r="EFY3" s="3553"/>
      <c r="EFZ3" s="3553"/>
      <c r="EGA3" s="3553"/>
      <c r="EGB3" s="3553"/>
      <c r="EGC3" s="3553"/>
      <c r="EGD3" s="3553"/>
      <c r="EGE3" s="3553"/>
      <c r="EGF3" s="3553"/>
      <c r="EGG3" s="3553"/>
      <c r="EGH3" s="3553"/>
      <c r="EGI3" s="3581"/>
      <c r="EGJ3" s="3553"/>
      <c r="EGK3" s="3553"/>
      <c r="EGL3" s="3553"/>
      <c r="EGM3" s="3553"/>
      <c r="EGN3" s="3553"/>
      <c r="EGO3" s="3553"/>
      <c r="EGP3" s="3553"/>
      <c r="EGQ3" s="3553"/>
      <c r="EGR3" s="3553"/>
      <c r="EGS3" s="3553"/>
      <c r="EGT3" s="3553"/>
      <c r="EGU3" s="3553"/>
      <c r="EGV3" s="3553"/>
      <c r="EGW3" s="3553"/>
      <c r="EGX3" s="3553"/>
      <c r="EGY3" s="3553"/>
      <c r="EGZ3" s="3581"/>
      <c r="EHA3" s="3553"/>
      <c r="EHB3" s="3553"/>
      <c r="EHC3" s="3553"/>
      <c r="EHD3" s="3553"/>
      <c r="EHE3" s="3553"/>
      <c r="EHF3" s="3553"/>
      <c r="EHG3" s="3553"/>
      <c r="EHH3" s="3553"/>
      <c r="EHI3" s="3553"/>
      <c r="EHJ3" s="3553"/>
      <c r="EHK3" s="3553"/>
      <c r="EHL3" s="3553"/>
      <c r="EHM3" s="3553"/>
      <c r="EHN3" s="3553"/>
      <c r="EHO3" s="3553"/>
      <c r="EHP3" s="3553"/>
      <c r="EHQ3" s="3581"/>
      <c r="EHR3" s="3553"/>
      <c r="EHS3" s="3553"/>
      <c r="EHT3" s="3553"/>
      <c r="EHU3" s="3553"/>
      <c r="EHV3" s="3553"/>
      <c r="EHW3" s="3553"/>
      <c r="EHX3" s="3553"/>
      <c r="EHY3" s="3553"/>
      <c r="EHZ3" s="3553"/>
      <c r="EIA3" s="3553"/>
      <c r="EIB3" s="3553"/>
      <c r="EIC3" s="3553"/>
      <c r="EID3" s="3553"/>
      <c r="EIE3" s="3553"/>
      <c r="EIF3" s="3553"/>
      <c r="EIG3" s="3553"/>
      <c r="EIH3" s="3581"/>
      <c r="EII3" s="3553"/>
      <c r="EIJ3" s="3553"/>
      <c r="EIK3" s="3553"/>
      <c r="EIL3" s="3553"/>
      <c r="EIM3" s="3553"/>
      <c r="EIN3" s="3553"/>
      <c r="EIO3" s="3553"/>
      <c r="EIP3" s="3553"/>
      <c r="EIQ3" s="3553"/>
      <c r="EIR3" s="3553"/>
      <c r="EIS3" s="3553"/>
      <c r="EIT3" s="3553"/>
      <c r="EIU3" s="3553"/>
      <c r="EIV3" s="3553"/>
      <c r="EIW3" s="3553"/>
      <c r="EIX3" s="3553"/>
      <c r="EIY3" s="3581"/>
      <c r="EIZ3" s="3553"/>
      <c r="EJA3" s="3553"/>
      <c r="EJB3" s="3553"/>
      <c r="EJC3" s="3553"/>
      <c r="EJD3" s="3553"/>
      <c r="EJE3" s="3553"/>
      <c r="EJF3" s="3553"/>
      <c r="EJG3" s="3553"/>
      <c r="EJH3" s="3553"/>
      <c r="EJI3" s="3553"/>
      <c r="EJJ3" s="3553"/>
      <c r="EJK3" s="3553"/>
      <c r="EJL3" s="3553"/>
      <c r="EJM3" s="3553"/>
      <c r="EJN3" s="3553"/>
      <c r="EJO3" s="3553"/>
      <c r="EJP3" s="3581"/>
      <c r="EJQ3" s="3553"/>
      <c r="EJR3" s="3553"/>
      <c r="EJS3" s="3553"/>
      <c r="EJT3" s="3553"/>
      <c r="EJU3" s="3553"/>
      <c r="EJV3" s="3553"/>
      <c r="EJW3" s="3553"/>
      <c r="EJX3" s="3553"/>
      <c r="EJY3" s="3553"/>
      <c r="EJZ3" s="3553"/>
      <c r="EKA3" s="3553"/>
      <c r="EKB3" s="3553"/>
      <c r="EKC3" s="3553"/>
      <c r="EKD3" s="3553"/>
      <c r="EKE3" s="3553"/>
      <c r="EKF3" s="3553"/>
      <c r="EKG3" s="3581"/>
      <c r="EKH3" s="3553"/>
      <c r="EKI3" s="3553"/>
      <c r="EKJ3" s="3553"/>
      <c r="EKK3" s="3553"/>
      <c r="EKL3" s="3553"/>
      <c r="EKM3" s="3553"/>
      <c r="EKN3" s="3553"/>
      <c r="EKO3" s="3553"/>
      <c r="EKP3" s="3553"/>
      <c r="EKQ3" s="3553"/>
      <c r="EKR3" s="3553"/>
      <c r="EKS3" s="3553"/>
      <c r="EKT3" s="3553"/>
      <c r="EKU3" s="3553"/>
      <c r="EKV3" s="3553"/>
      <c r="EKW3" s="3553"/>
      <c r="EKX3" s="3581"/>
      <c r="EKY3" s="3553"/>
      <c r="EKZ3" s="3553"/>
      <c r="ELA3" s="3553"/>
      <c r="ELB3" s="3553"/>
      <c r="ELC3" s="3553"/>
      <c r="ELD3" s="3553"/>
      <c r="ELE3" s="3553"/>
      <c r="ELF3" s="3553"/>
      <c r="ELG3" s="3553"/>
      <c r="ELH3" s="3553"/>
      <c r="ELI3" s="3553"/>
      <c r="ELJ3" s="3553"/>
      <c r="ELK3" s="3553"/>
      <c r="ELL3" s="3553"/>
      <c r="ELM3" s="3553"/>
      <c r="ELN3" s="3553"/>
      <c r="ELO3" s="3581"/>
      <c r="ELP3" s="3553"/>
      <c r="ELQ3" s="3553"/>
      <c r="ELR3" s="3553"/>
      <c r="ELS3" s="3553"/>
      <c r="ELT3" s="3553"/>
      <c r="ELU3" s="3553"/>
      <c r="ELV3" s="3553"/>
      <c r="ELW3" s="3553"/>
      <c r="ELX3" s="3553"/>
      <c r="ELY3" s="3553"/>
      <c r="ELZ3" s="3553"/>
      <c r="EMA3" s="3553"/>
      <c r="EMB3" s="3553"/>
      <c r="EMC3" s="3553"/>
      <c r="EMD3" s="3553"/>
      <c r="EME3" s="3553"/>
      <c r="EMF3" s="3581"/>
      <c r="EMG3" s="3553"/>
      <c r="EMH3" s="3553"/>
      <c r="EMI3" s="3553"/>
      <c r="EMJ3" s="3553"/>
      <c r="EMK3" s="3553"/>
      <c r="EML3" s="3553"/>
      <c r="EMM3" s="3553"/>
      <c r="EMN3" s="3553"/>
      <c r="EMO3" s="3553"/>
      <c r="EMP3" s="3553"/>
      <c r="EMQ3" s="3553"/>
      <c r="EMR3" s="3553"/>
      <c r="EMS3" s="3553"/>
      <c r="EMT3" s="3553"/>
      <c r="EMU3" s="3553"/>
      <c r="EMV3" s="3553"/>
      <c r="EMW3" s="3581"/>
      <c r="EMX3" s="3553"/>
      <c r="EMY3" s="3553"/>
      <c r="EMZ3" s="3553"/>
      <c r="ENA3" s="3553"/>
      <c r="ENB3" s="3553"/>
      <c r="ENC3" s="3553"/>
      <c r="END3" s="3553"/>
      <c r="ENE3" s="3553"/>
      <c r="ENF3" s="3553"/>
      <c r="ENG3" s="3553"/>
      <c r="ENH3" s="3553"/>
      <c r="ENI3" s="3553"/>
      <c r="ENJ3" s="3553"/>
      <c r="ENK3" s="3553"/>
      <c r="ENL3" s="3553"/>
      <c r="ENM3" s="3553"/>
      <c r="ENN3" s="3581"/>
      <c r="ENO3" s="3553"/>
      <c r="ENP3" s="3553"/>
      <c r="ENQ3" s="3553"/>
      <c r="ENR3" s="3553"/>
      <c r="ENS3" s="3553"/>
      <c r="ENT3" s="3553"/>
      <c r="ENU3" s="3553"/>
      <c r="ENV3" s="3553"/>
      <c r="ENW3" s="3553"/>
      <c r="ENX3" s="3553"/>
      <c r="ENY3" s="3553"/>
      <c r="ENZ3" s="3553"/>
      <c r="EOA3" s="3553"/>
      <c r="EOB3" s="3553"/>
      <c r="EOC3" s="3553"/>
      <c r="EOD3" s="3553"/>
      <c r="EOE3" s="3581"/>
      <c r="EOF3" s="3553"/>
      <c r="EOG3" s="3553"/>
      <c r="EOH3" s="3553"/>
      <c r="EOI3" s="3553"/>
      <c r="EOJ3" s="3553"/>
      <c r="EOK3" s="3553"/>
      <c r="EOL3" s="3553"/>
      <c r="EOM3" s="3553"/>
      <c r="EON3" s="3553"/>
      <c r="EOO3" s="3553"/>
      <c r="EOP3" s="3553"/>
      <c r="EOQ3" s="3553"/>
      <c r="EOR3" s="3553"/>
      <c r="EOS3" s="3553"/>
      <c r="EOT3" s="3553"/>
      <c r="EOU3" s="3553"/>
      <c r="EOV3" s="3581"/>
      <c r="EOW3" s="3553"/>
      <c r="EOX3" s="3553"/>
      <c r="EOY3" s="3553"/>
      <c r="EOZ3" s="3553"/>
      <c r="EPA3" s="3553"/>
      <c r="EPB3" s="3553"/>
      <c r="EPC3" s="3553"/>
      <c r="EPD3" s="3553"/>
      <c r="EPE3" s="3553"/>
      <c r="EPF3" s="3553"/>
      <c r="EPG3" s="3553"/>
      <c r="EPH3" s="3553"/>
      <c r="EPI3" s="3553"/>
      <c r="EPJ3" s="3553"/>
      <c r="EPK3" s="3553"/>
      <c r="EPL3" s="3553"/>
      <c r="EPM3" s="3581"/>
      <c r="EPN3" s="3553"/>
      <c r="EPO3" s="3553"/>
      <c r="EPP3" s="3553"/>
      <c r="EPQ3" s="3553"/>
      <c r="EPR3" s="3553"/>
      <c r="EPS3" s="3553"/>
      <c r="EPT3" s="3553"/>
      <c r="EPU3" s="3553"/>
      <c r="EPV3" s="3553"/>
      <c r="EPW3" s="3553"/>
      <c r="EPX3" s="3553"/>
      <c r="EPY3" s="3553"/>
      <c r="EPZ3" s="3553"/>
      <c r="EQA3" s="3553"/>
      <c r="EQB3" s="3553"/>
      <c r="EQC3" s="3553"/>
      <c r="EQD3" s="3581"/>
      <c r="EQE3" s="3553"/>
      <c r="EQF3" s="3553"/>
      <c r="EQG3" s="3553"/>
      <c r="EQH3" s="3553"/>
      <c r="EQI3" s="3553"/>
      <c r="EQJ3" s="3553"/>
      <c r="EQK3" s="3553"/>
      <c r="EQL3" s="3553"/>
      <c r="EQM3" s="3553"/>
      <c r="EQN3" s="3553"/>
      <c r="EQO3" s="3553"/>
      <c r="EQP3" s="3553"/>
      <c r="EQQ3" s="3553"/>
      <c r="EQR3" s="3553"/>
      <c r="EQS3" s="3553"/>
      <c r="EQT3" s="3553"/>
      <c r="EQU3" s="3581"/>
      <c r="EQV3" s="3553"/>
      <c r="EQW3" s="3553"/>
      <c r="EQX3" s="3553"/>
      <c r="EQY3" s="3553"/>
      <c r="EQZ3" s="3553"/>
      <c r="ERA3" s="3553"/>
      <c r="ERB3" s="3553"/>
      <c r="ERC3" s="3553"/>
      <c r="ERD3" s="3553"/>
      <c r="ERE3" s="3553"/>
      <c r="ERF3" s="3553"/>
      <c r="ERG3" s="3553"/>
      <c r="ERH3" s="3553"/>
      <c r="ERI3" s="3553"/>
      <c r="ERJ3" s="3553"/>
      <c r="ERK3" s="3553"/>
      <c r="ERL3" s="3581"/>
      <c r="ERM3" s="3553"/>
      <c r="ERN3" s="3553"/>
      <c r="ERO3" s="3553"/>
      <c r="ERP3" s="3553"/>
      <c r="ERQ3" s="3553"/>
      <c r="ERR3" s="3553"/>
      <c r="ERS3" s="3553"/>
      <c r="ERT3" s="3553"/>
      <c r="ERU3" s="3553"/>
      <c r="ERV3" s="3553"/>
      <c r="ERW3" s="3553"/>
      <c r="ERX3" s="3553"/>
      <c r="ERY3" s="3553"/>
      <c r="ERZ3" s="3553"/>
      <c r="ESA3" s="3553"/>
      <c r="ESB3" s="3553"/>
      <c r="ESC3" s="3581"/>
      <c r="ESD3" s="3553"/>
      <c r="ESE3" s="3553"/>
      <c r="ESF3" s="3553"/>
      <c r="ESG3" s="3553"/>
      <c r="ESH3" s="3553"/>
      <c r="ESI3" s="3553"/>
      <c r="ESJ3" s="3553"/>
      <c r="ESK3" s="3553"/>
      <c r="ESL3" s="3553"/>
      <c r="ESM3" s="3553"/>
      <c r="ESN3" s="3553"/>
      <c r="ESO3" s="3553"/>
      <c r="ESP3" s="3553"/>
      <c r="ESQ3" s="3553"/>
      <c r="ESR3" s="3553"/>
      <c r="ESS3" s="3553"/>
      <c r="EST3" s="3581"/>
      <c r="ESU3" s="3553"/>
      <c r="ESV3" s="3553"/>
      <c r="ESW3" s="3553"/>
      <c r="ESX3" s="3553"/>
      <c r="ESY3" s="3553"/>
      <c r="ESZ3" s="3553"/>
      <c r="ETA3" s="3553"/>
      <c r="ETB3" s="3553"/>
      <c r="ETC3" s="3553"/>
      <c r="ETD3" s="3553"/>
      <c r="ETE3" s="3553"/>
      <c r="ETF3" s="3553"/>
      <c r="ETG3" s="3553"/>
      <c r="ETH3" s="3553"/>
      <c r="ETI3" s="3553"/>
      <c r="ETJ3" s="3553"/>
      <c r="ETK3" s="3581"/>
      <c r="ETL3" s="3553"/>
      <c r="ETM3" s="3553"/>
      <c r="ETN3" s="3553"/>
      <c r="ETO3" s="3553"/>
      <c r="ETP3" s="3553"/>
      <c r="ETQ3" s="3553"/>
      <c r="ETR3" s="3553"/>
      <c r="ETS3" s="3553"/>
      <c r="ETT3" s="3553"/>
      <c r="ETU3" s="3553"/>
      <c r="ETV3" s="3553"/>
      <c r="ETW3" s="3553"/>
      <c r="ETX3" s="3553"/>
      <c r="ETY3" s="3553"/>
      <c r="ETZ3" s="3553"/>
      <c r="EUA3" s="3553"/>
      <c r="EUB3" s="3581"/>
      <c r="EUC3" s="3553"/>
      <c r="EUD3" s="3553"/>
      <c r="EUE3" s="3553"/>
      <c r="EUF3" s="3553"/>
      <c r="EUG3" s="3553"/>
      <c r="EUH3" s="3553"/>
      <c r="EUI3" s="3553"/>
      <c r="EUJ3" s="3553"/>
      <c r="EUK3" s="3553"/>
      <c r="EUL3" s="3553"/>
      <c r="EUM3" s="3553"/>
      <c r="EUN3" s="3553"/>
      <c r="EUO3" s="3553"/>
      <c r="EUP3" s="3553"/>
      <c r="EUQ3" s="3553"/>
      <c r="EUR3" s="3553"/>
      <c r="EUS3" s="3581"/>
      <c r="EUT3" s="3553"/>
      <c r="EUU3" s="3553"/>
      <c r="EUV3" s="3553"/>
      <c r="EUW3" s="3553"/>
      <c r="EUX3" s="3553"/>
      <c r="EUY3" s="3553"/>
      <c r="EUZ3" s="3553"/>
      <c r="EVA3" s="3553"/>
      <c r="EVB3" s="3553"/>
      <c r="EVC3" s="3553"/>
      <c r="EVD3" s="3553"/>
      <c r="EVE3" s="3553"/>
      <c r="EVF3" s="3553"/>
      <c r="EVG3" s="3553"/>
      <c r="EVH3" s="3553"/>
      <c r="EVI3" s="3553"/>
      <c r="EVJ3" s="3581"/>
      <c r="EVK3" s="3553"/>
      <c r="EVL3" s="3553"/>
      <c r="EVM3" s="3553"/>
      <c r="EVN3" s="3553"/>
      <c r="EVO3" s="3553"/>
      <c r="EVP3" s="3553"/>
      <c r="EVQ3" s="3553"/>
      <c r="EVR3" s="3553"/>
      <c r="EVS3" s="3553"/>
      <c r="EVT3" s="3553"/>
      <c r="EVU3" s="3553"/>
      <c r="EVV3" s="3553"/>
      <c r="EVW3" s="3553"/>
      <c r="EVX3" s="3553"/>
      <c r="EVY3" s="3553"/>
      <c r="EVZ3" s="3553"/>
      <c r="EWA3" s="3581"/>
      <c r="EWB3" s="3553"/>
      <c r="EWC3" s="3553"/>
      <c r="EWD3" s="3553"/>
      <c r="EWE3" s="3553"/>
      <c r="EWF3" s="3553"/>
      <c r="EWG3" s="3553"/>
      <c r="EWH3" s="3553"/>
      <c r="EWI3" s="3553"/>
      <c r="EWJ3" s="3553"/>
      <c r="EWK3" s="3553"/>
      <c r="EWL3" s="3553"/>
      <c r="EWM3" s="3553"/>
      <c r="EWN3" s="3553"/>
      <c r="EWO3" s="3553"/>
      <c r="EWP3" s="3553"/>
      <c r="EWQ3" s="3553"/>
      <c r="EWR3" s="3581"/>
      <c r="EWS3" s="3553"/>
      <c r="EWT3" s="3553"/>
      <c r="EWU3" s="3553"/>
      <c r="EWV3" s="3553"/>
      <c r="EWW3" s="3553"/>
      <c r="EWX3" s="3553"/>
      <c r="EWY3" s="3553"/>
      <c r="EWZ3" s="3553"/>
      <c r="EXA3" s="3553"/>
      <c r="EXB3" s="3553"/>
      <c r="EXC3" s="3553"/>
      <c r="EXD3" s="3553"/>
      <c r="EXE3" s="3553"/>
      <c r="EXF3" s="3553"/>
      <c r="EXG3" s="3553"/>
      <c r="EXH3" s="3553"/>
      <c r="EXI3" s="3581"/>
      <c r="EXJ3" s="3553"/>
      <c r="EXK3" s="3553"/>
      <c r="EXL3" s="3553"/>
      <c r="EXM3" s="3553"/>
      <c r="EXN3" s="3553"/>
      <c r="EXO3" s="3553"/>
      <c r="EXP3" s="3553"/>
      <c r="EXQ3" s="3553"/>
      <c r="EXR3" s="3553"/>
      <c r="EXS3" s="3553"/>
      <c r="EXT3" s="3553"/>
      <c r="EXU3" s="3553"/>
      <c r="EXV3" s="3553"/>
      <c r="EXW3" s="3553"/>
      <c r="EXX3" s="3553"/>
      <c r="EXY3" s="3553"/>
      <c r="EXZ3" s="3581"/>
      <c r="EYA3" s="3553"/>
      <c r="EYB3" s="3553"/>
      <c r="EYC3" s="3553"/>
      <c r="EYD3" s="3553"/>
      <c r="EYE3" s="3553"/>
      <c r="EYF3" s="3553"/>
      <c r="EYG3" s="3553"/>
      <c r="EYH3" s="3553"/>
      <c r="EYI3" s="3553"/>
      <c r="EYJ3" s="3553"/>
      <c r="EYK3" s="3553"/>
      <c r="EYL3" s="3553"/>
      <c r="EYM3" s="3553"/>
      <c r="EYN3" s="3553"/>
      <c r="EYO3" s="3553"/>
      <c r="EYP3" s="3553"/>
      <c r="EYQ3" s="3581"/>
      <c r="EYR3" s="3553"/>
      <c r="EYS3" s="3553"/>
      <c r="EYT3" s="3553"/>
      <c r="EYU3" s="3553"/>
      <c r="EYV3" s="3553"/>
      <c r="EYW3" s="3553"/>
      <c r="EYX3" s="3553"/>
      <c r="EYY3" s="3553"/>
      <c r="EYZ3" s="3553"/>
      <c r="EZA3" s="3553"/>
      <c r="EZB3" s="3553"/>
      <c r="EZC3" s="3553"/>
      <c r="EZD3" s="3553"/>
      <c r="EZE3" s="3553"/>
      <c r="EZF3" s="3553"/>
      <c r="EZG3" s="3553"/>
      <c r="EZH3" s="3581"/>
      <c r="EZI3" s="3553"/>
      <c r="EZJ3" s="3553"/>
      <c r="EZK3" s="3553"/>
      <c r="EZL3" s="3553"/>
      <c r="EZM3" s="3553"/>
      <c r="EZN3" s="3553"/>
      <c r="EZO3" s="3553"/>
      <c r="EZP3" s="3553"/>
      <c r="EZQ3" s="3553"/>
      <c r="EZR3" s="3553"/>
      <c r="EZS3" s="3553"/>
      <c r="EZT3" s="3553"/>
      <c r="EZU3" s="3553"/>
      <c r="EZV3" s="3553"/>
      <c r="EZW3" s="3553"/>
      <c r="EZX3" s="3553"/>
      <c r="EZY3" s="3581"/>
      <c r="EZZ3" s="3553"/>
      <c r="FAA3" s="3553"/>
      <c r="FAB3" s="3553"/>
      <c r="FAC3" s="3553"/>
      <c r="FAD3" s="3553"/>
      <c r="FAE3" s="3553"/>
      <c r="FAF3" s="3553"/>
      <c r="FAG3" s="3553"/>
      <c r="FAH3" s="3553"/>
      <c r="FAI3" s="3553"/>
      <c r="FAJ3" s="3553"/>
      <c r="FAK3" s="3553"/>
      <c r="FAL3" s="3553"/>
      <c r="FAM3" s="3553"/>
      <c r="FAN3" s="3553"/>
      <c r="FAO3" s="3553"/>
      <c r="FAP3" s="3581"/>
      <c r="FAQ3" s="3553"/>
      <c r="FAR3" s="3553"/>
      <c r="FAS3" s="3553"/>
      <c r="FAT3" s="3553"/>
      <c r="FAU3" s="3553"/>
      <c r="FAV3" s="3553"/>
      <c r="FAW3" s="3553"/>
      <c r="FAX3" s="3553"/>
      <c r="FAY3" s="3553"/>
      <c r="FAZ3" s="3553"/>
      <c r="FBA3" s="3553"/>
      <c r="FBB3" s="3553"/>
      <c r="FBC3" s="3553"/>
      <c r="FBD3" s="3553"/>
      <c r="FBE3" s="3553"/>
      <c r="FBF3" s="3553"/>
      <c r="FBG3" s="3581"/>
      <c r="FBH3" s="3553"/>
      <c r="FBI3" s="3553"/>
      <c r="FBJ3" s="3553"/>
      <c r="FBK3" s="3553"/>
      <c r="FBL3" s="3553"/>
      <c r="FBM3" s="3553"/>
      <c r="FBN3" s="3553"/>
      <c r="FBO3" s="3553"/>
      <c r="FBP3" s="3553"/>
      <c r="FBQ3" s="3553"/>
      <c r="FBR3" s="3553"/>
      <c r="FBS3" s="3553"/>
      <c r="FBT3" s="3553"/>
      <c r="FBU3" s="3553"/>
      <c r="FBV3" s="3553"/>
      <c r="FBW3" s="3553"/>
      <c r="FBX3" s="3581"/>
      <c r="FBY3" s="3553"/>
      <c r="FBZ3" s="3553"/>
      <c r="FCA3" s="3553"/>
      <c r="FCB3" s="3553"/>
      <c r="FCC3" s="3553"/>
      <c r="FCD3" s="3553"/>
      <c r="FCE3" s="3553"/>
      <c r="FCF3" s="3553"/>
      <c r="FCG3" s="3553"/>
      <c r="FCH3" s="3553"/>
      <c r="FCI3" s="3553"/>
      <c r="FCJ3" s="3553"/>
      <c r="FCK3" s="3553"/>
      <c r="FCL3" s="3553"/>
      <c r="FCM3" s="3553"/>
      <c r="FCN3" s="3553"/>
      <c r="FCO3" s="3581"/>
      <c r="FCP3" s="3553"/>
      <c r="FCQ3" s="3553"/>
      <c r="FCR3" s="3553"/>
      <c r="FCS3" s="3553"/>
      <c r="FCT3" s="3553"/>
      <c r="FCU3" s="3553"/>
      <c r="FCV3" s="3553"/>
      <c r="FCW3" s="3553"/>
      <c r="FCX3" s="3553"/>
      <c r="FCY3" s="3553"/>
      <c r="FCZ3" s="3553"/>
      <c r="FDA3" s="3553"/>
      <c r="FDB3" s="3553"/>
      <c r="FDC3" s="3553"/>
      <c r="FDD3" s="3553"/>
      <c r="FDE3" s="3553"/>
      <c r="FDF3" s="3581"/>
      <c r="FDG3" s="3553"/>
      <c r="FDH3" s="3553"/>
      <c r="FDI3" s="3553"/>
      <c r="FDJ3" s="3553"/>
      <c r="FDK3" s="3553"/>
      <c r="FDL3" s="3553"/>
      <c r="FDM3" s="3553"/>
      <c r="FDN3" s="3553"/>
      <c r="FDO3" s="3553"/>
      <c r="FDP3" s="3553"/>
      <c r="FDQ3" s="3553"/>
      <c r="FDR3" s="3553"/>
      <c r="FDS3" s="3553"/>
      <c r="FDT3" s="3553"/>
      <c r="FDU3" s="3553"/>
      <c r="FDV3" s="3553"/>
      <c r="FDW3" s="3581"/>
      <c r="FDX3" s="3553"/>
      <c r="FDY3" s="3553"/>
      <c r="FDZ3" s="3553"/>
      <c r="FEA3" s="3553"/>
      <c r="FEB3" s="3553"/>
      <c r="FEC3" s="3553"/>
      <c r="FED3" s="3553"/>
      <c r="FEE3" s="3553"/>
      <c r="FEF3" s="3553"/>
      <c r="FEG3" s="3553"/>
      <c r="FEH3" s="3553"/>
      <c r="FEI3" s="3553"/>
      <c r="FEJ3" s="3553"/>
      <c r="FEK3" s="3553"/>
      <c r="FEL3" s="3553"/>
      <c r="FEM3" s="3553"/>
      <c r="FEN3" s="3581"/>
      <c r="FEO3" s="3553"/>
      <c r="FEP3" s="3553"/>
      <c r="FEQ3" s="3553"/>
      <c r="FER3" s="3553"/>
      <c r="FES3" s="3553"/>
      <c r="FET3" s="3553"/>
      <c r="FEU3" s="3553"/>
      <c r="FEV3" s="3553"/>
      <c r="FEW3" s="3553"/>
      <c r="FEX3" s="3553"/>
      <c r="FEY3" s="3553"/>
      <c r="FEZ3" s="3553"/>
      <c r="FFA3" s="3553"/>
      <c r="FFB3" s="3553"/>
      <c r="FFC3" s="3553"/>
      <c r="FFD3" s="3553"/>
      <c r="FFE3" s="3581"/>
      <c r="FFF3" s="3553"/>
      <c r="FFG3" s="3553"/>
      <c r="FFH3" s="3553"/>
      <c r="FFI3" s="3553"/>
      <c r="FFJ3" s="3553"/>
      <c r="FFK3" s="3553"/>
      <c r="FFL3" s="3553"/>
      <c r="FFM3" s="3553"/>
      <c r="FFN3" s="3553"/>
      <c r="FFO3" s="3553"/>
      <c r="FFP3" s="3553"/>
      <c r="FFQ3" s="3553"/>
      <c r="FFR3" s="3553"/>
      <c r="FFS3" s="3553"/>
      <c r="FFT3" s="3553"/>
      <c r="FFU3" s="3553"/>
      <c r="FFV3" s="3581"/>
      <c r="FFW3" s="3553"/>
      <c r="FFX3" s="3553"/>
      <c r="FFY3" s="3553"/>
      <c r="FFZ3" s="3553"/>
      <c r="FGA3" s="3553"/>
      <c r="FGB3" s="3553"/>
      <c r="FGC3" s="3553"/>
      <c r="FGD3" s="3553"/>
      <c r="FGE3" s="3553"/>
      <c r="FGF3" s="3553"/>
      <c r="FGG3" s="3553"/>
      <c r="FGH3" s="3553"/>
      <c r="FGI3" s="3553"/>
      <c r="FGJ3" s="3553"/>
      <c r="FGK3" s="3553"/>
      <c r="FGL3" s="3553"/>
      <c r="FGM3" s="3581"/>
      <c r="FGN3" s="3553"/>
      <c r="FGO3" s="3553"/>
      <c r="FGP3" s="3553"/>
      <c r="FGQ3" s="3553"/>
      <c r="FGR3" s="3553"/>
      <c r="FGS3" s="3553"/>
      <c r="FGT3" s="3553"/>
      <c r="FGU3" s="3553"/>
      <c r="FGV3" s="3553"/>
      <c r="FGW3" s="3553"/>
      <c r="FGX3" s="3553"/>
      <c r="FGY3" s="3553"/>
      <c r="FGZ3" s="3553"/>
      <c r="FHA3" s="3553"/>
      <c r="FHB3" s="3553"/>
      <c r="FHC3" s="3553"/>
      <c r="FHD3" s="3581"/>
      <c r="FHE3" s="3553"/>
      <c r="FHF3" s="3553"/>
      <c r="FHG3" s="3553"/>
      <c r="FHH3" s="3553"/>
      <c r="FHI3" s="3553"/>
      <c r="FHJ3" s="3553"/>
      <c r="FHK3" s="3553"/>
      <c r="FHL3" s="3553"/>
      <c r="FHM3" s="3553"/>
      <c r="FHN3" s="3553"/>
      <c r="FHO3" s="3553"/>
      <c r="FHP3" s="3553"/>
      <c r="FHQ3" s="3553"/>
      <c r="FHR3" s="3553"/>
      <c r="FHS3" s="3553"/>
      <c r="FHT3" s="3553"/>
      <c r="FHU3" s="3581"/>
      <c r="FHV3" s="3553"/>
      <c r="FHW3" s="3553"/>
      <c r="FHX3" s="3553"/>
      <c r="FHY3" s="3553"/>
      <c r="FHZ3" s="3553"/>
      <c r="FIA3" s="3553"/>
      <c r="FIB3" s="3553"/>
      <c r="FIC3" s="3553"/>
      <c r="FID3" s="3553"/>
      <c r="FIE3" s="3553"/>
      <c r="FIF3" s="3553"/>
      <c r="FIG3" s="3553"/>
      <c r="FIH3" s="3553"/>
      <c r="FII3" s="3553"/>
      <c r="FIJ3" s="3553"/>
      <c r="FIK3" s="3553"/>
      <c r="FIL3" s="3581"/>
      <c r="FIM3" s="3553"/>
      <c r="FIN3" s="3553"/>
      <c r="FIO3" s="3553"/>
      <c r="FIP3" s="3553"/>
      <c r="FIQ3" s="3553"/>
      <c r="FIR3" s="3553"/>
      <c r="FIS3" s="3553"/>
      <c r="FIT3" s="3553"/>
      <c r="FIU3" s="3553"/>
      <c r="FIV3" s="3553"/>
      <c r="FIW3" s="3553"/>
      <c r="FIX3" s="3553"/>
      <c r="FIY3" s="3553"/>
      <c r="FIZ3" s="3553"/>
      <c r="FJA3" s="3553"/>
      <c r="FJB3" s="3553"/>
      <c r="FJC3" s="3581"/>
      <c r="FJD3" s="3553"/>
      <c r="FJE3" s="3553"/>
      <c r="FJF3" s="3553"/>
      <c r="FJG3" s="3553"/>
      <c r="FJH3" s="3553"/>
      <c r="FJI3" s="3553"/>
      <c r="FJJ3" s="3553"/>
      <c r="FJK3" s="3553"/>
      <c r="FJL3" s="3553"/>
      <c r="FJM3" s="3553"/>
      <c r="FJN3" s="3553"/>
      <c r="FJO3" s="3553"/>
      <c r="FJP3" s="3553"/>
      <c r="FJQ3" s="3553"/>
      <c r="FJR3" s="3553"/>
      <c r="FJS3" s="3553"/>
      <c r="FJT3" s="3581"/>
      <c r="FJU3" s="3553"/>
      <c r="FJV3" s="3553"/>
      <c r="FJW3" s="3553"/>
      <c r="FJX3" s="3553"/>
      <c r="FJY3" s="3553"/>
      <c r="FJZ3" s="3553"/>
      <c r="FKA3" s="3553"/>
      <c r="FKB3" s="3553"/>
      <c r="FKC3" s="3553"/>
      <c r="FKD3" s="3553"/>
      <c r="FKE3" s="3553"/>
      <c r="FKF3" s="3553"/>
      <c r="FKG3" s="3553"/>
      <c r="FKH3" s="3553"/>
      <c r="FKI3" s="3553"/>
      <c r="FKJ3" s="3553"/>
      <c r="FKK3" s="3581"/>
      <c r="FKL3" s="3553"/>
      <c r="FKM3" s="3553"/>
      <c r="FKN3" s="3553"/>
      <c r="FKO3" s="3553"/>
      <c r="FKP3" s="3553"/>
      <c r="FKQ3" s="3553"/>
      <c r="FKR3" s="3553"/>
      <c r="FKS3" s="3553"/>
      <c r="FKT3" s="3553"/>
      <c r="FKU3" s="3553"/>
      <c r="FKV3" s="3553"/>
      <c r="FKW3" s="3553"/>
      <c r="FKX3" s="3553"/>
      <c r="FKY3" s="3553"/>
      <c r="FKZ3" s="3553"/>
      <c r="FLA3" s="3553"/>
      <c r="FLB3" s="3581"/>
      <c r="FLC3" s="3553"/>
      <c r="FLD3" s="3553"/>
      <c r="FLE3" s="3553"/>
      <c r="FLF3" s="3553"/>
      <c r="FLG3" s="3553"/>
      <c r="FLH3" s="3553"/>
      <c r="FLI3" s="3553"/>
      <c r="FLJ3" s="3553"/>
      <c r="FLK3" s="3553"/>
      <c r="FLL3" s="3553"/>
      <c r="FLM3" s="3553"/>
      <c r="FLN3" s="3553"/>
      <c r="FLO3" s="3553"/>
      <c r="FLP3" s="3553"/>
      <c r="FLQ3" s="3553"/>
      <c r="FLR3" s="3553"/>
      <c r="FLS3" s="3581"/>
      <c r="FLT3" s="3553"/>
      <c r="FLU3" s="3553"/>
      <c r="FLV3" s="3553"/>
      <c r="FLW3" s="3553"/>
      <c r="FLX3" s="3553"/>
      <c r="FLY3" s="3553"/>
      <c r="FLZ3" s="3553"/>
      <c r="FMA3" s="3553"/>
      <c r="FMB3" s="3553"/>
      <c r="FMC3" s="3553"/>
      <c r="FMD3" s="3553"/>
      <c r="FME3" s="3553"/>
      <c r="FMF3" s="3553"/>
      <c r="FMG3" s="3553"/>
      <c r="FMH3" s="3553"/>
      <c r="FMI3" s="3553"/>
      <c r="FMJ3" s="3581"/>
      <c r="FMK3" s="3553"/>
      <c r="FML3" s="3553"/>
      <c r="FMM3" s="3553"/>
      <c r="FMN3" s="3553"/>
      <c r="FMO3" s="3553"/>
      <c r="FMP3" s="3553"/>
      <c r="FMQ3" s="3553"/>
      <c r="FMR3" s="3553"/>
      <c r="FMS3" s="3553"/>
      <c r="FMT3" s="3553"/>
      <c r="FMU3" s="3553"/>
      <c r="FMV3" s="3553"/>
      <c r="FMW3" s="3553"/>
      <c r="FMX3" s="3553"/>
      <c r="FMY3" s="3553"/>
      <c r="FMZ3" s="3553"/>
      <c r="FNA3" s="3581"/>
      <c r="FNB3" s="3553"/>
      <c r="FNC3" s="3553"/>
      <c r="FND3" s="3553"/>
      <c r="FNE3" s="3553"/>
      <c r="FNF3" s="3553"/>
      <c r="FNG3" s="3553"/>
      <c r="FNH3" s="3553"/>
      <c r="FNI3" s="3553"/>
      <c r="FNJ3" s="3553"/>
      <c r="FNK3" s="3553"/>
      <c r="FNL3" s="3553"/>
      <c r="FNM3" s="3553"/>
      <c r="FNN3" s="3553"/>
      <c r="FNO3" s="3553"/>
      <c r="FNP3" s="3553"/>
      <c r="FNQ3" s="3553"/>
      <c r="FNR3" s="3581"/>
      <c r="FNS3" s="3553"/>
      <c r="FNT3" s="3553"/>
      <c r="FNU3" s="3553"/>
      <c r="FNV3" s="3553"/>
      <c r="FNW3" s="3553"/>
      <c r="FNX3" s="3553"/>
      <c r="FNY3" s="3553"/>
      <c r="FNZ3" s="3553"/>
      <c r="FOA3" s="3553"/>
      <c r="FOB3" s="3553"/>
      <c r="FOC3" s="3553"/>
      <c r="FOD3" s="3553"/>
      <c r="FOE3" s="3553"/>
      <c r="FOF3" s="3553"/>
      <c r="FOG3" s="3553"/>
      <c r="FOH3" s="3553"/>
      <c r="FOI3" s="3581"/>
      <c r="FOJ3" s="3553"/>
      <c r="FOK3" s="3553"/>
      <c r="FOL3" s="3553"/>
      <c r="FOM3" s="3553"/>
      <c r="FON3" s="3553"/>
      <c r="FOO3" s="3553"/>
      <c r="FOP3" s="3553"/>
      <c r="FOQ3" s="3553"/>
      <c r="FOR3" s="3553"/>
      <c r="FOS3" s="3553"/>
      <c r="FOT3" s="3553"/>
      <c r="FOU3" s="3553"/>
      <c r="FOV3" s="3553"/>
      <c r="FOW3" s="3553"/>
      <c r="FOX3" s="3553"/>
      <c r="FOY3" s="3553"/>
      <c r="FOZ3" s="3581"/>
      <c r="FPA3" s="3553"/>
      <c r="FPB3" s="3553"/>
      <c r="FPC3" s="3553"/>
      <c r="FPD3" s="3553"/>
      <c r="FPE3" s="3553"/>
      <c r="FPF3" s="3553"/>
      <c r="FPG3" s="3553"/>
      <c r="FPH3" s="3553"/>
      <c r="FPI3" s="3553"/>
      <c r="FPJ3" s="3553"/>
      <c r="FPK3" s="3553"/>
      <c r="FPL3" s="3553"/>
      <c r="FPM3" s="3553"/>
      <c r="FPN3" s="3553"/>
      <c r="FPO3" s="3553"/>
      <c r="FPP3" s="3553"/>
      <c r="FPQ3" s="3581"/>
      <c r="FPR3" s="3553"/>
      <c r="FPS3" s="3553"/>
      <c r="FPT3" s="3553"/>
      <c r="FPU3" s="3553"/>
      <c r="FPV3" s="3553"/>
      <c r="FPW3" s="3553"/>
      <c r="FPX3" s="3553"/>
      <c r="FPY3" s="3553"/>
      <c r="FPZ3" s="3553"/>
      <c r="FQA3" s="3553"/>
      <c r="FQB3" s="3553"/>
      <c r="FQC3" s="3553"/>
      <c r="FQD3" s="3553"/>
      <c r="FQE3" s="3553"/>
      <c r="FQF3" s="3553"/>
      <c r="FQG3" s="3553"/>
      <c r="FQH3" s="3581"/>
      <c r="FQI3" s="3553"/>
      <c r="FQJ3" s="3553"/>
      <c r="FQK3" s="3553"/>
      <c r="FQL3" s="3553"/>
      <c r="FQM3" s="3553"/>
      <c r="FQN3" s="3553"/>
      <c r="FQO3" s="3553"/>
      <c r="FQP3" s="3553"/>
      <c r="FQQ3" s="3553"/>
      <c r="FQR3" s="3553"/>
      <c r="FQS3" s="3553"/>
      <c r="FQT3" s="3553"/>
      <c r="FQU3" s="3553"/>
      <c r="FQV3" s="3553"/>
      <c r="FQW3" s="3553"/>
      <c r="FQX3" s="3553"/>
      <c r="FQY3" s="3581"/>
      <c r="FQZ3" s="3553"/>
      <c r="FRA3" s="3553"/>
      <c r="FRB3" s="3553"/>
      <c r="FRC3" s="3553"/>
      <c r="FRD3" s="3553"/>
      <c r="FRE3" s="3553"/>
      <c r="FRF3" s="3553"/>
      <c r="FRG3" s="3553"/>
      <c r="FRH3" s="3553"/>
      <c r="FRI3" s="3553"/>
      <c r="FRJ3" s="3553"/>
      <c r="FRK3" s="3553"/>
      <c r="FRL3" s="3553"/>
      <c r="FRM3" s="3553"/>
      <c r="FRN3" s="3553"/>
      <c r="FRO3" s="3553"/>
      <c r="FRP3" s="3581"/>
      <c r="FRQ3" s="3553"/>
      <c r="FRR3" s="3553"/>
      <c r="FRS3" s="3553"/>
      <c r="FRT3" s="3553"/>
      <c r="FRU3" s="3553"/>
      <c r="FRV3" s="3553"/>
      <c r="FRW3" s="3553"/>
      <c r="FRX3" s="3553"/>
      <c r="FRY3" s="3553"/>
      <c r="FRZ3" s="3553"/>
      <c r="FSA3" s="3553"/>
      <c r="FSB3" s="3553"/>
      <c r="FSC3" s="3553"/>
      <c r="FSD3" s="3553"/>
      <c r="FSE3" s="3553"/>
      <c r="FSF3" s="3553"/>
      <c r="FSG3" s="3581"/>
      <c r="FSH3" s="3553"/>
      <c r="FSI3" s="3553"/>
      <c r="FSJ3" s="3553"/>
      <c r="FSK3" s="3553"/>
      <c r="FSL3" s="3553"/>
      <c r="FSM3" s="3553"/>
      <c r="FSN3" s="3553"/>
      <c r="FSO3" s="3553"/>
      <c r="FSP3" s="3553"/>
      <c r="FSQ3" s="3553"/>
      <c r="FSR3" s="3553"/>
      <c r="FSS3" s="3553"/>
      <c r="FST3" s="3553"/>
      <c r="FSU3" s="3553"/>
      <c r="FSV3" s="3553"/>
      <c r="FSW3" s="3553"/>
      <c r="FSX3" s="3581"/>
      <c r="FSY3" s="3553"/>
      <c r="FSZ3" s="3553"/>
      <c r="FTA3" s="3553"/>
      <c r="FTB3" s="3553"/>
      <c r="FTC3" s="3553"/>
      <c r="FTD3" s="3553"/>
      <c r="FTE3" s="3553"/>
      <c r="FTF3" s="3553"/>
      <c r="FTG3" s="3553"/>
      <c r="FTH3" s="3553"/>
      <c r="FTI3" s="3553"/>
      <c r="FTJ3" s="3553"/>
      <c r="FTK3" s="3553"/>
      <c r="FTL3" s="3553"/>
      <c r="FTM3" s="3553"/>
      <c r="FTN3" s="3553"/>
      <c r="FTO3" s="3581"/>
      <c r="FTP3" s="3553"/>
      <c r="FTQ3" s="3553"/>
      <c r="FTR3" s="3553"/>
      <c r="FTS3" s="3553"/>
      <c r="FTT3" s="3553"/>
      <c r="FTU3" s="3553"/>
      <c r="FTV3" s="3553"/>
      <c r="FTW3" s="3553"/>
      <c r="FTX3" s="3553"/>
      <c r="FTY3" s="3553"/>
      <c r="FTZ3" s="3553"/>
      <c r="FUA3" s="3553"/>
      <c r="FUB3" s="3553"/>
      <c r="FUC3" s="3553"/>
      <c r="FUD3" s="3553"/>
      <c r="FUE3" s="3553"/>
      <c r="FUF3" s="3581"/>
      <c r="FUG3" s="3553"/>
      <c r="FUH3" s="3553"/>
      <c r="FUI3" s="3553"/>
      <c r="FUJ3" s="3553"/>
      <c r="FUK3" s="3553"/>
      <c r="FUL3" s="3553"/>
      <c r="FUM3" s="3553"/>
      <c r="FUN3" s="3553"/>
      <c r="FUO3" s="3553"/>
      <c r="FUP3" s="3553"/>
      <c r="FUQ3" s="3553"/>
      <c r="FUR3" s="3553"/>
      <c r="FUS3" s="3553"/>
      <c r="FUT3" s="3553"/>
      <c r="FUU3" s="3553"/>
      <c r="FUV3" s="3553"/>
      <c r="FUW3" s="3581"/>
      <c r="FUX3" s="3553"/>
      <c r="FUY3" s="3553"/>
      <c r="FUZ3" s="3553"/>
      <c r="FVA3" s="3553"/>
      <c r="FVB3" s="3553"/>
      <c r="FVC3" s="3553"/>
      <c r="FVD3" s="3553"/>
      <c r="FVE3" s="3553"/>
      <c r="FVF3" s="3553"/>
      <c r="FVG3" s="3553"/>
      <c r="FVH3" s="3553"/>
      <c r="FVI3" s="3553"/>
      <c r="FVJ3" s="3553"/>
      <c r="FVK3" s="3553"/>
      <c r="FVL3" s="3553"/>
      <c r="FVM3" s="3553"/>
      <c r="FVN3" s="3581"/>
      <c r="FVO3" s="3553"/>
      <c r="FVP3" s="3553"/>
      <c r="FVQ3" s="3553"/>
      <c r="FVR3" s="3553"/>
      <c r="FVS3" s="3553"/>
      <c r="FVT3" s="3553"/>
      <c r="FVU3" s="3553"/>
      <c r="FVV3" s="3553"/>
      <c r="FVW3" s="3553"/>
      <c r="FVX3" s="3553"/>
      <c r="FVY3" s="3553"/>
      <c r="FVZ3" s="3553"/>
      <c r="FWA3" s="3553"/>
      <c r="FWB3" s="3553"/>
      <c r="FWC3" s="3553"/>
      <c r="FWD3" s="3553"/>
      <c r="FWE3" s="3581"/>
      <c r="FWF3" s="3553"/>
      <c r="FWG3" s="3553"/>
      <c r="FWH3" s="3553"/>
      <c r="FWI3" s="3553"/>
      <c r="FWJ3" s="3553"/>
      <c r="FWK3" s="3553"/>
      <c r="FWL3" s="3553"/>
      <c r="FWM3" s="3553"/>
      <c r="FWN3" s="3553"/>
      <c r="FWO3" s="3553"/>
      <c r="FWP3" s="3553"/>
      <c r="FWQ3" s="3553"/>
      <c r="FWR3" s="3553"/>
      <c r="FWS3" s="3553"/>
      <c r="FWT3" s="3553"/>
      <c r="FWU3" s="3553"/>
      <c r="FWV3" s="3581"/>
      <c r="FWW3" s="3553"/>
      <c r="FWX3" s="3553"/>
      <c r="FWY3" s="3553"/>
      <c r="FWZ3" s="3553"/>
      <c r="FXA3" s="3553"/>
      <c r="FXB3" s="3553"/>
      <c r="FXC3" s="3553"/>
      <c r="FXD3" s="3553"/>
      <c r="FXE3" s="3553"/>
      <c r="FXF3" s="3553"/>
      <c r="FXG3" s="3553"/>
      <c r="FXH3" s="3553"/>
      <c r="FXI3" s="3553"/>
      <c r="FXJ3" s="3553"/>
      <c r="FXK3" s="3553"/>
      <c r="FXL3" s="3553"/>
      <c r="FXM3" s="3581"/>
      <c r="FXN3" s="3553"/>
      <c r="FXO3" s="3553"/>
      <c r="FXP3" s="3553"/>
      <c r="FXQ3" s="3553"/>
      <c r="FXR3" s="3553"/>
      <c r="FXS3" s="3553"/>
      <c r="FXT3" s="3553"/>
      <c r="FXU3" s="3553"/>
      <c r="FXV3" s="3553"/>
      <c r="FXW3" s="3553"/>
      <c r="FXX3" s="3553"/>
      <c r="FXY3" s="3553"/>
      <c r="FXZ3" s="3553"/>
      <c r="FYA3" s="3553"/>
      <c r="FYB3" s="3553"/>
      <c r="FYC3" s="3553"/>
      <c r="FYD3" s="3581"/>
      <c r="FYE3" s="3553"/>
      <c r="FYF3" s="3553"/>
      <c r="FYG3" s="3553"/>
      <c r="FYH3" s="3553"/>
      <c r="FYI3" s="3553"/>
      <c r="FYJ3" s="3553"/>
      <c r="FYK3" s="3553"/>
      <c r="FYL3" s="3553"/>
      <c r="FYM3" s="3553"/>
      <c r="FYN3" s="3553"/>
      <c r="FYO3" s="3553"/>
      <c r="FYP3" s="3553"/>
      <c r="FYQ3" s="3553"/>
      <c r="FYR3" s="3553"/>
      <c r="FYS3" s="3553"/>
      <c r="FYT3" s="3553"/>
      <c r="FYU3" s="3581"/>
      <c r="FYV3" s="3553"/>
      <c r="FYW3" s="3553"/>
      <c r="FYX3" s="3553"/>
      <c r="FYY3" s="3553"/>
      <c r="FYZ3" s="3553"/>
      <c r="FZA3" s="3553"/>
      <c r="FZB3" s="3553"/>
      <c r="FZC3" s="3553"/>
      <c r="FZD3" s="3553"/>
      <c r="FZE3" s="3553"/>
      <c r="FZF3" s="3553"/>
      <c r="FZG3" s="3553"/>
      <c r="FZH3" s="3553"/>
      <c r="FZI3" s="3553"/>
      <c r="FZJ3" s="3553"/>
      <c r="FZK3" s="3553"/>
      <c r="FZL3" s="3581"/>
      <c r="FZM3" s="3553"/>
      <c r="FZN3" s="3553"/>
      <c r="FZO3" s="3553"/>
      <c r="FZP3" s="3553"/>
      <c r="FZQ3" s="3553"/>
      <c r="FZR3" s="3553"/>
      <c r="FZS3" s="3553"/>
      <c r="FZT3" s="3553"/>
      <c r="FZU3" s="3553"/>
      <c r="FZV3" s="3553"/>
      <c r="FZW3" s="3553"/>
      <c r="FZX3" s="3553"/>
      <c r="FZY3" s="3553"/>
      <c r="FZZ3" s="3553"/>
      <c r="GAA3" s="3553"/>
      <c r="GAB3" s="3553"/>
      <c r="GAC3" s="3581"/>
      <c r="GAD3" s="3553"/>
      <c r="GAE3" s="3553"/>
      <c r="GAF3" s="3553"/>
      <c r="GAG3" s="3553"/>
      <c r="GAH3" s="3553"/>
      <c r="GAI3" s="3553"/>
      <c r="GAJ3" s="3553"/>
      <c r="GAK3" s="3553"/>
      <c r="GAL3" s="3553"/>
      <c r="GAM3" s="3553"/>
      <c r="GAN3" s="3553"/>
      <c r="GAO3" s="3553"/>
      <c r="GAP3" s="3553"/>
      <c r="GAQ3" s="3553"/>
      <c r="GAR3" s="3553"/>
      <c r="GAS3" s="3553"/>
      <c r="GAT3" s="3581"/>
      <c r="GAU3" s="3553"/>
      <c r="GAV3" s="3553"/>
      <c r="GAW3" s="3553"/>
      <c r="GAX3" s="3553"/>
      <c r="GAY3" s="3553"/>
      <c r="GAZ3" s="3553"/>
      <c r="GBA3" s="3553"/>
      <c r="GBB3" s="3553"/>
      <c r="GBC3" s="3553"/>
      <c r="GBD3" s="3553"/>
      <c r="GBE3" s="3553"/>
      <c r="GBF3" s="3553"/>
      <c r="GBG3" s="3553"/>
      <c r="GBH3" s="3553"/>
      <c r="GBI3" s="3553"/>
      <c r="GBJ3" s="3553"/>
      <c r="GBK3" s="3581"/>
      <c r="GBL3" s="3553"/>
      <c r="GBM3" s="3553"/>
      <c r="GBN3" s="3553"/>
      <c r="GBO3" s="3553"/>
      <c r="GBP3" s="3553"/>
      <c r="GBQ3" s="3553"/>
      <c r="GBR3" s="3553"/>
      <c r="GBS3" s="3553"/>
      <c r="GBT3" s="3553"/>
      <c r="GBU3" s="3553"/>
      <c r="GBV3" s="3553"/>
      <c r="GBW3" s="3553"/>
      <c r="GBX3" s="3553"/>
      <c r="GBY3" s="3553"/>
      <c r="GBZ3" s="3553"/>
      <c r="GCA3" s="3553"/>
      <c r="GCB3" s="3581"/>
      <c r="GCC3" s="3553"/>
      <c r="GCD3" s="3553"/>
      <c r="GCE3" s="3553"/>
      <c r="GCF3" s="3553"/>
      <c r="GCG3" s="3553"/>
      <c r="GCH3" s="3553"/>
      <c r="GCI3" s="3553"/>
      <c r="GCJ3" s="3553"/>
      <c r="GCK3" s="3553"/>
      <c r="GCL3" s="3553"/>
      <c r="GCM3" s="3553"/>
      <c r="GCN3" s="3553"/>
      <c r="GCO3" s="3553"/>
      <c r="GCP3" s="3553"/>
      <c r="GCQ3" s="3553"/>
      <c r="GCR3" s="3553"/>
      <c r="GCS3" s="3581"/>
      <c r="GCT3" s="3553"/>
      <c r="GCU3" s="3553"/>
      <c r="GCV3" s="3553"/>
      <c r="GCW3" s="3553"/>
      <c r="GCX3" s="3553"/>
      <c r="GCY3" s="3553"/>
      <c r="GCZ3" s="3553"/>
      <c r="GDA3" s="3553"/>
      <c r="GDB3" s="3553"/>
      <c r="GDC3" s="3553"/>
      <c r="GDD3" s="3553"/>
      <c r="GDE3" s="3553"/>
      <c r="GDF3" s="3553"/>
      <c r="GDG3" s="3553"/>
      <c r="GDH3" s="3553"/>
      <c r="GDI3" s="3553"/>
      <c r="GDJ3" s="3581"/>
      <c r="GDK3" s="3553"/>
      <c r="GDL3" s="3553"/>
      <c r="GDM3" s="3553"/>
      <c r="GDN3" s="3553"/>
      <c r="GDO3" s="3553"/>
      <c r="GDP3" s="3553"/>
      <c r="GDQ3" s="3553"/>
      <c r="GDR3" s="3553"/>
      <c r="GDS3" s="3553"/>
      <c r="GDT3" s="3553"/>
      <c r="GDU3" s="3553"/>
      <c r="GDV3" s="3553"/>
      <c r="GDW3" s="3553"/>
      <c r="GDX3" s="3553"/>
      <c r="GDY3" s="3553"/>
      <c r="GDZ3" s="3553"/>
      <c r="GEA3" s="3581"/>
      <c r="GEB3" s="3553"/>
      <c r="GEC3" s="3553"/>
      <c r="GED3" s="3553"/>
      <c r="GEE3" s="3553"/>
      <c r="GEF3" s="3553"/>
      <c r="GEG3" s="3553"/>
      <c r="GEH3" s="3553"/>
      <c r="GEI3" s="3553"/>
      <c r="GEJ3" s="3553"/>
      <c r="GEK3" s="3553"/>
      <c r="GEL3" s="3553"/>
      <c r="GEM3" s="3553"/>
      <c r="GEN3" s="3553"/>
      <c r="GEO3" s="3553"/>
      <c r="GEP3" s="3553"/>
      <c r="GEQ3" s="3553"/>
      <c r="GER3" s="3581"/>
      <c r="GES3" s="3553"/>
      <c r="GET3" s="3553"/>
      <c r="GEU3" s="3553"/>
      <c r="GEV3" s="3553"/>
      <c r="GEW3" s="3553"/>
      <c r="GEX3" s="3553"/>
      <c r="GEY3" s="3553"/>
      <c r="GEZ3" s="3553"/>
      <c r="GFA3" s="3553"/>
      <c r="GFB3" s="3553"/>
      <c r="GFC3" s="3553"/>
      <c r="GFD3" s="3553"/>
      <c r="GFE3" s="3553"/>
      <c r="GFF3" s="3553"/>
      <c r="GFG3" s="3553"/>
      <c r="GFH3" s="3553"/>
      <c r="GFI3" s="3581"/>
      <c r="GFJ3" s="3553"/>
      <c r="GFK3" s="3553"/>
      <c r="GFL3" s="3553"/>
      <c r="GFM3" s="3553"/>
      <c r="GFN3" s="3553"/>
      <c r="GFO3" s="3553"/>
      <c r="GFP3" s="3553"/>
      <c r="GFQ3" s="3553"/>
      <c r="GFR3" s="3553"/>
      <c r="GFS3" s="3553"/>
      <c r="GFT3" s="3553"/>
      <c r="GFU3" s="3553"/>
      <c r="GFV3" s="3553"/>
      <c r="GFW3" s="3553"/>
      <c r="GFX3" s="3553"/>
      <c r="GFY3" s="3553"/>
      <c r="GFZ3" s="3581"/>
      <c r="GGA3" s="3553"/>
      <c r="GGB3" s="3553"/>
      <c r="GGC3" s="3553"/>
      <c r="GGD3" s="3553"/>
      <c r="GGE3" s="3553"/>
      <c r="GGF3" s="3553"/>
      <c r="GGG3" s="3553"/>
      <c r="GGH3" s="3553"/>
      <c r="GGI3" s="3553"/>
      <c r="GGJ3" s="3553"/>
      <c r="GGK3" s="3553"/>
      <c r="GGL3" s="3553"/>
      <c r="GGM3" s="3553"/>
      <c r="GGN3" s="3553"/>
      <c r="GGO3" s="3553"/>
      <c r="GGP3" s="3553"/>
      <c r="GGQ3" s="3581"/>
      <c r="GGR3" s="3553"/>
      <c r="GGS3" s="3553"/>
      <c r="GGT3" s="3553"/>
      <c r="GGU3" s="3553"/>
      <c r="GGV3" s="3553"/>
      <c r="GGW3" s="3553"/>
      <c r="GGX3" s="3553"/>
      <c r="GGY3" s="3553"/>
      <c r="GGZ3" s="3553"/>
      <c r="GHA3" s="3553"/>
      <c r="GHB3" s="3553"/>
      <c r="GHC3" s="3553"/>
      <c r="GHD3" s="3553"/>
      <c r="GHE3" s="3553"/>
      <c r="GHF3" s="3553"/>
      <c r="GHG3" s="3553"/>
      <c r="GHH3" s="3581"/>
      <c r="GHI3" s="3553"/>
      <c r="GHJ3" s="3553"/>
      <c r="GHK3" s="3553"/>
      <c r="GHL3" s="3553"/>
      <c r="GHM3" s="3553"/>
      <c r="GHN3" s="3553"/>
      <c r="GHO3" s="3553"/>
      <c r="GHP3" s="3553"/>
      <c r="GHQ3" s="3553"/>
      <c r="GHR3" s="3553"/>
      <c r="GHS3" s="3553"/>
      <c r="GHT3" s="3553"/>
      <c r="GHU3" s="3553"/>
      <c r="GHV3" s="3553"/>
      <c r="GHW3" s="3553"/>
      <c r="GHX3" s="3553"/>
      <c r="GHY3" s="3581"/>
      <c r="GHZ3" s="3553"/>
      <c r="GIA3" s="3553"/>
      <c r="GIB3" s="3553"/>
      <c r="GIC3" s="3553"/>
      <c r="GID3" s="3553"/>
      <c r="GIE3" s="3553"/>
      <c r="GIF3" s="3553"/>
      <c r="GIG3" s="3553"/>
      <c r="GIH3" s="3553"/>
      <c r="GII3" s="3553"/>
      <c r="GIJ3" s="3553"/>
      <c r="GIK3" s="3553"/>
      <c r="GIL3" s="3553"/>
      <c r="GIM3" s="3553"/>
      <c r="GIN3" s="3553"/>
      <c r="GIO3" s="3553"/>
      <c r="GIP3" s="3581"/>
      <c r="GIQ3" s="3553"/>
      <c r="GIR3" s="3553"/>
      <c r="GIS3" s="3553"/>
      <c r="GIT3" s="3553"/>
      <c r="GIU3" s="3553"/>
      <c r="GIV3" s="3553"/>
      <c r="GIW3" s="3553"/>
      <c r="GIX3" s="3553"/>
      <c r="GIY3" s="3553"/>
      <c r="GIZ3" s="3553"/>
      <c r="GJA3" s="3553"/>
      <c r="GJB3" s="3553"/>
      <c r="GJC3" s="3553"/>
      <c r="GJD3" s="3553"/>
      <c r="GJE3" s="3553"/>
      <c r="GJF3" s="3553"/>
      <c r="GJG3" s="3581"/>
      <c r="GJH3" s="3553"/>
      <c r="GJI3" s="3553"/>
      <c r="GJJ3" s="3553"/>
      <c r="GJK3" s="3553"/>
      <c r="GJL3" s="3553"/>
      <c r="GJM3" s="3553"/>
      <c r="GJN3" s="3553"/>
      <c r="GJO3" s="3553"/>
      <c r="GJP3" s="3553"/>
      <c r="GJQ3" s="3553"/>
      <c r="GJR3" s="3553"/>
      <c r="GJS3" s="3553"/>
      <c r="GJT3" s="3553"/>
      <c r="GJU3" s="3553"/>
      <c r="GJV3" s="3553"/>
      <c r="GJW3" s="3553"/>
      <c r="GJX3" s="3581"/>
      <c r="GJY3" s="3553"/>
      <c r="GJZ3" s="3553"/>
      <c r="GKA3" s="3553"/>
      <c r="GKB3" s="3553"/>
      <c r="GKC3" s="3553"/>
      <c r="GKD3" s="3553"/>
      <c r="GKE3" s="3553"/>
      <c r="GKF3" s="3553"/>
      <c r="GKG3" s="3553"/>
      <c r="GKH3" s="3553"/>
      <c r="GKI3" s="3553"/>
      <c r="GKJ3" s="3553"/>
      <c r="GKK3" s="3553"/>
      <c r="GKL3" s="3553"/>
      <c r="GKM3" s="3553"/>
      <c r="GKN3" s="3553"/>
      <c r="GKO3" s="3581"/>
      <c r="GKP3" s="3553"/>
      <c r="GKQ3" s="3553"/>
      <c r="GKR3" s="3553"/>
      <c r="GKS3" s="3553"/>
      <c r="GKT3" s="3553"/>
      <c r="GKU3" s="3553"/>
      <c r="GKV3" s="3553"/>
      <c r="GKW3" s="3553"/>
      <c r="GKX3" s="3553"/>
      <c r="GKY3" s="3553"/>
      <c r="GKZ3" s="3553"/>
      <c r="GLA3" s="3553"/>
      <c r="GLB3" s="3553"/>
      <c r="GLC3" s="3553"/>
      <c r="GLD3" s="3553"/>
      <c r="GLE3" s="3553"/>
      <c r="GLF3" s="3581"/>
      <c r="GLG3" s="3553"/>
      <c r="GLH3" s="3553"/>
      <c r="GLI3" s="3553"/>
      <c r="GLJ3" s="3553"/>
      <c r="GLK3" s="3553"/>
      <c r="GLL3" s="3553"/>
      <c r="GLM3" s="3553"/>
      <c r="GLN3" s="3553"/>
      <c r="GLO3" s="3553"/>
      <c r="GLP3" s="3553"/>
      <c r="GLQ3" s="3553"/>
      <c r="GLR3" s="3553"/>
      <c r="GLS3" s="3553"/>
      <c r="GLT3" s="3553"/>
      <c r="GLU3" s="3553"/>
      <c r="GLV3" s="3553"/>
      <c r="GLW3" s="3581"/>
      <c r="GLX3" s="3553"/>
      <c r="GLY3" s="3553"/>
      <c r="GLZ3" s="3553"/>
      <c r="GMA3" s="3553"/>
      <c r="GMB3" s="3553"/>
      <c r="GMC3" s="3553"/>
      <c r="GMD3" s="3553"/>
      <c r="GME3" s="3553"/>
      <c r="GMF3" s="3553"/>
      <c r="GMG3" s="3553"/>
      <c r="GMH3" s="3553"/>
      <c r="GMI3" s="3553"/>
      <c r="GMJ3" s="3553"/>
      <c r="GMK3" s="3553"/>
      <c r="GML3" s="3553"/>
      <c r="GMM3" s="3553"/>
      <c r="GMN3" s="3581"/>
      <c r="GMO3" s="3553"/>
      <c r="GMP3" s="3553"/>
      <c r="GMQ3" s="3553"/>
      <c r="GMR3" s="3553"/>
      <c r="GMS3" s="3553"/>
      <c r="GMT3" s="3553"/>
      <c r="GMU3" s="3553"/>
      <c r="GMV3" s="3553"/>
      <c r="GMW3" s="3553"/>
      <c r="GMX3" s="3553"/>
      <c r="GMY3" s="3553"/>
      <c r="GMZ3" s="3553"/>
      <c r="GNA3" s="3553"/>
      <c r="GNB3" s="3553"/>
      <c r="GNC3" s="3553"/>
      <c r="GND3" s="3553"/>
      <c r="GNE3" s="3581"/>
      <c r="GNF3" s="3553"/>
      <c r="GNG3" s="3553"/>
      <c r="GNH3" s="3553"/>
      <c r="GNI3" s="3553"/>
      <c r="GNJ3" s="3553"/>
      <c r="GNK3" s="3553"/>
      <c r="GNL3" s="3553"/>
      <c r="GNM3" s="3553"/>
      <c r="GNN3" s="3553"/>
      <c r="GNO3" s="3553"/>
      <c r="GNP3" s="3553"/>
      <c r="GNQ3" s="3553"/>
      <c r="GNR3" s="3553"/>
      <c r="GNS3" s="3553"/>
      <c r="GNT3" s="3553"/>
      <c r="GNU3" s="3553"/>
      <c r="GNV3" s="3581"/>
      <c r="GNW3" s="3553"/>
      <c r="GNX3" s="3553"/>
      <c r="GNY3" s="3553"/>
      <c r="GNZ3" s="3553"/>
      <c r="GOA3" s="3553"/>
      <c r="GOB3" s="3553"/>
      <c r="GOC3" s="3553"/>
      <c r="GOD3" s="3553"/>
      <c r="GOE3" s="3553"/>
      <c r="GOF3" s="3553"/>
      <c r="GOG3" s="3553"/>
      <c r="GOH3" s="3553"/>
      <c r="GOI3" s="3553"/>
      <c r="GOJ3" s="3553"/>
      <c r="GOK3" s="3553"/>
      <c r="GOL3" s="3553"/>
      <c r="GOM3" s="3581"/>
      <c r="GON3" s="3553"/>
      <c r="GOO3" s="3553"/>
      <c r="GOP3" s="3553"/>
      <c r="GOQ3" s="3553"/>
      <c r="GOR3" s="3553"/>
      <c r="GOS3" s="3553"/>
      <c r="GOT3" s="3553"/>
      <c r="GOU3" s="3553"/>
      <c r="GOV3" s="3553"/>
      <c r="GOW3" s="3553"/>
      <c r="GOX3" s="3553"/>
      <c r="GOY3" s="3553"/>
      <c r="GOZ3" s="3553"/>
      <c r="GPA3" s="3553"/>
      <c r="GPB3" s="3553"/>
      <c r="GPC3" s="3553"/>
      <c r="GPD3" s="3581"/>
      <c r="GPE3" s="3553"/>
      <c r="GPF3" s="3553"/>
      <c r="GPG3" s="3553"/>
      <c r="GPH3" s="3553"/>
      <c r="GPI3" s="3553"/>
      <c r="GPJ3" s="3553"/>
      <c r="GPK3" s="3553"/>
      <c r="GPL3" s="3553"/>
      <c r="GPM3" s="3553"/>
      <c r="GPN3" s="3553"/>
      <c r="GPO3" s="3553"/>
      <c r="GPP3" s="3553"/>
      <c r="GPQ3" s="3553"/>
      <c r="GPR3" s="3553"/>
      <c r="GPS3" s="3553"/>
      <c r="GPT3" s="3553"/>
      <c r="GPU3" s="3581"/>
      <c r="GPV3" s="3553"/>
      <c r="GPW3" s="3553"/>
      <c r="GPX3" s="3553"/>
      <c r="GPY3" s="3553"/>
      <c r="GPZ3" s="3553"/>
      <c r="GQA3" s="3553"/>
      <c r="GQB3" s="3553"/>
      <c r="GQC3" s="3553"/>
      <c r="GQD3" s="3553"/>
      <c r="GQE3" s="3553"/>
      <c r="GQF3" s="3553"/>
      <c r="GQG3" s="3553"/>
      <c r="GQH3" s="3553"/>
      <c r="GQI3" s="3553"/>
      <c r="GQJ3" s="3553"/>
      <c r="GQK3" s="3553"/>
      <c r="GQL3" s="3581"/>
      <c r="GQM3" s="3553"/>
      <c r="GQN3" s="3553"/>
      <c r="GQO3" s="3553"/>
      <c r="GQP3" s="3553"/>
      <c r="GQQ3" s="3553"/>
      <c r="GQR3" s="3553"/>
      <c r="GQS3" s="3553"/>
      <c r="GQT3" s="3553"/>
      <c r="GQU3" s="3553"/>
      <c r="GQV3" s="3553"/>
      <c r="GQW3" s="3553"/>
      <c r="GQX3" s="3553"/>
      <c r="GQY3" s="3553"/>
      <c r="GQZ3" s="3553"/>
      <c r="GRA3" s="3553"/>
      <c r="GRB3" s="3553"/>
      <c r="GRC3" s="3581"/>
      <c r="GRD3" s="3553"/>
      <c r="GRE3" s="3553"/>
      <c r="GRF3" s="3553"/>
      <c r="GRG3" s="3553"/>
      <c r="GRH3" s="3553"/>
      <c r="GRI3" s="3553"/>
      <c r="GRJ3" s="3553"/>
      <c r="GRK3" s="3553"/>
      <c r="GRL3" s="3553"/>
      <c r="GRM3" s="3553"/>
      <c r="GRN3" s="3553"/>
      <c r="GRO3" s="3553"/>
      <c r="GRP3" s="3553"/>
      <c r="GRQ3" s="3553"/>
      <c r="GRR3" s="3553"/>
      <c r="GRS3" s="3553"/>
      <c r="GRT3" s="3581"/>
      <c r="GRU3" s="3553"/>
      <c r="GRV3" s="3553"/>
      <c r="GRW3" s="3553"/>
      <c r="GRX3" s="3553"/>
      <c r="GRY3" s="3553"/>
      <c r="GRZ3" s="3553"/>
      <c r="GSA3" s="3553"/>
      <c r="GSB3" s="3553"/>
      <c r="GSC3" s="3553"/>
      <c r="GSD3" s="3553"/>
      <c r="GSE3" s="3553"/>
      <c r="GSF3" s="3553"/>
      <c r="GSG3" s="3553"/>
      <c r="GSH3" s="3553"/>
      <c r="GSI3" s="3553"/>
      <c r="GSJ3" s="3553"/>
      <c r="GSK3" s="3581"/>
      <c r="GSL3" s="3553"/>
      <c r="GSM3" s="3553"/>
      <c r="GSN3" s="3553"/>
      <c r="GSO3" s="3553"/>
      <c r="GSP3" s="3553"/>
      <c r="GSQ3" s="3553"/>
      <c r="GSR3" s="3553"/>
      <c r="GSS3" s="3553"/>
      <c r="GST3" s="3553"/>
      <c r="GSU3" s="3553"/>
      <c r="GSV3" s="3553"/>
      <c r="GSW3" s="3553"/>
      <c r="GSX3" s="3553"/>
      <c r="GSY3" s="3553"/>
      <c r="GSZ3" s="3553"/>
      <c r="GTA3" s="3553"/>
      <c r="GTB3" s="3581"/>
      <c r="GTC3" s="3553"/>
      <c r="GTD3" s="3553"/>
      <c r="GTE3" s="3553"/>
      <c r="GTF3" s="3553"/>
      <c r="GTG3" s="3553"/>
      <c r="GTH3" s="3553"/>
      <c r="GTI3" s="3553"/>
      <c r="GTJ3" s="3553"/>
      <c r="GTK3" s="3553"/>
      <c r="GTL3" s="3553"/>
      <c r="GTM3" s="3553"/>
      <c r="GTN3" s="3553"/>
      <c r="GTO3" s="3553"/>
      <c r="GTP3" s="3553"/>
      <c r="GTQ3" s="3553"/>
      <c r="GTR3" s="3553"/>
      <c r="GTS3" s="3581"/>
      <c r="GTT3" s="3553"/>
      <c r="GTU3" s="3553"/>
      <c r="GTV3" s="3553"/>
      <c r="GTW3" s="3553"/>
      <c r="GTX3" s="3553"/>
      <c r="GTY3" s="3553"/>
      <c r="GTZ3" s="3553"/>
      <c r="GUA3" s="3553"/>
      <c r="GUB3" s="3553"/>
      <c r="GUC3" s="3553"/>
      <c r="GUD3" s="3553"/>
      <c r="GUE3" s="3553"/>
      <c r="GUF3" s="3553"/>
      <c r="GUG3" s="3553"/>
      <c r="GUH3" s="3553"/>
      <c r="GUI3" s="3553"/>
      <c r="GUJ3" s="3581"/>
      <c r="GUK3" s="3553"/>
      <c r="GUL3" s="3553"/>
      <c r="GUM3" s="3553"/>
      <c r="GUN3" s="3553"/>
      <c r="GUO3" s="3553"/>
      <c r="GUP3" s="3553"/>
      <c r="GUQ3" s="3553"/>
      <c r="GUR3" s="3553"/>
      <c r="GUS3" s="3553"/>
      <c r="GUT3" s="3553"/>
      <c r="GUU3" s="3553"/>
      <c r="GUV3" s="3553"/>
      <c r="GUW3" s="3553"/>
      <c r="GUX3" s="3553"/>
      <c r="GUY3" s="3553"/>
      <c r="GUZ3" s="3553"/>
      <c r="GVA3" s="3581"/>
      <c r="GVB3" s="3553"/>
      <c r="GVC3" s="3553"/>
      <c r="GVD3" s="3553"/>
      <c r="GVE3" s="3553"/>
      <c r="GVF3" s="3553"/>
      <c r="GVG3" s="3553"/>
      <c r="GVH3" s="3553"/>
      <c r="GVI3" s="3553"/>
      <c r="GVJ3" s="3553"/>
      <c r="GVK3" s="3553"/>
      <c r="GVL3" s="3553"/>
      <c r="GVM3" s="3553"/>
      <c r="GVN3" s="3553"/>
      <c r="GVO3" s="3553"/>
      <c r="GVP3" s="3553"/>
      <c r="GVQ3" s="3553"/>
      <c r="GVR3" s="3581"/>
      <c r="GVS3" s="3553"/>
      <c r="GVT3" s="3553"/>
      <c r="GVU3" s="3553"/>
      <c r="GVV3" s="3553"/>
      <c r="GVW3" s="3553"/>
      <c r="GVX3" s="3553"/>
      <c r="GVY3" s="3553"/>
      <c r="GVZ3" s="3553"/>
      <c r="GWA3" s="3553"/>
      <c r="GWB3" s="3553"/>
      <c r="GWC3" s="3553"/>
      <c r="GWD3" s="3553"/>
      <c r="GWE3" s="3553"/>
      <c r="GWF3" s="3553"/>
      <c r="GWG3" s="3553"/>
      <c r="GWH3" s="3553"/>
      <c r="GWI3" s="3581"/>
      <c r="GWJ3" s="3553"/>
      <c r="GWK3" s="3553"/>
      <c r="GWL3" s="3553"/>
      <c r="GWM3" s="3553"/>
      <c r="GWN3" s="3553"/>
      <c r="GWO3" s="3553"/>
      <c r="GWP3" s="3553"/>
      <c r="GWQ3" s="3553"/>
      <c r="GWR3" s="3553"/>
      <c r="GWS3" s="3553"/>
      <c r="GWT3" s="3553"/>
      <c r="GWU3" s="3553"/>
      <c r="GWV3" s="3553"/>
      <c r="GWW3" s="3553"/>
      <c r="GWX3" s="3553"/>
      <c r="GWY3" s="3553"/>
      <c r="GWZ3" s="3581"/>
      <c r="GXA3" s="3553"/>
      <c r="GXB3" s="3553"/>
      <c r="GXC3" s="3553"/>
      <c r="GXD3" s="3553"/>
      <c r="GXE3" s="3553"/>
      <c r="GXF3" s="3553"/>
      <c r="GXG3" s="3553"/>
      <c r="GXH3" s="3553"/>
      <c r="GXI3" s="3553"/>
      <c r="GXJ3" s="3553"/>
      <c r="GXK3" s="3553"/>
      <c r="GXL3" s="3553"/>
      <c r="GXM3" s="3553"/>
      <c r="GXN3" s="3553"/>
      <c r="GXO3" s="3553"/>
      <c r="GXP3" s="3553"/>
      <c r="GXQ3" s="3581"/>
      <c r="GXR3" s="3553"/>
      <c r="GXS3" s="3553"/>
      <c r="GXT3" s="3553"/>
      <c r="GXU3" s="3553"/>
      <c r="GXV3" s="3553"/>
      <c r="GXW3" s="3553"/>
      <c r="GXX3" s="3553"/>
      <c r="GXY3" s="3553"/>
      <c r="GXZ3" s="3553"/>
      <c r="GYA3" s="3553"/>
      <c r="GYB3" s="3553"/>
      <c r="GYC3" s="3553"/>
      <c r="GYD3" s="3553"/>
      <c r="GYE3" s="3553"/>
      <c r="GYF3" s="3553"/>
      <c r="GYG3" s="3553"/>
      <c r="GYH3" s="3581"/>
      <c r="GYI3" s="3553"/>
      <c r="GYJ3" s="3553"/>
      <c r="GYK3" s="3553"/>
      <c r="GYL3" s="3553"/>
      <c r="GYM3" s="3553"/>
      <c r="GYN3" s="3553"/>
      <c r="GYO3" s="3553"/>
      <c r="GYP3" s="3553"/>
      <c r="GYQ3" s="3553"/>
      <c r="GYR3" s="3553"/>
      <c r="GYS3" s="3553"/>
      <c r="GYT3" s="3553"/>
      <c r="GYU3" s="3553"/>
      <c r="GYV3" s="3553"/>
      <c r="GYW3" s="3553"/>
      <c r="GYX3" s="3553"/>
      <c r="GYY3" s="3581"/>
      <c r="GYZ3" s="3553"/>
      <c r="GZA3" s="3553"/>
      <c r="GZB3" s="3553"/>
      <c r="GZC3" s="3553"/>
      <c r="GZD3" s="3553"/>
      <c r="GZE3" s="3553"/>
      <c r="GZF3" s="3553"/>
      <c r="GZG3" s="3553"/>
      <c r="GZH3" s="3553"/>
      <c r="GZI3" s="3553"/>
      <c r="GZJ3" s="3553"/>
      <c r="GZK3" s="3553"/>
      <c r="GZL3" s="3553"/>
      <c r="GZM3" s="3553"/>
      <c r="GZN3" s="3553"/>
      <c r="GZO3" s="3553"/>
      <c r="GZP3" s="3581"/>
      <c r="GZQ3" s="3553"/>
      <c r="GZR3" s="3553"/>
      <c r="GZS3" s="3553"/>
      <c r="GZT3" s="3553"/>
      <c r="GZU3" s="3553"/>
      <c r="GZV3" s="3553"/>
      <c r="GZW3" s="3553"/>
      <c r="GZX3" s="3553"/>
      <c r="GZY3" s="3553"/>
      <c r="GZZ3" s="3553"/>
      <c r="HAA3" s="3553"/>
      <c r="HAB3" s="3553"/>
      <c r="HAC3" s="3553"/>
      <c r="HAD3" s="3553"/>
      <c r="HAE3" s="3553"/>
      <c r="HAF3" s="3553"/>
      <c r="HAG3" s="3581"/>
      <c r="HAH3" s="3553"/>
      <c r="HAI3" s="3553"/>
      <c r="HAJ3" s="3553"/>
      <c r="HAK3" s="3553"/>
      <c r="HAL3" s="3553"/>
      <c r="HAM3" s="3553"/>
      <c r="HAN3" s="3553"/>
      <c r="HAO3" s="3553"/>
      <c r="HAP3" s="3553"/>
      <c r="HAQ3" s="3553"/>
      <c r="HAR3" s="3553"/>
      <c r="HAS3" s="3553"/>
      <c r="HAT3" s="3553"/>
      <c r="HAU3" s="3553"/>
      <c r="HAV3" s="3553"/>
      <c r="HAW3" s="3553"/>
      <c r="HAX3" s="3581"/>
      <c r="HAY3" s="3553"/>
      <c r="HAZ3" s="3553"/>
      <c r="HBA3" s="3553"/>
      <c r="HBB3" s="3553"/>
      <c r="HBC3" s="3553"/>
      <c r="HBD3" s="3553"/>
      <c r="HBE3" s="3553"/>
      <c r="HBF3" s="3553"/>
      <c r="HBG3" s="3553"/>
      <c r="HBH3" s="3553"/>
      <c r="HBI3" s="3553"/>
      <c r="HBJ3" s="3553"/>
      <c r="HBK3" s="3553"/>
      <c r="HBL3" s="3553"/>
      <c r="HBM3" s="3553"/>
      <c r="HBN3" s="3553"/>
      <c r="HBO3" s="3581"/>
      <c r="HBP3" s="3553"/>
      <c r="HBQ3" s="3553"/>
      <c r="HBR3" s="3553"/>
      <c r="HBS3" s="3553"/>
      <c r="HBT3" s="3553"/>
      <c r="HBU3" s="3553"/>
      <c r="HBV3" s="3553"/>
      <c r="HBW3" s="3553"/>
      <c r="HBX3" s="3553"/>
      <c r="HBY3" s="3553"/>
      <c r="HBZ3" s="3553"/>
      <c r="HCA3" s="3553"/>
      <c r="HCB3" s="3553"/>
      <c r="HCC3" s="3553"/>
      <c r="HCD3" s="3553"/>
      <c r="HCE3" s="3553"/>
      <c r="HCF3" s="3581"/>
      <c r="HCG3" s="3553"/>
      <c r="HCH3" s="3553"/>
      <c r="HCI3" s="3553"/>
      <c r="HCJ3" s="3553"/>
      <c r="HCK3" s="3553"/>
      <c r="HCL3" s="3553"/>
      <c r="HCM3" s="3553"/>
      <c r="HCN3" s="3553"/>
      <c r="HCO3" s="3553"/>
      <c r="HCP3" s="3553"/>
      <c r="HCQ3" s="3553"/>
      <c r="HCR3" s="3553"/>
      <c r="HCS3" s="3553"/>
      <c r="HCT3" s="3553"/>
      <c r="HCU3" s="3553"/>
      <c r="HCV3" s="3553"/>
      <c r="HCW3" s="3581"/>
      <c r="HCX3" s="3553"/>
      <c r="HCY3" s="3553"/>
      <c r="HCZ3" s="3553"/>
      <c r="HDA3" s="3553"/>
      <c r="HDB3" s="3553"/>
      <c r="HDC3" s="3553"/>
      <c r="HDD3" s="3553"/>
      <c r="HDE3" s="3553"/>
      <c r="HDF3" s="3553"/>
      <c r="HDG3" s="3553"/>
      <c r="HDH3" s="3553"/>
      <c r="HDI3" s="3553"/>
      <c r="HDJ3" s="3553"/>
      <c r="HDK3" s="3553"/>
      <c r="HDL3" s="3553"/>
      <c r="HDM3" s="3553"/>
      <c r="HDN3" s="3581"/>
      <c r="HDO3" s="3553"/>
      <c r="HDP3" s="3553"/>
      <c r="HDQ3" s="3553"/>
      <c r="HDR3" s="3553"/>
      <c r="HDS3" s="3553"/>
      <c r="HDT3" s="3553"/>
      <c r="HDU3" s="3553"/>
      <c r="HDV3" s="3553"/>
      <c r="HDW3" s="3553"/>
      <c r="HDX3" s="3553"/>
      <c r="HDY3" s="3553"/>
      <c r="HDZ3" s="3553"/>
      <c r="HEA3" s="3553"/>
      <c r="HEB3" s="3553"/>
      <c r="HEC3" s="3553"/>
      <c r="HED3" s="3553"/>
      <c r="HEE3" s="3581"/>
      <c r="HEF3" s="3553"/>
      <c r="HEG3" s="3553"/>
      <c r="HEH3" s="3553"/>
      <c r="HEI3" s="3553"/>
      <c r="HEJ3" s="3553"/>
      <c r="HEK3" s="3553"/>
      <c r="HEL3" s="3553"/>
      <c r="HEM3" s="3553"/>
      <c r="HEN3" s="3553"/>
      <c r="HEO3" s="3553"/>
      <c r="HEP3" s="3553"/>
      <c r="HEQ3" s="3553"/>
      <c r="HER3" s="3553"/>
      <c r="HES3" s="3553"/>
      <c r="HET3" s="3553"/>
      <c r="HEU3" s="3553"/>
      <c r="HEV3" s="3581"/>
      <c r="HEW3" s="3553"/>
      <c r="HEX3" s="3553"/>
      <c r="HEY3" s="3553"/>
      <c r="HEZ3" s="3553"/>
      <c r="HFA3" s="3553"/>
      <c r="HFB3" s="3553"/>
      <c r="HFC3" s="3553"/>
      <c r="HFD3" s="3553"/>
      <c r="HFE3" s="3553"/>
      <c r="HFF3" s="3553"/>
      <c r="HFG3" s="3553"/>
      <c r="HFH3" s="3553"/>
      <c r="HFI3" s="3553"/>
      <c r="HFJ3" s="3553"/>
      <c r="HFK3" s="3553"/>
      <c r="HFL3" s="3553"/>
      <c r="HFM3" s="3581"/>
      <c r="HFN3" s="3553"/>
      <c r="HFO3" s="3553"/>
      <c r="HFP3" s="3553"/>
      <c r="HFQ3" s="3553"/>
      <c r="HFR3" s="3553"/>
      <c r="HFS3" s="3553"/>
      <c r="HFT3" s="3553"/>
      <c r="HFU3" s="3553"/>
      <c r="HFV3" s="3553"/>
      <c r="HFW3" s="3553"/>
      <c r="HFX3" s="3553"/>
      <c r="HFY3" s="3553"/>
      <c r="HFZ3" s="3553"/>
      <c r="HGA3" s="3553"/>
      <c r="HGB3" s="3553"/>
      <c r="HGC3" s="3553"/>
      <c r="HGD3" s="3581"/>
      <c r="HGE3" s="3553"/>
      <c r="HGF3" s="3553"/>
      <c r="HGG3" s="3553"/>
      <c r="HGH3" s="3553"/>
      <c r="HGI3" s="3553"/>
      <c r="HGJ3" s="3553"/>
      <c r="HGK3" s="3553"/>
      <c r="HGL3" s="3553"/>
      <c r="HGM3" s="3553"/>
      <c r="HGN3" s="3553"/>
      <c r="HGO3" s="3553"/>
      <c r="HGP3" s="3553"/>
      <c r="HGQ3" s="3553"/>
      <c r="HGR3" s="3553"/>
      <c r="HGS3" s="3553"/>
      <c r="HGT3" s="3553"/>
      <c r="HGU3" s="3581"/>
      <c r="HGV3" s="3553"/>
      <c r="HGW3" s="3553"/>
      <c r="HGX3" s="3553"/>
      <c r="HGY3" s="3553"/>
      <c r="HGZ3" s="3553"/>
      <c r="HHA3" s="3553"/>
      <c r="HHB3" s="3553"/>
      <c r="HHC3" s="3553"/>
      <c r="HHD3" s="3553"/>
      <c r="HHE3" s="3553"/>
      <c r="HHF3" s="3553"/>
      <c r="HHG3" s="3553"/>
      <c r="HHH3" s="3553"/>
      <c r="HHI3" s="3553"/>
      <c r="HHJ3" s="3553"/>
      <c r="HHK3" s="3553"/>
      <c r="HHL3" s="3581"/>
      <c r="HHM3" s="3553"/>
      <c r="HHN3" s="3553"/>
      <c r="HHO3" s="3553"/>
      <c r="HHP3" s="3553"/>
      <c r="HHQ3" s="3553"/>
      <c r="HHR3" s="3553"/>
      <c r="HHS3" s="3553"/>
      <c r="HHT3" s="3553"/>
      <c r="HHU3" s="3553"/>
      <c r="HHV3" s="3553"/>
      <c r="HHW3" s="3553"/>
      <c r="HHX3" s="3553"/>
      <c r="HHY3" s="3553"/>
      <c r="HHZ3" s="3553"/>
      <c r="HIA3" s="3553"/>
      <c r="HIB3" s="3553"/>
      <c r="HIC3" s="3581"/>
      <c r="HID3" s="3553"/>
      <c r="HIE3" s="3553"/>
      <c r="HIF3" s="3553"/>
      <c r="HIG3" s="3553"/>
      <c r="HIH3" s="3553"/>
      <c r="HII3" s="3553"/>
      <c r="HIJ3" s="3553"/>
      <c r="HIK3" s="3553"/>
      <c r="HIL3" s="3553"/>
      <c r="HIM3" s="3553"/>
      <c r="HIN3" s="3553"/>
      <c r="HIO3" s="3553"/>
      <c r="HIP3" s="3553"/>
      <c r="HIQ3" s="3553"/>
      <c r="HIR3" s="3553"/>
      <c r="HIS3" s="3553"/>
      <c r="HIT3" s="3581"/>
      <c r="HIU3" s="3553"/>
      <c r="HIV3" s="3553"/>
      <c r="HIW3" s="3553"/>
      <c r="HIX3" s="3553"/>
      <c r="HIY3" s="3553"/>
      <c r="HIZ3" s="3553"/>
      <c r="HJA3" s="3553"/>
      <c r="HJB3" s="3553"/>
      <c r="HJC3" s="3553"/>
      <c r="HJD3" s="3553"/>
      <c r="HJE3" s="3553"/>
      <c r="HJF3" s="3553"/>
      <c r="HJG3" s="3553"/>
      <c r="HJH3" s="3553"/>
      <c r="HJI3" s="3553"/>
      <c r="HJJ3" s="3553"/>
      <c r="HJK3" s="3581"/>
      <c r="HJL3" s="3553"/>
      <c r="HJM3" s="3553"/>
      <c r="HJN3" s="3553"/>
      <c r="HJO3" s="3553"/>
      <c r="HJP3" s="3553"/>
      <c r="HJQ3" s="3553"/>
      <c r="HJR3" s="3553"/>
      <c r="HJS3" s="3553"/>
      <c r="HJT3" s="3553"/>
      <c r="HJU3" s="3553"/>
      <c r="HJV3" s="3553"/>
      <c r="HJW3" s="3553"/>
      <c r="HJX3" s="3553"/>
      <c r="HJY3" s="3553"/>
      <c r="HJZ3" s="3553"/>
      <c r="HKA3" s="3553"/>
      <c r="HKB3" s="3581"/>
      <c r="HKC3" s="3553"/>
      <c r="HKD3" s="3553"/>
      <c r="HKE3" s="3553"/>
      <c r="HKF3" s="3553"/>
      <c r="HKG3" s="3553"/>
      <c r="HKH3" s="3553"/>
      <c r="HKI3" s="3553"/>
      <c r="HKJ3" s="3553"/>
      <c r="HKK3" s="3553"/>
      <c r="HKL3" s="3553"/>
      <c r="HKM3" s="3553"/>
      <c r="HKN3" s="3553"/>
      <c r="HKO3" s="3553"/>
      <c r="HKP3" s="3553"/>
      <c r="HKQ3" s="3553"/>
      <c r="HKR3" s="3553"/>
      <c r="HKS3" s="3581"/>
      <c r="HKT3" s="3553"/>
      <c r="HKU3" s="3553"/>
      <c r="HKV3" s="3553"/>
      <c r="HKW3" s="3553"/>
      <c r="HKX3" s="3553"/>
      <c r="HKY3" s="3553"/>
      <c r="HKZ3" s="3553"/>
      <c r="HLA3" s="3553"/>
      <c r="HLB3" s="3553"/>
      <c r="HLC3" s="3553"/>
      <c r="HLD3" s="3553"/>
      <c r="HLE3" s="3553"/>
      <c r="HLF3" s="3553"/>
      <c r="HLG3" s="3553"/>
      <c r="HLH3" s="3553"/>
      <c r="HLI3" s="3553"/>
      <c r="HLJ3" s="3581"/>
      <c r="HLK3" s="3553"/>
      <c r="HLL3" s="3553"/>
      <c r="HLM3" s="3553"/>
      <c r="HLN3" s="3553"/>
      <c r="HLO3" s="3553"/>
      <c r="HLP3" s="3553"/>
      <c r="HLQ3" s="3553"/>
      <c r="HLR3" s="3553"/>
      <c r="HLS3" s="3553"/>
      <c r="HLT3" s="3553"/>
      <c r="HLU3" s="3553"/>
      <c r="HLV3" s="3553"/>
      <c r="HLW3" s="3553"/>
      <c r="HLX3" s="3553"/>
      <c r="HLY3" s="3553"/>
      <c r="HLZ3" s="3553"/>
      <c r="HMA3" s="3581"/>
      <c r="HMB3" s="3553"/>
      <c r="HMC3" s="3553"/>
      <c r="HMD3" s="3553"/>
      <c r="HME3" s="3553"/>
      <c r="HMF3" s="3553"/>
      <c r="HMG3" s="3553"/>
      <c r="HMH3" s="3553"/>
      <c r="HMI3" s="3553"/>
      <c r="HMJ3" s="3553"/>
      <c r="HMK3" s="3553"/>
      <c r="HML3" s="3553"/>
      <c r="HMM3" s="3553"/>
      <c r="HMN3" s="3553"/>
      <c r="HMO3" s="3553"/>
      <c r="HMP3" s="3553"/>
      <c r="HMQ3" s="3553"/>
      <c r="HMR3" s="3581"/>
      <c r="HMS3" s="3553"/>
      <c r="HMT3" s="3553"/>
      <c r="HMU3" s="3553"/>
      <c r="HMV3" s="3553"/>
      <c r="HMW3" s="3553"/>
      <c r="HMX3" s="3553"/>
      <c r="HMY3" s="3553"/>
      <c r="HMZ3" s="3553"/>
      <c r="HNA3" s="3553"/>
      <c r="HNB3" s="3553"/>
      <c r="HNC3" s="3553"/>
      <c r="HND3" s="3553"/>
      <c r="HNE3" s="3553"/>
      <c r="HNF3" s="3553"/>
      <c r="HNG3" s="3553"/>
      <c r="HNH3" s="3553"/>
      <c r="HNI3" s="3581"/>
      <c r="HNJ3" s="3553"/>
      <c r="HNK3" s="3553"/>
      <c r="HNL3" s="3553"/>
      <c r="HNM3" s="3553"/>
      <c r="HNN3" s="3553"/>
      <c r="HNO3" s="3553"/>
      <c r="HNP3" s="3553"/>
      <c r="HNQ3" s="3553"/>
      <c r="HNR3" s="3553"/>
      <c r="HNS3" s="3553"/>
      <c r="HNT3" s="3553"/>
      <c r="HNU3" s="3553"/>
      <c r="HNV3" s="3553"/>
      <c r="HNW3" s="3553"/>
      <c r="HNX3" s="3553"/>
      <c r="HNY3" s="3553"/>
      <c r="HNZ3" s="3581"/>
      <c r="HOA3" s="3553"/>
      <c r="HOB3" s="3553"/>
      <c r="HOC3" s="3553"/>
      <c r="HOD3" s="3553"/>
      <c r="HOE3" s="3553"/>
      <c r="HOF3" s="3553"/>
      <c r="HOG3" s="3553"/>
      <c r="HOH3" s="3553"/>
      <c r="HOI3" s="3553"/>
      <c r="HOJ3" s="3553"/>
      <c r="HOK3" s="3553"/>
      <c r="HOL3" s="3553"/>
      <c r="HOM3" s="3553"/>
      <c r="HON3" s="3553"/>
      <c r="HOO3" s="3553"/>
      <c r="HOP3" s="3553"/>
      <c r="HOQ3" s="3581"/>
      <c r="HOR3" s="3553"/>
      <c r="HOS3" s="3553"/>
      <c r="HOT3" s="3553"/>
      <c r="HOU3" s="3553"/>
      <c r="HOV3" s="3553"/>
      <c r="HOW3" s="3553"/>
      <c r="HOX3" s="3553"/>
      <c r="HOY3" s="3553"/>
      <c r="HOZ3" s="3553"/>
      <c r="HPA3" s="3553"/>
      <c r="HPB3" s="3553"/>
      <c r="HPC3" s="3553"/>
      <c r="HPD3" s="3553"/>
      <c r="HPE3" s="3553"/>
      <c r="HPF3" s="3553"/>
      <c r="HPG3" s="3553"/>
      <c r="HPH3" s="3581"/>
      <c r="HPI3" s="3553"/>
      <c r="HPJ3" s="3553"/>
      <c r="HPK3" s="3553"/>
      <c r="HPL3" s="3553"/>
      <c r="HPM3" s="3553"/>
      <c r="HPN3" s="3553"/>
      <c r="HPO3" s="3553"/>
      <c r="HPP3" s="3553"/>
      <c r="HPQ3" s="3553"/>
      <c r="HPR3" s="3553"/>
      <c r="HPS3" s="3553"/>
      <c r="HPT3" s="3553"/>
      <c r="HPU3" s="3553"/>
      <c r="HPV3" s="3553"/>
      <c r="HPW3" s="3553"/>
      <c r="HPX3" s="3553"/>
      <c r="HPY3" s="3581"/>
      <c r="HPZ3" s="3553"/>
      <c r="HQA3" s="3553"/>
      <c r="HQB3" s="3553"/>
      <c r="HQC3" s="3553"/>
      <c r="HQD3" s="3553"/>
      <c r="HQE3" s="3553"/>
      <c r="HQF3" s="3553"/>
      <c r="HQG3" s="3553"/>
      <c r="HQH3" s="3553"/>
      <c r="HQI3" s="3553"/>
      <c r="HQJ3" s="3553"/>
      <c r="HQK3" s="3553"/>
      <c r="HQL3" s="3553"/>
      <c r="HQM3" s="3553"/>
      <c r="HQN3" s="3553"/>
      <c r="HQO3" s="3553"/>
      <c r="HQP3" s="3581"/>
      <c r="HQQ3" s="3553"/>
      <c r="HQR3" s="3553"/>
      <c r="HQS3" s="3553"/>
      <c r="HQT3" s="3553"/>
      <c r="HQU3" s="3553"/>
      <c r="HQV3" s="3553"/>
      <c r="HQW3" s="3553"/>
      <c r="HQX3" s="3553"/>
      <c r="HQY3" s="3553"/>
      <c r="HQZ3" s="3553"/>
      <c r="HRA3" s="3553"/>
      <c r="HRB3" s="3553"/>
      <c r="HRC3" s="3553"/>
      <c r="HRD3" s="3553"/>
      <c r="HRE3" s="3553"/>
      <c r="HRF3" s="3553"/>
      <c r="HRG3" s="3581"/>
      <c r="HRH3" s="3553"/>
      <c r="HRI3" s="3553"/>
      <c r="HRJ3" s="3553"/>
      <c r="HRK3" s="3553"/>
      <c r="HRL3" s="3553"/>
      <c r="HRM3" s="3553"/>
      <c r="HRN3" s="3553"/>
      <c r="HRO3" s="3553"/>
      <c r="HRP3" s="3553"/>
      <c r="HRQ3" s="3553"/>
      <c r="HRR3" s="3553"/>
      <c r="HRS3" s="3553"/>
      <c r="HRT3" s="3553"/>
      <c r="HRU3" s="3553"/>
      <c r="HRV3" s="3553"/>
      <c r="HRW3" s="3553"/>
      <c r="HRX3" s="3581"/>
      <c r="HRY3" s="3553"/>
      <c r="HRZ3" s="3553"/>
      <c r="HSA3" s="3553"/>
      <c r="HSB3" s="3553"/>
      <c r="HSC3" s="3553"/>
      <c r="HSD3" s="3553"/>
      <c r="HSE3" s="3553"/>
      <c r="HSF3" s="3553"/>
      <c r="HSG3" s="3553"/>
      <c r="HSH3" s="3553"/>
      <c r="HSI3" s="3553"/>
      <c r="HSJ3" s="3553"/>
      <c r="HSK3" s="3553"/>
      <c r="HSL3" s="3553"/>
      <c r="HSM3" s="3553"/>
      <c r="HSN3" s="3553"/>
      <c r="HSO3" s="3581"/>
      <c r="HSP3" s="3553"/>
      <c r="HSQ3" s="3553"/>
      <c r="HSR3" s="3553"/>
      <c r="HSS3" s="3553"/>
      <c r="HST3" s="3553"/>
      <c r="HSU3" s="3553"/>
      <c r="HSV3" s="3553"/>
      <c r="HSW3" s="3553"/>
      <c r="HSX3" s="3553"/>
      <c r="HSY3" s="3553"/>
      <c r="HSZ3" s="3553"/>
      <c r="HTA3" s="3553"/>
      <c r="HTB3" s="3553"/>
      <c r="HTC3" s="3553"/>
      <c r="HTD3" s="3553"/>
      <c r="HTE3" s="3553"/>
      <c r="HTF3" s="3581"/>
      <c r="HTG3" s="3553"/>
      <c r="HTH3" s="3553"/>
      <c r="HTI3" s="3553"/>
      <c r="HTJ3" s="3553"/>
      <c r="HTK3" s="3553"/>
      <c r="HTL3" s="3553"/>
      <c r="HTM3" s="3553"/>
      <c r="HTN3" s="3553"/>
      <c r="HTO3" s="3553"/>
      <c r="HTP3" s="3553"/>
      <c r="HTQ3" s="3553"/>
      <c r="HTR3" s="3553"/>
      <c r="HTS3" s="3553"/>
      <c r="HTT3" s="3553"/>
      <c r="HTU3" s="3553"/>
      <c r="HTV3" s="3553"/>
      <c r="HTW3" s="3581"/>
      <c r="HTX3" s="3553"/>
      <c r="HTY3" s="3553"/>
      <c r="HTZ3" s="3553"/>
      <c r="HUA3" s="3553"/>
      <c r="HUB3" s="3553"/>
      <c r="HUC3" s="3553"/>
      <c r="HUD3" s="3553"/>
      <c r="HUE3" s="3553"/>
      <c r="HUF3" s="3553"/>
      <c r="HUG3" s="3553"/>
      <c r="HUH3" s="3553"/>
      <c r="HUI3" s="3553"/>
      <c r="HUJ3" s="3553"/>
      <c r="HUK3" s="3553"/>
      <c r="HUL3" s="3553"/>
      <c r="HUM3" s="3553"/>
      <c r="HUN3" s="3581"/>
      <c r="HUO3" s="3553"/>
      <c r="HUP3" s="3553"/>
      <c r="HUQ3" s="3553"/>
      <c r="HUR3" s="3553"/>
      <c r="HUS3" s="3553"/>
      <c r="HUT3" s="3553"/>
      <c r="HUU3" s="3553"/>
      <c r="HUV3" s="3553"/>
      <c r="HUW3" s="3553"/>
      <c r="HUX3" s="3553"/>
      <c r="HUY3" s="3553"/>
      <c r="HUZ3" s="3553"/>
      <c r="HVA3" s="3553"/>
      <c r="HVB3" s="3553"/>
      <c r="HVC3" s="3553"/>
      <c r="HVD3" s="3553"/>
      <c r="HVE3" s="3581"/>
      <c r="HVF3" s="3553"/>
      <c r="HVG3" s="3553"/>
      <c r="HVH3" s="3553"/>
      <c r="HVI3" s="3553"/>
      <c r="HVJ3" s="3553"/>
      <c r="HVK3" s="3553"/>
      <c r="HVL3" s="3553"/>
      <c r="HVM3" s="3553"/>
      <c r="HVN3" s="3553"/>
      <c r="HVO3" s="3553"/>
      <c r="HVP3" s="3553"/>
      <c r="HVQ3" s="3553"/>
      <c r="HVR3" s="3553"/>
      <c r="HVS3" s="3553"/>
      <c r="HVT3" s="3553"/>
      <c r="HVU3" s="3553"/>
      <c r="HVV3" s="3581"/>
      <c r="HVW3" s="3553"/>
      <c r="HVX3" s="3553"/>
      <c r="HVY3" s="3553"/>
      <c r="HVZ3" s="3553"/>
      <c r="HWA3" s="3553"/>
      <c r="HWB3" s="3553"/>
      <c r="HWC3" s="3553"/>
      <c r="HWD3" s="3553"/>
      <c r="HWE3" s="3553"/>
      <c r="HWF3" s="3553"/>
      <c r="HWG3" s="3553"/>
      <c r="HWH3" s="3553"/>
      <c r="HWI3" s="3553"/>
      <c r="HWJ3" s="3553"/>
      <c r="HWK3" s="3553"/>
      <c r="HWL3" s="3553"/>
      <c r="HWM3" s="3581"/>
      <c r="HWN3" s="3553"/>
      <c r="HWO3" s="3553"/>
      <c r="HWP3" s="3553"/>
      <c r="HWQ3" s="3553"/>
      <c r="HWR3" s="3553"/>
      <c r="HWS3" s="3553"/>
      <c r="HWT3" s="3553"/>
      <c r="HWU3" s="3553"/>
      <c r="HWV3" s="3553"/>
      <c r="HWW3" s="3553"/>
      <c r="HWX3" s="3553"/>
      <c r="HWY3" s="3553"/>
      <c r="HWZ3" s="3553"/>
      <c r="HXA3" s="3553"/>
      <c r="HXB3" s="3553"/>
      <c r="HXC3" s="3553"/>
      <c r="HXD3" s="3581"/>
      <c r="HXE3" s="3553"/>
      <c r="HXF3" s="3553"/>
      <c r="HXG3" s="3553"/>
      <c r="HXH3" s="3553"/>
      <c r="HXI3" s="3553"/>
      <c r="HXJ3" s="3553"/>
      <c r="HXK3" s="3553"/>
      <c r="HXL3" s="3553"/>
      <c r="HXM3" s="3553"/>
      <c r="HXN3" s="3553"/>
      <c r="HXO3" s="3553"/>
      <c r="HXP3" s="3553"/>
      <c r="HXQ3" s="3553"/>
      <c r="HXR3" s="3553"/>
      <c r="HXS3" s="3553"/>
      <c r="HXT3" s="3553"/>
      <c r="HXU3" s="3581"/>
      <c r="HXV3" s="3553"/>
      <c r="HXW3" s="3553"/>
      <c r="HXX3" s="3553"/>
      <c r="HXY3" s="3553"/>
      <c r="HXZ3" s="3553"/>
      <c r="HYA3" s="3553"/>
      <c r="HYB3" s="3553"/>
      <c r="HYC3" s="3553"/>
      <c r="HYD3" s="3553"/>
      <c r="HYE3" s="3553"/>
      <c r="HYF3" s="3553"/>
      <c r="HYG3" s="3553"/>
      <c r="HYH3" s="3553"/>
      <c r="HYI3" s="3553"/>
      <c r="HYJ3" s="3553"/>
      <c r="HYK3" s="3553"/>
      <c r="HYL3" s="3581"/>
      <c r="HYM3" s="3553"/>
      <c r="HYN3" s="3553"/>
      <c r="HYO3" s="3553"/>
      <c r="HYP3" s="3553"/>
      <c r="HYQ3" s="3553"/>
      <c r="HYR3" s="3553"/>
      <c r="HYS3" s="3553"/>
      <c r="HYT3" s="3553"/>
      <c r="HYU3" s="3553"/>
      <c r="HYV3" s="3553"/>
      <c r="HYW3" s="3553"/>
      <c r="HYX3" s="3553"/>
      <c r="HYY3" s="3553"/>
      <c r="HYZ3" s="3553"/>
      <c r="HZA3" s="3553"/>
      <c r="HZB3" s="3553"/>
      <c r="HZC3" s="3581"/>
      <c r="HZD3" s="3553"/>
      <c r="HZE3" s="3553"/>
      <c r="HZF3" s="3553"/>
      <c r="HZG3" s="3553"/>
      <c r="HZH3" s="3553"/>
      <c r="HZI3" s="3553"/>
      <c r="HZJ3" s="3553"/>
      <c r="HZK3" s="3553"/>
      <c r="HZL3" s="3553"/>
      <c r="HZM3" s="3553"/>
      <c r="HZN3" s="3553"/>
      <c r="HZO3" s="3553"/>
      <c r="HZP3" s="3553"/>
      <c r="HZQ3" s="3553"/>
      <c r="HZR3" s="3553"/>
      <c r="HZS3" s="3553"/>
      <c r="HZT3" s="3581"/>
      <c r="HZU3" s="3553"/>
      <c r="HZV3" s="3553"/>
      <c r="HZW3" s="3553"/>
      <c r="HZX3" s="3553"/>
      <c r="HZY3" s="3553"/>
      <c r="HZZ3" s="3553"/>
      <c r="IAA3" s="3553"/>
      <c r="IAB3" s="3553"/>
      <c r="IAC3" s="3553"/>
      <c r="IAD3" s="3553"/>
      <c r="IAE3" s="3553"/>
      <c r="IAF3" s="3553"/>
      <c r="IAG3" s="3553"/>
      <c r="IAH3" s="3553"/>
      <c r="IAI3" s="3553"/>
      <c r="IAJ3" s="3553"/>
      <c r="IAK3" s="3581"/>
      <c r="IAL3" s="3553"/>
      <c r="IAM3" s="3553"/>
      <c r="IAN3" s="3553"/>
      <c r="IAO3" s="3553"/>
      <c r="IAP3" s="3553"/>
      <c r="IAQ3" s="3553"/>
      <c r="IAR3" s="3553"/>
      <c r="IAS3" s="3553"/>
      <c r="IAT3" s="3553"/>
      <c r="IAU3" s="3553"/>
      <c r="IAV3" s="3553"/>
      <c r="IAW3" s="3553"/>
      <c r="IAX3" s="3553"/>
      <c r="IAY3" s="3553"/>
      <c r="IAZ3" s="3553"/>
      <c r="IBA3" s="3553"/>
      <c r="IBB3" s="3581"/>
      <c r="IBC3" s="3553"/>
      <c r="IBD3" s="3553"/>
      <c r="IBE3" s="3553"/>
      <c r="IBF3" s="3553"/>
      <c r="IBG3" s="3553"/>
      <c r="IBH3" s="3553"/>
      <c r="IBI3" s="3553"/>
      <c r="IBJ3" s="3553"/>
      <c r="IBK3" s="3553"/>
      <c r="IBL3" s="3553"/>
      <c r="IBM3" s="3553"/>
      <c r="IBN3" s="3553"/>
      <c r="IBO3" s="3553"/>
      <c r="IBP3" s="3553"/>
      <c r="IBQ3" s="3553"/>
      <c r="IBR3" s="3553"/>
      <c r="IBS3" s="3581"/>
      <c r="IBT3" s="3553"/>
      <c r="IBU3" s="3553"/>
      <c r="IBV3" s="3553"/>
      <c r="IBW3" s="3553"/>
      <c r="IBX3" s="3553"/>
      <c r="IBY3" s="3553"/>
      <c r="IBZ3" s="3553"/>
      <c r="ICA3" s="3553"/>
      <c r="ICB3" s="3553"/>
      <c r="ICC3" s="3553"/>
      <c r="ICD3" s="3553"/>
      <c r="ICE3" s="3553"/>
      <c r="ICF3" s="3553"/>
      <c r="ICG3" s="3553"/>
      <c r="ICH3" s="3553"/>
      <c r="ICI3" s="3553"/>
      <c r="ICJ3" s="3581"/>
      <c r="ICK3" s="3553"/>
      <c r="ICL3" s="3553"/>
      <c r="ICM3" s="3553"/>
      <c r="ICN3" s="3553"/>
      <c r="ICO3" s="3553"/>
      <c r="ICP3" s="3553"/>
      <c r="ICQ3" s="3553"/>
      <c r="ICR3" s="3553"/>
      <c r="ICS3" s="3553"/>
      <c r="ICT3" s="3553"/>
      <c r="ICU3" s="3553"/>
      <c r="ICV3" s="3553"/>
      <c r="ICW3" s="3553"/>
      <c r="ICX3" s="3553"/>
      <c r="ICY3" s="3553"/>
      <c r="ICZ3" s="3553"/>
      <c r="IDA3" s="3581"/>
      <c r="IDB3" s="3553"/>
      <c r="IDC3" s="3553"/>
      <c r="IDD3" s="3553"/>
      <c r="IDE3" s="3553"/>
      <c r="IDF3" s="3553"/>
      <c r="IDG3" s="3553"/>
      <c r="IDH3" s="3553"/>
      <c r="IDI3" s="3553"/>
      <c r="IDJ3" s="3553"/>
      <c r="IDK3" s="3553"/>
      <c r="IDL3" s="3553"/>
      <c r="IDM3" s="3553"/>
      <c r="IDN3" s="3553"/>
      <c r="IDO3" s="3553"/>
      <c r="IDP3" s="3553"/>
      <c r="IDQ3" s="3553"/>
      <c r="IDR3" s="3581"/>
      <c r="IDS3" s="3553"/>
      <c r="IDT3" s="3553"/>
      <c r="IDU3" s="3553"/>
      <c r="IDV3" s="3553"/>
      <c r="IDW3" s="3553"/>
      <c r="IDX3" s="3553"/>
      <c r="IDY3" s="3553"/>
      <c r="IDZ3" s="3553"/>
      <c r="IEA3" s="3553"/>
      <c r="IEB3" s="3553"/>
      <c r="IEC3" s="3553"/>
      <c r="IED3" s="3553"/>
      <c r="IEE3" s="3553"/>
      <c r="IEF3" s="3553"/>
      <c r="IEG3" s="3553"/>
      <c r="IEH3" s="3553"/>
      <c r="IEI3" s="3581"/>
      <c r="IEJ3" s="3553"/>
      <c r="IEK3" s="3553"/>
      <c r="IEL3" s="3553"/>
      <c r="IEM3" s="3553"/>
      <c r="IEN3" s="3553"/>
      <c r="IEO3" s="3553"/>
      <c r="IEP3" s="3553"/>
      <c r="IEQ3" s="3553"/>
      <c r="IER3" s="3553"/>
      <c r="IES3" s="3553"/>
      <c r="IET3" s="3553"/>
      <c r="IEU3" s="3553"/>
      <c r="IEV3" s="3553"/>
      <c r="IEW3" s="3553"/>
      <c r="IEX3" s="3553"/>
      <c r="IEY3" s="3553"/>
      <c r="IEZ3" s="3581"/>
      <c r="IFA3" s="3553"/>
      <c r="IFB3" s="3553"/>
      <c r="IFC3" s="3553"/>
      <c r="IFD3" s="3553"/>
      <c r="IFE3" s="3553"/>
      <c r="IFF3" s="3553"/>
      <c r="IFG3" s="3553"/>
      <c r="IFH3" s="3553"/>
      <c r="IFI3" s="3553"/>
      <c r="IFJ3" s="3553"/>
      <c r="IFK3" s="3553"/>
      <c r="IFL3" s="3553"/>
      <c r="IFM3" s="3553"/>
      <c r="IFN3" s="3553"/>
      <c r="IFO3" s="3553"/>
      <c r="IFP3" s="3553"/>
      <c r="IFQ3" s="3581"/>
      <c r="IFR3" s="3553"/>
      <c r="IFS3" s="3553"/>
      <c r="IFT3" s="3553"/>
      <c r="IFU3" s="3553"/>
      <c r="IFV3" s="3553"/>
      <c r="IFW3" s="3553"/>
      <c r="IFX3" s="3553"/>
      <c r="IFY3" s="3553"/>
      <c r="IFZ3" s="3553"/>
      <c r="IGA3" s="3553"/>
      <c r="IGB3" s="3553"/>
      <c r="IGC3" s="3553"/>
      <c r="IGD3" s="3553"/>
      <c r="IGE3" s="3553"/>
      <c r="IGF3" s="3553"/>
      <c r="IGG3" s="3553"/>
      <c r="IGH3" s="3581"/>
      <c r="IGI3" s="3553"/>
      <c r="IGJ3" s="3553"/>
      <c r="IGK3" s="3553"/>
      <c r="IGL3" s="3553"/>
      <c r="IGM3" s="3553"/>
      <c r="IGN3" s="3553"/>
      <c r="IGO3" s="3553"/>
      <c r="IGP3" s="3553"/>
      <c r="IGQ3" s="3553"/>
      <c r="IGR3" s="3553"/>
      <c r="IGS3" s="3553"/>
      <c r="IGT3" s="3553"/>
      <c r="IGU3" s="3553"/>
      <c r="IGV3" s="3553"/>
      <c r="IGW3" s="3553"/>
      <c r="IGX3" s="3553"/>
      <c r="IGY3" s="3581"/>
      <c r="IGZ3" s="3553"/>
      <c r="IHA3" s="3553"/>
      <c r="IHB3" s="3553"/>
      <c r="IHC3" s="3553"/>
      <c r="IHD3" s="3553"/>
      <c r="IHE3" s="3553"/>
      <c r="IHF3" s="3553"/>
      <c r="IHG3" s="3553"/>
      <c r="IHH3" s="3553"/>
      <c r="IHI3" s="3553"/>
      <c r="IHJ3" s="3553"/>
      <c r="IHK3" s="3553"/>
      <c r="IHL3" s="3553"/>
      <c r="IHM3" s="3553"/>
      <c r="IHN3" s="3553"/>
      <c r="IHO3" s="3553"/>
      <c r="IHP3" s="3581"/>
      <c r="IHQ3" s="3553"/>
      <c r="IHR3" s="3553"/>
      <c r="IHS3" s="3553"/>
      <c r="IHT3" s="3553"/>
      <c r="IHU3" s="3553"/>
      <c r="IHV3" s="3553"/>
      <c r="IHW3" s="3553"/>
      <c r="IHX3" s="3553"/>
      <c r="IHY3" s="3553"/>
      <c r="IHZ3" s="3553"/>
      <c r="IIA3" s="3553"/>
      <c r="IIB3" s="3553"/>
      <c r="IIC3" s="3553"/>
      <c r="IID3" s="3553"/>
      <c r="IIE3" s="3553"/>
      <c r="IIF3" s="3553"/>
      <c r="IIG3" s="3581"/>
      <c r="IIH3" s="3553"/>
      <c r="III3" s="3553"/>
      <c r="IIJ3" s="3553"/>
      <c r="IIK3" s="3553"/>
      <c r="IIL3" s="3553"/>
      <c r="IIM3" s="3553"/>
      <c r="IIN3" s="3553"/>
      <c r="IIO3" s="3553"/>
      <c r="IIP3" s="3553"/>
      <c r="IIQ3" s="3553"/>
      <c r="IIR3" s="3553"/>
      <c r="IIS3" s="3553"/>
      <c r="IIT3" s="3553"/>
      <c r="IIU3" s="3553"/>
      <c r="IIV3" s="3553"/>
      <c r="IIW3" s="3553"/>
      <c r="IIX3" s="3581"/>
      <c r="IIY3" s="3553"/>
      <c r="IIZ3" s="3553"/>
      <c r="IJA3" s="3553"/>
      <c r="IJB3" s="3553"/>
      <c r="IJC3" s="3553"/>
      <c r="IJD3" s="3553"/>
      <c r="IJE3" s="3553"/>
      <c r="IJF3" s="3553"/>
      <c r="IJG3" s="3553"/>
      <c r="IJH3" s="3553"/>
      <c r="IJI3" s="3553"/>
      <c r="IJJ3" s="3553"/>
      <c r="IJK3" s="3553"/>
      <c r="IJL3" s="3553"/>
      <c r="IJM3" s="3553"/>
      <c r="IJN3" s="3553"/>
      <c r="IJO3" s="3581"/>
      <c r="IJP3" s="3553"/>
      <c r="IJQ3" s="3553"/>
      <c r="IJR3" s="3553"/>
      <c r="IJS3" s="3553"/>
      <c r="IJT3" s="3553"/>
      <c r="IJU3" s="3553"/>
      <c r="IJV3" s="3553"/>
      <c r="IJW3" s="3553"/>
      <c r="IJX3" s="3553"/>
      <c r="IJY3" s="3553"/>
      <c r="IJZ3" s="3553"/>
      <c r="IKA3" s="3553"/>
      <c r="IKB3" s="3553"/>
      <c r="IKC3" s="3553"/>
      <c r="IKD3" s="3553"/>
      <c r="IKE3" s="3553"/>
      <c r="IKF3" s="3581"/>
      <c r="IKG3" s="3553"/>
      <c r="IKH3" s="3553"/>
      <c r="IKI3" s="3553"/>
      <c r="IKJ3" s="3553"/>
      <c r="IKK3" s="3553"/>
      <c r="IKL3" s="3553"/>
      <c r="IKM3" s="3553"/>
      <c r="IKN3" s="3553"/>
      <c r="IKO3" s="3553"/>
      <c r="IKP3" s="3553"/>
      <c r="IKQ3" s="3553"/>
      <c r="IKR3" s="3553"/>
      <c r="IKS3" s="3553"/>
      <c r="IKT3" s="3553"/>
      <c r="IKU3" s="3553"/>
      <c r="IKV3" s="3553"/>
      <c r="IKW3" s="3581"/>
      <c r="IKX3" s="3553"/>
      <c r="IKY3" s="3553"/>
      <c r="IKZ3" s="3553"/>
      <c r="ILA3" s="3553"/>
      <c r="ILB3" s="3553"/>
      <c r="ILC3" s="3553"/>
      <c r="ILD3" s="3553"/>
      <c r="ILE3" s="3553"/>
      <c r="ILF3" s="3553"/>
      <c r="ILG3" s="3553"/>
      <c r="ILH3" s="3553"/>
      <c r="ILI3" s="3553"/>
      <c r="ILJ3" s="3553"/>
      <c r="ILK3" s="3553"/>
      <c r="ILL3" s="3553"/>
      <c r="ILM3" s="3553"/>
      <c r="ILN3" s="3581"/>
      <c r="ILO3" s="3553"/>
      <c r="ILP3" s="3553"/>
      <c r="ILQ3" s="3553"/>
      <c r="ILR3" s="3553"/>
      <c r="ILS3" s="3553"/>
      <c r="ILT3" s="3553"/>
      <c r="ILU3" s="3553"/>
      <c r="ILV3" s="3553"/>
      <c r="ILW3" s="3553"/>
      <c r="ILX3" s="3553"/>
      <c r="ILY3" s="3553"/>
      <c r="ILZ3" s="3553"/>
      <c r="IMA3" s="3553"/>
      <c r="IMB3" s="3553"/>
      <c r="IMC3" s="3553"/>
      <c r="IMD3" s="3553"/>
      <c r="IME3" s="3581"/>
      <c r="IMF3" s="3553"/>
      <c r="IMG3" s="3553"/>
      <c r="IMH3" s="3553"/>
      <c r="IMI3" s="3553"/>
      <c r="IMJ3" s="3553"/>
      <c r="IMK3" s="3553"/>
      <c r="IML3" s="3553"/>
      <c r="IMM3" s="3553"/>
      <c r="IMN3" s="3553"/>
      <c r="IMO3" s="3553"/>
      <c r="IMP3" s="3553"/>
      <c r="IMQ3" s="3553"/>
      <c r="IMR3" s="3553"/>
      <c r="IMS3" s="3553"/>
      <c r="IMT3" s="3553"/>
      <c r="IMU3" s="3553"/>
      <c r="IMV3" s="3581"/>
      <c r="IMW3" s="3553"/>
      <c r="IMX3" s="3553"/>
      <c r="IMY3" s="3553"/>
      <c r="IMZ3" s="3553"/>
      <c r="INA3" s="3553"/>
      <c r="INB3" s="3553"/>
      <c r="INC3" s="3553"/>
      <c r="IND3" s="3553"/>
      <c r="INE3" s="3553"/>
      <c r="INF3" s="3553"/>
      <c r="ING3" s="3553"/>
      <c r="INH3" s="3553"/>
      <c r="INI3" s="3553"/>
      <c r="INJ3" s="3553"/>
      <c r="INK3" s="3553"/>
      <c r="INL3" s="3553"/>
      <c r="INM3" s="3581"/>
      <c r="INN3" s="3553"/>
      <c r="INO3" s="3553"/>
      <c r="INP3" s="3553"/>
      <c r="INQ3" s="3553"/>
      <c r="INR3" s="3553"/>
      <c r="INS3" s="3553"/>
      <c r="INT3" s="3553"/>
      <c r="INU3" s="3553"/>
      <c r="INV3" s="3553"/>
      <c r="INW3" s="3553"/>
      <c r="INX3" s="3553"/>
      <c r="INY3" s="3553"/>
      <c r="INZ3" s="3553"/>
      <c r="IOA3" s="3553"/>
      <c r="IOB3" s="3553"/>
      <c r="IOC3" s="3553"/>
      <c r="IOD3" s="3581"/>
      <c r="IOE3" s="3553"/>
      <c r="IOF3" s="3553"/>
      <c r="IOG3" s="3553"/>
      <c r="IOH3" s="3553"/>
      <c r="IOI3" s="3553"/>
      <c r="IOJ3" s="3553"/>
      <c r="IOK3" s="3553"/>
      <c r="IOL3" s="3553"/>
      <c r="IOM3" s="3553"/>
      <c r="ION3" s="3553"/>
      <c r="IOO3" s="3553"/>
      <c r="IOP3" s="3553"/>
      <c r="IOQ3" s="3553"/>
      <c r="IOR3" s="3553"/>
      <c r="IOS3" s="3553"/>
      <c r="IOT3" s="3553"/>
      <c r="IOU3" s="3581"/>
      <c r="IOV3" s="3553"/>
      <c r="IOW3" s="3553"/>
      <c r="IOX3" s="3553"/>
      <c r="IOY3" s="3553"/>
      <c r="IOZ3" s="3553"/>
      <c r="IPA3" s="3553"/>
      <c r="IPB3" s="3553"/>
      <c r="IPC3" s="3553"/>
      <c r="IPD3" s="3553"/>
      <c r="IPE3" s="3553"/>
      <c r="IPF3" s="3553"/>
      <c r="IPG3" s="3553"/>
      <c r="IPH3" s="3553"/>
      <c r="IPI3" s="3553"/>
      <c r="IPJ3" s="3553"/>
      <c r="IPK3" s="3553"/>
      <c r="IPL3" s="3581"/>
      <c r="IPM3" s="3553"/>
      <c r="IPN3" s="3553"/>
      <c r="IPO3" s="3553"/>
      <c r="IPP3" s="3553"/>
      <c r="IPQ3" s="3553"/>
      <c r="IPR3" s="3553"/>
      <c r="IPS3" s="3553"/>
      <c r="IPT3" s="3553"/>
      <c r="IPU3" s="3553"/>
      <c r="IPV3" s="3553"/>
      <c r="IPW3" s="3553"/>
      <c r="IPX3" s="3553"/>
      <c r="IPY3" s="3553"/>
      <c r="IPZ3" s="3553"/>
      <c r="IQA3" s="3553"/>
      <c r="IQB3" s="3553"/>
      <c r="IQC3" s="3581"/>
      <c r="IQD3" s="3553"/>
      <c r="IQE3" s="3553"/>
      <c r="IQF3" s="3553"/>
      <c r="IQG3" s="3553"/>
      <c r="IQH3" s="3553"/>
      <c r="IQI3" s="3553"/>
      <c r="IQJ3" s="3553"/>
      <c r="IQK3" s="3553"/>
      <c r="IQL3" s="3553"/>
      <c r="IQM3" s="3553"/>
      <c r="IQN3" s="3553"/>
      <c r="IQO3" s="3553"/>
      <c r="IQP3" s="3553"/>
      <c r="IQQ3" s="3553"/>
      <c r="IQR3" s="3553"/>
      <c r="IQS3" s="3553"/>
      <c r="IQT3" s="3581"/>
      <c r="IQU3" s="3553"/>
      <c r="IQV3" s="3553"/>
      <c r="IQW3" s="3553"/>
      <c r="IQX3" s="3553"/>
      <c r="IQY3" s="3553"/>
      <c r="IQZ3" s="3553"/>
      <c r="IRA3" s="3553"/>
      <c r="IRB3" s="3553"/>
      <c r="IRC3" s="3553"/>
      <c r="IRD3" s="3553"/>
      <c r="IRE3" s="3553"/>
      <c r="IRF3" s="3553"/>
      <c r="IRG3" s="3553"/>
      <c r="IRH3" s="3553"/>
      <c r="IRI3" s="3553"/>
      <c r="IRJ3" s="3553"/>
      <c r="IRK3" s="3581"/>
      <c r="IRL3" s="3553"/>
      <c r="IRM3" s="3553"/>
      <c r="IRN3" s="3553"/>
      <c r="IRO3" s="3553"/>
      <c r="IRP3" s="3553"/>
      <c r="IRQ3" s="3553"/>
      <c r="IRR3" s="3553"/>
      <c r="IRS3" s="3553"/>
      <c r="IRT3" s="3553"/>
      <c r="IRU3" s="3553"/>
      <c r="IRV3" s="3553"/>
      <c r="IRW3" s="3553"/>
      <c r="IRX3" s="3553"/>
      <c r="IRY3" s="3553"/>
      <c r="IRZ3" s="3553"/>
      <c r="ISA3" s="3553"/>
      <c r="ISB3" s="3581"/>
      <c r="ISC3" s="3553"/>
      <c r="ISD3" s="3553"/>
      <c r="ISE3" s="3553"/>
      <c r="ISF3" s="3553"/>
      <c r="ISG3" s="3553"/>
      <c r="ISH3" s="3553"/>
      <c r="ISI3" s="3553"/>
      <c r="ISJ3" s="3553"/>
      <c r="ISK3" s="3553"/>
      <c r="ISL3" s="3553"/>
      <c r="ISM3" s="3553"/>
      <c r="ISN3" s="3553"/>
      <c r="ISO3" s="3553"/>
      <c r="ISP3" s="3553"/>
      <c r="ISQ3" s="3553"/>
      <c r="ISR3" s="3553"/>
      <c r="ISS3" s="3581"/>
      <c r="IST3" s="3553"/>
      <c r="ISU3" s="3553"/>
      <c r="ISV3" s="3553"/>
      <c r="ISW3" s="3553"/>
      <c r="ISX3" s="3553"/>
      <c r="ISY3" s="3553"/>
      <c r="ISZ3" s="3553"/>
      <c r="ITA3" s="3553"/>
      <c r="ITB3" s="3553"/>
      <c r="ITC3" s="3553"/>
      <c r="ITD3" s="3553"/>
      <c r="ITE3" s="3553"/>
      <c r="ITF3" s="3553"/>
      <c r="ITG3" s="3553"/>
      <c r="ITH3" s="3553"/>
      <c r="ITI3" s="3553"/>
      <c r="ITJ3" s="3581"/>
      <c r="ITK3" s="3553"/>
      <c r="ITL3" s="3553"/>
      <c r="ITM3" s="3553"/>
      <c r="ITN3" s="3553"/>
      <c r="ITO3" s="3553"/>
      <c r="ITP3" s="3553"/>
      <c r="ITQ3" s="3553"/>
      <c r="ITR3" s="3553"/>
      <c r="ITS3" s="3553"/>
      <c r="ITT3" s="3553"/>
      <c r="ITU3" s="3553"/>
      <c r="ITV3" s="3553"/>
      <c r="ITW3" s="3553"/>
      <c r="ITX3" s="3553"/>
      <c r="ITY3" s="3553"/>
      <c r="ITZ3" s="3553"/>
      <c r="IUA3" s="3581"/>
      <c r="IUB3" s="3553"/>
      <c r="IUC3" s="3553"/>
      <c r="IUD3" s="3553"/>
      <c r="IUE3" s="3553"/>
      <c r="IUF3" s="3553"/>
      <c r="IUG3" s="3553"/>
      <c r="IUH3" s="3553"/>
      <c r="IUI3" s="3553"/>
      <c r="IUJ3" s="3553"/>
      <c r="IUK3" s="3553"/>
      <c r="IUL3" s="3553"/>
      <c r="IUM3" s="3553"/>
      <c r="IUN3" s="3553"/>
      <c r="IUO3" s="3553"/>
      <c r="IUP3" s="3553"/>
      <c r="IUQ3" s="3553"/>
      <c r="IUR3" s="3581"/>
      <c r="IUS3" s="3553"/>
      <c r="IUT3" s="3553"/>
      <c r="IUU3" s="3553"/>
      <c r="IUV3" s="3553"/>
      <c r="IUW3" s="3553"/>
      <c r="IUX3" s="3553"/>
      <c r="IUY3" s="3553"/>
      <c r="IUZ3" s="3553"/>
      <c r="IVA3" s="3553"/>
      <c r="IVB3" s="3553"/>
      <c r="IVC3" s="3553"/>
      <c r="IVD3" s="3553"/>
      <c r="IVE3" s="3553"/>
      <c r="IVF3" s="3553"/>
      <c r="IVG3" s="3553"/>
      <c r="IVH3" s="3553"/>
      <c r="IVI3" s="3581"/>
      <c r="IVJ3" s="3553"/>
      <c r="IVK3" s="3553"/>
      <c r="IVL3" s="3553"/>
      <c r="IVM3" s="3553"/>
      <c r="IVN3" s="3553"/>
      <c r="IVO3" s="3553"/>
      <c r="IVP3" s="3553"/>
      <c r="IVQ3" s="3553"/>
      <c r="IVR3" s="3553"/>
      <c r="IVS3" s="3553"/>
      <c r="IVT3" s="3553"/>
      <c r="IVU3" s="3553"/>
      <c r="IVV3" s="3553"/>
      <c r="IVW3" s="3553"/>
      <c r="IVX3" s="3553"/>
      <c r="IVY3" s="3553"/>
      <c r="IVZ3" s="3581"/>
      <c r="IWA3" s="3553"/>
      <c r="IWB3" s="3553"/>
      <c r="IWC3" s="3553"/>
      <c r="IWD3" s="3553"/>
      <c r="IWE3" s="3553"/>
      <c r="IWF3" s="3553"/>
      <c r="IWG3" s="3553"/>
      <c r="IWH3" s="3553"/>
      <c r="IWI3" s="3553"/>
      <c r="IWJ3" s="3553"/>
      <c r="IWK3" s="3553"/>
      <c r="IWL3" s="3553"/>
      <c r="IWM3" s="3553"/>
      <c r="IWN3" s="3553"/>
      <c r="IWO3" s="3553"/>
      <c r="IWP3" s="3553"/>
      <c r="IWQ3" s="3581"/>
      <c r="IWR3" s="3553"/>
      <c r="IWS3" s="3553"/>
      <c r="IWT3" s="3553"/>
      <c r="IWU3" s="3553"/>
      <c r="IWV3" s="3553"/>
      <c r="IWW3" s="3553"/>
      <c r="IWX3" s="3553"/>
      <c r="IWY3" s="3553"/>
      <c r="IWZ3" s="3553"/>
      <c r="IXA3" s="3553"/>
      <c r="IXB3" s="3553"/>
      <c r="IXC3" s="3553"/>
      <c r="IXD3" s="3553"/>
      <c r="IXE3" s="3553"/>
      <c r="IXF3" s="3553"/>
      <c r="IXG3" s="3553"/>
      <c r="IXH3" s="3581"/>
      <c r="IXI3" s="3553"/>
      <c r="IXJ3" s="3553"/>
      <c r="IXK3" s="3553"/>
      <c r="IXL3" s="3553"/>
      <c r="IXM3" s="3553"/>
      <c r="IXN3" s="3553"/>
      <c r="IXO3" s="3553"/>
      <c r="IXP3" s="3553"/>
      <c r="IXQ3" s="3553"/>
      <c r="IXR3" s="3553"/>
      <c r="IXS3" s="3553"/>
      <c r="IXT3" s="3553"/>
      <c r="IXU3" s="3553"/>
      <c r="IXV3" s="3553"/>
      <c r="IXW3" s="3553"/>
      <c r="IXX3" s="3553"/>
      <c r="IXY3" s="3581"/>
      <c r="IXZ3" s="3553"/>
      <c r="IYA3" s="3553"/>
      <c r="IYB3" s="3553"/>
      <c r="IYC3" s="3553"/>
      <c r="IYD3" s="3553"/>
      <c r="IYE3" s="3553"/>
      <c r="IYF3" s="3553"/>
      <c r="IYG3" s="3553"/>
      <c r="IYH3" s="3553"/>
      <c r="IYI3" s="3553"/>
      <c r="IYJ3" s="3553"/>
      <c r="IYK3" s="3553"/>
      <c r="IYL3" s="3553"/>
      <c r="IYM3" s="3553"/>
      <c r="IYN3" s="3553"/>
      <c r="IYO3" s="3553"/>
      <c r="IYP3" s="3581"/>
      <c r="IYQ3" s="3553"/>
      <c r="IYR3" s="3553"/>
      <c r="IYS3" s="3553"/>
      <c r="IYT3" s="3553"/>
      <c r="IYU3" s="3553"/>
      <c r="IYV3" s="3553"/>
      <c r="IYW3" s="3553"/>
      <c r="IYX3" s="3553"/>
      <c r="IYY3" s="3553"/>
      <c r="IYZ3" s="3553"/>
      <c r="IZA3" s="3553"/>
      <c r="IZB3" s="3553"/>
      <c r="IZC3" s="3553"/>
      <c r="IZD3" s="3553"/>
      <c r="IZE3" s="3553"/>
      <c r="IZF3" s="3553"/>
      <c r="IZG3" s="3581"/>
      <c r="IZH3" s="3553"/>
      <c r="IZI3" s="3553"/>
      <c r="IZJ3" s="3553"/>
      <c r="IZK3" s="3553"/>
      <c r="IZL3" s="3553"/>
      <c r="IZM3" s="3553"/>
      <c r="IZN3" s="3553"/>
      <c r="IZO3" s="3553"/>
      <c r="IZP3" s="3553"/>
      <c r="IZQ3" s="3553"/>
      <c r="IZR3" s="3553"/>
      <c r="IZS3" s="3553"/>
      <c r="IZT3" s="3553"/>
      <c r="IZU3" s="3553"/>
      <c r="IZV3" s="3553"/>
      <c r="IZW3" s="3553"/>
      <c r="IZX3" s="3581"/>
      <c r="IZY3" s="3553"/>
      <c r="IZZ3" s="3553"/>
      <c r="JAA3" s="3553"/>
      <c r="JAB3" s="3553"/>
      <c r="JAC3" s="3553"/>
      <c r="JAD3" s="3553"/>
      <c r="JAE3" s="3553"/>
      <c r="JAF3" s="3553"/>
      <c r="JAG3" s="3553"/>
      <c r="JAH3" s="3553"/>
      <c r="JAI3" s="3553"/>
      <c r="JAJ3" s="3553"/>
      <c r="JAK3" s="3553"/>
      <c r="JAL3" s="3553"/>
      <c r="JAM3" s="3553"/>
      <c r="JAN3" s="3553"/>
      <c r="JAO3" s="3581"/>
      <c r="JAP3" s="3553"/>
      <c r="JAQ3" s="3553"/>
      <c r="JAR3" s="3553"/>
      <c r="JAS3" s="3553"/>
      <c r="JAT3" s="3553"/>
      <c r="JAU3" s="3553"/>
      <c r="JAV3" s="3553"/>
      <c r="JAW3" s="3553"/>
      <c r="JAX3" s="3553"/>
      <c r="JAY3" s="3553"/>
      <c r="JAZ3" s="3553"/>
      <c r="JBA3" s="3553"/>
      <c r="JBB3" s="3553"/>
      <c r="JBC3" s="3553"/>
      <c r="JBD3" s="3553"/>
      <c r="JBE3" s="3553"/>
      <c r="JBF3" s="3581"/>
      <c r="JBG3" s="3553"/>
      <c r="JBH3" s="3553"/>
      <c r="JBI3" s="3553"/>
      <c r="JBJ3" s="3553"/>
      <c r="JBK3" s="3553"/>
      <c r="JBL3" s="3553"/>
      <c r="JBM3" s="3553"/>
      <c r="JBN3" s="3553"/>
      <c r="JBO3" s="3553"/>
      <c r="JBP3" s="3553"/>
      <c r="JBQ3" s="3553"/>
      <c r="JBR3" s="3553"/>
      <c r="JBS3" s="3553"/>
      <c r="JBT3" s="3553"/>
      <c r="JBU3" s="3553"/>
      <c r="JBV3" s="3553"/>
      <c r="JBW3" s="3581"/>
      <c r="JBX3" s="3553"/>
      <c r="JBY3" s="3553"/>
      <c r="JBZ3" s="3553"/>
      <c r="JCA3" s="3553"/>
      <c r="JCB3" s="3553"/>
      <c r="JCC3" s="3553"/>
      <c r="JCD3" s="3553"/>
      <c r="JCE3" s="3553"/>
      <c r="JCF3" s="3553"/>
      <c r="JCG3" s="3553"/>
      <c r="JCH3" s="3553"/>
      <c r="JCI3" s="3553"/>
      <c r="JCJ3" s="3553"/>
      <c r="JCK3" s="3553"/>
      <c r="JCL3" s="3553"/>
      <c r="JCM3" s="3553"/>
      <c r="JCN3" s="3581"/>
      <c r="JCO3" s="3553"/>
      <c r="JCP3" s="3553"/>
      <c r="JCQ3" s="3553"/>
      <c r="JCR3" s="3553"/>
      <c r="JCS3" s="3553"/>
      <c r="JCT3" s="3553"/>
      <c r="JCU3" s="3553"/>
      <c r="JCV3" s="3553"/>
      <c r="JCW3" s="3553"/>
      <c r="JCX3" s="3553"/>
      <c r="JCY3" s="3553"/>
      <c r="JCZ3" s="3553"/>
      <c r="JDA3" s="3553"/>
      <c r="JDB3" s="3553"/>
      <c r="JDC3" s="3553"/>
      <c r="JDD3" s="3553"/>
      <c r="JDE3" s="3581"/>
      <c r="JDF3" s="3553"/>
      <c r="JDG3" s="3553"/>
      <c r="JDH3" s="3553"/>
      <c r="JDI3" s="3553"/>
      <c r="JDJ3" s="3553"/>
      <c r="JDK3" s="3553"/>
      <c r="JDL3" s="3553"/>
      <c r="JDM3" s="3553"/>
      <c r="JDN3" s="3553"/>
      <c r="JDO3" s="3553"/>
      <c r="JDP3" s="3553"/>
      <c r="JDQ3" s="3553"/>
      <c r="JDR3" s="3553"/>
      <c r="JDS3" s="3553"/>
      <c r="JDT3" s="3553"/>
      <c r="JDU3" s="3553"/>
      <c r="JDV3" s="3581"/>
      <c r="JDW3" s="3553"/>
      <c r="JDX3" s="3553"/>
      <c r="JDY3" s="3553"/>
      <c r="JDZ3" s="3553"/>
      <c r="JEA3" s="3553"/>
      <c r="JEB3" s="3553"/>
      <c r="JEC3" s="3553"/>
      <c r="JED3" s="3553"/>
      <c r="JEE3" s="3553"/>
      <c r="JEF3" s="3553"/>
      <c r="JEG3" s="3553"/>
      <c r="JEH3" s="3553"/>
      <c r="JEI3" s="3553"/>
      <c r="JEJ3" s="3553"/>
      <c r="JEK3" s="3553"/>
      <c r="JEL3" s="3553"/>
      <c r="JEM3" s="3581"/>
      <c r="JEN3" s="3553"/>
      <c r="JEO3" s="3553"/>
      <c r="JEP3" s="3553"/>
      <c r="JEQ3" s="3553"/>
      <c r="JER3" s="3553"/>
      <c r="JES3" s="3553"/>
      <c r="JET3" s="3553"/>
      <c r="JEU3" s="3553"/>
      <c r="JEV3" s="3553"/>
      <c r="JEW3" s="3553"/>
      <c r="JEX3" s="3553"/>
      <c r="JEY3" s="3553"/>
      <c r="JEZ3" s="3553"/>
      <c r="JFA3" s="3553"/>
      <c r="JFB3" s="3553"/>
      <c r="JFC3" s="3553"/>
      <c r="JFD3" s="3581"/>
      <c r="JFE3" s="3553"/>
      <c r="JFF3" s="3553"/>
      <c r="JFG3" s="3553"/>
      <c r="JFH3" s="3553"/>
      <c r="JFI3" s="3553"/>
      <c r="JFJ3" s="3553"/>
      <c r="JFK3" s="3553"/>
      <c r="JFL3" s="3553"/>
      <c r="JFM3" s="3553"/>
      <c r="JFN3" s="3553"/>
      <c r="JFO3" s="3553"/>
      <c r="JFP3" s="3553"/>
      <c r="JFQ3" s="3553"/>
      <c r="JFR3" s="3553"/>
      <c r="JFS3" s="3553"/>
      <c r="JFT3" s="3553"/>
      <c r="JFU3" s="3581"/>
      <c r="JFV3" s="3553"/>
      <c r="JFW3" s="3553"/>
      <c r="JFX3" s="3553"/>
      <c r="JFY3" s="3553"/>
      <c r="JFZ3" s="3553"/>
      <c r="JGA3" s="3553"/>
      <c r="JGB3" s="3553"/>
      <c r="JGC3" s="3553"/>
      <c r="JGD3" s="3553"/>
      <c r="JGE3" s="3553"/>
      <c r="JGF3" s="3553"/>
      <c r="JGG3" s="3553"/>
      <c r="JGH3" s="3553"/>
      <c r="JGI3" s="3553"/>
      <c r="JGJ3" s="3553"/>
      <c r="JGK3" s="3553"/>
      <c r="JGL3" s="3581"/>
      <c r="JGM3" s="3553"/>
      <c r="JGN3" s="3553"/>
      <c r="JGO3" s="3553"/>
      <c r="JGP3" s="3553"/>
      <c r="JGQ3" s="3553"/>
      <c r="JGR3" s="3553"/>
      <c r="JGS3" s="3553"/>
      <c r="JGT3" s="3553"/>
      <c r="JGU3" s="3553"/>
      <c r="JGV3" s="3553"/>
      <c r="JGW3" s="3553"/>
      <c r="JGX3" s="3553"/>
      <c r="JGY3" s="3553"/>
      <c r="JGZ3" s="3553"/>
      <c r="JHA3" s="3553"/>
      <c r="JHB3" s="3553"/>
      <c r="JHC3" s="3581"/>
      <c r="JHD3" s="3553"/>
      <c r="JHE3" s="3553"/>
      <c r="JHF3" s="3553"/>
      <c r="JHG3" s="3553"/>
      <c r="JHH3" s="3553"/>
      <c r="JHI3" s="3553"/>
      <c r="JHJ3" s="3553"/>
      <c r="JHK3" s="3553"/>
      <c r="JHL3" s="3553"/>
      <c r="JHM3" s="3553"/>
      <c r="JHN3" s="3553"/>
      <c r="JHO3" s="3553"/>
      <c r="JHP3" s="3553"/>
      <c r="JHQ3" s="3553"/>
      <c r="JHR3" s="3553"/>
      <c r="JHS3" s="3553"/>
      <c r="JHT3" s="3581"/>
      <c r="JHU3" s="3553"/>
      <c r="JHV3" s="3553"/>
      <c r="JHW3" s="3553"/>
      <c r="JHX3" s="3553"/>
      <c r="JHY3" s="3553"/>
      <c r="JHZ3" s="3553"/>
      <c r="JIA3" s="3553"/>
      <c r="JIB3" s="3553"/>
      <c r="JIC3" s="3553"/>
      <c r="JID3" s="3553"/>
      <c r="JIE3" s="3553"/>
      <c r="JIF3" s="3553"/>
      <c r="JIG3" s="3553"/>
      <c r="JIH3" s="3553"/>
      <c r="JII3" s="3553"/>
      <c r="JIJ3" s="3553"/>
      <c r="JIK3" s="3581"/>
      <c r="JIL3" s="3553"/>
      <c r="JIM3" s="3553"/>
      <c r="JIN3" s="3553"/>
      <c r="JIO3" s="3553"/>
      <c r="JIP3" s="3553"/>
      <c r="JIQ3" s="3553"/>
      <c r="JIR3" s="3553"/>
      <c r="JIS3" s="3553"/>
      <c r="JIT3" s="3553"/>
      <c r="JIU3" s="3553"/>
      <c r="JIV3" s="3553"/>
      <c r="JIW3" s="3553"/>
      <c r="JIX3" s="3553"/>
      <c r="JIY3" s="3553"/>
      <c r="JIZ3" s="3553"/>
      <c r="JJA3" s="3553"/>
      <c r="JJB3" s="3581"/>
      <c r="JJC3" s="3553"/>
      <c r="JJD3" s="3553"/>
      <c r="JJE3" s="3553"/>
      <c r="JJF3" s="3553"/>
      <c r="JJG3" s="3553"/>
      <c r="JJH3" s="3553"/>
      <c r="JJI3" s="3553"/>
      <c r="JJJ3" s="3553"/>
      <c r="JJK3" s="3553"/>
      <c r="JJL3" s="3553"/>
      <c r="JJM3" s="3553"/>
      <c r="JJN3" s="3553"/>
      <c r="JJO3" s="3553"/>
      <c r="JJP3" s="3553"/>
      <c r="JJQ3" s="3553"/>
      <c r="JJR3" s="3553"/>
      <c r="JJS3" s="3581"/>
      <c r="JJT3" s="3553"/>
      <c r="JJU3" s="3553"/>
      <c r="JJV3" s="3553"/>
      <c r="JJW3" s="3553"/>
      <c r="JJX3" s="3553"/>
      <c r="JJY3" s="3553"/>
      <c r="JJZ3" s="3553"/>
      <c r="JKA3" s="3553"/>
      <c r="JKB3" s="3553"/>
      <c r="JKC3" s="3553"/>
      <c r="JKD3" s="3553"/>
      <c r="JKE3" s="3553"/>
      <c r="JKF3" s="3553"/>
      <c r="JKG3" s="3553"/>
      <c r="JKH3" s="3553"/>
      <c r="JKI3" s="3553"/>
      <c r="JKJ3" s="3581"/>
      <c r="JKK3" s="3553"/>
      <c r="JKL3" s="3553"/>
      <c r="JKM3" s="3553"/>
      <c r="JKN3" s="3553"/>
      <c r="JKO3" s="3553"/>
      <c r="JKP3" s="3553"/>
      <c r="JKQ3" s="3553"/>
      <c r="JKR3" s="3553"/>
      <c r="JKS3" s="3553"/>
      <c r="JKT3" s="3553"/>
      <c r="JKU3" s="3553"/>
      <c r="JKV3" s="3553"/>
      <c r="JKW3" s="3553"/>
      <c r="JKX3" s="3553"/>
      <c r="JKY3" s="3553"/>
      <c r="JKZ3" s="3553"/>
      <c r="JLA3" s="3581"/>
      <c r="JLB3" s="3553"/>
      <c r="JLC3" s="3553"/>
      <c r="JLD3" s="3553"/>
      <c r="JLE3" s="3553"/>
      <c r="JLF3" s="3553"/>
      <c r="JLG3" s="3553"/>
      <c r="JLH3" s="3553"/>
      <c r="JLI3" s="3553"/>
      <c r="JLJ3" s="3553"/>
      <c r="JLK3" s="3553"/>
      <c r="JLL3" s="3553"/>
      <c r="JLM3" s="3553"/>
      <c r="JLN3" s="3553"/>
      <c r="JLO3" s="3553"/>
      <c r="JLP3" s="3553"/>
      <c r="JLQ3" s="3553"/>
      <c r="JLR3" s="3581"/>
      <c r="JLS3" s="3553"/>
      <c r="JLT3" s="3553"/>
      <c r="JLU3" s="3553"/>
      <c r="JLV3" s="3553"/>
      <c r="JLW3" s="3553"/>
      <c r="JLX3" s="3553"/>
      <c r="JLY3" s="3553"/>
      <c r="JLZ3" s="3553"/>
      <c r="JMA3" s="3553"/>
      <c r="JMB3" s="3553"/>
      <c r="JMC3" s="3553"/>
      <c r="JMD3" s="3553"/>
      <c r="JME3" s="3553"/>
      <c r="JMF3" s="3553"/>
      <c r="JMG3" s="3553"/>
      <c r="JMH3" s="3553"/>
      <c r="JMI3" s="3581"/>
      <c r="JMJ3" s="3553"/>
      <c r="JMK3" s="3553"/>
      <c r="JML3" s="3553"/>
      <c r="JMM3" s="3553"/>
      <c r="JMN3" s="3553"/>
      <c r="JMO3" s="3553"/>
      <c r="JMP3" s="3553"/>
      <c r="JMQ3" s="3553"/>
      <c r="JMR3" s="3553"/>
      <c r="JMS3" s="3553"/>
      <c r="JMT3" s="3553"/>
      <c r="JMU3" s="3553"/>
      <c r="JMV3" s="3553"/>
      <c r="JMW3" s="3553"/>
      <c r="JMX3" s="3553"/>
      <c r="JMY3" s="3553"/>
      <c r="JMZ3" s="3581"/>
      <c r="JNA3" s="3553"/>
      <c r="JNB3" s="3553"/>
      <c r="JNC3" s="3553"/>
      <c r="JND3" s="3553"/>
      <c r="JNE3" s="3553"/>
      <c r="JNF3" s="3553"/>
      <c r="JNG3" s="3553"/>
      <c r="JNH3" s="3553"/>
      <c r="JNI3" s="3553"/>
      <c r="JNJ3" s="3553"/>
      <c r="JNK3" s="3553"/>
      <c r="JNL3" s="3553"/>
      <c r="JNM3" s="3553"/>
      <c r="JNN3" s="3553"/>
      <c r="JNO3" s="3553"/>
      <c r="JNP3" s="3553"/>
      <c r="JNQ3" s="3581"/>
      <c r="JNR3" s="3553"/>
      <c r="JNS3" s="3553"/>
      <c r="JNT3" s="3553"/>
      <c r="JNU3" s="3553"/>
      <c r="JNV3" s="3553"/>
      <c r="JNW3" s="3553"/>
      <c r="JNX3" s="3553"/>
      <c r="JNY3" s="3553"/>
      <c r="JNZ3" s="3553"/>
      <c r="JOA3" s="3553"/>
      <c r="JOB3" s="3553"/>
      <c r="JOC3" s="3553"/>
      <c r="JOD3" s="3553"/>
      <c r="JOE3" s="3553"/>
      <c r="JOF3" s="3553"/>
      <c r="JOG3" s="3553"/>
      <c r="JOH3" s="3581"/>
      <c r="JOI3" s="3553"/>
      <c r="JOJ3" s="3553"/>
      <c r="JOK3" s="3553"/>
      <c r="JOL3" s="3553"/>
      <c r="JOM3" s="3553"/>
      <c r="JON3" s="3553"/>
      <c r="JOO3" s="3553"/>
      <c r="JOP3" s="3553"/>
      <c r="JOQ3" s="3553"/>
      <c r="JOR3" s="3553"/>
      <c r="JOS3" s="3553"/>
      <c r="JOT3" s="3553"/>
      <c r="JOU3" s="3553"/>
      <c r="JOV3" s="3553"/>
      <c r="JOW3" s="3553"/>
      <c r="JOX3" s="3553"/>
      <c r="JOY3" s="3581"/>
      <c r="JOZ3" s="3553"/>
      <c r="JPA3" s="3553"/>
      <c r="JPB3" s="3553"/>
      <c r="JPC3" s="3553"/>
      <c r="JPD3" s="3553"/>
      <c r="JPE3" s="3553"/>
      <c r="JPF3" s="3553"/>
      <c r="JPG3" s="3553"/>
      <c r="JPH3" s="3553"/>
      <c r="JPI3" s="3553"/>
      <c r="JPJ3" s="3553"/>
      <c r="JPK3" s="3553"/>
      <c r="JPL3" s="3553"/>
      <c r="JPM3" s="3553"/>
      <c r="JPN3" s="3553"/>
      <c r="JPO3" s="3553"/>
      <c r="JPP3" s="3581"/>
      <c r="JPQ3" s="3553"/>
      <c r="JPR3" s="3553"/>
      <c r="JPS3" s="3553"/>
      <c r="JPT3" s="3553"/>
      <c r="JPU3" s="3553"/>
      <c r="JPV3" s="3553"/>
      <c r="JPW3" s="3553"/>
      <c r="JPX3" s="3553"/>
      <c r="JPY3" s="3553"/>
      <c r="JPZ3" s="3553"/>
      <c r="JQA3" s="3553"/>
      <c r="JQB3" s="3553"/>
      <c r="JQC3" s="3553"/>
      <c r="JQD3" s="3553"/>
      <c r="JQE3" s="3553"/>
      <c r="JQF3" s="3553"/>
      <c r="JQG3" s="3581"/>
      <c r="JQH3" s="3553"/>
      <c r="JQI3" s="3553"/>
      <c r="JQJ3" s="3553"/>
      <c r="JQK3" s="3553"/>
      <c r="JQL3" s="3553"/>
      <c r="JQM3" s="3553"/>
      <c r="JQN3" s="3553"/>
      <c r="JQO3" s="3553"/>
      <c r="JQP3" s="3553"/>
      <c r="JQQ3" s="3553"/>
      <c r="JQR3" s="3553"/>
      <c r="JQS3" s="3553"/>
      <c r="JQT3" s="3553"/>
      <c r="JQU3" s="3553"/>
      <c r="JQV3" s="3553"/>
      <c r="JQW3" s="3553"/>
      <c r="JQX3" s="3581"/>
      <c r="JQY3" s="3553"/>
      <c r="JQZ3" s="3553"/>
      <c r="JRA3" s="3553"/>
      <c r="JRB3" s="3553"/>
      <c r="JRC3" s="3553"/>
      <c r="JRD3" s="3553"/>
      <c r="JRE3" s="3553"/>
      <c r="JRF3" s="3553"/>
      <c r="JRG3" s="3553"/>
      <c r="JRH3" s="3553"/>
      <c r="JRI3" s="3553"/>
      <c r="JRJ3" s="3553"/>
      <c r="JRK3" s="3553"/>
      <c r="JRL3" s="3553"/>
      <c r="JRM3" s="3553"/>
      <c r="JRN3" s="3553"/>
      <c r="JRO3" s="3581"/>
      <c r="JRP3" s="3553"/>
      <c r="JRQ3" s="3553"/>
      <c r="JRR3" s="3553"/>
      <c r="JRS3" s="3553"/>
      <c r="JRT3" s="3553"/>
      <c r="JRU3" s="3553"/>
      <c r="JRV3" s="3553"/>
      <c r="JRW3" s="3553"/>
      <c r="JRX3" s="3553"/>
      <c r="JRY3" s="3553"/>
      <c r="JRZ3" s="3553"/>
      <c r="JSA3" s="3553"/>
      <c r="JSB3" s="3553"/>
      <c r="JSC3" s="3553"/>
      <c r="JSD3" s="3553"/>
      <c r="JSE3" s="3553"/>
      <c r="JSF3" s="3581"/>
      <c r="JSG3" s="3553"/>
      <c r="JSH3" s="3553"/>
      <c r="JSI3" s="3553"/>
      <c r="JSJ3" s="3553"/>
      <c r="JSK3" s="3553"/>
      <c r="JSL3" s="3553"/>
      <c r="JSM3" s="3553"/>
      <c r="JSN3" s="3553"/>
      <c r="JSO3" s="3553"/>
      <c r="JSP3" s="3553"/>
      <c r="JSQ3" s="3553"/>
      <c r="JSR3" s="3553"/>
      <c r="JSS3" s="3553"/>
      <c r="JST3" s="3553"/>
      <c r="JSU3" s="3553"/>
      <c r="JSV3" s="3553"/>
      <c r="JSW3" s="3581"/>
      <c r="JSX3" s="3553"/>
      <c r="JSY3" s="3553"/>
      <c r="JSZ3" s="3553"/>
      <c r="JTA3" s="3553"/>
      <c r="JTB3" s="3553"/>
      <c r="JTC3" s="3553"/>
      <c r="JTD3" s="3553"/>
      <c r="JTE3" s="3553"/>
      <c r="JTF3" s="3553"/>
      <c r="JTG3" s="3553"/>
      <c r="JTH3" s="3553"/>
      <c r="JTI3" s="3553"/>
      <c r="JTJ3" s="3553"/>
      <c r="JTK3" s="3553"/>
      <c r="JTL3" s="3553"/>
      <c r="JTM3" s="3553"/>
      <c r="JTN3" s="3581"/>
      <c r="JTO3" s="3553"/>
      <c r="JTP3" s="3553"/>
      <c r="JTQ3" s="3553"/>
      <c r="JTR3" s="3553"/>
      <c r="JTS3" s="3553"/>
      <c r="JTT3" s="3553"/>
      <c r="JTU3" s="3553"/>
      <c r="JTV3" s="3553"/>
      <c r="JTW3" s="3553"/>
      <c r="JTX3" s="3553"/>
      <c r="JTY3" s="3553"/>
      <c r="JTZ3" s="3553"/>
      <c r="JUA3" s="3553"/>
      <c r="JUB3" s="3553"/>
      <c r="JUC3" s="3553"/>
      <c r="JUD3" s="3553"/>
      <c r="JUE3" s="3581"/>
      <c r="JUF3" s="3553"/>
      <c r="JUG3" s="3553"/>
      <c r="JUH3" s="3553"/>
      <c r="JUI3" s="3553"/>
      <c r="JUJ3" s="3553"/>
      <c r="JUK3" s="3553"/>
      <c r="JUL3" s="3553"/>
      <c r="JUM3" s="3553"/>
      <c r="JUN3" s="3553"/>
      <c r="JUO3" s="3553"/>
      <c r="JUP3" s="3553"/>
      <c r="JUQ3" s="3553"/>
      <c r="JUR3" s="3553"/>
      <c r="JUS3" s="3553"/>
      <c r="JUT3" s="3553"/>
      <c r="JUU3" s="3553"/>
      <c r="JUV3" s="3581"/>
      <c r="JUW3" s="3553"/>
      <c r="JUX3" s="3553"/>
      <c r="JUY3" s="3553"/>
      <c r="JUZ3" s="3553"/>
      <c r="JVA3" s="3553"/>
      <c r="JVB3" s="3553"/>
      <c r="JVC3" s="3553"/>
      <c r="JVD3" s="3553"/>
      <c r="JVE3" s="3553"/>
      <c r="JVF3" s="3553"/>
      <c r="JVG3" s="3553"/>
      <c r="JVH3" s="3553"/>
      <c r="JVI3" s="3553"/>
      <c r="JVJ3" s="3553"/>
      <c r="JVK3" s="3553"/>
      <c r="JVL3" s="3553"/>
      <c r="JVM3" s="3581"/>
      <c r="JVN3" s="3553"/>
      <c r="JVO3" s="3553"/>
      <c r="JVP3" s="3553"/>
      <c r="JVQ3" s="3553"/>
      <c r="JVR3" s="3553"/>
      <c r="JVS3" s="3553"/>
      <c r="JVT3" s="3553"/>
      <c r="JVU3" s="3553"/>
      <c r="JVV3" s="3553"/>
      <c r="JVW3" s="3553"/>
      <c r="JVX3" s="3553"/>
      <c r="JVY3" s="3553"/>
      <c r="JVZ3" s="3553"/>
      <c r="JWA3" s="3553"/>
      <c r="JWB3" s="3553"/>
      <c r="JWC3" s="3553"/>
      <c r="JWD3" s="3581"/>
      <c r="JWE3" s="3553"/>
      <c r="JWF3" s="3553"/>
      <c r="JWG3" s="3553"/>
      <c r="JWH3" s="3553"/>
      <c r="JWI3" s="3553"/>
      <c r="JWJ3" s="3553"/>
      <c r="JWK3" s="3553"/>
      <c r="JWL3" s="3553"/>
      <c r="JWM3" s="3553"/>
      <c r="JWN3" s="3553"/>
      <c r="JWO3" s="3553"/>
      <c r="JWP3" s="3553"/>
      <c r="JWQ3" s="3553"/>
      <c r="JWR3" s="3553"/>
      <c r="JWS3" s="3553"/>
      <c r="JWT3" s="3553"/>
      <c r="JWU3" s="3581"/>
      <c r="JWV3" s="3553"/>
      <c r="JWW3" s="3553"/>
      <c r="JWX3" s="3553"/>
      <c r="JWY3" s="3553"/>
      <c r="JWZ3" s="3553"/>
      <c r="JXA3" s="3553"/>
      <c r="JXB3" s="3553"/>
      <c r="JXC3" s="3553"/>
      <c r="JXD3" s="3553"/>
      <c r="JXE3" s="3553"/>
      <c r="JXF3" s="3553"/>
      <c r="JXG3" s="3553"/>
      <c r="JXH3" s="3553"/>
      <c r="JXI3" s="3553"/>
      <c r="JXJ3" s="3553"/>
      <c r="JXK3" s="3553"/>
      <c r="JXL3" s="3581"/>
      <c r="JXM3" s="3553"/>
      <c r="JXN3" s="3553"/>
      <c r="JXO3" s="3553"/>
      <c r="JXP3" s="3553"/>
      <c r="JXQ3" s="3553"/>
      <c r="JXR3" s="3553"/>
      <c r="JXS3" s="3553"/>
      <c r="JXT3" s="3553"/>
      <c r="JXU3" s="3553"/>
      <c r="JXV3" s="3553"/>
      <c r="JXW3" s="3553"/>
      <c r="JXX3" s="3553"/>
      <c r="JXY3" s="3553"/>
      <c r="JXZ3" s="3553"/>
      <c r="JYA3" s="3553"/>
      <c r="JYB3" s="3553"/>
      <c r="JYC3" s="3581"/>
      <c r="JYD3" s="3553"/>
      <c r="JYE3" s="3553"/>
      <c r="JYF3" s="3553"/>
      <c r="JYG3" s="3553"/>
      <c r="JYH3" s="3553"/>
      <c r="JYI3" s="3553"/>
      <c r="JYJ3" s="3553"/>
      <c r="JYK3" s="3553"/>
      <c r="JYL3" s="3553"/>
      <c r="JYM3" s="3553"/>
      <c r="JYN3" s="3553"/>
      <c r="JYO3" s="3553"/>
      <c r="JYP3" s="3553"/>
      <c r="JYQ3" s="3553"/>
      <c r="JYR3" s="3553"/>
      <c r="JYS3" s="3553"/>
      <c r="JYT3" s="3581"/>
      <c r="JYU3" s="3553"/>
      <c r="JYV3" s="3553"/>
      <c r="JYW3" s="3553"/>
      <c r="JYX3" s="3553"/>
      <c r="JYY3" s="3553"/>
      <c r="JYZ3" s="3553"/>
      <c r="JZA3" s="3553"/>
      <c r="JZB3" s="3553"/>
      <c r="JZC3" s="3553"/>
      <c r="JZD3" s="3553"/>
      <c r="JZE3" s="3553"/>
      <c r="JZF3" s="3553"/>
      <c r="JZG3" s="3553"/>
      <c r="JZH3" s="3553"/>
      <c r="JZI3" s="3553"/>
      <c r="JZJ3" s="3553"/>
      <c r="JZK3" s="3581"/>
      <c r="JZL3" s="3553"/>
      <c r="JZM3" s="3553"/>
      <c r="JZN3" s="3553"/>
      <c r="JZO3" s="3553"/>
      <c r="JZP3" s="3553"/>
      <c r="JZQ3" s="3553"/>
      <c r="JZR3" s="3553"/>
      <c r="JZS3" s="3553"/>
      <c r="JZT3" s="3553"/>
      <c r="JZU3" s="3553"/>
      <c r="JZV3" s="3553"/>
      <c r="JZW3" s="3553"/>
      <c r="JZX3" s="3553"/>
      <c r="JZY3" s="3553"/>
      <c r="JZZ3" s="3553"/>
      <c r="KAA3" s="3553"/>
      <c r="KAB3" s="3581"/>
      <c r="KAC3" s="3553"/>
      <c r="KAD3" s="3553"/>
      <c r="KAE3" s="3553"/>
      <c r="KAF3" s="3553"/>
      <c r="KAG3" s="3553"/>
      <c r="KAH3" s="3553"/>
      <c r="KAI3" s="3553"/>
      <c r="KAJ3" s="3553"/>
      <c r="KAK3" s="3553"/>
      <c r="KAL3" s="3553"/>
      <c r="KAM3" s="3553"/>
      <c r="KAN3" s="3553"/>
      <c r="KAO3" s="3553"/>
      <c r="KAP3" s="3553"/>
      <c r="KAQ3" s="3553"/>
      <c r="KAR3" s="3553"/>
      <c r="KAS3" s="3581"/>
      <c r="KAT3" s="3553"/>
      <c r="KAU3" s="3553"/>
      <c r="KAV3" s="3553"/>
      <c r="KAW3" s="3553"/>
      <c r="KAX3" s="3553"/>
      <c r="KAY3" s="3553"/>
      <c r="KAZ3" s="3553"/>
      <c r="KBA3" s="3553"/>
      <c r="KBB3" s="3553"/>
      <c r="KBC3" s="3553"/>
      <c r="KBD3" s="3553"/>
      <c r="KBE3" s="3553"/>
      <c r="KBF3" s="3553"/>
      <c r="KBG3" s="3553"/>
      <c r="KBH3" s="3553"/>
      <c r="KBI3" s="3553"/>
      <c r="KBJ3" s="3581"/>
      <c r="KBK3" s="3553"/>
      <c r="KBL3" s="3553"/>
      <c r="KBM3" s="3553"/>
      <c r="KBN3" s="3553"/>
      <c r="KBO3" s="3553"/>
      <c r="KBP3" s="3553"/>
      <c r="KBQ3" s="3553"/>
      <c r="KBR3" s="3553"/>
      <c r="KBS3" s="3553"/>
      <c r="KBT3" s="3553"/>
      <c r="KBU3" s="3553"/>
      <c r="KBV3" s="3553"/>
      <c r="KBW3" s="3553"/>
      <c r="KBX3" s="3553"/>
      <c r="KBY3" s="3553"/>
      <c r="KBZ3" s="3553"/>
      <c r="KCA3" s="3581"/>
      <c r="KCB3" s="3553"/>
      <c r="KCC3" s="3553"/>
      <c r="KCD3" s="3553"/>
      <c r="KCE3" s="3553"/>
      <c r="KCF3" s="3553"/>
      <c r="KCG3" s="3553"/>
      <c r="KCH3" s="3553"/>
      <c r="KCI3" s="3553"/>
      <c r="KCJ3" s="3553"/>
      <c r="KCK3" s="3553"/>
      <c r="KCL3" s="3553"/>
      <c r="KCM3" s="3553"/>
      <c r="KCN3" s="3553"/>
      <c r="KCO3" s="3553"/>
      <c r="KCP3" s="3553"/>
      <c r="KCQ3" s="3553"/>
      <c r="KCR3" s="3581"/>
      <c r="KCS3" s="3553"/>
      <c r="KCT3" s="3553"/>
      <c r="KCU3" s="3553"/>
      <c r="KCV3" s="3553"/>
      <c r="KCW3" s="3553"/>
      <c r="KCX3" s="3553"/>
      <c r="KCY3" s="3553"/>
      <c r="KCZ3" s="3553"/>
      <c r="KDA3" s="3553"/>
      <c r="KDB3" s="3553"/>
      <c r="KDC3" s="3553"/>
      <c r="KDD3" s="3553"/>
      <c r="KDE3" s="3553"/>
      <c r="KDF3" s="3553"/>
      <c r="KDG3" s="3553"/>
      <c r="KDH3" s="3553"/>
      <c r="KDI3" s="3581"/>
      <c r="KDJ3" s="3553"/>
      <c r="KDK3" s="3553"/>
      <c r="KDL3" s="3553"/>
      <c r="KDM3" s="3553"/>
      <c r="KDN3" s="3553"/>
      <c r="KDO3" s="3553"/>
      <c r="KDP3" s="3553"/>
      <c r="KDQ3" s="3553"/>
      <c r="KDR3" s="3553"/>
      <c r="KDS3" s="3553"/>
      <c r="KDT3" s="3553"/>
      <c r="KDU3" s="3553"/>
      <c r="KDV3" s="3553"/>
      <c r="KDW3" s="3553"/>
      <c r="KDX3" s="3553"/>
      <c r="KDY3" s="3553"/>
      <c r="KDZ3" s="3581"/>
      <c r="KEA3" s="3553"/>
      <c r="KEB3" s="3553"/>
      <c r="KEC3" s="3553"/>
      <c r="KED3" s="3553"/>
      <c r="KEE3" s="3553"/>
      <c r="KEF3" s="3553"/>
      <c r="KEG3" s="3553"/>
      <c r="KEH3" s="3553"/>
      <c r="KEI3" s="3553"/>
      <c r="KEJ3" s="3553"/>
      <c r="KEK3" s="3553"/>
      <c r="KEL3" s="3553"/>
      <c r="KEM3" s="3553"/>
      <c r="KEN3" s="3553"/>
      <c r="KEO3" s="3553"/>
      <c r="KEP3" s="3553"/>
      <c r="KEQ3" s="3581"/>
      <c r="KER3" s="3553"/>
      <c r="KES3" s="3553"/>
      <c r="KET3" s="3553"/>
      <c r="KEU3" s="3553"/>
      <c r="KEV3" s="3553"/>
      <c r="KEW3" s="3553"/>
      <c r="KEX3" s="3553"/>
      <c r="KEY3" s="3553"/>
      <c r="KEZ3" s="3553"/>
      <c r="KFA3" s="3553"/>
      <c r="KFB3" s="3553"/>
      <c r="KFC3" s="3553"/>
      <c r="KFD3" s="3553"/>
      <c r="KFE3" s="3553"/>
      <c r="KFF3" s="3553"/>
      <c r="KFG3" s="3553"/>
      <c r="KFH3" s="3581"/>
      <c r="KFI3" s="3553"/>
      <c r="KFJ3" s="3553"/>
      <c r="KFK3" s="3553"/>
      <c r="KFL3" s="3553"/>
      <c r="KFM3" s="3553"/>
      <c r="KFN3" s="3553"/>
      <c r="KFO3" s="3553"/>
      <c r="KFP3" s="3553"/>
      <c r="KFQ3" s="3553"/>
      <c r="KFR3" s="3553"/>
      <c r="KFS3" s="3553"/>
      <c r="KFT3" s="3553"/>
      <c r="KFU3" s="3553"/>
      <c r="KFV3" s="3553"/>
      <c r="KFW3" s="3553"/>
      <c r="KFX3" s="3553"/>
      <c r="KFY3" s="3581"/>
      <c r="KFZ3" s="3553"/>
      <c r="KGA3" s="3553"/>
      <c r="KGB3" s="3553"/>
      <c r="KGC3" s="3553"/>
      <c r="KGD3" s="3553"/>
      <c r="KGE3" s="3553"/>
      <c r="KGF3" s="3553"/>
      <c r="KGG3" s="3553"/>
      <c r="KGH3" s="3553"/>
      <c r="KGI3" s="3553"/>
      <c r="KGJ3" s="3553"/>
      <c r="KGK3" s="3553"/>
      <c r="KGL3" s="3553"/>
      <c r="KGM3" s="3553"/>
      <c r="KGN3" s="3553"/>
      <c r="KGO3" s="3553"/>
      <c r="KGP3" s="3581"/>
      <c r="KGQ3" s="3553"/>
      <c r="KGR3" s="3553"/>
      <c r="KGS3" s="3553"/>
      <c r="KGT3" s="3553"/>
      <c r="KGU3" s="3553"/>
      <c r="KGV3" s="3553"/>
      <c r="KGW3" s="3553"/>
      <c r="KGX3" s="3553"/>
      <c r="KGY3" s="3553"/>
      <c r="KGZ3" s="3553"/>
      <c r="KHA3" s="3553"/>
      <c r="KHB3" s="3553"/>
      <c r="KHC3" s="3553"/>
      <c r="KHD3" s="3553"/>
      <c r="KHE3" s="3553"/>
      <c r="KHF3" s="3553"/>
      <c r="KHG3" s="3581"/>
      <c r="KHH3" s="3553"/>
      <c r="KHI3" s="3553"/>
      <c r="KHJ3" s="3553"/>
      <c r="KHK3" s="3553"/>
      <c r="KHL3" s="3553"/>
      <c r="KHM3" s="3553"/>
      <c r="KHN3" s="3553"/>
      <c r="KHO3" s="3553"/>
      <c r="KHP3" s="3553"/>
      <c r="KHQ3" s="3553"/>
      <c r="KHR3" s="3553"/>
      <c r="KHS3" s="3553"/>
      <c r="KHT3" s="3553"/>
      <c r="KHU3" s="3553"/>
      <c r="KHV3" s="3553"/>
      <c r="KHW3" s="3553"/>
      <c r="KHX3" s="3581"/>
      <c r="KHY3" s="3553"/>
      <c r="KHZ3" s="3553"/>
      <c r="KIA3" s="3553"/>
      <c r="KIB3" s="3553"/>
      <c r="KIC3" s="3553"/>
      <c r="KID3" s="3553"/>
      <c r="KIE3" s="3553"/>
      <c r="KIF3" s="3553"/>
      <c r="KIG3" s="3553"/>
      <c r="KIH3" s="3553"/>
      <c r="KII3" s="3553"/>
      <c r="KIJ3" s="3553"/>
      <c r="KIK3" s="3553"/>
      <c r="KIL3" s="3553"/>
      <c r="KIM3" s="3553"/>
      <c r="KIN3" s="3553"/>
      <c r="KIO3" s="3581"/>
      <c r="KIP3" s="3553"/>
      <c r="KIQ3" s="3553"/>
      <c r="KIR3" s="3553"/>
      <c r="KIS3" s="3553"/>
      <c r="KIT3" s="3553"/>
      <c r="KIU3" s="3553"/>
      <c r="KIV3" s="3553"/>
      <c r="KIW3" s="3553"/>
      <c r="KIX3" s="3553"/>
      <c r="KIY3" s="3553"/>
      <c r="KIZ3" s="3553"/>
      <c r="KJA3" s="3553"/>
      <c r="KJB3" s="3553"/>
      <c r="KJC3" s="3553"/>
      <c r="KJD3" s="3553"/>
      <c r="KJE3" s="3553"/>
      <c r="KJF3" s="3581"/>
      <c r="KJG3" s="3553"/>
      <c r="KJH3" s="3553"/>
      <c r="KJI3" s="3553"/>
      <c r="KJJ3" s="3553"/>
      <c r="KJK3" s="3553"/>
      <c r="KJL3" s="3553"/>
      <c r="KJM3" s="3553"/>
      <c r="KJN3" s="3553"/>
      <c r="KJO3" s="3553"/>
      <c r="KJP3" s="3553"/>
      <c r="KJQ3" s="3553"/>
      <c r="KJR3" s="3553"/>
      <c r="KJS3" s="3553"/>
      <c r="KJT3" s="3553"/>
      <c r="KJU3" s="3553"/>
      <c r="KJV3" s="3553"/>
      <c r="KJW3" s="3581"/>
      <c r="KJX3" s="3553"/>
      <c r="KJY3" s="3553"/>
      <c r="KJZ3" s="3553"/>
      <c r="KKA3" s="3553"/>
      <c r="KKB3" s="3553"/>
      <c r="KKC3" s="3553"/>
      <c r="KKD3" s="3553"/>
      <c r="KKE3" s="3553"/>
      <c r="KKF3" s="3553"/>
      <c r="KKG3" s="3553"/>
      <c r="KKH3" s="3553"/>
      <c r="KKI3" s="3553"/>
      <c r="KKJ3" s="3553"/>
      <c r="KKK3" s="3553"/>
      <c r="KKL3" s="3553"/>
      <c r="KKM3" s="3553"/>
      <c r="KKN3" s="3581"/>
      <c r="KKO3" s="3553"/>
      <c r="KKP3" s="3553"/>
      <c r="KKQ3" s="3553"/>
      <c r="KKR3" s="3553"/>
      <c r="KKS3" s="3553"/>
      <c r="KKT3" s="3553"/>
      <c r="KKU3" s="3553"/>
      <c r="KKV3" s="3553"/>
      <c r="KKW3" s="3553"/>
      <c r="KKX3" s="3553"/>
      <c r="KKY3" s="3553"/>
      <c r="KKZ3" s="3553"/>
      <c r="KLA3" s="3553"/>
      <c r="KLB3" s="3553"/>
      <c r="KLC3" s="3553"/>
      <c r="KLD3" s="3553"/>
      <c r="KLE3" s="3581"/>
      <c r="KLF3" s="3553"/>
      <c r="KLG3" s="3553"/>
      <c r="KLH3" s="3553"/>
      <c r="KLI3" s="3553"/>
      <c r="KLJ3" s="3553"/>
      <c r="KLK3" s="3553"/>
      <c r="KLL3" s="3553"/>
      <c r="KLM3" s="3553"/>
      <c r="KLN3" s="3553"/>
      <c r="KLO3" s="3553"/>
      <c r="KLP3" s="3553"/>
      <c r="KLQ3" s="3553"/>
      <c r="KLR3" s="3553"/>
      <c r="KLS3" s="3553"/>
      <c r="KLT3" s="3553"/>
      <c r="KLU3" s="3553"/>
      <c r="KLV3" s="3581"/>
      <c r="KLW3" s="3553"/>
      <c r="KLX3" s="3553"/>
      <c r="KLY3" s="3553"/>
      <c r="KLZ3" s="3553"/>
      <c r="KMA3" s="3553"/>
      <c r="KMB3" s="3553"/>
      <c r="KMC3" s="3553"/>
      <c r="KMD3" s="3553"/>
      <c r="KME3" s="3553"/>
      <c r="KMF3" s="3553"/>
      <c r="KMG3" s="3553"/>
      <c r="KMH3" s="3553"/>
      <c r="KMI3" s="3553"/>
      <c r="KMJ3" s="3553"/>
      <c r="KMK3" s="3553"/>
      <c r="KML3" s="3553"/>
      <c r="KMM3" s="3581"/>
      <c r="KMN3" s="3553"/>
      <c r="KMO3" s="3553"/>
      <c r="KMP3" s="3553"/>
      <c r="KMQ3" s="3553"/>
      <c r="KMR3" s="3553"/>
      <c r="KMS3" s="3553"/>
      <c r="KMT3" s="3553"/>
      <c r="KMU3" s="3553"/>
      <c r="KMV3" s="3553"/>
      <c r="KMW3" s="3553"/>
      <c r="KMX3" s="3553"/>
      <c r="KMY3" s="3553"/>
      <c r="KMZ3" s="3553"/>
      <c r="KNA3" s="3553"/>
      <c r="KNB3" s="3553"/>
      <c r="KNC3" s="3553"/>
      <c r="KND3" s="3581"/>
      <c r="KNE3" s="3553"/>
      <c r="KNF3" s="3553"/>
      <c r="KNG3" s="3553"/>
      <c r="KNH3" s="3553"/>
      <c r="KNI3" s="3553"/>
      <c r="KNJ3" s="3553"/>
      <c r="KNK3" s="3553"/>
      <c r="KNL3" s="3553"/>
      <c r="KNM3" s="3553"/>
      <c r="KNN3" s="3553"/>
      <c r="KNO3" s="3553"/>
      <c r="KNP3" s="3553"/>
      <c r="KNQ3" s="3553"/>
      <c r="KNR3" s="3553"/>
      <c r="KNS3" s="3553"/>
      <c r="KNT3" s="3553"/>
      <c r="KNU3" s="3581"/>
      <c r="KNV3" s="3553"/>
      <c r="KNW3" s="3553"/>
      <c r="KNX3" s="3553"/>
      <c r="KNY3" s="3553"/>
      <c r="KNZ3" s="3553"/>
      <c r="KOA3" s="3553"/>
      <c r="KOB3" s="3553"/>
      <c r="KOC3" s="3553"/>
      <c r="KOD3" s="3553"/>
      <c r="KOE3" s="3553"/>
      <c r="KOF3" s="3553"/>
      <c r="KOG3" s="3553"/>
      <c r="KOH3" s="3553"/>
      <c r="KOI3" s="3553"/>
      <c r="KOJ3" s="3553"/>
      <c r="KOK3" s="3553"/>
      <c r="KOL3" s="3581"/>
      <c r="KOM3" s="3553"/>
      <c r="KON3" s="3553"/>
      <c r="KOO3" s="3553"/>
      <c r="KOP3" s="3553"/>
      <c r="KOQ3" s="3553"/>
      <c r="KOR3" s="3553"/>
      <c r="KOS3" s="3553"/>
      <c r="KOT3" s="3553"/>
      <c r="KOU3" s="3553"/>
      <c r="KOV3" s="3553"/>
      <c r="KOW3" s="3553"/>
      <c r="KOX3" s="3553"/>
      <c r="KOY3" s="3553"/>
      <c r="KOZ3" s="3553"/>
      <c r="KPA3" s="3553"/>
      <c r="KPB3" s="3553"/>
      <c r="KPC3" s="3581"/>
      <c r="KPD3" s="3553"/>
      <c r="KPE3" s="3553"/>
      <c r="KPF3" s="3553"/>
      <c r="KPG3" s="3553"/>
      <c r="KPH3" s="3553"/>
      <c r="KPI3" s="3553"/>
      <c r="KPJ3" s="3553"/>
      <c r="KPK3" s="3553"/>
      <c r="KPL3" s="3553"/>
      <c r="KPM3" s="3553"/>
      <c r="KPN3" s="3553"/>
      <c r="KPO3" s="3553"/>
      <c r="KPP3" s="3553"/>
      <c r="KPQ3" s="3553"/>
      <c r="KPR3" s="3553"/>
      <c r="KPS3" s="3553"/>
      <c r="KPT3" s="3581"/>
      <c r="KPU3" s="3553"/>
      <c r="KPV3" s="3553"/>
      <c r="KPW3" s="3553"/>
      <c r="KPX3" s="3553"/>
      <c r="KPY3" s="3553"/>
      <c r="KPZ3" s="3553"/>
      <c r="KQA3" s="3553"/>
      <c r="KQB3" s="3553"/>
      <c r="KQC3" s="3553"/>
      <c r="KQD3" s="3553"/>
      <c r="KQE3" s="3553"/>
      <c r="KQF3" s="3553"/>
      <c r="KQG3" s="3553"/>
      <c r="KQH3" s="3553"/>
      <c r="KQI3" s="3553"/>
      <c r="KQJ3" s="3553"/>
      <c r="KQK3" s="3581"/>
      <c r="KQL3" s="3553"/>
      <c r="KQM3" s="3553"/>
      <c r="KQN3" s="3553"/>
      <c r="KQO3" s="3553"/>
      <c r="KQP3" s="3553"/>
      <c r="KQQ3" s="3553"/>
      <c r="KQR3" s="3553"/>
      <c r="KQS3" s="3553"/>
      <c r="KQT3" s="3553"/>
      <c r="KQU3" s="3553"/>
      <c r="KQV3" s="3553"/>
      <c r="KQW3" s="3553"/>
      <c r="KQX3" s="3553"/>
      <c r="KQY3" s="3553"/>
      <c r="KQZ3" s="3553"/>
      <c r="KRA3" s="3553"/>
      <c r="KRB3" s="3581"/>
      <c r="KRC3" s="3553"/>
      <c r="KRD3" s="3553"/>
      <c r="KRE3" s="3553"/>
      <c r="KRF3" s="3553"/>
      <c r="KRG3" s="3553"/>
      <c r="KRH3" s="3553"/>
      <c r="KRI3" s="3553"/>
      <c r="KRJ3" s="3553"/>
      <c r="KRK3" s="3553"/>
      <c r="KRL3" s="3553"/>
      <c r="KRM3" s="3553"/>
      <c r="KRN3" s="3553"/>
      <c r="KRO3" s="3553"/>
      <c r="KRP3" s="3553"/>
      <c r="KRQ3" s="3553"/>
      <c r="KRR3" s="3553"/>
      <c r="KRS3" s="3581"/>
      <c r="KRT3" s="3553"/>
      <c r="KRU3" s="3553"/>
      <c r="KRV3" s="3553"/>
      <c r="KRW3" s="3553"/>
      <c r="KRX3" s="3553"/>
      <c r="KRY3" s="3553"/>
      <c r="KRZ3" s="3553"/>
      <c r="KSA3" s="3553"/>
      <c r="KSB3" s="3553"/>
      <c r="KSC3" s="3553"/>
      <c r="KSD3" s="3553"/>
      <c r="KSE3" s="3553"/>
      <c r="KSF3" s="3553"/>
      <c r="KSG3" s="3553"/>
      <c r="KSH3" s="3553"/>
      <c r="KSI3" s="3553"/>
      <c r="KSJ3" s="3581"/>
      <c r="KSK3" s="3553"/>
      <c r="KSL3" s="3553"/>
      <c r="KSM3" s="3553"/>
      <c r="KSN3" s="3553"/>
      <c r="KSO3" s="3553"/>
      <c r="KSP3" s="3553"/>
      <c r="KSQ3" s="3553"/>
      <c r="KSR3" s="3553"/>
      <c r="KSS3" s="3553"/>
      <c r="KST3" s="3553"/>
      <c r="KSU3" s="3553"/>
      <c r="KSV3" s="3553"/>
      <c r="KSW3" s="3553"/>
      <c r="KSX3" s="3553"/>
      <c r="KSY3" s="3553"/>
      <c r="KSZ3" s="3553"/>
      <c r="KTA3" s="3581"/>
      <c r="KTB3" s="3553"/>
      <c r="KTC3" s="3553"/>
      <c r="KTD3" s="3553"/>
      <c r="KTE3" s="3553"/>
      <c r="KTF3" s="3553"/>
      <c r="KTG3" s="3553"/>
      <c r="KTH3" s="3553"/>
      <c r="KTI3" s="3553"/>
      <c r="KTJ3" s="3553"/>
      <c r="KTK3" s="3553"/>
      <c r="KTL3" s="3553"/>
      <c r="KTM3" s="3553"/>
      <c r="KTN3" s="3553"/>
      <c r="KTO3" s="3553"/>
      <c r="KTP3" s="3553"/>
      <c r="KTQ3" s="3553"/>
      <c r="KTR3" s="3581"/>
      <c r="KTS3" s="3553"/>
      <c r="KTT3" s="3553"/>
      <c r="KTU3" s="3553"/>
      <c r="KTV3" s="3553"/>
      <c r="KTW3" s="3553"/>
      <c r="KTX3" s="3553"/>
      <c r="KTY3" s="3553"/>
      <c r="KTZ3" s="3553"/>
      <c r="KUA3" s="3553"/>
      <c r="KUB3" s="3553"/>
      <c r="KUC3" s="3553"/>
      <c r="KUD3" s="3553"/>
      <c r="KUE3" s="3553"/>
      <c r="KUF3" s="3553"/>
      <c r="KUG3" s="3553"/>
      <c r="KUH3" s="3553"/>
      <c r="KUI3" s="3581"/>
      <c r="KUJ3" s="3553"/>
      <c r="KUK3" s="3553"/>
      <c r="KUL3" s="3553"/>
      <c r="KUM3" s="3553"/>
      <c r="KUN3" s="3553"/>
      <c r="KUO3" s="3553"/>
      <c r="KUP3" s="3553"/>
      <c r="KUQ3" s="3553"/>
      <c r="KUR3" s="3553"/>
      <c r="KUS3" s="3553"/>
      <c r="KUT3" s="3553"/>
      <c r="KUU3" s="3553"/>
      <c r="KUV3" s="3553"/>
      <c r="KUW3" s="3553"/>
      <c r="KUX3" s="3553"/>
      <c r="KUY3" s="3553"/>
      <c r="KUZ3" s="3581"/>
      <c r="KVA3" s="3553"/>
      <c r="KVB3" s="3553"/>
      <c r="KVC3" s="3553"/>
      <c r="KVD3" s="3553"/>
      <c r="KVE3" s="3553"/>
      <c r="KVF3" s="3553"/>
      <c r="KVG3" s="3553"/>
      <c r="KVH3" s="3553"/>
      <c r="KVI3" s="3553"/>
      <c r="KVJ3" s="3553"/>
      <c r="KVK3" s="3553"/>
      <c r="KVL3" s="3553"/>
      <c r="KVM3" s="3553"/>
      <c r="KVN3" s="3553"/>
      <c r="KVO3" s="3553"/>
      <c r="KVP3" s="3553"/>
      <c r="KVQ3" s="3581"/>
      <c r="KVR3" s="3553"/>
      <c r="KVS3" s="3553"/>
      <c r="KVT3" s="3553"/>
      <c r="KVU3" s="3553"/>
      <c r="KVV3" s="3553"/>
      <c r="KVW3" s="3553"/>
      <c r="KVX3" s="3553"/>
      <c r="KVY3" s="3553"/>
      <c r="KVZ3" s="3553"/>
      <c r="KWA3" s="3553"/>
      <c r="KWB3" s="3553"/>
      <c r="KWC3" s="3553"/>
      <c r="KWD3" s="3553"/>
      <c r="KWE3" s="3553"/>
      <c r="KWF3" s="3553"/>
      <c r="KWG3" s="3553"/>
      <c r="KWH3" s="3581"/>
      <c r="KWI3" s="3553"/>
      <c r="KWJ3" s="3553"/>
      <c r="KWK3" s="3553"/>
      <c r="KWL3" s="3553"/>
      <c r="KWM3" s="3553"/>
      <c r="KWN3" s="3553"/>
      <c r="KWO3" s="3553"/>
      <c r="KWP3" s="3553"/>
      <c r="KWQ3" s="3553"/>
      <c r="KWR3" s="3553"/>
      <c r="KWS3" s="3553"/>
      <c r="KWT3" s="3553"/>
      <c r="KWU3" s="3553"/>
      <c r="KWV3" s="3553"/>
      <c r="KWW3" s="3553"/>
      <c r="KWX3" s="3553"/>
      <c r="KWY3" s="3581"/>
      <c r="KWZ3" s="3553"/>
      <c r="KXA3" s="3553"/>
      <c r="KXB3" s="3553"/>
      <c r="KXC3" s="3553"/>
      <c r="KXD3" s="3553"/>
      <c r="KXE3" s="3553"/>
      <c r="KXF3" s="3553"/>
      <c r="KXG3" s="3553"/>
      <c r="KXH3" s="3553"/>
      <c r="KXI3" s="3553"/>
      <c r="KXJ3" s="3553"/>
      <c r="KXK3" s="3553"/>
      <c r="KXL3" s="3553"/>
      <c r="KXM3" s="3553"/>
      <c r="KXN3" s="3553"/>
      <c r="KXO3" s="3553"/>
      <c r="KXP3" s="3581"/>
      <c r="KXQ3" s="3553"/>
      <c r="KXR3" s="3553"/>
      <c r="KXS3" s="3553"/>
      <c r="KXT3" s="3553"/>
      <c r="KXU3" s="3553"/>
      <c r="KXV3" s="3553"/>
      <c r="KXW3" s="3553"/>
      <c r="KXX3" s="3553"/>
      <c r="KXY3" s="3553"/>
      <c r="KXZ3" s="3553"/>
      <c r="KYA3" s="3553"/>
      <c r="KYB3" s="3553"/>
      <c r="KYC3" s="3553"/>
      <c r="KYD3" s="3553"/>
      <c r="KYE3" s="3553"/>
      <c r="KYF3" s="3553"/>
      <c r="KYG3" s="3581"/>
      <c r="KYH3" s="3553"/>
      <c r="KYI3" s="3553"/>
      <c r="KYJ3" s="3553"/>
      <c r="KYK3" s="3553"/>
      <c r="KYL3" s="3553"/>
      <c r="KYM3" s="3553"/>
      <c r="KYN3" s="3553"/>
      <c r="KYO3" s="3553"/>
      <c r="KYP3" s="3553"/>
      <c r="KYQ3" s="3553"/>
      <c r="KYR3" s="3553"/>
      <c r="KYS3" s="3553"/>
      <c r="KYT3" s="3553"/>
      <c r="KYU3" s="3553"/>
      <c r="KYV3" s="3553"/>
      <c r="KYW3" s="3553"/>
      <c r="KYX3" s="3581"/>
      <c r="KYY3" s="3553"/>
      <c r="KYZ3" s="3553"/>
      <c r="KZA3" s="3553"/>
      <c r="KZB3" s="3553"/>
      <c r="KZC3" s="3553"/>
      <c r="KZD3" s="3553"/>
      <c r="KZE3" s="3553"/>
      <c r="KZF3" s="3553"/>
      <c r="KZG3" s="3553"/>
      <c r="KZH3" s="3553"/>
      <c r="KZI3" s="3553"/>
      <c r="KZJ3" s="3553"/>
      <c r="KZK3" s="3553"/>
      <c r="KZL3" s="3553"/>
      <c r="KZM3" s="3553"/>
      <c r="KZN3" s="3553"/>
      <c r="KZO3" s="3581"/>
      <c r="KZP3" s="3553"/>
      <c r="KZQ3" s="3553"/>
      <c r="KZR3" s="3553"/>
      <c r="KZS3" s="3553"/>
      <c r="KZT3" s="3553"/>
      <c r="KZU3" s="3553"/>
      <c r="KZV3" s="3553"/>
      <c r="KZW3" s="3553"/>
      <c r="KZX3" s="3553"/>
      <c r="KZY3" s="3553"/>
      <c r="KZZ3" s="3553"/>
      <c r="LAA3" s="3553"/>
      <c r="LAB3" s="3553"/>
      <c r="LAC3" s="3553"/>
      <c r="LAD3" s="3553"/>
      <c r="LAE3" s="3553"/>
      <c r="LAF3" s="3581"/>
      <c r="LAG3" s="3553"/>
      <c r="LAH3" s="3553"/>
      <c r="LAI3" s="3553"/>
      <c r="LAJ3" s="3553"/>
      <c r="LAK3" s="3553"/>
      <c r="LAL3" s="3553"/>
      <c r="LAM3" s="3553"/>
      <c r="LAN3" s="3553"/>
      <c r="LAO3" s="3553"/>
      <c r="LAP3" s="3553"/>
      <c r="LAQ3" s="3553"/>
      <c r="LAR3" s="3553"/>
      <c r="LAS3" s="3553"/>
      <c r="LAT3" s="3553"/>
      <c r="LAU3" s="3553"/>
      <c r="LAV3" s="3553"/>
      <c r="LAW3" s="3581"/>
      <c r="LAX3" s="3553"/>
      <c r="LAY3" s="3553"/>
      <c r="LAZ3" s="3553"/>
      <c r="LBA3" s="3553"/>
      <c r="LBB3" s="3553"/>
      <c r="LBC3" s="3553"/>
      <c r="LBD3" s="3553"/>
      <c r="LBE3" s="3553"/>
      <c r="LBF3" s="3553"/>
      <c r="LBG3" s="3553"/>
      <c r="LBH3" s="3553"/>
      <c r="LBI3" s="3553"/>
      <c r="LBJ3" s="3553"/>
      <c r="LBK3" s="3553"/>
      <c r="LBL3" s="3553"/>
      <c r="LBM3" s="3553"/>
      <c r="LBN3" s="3581"/>
      <c r="LBO3" s="3553"/>
      <c r="LBP3" s="3553"/>
      <c r="LBQ3" s="3553"/>
      <c r="LBR3" s="3553"/>
      <c r="LBS3" s="3553"/>
      <c r="LBT3" s="3553"/>
      <c r="LBU3" s="3553"/>
      <c r="LBV3" s="3553"/>
      <c r="LBW3" s="3553"/>
      <c r="LBX3" s="3553"/>
      <c r="LBY3" s="3553"/>
      <c r="LBZ3" s="3553"/>
      <c r="LCA3" s="3553"/>
      <c r="LCB3" s="3553"/>
      <c r="LCC3" s="3553"/>
      <c r="LCD3" s="3553"/>
      <c r="LCE3" s="3581"/>
      <c r="LCF3" s="3553"/>
      <c r="LCG3" s="3553"/>
      <c r="LCH3" s="3553"/>
      <c r="LCI3" s="3553"/>
      <c r="LCJ3" s="3553"/>
      <c r="LCK3" s="3553"/>
      <c r="LCL3" s="3553"/>
      <c r="LCM3" s="3553"/>
      <c r="LCN3" s="3553"/>
      <c r="LCO3" s="3553"/>
      <c r="LCP3" s="3553"/>
      <c r="LCQ3" s="3553"/>
      <c r="LCR3" s="3553"/>
      <c r="LCS3" s="3553"/>
      <c r="LCT3" s="3553"/>
      <c r="LCU3" s="3553"/>
      <c r="LCV3" s="3581"/>
      <c r="LCW3" s="3553"/>
      <c r="LCX3" s="3553"/>
      <c r="LCY3" s="3553"/>
      <c r="LCZ3" s="3553"/>
      <c r="LDA3" s="3553"/>
      <c r="LDB3" s="3553"/>
      <c r="LDC3" s="3553"/>
      <c r="LDD3" s="3553"/>
      <c r="LDE3" s="3553"/>
      <c r="LDF3" s="3553"/>
      <c r="LDG3" s="3553"/>
      <c r="LDH3" s="3553"/>
      <c r="LDI3" s="3553"/>
      <c r="LDJ3" s="3553"/>
      <c r="LDK3" s="3553"/>
      <c r="LDL3" s="3553"/>
      <c r="LDM3" s="3581"/>
      <c r="LDN3" s="3553"/>
      <c r="LDO3" s="3553"/>
      <c r="LDP3" s="3553"/>
      <c r="LDQ3" s="3553"/>
      <c r="LDR3" s="3553"/>
      <c r="LDS3" s="3553"/>
      <c r="LDT3" s="3553"/>
      <c r="LDU3" s="3553"/>
      <c r="LDV3" s="3553"/>
      <c r="LDW3" s="3553"/>
      <c r="LDX3" s="3553"/>
      <c r="LDY3" s="3553"/>
      <c r="LDZ3" s="3553"/>
      <c r="LEA3" s="3553"/>
      <c r="LEB3" s="3553"/>
      <c r="LEC3" s="3553"/>
      <c r="LED3" s="3581"/>
      <c r="LEE3" s="3553"/>
      <c r="LEF3" s="3553"/>
      <c r="LEG3" s="3553"/>
      <c r="LEH3" s="3553"/>
      <c r="LEI3" s="3553"/>
      <c r="LEJ3" s="3553"/>
      <c r="LEK3" s="3553"/>
      <c r="LEL3" s="3553"/>
      <c r="LEM3" s="3553"/>
      <c r="LEN3" s="3553"/>
      <c r="LEO3" s="3553"/>
      <c r="LEP3" s="3553"/>
      <c r="LEQ3" s="3553"/>
      <c r="LER3" s="3553"/>
      <c r="LES3" s="3553"/>
      <c r="LET3" s="3553"/>
      <c r="LEU3" s="3581"/>
      <c r="LEV3" s="3553"/>
      <c r="LEW3" s="3553"/>
      <c r="LEX3" s="3553"/>
      <c r="LEY3" s="3553"/>
      <c r="LEZ3" s="3553"/>
      <c r="LFA3" s="3553"/>
      <c r="LFB3" s="3553"/>
      <c r="LFC3" s="3553"/>
      <c r="LFD3" s="3553"/>
      <c r="LFE3" s="3553"/>
      <c r="LFF3" s="3553"/>
      <c r="LFG3" s="3553"/>
      <c r="LFH3" s="3553"/>
      <c r="LFI3" s="3553"/>
      <c r="LFJ3" s="3553"/>
      <c r="LFK3" s="3553"/>
      <c r="LFL3" s="3581"/>
      <c r="LFM3" s="3553"/>
      <c r="LFN3" s="3553"/>
      <c r="LFO3" s="3553"/>
      <c r="LFP3" s="3553"/>
      <c r="LFQ3" s="3553"/>
      <c r="LFR3" s="3553"/>
      <c r="LFS3" s="3553"/>
      <c r="LFT3" s="3553"/>
      <c r="LFU3" s="3553"/>
      <c r="LFV3" s="3553"/>
      <c r="LFW3" s="3553"/>
      <c r="LFX3" s="3553"/>
      <c r="LFY3" s="3553"/>
      <c r="LFZ3" s="3553"/>
      <c r="LGA3" s="3553"/>
      <c r="LGB3" s="3553"/>
      <c r="LGC3" s="3581"/>
      <c r="LGD3" s="3553"/>
      <c r="LGE3" s="3553"/>
      <c r="LGF3" s="3553"/>
      <c r="LGG3" s="3553"/>
      <c r="LGH3" s="3553"/>
      <c r="LGI3" s="3553"/>
      <c r="LGJ3" s="3553"/>
      <c r="LGK3" s="3553"/>
      <c r="LGL3" s="3553"/>
      <c r="LGM3" s="3553"/>
      <c r="LGN3" s="3553"/>
      <c r="LGO3" s="3553"/>
      <c r="LGP3" s="3553"/>
      <c r="LGQ3" s="3553"/>
      <c r="LGR3" s="3553"/>
      <c r="LGS3" s="3553"/>
      <c r="LGT3" s="3581"/>
      <c r="LGU3" s="3553"/>
      <c r="LGV3" s="3553"/>
      <c r="LGW3" s="3553"/>
      <c r="LGX3" s="3553"/>
      <c r="LGY3" s="3553"/>
      <c r="LGZ3" s="3553"/>
      <c r="LHA3" s="3553"/>
      <c r="LHB3" s="3553"/>
      <c r="LHC3" s="3553"/>
      <c r="LHD3" s="3553"/>
      <c r="LHE3" s="3553"/>
      <c r="LHF3" s="3553"/>
      <c r="LHG3" s="3553"/>
      <c r="LHH3" s="3553"/>
      <c r="LHI3" s="3553"/>
      <c r="LHJ3" s="3553"/>
      <c r="LHK3" s="3581"/>
      <c r="LHL3" s="3553"/>
      <c r="LHM3" s="3553"/>
      <c r="LHN3" s="3553"/>
      <c r="LHO3" s="3553"/>
      <c r="LHP3" s="3553"/>
      <c r="LHQ3" s="3553"/>
      <c r="LHR3" s="3553"/>
      <c r="LHS3" s="3553"/>
      <c r="LHT3" s="3553"/>
      <c r="LHU3" s="3553"/>
      <c r="LHV3" s="3553"/>
      <c r="LHW3" s="3553"/>
      <c r="LHX3" s="3553"/>
      <c r="LHY3" s="3553"/>
      <c r="LHZ3" s="3553"/>
      <c r="LIA3" s="3553"/>
      <c r="LIB3" s="3581"/>
      <c r="LIC3" s="3553"/>
      <c r="LID3" s="3553"/>
      <c r="LIE3" s="3553"/>
      <c r="LIF3" s="3553"/>
      <c r="LIG3" s="3553"/>
      <c r="LIH3" s="3553"/>
      <c r="LII3" s="3553"/>
      <c r="LIJ3" s="3553"/>
      <c r="LIK3" s="3553"/>
      <c r="LIL3" s="3553"/>
      <c r="LIM3" s="3553"/>
      <c r="LIN3" s="3553"/>
      <c r="LIO3" s="3553"/>
      <c r="LIP3" s="3553"/>
      <c r="LIQ3" s="3553"/>
      <c r="LIR3" s="3553"/>
      <c r="LIS3" s="3581"/>
      <c r="LIT3" s="3553"/>
      <c r="LIU3" s="3553"/>
      <c r="LIV3" s="3553"/>
      <c r="LIW3" s="3553"/>
      <c r="LIX3" s="3553"/>
      <c r="LIY3" s="3553"/>
      <c r="LIZ3" s="3553"/>
      <c r="LJA3" s="3553"/>
      <c r="LJB3" s="3553"/>
      <c r="LJC3" s="3553"/>
      <c r="LJD3" s="3553"/>
      <c r="LJE3" s="3553"/>
      <c r="LJF3" s="3553"/>
      <c r="LJG3" s="3553"/>
      <c r="LJH3" s="3553"/>
      <c r="LJI3" s="3553"/>
      <c r="LJJ3" s="3581"/>
      <c r="LJK3" s="3553"/>
      <c r="LJL3" s="3553"/>
      <c r="LJM3" s="3553"/>
      <c r="LJN3" s="3553"/>
      <c r="LJO3" s="3553"/>
      <c r="LJP3" s="3553"/>
      <c r="LJQ3" s="3553"/>
      <c r="LJR3" s="3553"/>
      <c r="LJS3" s="3553"/>
      <c r="LJT3" s="3553"/>
      <c r="LJU3" s="3553"/>
      <c r="LJV3" s="3553"/>
      <c r="LJW3" s="3553"/>
      <c r="LJX3" s="3553"/>
      <c r="LJY3" s="3553"/>
      <c r="LJZ3" s="3553"/>
      <c r="LKA3" s="3581"/>
      <c r="LKB3" s="3553"/>
      <c r="LKC3" s="3553"/>
      <c r="LKD3" s="3553"/>
      <c r="LKE3" s="3553"/>
      <c r="LKF3" s="3553"/>
      <c r="LKG3" s="3553"/>
      <c r="LKH3" s="3553"/>
      <c r="LKI3" s="3553"/>
      <c r="LKJ3" s="3553"/>
      <c r="LKK3" s="3553"/>
      <c r="LKL3" s="3553"/>
      <c r="LKM3" s="3553"/>
      <c r="LKN3" s="3553"/>
      <c r="LKO3" s="3553"/>
      <c r="LKP3" s="3553"/>
      <c r="LKQ3" s="3553"/>
      <c r="LKR3" s="3581"/>
      <c r="LKS3" s="3553"/>
      <c r="LKT3" s="3553"/>
      <c r="LKU3" s="3553"/>
      <c r="LKV3" s="3553"/>
      <c r="LKW3" s="3553"/>
      <c r="LKX3" s="3553"/>
      <c r="LKY3" s="3553"/>
      <c r="LKZ3" s="3553"/>
      <c r="LLA3" s="3553"/>
      <c r="LLB3" s="3553"/>
      <c r="LLC3" s="3553"/>
      <c r="LLD3" s="3553"/>
      <c r="LLE3" s="3553"/>
      <c r="LLF3" s="3553"/>
      <c r="LLG3" s="3553"/>
      <c r="LLH3" s="3553"/>
      <c r="LLI3" s="3581"/>
      <c r="LLJ3" s="3553"/>
      <c r="LLK3" s="3553"/>
      <c r="LLL3" s="3553"/>
      <c r="LLM3" s="3553"/>
      <c r="LLN3" s="3553"/>
      <c r="LLO3" s="3553"/>
      <c r="LLP3" s="3553"/>
      <c r="LLQ3" s="3553"/>
      <c r="LLR3" s="3553"/>
      <c r="LLS3" s="3553"/>
      <c r="LLT3" s="3553"/>
      <c r="LLU3" s="3553"/>
      <c r="LLV3" s="3553"/>
      <c r="LLW3" s="3553"/>
      <c r="LLX3" s="3553"/>
      <c r="LLY3" s="3553"/>
      <c r="LLZ3" s="3581"/>
      <c r="LMA3" s="3553"/>
      <c r="LMB3" s="3553"/>
      <c r="LMC3" s="3553"/>
      <c r="LMD3" s="3553"/>
      <c r="LME3" s="3553"/>
      <c r="LMF3" s="3553"/>
      <c r="LMG3" s="3553"/>
      <c r="LMH3" s="3553"/>
      <c r="LMI3" s="3553"/>
      <c r="LMJ3" s="3553"/>
      <c r="LMK3" s="3553"/>
      <c r="LML3" s="3553"/>
      <c r="LMM3" s="3553"/>
      <c r="LMN3" s="3553"/>
      <c r="LMO3" s="3553"/>
      <c r="LMP3" s="3553"/>
      <c r="LMQ3" s="3581"/>
      <c r="LMR3" s="3553"/>
      <c r="LMS3" s="3553"/>
      <c r="LMT3" s="3553"/>
      <c r="LMU3" s="3553"/>
      <c r="LMV3" s="3553"/>
      <c r="LMW3" s="3553"/>
      <c r="LMX3" s="3553"/>
      <c r="LMY3" s="3553"/>
      <c r="LMZ3" s="3553"/>
      <c r="LNA3" s="3553"/>
      <c r="LNB3" s="3553"/>
      <c r="LNC3" s="3553"/>
      <c r="LND3" s="3553"/>
      <c r="LNE3" s="3553"/>
      <c r="LNF3" s="3553"/>
      <c r="LNG3" s="3553"/>
      <c r="LNH3" s="3581"/>
      <c r="LNI3" s="3553"/>
      <c r="LNJ3" s="3553"/>
      <c r="LNK3" s="3553"/>
      <c r="LNL3" s="3553"/>
      <c r="LNM3" s="3553"/>
      <c r="LNN3" s="3553"/>
      <c r="LNO3" s="3553"/>
      <c r="LNP3" s="3553"/>
      <c r="LNQ3" s="3553"/>
      <c r="LNR3" s="3553"/>
      <c r="LNS3" s="3553"/>
      <c r="LNT3" s="3553"/>
      <c r="LNU3" s="3553"/>
      <c r="LNV3" s="3553"/>
      <c r="LNW3" s="3553"/>
      <c r="LNX3" s="3553"/>
      <c r="LNY3" s="3581"/>
      <c r="LNZ3" s="3553"/>
      <c r="LOA3" s="3553"/>
      <c r="LOB3" s="3553"/>
      <c r="LOC3" s="3553"/>
      <c r="LOD3" s="3553"/>
      <c r="LOE3" s="3553"/>
      <c r="LOF3" s="3553"/>
      <c r="LOG3" s="3553"/>
      <c r="LOH3" s="3553"/>
      <c r="LOI3" s="3553"/>
      <c r="LOJ3" s="3553"/>
      <c r="LOK3" s="3553"/>
      <c r="LOL3" s="3553"/>
      <c r="LOM3" s="3553"/>
      <c r="LON3" s="3553"/>
      <c r="LOO3" s="3553"/>
      <c r="LOP3" s="3581"/>
      <c r="LOQ3" s="3553"/>
      <c r="LOR3" s="3553"/>
      <c r="LOS3" s="3553"/>
      <c r="LOT3" s="3553"/>
      <c r="LOU3" s="3553"/>
      <c r="LOV3" s="3553"/>
      <c r="LOW3" s="3553"/>
      <c r="LOX3" s="3553"/>
      <c r="LOY3" s="3553"/>
      <c r="LOZ3" s="3553"/>
      <c r="LPA3" s="3553"/>
      <c r="LPB3" s="3553"/>
      <c r="LPC3" s="3553"/>
      <c r="LPD3" s="3553"/>
      <c r="LPE3" s="3553"/>
      <c r="LPF3" s="3553"/>
      <c r="LPG3" s="3581"/>
      <c r="LPH3" s="3553"/>
      <c r="LPI3" s="3553"/>
      <c r="LPJ3" s="3553"/>
      <c r="LPK3" s="3553"/>
      <c r="LPL3" s="3553"/>
      <c r="LPM3" s="3553"/>
      <c r="LPN3" s="3553"/>
      <c r="LPO3" s="3553"/>
      <c r="LPP3" s="3553"/>
      <c r="LPQ3" s="3553"/>
      <c r="LPR3" s="3553"/>
      <c r="LPS3" s="3553"/>
      <c r="LPT3" s="3553"/>
      <c r="LPU3" s="3553"/>
      <c r="LPV3" s="3553"/>
      <c r="LPW3" s="3553"/>
      <c r="LPX3" s="3581"/>
      <c r="LPY3" s="3553"/>
      <c r="LPZ3" s="3553"/>
      <c r="LQA3" s="3553"/>
      <c r="LQB3" s="3553"/>
      <c r="LQC3" s="3553"/>
      <c r="LQD3" s="3553"/>
      <c r="LQE3" s="3553"/>
      <c r="LQF3" s="3553"/>
      <c r="LQG3" s="3553"/>
      <c r="LQH3" s="3553"/>
      <c r="LQI3" s="3553"/>
      <c r="LQJ3" s="3553"/>
      <c r="LQK3" s="3553"/>
      <c r="LQL3" s="3553"/>
      <c r="LQM3" s="3553"/>
      <c r="LQN3" s="3553"/>
      <c r="LQO3" s="3581"/>
      <c r="LQP3" s="3553"/>
      <c r="LQQ3" s="3553"/>
      <c r="LQR3" s="3553"/>
      <c r="LQS3" s="3553"/>
      <c r="LQT3" s="3553"/>
      <c r="LQU3" s="3553"/>
      <c r="LQV3" s="3553"/>
      <c r="LQW3" s="3553"/>
      <c r="LQX3" s="3553"/>
      <c r="LQY3" s="3553"/>
      <c r="LQZ3" s="3553"/>
      <c r="LRA3" s="3553"/>
      <c r="LRB3" s="3553"/>
      <c r="LRC3" s="3553"/>
      <c r="LRD3" s="3553"/>
      <c r="LRE3" s="3553"/>
      <c r="LRF3" s="3581"/>
      <c r="LRG3" s="3553"/>
      <c r="LRH3" s="3553"/>
      <c r="LRI3" s="3553"/>
      <c r="LRJ3" s="3553"/>
      <c r="LRK3" s="3553"/>
      <c r="LRL3" s="3553"/>
      <c r="LRM3" s="3553"/>
      <c r="LRN3" s="3553"/>
      <c r="LRO3" s="3553"/>
      <c r="LRP3" s="3553"/>
      <c r="LRQ3" s="3553"/>
      <c r="LRR3" s="3553"/>
      <c r="LRS3" s="3553"/>
      <c r="LRT3" s="3553"/>
      <c r="LRU3" s="3553"/>
      <c r="LRV3" s="3553"/>
      <c r="LRW3" s="3581"/>
      <c r="LRX3" s="3553"/>
      <c r="LRY3" s="3553"/>
      <c r="LRZ3" s="3553"/>
      <c r="LSA3" s="3553"/>
      <c r="LSB3" s="3553"/>
      <c r="LSC3" s="3553"/>
      <c r="LSD3" s="3553"/>
      <c r="LSE3" s="3553"/>
      <c r="LSF3" s="3553"/>
      <c r="LSG3" s="3553"/>
      <c r="LSH3" s="3553"/>
      <c r="LSI3" s="3553"/>
      <c r="LSJ3" s="3553"/>
      <c r="LSK3" s="3553"/>
      <c r="LSL3" s="3553"/>
      <c r="LSM3" s="3553"/>
      <c r="LSN3" s="3581"/>
      <c r="LSO3" s="3553"/>
      <c r="LSP3" s="3553"/>
      <c r="LSQ3" s="3553"/>
      <c r="LSR3" s="3553"/>
      <c r="LSS3" s="3553"/>
      <c r="LST3" s="3553"/>
      <c r="LSU3" s="3553"/>
      <c r="LSV3" s="3553"/>
      <c r="LSW3" s="3553"/>
      <c r="LSX3" s="3553"/>
      <c r="LSY3" s="3553"/>
      <c r="LSZ3" s="3553"/>
      <c r="LTA3" s="3553"/>
      <c r="LTB3" s="3553"/>
      <c r="LTC3" s="3553"/>
      <c r="LTD3" s="3553"/>
      <c r="LTE3" s="3581"/>
      <c r="LTF3" s="3553"/>
      <c r="LTG3" s="3553"/>
      <c r="LTH3" s="3553"/>
      <c r="LTI3" s="3553"/>
      <c r="LTJ3" s="3553"/>
      <c r="LTK3" s="3553"/>
      <c r="LTL3" s="3553"/>
      <c r="LTM3" s="3553"/>
      <c r="LTN3" s="3553"/>
      <c r="LTO3" s="3553"/>
      <c r="LTP3" s="3553"/>
      <c r="LTQ3" s="3553"/>
      <c r="LTR3" s="3553"/>
      <c r="LTS3" s="3553"/>
      <c r="LTT3" s="3553"/>
      <c r="LTU3" s="3553"/>
      <c r="LTV3" s="3581"/>
      <c r="LTW3" s="3553"/>
      <c r="LTX3" s="3553"/>
      <c r="LTY3" s="3553"/>
      <c r="LTZ3" s="3553"/>
      <c r="LUA3" s="3553"/>
      <c r="LUB3" s="3553"/>
      <c r="LUC3" s="3553"/>
      <c r="LUD3" s="3553"/>
      <c r="LUE3" s="3553"/>
      <c r="LUF3" s="3553"/>
      <c r="LUG3" s="3553"/>
      <c r="LUH3" s="3553"/>
      <c r="LUI3" s="3553"/>
      <c r="LUJ3" s="3553"/>
      <c r="LUK3" s="3553"/>
      <c r="LUL3" s="3553"/>
      <c r="LUM3" s="3581"/>
      <c r="LUN3" s="3553"/>
      <c r="LUO3" s="3553"/>
      <c r="LUP3" s="3553"/>
      <c r="LUQ3" s="3553"/>
      <c r="LUR3" s="3553"/>
      <c r="LUS3" s="3553"/>
      <c r="LUT3" s="3553"/>
      <c r="LUU3" s="3553"/>
      <c r="LUV3" s="3553"/>
      <c r="LUW3" s="3553"/>
      <c r="LUX3" s="3553"/>
      <c r="LUY3" s="3553"/>
      <c r="LUZ3" s="3553"/>
      <c r="LVA3" s="3553"/>
      <c r="LVB3" s="3553"/>
      <c r="LVC3" s="3553"/>
      <c r="LVD3" s="3581"/>
      <c r="LVE3" s="3553"/>
      <c r="LVF3" s="3553"/>
      <c r="LVG3" s="3553"/>
      <c r="LVH3" s="3553"/>
      <c r="LVI3" s="3553"/>
      <c r="LVJ3" s="3553"/>
      <c r="LVK3" s="3553"/>
      <c r="LVL3" s="3553"/>
      <c r="LVM3" s="3553"/>
      <c r="LVN3" s="3553"/>
      <c r="LVO3" s="3553"/>
      <c r="LVP3" s="3553"/>
      <c r="LVQ3" s="3553"/>
      <c r="LVR3" s="3553"/>
      <c r="LVS3" s="3553"/>
      <c r="LVT3" s="3553"/>
      <c r="LVU3" s="3581"/>
      <c r="LVV3" s="3553"/>
      <c r="LVW3" s="3553"/>
      <c r="LVX3" s="3553"/>
      <c r="LVY3" s="3553"/>
      <c r="LVZ3" s="3553"/>
      <c r="LWA3" s="3553"/>
      <c r="LWB3" s="3553"/>
      <c r="LWC3" s="3553"/>
      <c r="LWD3" s="3553"/>
      <c r="LWE3" s="3553"/>
      <c r="LWF3" s="3553"/>
      <c r="LWG3" s="3553"/>
      <c r="LWH3" s="3553"/>
      <c r="LWI3" s="3553"/>
      <c r="LWJ3" s="3553"/>
      <c r="LWK3" s="3553"/>
      <c r="LWL3" s="3581"/>
      <c r="LWM3" s="3553"/>
      <c r="LWN3" s="3553"/>
      <c r="LWO3" s="3553"/>
      <c r="LWP3" s="3553"/>
      <c r="LWQ3" s="3553"/>
      <c r="LWR3" s="3553"/>
      <c r="LWS3" s="3553"/>
      <c r="LWT3" s="3553"/>
      <c r="LWU3" s="3553"/>
      <c r="LWV3" s="3553"/>
      <c r="LWW3" s="3553"/>
      <c r="LWX3" s="3553"/>
      <c r="LWY3" s="3553"/>
      <c r="LWZ3" s="3553"/>
      <c r="LXA3" s="3553"/>
      <c r="LXB3" s="3553"/>
      <c r="LXC3" s="3581"/>
      <c r="LXD3" s="3553"/>
      <c r="LXE3" s="3553"/>
      <c r="LXF3" s="3553"/>
      <c r="LXG3" s="3553"/>
      <c r="LXH3" s="3553"/>
      <c r="LXI3" s="3553"/>
      <c r="LXJ3" s="3553"/>
      <c r="LXK3" s="3553"/>
      <c r="LXL3" s="3553"/>
      <c r="LXM3" s="3553"/>
      <c r="LXN3" s="3553"/>
      <c r="LXO3" s="3553"/>
      <c r="LXP3" s="3553"/>
      <c r="LXQ3" s="3553"/>
      <c r="LXR3" s="3553"/>
      <c r="LXS3" s="3553"/>
      <c r="LXT3" s="3581"/>
      <c r="LXU3" s="3553"/>
      <c r="LXV3" s="3553"/>
      <c r="LXW3" s="3553"/>
      <c r="LXX3" s="3553"/>
      <c r="LXY3" s="3553"/>
      <c r="LXZ3" s="3553"/>
      <c r="LYA3" s="3553"/>
      <c r="LYB3" s="3553"/>
      <c r="LYC3" s="3553"/>
      <c r="LYD3" s="3553"/>
      <c r="LYE3" s="3553"/>
      <c r="LYF3" s="3553"/>
      <c r="LYG3" s="3553"/>
      <c r="LYH3" s="3553"/>
      <c r="LYI3" s="3553"/>
      <c r="LYJ3" s="3553"/>
      <c r="LYK3" s="3581"/>
      <c r="LYL3" s="3553"/>
      <c r="LYM3" s="3553"/>
      <c r="LYN3" s="3553"/>
      <c r="LYO3" s="3553"/>
      <c r="LYP3" s="3553"/>
      <c r="LYQ3" s="3553"/>
      <c r="LYR3" s="3553"/>
      <c r="LYS3" s="3553"/>
      <c r="LYT3" s="3553"/>
      <c r="LYU3" s="3553"/>
      <c r="LYV3" s="3553"/>
      <c r="LYW3" s="3553"/>
      <c r="LYX3" s="3553"/>
      <c r="LYY3" s="3553"/>
      <c r="LYZ3" s="3553"/>
      <c r="LZA3" s="3553"/>
      <c r="LZB3" s="3581"/>
      <c r="LZC3" s="3553"/>
      <c r="LZD3" s="3553"/>
      <c r="LZE3" s="3553"/>
      <c r="LZF3" s="3553"/>
      <c r="LZG3" s="3553"/>
      <c r="LZH3" s="3553"/>
      <c r="LZI3" s="3553"/>
      <c r="LZJ3" s="3553"/>
      <c r="LZK3" s="3553"/>
      <c r="LZL3" s="3553"/>
      <c r="LZM3" s="3553"/>
      <c r="LZN3" s="3553"/>
      <c r="LZO3" s="3553"/>
      <c r="LZP3" s="3553"/>
      <c r="LZQ3" s="3553"/>
      <c r="LZR3" s="3553"/>
      <c r="LZS3" s="3581"/>
      <c r="LZT3" s="3553"/>
      <c r="LZU3" s="3553"/>
      <c r="LZV3" s="3553"/>
      <c r="LZW3" s="3553"/>
      <c r="LZX3" s="3553"/>
      <c r="LZY3" s="3553"/>
      <c r="LZZ3" s="3553"/>
      <c r="MAA3" s="3553"/>
      <c r="MAB3" s="3553"/>
      <c r="MAC3" s="3553"/>
      <c r="MAD3" s="3553"/>
      <c r="MAE3" s="3553"/>
      <c r="MAF3" s="3553"/>
      <c r="MAG3" s="3553"/>
      <c r="MAH3" s="3553"/>
      <c r="MAI3" s="3553"/>
      <c r="MAJ3" s="3581"/>
      <c r="MAK3" s="3553"/>
      <c r="MAL3" s="3553"/>
      <c r="MAM3" s="3553"/>
      <c r="MAN3" s="3553"/>
      <c r="MAO3" s="3553"/>
      <c r="MAP3" s="3553"/>
      <c r="MAQ3" s="3553"/>
      <c r="MAR3" s="3553"/>
      <c r="MAS3" s="3553"/>
      <c r="MAT3" s="3553"/>
      <c r="MAU3" s="3553"/>
      <c r="MAV3" s="3553"/>
      <c r="MAW3" s="3553"/>
      <c r="MAX3" s="3553"/>
      <c r="MAY3" s="3553"/>
      <c r="MAZ3" s="3553"/>
      <c r="MBA3" s="3581"/>
      <c r="MBB3" s="3553"/>
      <c r="MBC3" s="3553"/>
      <c r="MBD3" s="3553"/>
      <c r="MBE3" s="3553"/>
      <c r="MBF3" s="3553"/>
      <c r="MBG3" s="3553"/>
      <c r="MBH3" s="3553"/>
      <c r="MBI3" s="3553"/>
      <c r="MBJ3" s="3553"/>
      <c r="MBK3" s="3553"/>
      <c r="MBL3" s="3553"/>
      <c r="MBM3" s="3553"/>
      <c r="MBN3" s="3553"/>
      <c r="MBO3" s="3553"/>
      <c r="MBP3" s="3553"/>
      <c r="MBQ3" s="3553"/>
      <c r="MBR3" s="3581"/>
      <c r="MBS3" s="3553"/>
      <c r="MBT3" s="3553"/>
      <c r="MBU3" s="3553"/>
      <c r="MBV3" s="3553"/>
      <c r="MBW3" s="3553"/>
      <c r="MBX3" s="3553"/>
      <c r="MBY3" s="3553"/>
      <c r="MBZ3" s="3553"/>
      <c r="MCA3" s="3553"/>
      <c r="MCB3" s="3553"/>
      <c r="MCC3" s="3553"/>
      <c r="MCD3" s="3553"/>
      <c r="MCE3" s="3553"/>
      <c r="MCF3" s="3553"/>
      <c r="MCG3" s="3553"/>
      <c r="MCH3" s="3553"/>
      <c r="MCI3" s="3581"/>
      <c r="MCJ3" s="3553"/>
      <c r="MCK3" s="3553"/>
      <c r="MCL3" s="3553"/>
      <c r="MCM3" s="3553"/>
      <c r="MCN3" s="3553"/>
      <c r="MCO3" s="3553"/>
      <c r="MCP3" s="3553"/>
      <c r="MCQ3" s="3553"/>
      <c r="MCR3" s="3553"/>
      <c r="MCS3" s="3553"/>
      <c r="MCT3" s="3553"/>
      <c r="MCU3" s="3553"/>
      <c r="MCV3" s="3553"/>
      <c r="MCW3" s="3553"/>
      <c r="MCX3" s="3553"/>
      <c r="MCY3" s="3553"/>
      <c r="MCZ3" s="3581"/>
      <c r="MDA3" s="3553"/>
      <c r="MDB3" s="3553"/>
      <c r="MDC3" s="3553"/>
      <c r="MDD3" s="3553"/>
      <c r="MDE3" s="3553"/>
      <c r="MDF3" s="3553"/>
      <c r="MDG3" s="3553"/>
      <c r="MDH3" s="3553"/>
      <c r="MDI3" s="3553"/>
      <c r="MDJ3" s="3553"/>
      <c r="MDK3" s="3553"/>
      <c r="MDL3" s="3553"/>
      <c r="MDM3" s="3553"/>
      <c r="MDN3" s="3553"/>
      <c r="MDO3" s="3553"/>
      <c r="MDP3" s="3553"/>
      <c r="MDQ3" s="3581"/>
      <c r="MDR3" s="3553"/>
      <c r="MDS3" s="3553"/>
      <c r="MDT3" s="3553"/>
      <c r="MDU3" s="3553"/>
      <c r="MDV3" s="3553"/>
      <c r="MDW3" s="3553"/>
      <c r="MDX3" s="3553"/>
      <c r="MDY3" s="3553"/>
      <c r="MDZ3" s="3553"/>
      <c r="MEA3" s="3553"/>
      <c r="MEB3" s="3553"/>
      <c r="MEC3" s="3553"/>
      <c r="MED3" s="3553"/>
      <c r="MEE3" s="3553"/>
      <c r="MEF3" s="3553"/>
      <c r="MEG3" s="3553"/>
      <c r="MEH3" s="3581"/>
      <c r="MEI3" s="3553"/>
      <c r="MEJ3" s="3553"/>
      <c r="MEK3" s="3553"/>
      <c r="MEL3" s="3553"/>
      <c r="MEM3" s="3553"/>
      <c r="MEN3" s="3553"/>
      <c r="MEO3" s="3553"/>
      <c r="MEP3" s="3553"/>
      <c r="MEQ3" s="3553"/>
      <c r="MER3" s="3553"/>
      <c r="MES3" s="3553"/>
      <c r="MET3" s="3553"/>
      <c r="MEU3" s="3553"/>
      <c r="MEV3" s="3553"/>
      <c r="MEW3" s="3553"/>
      <c r="MEX3" s="3553"/>
      <c r="MEY3" s="3581"/>
      <c r="MEZ3" s="3553"/>
      <c r="MFA3" s="3553"/>
      <c r="MFB3" s="3553"/>
      <c r="MFC3" s="3553"/>
      <c r="MFD3" s="3553"/>
      <c r="MFE3" s="3553"/>
      <c r="MFF3" s="3553"/>
      <c r="MFG3" s="3553"/>
      <c r="MFH3" s="3553"/>
      <c r="MFI3" s="3553"/>
      <c r="MFJ3" s="3553"/>
      <c r="MFK3" s="3553"/>
      <c r="MFL3" s="3553"/>
      <c r="MFM3" s="3553"/>
      <c r="MFN3" s="3553"/>
      <c r="MFO3" s="3553"/>
      <c r="MFP3" s="3581"/>
      <c r="MFQ3" s="3553"/>
      <c r="MFR3" s="3553"/>
      <c r="MFS3" s="3553"/>
      <c r="MFT3" s="3553"/>
      <c r="MFU3" s="3553"/>
      <c r="MFV3" s="3553"/>
      <c r="MFW3" s="3553"/>
      <c r="MFX3" s="3553"/>
      <c r="MFY3" s="3553"/>
      <c r="MFZ3" s="3553"/>
      <c r="MGA3" s="3553"/>
      <c r="MGB3" s="3553"/>
      <c r="MGC3" s="3553"/>
      <c r="MGD3" s="3553"/>
      <c r="MGE3" s="3553"/>
      <c r="MGF3" s="3553"/>
      <c r="MGG3" s="3581"/>
      <c r="MGH3" s="3553"/>
      <c r="MGI3" s="3553"/>
      <c r="MGJ3" s="3553"/>
      <c r="MGK3" s="3553"/>
      <c r="MGL3" s="3553"/>
      <c r="MGM3" s="3553"/>
      <c r="MGN3" s="3553"/>
      <c r="MGO3" s="3553"/>
      <c r="MGP3" s="3553"/>
      <c r="MGQ3" s="3553"/>
      <c r="MGR3" s="3553"/>
      <c r="MGS3" s="3553"/>
      <c r="MGT3" s="3553"/>
      <c r="MGU3" s="3553"/>
      <c r="MGV3" s="3553"/>
      <c r="MGW3" s="3553"/>
      <c r="MGX3" s="3581"/>
      <c r="MGY3" s="3553"/>
      <c r="MGZ3" s="3553"/>
      <c r="MHA3" s="3553"/>
      <c r="MHB3" s="3553"/>
      <c r="MHC3" s="3553"/>
      <c r="MHD3" s="3553"/>
      <c r="MHE3" s="3553"/>
      <c r="MHF3" s="3553"/>
      <c r="MHG3" s="3553"/>
      <c r="MHH3" s="3553"/>
      <c r="MHI3" s="3553"/>
      <c r="MHJ3" s="3553"/>
      <c r="MHK3" s="3553"/>
      <c r="MHL3" s="3553"/>
      <c r="MHM3" s="3553"/>
      <c r="MHN3" s="3553"/>
      <c r="MHO3" s="3581"/>
      <c r="MHP3" s="3553"/>
      <c r="MHQ3" s="3553"/>
      <c r="MHR3" s="3553"/>
      <c r="MHS3" s="3553"/>
      <c r="MHT3" s="3553"/>
      <c r="MHU3" s="3553"/>
      <c r="MHV3" s="3553"/>
      <c r="MHW3" s="3553"/>
      <c r="MHX3" s="3553"/>
      <c r="MHY3" s="3553"/>
      <c r="MHZ3" s="3553"/>
      <c r="MIA3" s="3553"/>
      <c r="MIB3" s="3553"/>
      <c r="MIC3" s="3553"/>
      <c r="MID3" s="3553"/>
      <c r="MIE3" s="3553"/>
      <c r="MIF3" s="3581"/>
      <c r="MIG3" s="3553"/>
      <c r="MIH3" s="3553"/>
      <c r="MII3" s="3553"/>
      <c r="MIJ3" s="3553"/>
      <c r="MIK3" s="3553"/>
      <c r="MIL3" s="3553"/>
      <c r="MIM3" s="3553"/>
      <c r="MIN3" s="3553"/>
      <c r="MIO3" s="3553"/>
      <c r="MIP3" s="3553"/>
      <c r="MIQ3" s="3553"/>
      <c r="MIR3" s="3553"/>
      <c r="MIS3" s="3553"/>
      <c r="MIT3" s="3553"/>
      <c r="MIU3" s="3553"/>
      <c r="MIV3" s="3553"/>
      <c r="MIW3" s="3581"/>
      <c r="MIX3" s="3553"/>
      <c r="MIY3" s="3553"/>
      <c r="MIZ3" s="3553"/>
      <c r="MJA3" s="3553"/>
      <c r="MJB3" s="3553"/>
      <c r="MJC3" s="3553"/>
      <c r="MJD3" s="3553"/>
      <c r="MJE3" s="3553"/>
      <c r="MJF3" s="3553"/>
      <c r="MJG3" s="3553"/>
      <c r="MJH3" s="3553"/>
      <c r="MJI3" s="3553"/>
      <c r="MJJ3" s="3553"/>
      <c r="MJK3" s="3553"/>
      <c r="MJL3" s="3553"/>
      <c r="MJM3" s="3553"/>
      <c r="MJN3" s="3581"/>
      <c r="MJO3" s="3553"/>
      <c r="MJP3" s="3553"/>
      <c r="MJQ3" s="3553"/>
      <c r="MJR3" s="3553"/>
      <c r="MJS3" s="3553"/>
      <c r="MJT3" s="3553"/>
      <c r="MJU3" s="3553"/>
      <c r="MJV3" s="3553"/>
      <c r="MJW3" s="3553"/>
      <c r="MJX3" s="3553"/>
      <c r="MJY3" s="3553"/>
      <c r="MJZ3" s="3553"/>
      <c r="MKA3" s="3553"/>
      <c r="MKB3" s="3553"/>
      <c r="MKC3" s="3553"/>
      <c r="MKD3" s="3553"/>
      <c r="MKE3" s="3581"/>
      <c r="MKF3" s="3553"/>
      <c r="MKG3" s="3553"/>
      <c r="MKH3" s="3553"/>
      <c r="MKI3" s="3553"/>
      <c r="MKJ3" s="3553"/>
      <c r="MKK3" s="3553"/>
      <c r="MKL3" s="3553"/>
      <c r="MKM3" s="3553"/>
      <c r="MKN3" s="3553"/>
      <c r="MKO3" s="3553"/>
      <c r="MKP3" s="3553"/>
      <c r="MKQ3" s="3553"/>
      <c r="MKR3" s="3553"/>
      <c r="MKS3" s="3553"/>
      <c r="MKT3" s="3553"/>
      <c r="MKU3" s="3553"/>
      <c r="MKV3" s="3581"/>
      <c r="MKW3" s="3553"/>
      <c r="MKX3" s="3553"/>
      <c r="MKY3" s="3553"/>
      <c r="MKZ3" s="3553"/>
      <c r="MLA3" s="3553"/>
      <c r="MLB3" s="3553"/>
      <c r="MLC3" s="3553"/>
      <c r="MLD3" s="3553"/>
      <c r="MLE3" s="3553"/>
      <c r="MLF3" s="3553"/>
      <c r="MLG3" s="3553"/>
      <c r="MLH3" s="3553"/>
      <c r="MLI3" s="3553"/>
      <c r="MLJ3" s="3553"/>
      <c r="MLK3" s="3553"/>
      <c r="MLL3" s="3553"/>
      <c r="MLM3" s="3581"/>
      <c r="MLN3" s="3553"/>
      <c r="MLO3" s="3553"/>
      <c r="MLP3" s="3553"/>
      <c r="MLQ3" s="3553"/>
      <c r="MLR3" s="3553"/>
      <c r="MLS3" s="3553"/>
      <c r="MLT3" s="3553"/>
      <c r="MLU3" s="3553"/>
      <c r="MLV3" s="3553"/>
      <c r="MLW3" s="3553"/>
      <c r="MLX3" s="3553"/>
      <c r="MLY3" s="3553"/>
      <c r="MLZ3" s="3553"/>
      <c r="MMA3" s="3553"/>
      <c r="MMB3" s="3553"/>
      <c r="MMC3" s="3553"/>
      <c r="MMD3" s="3581"/>
      <c r="MME3" s="3553"/>
      <c r="MMF3" s="3553"/>
      <c r="MMG3" s="3553"/>
      <c r="MMH3" s="3553"/>
      <c r="MMI3" s="3553"/>
      <c r="MMJ3" s="3553"/>
      <c r="MMK3" s="3553"/>
      <c r="MML3" s="3553"/>
      <c r="MMM3" s="3553"/>
      <c r="MMN3" s="3553"/>
      <c r="MMO3" s="3553"/>
      <c r="MMP3" s="3553"/>
      <c r="MMQ3" s="3553"/>
      <c r="MMR3" s="3553"/>
      <c r="MMS3" s="3553"/>
      <c r="MMT3" s="3553"/>
      <c r="MMU3" s="3581"/>
      <c r="MMV3" s="3553"/>
      <c r="MMW3" s="3553"/>
      <c r="MMX3" s="3553"/>
      <c r="MMY3" s="3553"/>
      <c r="MMZ3" s="3553"/>
      <c r="MNA3" s="3553"/>
      <c r="MNB3" s="3553"/>
      <c r="MNC3" s="3553"/>
      <c r="MND3" s="3553"/>
      <c r="MNE3" s="3553"/>
      <c r="MNF3" s="3553"/>
      <c r="MNG3" s="3553"/>
      <c r="MNH3" s="3553"/>
      <c r="MNI3" s="3553"/>
      <c r="MNJ3" s="3553"/>
      <c r="MNK3" s="3553"/>
      <c r="MNL3" s="3581"/>
      <c r="MNM3" s="3553"/>
      <c r="MNN3" s="3553"/>
      <c r="MNO3" s="3553"/>
      <c r="MNP3" s="3553"/>
      <c r="MNQ3" s="3553"/>
      <c r="MNR3" s="3553"/>
      <c r="MNS3" s="3553"/>
      <c r="MNT3" s="3553"/>
      <c r="MNU3" s="3553"/>
      <c r="MNV3" s="3553"/>
      <c r="MNW3" s="3553"/>
      <c r="MNX3" s="3553"/>
      <c r="MNY3" s="3553"/>
      <c r="MNZ3" s="3553"/>
      <c r="MOA3" s="3553"/>
      <c r="MOB3" s="3553"/>
      <c r="MOC3" s="3581"/>
      <c r="MOD3" s="3553"/>
      <c r="MOE3" s="3553"/>
      <c r="MOF3" s="3553"/>
      <c r="MOG3" s="3553"/>
      <c r="MOH3" s="3553"/>
      <c r="MOI3" s="3553"/>
      <c r="MOJ3" s="3553"/>
      <c r="MOK3" s="3553"/>
      <c r="MOL3" s="3553"/>
      <c r="MOM3" s="3553"/>
      <c r="MON3" s="3553"/>
      <c r="MOO3" s="3553"/>
      <c r="MOP3" s="3553"/>
      <c r="MOQ3" s="3553"/>
      <c r="MOR3" s="3553"/>
      <c r="MOS3" s="3553"/>
      <c r="MOT3" s="3581"/>
      <c r="MOU3" s="3553"/>
      <c r="MOV3" s="3553"/>
      <c r="MOW3" s="3553"/>
      <c r="MOX3" s="3553"/>
      <c r="MOY3" s="3553"/>
      <c r="MOZ3" s="3553"/>
      <c r="MPA3" s="3553"/>
      <c r="MPB3" s="3553"/>
      <c r="MPC3" s="3553"/>
      <c r="MPD3" s="3553"/>
      <c r="MPE3" s="3553"/>
      <c r="MPF3" s="3553"/>
      <c r="MPG3" s="3553"/>
      <c r="MPH3" s="3553"/>
      <c r="MPI3" s="3553"/>
      <c r="MPJ3" s="3553"/>
      <c r="MPK3" s="3581"/>
      <c r="MPL3" s="3553"/>
      <c r="MPM3" s="3553"/>
      <c r="MPN3" s="3553"/>
      <c r="MPO3" s="3553"/>
      <c r="MPP3" s="3553"/>
      <c r="MPQ3" s="3553"/>
      <c r="MPR3" s="3553"/>
      <c r="MPS3" s="3553"/>
      <c r="MPT3" s="3553"/>
      <c r="MPU3" s="3553"/>
      <c r="MPV3" s="3553"/>
      <c r="MPW3" s="3553"/>
      <c r="MPX3" s="3553"/>
      <c r="MPY3" s="3553"/>
      <c r="MPZ3" s="3553"/>
      <c r="MQA3" s="3553"/>
      <c r="MQB3" s="3581"/>
      <c r="MQC3" s="3553"/>
      <c r="MQD3" s="3553"/>
      <c r="MQE3" s="3553"/>
      <c r="MQF3" s="3553"/>
      <c r="MQG3" s="3553"/>
      <c r="MQH3" s="3553"/>
      <c r="MQI3" s="3553"/>
      <c r="MQJ3" s="3553"/>
      <c r="MQK3" s="3553"/>
      <c r="MQL3" s="3553"/>
      <c r="MQM3" s="3553"/>
      <c r="MQN3" s="3553"/>
      <c r="MQO3" s="3553"/>
      <c r="MQP3" s="3553"/>
      <c r="MQQ3" s="3553"/>
      <c r="MQR3" s="3553"/>
      <c r="MQS3" s="3581"/>
      <c r="MQT3" s="3553"/>
      <c r="MQU3" s="3553"/>
      <c r="MQV3" s="3553"/>
      <c r="MQW3" s="3553"/>
      <c r="MQX3" s="3553"/>
      <c r="MQY3" s="3553"/>
      <c r="MQZ3" s="3553"/>
      <c r="MRA3" s="3553"/>
      <c r="MRB3" s="3553"/>
      <c r="MRC3" s="3553"/>
      <c r="MRD3" s="3553"/>
      <c r="MRE3" s="3553"/>
      <c r="MRF3" s="3553"/>
      <c r="MRG3" s="3553"/>
      <c r="MRH3" s="3553"/>
      <c r="MRI3" s="3553"/>
      <c r="MRJ3" s="3581"/>
      <c r="MRK3" s="3553"/>
      <c r="MRL3" s="3553"/>
      <c r="MRM3" s="3553"/>
      <c r="MRN3" s="3553"/>
      <c r="MRO3" s="3553"/>
      <c r="MRP3" s="3553"/>
      <c r="MRQ3" s="3553"/>
      <c r="MRR3" s="3553"/>
      <c r="MRS3" s="3553"/>
      <c r="MRT3" s="3553"/>
      <c r="MRU3" s="3553"/>
      <c r="MRV3" s="3553"/>
      <c r="MRW3" s="3553"/>
      <c r="MRX3" s="3553"/>
      <c r="MRY3" s="3553"/>
      <c r="MRZ3" s="3553"/>
      <c r="MSA3" s="3581"/>
      <c r="MSB3" s="3553"/>
      <c r="MSC3" s="3553"/>
      <c r="MSD3" s="3553"/>
      <c r="MSE3" s="3553"/>
      <c r="MSF3" s="3553"/>
      <c r="MSG3" s="3553"/>
      <c r="MSH3" s="3553"/>
      <c r="MSI3" s="3553"/>
      <c r="MSJ3" s="3553"/>
      <c r="MSK3" s="3553"/>
      <c r="MSL3" s="3553"/>
      <c r="MSM3" s="3553"/>
      <c r="MSN3" s="3553"/>
      <c r="MSO3" s="3553"/>
      <c r="MSP3" s="3553"/>
      <c r="MSQ3" s="3553"/>
      <c r="MSR3" s="3581"/>
      <c r="MSS3" s="3553"/>
      <c r="MST3" s="3553"/>
      <c r="MSU3" s="3553"/>
      <c r="MSV3" s="3553"/>
      <c r="MSW3" s="3553"/>
      <c r="MSX3" s="3553"/>
      <c r="MSY3" s="3553"/>
      <c r="MSZ3" s="3553"/>
      <c r="MTA3" s="3553"/>
      <c r="MTB3" s="3553"/>
      <c r="MTC3" s="3553"/>
      <c r="MTD3" s="3553"/>
      <c r="MTE3" s="3553"/>
      <c r="MTF3" s="3553"/>
      <c r="MTG3" s="3553"/>
      <c r="MTH3" s="3553"/>
      <c r="MTI3" s="3581"/>
      <c r="MTJ3" s="3553"/>
      <c r="MTK3" s="3553"/>
      <c r="MTL3" s="3553"/>
      <c r="MTM3" s="3553"/>
      <c r="MTN3" s="3553"/>
      <c r="MTO3" s="3553"/>
      <c r="MTP3" s="3553"/>
      <c r="MTQ3" s="3553"/>
      <c r="MTR3" s="3553"/>
      <c r="MTS3" s="3553"/>
      <c r="MTT3" s="3553"/>
      <c r="MTU3" s="3553"/>
      <c r="MTV3" s="3553"/>
      <c r="MTW3" s="3553"/>
      <c r="MTX3" s="3553"/>
      <c r="MTY3" s="3553"/>
      <c r="MTZ3" s="3581"/>
      <c r="MUA3" s="3553"/>
      <c r="MUB3" s="3553"/>
      <c r="MUC3" s="3553"/>
      <c r="MUD3" s="3553"/>
      <c r="MUE3" s="3553"/>
      <c r="MUF3" s="3553"/>
      <c r="MUG3" s="3553"/>
      <c r="MUH3" s="3553"/>
      <c r="MUI3" s="3553"/>
      <c r="MUJ3" s="3553"/>
      <c r="MUK3" s="3553"/>
      <c r="MUL3" s="3553"/>
      <c r="MUM3" s="3553"/>
      <c r="MUN3" s="3553"/>
      <c r="MUO3" s="3553"/>
      <c r="MUP3" s="3553"/>
      <c r="MUQ3" s="3581"/>
      <c r="MUR3" s="3553"/>
      <c r="MUS3" s="3553"/>
      <c r="MUT3" s="3553"/>
      <c r="MUU3" s="3553"/>
      <c r="MUV3" s="3553"/>
      <c r="MUW3" s="3553"/>
      <c r="MUX3" s="3553"/>
      <c r="MUY3" s="3553"/>
      <c r="MUZ3" s="3553"/>
      <c r="MVA3" s="3553"/>
      <c r="MVB3" s="3553"/>
      <c r="MVC3" s="3553"/>
      <c r="MVD3" s="3553"/>
      <c r="MVE3" s="3553"/>
      <c r="MVF3" s="3553"/>
      <c r="MVG3" s="3553"/>
      <c r="MVH3" s="3581"/>
      <c r="MVI3" s="3553"/>
      <c r="MVJ3" s="3553"/>
      <c r="MVK3" s="3553"/>
      <c r="MVL3" s="3553"/>
      <c r="MVM3" s="3553"/>
      <c r="MVN3" s="3553"/>
      <c r="MVO3" s="3553"/>
      <c r="MVP3" s="3553"/>
      <c r="MVQ3" s="3553"/>
      <c r="MVR3" s="3553"/>
      <c r="MVS3" s="3553"/>
      <c r="MVT3" s="3553"/>
      <c r="MVU3" s="3553"/>
      <c r="MVV3" s="3553"/>
      <c r="MVW3" s="3553"/>
      <c r="MVX3" s="3553"/>
      <c r="MVY3" s="3581"/>
      <c r="MVZ3" s="3553"/>
      <c r="MWA3" s="3553"/>
      <c r="MWB3" s="3553"/>
      <c r="MWC3" s="3553"/>
      <c r="MWD3" s="3553"/>
      <c r="MWE3" s="3553"/>
      <c r="MWF3" s="3553"/>
      <c r="MWG3" s="3553"/>
      <c r="MWH3" s="3553"/>
      <c r="MWI3" s="3553"/>
      <c r="MWJ3" s="3553"/>
      <c r="MWK3" s="3553"/>
      <c r="MWL3" s="3553"/>
      <c r="MWM3" s="3553"/>
      <c r="MWN3" s="3553"/>
      <c r="MWO3" s="3553"/>
      <c r="MWP3" s="3581"/>
      <c r="MWQ3" s="3553"/>
      <c r="MWR3" s="3553"/>
      <c r="MWS3" s="3553"/>
      <c r="MWT3" s="3553"/>
      <c r="MWU3" s="3553"/>
      <c r="MWV3" s="3553"/>
      <c r="MWW3" s="3553"/>
      <c r="MWX3" s="3553"/>
      <c r="MWY3" s="3553"/>
      <c r="MWZ3" s="3553"/>
      <c r="MXA3" s="3553"/>
      <c r="MXB3" s="3553"/>
      <c r="MXC3" s="3553"/>
      <c r="MXD3" s="3553"/>
      <c r="MXE3" s="3553"/>
      <c r="MXF3" s="3553"/>
      <c r="MXG3" s="3581"/>
      <c r="MXH3" s="3553"/>
      <c r="MXI3" s="3553"/>
      <c r="MXJ3" s="3553"/>
      <c r="MXK3" s="3553"/>
      <c r="MXL3" s="3553"/>
      <c r="MXM3" s="3553"/>
      <c r="MXN3" s="3553"/>
      <c r="MXO3" s="3553"/>
      <c r="MXP3" s="3553"/>
      <c r="MXQ3" s="3553"/>
      <c r="MXR3" s="3553"/>
      <c r="MXS3" s="3553"/>
      <c r="MXT3" s="3553"/>
      <c r="MXU3" s="3553"/>
      <c r="MXV3" s="3553"/>
      <c r="MXW3" s="3553"/>
      <c r="MXX3" s="3581"/>
      <c r="MXY3" s="3553"/>
      <c r="MXZ3" s="3553"/>
      <c r="MYA3" s="3553"/>
      <c r="MYB3" s="3553"/>
      <c r="MYC3" s="3553"/>
      <c r="MYD3" s="3553"/>
      <c r="MYE3" s="3553"/>
      <c r="MYF3" s="3553"/>
      <c r="MYG3" s="3553"/>
      <c r="MYH3" s="3553"/>
      <c r="MYI3" s="3553"/>
      <c r="MYJ3" s="3553"/>
      <c r="MYK3" s="3553"/>
      <c r="MYL3" s="3553"/>
      <c r="MYM3" s="3553"/>
      <c r="MYN3" s="3553"/>
      <c r="MYO3" s="3581"/>
      <c r="MYP3" s="3553"/>
      <c r="MYQ3" s="3553"/>
      <c r="MYR3" s="3553"/>
      <c r="MYS3" s="3553"/>
      <c r="MYT3" s="3553"/>
      <c r="MYU3" s="3553"/>
      <c r="MYV3" s="3553"/>
      <c r="MYW3" s="3553"/>
      <c r="MYX3" s="3553"/>
      <c r="MYY3" s="3553"/>
      <c r="MYZ3" s="3553"/>
      <c r="MZA3" s="3553"/>
      <c r="MZB3" s="3553"/>
      <c r="MZC3" s="3553"/>
      <c r="MZD3" s="3553"/>
      <c r="MZE3" s="3553"/>
      <c r="MZF3" s="3581"/>
      <c r="MZG3" s="3553"/>
      <c r="MZH3" s="3553"/>
      <c r="MZI3" s="3553"/>
      <c r="MZJ3" s="3553"/>
      <c r="MZK3" s="3553"/>
      <c r="MZL3" s="3553"/>
      <c r="MZM3" s="3553"/>
      <c r="MZN3" s="3553"/>
      <c r="MZO3" s="3553"/>
      <c r="MZP3" s="3553"/>
      <c r="MZQ3" s="3553"/>
      <c r="MZR3" s="3553"/>
      <c r="MZS3" s="3553"/>
      <c r="MZT3" s="3553"/>
      <c r="MZU3" s="3553"/>
      <c r="MZV3" s="3553"/>
      <c r="MZW3" s="3581"/>
      <c r="MZX3" s="3553"/>
      <c r="MZY3" s="3553"/>
      <c r="MZZ3" s="3553"/>
      <c r="NAA3" s="3553"/>
      <c r="NAB3" s="3553"/>
      <c r="NAC3" s="3553"/>
      <c r="NAD3" s="3553"/>
      <c r="NAE3" s="3553"/>
      <c r="NAF3" s="3553"/>
      <c r="NAG3" s="3553"/>
      <c r="NAH3" s="3553"/>
      <c r="NAI3" s="3553"/>
      <c r="NAJ3" s="3553"/>
      <c r="NAK3" s="3553"/>
      <c r="NAL3" s="3553"/>
      <c r="NAM3" s="3553"/>
      <c r="NAN3" s="3581"/>
      <c r="NAO3" s="3553"/>
      <c r="NAP3" s="3553"/>
      <c r="NAQ3" s="3553"/>
      <c r="NAR3" s="3553"/>
      <c r="NAS3" s="3553"/>
      <c r="NAT3" s="3553"/>
      <c r="NAU3" s="3553"/>
      <c r="NAV3" s="3553"/>
      <c r="NAW3" s="3553"/>
      <c r="NAX3" s="3553"/>
      <c r="NAY3" s="3553"/>
      <c r="NAZ3" s="3553"/>
      <c r="NBA3" s="3553"/>
      <c r="NBB3" s="3553"/>
      <c r="NBC3" s="3553"/>
      <c r="NBD3" s="3553"/>
      <c r="NBE3" s="3581"/>
      <c r="NBF3" s="3553"/>
      <c r="NBG3" s="3553"/>
      <c r="NBH3" s="3553"/>
      <c r="NBI3" s="3553"/>
      <c r="NBJ3" s="3553"/>
      <c r="NBK3" s="3553"/>
      <c r="NBL3" s="3553"/>
      <c r="NBM3" s="3553"/>
      <c r="NBN3" s="3553"/>
      <c r="NBO3" s="3553"/>
      <c r="NBP3" s="3553"/>
      <c r="NBQ3" s="3553"/>
      <c r="NBR3" s="3553"/>
      <c r="NBS3" s="3553"/>
      <c r="NBT3" s="3553"/>
      <c r="NBU3" s="3553"/>
      <c r="NBV3" s="3581"/>
      <c r="NBW3" s="3553"/>
      <c r="NBX3" s="3553"/>
      <c r="NBY3" s="3553"/>
      <c r="NBZ3" s="3553"/>
      <c r="NCA3" s="3553"/>
      <c r="NCB3" s="3553"/>
      <c r="NCC3" s="3553"/>
      <c r="NCD3" s="3553"/>
      <c r="NCE3" s="3553"/>
      <c r="NCF3" s="3553"/>
      <c r="NCG3" s="3553"/>
      <c r="NCH3" s="3553"/>
      <c r="NCI3" s="3553"/>
      <c r="NCJ3" s="3553"/>
      <c r="NCK3" s="3553"/>
      <c r="NCL3" s="3553"/>
      <c r="NCM3" s="3581"/>
      <c r="NCN3" s="3553"/>
      <c r="NCO3" s="3553"/>
      <c r="NCP3" s="3553"/>
      <c r="NCQ3" s="3553"/>
      <c r="NCR3" s="3553"/>
      <c r="NCS3" s="3553"/>
      <c r="NCT3" s="3553"/>
      <c r="NCU3" s="3553"/>
      <c r="NCV3" s="3553"/>
      <c r="NCW3" s="3553"/>
      <c r="NCX3" s="3553"/>
      <c r="NCY3" s="3553"/>
      <c r="NCZ3" s="3553"/>
      <c r="NDA3" s="3553"/>
      <c r="NDB3" s="3553"/>
      <c r="NDC3" s="3553"/>
      <c r="NDD3" s="3581"/>
      <c r="NDE3" s="3553"/>
      <c r="NDF3" s="3553"/>
      <c r="NDG3" s="3553"/>
      <c r="NDH3" s="3553"/>
      <c r="NDI3" s="3553"/>
      <c r="NDJ3" s="3553"/>
      <c r="NDK3" s="3553"/>
      <c r="NDL3" s="3553"/>
      <c r="NDM3" s="3553"/>
      <c r="NDN3" s="3553"/>
      <c r="NDO3" s="3553"/>
      <c r="NDP3" s="3553"/>
      <c r="NDQ3" s="3553"/>
      <c r="NDR3" s="3553"/>
      <c r="NDS3" s="3553"/>
      <c r="NDT3" s="3553"/>
      <c r="NDU3" s="3581"/>
      <c r="NDV3" s="3553"/>
      <c r="NDW3" s="3553"/>
      <c r="NDX3" s="3553"/>
      <c r="NDY3" s="3553"/>
      <c r="NDZ3" s="3553"/>
      <c r="NEA3" s="3553"/>
      <c r="NEB3" s="3553"/>
      <c r="NEC3" s="3553"/>
      <c r="NED3" s="3553"/>
      <c r="NEE3" s="3553"/>
      <c r="NEF3" s="3553"/>
      <c r="NEG3" s="3553"/>
      <c r="NEH3" s="3553"/>
      <c r="NEI3" s="3553"/>
      <c r="NEJ3" s="3553"/>
      <c r="NEK3" s="3553"/>
      <c r="NEL3" s="3581"/>
      <c r="NEM3" s="3553"/>
      <c r="NEN3" s="3553"/>
      <c r="NEO3" s="3553"/>
      <c r="NEP3" s="3553"/>
      <c r="NEQ3" s="3553"/>
      <c r="NER3" s="3553"/>
      <c r="NES3" s="3553"/>
      <c r="NET3" s="3553"/>
      <c r="NEU3" s="3553"/>
      <c r="NEV3" s="3553"/>
      <c r="NEW3" s="3553"/>
      <c r="NEX3" s="3553"/>
      <c r="NEY3" s="3553"/>
      <c r="NEZ3" s="3553"/>
      <c r="NFA3" s="3553"/>
      <c r="NFB3" s="3553"/>
      <c r="NFC3" s="3581"/>
      <c r="NFD3" s="3553"/>
      <c r="NFE3" s="3553"/>
      <c r="NFF3" s="3553"/>
      <c r="NFG3" s="3553"/>
      <c r="NFH3" s="3553"/>
      <c r="NFI3" s="3553"/>
      <c r="NFJ3" s="3553"/>
      <c r="NFK3" s="3553"/>
      <c r="NFL3" s="3553"/>
      <c r="NFM3" s="3553"/>
      <c r="NFN3" s="3553"/>
      <c r="NFO3" s="3553"/>
      <c r="NFP3" s="3553"/>
      <c r="NFQ3" s="3553"/>
      <c r="NFR3" s="3553"/>
      <c r="NFS3" s="3553"/>
      <c r="NFT3" s="3581"/>
      <c r="NFU3" s="3553"/>
      <c r="NFV3" s="3553"/>
      <c r="NFW3" s="3553"/>
      <c r="NFX3" s="3553"/>
      <c r="NFY3" s="3553"/>
      <c r="NFZ3" s="3553"/>
      <c r="NGA3" s="3553"/>
      <c r="NGB3" s="3553"/>
      <c r="NGC3" s="3553"/>
      <c r="NGD3" s="3553"/>
      <c r="NGE3" s="3553"/>
      <c r="NGF3" s="3553"/>
      <c r="NGG3" s="3553"/>
      <c r="NGH3" s="3553"/>
      <c r="NGI3" s="3553"/>
      <c r="NGJ3" s="3553"/>
      <c r="NGK3" s="3581"/>
      <c r="NGL3" s="3553"/>
      <c r="NGM3" s="3553"/>
      <c r="NGN3" s="3553"/>
      <c r="NGO3" s="3553"/>
      <c r="NGP3" s="3553"/>
      <c r="NGQ3" s="3553"/>
      <c r="NGR3" s="3553"/>
      <c r="NGS3" s="3553"/>
      <c r="NGT3" s="3553"/>
      <c r="NGU3" s="3553"/>
      <c r="NGV3" s="3553"/>
      <c r="NGW3" s="3553"/>
      <c r="NGX3" s="3553"/>
      <c r="NGY3" s="3553"/>
      <c r="NGZ3" s="3553"/>
      <c r="NHA3" s="3553"/>
      <c r="NHB3" s="3581"/>
      <c r="NHC3" s="3553"/>
      <c r="NHD3" s="3553"/>
      <c r="NHE3" s="3553"/>
      <c r="NHF3" s="3553"/>
      <c r="NHG3" s="3553"/>
      <c r="NHH3" s="3553"/>
      <c r="NHI3" s="3553"/>
      <c r="NHJ3" s="3553"/>
      <c r="NHK3" s="3553"/>
      <c r="NHL3" s="3553"/>
      <c r="NHM3" s="3553"/>
      <c r="NHN3" s="3553"/>
      <c r="NHO3" s="3553"/>
      <c r="NHP3" s="3553"/>
      <c r="NHQ3" s="3553"/>
      <c r="NHR3" s="3553"/>
      <c r="NHS3" s="3581"/>
      <c r="NHT3" s="3553"/>
      <c r="NHU3" s="3553"/>
      <c r="NHV3" s="3553"/>
      <c r="NHW3" s="3553"/>
      <c r="NHX3" s="3553"/>
      <c r="NHY3" s="3553"/>
      <c r="NHZ3" s="3553"/>
      <c r="NIA3" s="3553"/>
      <c r="NIB3" s="3553"/>
      <c r="NIC3" s="3553"/>
      <c r="NID3" s="3553"/>
      <c r="NIE3" s="3553"/>
      <c r="NIF3" s="3553"/>
      <c r="NIG3" s="3553"/>
      <c r="NIH3" s="3553"/>
      <c r="NII3" s="3553"/>
      <c r="NIJ3" s="3581"/>
      <c r="NIK3" s="3553"/>
      <c r="NIL3" s="3553"/>
      <c r="NIM3" s="3553"/>
      <c r="NIN3" s="3553"/>
      <c r="NIO3" s="3553"/>
      <c r="NIP3" s="3553"/>
      <c r="NIQ3" s="3553"/>
      <c r="NIR3" s="3553"/>
      <c r="NIS3" s="3553"/>
      <c r="NIT3" s="3553"/>
      <c r="NIU3" s="3553"/>
      <c r="NIV3" s="3553"/>
      <c r="NIW3" s="3553"/>
      <c r="NIX3" s="3553"/>
      <c r="NIY3" s="3553"/>
      <c r="NIZ3" s="3553"/>
      <c r="NJA3" s="3581"/>
      <c r="NJB3" s="3553"/>
      <c r="NJC3" s="3553"/>
      <c r="NJD3" s="3553"/>
      <c r="NJE3" s="3553"/>
      <c r="NJF3" s="3553"/>
      <c r="NJG3" s="3553"/>
      <c r="NJH3" s="3553"/>
      <c r="NJI3" s="3553"/>
      <c r="NJJ3" s="3553"/>
      <c r="NJK3" s="3553"/>
      <c r="NJL3" s="3553"/>
      <c r="NJM3" s="3553"/>
      <c r="NJN3" s="3553"/>
      <c r="NJO3" s="3553"/>
      <c r="NJP3" s="3553"/>
      <c r="NJQ3" s="3553"/>
      <c r="NJR3" s="3581"/>
      <c r="NJS3" s="3553"/>
      <c r="NJT3" s="3553"/>
      <c r="NJU3" s="3553"/>
      <c r="NJV3" s="3553"/>
      <c r="NJW3" s="3553"/>
      <c r="NJX3" s="3553"/>
      <c r="NJY3" s="3553"/>
      <c r="NJZ3" s="3553"/>
      <c r="NKA3" s="3553"/>
      <c r="NKB3" s="3553"/>
      <c r="NKC3" s="3553"/>
      <c r="NKD3" s="3553"/>
      <c r="NKE3" s="3553"/>
      <c r="NKF3" s="3553"/>
      <c r="NKG3" s="3553"/>
      <c r="NKH3" s="3553"/>
      <c r="NKI3" s="3581"/>
      <c r="NKJ3" s="3553"/>
      <c r="NKK3" s="3553"/>
      <c r="NKL3" s="3553"/>
      <c r="NKM3" s="3553"/>
      <c r="NKN3" s="3553"/>
      <c r="NKO3" s="3553"/>
      <c r="NKP3" s="3553"/>
      <c r="NKQ3" s="3553"/>
      <c r="NKR3" s="3553"/>
      <c r="NKS3" s="3553"/>
      <c r="NKT3" s="3553"/>
      <c r="NKU3" s="3553"/>
      <c r="NKV3" s="3553"/>
      <c r="NKW3" s="3553"/>
      <c r="NKX3" s="3553"/>
      <c r="NKY3" s="3553"/>
      <c r="NKZ3" s="3581"/>
      <c r="NLA3" s="3553"/>
      <c r="NLB3" s="3553"/>
      <c r="NLC3" s="3553"/>
      <c r="NLD3" s="3553"/>
      <c r="NLE3" s="3553"/>
      <c r="NLF3" s="3553"/>
      <c r="NLG3" s="3553"/>
      <c r="NLH3" s="3553"/>
      <c r="NLI3" s="3553"/>
      <c r="NLJ3" s="3553"/>
      <c r="NLK3" s="3553"/>
      <c r="NLL3" s="3553"/>
      <c r="NLM3" s="3553"/>
      <c r="NLN3" s="3553"/>
      <c r="NLO3" s="3553"/>
      <c r="NLP3" s="3553"/>
      <c r="NLQ3" s="3581"/>
      <c r="NLR3" s="3553"/>
      <c r="NLS3" s="3553"/>
      <c r="NLT3" s="3553"/>
      <c r="NLU3" s="3553"/>
      <c r="NLV3" s="3553"/>
      <c r="NLW3" s="3553"/>
      <c r="NLX3" s="3553"/>
      <c r="NLY3" s="3553"/>
      <c r="NLZ3" s="3553"/>
      <c r="NMA3" s="3553"/>
      <c r="NMB3" s="3553"/>
      <c r="NMC3" s="3553"/>
      <c r="NMD3" s="3553"/>
      <c r="NME3" s="3553"/>
      <c r="NMF3" s="3553"/>
      <c r="NMG3" s="3553"/>
      <c r="NMH3" s="3581"/>
      <c r="NMI3" s="3553"/>
      <c r="NMJ3" s="3553"/>
      <c r="NMK3" s="3553"/>
      <c r="NML3" s="3553"/>
      <c r="NMM3" s="3553"/>
      <c r="NMN3" s="3553"/>
      <c r="NMO3" s="3553"/>
      <c r="NMP3" s="3553"/>
      <c r="NMQ3" s="3553"/>
      <c r="NMR3" s="3553"/>
      <c r="NMS3" s="3553"/>
      <c r="NMT3" s="3553"/>
      <c r="NMU3" s="3553"/>
      <c r="NMV3" s="3553"/>
      <c r="NMW3" s="3553"/>
      <c r="NMX3" s="3553"/>
      <c r="NMY3" s="3581"/>
      <c r="NMZ3" s="3553"/>
      <c r="NNA3" s="3553"/>
      <c r="NNB3" s="3553"/>
      <c r="NNC3" s="3553"/>
      <c r="NND3" s="3553"/>
      <c r="NNE3" s="3553"/>
      <c r="NNF3" s="3553"/>
      <c r="NNG3" s="3553"/>
      <c r="NNH3" s="3553"/>
      <c r="NNI3" s="3553"/>
      <c r="NNJ3" s="3553"/>
      <c r="NNK3" s="3553"/>
      <c r="NNL3" s="3553"/>
      <c r="NNM3" s="3553"/>
      <c r="NNN3" s="3553"/>
      <c r="NNO3" s="3553"/>
      <c r="NNP3" s="3581"/>
      <c r="NNQ3" s="3553"/>
      <c r="NNR3" s="3553"/>
      <c r="NNS3" s="3553"/>
      <c r="NNT3" s="3553"/>
      <c r="NNU3" s="3553"/>
      <c r="NNV3" s="3553"/>
      <c r="NNW3" s="3553"/>
      <c r="NNX3" s="3553"/>
      <c r="NNY3" s="3553"/>
      <c r="NNZ3" s="3553"/>
      <c r="NOA3" s="3553"/>
      <c r="NOB3" s="3553"/>
      <c r="NOC3" s="3553"/>
      <c r="NOD3" s="3553"/>
      <c r="NOE3" s="3553"/>
      <c r="NOF3" s="3553"/>
      <c r="NOG3" s="3581"/>
      <c r="NOH3" s="3553"/>
      <c r="NOI3" s="3553"/>
      <c r="NOJ3" s="3553"/>
      <c r="NOK3" s="3553"/>
      <c r="NOL3" s="3553"/>
      <c r="NOM3" s="3553"/>
      <c r="NON3" s="3553"/>
      <c r="NOO3" s="3553"/>
      <c r="NOP3" s="3553"/>
      <c r="NOQ3" s="3553"/>
      <c r="NOR3" s="3553"/>
      <c r="NOS3" s="3553"/>
      <c r="NOT3" s="3553"/>
      <c r="NOU3" s="3553"/>
      <c r="NOV3" s="3553"/>
      <c r="NOW3" s="3553"/>
      <c r="NOX3" s="3581"/>
      <c r="NOY3" s="3553"/>
      <c r="NOZ3" s="3553"/>
      <c r="NPA3" s="3553"/>
      <c r="NPB3" s="3553"/>
      <c r="NPC3" s="3553"/>
      <c r="NPD3" s="3553"/>
      <c r="NPE3" s="3553"/>
      <c r="NPF3" s="3553"/>
      <c r="NPG3" s="3553"/>
      <c r="NPH3" s="3553"/>
      <c r="NPI3" s="3553"/>
      <c r="NPJ3" s="3553"/>
      <c r="NPK3" s="3553"/>
      <c r="NPL3" s="3553"/>
      <c r="NPM3" s="3553"/>
      <c r="NPN3" s="3553"/>
      <c r="NPO3" s="3581"/>
      <c r="NPP3" s="3553"/>
      <c r="NPQ3" s="3553"/>
      <c r="NPR3" s="3553"/>
      <c r="NPS3" s="3553"/>
      <c r="NPT3" s="3553"/>
      <c r="NPU3" s="3553"/>
      <c r="NPV3" s="3553"/>
      <c r="NPW3" s="3553"/>
      <c r="NPX3" s="3553"/>
      <c r="NPY3" s="3553"/>
      <c r="NPZ3" s="3553"/>
      <c r="NQA3" s="3553"/>
      <c r="NQB3" s="3553"/>
      <c r="NQC3" s="3553"/>
      <c r="NQD3" s="3553"/>
      <c r="NQE3" s="3553"/>
      <c r="NQF3" s="3581"/>
      <c r="NQG3" s="3553"/>
      <c r="NQH3" s="3553"/>
      <c r="NQI3" s="3553"/>
      <c r="NQJ3" s="3553"/>
      <c r="NQK3" s="3553"/>
      <c r="NQL3" s="3553"/>
      <c r="NQM3" s="3553"/>
      <c r="NQN3" s="3553"/>
      <c r="NQO3" s="3553"/>
      <c r="NQP3" s="3553"/>
      <c r="NQQ3" s="3553"/>
      <c r="NQR3" s="3553"/>
      <c r="NQS3" s="3553"/>
      <c r="NQT3" s="3553"/>
      <c r="NQU3" s="3553"/>
      <c r="NQV3" s="3553"/>
      <c r="NQW3" s="3581"/>
      <c r="NQX3" s="3553"/>
      <c r="NQY3" s="3553"/>
      <c r="NQZ3" s="3553"/>
      <c r="NRA3" s="3553"/>
      <c r="NRB3" s="3553"/>
      <c r="NRC3" s="3553"/>
      <c r="NRD3" s="3553"/>
      <c r="NRE3" s="3553"/>
      <c r="NRF3" s="3553"/>
      <c r="NRG3" s="3553"/>
      <c r="NRH3" s="3553"/>
      <c r="NRI3" s="3553"/>
      <c r="NRJ3" s="3553"/>
      <c r="NRK3" s="3553"/>
      <c r="NRL3" s="3553"/>
      <c r="NRM3" s="3553"/>
      <c r="NRN3" s="3581"/>
      <c r="NRO3" s="3553"/>
      <c r="NRP3" s="3553"/>
      <c r="NRQ3" s="3553"/>
      <c r="NRR3" s="3553"/>
      <c r="NRS3" s="3553"/>
      <c r="NRT3" s="3553"/>
      <c r="NRU3" s="3553"/>
      <c r="NRV3" s="3553"/>
      <c r="NRW3" s="3553"/>
      <c r="NRX3" s="3553"/>
      <c r="NRY3" s="3553"/>
      <c r="NRZ3" s="3553"/>
      <c r="NSA3" s="3553"/>
      <c r="NSB3" s="3553"/>
      <c r="NSC3" s="3553"/>
      <c r="NSD3" s="3553"/>
      <c r="NSE3" s="3581"/>
      <c r="NSF3" s="3553"/>
      <c r="NSG3" s="3553"/>
      <c r="NSH3" s="3553"/>
      <c r="NSI3" s="3553"/>
      <c r="NSJ3" s="3553"/>
      <c r="NSK3" s="3553"/>
      <c r="NSL3" s="3553"/>
      <c r="NSM3" s="3553"/>
      <c r="NSN3" s="3553"/>
      <c r="NSO3" s="3553"/>
      <c r="NSP3" s="3553"/>
      <c r="NSQ3" s="3553"/>
      <c r="NSR3" s="3553"/>
      <c r="NSS3" s="3553"/>
      <c r="NST3" s="3553"/>
      <c r="NSU3" s="3553"/>
      <c r="NSV3" s="3581"/>
      <c r="NSW3" s="3553"/>
      <c r="NSX3" s="3553"/>
      <c r="NSY3" s="3553"/>
      <c r="NSZ3" s="3553"/>
      <c r="NTA3" s="3553"/>
      <c r="NTB3" s="3553"/>
      <c r="NTC3" s="3553"/>
      <c r="NTD3" s="3553"/>
      <c r="NTE3" s="3553"/>
      <c r="NTF3" s="3553"/>
      <c r="NTG3" s="3553"/>
      <c r="NTH3" s="3553"/>
      <c r="NTI3" s="3553"/>
      <c r="NTJ3" s="3553"/>
      <c r="NTK3" s="3553"/>
      <c r="NTL3" s="3553"/>
      <c r="NTM3" s="3581"/>
      <c r="NTN3" s="3553"/>
      <c r="NTO3" s="3553"/>
      <c r="NTP3" s="3553"/>
      <c r="NTQ3" s="3553"/>
      <c r="NTR3" s="3553"/>
      <c r="NTS3" s="3553"/>
      <c r="NTT3" s="3553"/>
      <c r="NTU3" s="3553"/>
      <c r="NTV3" s="3553"/>
      <c r="NTW3" s="3553"/>
      <c r="NTX3" s="3553"/>
      <c r="NTY3" s="3553"/>
      <c r="NTZ3" s="3553"/>
      <c r="NUA3" s="3553"/>
      <c r="NUB3" s="3553"/>
      <c r="NUC3" s="3553"/>
      <c r="NUD3" s="3581"/>
      <c r="NUE3" s="3553"/>
      <c r="NUF3" s="3553"/>
      <c r="NUG3" s="3553"/>
      <c r="NUH3" s="3553"/>
      <c r="NUI3" s="3553"/>
      <c r="NUJ3" s="3553"/>
      <c r="NUK3" s="3553"/>
      <c r="NUL3" s="3553"/>
      <c r="NUM3" s="3553"/>
      <c r="NUN3" s="3553"/>
      <c r="NUO3" s="3553"/>
      <c r="NUP3" s="3553"/>
      <c r="NUQ3" s="3553"/>
      <c r="NUR3" s="3553"/>
      <c r="NUS3" s="3553"/>
      <c r="NUT3" s="3553"/>
      <c r="NUU3" s="3581"/>
      <c r="NUV3" s="3553"/>
      <c r="NUW3" s="3553"/>
      <c r="NUX3" s="3553"/>
      <c r="NUY3" s="3553"/>
      <c r="NUZ3" s="3553"/>
      <c r="NVA3" s="3553"/>
      <c r="NVB3" s="3553"/>
      <c r="NVC3" s="3553"/>
      <c r="NVD3" s="3553"/>
      <c r="NVE3" s="3553"/>
      <c r="NVF3" s="3553"/>
      <c r="NVG3" s="3553"/>
      <c r="NVH3" s="3553"/>
      <c r="NVI3" s="3553"/>
      <c r="NVJ3" s="3553"/>
      <c r="NVK3" s="3553"/>
      <c r="NVL3" s="3581"/>
      <c r="NVM3" s="3553"/>
      <c r="NVN3" s="3553"/>
      <c r="NVO3" s="3553"/>
      <c r="NVP3" s="3553"/>
      <c r="NVQ3" s="3553"/>
      <c r="NVR3" s="3553"/>
      <c r="NVS3" s="3553"/>
      <c r="NVT3" s="3553"/>
      <c r="NVU3" s="3553"/>
      <c r="NVV3" s="3553"/>
      <c r="NVW3" s="3553"/>
      <c r="NVX3" s="3553"/>
      <c r="NVY3" s="3553"/>
      <c r="NVZ3" s="3553"/>
      <c r="NWA3" s="3553"/>
      <c r="NWB3" s="3553"/>
      <c r="NWC3" s="3581"/>
      <c r="NWD3" s="3553"/>
      <c r="NWE3" s="3553"/>
      <c r="NWF3" s="3553"/>
      <c r="NWG3" s="3553"/>
      <c r="NWH3" s="3553"/>
      <c r="NWI3" s="3553"/>
      <c r="NWJ3" s="3553"/>
      <c r="NWK3" s="3553"/>
      <c r="NWL3" s="3553"/>
      <c r="NWM3" s="3553"/>
      <c r="NWN3" s="3553"/>
      <c r="NWO3" s="3553"/>
      <c r="NWP3" s="3553"/>
      <c r="NWQ3" s="3553"/>
      <c r="NWR3" s="3553"/>
      <c r="NWS3" s="3553"/>
      <c r="NWT3" s="3581"/>
      <c r="NWU3" s="3553"/>
      <c r="NWV3" s="3553"/>
      <c r="NWW3" s="3553"/>
      <c r="NWX3" s="3553"/>
      <c r="NWY3" s="3553"/>
      <c r="NWZ3" s="3553"/>
      <c r="NXA3" s="3553"/>
      <c r="NXB3" s="3553"/>
      <c r="NXC3" s="3553"/>
      <c r="NXD3" s="3553"/>
      <c r="NXE3" s="3553"/>
      <c r="NXF3" s="3553"/>
      <c r="NXG3" s="3553"/>
      <c r="NXH3" s="3553"/>
      <c r="NXI3" s="3553"/>
      <c r="NXJ3" s="3553"/>
      <c r="NXK3" s="3581"/>
      <c r="NXL3" s="3553"/>
      <c r="NXM3" s="3553"/>
      <c r="NXN3" s="3553"/>
      <c r="NXO3" s="3553"/>
      <c r="NXP3" s="3553"/>
      <c r="NXQ3" s="3553"/>
      <c r="NXR3" s="3553"/>
      <c r="NXS3" s="3553"/>
      <c r="NXT3" s="3553"/>
      <c r="NXU3" s="3553"/>
      <c r="NXV3" s="3553"/>
      <c r="NXW3" s="3553"/>
      <c r="NXX3" s="3553"/>
      <c r="NXY3" s="3553"/>
      <c r="NXZ3" s="3553"/>
      <c r="NYA3" s="3553"/>
      <c r="NYB3" s="3581"/>
      <c r="NYC3" s="3553"/>
      <c r="NYD3" s="3553"/>
      <c r="NYE3" s="3553"/>
      <c r="NYF3" s="3553"/>
      <c r="NYG3" s="3553"/>
      <c r="NYH3" s="3553"/>
      <c r="NYI3" s="3553"/>
      <c r="NYJ3" s="3553"/>
      <c r="NYK3" s="3553"/>
      <c r="NYL3" s="3553"/>
      <c r="NYM3" s="3553"/>
      <c r="NYN3" s="3553"/>
      <c r="NYO3" s="3553"/>
      <c r="NYP3" s="3553"/>
      <c r="NYQ3" s="3553"/>
      <c r="NYR3" s="3553"/>
      <c r="NYS3" s="3581"/>
      <c r="NYT3" s="3553"/>
      <c r="NYU3" s="3553"/>
      <c r="NYV3" s="3553"/>
      <c r="NYW3" s="3553"/>
      <c r="NYX3" s="3553"/>
      <c r="NYY3" s="3553"/>
      <c r="NYZ3" s="3553"/>
      <c r="NZA3" s="3553"/>
      <c r="NZB3" s="3553"/>
      <c r="NZC3" s="3553"/>
      <c r="NZD3" s="3553"/>
      <c r="NZE3" s="3553"/>
      <c r="NZF3" s="3553"/>
      <c r="NZG3" s="3553"/>
      <c r="NZH3" s="3553"/>
      <c r="NZI3" s="3553"/>
      <c r="NZJ3" s="3581"/>
      <c r="NZK3" s="3553"/>
      <c r="NZL3" s="3553"/>
      <c r="NZM3" s="3553"/>
      <c r="NZN3" s="3553"/>
      <c r="NZO3" s="3553"/>
      <c r="NZP3" s="3553"/>
      <c r="NZQ3" s="3553"/>
      <c r="NZR3" s="3553"/>
      <c r="NZS3" s="3553"/>
      <c r="NZT3" s="3553"/>
      <c r="NZU3" s="3553"/>
      <c r="NZV3" s="3553"/>
      <c r="NZW3" s="3553"/>
      <c r="NZX3" s="3553"/>
      <c r="NZY3" s="3553"/>
      <c r="NZZ3" s="3553"/>
      <c r="OAA3" s="3581"/>
      <c r="OAB3" s="3553"/>
      <c r="OAC3" s="3553"/>
      <c r="OAD3" s="3553"/>
      <c r="OAE3" s="3553"/>
      <c r="OAF3" s="3553"/>
      <c r="OAG3" s="3553"/>
      <c r="OAH3" s="3553"/>
      <c r="OAI3" s="3553"/>
      <c r="OAJ3" s="3553"/>
      <c r="OAK3" s="3553"/>
      <c r="OAL3" s="3553"/>
      <c r="OAM3" s="3553"/>
      <c r="OAN3" s="3553"/>
      <c r="OAO3" s="3553"/>
      <c r="OAP3" s="3553"/>
      <c r="OAQ3" s="3553"/>
      <c r="OAR3" s="3581"/>
      <c r="OAS3" s="3553"/>
      <c r="OAT3" s="3553"/>
      <c r="OAU3" s="3553"/>
      <c r="OAV3" s="3553"/>
      <c r="OAW3" s="3553"/>
      <c r="OAX3" s="3553"/>
      <c r="OAY3" s="3553"/>
      <c r="OAZ3" s="3553"/>
      <c r="OBA3" s="3553"/>
      <c r="OBB3" s="3553"/>
      <c r="OBC3" s="3553"/>
      <c r="OBD3" s="3553"/>
      <c r="OBE3" s="3553"/>
      <c r="OBF3" s="3553"/>
      <c r="OBG3" s="3553"/>
      <c r="OBH3" s="3553"/>
      <c r="OBI3" s="3581"/>
      <c r="OBJ3" s="3553"/>
      <c r="OBK3" s="3553"/>
      <c r="OBL3" s="3553"/>
      <c r="OBM3" s="3553"/>
      <c r="OBN3" s="3553"/>
      <c r="OBO3" s="3553"/>
      <c r="OBP3" s="3553"/>
      <c r="OBQ3" s="3553"/>
      <c r="OBR3" s="3553"/>
      <c r="OBS3" s="3553"/>
      <c r="OBT3" s="3553"/>
      <c r="OBU3" s="3553"/>
      <c r="OBV3" s="3553"/>
      <c r="OBW3" s="3553"/>
      <c r="OBX3" s="3553"/>
      <c r="OBY3" s="3553"/>
      <c r="OBZ3" s="3581"/>
      <c r="OCA3" s="3553"/>
      <c r="OCB3" s="3553"/>
      <c r="OCC3" s="3553"/>
      <c r="OCD3" s="3553"/>
      <c r="OCE3" s="3553"/>
      <c r="OCF3" s="3553"/>
      <c r="OCG3" s="3553"/>
      <c r="OCH3" s="3553"/>
      <c r="OCI3" s="3553"/>
      <c r="OCJ3" s="3553"/>
      <c r="OCK3" s="3553"/>
      <c r="OCL3" s="3553"/>
      <c r="OCM3" s="3553"/>
      <c r="OCN3" s="3553"/>
      <c r="OCO3" s="3553"/>
      <c r="OCP3" s="3553"/>
      <c r="OCQ3" s="3581"/>
      <c r="OCR3" s="3553"/>
      <c r="OCS3" s="3553"/>
      <c r="OCT3" s="3553"/>
      <c r="OCU3" s="3553"/>
      <c r="OCV3" s="3553"/>
      <c r="OCW3" s="3553"/>
      <c r="OCX3" s="3553"/>
      <c r="OCY3" s="3553"/>
      <c r="OCZ3" s="3553"/>
      <c r="ODA3" s="3553"/>
      <c r="ODB3" s="3553"/>
      <c r="ODC3" s="3553"/>
      <c r="ODD3" s="3553"/>
      <c r="ODE3" s="3553"/>
      <c r="ODF3" s="3553"/>
      <c r="ODG3" s="3553"/>
      <c r="ODH3" s="3581"/>
      <c r="ODI3" s="3553"/>
      <c r="ODJ3" s="3553"/>
      <c r="ODK3" s="3553"/>
      <c r="ODL3" s="3553"/>
      <c r="ODM3" s="3553"/>
      <c r="ODN3" s="3553"/>
      <c r="ODO3" s="3553"/>
      <c r="ODP3" s="3553"/>
      <c r="ODQ3" s="3553"/>
      <c r="ODR3" s="3553"/>
      <c r="ODS3" s="3553"/>
      <c r="ODT3" s="3553"/>
      <c r="ODU3" s="3553"/>
      <c r="ODV3" s="3553"/>
      <c r="ODW3" s="3553"/>
      <c r="ODX3" s="3553"/>
      <c r="ODY3" s="3581"/>
      <c r="ODZ3" s="3553"/>
      <c r="OEA3" s="3553"/>
      <c r="OEB3" s="3553"/>
      <c r="OEC3" s="3553"/>
      <c r="OED3" s="3553"/>
      <c r="OEE3" s="3553"/>
      <c r="OEF3" s="3553"/>
      <c r="OEG3" s="3553"/>
      <c r="OEH3" s="3553"/>
      <c r="OEI3" s="3553"/>
      <c r="OEJ3" s="3553"/>
      <c r="OEK3" s="3553"/>
      <c r="OEL3" s="3553"/>
      <c r="OEM3" s="3553"/>
      <c r="OEN3" s="3553"/>
      <c r="OEO3" s="3553"/>
      <c r="OEP3" s="3581"/>
      <c r="OEQ3" s="3553"/>
      <c r="OER3" s="3553"/>
      <c r="OES3" s="3553"/>
      <c r="OET3" s="3553"/>
      <c r="OEU3" s="3553"/>
      <c r="OEV3" s="3553"/>
      <c r="OEW3" s="3553"/>
      <c r="OEX3" s="3553"/>
      <c r="OEY3" s="3553"/>
      <c r="OEZ3" s="3553"/>
      <c r="OFA3" s="3553"/>
      <c r="OFB3" s="3553"/>
      <c r="OFC3" s="3553"/>
      <c r="OFD3" s="3553"/>
      <c r="OFE3" s="3553"/>
      <c r="OFF3" s="3553"/>
      <c r="OFG3" s="3581"/>
      <c r="OFH3" s="3553"/>
      <c r="OFI3" s="3553"/>
      <c r="OFJ3" s="3553"/>
      <c r="OFK3" s="3553"/>
      <c r="OFL3" s="3553"/>
      <c r="OFM3" s="3553"/>
      <c r="OFN3" s="3553"/>
      <c r="OFO3" s="3553"/>
      <c r="OFP3" s="3553"/>
      <c r="OFQ3" s="3553"/>
      <c r="OFR3" s="3553"/>
      <c r="OFS3" s="3553"/>
      <c r="OFT3" s="3553"/>
      <c r="OFU3" s="3553"/>
      <c r="OFV3" s="3553"/>
      <c r="OFW3" s="3553"/>
      <c r="OFX3" s="3581"/>
      <c r="OFY3" s="3553"/>
      <c r="OFZ3" s="3553"/>
      <c r="OGA3" s="3553"/>
      <c r="OGB3" s="3553"/>
      <c r="OGC3" s="3553"/>
      <c r="OGD3" s="3553"/>
      <c r="OGE3" s="3553"/>
      <c r="OGF3" s="3553"/>
      <c r="OGG3" s="3553"/>
      <c r="OGH3" s="3553"/>
      <c r="OGI3" s="3553"/>
      <c r="OGJ3" s="3553"/>
      <c r="OGK3" s="3553"/>
      <c r="OGL3" s="3553"/>
      <c r="OGM3" s="3553"/>
      <c r="OGN3" s="3553"/>
      <c r="OGO3" s="3581"/>
      <c r="OGP3" s="3553"/>
      <c r="OGQ3" s="3553"/>
      <c r="OGR3" s="3553"/>
      <c r="OGS3" s="3553"/>
      <c r="OGT3" s="3553"/>
      <c r="OGU3" s="3553"/>
      <c r="OGV3" s="3553"/>
      <c r="OGW3" s="3553"/>
      <c r="OGX3" s="3553"/>
      <c r="OGY3" s="3553"/>
      <c r="OGZ3" s="3553"/>
      <c r="OHA3" s="3553"/>
      <c r="OHB3" s="3553"/>
      <c r="OHC3" s="3553"/>
      <c r="OHD3" s="3553"/>
      <c r="OHE3" s="3553"/>
      <c r="OHF3" s="3581"/>
      <c r="OHG3" s="3553"/>
      <c r="OHH3" s="3553"/>
      <c r="OHI3" s="3553"/>
      <c r="OHJ3" s="3553"/>
      <c r="OHK3" s="3553"/>
      <c r="OHL3" s="3553"/>
      <c r="OHM3" s="3553"/>
      <c r="OHN3" s="3553"/>
      <c r="OHO3" s="3553"/>
      <c r="OHP3" s="3553"/>
      <c r="OHQ3" s="3553"/>
      <c r="OHR3" s="3553"/>
      <c r="OHS3" s="3553"/>
      <c r="OHT3" s="3553"/>
      <c r="OHU3" s="3553"/>
      <c r="OHV3" s="3553"/>
      <c r="OHW3" s="3581"/>
      <c r="OHX3" s="3553"/>
      <c r="OHY3" s="3553"/>
      <c r="OHZ3" s="3553"/>
      <c r="OIA3" s="3553"/>
      <c r="OIB3" s="3553"/>
      <c r="OIC3" s="3553"/>
      <c r="OID3" s="3553"/>
      <c r="OIE3" s="3553"/>
      <c r="OIF3" s="3553"/>
      <c r="OIG3" s="3553"/>
      <c r="OIH3" s="3553"/>
      <c r="OII3" s="3553"/>
      <c r="OIJ3" s="3553"/>
      <c r="OIK3" s="3553"/>
      <c r="OIL3" s="3553"/>
      <c r="OIM3" s="3553"/>
      <c r="OIN3" s="3581"/>
      <c r="OIO3" s="3553"/>
      <c r="OIP3" s="3553"/>
      <c r="OIQ3" s="3553"/>
      <c r="OIR3" s="3553"/>
      <c r="OIS3" s="3553"/>
      <c r="OIT3" s="3553"/>
      <c r="OIU3" s="3553"/>
      <c r="OIV3" s="3553"/>
      <c r="OIW3" s="3553"/>
      <c r="OIX3" s="3553"/>
      <c r="OIY3" s="3553"/>
      <c r="OIZ3" s="3553"/>
      <c r="OJA3" s="3553"/>
      <c r="OJB3" s="3553"/>
      <c r="OJC3" s="3553"/>
      <c r="OJD3" s="3553"/>
      <c r="OJE3" s="3581"/>
      <c r="OJF3" s="3553"/>
      <c r="OJG3" s="3553"/>
      <c r="OJH3" s="3553"/>
      <c r="OJI3" s="3553"/>
      <c r="OJJ3" s="3553"/>
      <c r="OJK3" s="3553"/>
      <c r="OJL3" s="3553"/>
      <c r="OJM3" s="3553"/>
      <c r="OJN3" s="3553"/>
      <c r="OJO3" s="3553"/>
      <c r="OJP3" s="3553"/>
      <c r="OJQ3" s="3553"/>
      <c r="OJR3" s="3553"/>
      <c r="OJS3" s="3553"/>
      <c r="OJT3" s="3553"/>
      <c r="OJU3" s="3553"/>
      <c r="OJV3" s="3581"/>
      <c r="OJW3" s="3553"/>
      <c r="OJX3" s="3553"/>
      <c r="OJY3" s="3553"/>
      <c r="OJZ3" s="3553"/>
      <c r="OKA3" s="3553"/>
      <c r="OKB3" s="3553"/>
      <c r="OKC3" s="3553"/>
      <c r="OKD3" s="3553"/>
      <c r="OKE3" s="3553"/>
      <c r="OKF3" s="3553"/>
      <c r="OKG3" s="3553"/>
      <c r="OKH3" s="3553"/>
      <c r="OKI3" s="3553"/>
      <c r="OKJ3" s="3553"/>
      <c r="OKK3" s="3553"/>
      <c r="OKL3" s="3553"/>
      <c r="OKM3" s="3581"/>
      <c r="OKN3" s="3553"/>
      <c r="OKO3" s="3553"/>
      <c r="OKP3" s="3553"/>
      <c r="OKQ3" s="3553"/>
      <c r="OKR3" s="3553"/>
      <c r="OKS3" s="3553"/>
      <c r="OKT3" s="3553"/>
      <c r="OKU3" s="3553"/>
      <c r="OKV3" s="3553"/>
      <c r="OKW3" s="3553"/>
      <c r="OKX3" s="3553"/>
      <c r="OKY3" s="3553"/>
      <c r="OKZ3" s="3553"/>
      <c r="OLA3" s="3553"/>
      <c r="OLB3" s="3553"/>
      <c r="OLC3" s="3553"/>
      <c r="OLD3" s="3581"/>
      <c r="OLE3" s="3553"/>
      <c r="OLF3" s="3553"/>
      <c r="OLG3" s="3553"/>
      <c r="OLH3" s="3553"/>
      <c r="OLI3" s="3553"/>
      <c r="OLJ3" s="3553"/>
      <c r="OLK3" s="3553"/>
      <c r="OLL3" s="3553"/>
      <c r="OLM3" s="3553"/>
      <c r="OLN3" s="3553"/>
      <c r="OLO3" s="3553"/>
      <c r="OLP3" s="3553"/>
      <c r="OLQ3" s="3553"/>
      <c r="OLR3" s="3553"/>
      <c r="OLS3" s="3553"/>
      <c r="OLT3" s="3553"/>
      <c r="OLU3" s="3581"/>
      <c r="OLV3" s="3553"/>
      <c r="OLW3" s="3553"/>
      <c r="OLX3" s="3553"/>
      <c r="OLY3" s="3553"/>
      <c r="OLZ3" s="3553"/>
      <c r="OMA3" s="3553"/>
      <c r="OMB3" s="3553"/>
      <c r="OMC3" s="3553"/>
      <c r="OMD3" s="3553"/>
      <c r="OME3" s="3553"/>
      <c r="OMF3" s="3553"/>
      <c r="OMG3" s="3553"/>
      <c r="OMH3" s="3553"/>
      <c r="OMI3" s="3553"/>
      <c r="OMJ3" s="3553"/>
      <c r="OMK3" s="3553"/>
      <c r="OML3" s="3581"/>
      <c r="OMM3" s="3553"/>
      <c r="OMN3" s="3553"/>
      <c r="OMO3" s="3553"/>
      <c r="OMP3" s="3553"/>
      <c r="OMQ3" s="3553"/>
      <c r="OMR3" s="3553"/>
      <c r="OMS3" s="3553"/>
      <c r="OMT3" s="3553"/>
      <c r="OMU3" s="3553"/>
      <c r="OMV3" s="3553"/>
      <c r="OMW3" s="3553"/>
      <c r="OMX3" s="3553"/>
      <c r="OMY3" s="3553"/>
      <c r="OMZ3" s="3553"/>
      <c r="ONA3" s="3553"/>
      <c r="ONB3" s="3553"/>
      <c r="ONC3" s="3581"/>
      <c r="OND3" s="3553"/>
      <c r="ONE3" s="3553"/>
      <c r="ONF3" s="3553"/>
      <c r="ONG3" s="3553"/>
      <c r="ONH3" s="3553"/>
      <c r="ONI3" s="3553"/>
      <c r="ONJ3" s="3553"/>
      <c r="ONK3" s="3553"/>
      <c r="ONL3" s="3553"/>
      <c r="ONM3" s="3553"/>
      <c r="ONN3" s="3553"/>
      <c r="ONO3" s="3553"/>
      <c r="ONP3" s="3553"/>
      <c r="ONQ3" s="3553"/>
      <c r="ONR3" s="3553"/>
      <c r="ONS3" s="3553"/>
      <c r="ONT3" s="3581"/>
      <c r="ONU3" s="3553"/>
      <c r="ONV3" s="3553"/>
      <c r="ONW3" s="3553"/>
      <c r="ONX3" s="3553"/>
      <c r="ONY3" s="3553"/>
      <c r="ONZ3" s="3553"/>
      <c r="OOA3" s="3553"/>
      <c r="OOB3" s="3553"/>
      <c r="OOC3" s="3553"/>
      <c r="OOD3" s="3553"/>
      <c r="OOE3" s="3553"/>
      <c r="OOF3" s="3553"/>
      <c r="OOG3" s="3553"/>
      <c r="OOH3" s="3553"/>
      <c r="OOI3" s="3553"/>
      <c r="OOJ3" s="3553"/>
      <c r="OOK3" s="3581"/>
      <c r="OOL3" s="3553"/>
      <c r="OOM3" s="3553"/>
      <c r="OON3" s="3553"/>
      <c r="OOO3" s="3553"/>
      <c r="OOP3" s="3553"/>
      <c r="OOQ3" s="3553"/>
      <c r="OOR3" s="3553"/>
      <c r="OOS3" s="3553"/>
      <c r="OOT3" s="3553"/>
      <c r="OOU3" s="3553"/>
      <c r="OOV3" s="3553"/>
      <c r="OOW3" s="3553"/>
      <c r="OOX3" s="3553"/>
      <c r="OOY3" s="3553"/>
      <c r="OOZ3" s="3553"/>
      <c r="OPA3" s="3553"/>
      <c r="OPB3" s="3581"/>
      <c r="OPC3" s="3553"/>
      <c r="OPD3" s="3553"/>
      <c r="OPE3" s="3553"/>
      <c r="OPF3" s="3553"/>
      <c r="OPG3" s="3553"/>
      <c r="OPH3" s="3553"/>
      <c r="OPI3" s="3553"/>
      <c r="OPJ3" s="3553"/>
      <c r="OPK3" s="3553"/>
      <c r="OPL3" s="3553"/>
      <c r="OPM3" s="3553"/>
      <c r="OPN3" s="3553"/>
      <c r="OPO3" s="3553"/>
      <c r="OPP3" s="3553"/>
      <c r="OPQ3" s="3553"/>
      <c r="OPR3" s="3553"/>
      <c r="OPS3" s="3581"/>
      <c r="OPT3" s="3553"/>
      <c r="OPU3" s="3553"/>
      <c r="OPV3" s="3553"/>
      <c r="OPW3" s="3553"/>
      <c r="OPX3" s="3553"/>
      <c r="OPY3" s="3553"/>
      <c r="OPZ3" s="3553"/>
      <c r="OQA3" s="3553"/>
      <c r="OQB3" s="3553"/>
      <c r="OQC3" s="3553"/>
      <c r="OQD3" s="3553"/>
      <c r="OQE3" s="3553"/>
      <c r="OQF3" s="3553"/>
      <c r="OQG3" s="3553"/>
      <c r="OQH3" s="3553"/>
      <c r="OQI3" s="3553"/>
      <c r="OQJ3" s="3581"/>
      <c r="OQK3" s="3553"/>
      <c r="OQL3" s="3553"/>
      <c r="OQM3" s="3553"/>
      <c r="OQN3" s="3553"/>
      <c r="OQO3" s="3553"/>
      <c r="OQP3" s="3553"/>
      <c r="OQQ3" s="3553"/>
      <c r="OQR3" s="3553"/>
      <c r="OQS3" s="3553"/>
      <c r="OQT3" s="3553"/>
      <c r="OQU3" s="3553"/>
      <c r="OQV3" s="3553"/>
      <c r="OQW3" s="3553"/>
      <c r="OQX3" s="3553"/>
      <c r="OQY3" s="3553"/>
      <c r="OQZ3" s="3553"/>
      <c r="ORA3" s="3581"/>
      <c r="ORB3" s="3553"/>
      <c r="ORC3" s="3553"/>
      <c r="ORD3" s="3553"/>
      <c r="ORE3" s="3553"/>
      <c r="ORF3" s="3553"/>
      <c r="ORG3" s="3553"/>
      <c r="ORH3" s="3553"/>
      <c r="ORI3" s="3553"/>
      <c r="ORJ3" s="3553"/>
      <c r="ORK3" s="3553"/>
      <c r="ORL3" s="3553"/>
      <c r="ORM3" s="3553"/>
      <c r="ORN3" s="3553"/>
      <c r="ORO3" s="3553"/>
      <c r="ORP3" s="3553"/>
      <c r="ORQ3" s="3553"/>
      <c r="ORR3" s="3581"/>
      <c r="ORS3" s="3553"/>
      <c r="ORT3" s="3553"/>
      <c r="ORU3" s="3553"/>
      <c r="ORV3" s="3553"/>
      <c r="ORW3" s="3553"/>
      <c r="ORX3" s="3553"/>
      <c r="ORY3" s="3553"/>
      <c r="ORZ3" s="3553"/>
      <c r="OSA3" s="3553"/>
      <c r="OSB3" s="3553"/>
      <c r="OSC3" s="3553"/>
      <c r="OSD3" s="3553"/>
      <c r="OSE3" s="3553"/>
      <c r="OSF3" s="3553"/>
      <c r="OSG3" s="3553"/>
      <c r="OSH3" s="3553"/>
      <c r="OSI3" s="3581"/>
      <c r="OSJ3" s="3553"/>
      <c r="OSK3" s="3553"/>
      <c r="OSL3" s="3553"/>
      <c r="OSM3" s="3553"/>
      <c r="OSN3" s="3553"/>
      <c r="OSO3" s="3553"/>
      <c r="OSP3" s="3553"/>
      <c r="OSQ3" s="3553"/>
      <c r="OSR3" s="3553"/>
      <c r="OSS3" s="3553"/>
      <c r="OST3" s="3553"/>
      <c r="OSU3" s="3553"/>
      <c r="OSV3" s="3553"/>
      <c r="OSW3" s="3553"/>
      <c r="OSX3" s="3553"/>
      <c r="OSY3" s="3553"/>
      <c r="OSZ3" s="3581"/>
      <c r="OTA3" s="3553"/>
      <c r="OTB3" s="3553"/>
      <c r="OTC3" s="3553"/>
      <c r="OTD3" s="3553"/>
      <c r="OTE3" s="3553"/>
      <c r="OTF3" s="3553"/>
      <c r="OTG3" s="3553"/>
      <c r="OTH3" s="3553"/>
      <c r="OTI3" s="3553"/>
      <c r="OTJ3" s="3553"/>
      <c r="OTK3" s="3553"/>
      <c r="OTL3" s="3553"/>
      <c r="OTM3" s="3553"/>
      <c r="OTN3" s="3553"/>
      <c r="OTO3" s="3553"/>
      <c r="OTP3" s="3553"/>
      <c r="OTQ3" s="3581"/>
      <c r="OTR3" s="3553"/>
      <c r="OTS3" s="3553"/>
      <c r="OTT3" s="3553"/>
      <c r="OTU3" s="3553"/>
      <c r="OTV3" s="3553"/>
      <c r="OTW3" s="3553"/>
      <c r="OTX3" s="3553"/>
      <c r="OTY3" s="3553"/>
      <c r="OTZ3" s="3553"/>
      <c r="OUA3" s="3553"/>
      <c r="OUB3" s="3553"/>
      <c r="OUC3" s="3553"/>
      <c r="OUD3" s="3553"/>
      <c r="OUE3" s="3553"/>
      <c r="OUF3" s="3553"/>
      <c r="OUG3" s="3553"/>
      <c r="OUH3" s="3581"/>
      <c r="OUI3" s="3553"/>
      <c r="OUJ3" s="3553"/>
      <c r="OUK3" s="3553"/>
      <c r="OUL3" s="3553"/>
      <c r="OUM3" s="3553"/>
      <c r="OUN3" s="3553"/>
      <c r="OUO3" s="3553"/>
      <c r="OUP3" s="3553"/>
      <c r="OUQ3" s="3553"/>
      <c r="OUR3" s="3553"/>
      <c r="OUS3" s="3553"/>
      <c r="OUT3" s="3553"/>
      <c r="OUU3" s="3553"/>
      <c r="OUV3" s="3553"/>
      <c r="OUW3" s="3553"/>
      <c r="OUX3" s="3553"/>
      <c r="OUY3" s="3581"/>
      <c r="OUZ3" s="3553"/>
      <c r="OVA3" s="3553"/>
      <c r="OVB3" s="3553"/>
      <c r="OVC3" s="3553"/>
      <c r="OVD3" s="3553"/>
      <c r="OVE3" s="3553"/>
      <c r="OVF3" s="3553"/>
      <c r="OVG3" s="3553"/>
      <c r="OVH3" s="3553"/>
      <c r="OVI3" s="3553"/>
      <c r="OVJ3" s="3553"/>
      <c r="OVK3" s="3553"/>
      <c r="OVL3" s="3553"/>
      <c r="OVM3" s="3553"/>
      <c r="OVN3" s="3553"/>
      <c r="OVO3" s="3553"/>
      <c r="OVP3" s="3581"/>
      <c r="OVQ3" s="3553"/>
      <c r="OVR3" s="3553"/>
      <c r="OVS3" s="3553"/>
      <c r="OVT3" s="3553"/>
      <c r="OVU3" s="3553"/>
      <c r="OVV3" s="3553"/>
      <c r="OVW3" s="3553"/>
      <c r="OVX3" s="3553"/>
      <c r="OVY3" s="3553"/>
      <c r="OVZ3" s="3553"/>
      <c r="OWA3" s="3553"/>
      <c r="OWB3" s="3553"/>
      <c r="OWC3" s="3553"/>
      <c r="OWD3" s="3553"/>
      <c r="OWE3" s="3553"/>
      <c r="OWF3" s="3553"/>
      <c r="OWG3" s="3581"/>
      <c r="OWH3" s="3553"/>
      <c r="OWI3" s="3553"/>
      <c r="OWJ3" s="3553"/>
      <c r="OWK3" s="3553"/>
      <c r="OWL3" s="3553"/>
      <c r="OWM3" s="3553"/>
      <c r="OWN3" s="3553"/>
      <c r="OWO3" s="3553"/>
      <c r="OWP3" s="3553"/>
      <c r="OWQ3" s="3553"/>
      <c r="OWR3" s="3553"/>
      <c r="OWS3" s="3553"/>
      <c r="OWT3" s="3553"/>
      <c r="OWU3" s="3553"/>
      <c r="OWV3" s="3553"/>
      <c r="OWW3" s="3553"/>
      <c r="OWX3" s="3581"/>
      <c r="OWY3" s="3553"/>
      <c r="OWZ3" s="3553"/>
      <c r="OXA3" s="3553"/>
      <c r="OXB3" s="3553"/>
      <c r="OXC3" s="3553"/>
      <c r="OXD3" s="3553"/>
      <c r="OXE3" s="3553"/>
      <c r="OXF3" s="3553"/>
      <c r="OXG3" s="3553"/>
      <c r="OXH3" s="3553"/>
      <c r="OXI3" s="3553"/>
      <c r="OXJ3" s="3553"/>
      <c r="OXK3" s="3553"/>
      <c r="OXL3" s="3553"/>
      <c r="OXM3" s="3553"/>
      <c r="OXN3" s="3553"/>
      <c r="OXO3" s="3581"/>
      <c r="OXP3" s="3553"/>
      <c r="OXQ3" s="3553"/>
      <c r="OXR3" s="3553"/>
      <c r="OXS3" s="3553"/>
      <c r="OXT3" s="3553"/>
      <c r="OXU3" s="3553"/>
      <c r="OXV3" s="3553"/>
      <c r="OXW3" s="3553"/>
      <c r="OXX3" s="3553"/>
      <c r="OXY3" s="3553"/>
      <c r="OXZ3" s="3553"/>
      <c r="OYA3" s="3553"/>
      <c r="OYB3" s="3553"/>
      <c r="OYC3" s="3553"/>
      <c r="OYD3" s="3553"/>
      <c r="OYE3" s="3553"/>
      <c r="OYF3" s="3581"/>
      <c r="OYG3" s="3553"/>
      <c r="OYH3" s="3553"/>
      <c r="OYI3" s="3553"/>
      <c r="OYJ3" s="3553"/>
      <c r="OYK3" s="3553"/>
      <c r="OYL3" s="3553"/>
      <c r="OYM3" s="3553"/>
      <c r="OYN3" s="3553"/>
      <c r="OYO3" s="3553"/>
      <c r="OYP3" s="3553"/>
      <c r="OYQ3" s="3553"/>
      <c r="OYR3" s="3553"/>
      <c r="OYS3" s="3553"/>
      <c r="OYT3" s="3553"/>
      <c r="OYU3" s="3553"/>
      <c r="OYV3" s="3553"/>
      <c r="OYW3" s="3581"/>
      <c r="OYX3" s="3553"/>
      <c r="OYY3" s="3553"/>
      <c r="OYZ3" s="3553"/>
      <c r="OZA3" s="3553"/>
      <c r="OZB3" s="3553"/>
      <c r="OZC3" s="3553"/>
      <c r="OZD3" s="3553"/>
      <c r="OZE3" s="3553"/>
      <c r="OZF3" s="3553"/>
      <c r="OZG3" s="3553"/>
      <c r="OZH3" s="3553"/>
      <c r="OZI3" s="3553"/>
      <c r="OZJ3" s="3553"/>
      <c r="OZK3" s="3553"/>
      <c r="OZL3" s="3553"/>
      <c r="OZM3" s="3553"/>
      <c r="OZN3" s="3581"/>
      <c r="OZO3" s="3553"/>
      <c r="OZP3" s="3553"/>
      <c r="OZQ3" s="3553"/>
      <c r="OZR3" s="3553"/>
      <c r="OZS3" s="3553"/>
      <c r="OZT3" s="3553"/>
      <c r="OZU3" s="3553"/>
      <c r="OZV3" s="3553"/>
      <c r="OZW3" s="3553"/>
      <c r="OZX3" s="3553"/>
      <c r="OZY3" s="3553"/>
      <c r="OZZ3" s="3553"/>
      <c r="PAA3" s="3553"/>
      <c r="PAB3" s="3553"/>
      <c r="PAC3" s="3553"/>
      <c r="PAD3" s="3553"/>
      <c r="PAE3" s="3581"/>
      <c r="PAF3" s="3553"/>
      <c r="PAG3" s="3553"/>
      <c r="PAH3" s="3553"/>
      <c r="PAI3" s="3553"/>
      <c r="PAJ3" s="3553"/>
      <c r="PAK3" s="3553"/>
      <c r="PAL3" s="3553"/>
      <c r="PAM3" s="3553"/>
      <c r="PAN3" s="3553"/>
      <c r="PAO3" s="3553"/>
      <c r="PAP3" s="3553"/>
      <c r="PAQ3" s="3553"/>
      <c r="PAR3" s="3553"/>
      <c r="PAS3" s="3553"/>
      <c r="PAT3" s="3553"/>
      <c r="PAU3" s="3553"/>
      <c r="PAV3" s="3581"/>
      <c r="PAW3" s="3553"/>
      <c r="PAX3" s="3553"/>
      <c r="PAY3" s="3553"/>
      <c r="PAZ3" s="3553"/>
      <c r="PBA3" s="3553"/>
      <c r="PBB3" s="3553"/>
      <c r="PBC3" s="3553"/>
      <c r="PBD3" s="3553"/>
      <c r="PBE3" s="3553"/>
      <c r="PBF3" s="3553"/>
      <c r="PBG3" s="3553"/>
      <c r="PBH3" s="3553"/>
      <c r="PBI3" s="3553"/>
      <c r="PBJ3" s="3553"/>
      <c r="PBK3" s="3553"/>
      <c r="PBL3" s="3553"/>
      <c r="PBM3" s="3581"/>
      <c r="PBN3" s="3553"/>
      <c r="PBO3" s="3553"/>
      <c r="PBP3" s="3553"/>
      <c r="PBQ3" s="3553"/>
      <c r="PBR3" s="3553"/>
      <c r="PBS3" s="3553"/>
      <c r="PBT3" s="3553"/>
      <c r="PBU3" s="3553"/>
      <c r="PBV3" s="3553"/>
      <c r="PBW3" s="3553"/>
      <c r="PBX3" s="3553"/>
      <c r="PBY3" s="3553"/>
      <c r="PBZ3" s="3553"/>
      <c r="PCA3" s="3553"/>
      <c r="PCB3" s="3553"/>
      <c r="PCC3" s="3553"/>
      <c r="PCD3" s="3581"/>
      <c r="PCE3" s="3553"/>
      <c r="PCF3" s="3553"/>
      <c r="PCG3" s="3553"/>
      <c r="PCH3" s="3553"/>
      <c r="PCI3" s="3553"/>
      <c r="PCJ3" s="3553"/>
      <c r="PCK3" s="3553"/>
      <c r="PCL3" s="3553"/>
      <c r="PCM3" s="3553"/>
      <c r="PCN3" s="3553"/>
      <c r="PCO3" s="3553"/>
      <c r="PCP3" s="3553"/>
      <c r="PCQ3" s="3553"/>
      <c r="PCR3" s="3553"/>
      <c r="PCS3" s="3553"/>
      <c r="PCT3" s="3553"/>
      <c r="PCU3" s="3581"/>
      <c r="PCV3" s="3553"/>
      <c r="PCW3" s="3553"/>
      <c r="PCX3" s="3553"/>
      <c r="PCY3" s="3553"/>
      <c r="PCZ3" s="3553"/>
      <c r="PDA3" s="3553"/>
      <c r="PDB3" s="3553"/>
      <c r="PDC3" s="3553"/>
      <c r="PDD3" s="3553"/>
      <c r="PDE3" s="3553"/>
      <c r="PDF3" s="3553"/>
      <c r="PDG3" s="3553"/>
      <c r="PDH3" s="3553"/>
      <c r="PDI3" s="3553"/>
      <c r="PDJ3" s="3553"/>
      <c r="PDK3" s="3553"/>
      <c r="PDL3" s="3581"/>
      <c r="PDM3" s="3553"/>
      <c r="PDN3" s="3553"/>
      <c r="PDO3" s="3553"/>
      <c r="PDP3" s="3553"/>
      <c r="PDQ3" s="3553"/>
      <c r="PDR3" s="3553"/>
      <c r="PDS3" s="3553"/>
      <c r="PDT3" s="3553"/>
      <c r="PDU3" s="3553"/>
      <c r="PDV3" s="3553"/>
      <c r="PDW3" s="3553"/>
      <c r="PDX3" s="3553"/>
      <c r="PDY3" s="3553"/>
      <c r="PDZ3" s="3553"/>
      <c r="PEA3" s="3553"/>
      <c r="PEB3" s="3553"/>
      <c r="PEC3" s="3581"/>
      <c r="PED3" s="3553"/>
      <c r="PEE3" s="3553"/>
      <c r="PEF3" s="3553"/>
      <c r="PEG3" s="3553"/>
      <c r="PEH3" s="3553"/>
      <c r="PEI3" s="3553"/>
      <c r="PEJ3" s="3553"/>
      <c r="PEK3" s="3553"/>
      <c r="PEL3" s="3553"/>
      <c r="PEM3" s="3553"/>
      <c r="PEN3" s="3553"/>
      <c r="PEO3" s="3553"/>
      <c r="PEP3" s="3553"/>
      <c r="PEQ3" s="3553"/>
      <c r="PER3" s="3553"/>
      <c r="PES3" s="3553"/>
      <c r="PET3" s="3581"/>
      <c r="PEU3" s="3553"/>
      <c r="PEV3" s="3553"/>
      <c r="PEW3" s="3553"/>
      <c r="PEX3" s="3553"/>
      <c r="PEY3" s="3553"/>
      <c r="PEZ3" s="3553"/>
      <c r="PFA3" s="3553"/>
      <c r="PFB3" s="3553"/>
      <c r="PFC3" s="3553"/>
      <c r="PFD3" s="3553"/>
      <c r="PFE3" s="3553"/>
      <c r="PFF3" s="3553"/>
      <c r="PFG3" s="3553"/>
      <c r="PFH3" s="3553"/>
      <c r="PFI3" s="3553"/>
      <c r="PFJ3" s="3553"/>
      <c r="PFK3" s="3581"/>
      <c r="PFL3" s="3553"/>
      <c r="PFM3" s="3553"/>
      <c r="PFN3" s="3553"/>
      <c r="PFO3" s="3553"/>
      <c r="PFP3" s="3553"/>
      <c r="PFQ3" s="3553"/>
      <c r="PFR3" s="3553"/>
      <c r="PFS3" s="3553"/>
      <c r="PFT3" s="3553"/>
      <c r="PFU3" s="3553"/>
      <c r="PFV3" s="3553"/>
      <c r="PFW3" s="3553"/>
      <c r="PFX3" s="3553"/>
      <c r="PFY3" s="3553"/>
      <c r="PFZ3" s="3553"/>
      <c r="PGA3" s="3553"/>
      <c r="PGB3" s="3581"/>
      <c r="PGC3" s="3553"/>
      <c r="PGD3" s="3553"/>
      <c r="PGE3" s="3553"/>
      <c r="PGF3" s="3553"/>
      <c r="PGG3" s="3553"/>
      <c r="PGH3" s="3553"/>
      <c r="PGI3" s="3553"/>
      <c r="PGJ3" s="3553"/>
      <c r="PGK3" s="3553"/>
      <c r="PGL3" s="3553"/>
      <c r="PGM3" s="3553"/>
      <c r="PGN3" s="3553"/>
      <c r="PGO3" s="3553"/>
      <c r="PGP3" s="3553"/>
      <c r="PGQ3" s="3553"/>
      <c r="PGR3" s="3553"/>
      <c r="PGS3" s="3581"/>
      <c r="PGT3" s="3553"/>
      <c r="PGU3" s="3553"/>
      <c r="PGV3" s="3553"/>
      <c r="PGW3" s="3553"/>
      <c r="PGX3" s="3553"/>
      <c r="PGY3" s="3553"/>
      <c r="PGZ3" s="3553"/>
      <c r="PHA3" s="3553"/>
      <c r="PHB3" s="3553"/>
      <c r="PHC3" s="3553"/>
      <c r="PHD3" s="3553"/>
      <c r="PHE3" s="3553"/>
      <c r="PHF3" s="3553"/>
      <c r="PHG3" s="3553"/>
      <c r="PHH3" s="3553"/>
      <c r="PHI3" s="3553"/>
      <c r="PHJ3" s="3581"/>
      <c r="PHK3" s="3553"/>
      <c r="PHL3" s="3553"/>
      <c r="PHM3" s="3553"/>
      <c r="PHN3" s="3553"/>
      <c r="PHO3" s="3553"/>
      <c r="PHP3" s="3553"/>
      <c r="PHQ3" s="3553"/>
      <c r="PHR3" s="3553"/>
      <c r="PHS3" s="3553"/>
      <c r="PHT3" s="3553"/>
      <c r="PHU3" s="3553"/>
      <c r="PHV3" s="3553"/>
      <c r="PHW3" s="3553"/>
      <c r="PHX3" s="3553"/>
      <c r="PHY3" s="3553"/>
      <c r="PHZ3" s="3553"/>
      <c r="PIA3" s="3581"/>
      <c r="PIB3" s="3553"/>
      <c r="PIC3" s="3553"/>
      <c r="PID3" s="3553"/>
      <c r="PIE3" s="3553"/>
      <c r="PIF3" s="3553"/>
      <c r="PIG3" s="3553"/>
      <c r="PIH3" s="3553"/>
      <c r="PII3" s="3553"/>
      <c r="PIJ3" s="3553"/>
      <c r="PIK3" s="3553"/>
      <c r="PIL3" s="3553"/>
      <c r="PIM3" s="3553"/>
      <c r="PIN3" s="3553"/>
      <c r="PIO3" s="3553"/>
      <c r="PIP3" s="3553"/>
      <c r="PIQ3" s="3553"/>
      <c r="PIR3" s="3581"/>
      <c r="PIS3" s="3553"/>
      <c r="PIT3" s="3553"/>
      <c r="PIU3" s="3553"/>
      <c r="PIV3" s="3553"/>
      <c r="PIW3" s="3553"/>
      <c r="PIX3" s="3553"/>
      <c r="PIY3" s="3553"/>
      <c r="PIZ3" s="3553"/>
      <c r="PJA3" s="3553"/>
      <c r="PJB3" s="3553"/>
      <c r="PJC3" s="3553"/>
      <c r="PJD3" s="3553"/>
      <c r="PJE3" s="3553"/>
      <c r="PJF3" s="3553"/>
      <c r="PJG3" s="3553"/>
      <c r="PJH3" s="3553"/>
      <c r="PJI3" s="3581"/>
      <c r="PJJ3" s="3553"/>
      <c r="PJK3" s="3553"/>
      <c r="PJL3" s="3553"/>
      <c r="PJM3" s="3553"/>
      <c r="PJN3" s="3553"/>
      <c r="PJO3" s="3553"/>
      <c r="PJP3" s="3553"/>
      <c r="PJQ3" s="3553"/>
      <c r="PJR3" s="3553"/>
      <c r="PJS3" s="3553"/>
      <c r="PJT3" s="3553"/>
      <c r="PJU3" s="3553"/>
      <c r="PJV3" s="3553"/>
      <c r="PJW3" s="3553"/>
      <c r="PJX3" s="3553"/>
      <c r="PJY3" s="3553"/>
      <c r="PJZ3" s="3581"/>
      <c r="PKA3" s="3553"/>
      <c r="PKB3" s="3553"/>
      <c r="PKC3" s="3553"/>
      <c r="PKD3" s="3553"/>
      <c r="PKE3" s="3553"/>
      <c r="PKF3" s="3553"/>
      <c r="PKG3" s="3553"/>
      <c r="PKH3" s="3553"/>
      <c r="PKI3" s="3553"/>
      <c r="PKJ3" s="3553"/>
      <c r="PKK3" s="3553"/>
      <c r="PKL3" s="3553"/>
      <c r="PKM3" s="3553"/>
      <c r="PKN3" s="3553"/>
      <c r="PKO3" s="3553"/>
      <c r="PKP3" s="3553"/>
      <c r="PKQ3" s="3581"/>
      <c r="PKR3" s="3553"/>
      <c r="PKS3" s="3553"/>
      <c r="PKT3" s="3553"/>
      <c r="PKU3" s="3553"/>
      <c r="PKV3" s="3553"/>
      <c r="PKW3" s="3553"/>
      <c r="PKX3" s="3553"/>
      <c r="PKY3" s="3553"/>
      <c r="PKZ3" s="3553"/>
      <c r="PLA3" s="3553"/>
      <c r="PLB3" s="3553"/>
      <c r="PLC3" s="3553"/>
      <c r="PLD3" s="3553"/>
      <c r="PLE3" s="3553"/>
      <c r="PLF3" s="3553"/>
      <c r="PLG3" s="3553"/>
      <c r="PLH3" s="3581"/>
      <c r="PLI3" s="3553"/>
      <c r="PLJ3" s="3553"/>
      <c r="PLK3" s="3553"/>
      <c r="PLL3" s="3553"/>
      <c r="PLM3" s="3553"/>
      <c r="PLN3" s="3553"/>
      <c r="PLO3" s="3553"/>
      <c r="PLP3" s="3553"/>
      <c r="PLQ3" s="3553"/>
      <c r="PLR3" s="3553"/>
      <c r="PLS3" s="3553"/>
      <c r="PLT3" s="3553"/>
      <c r="PLU3" s="3553"/>
      <c r="PLV3" s="3553"/>
      <c r="PLW3" s="3553"/>
      <c r="PLX3" s="3553"/>
      <c r="PLY3" s="3581"/>
      <c r="PLZ3" s="3553"/>
      <c r="PMA3" s="3553"/>
      <c r="PMB3" s="3553"/>
      <c r="PMC3" s="3553"/>
      <c r="PMD3" s="3553"/>
      <c r="PME3" s="3553"/>
      <c r="PMF3" s="3553"/>
      <c r="PMG3" s="3553"/>
      <c r="PMH3" s="3553"/>
      <c r="PMI3" s="3553"/>
      <c r="PMJ3" s="3553"/>
      <c r="PMK3" s="3553"/>
      <c r="PML3" s="3553"/>
      <c r="PMM3" s="3553"/>
      <c r="PMN3" s="3553"/>
      <c r="PMO3" s="3553"/>
      <c r="PMP3" s="3581"/>
      <c r="PMQ3" s="3553"/>
      <c r="PMR3" s="3553"/>
      <c r="PMS3" s="3553"/>
      <c r="PMT3" s="3553"/>
      <c r="PMU3" s="3553"/>
      <c r="PMV3" s="3553"/>
      <c r="PMW3" s="3553"/>
      <c r="PMX3" s="3553"/>
      <c r="PMY3" s="3553"/>
      <c r="PMZ3" s="3553"/>
      <c r="PNA3" s="3553"/>
      <c r="PNB3" s="3553"/>
      <c r="PNC3" s="3553"/>
      <c r="PND3" s="3553"/>
      <c r="PNE3" s="3553"/>
      <c r="PNF3" s="3553"/>
      <c r="PNG3" s="3581"/>
      <c r="PNH3" s="3553"/>
      <c r="PNI3" s="3553"/>
      <c r="PNJ3" s="3553"/>
      <c r="PNK3" s="3553"/>
      <c r="PNL3" s="3553"/>
      <c r="PNM3" s="3553"/>
      <c r="PNN3" s="3553"/>
      <c r="PNO3" s="3553"/>
      <c r="PNP3" s="3553"/>
      <c r="PNQ3" s="3553"/>
      <c r="PNR3" s="3553"/>
      <c r="PNS3" s="3553"/>
      <c r="PNT3" s="3553"/>
      <c r="PNU3" s="3553"/>
      <c r="PNV3" s="3553"/>
      <c r="PNW3" s="3553"/>
      <c r="PNX3" s="3581"/>
      <c r="PNY3" s="3553"/>
      <c r="PNZ3" s="3553"/>
      <c r="POA3" s="3553"/>
      <c r="POB3" s="3553"/>
      <c r="POC3" s="3553"/>
      <c r="POD3" s="3553"/>
      <c r="POE3" s="3553"/>
      <c r="POF3" s="3553"/>
      <c r="POG3" s="3553"/>
      <c r="POH3" s="3553"/>
      <c r="POI3" s="3553"/>
      <c r="POJ3" s="3553"/>
      <c r="POK3" s="3553"/>
      <c r="POL3" s="3553"/>
      <c r="POM3" s="3553"/>
      <c r="PON3" s="3553"/>
      <c r="POO3" s="3581"/>
      <c r="POP3" s="3553"/>
      <c r="POQ3" s="3553"/>
      <c r="POR3" s="3553"/>
      <c r="POS3" s="3553"/>
      <c r="POT3" s="3553"/>
      <c r="POU3" s="3553"/>
      <c r="POV3" s="3553"/>
      <c r="POW3" s="3553"/>
      <c r="POX3" s="3553"/>
      <c r="POY3" s="3553"/>
      <c r="POZ3" s="3553"/>
      <c r="PPA3" s="3553"/>
      <c r="PPB3" s="3553"/>
      <c r="PPC3" s="3553"/>
      <c r="PPD3" s="3553"/>
      <c r="PPE3" s="3553"/>
      <c r="PPF3" s="3581"/>
      <c r="PPG3" s="3553"/>
      <c r="PPH3" s="3553"/>
      <c r="PPI3" s="3553"/>
      <c r="PPJ3" s="3553"/>
      <c r="PPK3" s="3553"/>
      <c r="PPL3" s="3553"/>
      <c r="PPM3" s="3553"/>
      <c r="PPN3" s="3553"/>
      <c r="PPO3" s="3553"/>
      <c r="PPP3" s="3553"/>
      <c r="PPQ3" s="3553"/>
      <c r="PPR3" s="3553"/>
      <c r="PPS3" s="3553"/>
      <c r="PPT3" s="3553"/>
      <c r="PPU3" s="3553"/>
      <c r="PPV3" s="3553"/>
      <c r="PPW3" s="3581"/>
      <c r="PPX3" s="3553"/>
      <c r="PPY3" s="3553"/>
      <c r="PPZ3" s="3553"/>
      <c r="PQA3" s="3553"/>
      <c r="PQB3" s="3553"/>
      <c r="PQC3" s="3553"/>
      <c r="PQD3" s="3553"/>
      <c r="PQE3" s="3553"/>
      <c r="PQF3" s="3553"/>
      <c r="PQG3" s="3553"/>
      <c r="PQH3" s="3553"/>
      <c r="PQI3" s="3553"/>
      <c r="PQJ3" s="3553"/>
      <c r="PQK3" s="3553"/>
      <c r="PQL3" s="3553"/>
      <c r="PQM3" s="3553"/>
      <c r="PQN3" s="3581"/>
      <c r="PQO3" s="3553"/>
      <c r="PQP3" s="3553"/>
      <c r="PQQ3" s="3553"/>
      <c r="PQR3" s="3553"/>
      <c r="PQS3" s="3553"/>
      <c r="PQT3" s="3553"/>
      <c r="PQU3" s="3553"/>
      <c r="PQV3" s="3553"/>
      <c r="PQW3" s="3553"/>
      <c r="PQX3" s="3553"/>
      <c r="PQY3" s="3553"/>
      <c r="PQZ3" s="3553"/>
      <c r="PRA3" s="3553"/>
      <c r="PRB3" s="3553"/>
      <c r="PRC3" s="3553"/>
      <c r="PRD3" s="3553"/>
      <c r="PRE3" s="3581"/>
      <c r="PRF3" s="3553"/>
      <c r="PRG3" s="3553"/>
      <c r="PRH3" s="3553"/>
      <c r="PRI3" s="3553"/>
      <c r="PRJ3" s="3553"/>
      <c r="PRK3" s="3553"/>
      <c r="PRL3" s="3553"/>
      <c r="PRM3" s="3553"/>
      <c r="PRN3" s="3553"/>
      <c r="PRO3" s="3553"/>
      <c r="PRP3" s="3553"/>
      <c r="PRQ3" s="3553"/>
      <c r="PRR3" s="3553"/>
      <c r="PRS3" s="3553"/>
      <c r="PRT3" s="3553"/>
      <c r="PRU3" s="3553"/>
      <c r="PRV3" s="3581"/>
      <c r="PRW3" s="3553"/>
      <c r="PRX3" s="3553"/>
      <c r="PRY3" s="3553"/>
      <c r="PRZ3" s="3553"/>
      <c r="PSA3" s="3553"/>
      <c r="PSB3" s="3553"/>
      <c r="PSC3" s="3553"/>
      <c r="PSD3" s="3553"/>
      <c r="PSE3" s="3553"/>
      <c r="PSF3" s="3553"/>
      <c r="PSG3" s="3553"/>
      <c r="PSH3" s="3553"/>
      <c r="PSI3" s="3553"/>
      <c r="PSJ3" s="3553"/>
      <c r="PSK3" s="3553"/>
      <c r="PSL3" s="3553"/>
      <c r="PSM3" s="3581"/>
      <c r="PSN3" s="3553"/>
      <c r="PSO3" s="3553"/>
      <c r="PSP3" s="3553"/>
      <c r="PSQ3" s="3553"/>
      <c r="PSR3" s="3553"/>
      <c r="PSS3" s="3553"/>
      <c r="PST3" s="3553"/>
      <c r="PSU3" s="3553"/>
      <c r="PSV3" s="3553"/>
      <c r="PSW3" s="3553"/>
      <c r="PSX3" s="3553"/>
      <c r="PSY3" s="3553"/>
      <c r="PSZ3" s="3553"/>
      <c r="PTA3" s="3553"/>
      <c r="PTB3" s="3553"/>
      <c r="PTC3" s="3553"/>
      <c r="PTD3" s="3581"/>
      <c r="PTE3" s="3553"/>
      <c r="PTF3" s="3553"/>
      <c r="PTG3" s="3553"/>
      <c r="PTH3" s="3553"/>
      <c r="PTI3" s="3553"/>
      <c r="PTJ3" s="3553"/>
      <c r="PTK3" s="3553"/>
      <c r="PTL3" s="3553"/>
      <c r="PTM3" s="3553"/>
      <c r="PTN3" s="3553"/>
      <c r="PTO3" s="3553"/>
      <c r="PTP3" s="3553"/>
      <c r="PTQ3" s="3553"/>
      <c r="PTR3" s="3553"/>
      <c r="PTS3" s="3553"/>
      <c r="PTT3" s="3553"/>
      <c r="PTU3" s="3581"/>
      <c r="PTV3" s="3553"/>
      <c r="PTW3" s="3553"/>
      <c r="PTX3" s="3553"/>
      <c r="PTY3" s="3553"/>
      <c r="PTZ3" s="3553"/>
      <c r="PUA3" s="3553"/>
      <c r="PUB3" s="3553"/>
      <c r="PUC3" s="3553"/>
      <c r="PUD3" s="3553"/>
      <c r="PUE3" s="3553"/>
      <c r="PUF3" s="3553"/>
      <c r="PUG3" s="3553"/>
      <c r="PUH3" s="3553"/>
      <c r="PUI3" s="3553"/>
      <c r="PUJ3" s="3553"/>
      <c r="PUK3" s="3553"/>
      <c r="PUL3" s="3581"/>
      <c r="PUM3" s="3553"/>
      <c r="PUN3" s="3553"/>
      <c r="PUO3" s="3553"/>
      <c r="PUP3" s="3553"/>
      <c r="PUQ3" s="3553"/>
      <c r="PUR3" s="3553"/>
      <c r="PUS3" s="3553"/>
      <c r="PUT3" s="3553"/>
      <c r="PUU3" s="3553"/>
      <c r="PUV3" s="3553"/>
      <c r="PUW3" s="3553"/>
      <c r="PUX3" s="3553"/>
      <c r="PUY3" s="3553"/>
      <c r="PUZ3" s="3553"/>
      <c r="PVA3" s="3553"/>
      <c r="PVB3" s="3553"/>
      <c r="PVC3" s="3581"/>
      <c r="PVD3" s="3553"/>
      <c r="PVE3" s="3553"/>
      <c r="PVF3" s="3553"/>
      <c r="PVG3" s="3553"/>
      <c r="PVH3" s="3553"/>
      <c r="PVI3" s="3553"/>
      <c r="PVJ3" s="3553"/>
      <c r="PVK3" s="3553"/>
      <c r="PVL3" s="3553"/>
      <c r="PVM3" s="3553"/>
      <c r="PVN3" s="3553"/>
      <c r="PVO3" s="3553"/>
      <c r="PVP3" s="3553"/>
      <c r="PVQ3" s="3553"/>
      <c r="PVR3" s="3553"/>
      <c r="PVS3" s="3553"/>
      <c r="PVT3" s="3581"/>
      <c r="PVU3" s="3553"/>
      <c r="PVV3" s="3553"/>
      <c r="PVW3" s="3553"/>
      <c r="PVX3" s="3553"/>
      <c r="PVY3" s="3553"/>
      <c r="PVZ3" s="3553"/>
      <c r="PWA3" s="3553"/>
      <c r="PWB3" s="3553"/>
      <c r="PWC3" s="3553"/>
      <c r="PWD3" s="3553"/>
      <c r="PWE3" s="3553"/>
      <c r="PWF3" s="3553"/>
      <c r="PWG3" s="3553"/>
      <c r="PWH3" s="3553"/>
      <c r="PWI3" s="3553"/>
      <c r="PWJ3" s="3553"/>
      <c r="PWK3" s="3581"/>
      <c r="PWL3" s="3553"/>
      <c r="PWM3" s="3553"/>
      <c r="PWN3" s="3553"/>
      <c r="PWO3" s="3553"/>
      <c r="PWP3" s="3553"/>
      <c r="PWQ3" s="3553"/>
      <c r="PWR3" s="3553"/>
      <c r="PWS3" s="3553"/>
      <c r="PWT3" s="3553"/>
      <c r="PWU3" s="3553"/>
      <c r="PWV3" s="3553"/>
      <c r="PWW3" s="3553"/>
      <c r="PWX3" s="3553"/>
      <c r="PWY3" s="3553"/>
      <c r="PWZ3" s="3553"/>
      <c r="PXA3" s="3553"/>
      <c r="PXB3" s="3581"/>
      <c r="PXC3" s="3553"/>
      <c r="PXD3" s="3553"/>
      <c r="PXE3" s="3553"/>
      <c r="PXF3" s="3553"/>
      <c r="PXG3" s="3553"/>
      <c r="PXH3" s="3553"/>
      <c r="PXI3" s="3553"/>
      <c r="PXJ3" s="3553"/>
      <c r="PXK3" s="3553"/>
      <c r="PXL3" s="3553"/>
      <c r="PXM3" s="3553"/>
      <c r="PXN3" s="3553"/>
      <c r="PXO3" s="3553"/>
      <c r="PXP3" s="3553"/>
      <c r="PXQ3" s="3553"/>
      <c r="PXR3" s="3553"/>
      <c r="PXS3" s="3581"/>
      <c r="PXT3" s="3553"/>
      <c r="PXU3" s="3553"/>
      <c r="PXV3" s="3553"/>
      <c r="PXW3" s="3553"/>
      <c r="PXX3" s="3553"/>
      <c r="PXY3" s="3553"/>
      <c r="PXZ3" s="3553"/>
      <c r="PYA3" s="3553"/>
      <c r="PYB3" s="3553"/>
      <c r="PYC3" s="3553"/>
      <c r="PYD3" s="3553"/>
      <c r="PYE3" s="3553"/>
      <c r="PYF3" s="3553"/>
      <c r="PYG3" s="3553"/>
      <c r="PYH3" s="3553"/>
      <c r="PYI3" s="3553"/>
      <c r="PYJ3" s="3581"/>
      <c r="PYK3" s="3553"/>
      <c r="PYL3" s="3553"/>
      <c r="PYM3" s="3553"/>
      <c r="PYN3" s="3553"/>
      <c r="PYO3" s="3553"/>
      <c r="PYP3" s="3553"/>
      <c r="PYQ3" s="3553"/>
      <c r="PYR3" s="3553"/>
      <c r="PYS3" s="3553"/>
      <c r="PYT3" s="3553"/>
      <c r="PYU3" s="3553"/>
      <c r="PYV3" s="3553"/>
      <c r="PYW3" s="3553"/>
      <c r="PYX3" s="3553"/>
      <c r="PYY3" s="3553"/>
      <c r="PYZ3" s="3553"/>
      <c r="PZA3" s="3581"/>
      <c r="PZB3" s="3553"/>
      <c r="PZC3" s="3553"/>
      <c r="PZD3" s="3553"/>
      <c r="PZE3" s="3553"/>
      <c r="PZF3" s="3553"/>
      <c r="PZG3" s="3553"/>
      <c r="PZH3" s="3553"/>
      <c r="PZI3" s="3553"/>
      <c r="PZJ3" s="3553"/>
      <c r="PZK3" s="3553"/>
      <c r="PZL3" s="3553"/>
      <c r="PZM3" s="3553"/>
      <c r="PZN3" s="3553"/>
      <c r="PZO3" s="3553"/>
      <c r="PZP3" s="3553"/>
      <c r="PZQ3" s="3553"/>
      <c r="PZR3" s="3581"/>
      <c r="PZS3" s="3553"/>
      <c r="PZT3" s="3553"/>
      <c r="PZU3" s="3553"/>
      <c r="PZV3" s="3553"/>
      <c r="PZW3" s="3553"/>
      <c r="PZX3" s="3553"/>
      <c r="PZY3" s="3553"/>
      <c r="PZZ3" s="3553"/>
      <c r="QAA3" s="3553"/>
      <c r="QAB3" s="3553"/>
      <c r="QAC3" s="3553"/>
      <c r="QAD3" s="3553"/>
      <c r="QAE3" s="3553"/>
      <c r="QAF3" s="3553"/>
      <c r="QAG3" s="3553"/>
      <c r="QAH3" s="3553"/>
      <c r="QAI3" s="3581"/>
      <c r="QAJ3" s="3553"/>
      <c r="QAK3" s="3553"/>
      <c r="QAL3" s="3553"/>
      <c r="QAM3" s="3553"/>
      <c r="QAN3" s="3553"/>
      <c r="QAO3" s="3553"/>
      <c r="QAP3" s="3553"/>
      <c r="QAQ3" s="3553"/>
      <c r="QAR3" s="3553"/>
      <c r="QAS3" s="3553"/>
      <c r="QAT3" s="3553"/>
      <c r="QAU3" s="3553"/>
      <c r="QAV3" s="3553"/>
      <c r="QAW3" s="3553"/>
      <c r="QAX3" s="3553"/>
      <c r="QAY3" s="3553"/>
      <c r="QAZ3" s="3581"/>
      <c r="QBA3" s="3553"/>
      <c r="QBB3" s="3553"/>
      <c r="QBC3" s="3553"/>
      <c r="QBD3" s="3553"/>
      <c r="QBE3" s="3553"/>
      <c r="QBF3" s="3553"/>
      <c r="QBG3" s="3553"/>
      <c r="QBH3" s="3553"/>
      <c r="QBI3" s="3553"/>
      <c r="QBJ3" s="3553"/>
      <c r="QBK3" s="3553"/>
      <c r="QBL3" s="3553"/>
      <c r="QBM3" s="3553"/>
      <c r="QBN3" s="3553"/>
      <c r="QBO3" s="3553"/>
      <c r="QBP3" s="3553"/>
      <c r="QBQ3" s="3581"/>
      <c r="QBR3" s="3553"/>
      <c r="QBS3" s="3553"/>
      <c r="QBT3" s="3553"/>
      <c r="QBU3" s="3553"/>
      <c r="QBV3" s="3553"/>
      <c r="QBW3" s="3553"/>
      <c r="QBX3" s="3553"/>
      <c r="QBY3" s="3553"/>
      <c r="QBZ3" s="3553"/>
      <c r="QCA3" s="3553"/>
      <c r="QCB3" s="3553"/>
      <c r="QCC3" s="3553"/>
      <c r="QCD3" s="3553"/>
      <c r="QCE3" s="3553"/>
      <c r="QCF3" s="3553"/>
      <c r="QCG3" s="3553"/>
      <c r="QCH3" s="3581"/>
      <c r="QCI3" s="3553"/>
      <c r="QCJ3" s="3553"/>
      <c r="QCK3" s="3553"/>
      <c r="QCL3" s="3553"/>
      <c r="QCM3" s="3553"/>
      <c r="QCN3" s="3553"/>
      <c r="QCO3" s="3553"/>
      <c r="QCP3" s="3553"/>
      <c r="QCQ3" s="3553"/>
      <c r="QCR3" s="3553"/>
      <c r="QCS3" s="3553"/>
      <c r="QCT3" s="3553"/>
      <c r="QCU3" s="3553"/>
      <c r="QCV3" s="3553"/>
      <c r="QCW3" s="3553"/>
      <c r="QCX3" s="3553"/>
      <c r="QCY3" s="3581"/>
      <c r="QCZ3" s="3553"/>
      <c r="QDA3" s="3553"/>
      <c r="QDB3" s="3553"/>
      <c r="QDC3" s="3553"/>
      <c r="QDD3" s="3553"/>
      <c r="QDE3" s="3553"/>
      <c r="QDF3" s="3553"/>
      <c r="QDG3" s="3553"/>
      <c r="QDH3" s="3553"/>
      <c r="QDI3" s="3553"/>
      <c r="QDJ3" s="3553"/>
      <c r="QDK3" s="3553"/>
      <c r="QDL3" s="3553"/>
      <c r="QDM3" s="3553"/>
      <c r="QDN3" s="3553"/>
      <c r="QDO3" s="3553"/>
      <c r="QDP3" s="3581"/>
      <c r="QDQ3" s="3553"/>
      <c r="QDR3" s="3553"/>
      <c r="QDS3" s="3553"/>
      <c r="QDT3" s="3553"/>
      <c r="QDU3" s="3553"/>
      <c r="QDV3" s="3553"/>
      <c r="QDW3" s="3553"/>
      <c r="QDX3" s="3553"/>
      <c r="QDY3" s="3553"/>
      <c r="QDZ3" s="3553"/>
      <c r="QEA3" s="3553"/>
      <c r="QEB3" s="3553"/>
      <c r="QEC3" s="3553"/>
      <c r="QED3" s="3553"/>
      <c r="QEE3" s="3553"/>
      <c r="QEF3" s="3553"/>
      <c r="QEG3" s="3581"/>
      <c r="QEH3" s="3553"/>
      <c r="QEI3" s="3553"/>
      <c r="QEJ3" s="3553"/>
      <c r="QEK3" s="3553"/>
      <c r="QEL3" s="3553"/>
      <c r="QEM3" s="3553"/>
      <c r="QEN3" s="3553"/>
      <c r="QEO3" s="3553"/>
      <c r="QEP3" s="3553"/>
      <c r="QEQ3" s="3553"/>
      <c r="QER3" s="3553"/>
      <c r="QES3" s="3553"/>
      <c r="QET3" s="3553"/>
      <c r="QEU3" s="3553"/>
      <c r="QEV3" s="3553"/>
      <c r="QEW3" s="3553"/>
      <c r="QEX3" s="3581"/>
      <c r="QEY3" s="3553"/>
      <c r="QEZ3" s="3553"/>
      <c r="QFA3" s="3553"/>
      <c r="QFB3" s="3553"/>
      <c r="QFC3" s="3553"/>
      <c r="QFD3" s="3553"/>
      <c r="QFE3" s="3553"/>
      <c r="QFF3" s="3553"/>
      <c r="QFG3" s="3553"/>
      <c r="QFH3" s="3553"/>
      <c r="QFI3" s="3553"/>
      <c r="QFJ3" s="3553"/>
      <c r="QFK3" s="3553"/>
      <c r="QFL3" s="3553"/>
      <c r="QFM3" s="3553"/>
      <c r="QFN3" s="3553"/>
      <c r="QFO3" s="3581"/>
      <c r="QFP3" s="3553"/>
      <c r="QFQ3" s="3553"/>
      <c r="QFR3" s="3553"/>
      <c r="QFS3" s="3553"/>
      <c r="QFT3" s="3553"/>
      <c r="QFU3" s="3553"/>
      <c r="QFV3" s="3553"/>
      <c r="QFW3" s="3553"/>
      <c r="QFX3" s="3553"/>
      <c r="QFY3" s="3553"/>
      <c r="QFZ3" s="3553"/>
      <c r="QGA3" s="3553"/>
      <c r="QGB3" s="3553"/>
      <c r="QGC3" s="3553"/>
      <c r="QGD3" s="3553"/>
      <c r="QGE3" s="3553"/>
      <c r="QGF3" s="3581"/>
      <c r="QGG3" s="3553"/>
      <c r="QGH3" s="3553"/>
      <c r="QGI3" s="3553"/>
      <c r="QGJ3" s="3553"/>
      <c r="QGK3" s="3553"/>
      <c r="QGL3" s="3553"/>
      <c r="QGM3" s="3553"/>
      <c r="QGN3" s="3553"/>
      <c r="QGO3" s="3553"/>
      <c r="QGP3" s="3553"/>
      <c r="QGQ3" s="3553"/>
      <c r="QGR3" s="3553"/>
      <c r="QGS3" s="3553"/>
      <c r="QGT3" s="3553"/>
      <c r="QGU3" s="3553"/>
      <c r="QGV3" s="3553"/>
      <c r="QGW3" s="3581"/>
      <c r="QGX3" s="3553"/>
      <c r="QGY3" s="3553"/>
      <c r="QGZ3" s="3553"/>
      <c r="QHA3" s="3553"/>
      <c r="QHB3" s="3553"/>
      <c r="QHC3" s="3553"/>
      <c r="QHD3" s="3553"/>
      <c r="QHE3" s="3553"/>
      <c r="QHF3" s="3553"/>
      <c r="QHG3" s="3553"/>
      <c r="QHH3" s="3553"/>
      <c r="QHI3" s="3553"/>
      <c r="QHJ3" s="3553"/>
      <c r="QHK3" s="3553"/>
      <c r="QHL3" s="3553"/>
      <c r="QHM3" s="3553"/>
      <c r="QHN3" s="3581"/>
      <c r="QHO3" s="3553"/>
      <c r="QHP3" s="3553"/>
      <c r="QHQ3" s="3553"/>
      <c r="QHR3" s="3553"/>
      <c r="QHS3" s="3553"/>
      <c r="QHT3" s="3553"/>
      <c r="QHU3" s="3553"/>
      <c r="QHV3" s="3553"/>
      <c r="QHW3" s="3553"/>
      <c r="QHX3" s="3553"/>
      <c r="QHY3" s="3553"/>
      <c r="QHZ3" s="3553"/>
      <c r="QIA3" s="3553"/>
      <c r="QIB3" s="3553"/>
      <c r="QIC3" s="3553"/>
      <c r="QID3" s="3553"/>
      <c r="QIE3" s="3581"/>
      <c r="QIF3" s="3553"/>
      <c r="QIG3" s="3553"/>
      <c r="QIH3" s="3553"/>
      <c r="QII3" s="3553"/>
      <c r="QIJ3" s="3553"/>
      <c r="QIK3" s="3553"/>
      <c r="QIL3" s="3553"/>
      <c r="QIM3" s="3553"/>
      <c r="QIN3" s="3553"/>
      <c r="QIO3" s="3553"/>
      <c r="QIP3" s="3553"/>
      <c r="QIQ3" s="3553"/>
      <c r="QIR3" s="3553"/>
      <c r="QIS3" s="3553"/>
      <c r="QIT3" s="3553"/>
      <c r="QIU3" s="3553"/>
      <c r="QIV3" s="3581"/>
      <c r="QIW3" s="3553"/>
      <c r="QIX3" s="3553"/>
      <c r="QIY3" s="3553"/>
      <c r="QIZ3" s="3553"/>
      <c r="QJA3" s="3553"/>
      <c r="QJB3" s="3553"/>
      <c r="QJC3" s="3553"/>
      <c r="QJD3" s="3553"/>
      <c r="QJE3" s="3553"/>
      <c r="QJF3" s="3553"/>
      <c r="QJG3" s="3553"/>
      <c r="QJH3" s="3553"/>
      <c r="QJI3" s="3553"/>
      <c r="QJJ3" s="3553"/>
      <c r="QJK3" s="3553"/>
      <c r="QJL3" s="3553"/>
      <c r="QJM3" s="3581"/>
      <c r="QJN3" s="3553"/>
      <c r="QJO3" s="3553"/>
      <c r="QJP3" s="3553"/>
      <c r="QJQ3" s="3553"/>
      <c r="QJR3" s="3553"/>
      <c r="QJS3" s="3553"/>
      <c r="QJT3" s="3553"/>
      <c r="QJU3" s="3553"/>
      <c r="QJV3" s="3553"/>
      <c r="QJW3" s="3553"/>
      <c r="QJX3" s="3553"/>
      <c r="QJY3" s="3553"/>
      <c r="QJZ3" s="3553"/>
      <c r="QKA3" s="3553"/>
      <c r="QKB3" s="3553"/>
      <c r="QKC3" s="3553"/>
      <c r="QKD3" s="3581"/>
      <c r="QKE3" s="3553"/>
      <c r="QKF3" s="3553"/>
      <c r="QKG3" s="3553"/>
      <c r="QKH3" s="3553"/>
      <c r="QKI3" s="3553"/>
      <c r="QKJ3" s="3553"/>
      <c r="QKK3" s="3553"/>
      <c r="QKL3" s="3553"/>
      <c r="QKM3" s="3553"/>
      <c r="QKN3" s="3553"/>
      <c r="QKO3" s="3553"/>
      <c r="QKP3" s="3553"/>
      <c r="QKQ3" s="3553"/>
      <c r="QKR3" s="3553"/>
      <c r="QKS3" s="3553"/>
      <c r="QKT3" s="3553"/>
      <c r="QKU3" s="3581"/>
      <c r="QKV3" s="3553"/>
      <c r="QKW3" s="3553"/>
      <c r="QKX3" s="3553"/>
      <c r="QKY3" s="3553"/>
      <c r="QKZ3" s="3553"/>
      <c r="QLA3" s="3553"/>
      <c r="QLB3" s="3553"/>
      <c r="QLC3" s="3553"/>
      <c r="QLD3" s="3553"/>
      <c r="QLE3" s="3553"/>
      <c r="QLF3" s="3553"/>
      <c r="QLG3" s="3553"/>
      <c r="QLH3" s="3553"/>
      <c r="QLI3" s="3553"/>
      <c r="QLJ3" s="3553"/>
      <c r="QLK3" s="3553"/>
      <c r="QLL3" s="3581"/>
      <c r="QLM3" s="3553"/>
      <c r="QLN3" s="3553"/>
      <c r="QLO3" s="3553"/>
      <c r="QLP3" s="3553"/>
      <c r="QLQ3" s="3553"/>
      <c r="QLR3" s="3553"/>
      <c r="QLS3" s="3553"/>
      <c r="QLT3" s="3553"/>
      <c r="QLU3" s="3553"/>
      <c r="QLV3" s="3553"/>
      <c r="QLW3" s="3553"/>
      <c r="QLX3" s="3553"/>
      <c r="QLY3" s="3553"/>
      <c r="QLZ3" s="3553"/>
      <c r="QMA3" s="3553"/>
      <c r="QMB3" s="3553"/>
      <c r="QMC3" s="3581"/>
      <c r="QMD3" s="3553"/>
      <c r="QME3" s="3553"/>
      <c r="QMF3" s="3553"/>
      <c r="QMG3" s="3553"/>
      <c r="QMH3" s="3553"/>
      <c r="QMI3" s="3553"/>
      <c r="QMJ3" s="3553"/>
      <c r="QMK3" s="3553"/>
      <c r="QML3" s="3553"/>
      <c r="QMM3" s="3553"/>
      <c r="QMN3" s="3553"/>
      <c r="QMO3" s="3553"/>
      <c r="QMP3" s="3553"/>
      <c r="QMQ3" s="3553"/>
      <c r="QMR3" s="3553"/>
      <c r="QMS3" s="3553"/>
      <c r="QMT3" s="3581"/>
      <c r="QMU3" s="3553"/>
      <c r="QMV3" s="3553"/>
      <c r="QMW3" s="3553"/>
      <c r="QMX3" s="3553"/>
      <c r="QMY3" s="3553"/>
      <c r="QMZ3" s="3553"/>
      <c r="QNA3" s="3553"/>
      <c r="QNB3" s="3553"/>
      <c r="QNC3" s="3553"/>
      <c r="QND3" s="3553"/>
      <c r="QNE3" s="3553"/>
      <c r="QNF3" s="3553"/>
      <c r="QNG3" s="3553"/>
      <c r="QNH3" s="3553"/>
      <c r="QNI3" s="3553"/>
      <c r="QNJ3" s="3553"/>
      <c r="QNK3" s="3581"/>
      <c r="QNL3" s="3553"/>
      <c r="QNM3" s="3553"/>
      <c r="QNN3" s="3553"/>
      <c r="QNO3" s="3553"/>
      <c r="QNP3" s="3553"/>
      <c r="QNQ3" s="3553"/>
      <c r="QNR3" s="3553"/>
      <c r="QNS3" s="3553"/>
      <c r="QNT3" s="3553"/>
      <c r="QNU3" s="3553"/>
      <c r="QNV3" s="3553"/>
      <c r="QNW3" s="3553"/>
      <c r="QNX3" s="3553"/>
      <c r="QNY3" s="3553"/>
      <c r="QNZ3" s="3553"/>
      <c r="QOA3" s="3553"/>
      <c r="QOB3" s="3581"/>
      <c r="QOC3" s="3553"/>
      <c r="QOD3" s="3553"/>
      <c r="QOE3" s="3553"/>
      <c r="QOF3" s="3553"/>
      <c r="QOG3" s="3553"/>
      <c r="QOH3" s="3553"/>
      <c r="QOI3" s="3553"/>
      <c r="QOJ3" s="3553"/>
      <c r="QOK3" s="3553"/>
      <c r="QOL3" s="3553"/>
      <c r="QOM3" s="3553"/>
      <c r="QON3" s="3553"/>
      <c r="QOO3" s="3553"/>
      <c r="QOP3" s="3553"/>
      <c r="QOQ3" s="3553"/>
      <c r="QOR3" s="3553"/>
      <c r="QOS3" s="3581"/>
      <c r="QOT3" s="3553"/>
      <c r="QOU3" s="3553"/>
      <c r="QOV3" s="3553"/>
      <c r="QOW3" s="3553"/>
      <c r="QOX3" s="3553"/>
      <c r="QOY3" s="3553"/>
      <c r="QOZ3" s="3553"/>
      <c r="QPA3" s="3553"/>
      <c r="QPB3" s="3553"/>
      <c r="QPC3" s="3553"/>
      <c r="QPD3" s="3553"/>
      <c r="QPE3" s="3553"/>
      <c r="QPF3" s="3553"/>
      <c r="QPG3" s="3553"/>
      <c r="QPH3" s="3553"/>
      <c r="QPI3" s="3553"/>
      <c r="QPJ3" s="3581"/>
      <c r="QPK3" s="3553"/>
      <c r="QPL3" s="3553"/>
      <c r="QPM3" s="3553"/>
      <c r="QPN3" s="3553"/>
      <c r="QPO3" s="3553"/>
      <c r="QPP3" s="3553"/>
      <c r="QPQ3" s="3553"/>
      <c r="QPR3" s="3553"/>
      <c r="QPS3" s="3553"/>
      <c r="QPT3" s="3553"/>
      <c r="QPU3" s="3553"/>
      <c r="QPV3" s="3553"/>
      <c r="QPW3" s="3553"/>
      <c r="QPX3" s="3553"/>
      <c r="QPY3" s="3553"/>
      <c r="QPZ3" s="3553"/>
      <c r="QQA3" s="3581"/>
      <c r="QQB3" s="3553"/>
      <c r="QQC3" s="3553"/>
      <c r="QQD3" s="3553"/>
      <c r="QQE3" s="3553"/>
      <c r="QQF3" s="3553"/>
      <c r="QQG3" s="3553"/>
      <c r="QQH3" s="3553"/>
      <c r="QQI3" s="3553"/>
      <c r="QQJ3" s="3553"/>
      <c r="QQK3" s="3553"/>
      <c r="QQL3" s="3553"/>
      <c r="QQM3" s="3553"/>
      <c r="QQN3" s="3553"/>
      <c r="QQO3" s="3553"/>
      <c r="QQP3" s="3553"/>
      <c r="QQQ3" s="3553"/>
      <c r="QQR3" s="3581"/>
      <c r="QQS3" s="3553"/>
      <c r="QQT3" s="3553"/>
      <c r="QQU3" s="3553"/>
      <c r="QQV3" s="3553"/>
      <c r="QQW3" s="3553"/>
      <c r="QQX3" s="3553"/>
      <c r="QQY3" s="3553"/>
      <c r="QQZ3" s="3553"/>
      <c r="QRA3" s="3553"/>
      <c r="QRB3" s="3553"/>
      <c r="QRC3" s="3553"/>
      <c r="QRD3" s="3553"/>
      <c r="QRE3" s="3553"/>
      <c r="QRF3" s="3553"/>
      <c r="QRG3" s="3553"/>
      <c r="QRH3" s="3553"/>
      <c r="QRI3" s="3581"/>
      <c r="QRJ3" s="3553"/>
      <c r="QRK3" s="3553"/>
      <c r="QRL3" s="3553"/>
      <c r="QRM3" s="3553"/>
      <c r="QRN3" s="3553"/>
      <c r="QRO3" s="3553"/>
      <c r="QRP3" s="3553"/>
      <c r="QRQ3" s="3553"/>
      <c r="QRR3" s="3553"/>
      <c r="QRS3" s="3553"/>
      <c r="QRT3" s="3553"/>
      <c r="QRU3" s="3553"/>
      <c r="QRV3" s="3553"/>
      <c r="QRW3" s="3553"/>
      <c r="QRX3" s="3553"/>
      <c r="QRY3" s="3553"/>
      <c r="QRZ3" s="3581"/>
      <c r="QSA3" s="3553"/>
      <c r="QSB3" s="3553"/>
      <c r="QSC3" s="3553"/>
      <c r="QSD3" s="3553"/>
      <c r="QSE3" s="3553"/>
      <c r="QSF3" s="3553"/>
      <c r="QSG3" s="3553"/>
      <c r="QSH3" s="3553"/>
      <c r="QSI3" s="3553"/>
      <c r="QSJ3" s="3553"/>
      <c r="QSK3" s="3553"/>
      <c r="QSL3" s="3553"/>
      <c r="QSM3" s="3553"/>
      <c r="QSN3" s="3553"/>
      <c r="QSO3" s="3553"/>
      <c r="QSP3" s="3553"/>
      <c r="QSQ3" s="3581"/>
      <c r="QSR3" s="3553"/>
      <c r="QSS3" s="3553"/>
      <c r="QST3" s="3553"/>
      <c r="QSU3" s="3553"/>
      <c r="QSV3" s="3553"/>
      <c r="QSW3" s="3553"/>
      <c r="QSX3" s="3553"/>
      <c r="QSY3" s="3553"/>
      <c r="QSZ3" s="3553"/>
      <c r="QTA3" s="3553"/>
      <c r="QTB3" s="3553"/>
      <c r="QTC3" s="3553"/>
      <c r="QTD3" s="3553"/>
      <c r="QTE3" s="3553"/>
      <c r="QTF3" s="3553"/>
      <c r="QTG3" s="3553"/>
      <c r="QTH3" s="3581"/>
      <c r="QTI3" s="3553"/>
      <c r="QTJ3" s="3553"/>
      <c r="QTK3" s="3553"/>
      <c r="QTL3" s="3553"/>
      <c r="QTM3" s="3553"/>
      <c r="QTN3" s="3553"/>
      <c r="QTO3" s="3553"/>
      <c r="QTP3" s="3553"/>
      <c r="QTQ3" s="3553"/>
      <c r="QTR3" s="3553"/>
      <c r="QTS3" s="3553"/>
      <c r="QTT3" s="3553"/>
      <c r="QTU3" s="3553"/>
      <c r="QTV3" s="3553"/>
      <c r="QTW3" s="3553"/>
      <c r="QTX3" s="3553"/>
      <c r="QTY3" s="3581"/>
      <c r="QTZ3" s="3553"/>
      <c r="QUA3" s="3553"/>
      <c r="QUB3" s="3553"/>
      <c r="QUC3" s="3553"/>
      <c r="QUD3" s="3553"/>
      <c r="QUE3" s="3553"/>
      <c r="QUF3" s="3553"/>
      <c r="QUG3" s="3553"/>
      <c r="QUH3" s="3553"/>
      <c r="QUI3" s="3553"/>
      <c r="QUJ3" s="3553"/>
      <c r="QUK3" s="3553"/>
      <c r="QUL3" s="3553"/>
      <c r="QUM3" s="3553"/>
      <c r="QUN3" s="3553"/>
      <c r="QUO3" s="3553"/>
      <c r="QUP3" s="3581"/>
      <c r="QUQ3" s="3553"/>
      <c r="QUR3" s="3553"/>
      <c r="QUS3" s="3553"/>
      <c r="QUT3" s="3553"/>
      <c r="QUU3" s="3553"/>
      <c r="QUV3" s="3553"/>
      <c r="QUW3" s="3553"/>
      <c r="QUX3" s="3553"/>
      <c r="QUY3" s="3553"/>
      <c r="QUZ3" s="3553"/>
      <c r="QVA3" s="3553"/>
      <c r="QVB3" s="3553"/>
      <c r="QVC3" s="3553"/>
      <c r="QVD3" s="3553"/>
      <c r="QVE3" s="3553"/>
      <c r="QVF3" s="3553"/>
      <c r="QVG3" s="3581"/>
      <c r="QVH3" s="3553"/>
      <c r="QVI3" s="3553"/>
      <c r="QVJ3" s="3553"/>
      <c r="QVK3" s="3553"/>
      <c r="QVL3" s="3553"/>
      <c r="QVM3" s="3553"/>
      <c r="QVN3" s="3553"/>
      <c r="QVO3" s="3553"/>
      <c r="QVP3" s="3553"/>
      <c r="QVQ3" s="3553"/>
      <c r="QVR3" s="3553"/>
      <c r="QVS3" s="3553"/>
      <c r="QVT3" s="3553"/>
      <c r="QVU3" s="3553"/>
      <c r="QVV3" s="3553"/>
      <c r="QVW3" s="3553"/>
      <c r="QVX3" s="3581"/>
      <c r="QVY3" s="3553"/>
      <c r="QVZ3" s="3553"/>
      <c r="QWA3" s="3553"/>
      <c r="QWB3" s="3553"/>
      <c r="QWC3" s="3553"/>
      <c r="QWD3" s="3553"/>
      <c r="QWE3" s="3553"/>
      <c r="QWF3" s="3553"/>
      <c r="QWG3" s="3553"/>
      <c r="QWH3" s="3553"/>
      <c r="QWI3" s="3553"/>
      <c r="QWJ3" s="3553"/>
      <c r="QWK3" s="3553"/>
      <c r="QWL3" s="3553"/>
      <c r="QWM3" s="3553"/>
      <c r="QWN3" s="3553"/>
      <c r="QWO3" s="3581"/>
      <c r="QWP3" s="3553"/>
      <c r="QWQ3" s="3553"/>
      <c r="QWR3" s="3553"/>
      <c r="QWS3" s="3553"/>
      <c r="QWT3" s="3553"/>
      <c r="QWU3" s="3553"/>
      <c r="QWV3" s="3553"/>
      <c r="QWW3" s="3553"/>
      <c r="QWX3" s="3553"/>
      <c r="QWY3" s="3553"/>
      <c r="QWZ3" s="3553"/>
      <c r="QXA3" s="3553"/>
      <c r="QXB3" s="3553"/>
      <c r="QXC3" s="3553"/>
      <c r="QXD3" s="3553"/>
      <c r="QXE3" s="3553"/>
      <c r="QXF3" s="3581"/>
      <c r="QXG3" s="3553"/>
      <c r="QXH3" s="3553"/>
      <c r="QXI3" s="3553"/>
      <c r="QXJ3" s="3553"/>
      <c r="QXK3" s="3553"/>
      <c r="QXL3" s="3553"/>
      <c r="QXM3" s="3553"/>
      <c r="QXN3" s="3553"/>
      <c r="QXO3" s="3553"/>
      <c r="QXP3" s="3553"/>
      <c r="QXQ3" s="3553"/>
      <c r="QXR3" s="3553"/>
      <c r="QXS3" s="3553"/>
      <c r="QXT3" s="3553"/>
      <c r="QXU3" s="3553"/>
      <c r="QXV3" s="3553"/>
      <c r="QXW3" s="3581"/>
      <c r="QXX3" s="3553"/>
      <c r="QXY3" s="3553"/>
      <c r="QXZ3" s="3553"/>
      <c r="QYA3" s="3553"/>
      <c r="QYB3" s="3553"/>
      <c r="QYC3" s="3553"/>
      <c r="QYD3" s="3553"/>
      <c r="QYE3" s="3553"/>
      <c r="QYF3" s="3553"/>
      <c r="QYG3" s="3553"/>
      <c r="QYH3" s="3553"/>
      <c r="QYI3" s="3553"/>
      <c r="QYJ3" s="3553"/>
      <c r="QYK3" s="3553"/>
      <c r="QYL3" s="3553"/>
      <c r="QYM3" s="3553"/>
      <c r="QYN3" s="3581"/>
      <c r="QYO3" s="3553"/>
      <c r="QYP3" s="3553"/>
      <c r="QYQ3" s="3553"/>
      <c r="QYR3" s="3553"/>
      <c r="QYS3" s="3553"/>
      <c r="QYT3" s="3553"/>
      <c r="QYU3" s="3553"/>
      <c r="QYV3" s="3553"/>
      <c r="QYW3" s="3553"/>
      <c r="QYX3" s="3553"/>
      <c r="QYY3" s="3553"/>
      <c r="QYZ3" s="3553"/>
      <c r="QZA3" s="3553"/>
      <c r="QZB3" s="3553"/>
      <c r="QZC3" s="3553"/>
      <c r="QZD3" s="3553"/>
      <c r="QZE3" s="3581"/>
      <c r="QZF3" s="3553"/>
      <c r="QZG3" s="3553"/>
      <c r="QZH3" s="3553"/>
      <c r="QZI3" s="3553"/>
      <c r="QZJ3" s="3553"/>
      <c r="QZK3" s="3553"/>
      <c r="QZL3" s="3553"/>
      <c r="QZM3" s="3553"/>
      <c r="QZN3" s="3553"/>
      <c r="QZO3" s="3553"/>
      <c r="QZP3" s="3553"/>
      <c r="QZQ3" s="3553"/>
      <c r="QZR3" s="3553"/>
      <c r="QZS3" s="3553"/>
      <c r="QZT3" s="3553"/>
      <c r="QZU3" s="3553"/>
      <c r="QZV3" s="3581"/>
      <c r="QZW3" s="3553"/>
      <c r="QZX3" s="3553"/>
      <c r="QZY3" s="3553"/>
      <c r="QZZ3" s="3553"/>
      <c r="RAA3" s="3553"/>
      <c r="RAB3" s="3553"/>
      <c r="RAC3" s="3553"/>
      <c r="RAD3" s="3553"/>
      <c r="RAE3" s="3553"/>
      <c r="RAF3" s="3553"/>
      <c r="RAG3" s="3553"/>
      <c r="RAH3" s="3553"/>
      <c r="RAI3" s="3553"/>
      <c r="RAJ3" s="3553"/>
      <c r="RAK3" s="3553"/>
      <c r="RAL3" s="3553"/>
      <c r="RAM3" s="3581"/>
      <c r="RAN3" s="3553"/>
      <c r="RAO3" s="3553"/>
      <c r="RAP3" s="3553"/>
      <c r="RAQ3" s="3553"/>
      <c r="RAR3" s="3553"/>
      <c r="RAS3" s="3553"/>
      <c r="RAT3" s="3553"/>
      <c r="RAU3" s="3553"/>
      <c r="RAV3" s="3553"/>
      <c r="RAW3" s="3553"/>
      <c r="RAX3" s="3553"/>
      <c r="RAY3" s="3553"/>
      <c r="RAZ3" s="3553"/>
      <c r="RBA3" s="3553"/>
      <c r="RBB3" s="3553"/>
      <c r="RBC3" s="3553"/>
      <c r="RBD3" s="3581"/>
      <c r="RBE3" s="3553"/>
      <c r="RBF3" s="3553"/>
      <c r="RBG3" s="3553"/>
      <c r="RBH3" s="3553"/>
      <c r="RBI3" s="3553"/>
      <c r="RBJ3" s="3553"/>
      <c r="RBK3" s="3553"/>
      <c r="RBL3" s="3553"/>
      <c r="RBM3" s="3553"/>
      <c r="RBN3" s="3553"/>
      <c r="RBO3" s="3553"/>
      <c r="RBP3" s="3553"/>
      <c r="RBQ3" s="3553"/>
      <c r="RBR3" s="3553"/>
      <c r="RBS3" s="3553"/>
      <c r="RBT3" s="3553"/>
      <c r="RBU3" s="3581"/>
      <c r="RBV3" s="3553"/>
      <c r="RBW3" s="3553"/>
      <c r="RBX3" s="3553"/>
      <c r="RBY3" s="3553"/>
      <c r="RBZ3" s="3553"/>
      <c r="RCA3" s="3553"/>
      <c r="RCB3" s="3553"/>
      <c r="RCC3" s="3553"/>
      <c r="RCD3" s="3553"/>
      <c r="RCE3" s="3553"/>
      <c r="RCF3" s="3553"/>
      <c r="RCG3" s="3553"/>
      <c r="RCH3" s="3553"/>
      <c r="RCI3" s="3553"/>
      <c r="RCJ3" s="3553"/>
      <c r="RCK3" s="3553"/>
      <c r="RCL3" s="3581"/>
      <c r="RCM3" s="3553"/>
      <c r="RCN3" s="3553"/>
      <c r="RCO3" s="3553"/>
      <c r="RCP3" s="3553"/>
      <c r="RCQ3" s="3553"/>
      <c r="RCR3" s="3553"/>
      <c r="RCS3" s="3553"/>
      <c r="RCT3" s="3553"/>
      <c r="RCU3" s="3553"/>
      <c r="RCV3" s="3553"/>
      <c r="RCW3" s="3553"/>
      <c r="RCX3" s="3553"/>
      <c r="RCY3" s="3553"/>
      <c r="RCZ3" s="3553"/>
      <c r="RDA3" s="3553"/>
      <c r="RDB3" s="3553"/>
      <c r="RDC3" s="3581"/>
      <c r="RDD3" s="3553"/>
      <c r="RDE3" s="3553"/>
      <c r="RDF3" s="3553"/>
      <c r="RDG3" s="3553"/>
      <c r="RDH3" s="3553"/>
      <c r="RDI3" s="3553"/>
      <c r="RDJ3" s="3553"/>
      <c r="RDK3" s="3553"/>
      <c r="RDL3" s="3553"/>
      <c r="RDM3" s="3553"/>
      <c r="RDN3" s="3553"/>
      <c r="RDO3" s="3553"/>
      <c r="RDP3" s="3553"/>
      <c r="RDQ3" s="3553"/>
      <c r="RDR3" s="3553"/>
      <c r="RDS3" s="3553"/>
      <c r="RDT3" s="3581"/>
      <c r="RDU3" s="3553"/>
      <c r="RDV3" s="3553"/>
      <c r="RDW3" s="3553"/>
      <c r="RDX3" s="3553"/>
      <c r="RDY3" s="3553"/>
      <c r="RDZ3" s="3553"/>
      <c r="REA3" s="3553"/>
      <c r="REB3" s="3553"/>
      <c r="REC3" s="3553"/>
      <c r="RED3" s="3553"/>
      <c r="REE3" s="3553"/>
      <c r="REF3" s="3553"/>
      <c r="REG3" s="3553"/>
      <c r="REH3" s="3553"/>
      <c r="REI3" s="3553"/>
      <c r="REJ3" s="3553"/>
      <c r="REK3" s="3581"/>
      <c r="REL3" s="3553"/>
      <c r="REM3" s="3553"/>
      <c r="REN3" s="3553"/>
      <c r="REO3" s="3553"/>
      <c r="REP3" s="3553"/>
      <c r="REQ3" s="3553"/>
      <c r="RER3" s="3553"/>
      <c r="RES3" s="3553"/>
      <c r="RET3" s="3553"/>
      <c r="REU3" s="3553"/>
      <c r="REV3" s="3553"/>
      <c r="REW3" s="3553"/>
      <c r="REX3" s="3553"/>
      <c r="REY3" s="3553"/>
      <c r="REZ3" s="3553"/>
      <c r="RFA3" s="3553"/>
      <c r="RFB3" s="3581"/>
      <c r="RFC3" s="3553"/>
      <c r="RFD3" s="3553"/>
      <c r="RFE3" s="3553"/>
      <c r="RFF3" s="3553"/>
      <c r="RFG3" s="3553"/>
      <c r="RFH3" s="3553"/>
      <c r="RFI3" s="3553"/>
      <c r="RFJ3" s="3553"/>
      <c r="RFK3" s="3553"/>
      <c r="RFL3" s="3553"/>
      <c r="RFM3" s="3553"/>
      <c r="RFN3" s="3553"/>
      <c r="RFO3" s="3553"/>
      <c r="RFP3" s="3553"/>
      <c r="RFQ3" s="3553"/>
      <c r="RFR3" s="3553"/>
      <c r="RFS3" s="3581"/>
      <c r="RFT3" s="3553"/>
      <c r="RFU3" s="3553"/>
      <c r="RFV3" s="3553"/>
      <c r="RFW3" s="3553"/>
      <c r="RFX3" s="3553"/>
      <c r="RFY3" s="3553"/>
      <c r="RFZ3" s="3553"/>
      <c r="RGA3" s="3553"/>
      <c r="RGB3" s="3553"/>
      <c r="RGC3" s="3553"/>
      <c r="RGD3" s="3553"/>
      <c r="RGE3" s="3553"/>
      <c r="RGF3" s="3553"/>
      <c r="RGG3" s="3553"/>
      <c r="RGH3" s="3553"/>
      <c r="RGI3" s="3553"/>
      <c r="RGJ3" s="3581"/>
      <c r="RGK3" s="3553"/>
      <c r="RGL3" s="3553"/>
      <c r="RGM3" s="3553"/>
      <c r="RGN3" s="3553"/>
      <c r="RGO3" s="3553"/>
      <c r="RGP3" s="3553"/>
      <c r="RGQ3" s="3553"/>
      <c r="RGR3" s="3553"/>
      <c r="RGS3" s="3553"/>
      <c r="RGT3" s="3553"/>
      <c r="RGU3" s="3553"/>
      <c r="RGV3" s="3553"/>
      <c r="RGW3" s="3553"/>
      <c r="RGX3" s="3553"/>
      <c r="RGY3" s="3553"/>
      <c r="RGZ3" s="3553"/>
      <c r="RHA3" s="3581"/>
      <c r="RHB3" s="3553"/>
      <c r="RHC3" s="3553"/>
      <c r="RHD3" s="3553"/>
      <c r="RHE3" s="3553"/>
      <c r="RHF3" s="3553"/>
      <c r="RHG3" s="3553"/>
      <c r="RHH3" s="3553"/>
      <c r="RHI3" s="3553"/>
      <c r="RHJ3" s="3553"/>
      <c r="RHK3" s="3553"/>
      <c r="RHL3" s="3553"/>
      <c r="RHM3" s="3553"/>
      <c r="RHN3" s="3553"/>
      <c r="RHO3" s="3553"/>
      <c r="RHP3" s="3553"/>
      <c r="RHQ3" s="3553"/>
      <c r="RHR3" s="3581"/>
      <c r="RHS3" s="3553"/>
      <c r="RHT3" s="3553"/>
      <c r="RHU3" s="3553"/>
      <c r="RHV3" s="3553"/>
      <c r="RHW3" s="3553"/>
      <c r="RHX3" s="3553"/>
      <c r="RHY3" s="3553"/>
      <c r="RHZ3" s="3553"/>
      <c r="RIA3" s="3553"/>
      <c r="RIB3" s="3553"/>
      <c r="RIC3" s="3553"/>
      <c r="RID3" s="3553"/>
      <c r="RIE3" s="3553"/>
      <c r="RIF3" s="3553"/>
      <c r="RIG3" s="3553"/>
      <c r="RIH3" s="3553"/>
      <c r="RII3" s="3581"/>
      <c r="RIJ3" s="3553"/>
      <c r="RIK3" s="3553"/>
      <c r="RIL3" s="3553"/>
      <c r="RIM3" s="3553"/>
      <c r="RIN3" s="3553"/>
      <c r="RIO3" s="3553"/>
      <c r="RIP3" s="3553"/>
      <c r="RIQ3" s="3553"/>
      <c r="RIR3" s="3553"/>
      <c r="RIS3" s="3553"/>
      <c r="RIT3" s="3553"/>
      <c r="RIU3" s="3553"/>
      <c r="RIV3" s="3553"/>
      <c r="RIW3" s="3553"/>
      <c r="RIX3" s="3553"/>
      <c r="RIY3" s="3553"/>
      <c r="RIZ3" s="3581"/>
      <c r="RJA3" s="3553"/>
      <c r="RJB3" s="3553"/>
      <c r="RJC3" s="3553"/>
      <c r="RJD3" s="3553"/>
      <c r="RJE3" s="3553"/>
      <c r="RJF3" s="3553"/>
      <c r="RJG3" s="3553"/>
      <c r="RJH3" s="3553"/>
      <c r="RJI3" s="3553"/>
      <c r="RJJ3" s="3553"/>
      <c r="RJK3" s="3553"/>
      <c r="RJL3" s="3553"/>
      <c r="RJM3" s="3553"/>
      <c r="RJN3" s="3553"/>
      <c r="RJO3" s="3553"/>
      <c r="RJP3" s="3553"/>
      <c r="RJQ3" s="3581"/>
      <c r="RJR3" s="3553"/>
      <c r="RJS3" s="3553"/>
      <c r="RJT3" s="3553"/>
      <c r="RJU3" s="3553"/>
      <c r="RJV3" s="3553"/>
      <c r="RJW3" s="3553"/>
      <c r="RJX3" s="3553"/>
      <c r="RJY3" s="3553"/>
      <c r="RJZ3" s="3553"/>
      <c r="RKA3" s="3553"/>
      <c r="RKB3" s="3553"/>
      <c r="RKC3" s="3553"/>
      <c r="RKD3" s="3553"/>
      <c r="RKE3" s="3553"/>
      <c r="RKF3" s="3553"/>
      <c r="RKG3" s="3553"/>
      <c r="RKH3" s="3581"/>
      <c r="RKI3" s="3553"/>
      <c r="RKJ3" s="3553"/>
      <c r="RKK3" s="3553"/>
      <c r="RKL3" s="3553"/>
      <c r="RKM3" s="3553"/>
      <c r="RKN3" s="3553"/>
      <c r="RKO3" s="3553"/>
      <c r="RKP3" s="3553"/>
      <c r="RKQ3" s="3553"/>
      <c r="RKR3" s="3553"/>
      <c r="RKS3" s="3553"/>
      <c r="RKT3" s="3553"/>
      <c r="RKU3" s="3553"/>
      <c r="RKV3" s="3553"/>
      <c r="RKW3" s="3553"/>
      <c r="RKX3" s="3553"/>
      <c r="RKY3" s="3581"/>
      <c r="RKZ3" s="3553"/>
      <c r="RLA3" s="3553"/>
      <c r="RLB3" s="3553"/>
      <c r="RLC3" s="3553"/>
      <c r="RLD3" s="3553"/>
      <c r="RLE3" s="3553"/>
      <c r="RLF3" s="3553"/>
      <c r="RLG3" s="3553"/>
      <c r="RLH3" s="3553"/>
      <c r="RLI3" s="3553"/>
      <c r="RLJ3" s="3553"/>
      <c r="RLK3" s="3553"/>
      <c r="RLL3" s="3553"/>
      <c r="RLM3" s="3553"/>
      <c r="RLN3" s="3553"/>
      <c r="RLO3" s="3553"/>
      <c r="RLP3" s="3581"/>
      <c r="RLQ3" s="3553"/>
      <c r="RLR3" s="3553"/>
      <c r="RLS3" s="3553"/>
      <c r="RLT3" s="3553"/>
      <c r="RLU3" s="3553"/>
      <c r="RLV3" s="3553"/>
      <c r="RLW3" s="3553"/>
      <c r="RLX3" s="3553"/>
      <c r="RLY3" s="3553"/>
      <c r="RLZ3" s="3553"/>
      <c r="RMA3" s="3553"/>
      <c r="RMB3" s="3553"/>
      <c r="RMC3" s="3553"/>
      <c r="RMD3" s="3553"/>
      <c r="RME3" s="3553"/>
      <c r="RMF3" s="3553"/>
      <c r="RMG3" s="3581"/>
      <c r="RMH3" s="3553"/>
      <c r="RMI3" s="3553"/>
      <c r="RMJ3" s="3553"/>
      <c r="RMK3" s="3553"/>
      <c r="RML3" s="3553"/>
      <c r="RMM3" s="3553"/>
      <c r="RMN3" s="3553"/>
      <c r="RMO3" s="3553"/>
      <c r="RMP3" s="3553"/>
      <c r="RMQ3" s="3553"/>
      <c r="RMR3" s="3553"/>
      <c r="RMS3" s="3553"/>
      <c r="RMT3" s="3553"/>
      <c r="RMU3" s="3553"/>
      <c r="RMV3" s="3553"/>
      <c r="RMW3" s="3553"/>
      <c r="RMX3" s="3581"/>
      <c r="RMY3" s="3553"/>
      <c r="RMZ3" s="3553"/>
      <c r="RNA3" s="3553"/>
      <c r="RNB3" s="3553"/>
      <c r="RNC3" s="3553"/>
      <c r="RND3" s="3553"/>
      <c r="RNE3" s="3553"/>
      <c r="RNF3" s="3553"/>
      <c r="RNG3" s="3553"/>
      <c r="RNH3" s="3553"/>
      <c r="RNI3" s="3553"/>
      <c r="RNJ3" s="3553"/>
      <c r="RNK3" s="3553"/>
      <c r="RNL3" s="3553"/>
      <c r="RNM3" s="3553"/>
      <c r="RNN3" s="3553"/>
      <c r="RNO3" s="3581"/>
      <c r="RNP3" s="3553"/>
      <c r="RNQ3" s="3553"/>
      <c r="RNR3" s="3553"/>
      <c r="RNS3" s="3553"/>
      <c r="RNT3" s="3553"/>
      <c r="RNU3" s="3553"/>
      <c r="RNV3" s="3553"/>
      <c r="RNW3" s="3553"/>
      <c r="RNX3" s="3553"/>
      <c r="RNY3" s="3553"/>
      <c r="RNZ3" s="3553"/>
      <c r="ROA3" s="3553"/>
      <c r="ROB3" s="3553"/>
      <c r="ROC3" s="3553"/>
      <c r="ROD3" s="3553"/>
      <c r="ROE3" s="3553"/>
      <c r="ROF3" s="3581"/>
      <c r="ROG3" s="3553"/>
      <c r="ROH3" s="3553"/>
      <c r="ROI3" s="3553"/>
      <c r="ROJ3" s="3553"/>
      <c r="ROK3" s="3553"/>
      <c r="ROL3" s="3553"/>
      <c r="ROM3" s="3553"/>
      <c r="RON3" s="3553"/>
      <c r="ROO3" s="3553"/>
      <c r="ROP3" s="3553"/>
      <c r="ROQ3" s="3553"/>
      <c r="ROR3" s="3553"/>
      <c r="ROS3" s="3553"/>
      <c r="ROT3" s="3553"/>
      <c r="ROU3" s="3553"/>
      <c r="ROV3" s="3553"/>
      <c r="ROW3" s="3581"/>
      <c r="ROX3" s="3553"/>
      <c r="ROY3" s="3553"/>
      <c r="ROZ3" s="3553"/>
      <c r="RPA3" s="3553"/>
      <c r="RPB3" s="3553"/>
      <c r="RPC3" s="3553"/>
      <c r="RPD3" s="3553"/>
      <c r="RPE3" s="3553"/>
      <c r="RPF3" s="3553"/>
      <c r="RPG3" s="3553"/>
      <c r="RPH3" s="3553"/>
      <c r="RPI3" s="3553"/>
      <c r="RPJ3" s="3553"/>
      <c r="RPK3" s="3553"/>
      <c r="RPL3" s="3553"/>
      <c r="RPM3" s="3553"/>
      <c r="RPN3" s="3581"/>
      <c r="RPO3" s="3553"/>
      <c r="RPP3" s="3553"/>
      <c r="RPQ3" s="3553"/>
      <c r="RPR3" s="3553"/>
      <c r="RPS3" s="3553"/>
      <c r="RPT3" s="3553"/>
      <c r="RPU3" s="3553"/>
      <c r="RPV3" s="3553"/>
      <c r="RPW3" s="3553"/>
      <c r="RPX3" s="3553"/>
      <c r="RPY3" s="3553"/>
      <c r="RPZ3" s="3553"/>
      <c r="RQA3" s="3553"/>
      <c r="RQB3" s="3553"/>
      <c r="RQC3" s="3553"/>
      <c r="RQD3" s="3553"/>
      <c r="RQE3" s="3581"/>
      <c r="RQF3" s="3553"/>
      <c r="RQG3" s="3553"/>
      <c r="RQH3" s="3553"/>
      <c r="RQI3" s="3553"/>
      <c r="RQJ3" s="3553"/>
      <c r="RQK3" s="3553"/>
      <c r="RQL3" s="3553"/>
      <c r="RQM3" s="3553"/>
      <c r="RQN3" s="3553"/>
      <c r="RQO3" s="3553"/>
      <c r="RQP3" s="3553"/>
      <c r="RQQ3" s="3553"/>
      <c r="RQR3" s="3553"/>
      <c r="RQS3" s="3553"/>
      <c r="RQT3" s="3553"/>
      <c r="RQU3" s="3553"/>
      <c r="RQV3" s="3581"/>
      <c r="RQW3" s="3553"/>
      <c r="RQX3" s="3553"/>
      <c r="RQY3" s="3553"/>
      <c r="RQZ3" s="3553"/>
      <c r="RRA3" s="3553"/>
      <c r="RRB3" s="3553"/>
      <c r="RRC3" s="3553"/>
      <c r="RRD3" s="3553"/>
      <c r="RRE3" s="3553"/>
      <c r="RRF3" s="3553"/>
      <c r="RRG3" s="3553"/>
      <c r="RRH3" s="3553"/>
      <c r="RRI3" s="3553"/>
      <c r="RRJ3" s="3553"/>
      <c r="RRK3" s="3553"/>
      <c r="RRL3" s="3553"/>
      <c r="RRM3" s="3581"/>
      <c r="RRN3" s="3553"/>
      <c r="RRO3" s="3553"/>
      <c r="RRP3" s="3553"/>
      <c r="RRQ3" s="3553"/>
      <c r="RRR3" s="3553"/>
      <c r="RRS3" s="3553"/>
      <c r="RRT3" s="3553"/>
      <c r="RRU3" s="3553"/>
      <c r="RRV3" s="3553"/>
      <c r="RRW3" s="3553"/>
      <c r="RRX3" s="3553"/>
      <c r="RRY3" s="3553"/>
      <c r="RRZ3" s="3553"/>
      <c r="RSA3" s="3553"/>
      <c r="RSB3" s="3553"/>
      <c r="RSC3" s="3553"/>
      <c r="RSD3" s="3581"/>
      <c r="RSE3" s="3553"/>
      <c r="RSF3" s="3553"/>
      <c r="RSG3" s="3553"/>
      <c r="RSH3" s="3553"/>
      <c r="RSI3" s="3553"/>
      <c r="RSJ3" s="3553"/>
      <c r="RSK3" s="3553"/>
      <c r="RSL3" s="3553"/>
      <c r="RSM3" s="3553"/>
      <c r="RSN3" s="3553"/>
      <c r="RSO3" s="3553"/>
      <c r="RSP3" s="3553"/>
      <c r="RSQ3" s="3553"/>
      <c r="RSR3" s="3553"/>
      <c r="RSS3" s="3553"/>
      <c r="RST3" s="3553"/>
      <c r="RSU3" s="3581"/>
      <c r="RSV3" s="3553"/>
      <c r="RSW3" s="3553"/>
      <c r="RSX3" s="3553"/>
      <c r="RSY3" s="3553"/>
      <c r="RSZ3" s="3553"/>
      <c r="RTA3" s="3553"/>
      <c r="RTB3" s="3553"/>
      <c r="RTC3" s="3553"/>
      <c r="RTD3" s="3553"/>
      <c r="RTE3" s="3553"/>
      <c r="RTF3" s="3553"/>
      <c r="RTG3" s="3553"/>
      <c r="RTH3" s="3553"/>
      <c r="RTI3" s="3553"/>
      <c r="RTJ3" s="3553"/>
      <c r="RTK3" s="3553"/>
      <c r="RTL3" s="3581"/>
      <c r="RTM3" s="3553"/>
      <c r="RTN3" s="3553"/>
      <c r="RTO3" s="3553"/>
      <c r="RTP3" s="3553"/>
      <c r="RTQ3" s="3553"/>
      <c r="RTR3" s="3553"/>
      <c r="RTS3" s="3553"/>
      <c r="RTT3" s="3553"/>
      <c r="RTU3" s="3553"/>
      <c r="RTV3" s="3553"/>
      <c r="RTW3" s="3553"/>
      <c r="RTX3" s="3553"/>
      <c r="RTY3" s="3553"/>
      <c r="RTZ3" s="3553"/>
      <c r="RUA3" s="3553"/>
      <c r="RUB3" s="3553"/>
      <c r="RUC3" s="3581"/>
      <c r="RUD3" s="3553"/>
      <c r="RUE3" s="3553"/>
      <c r="RUF3" s="3553"/>
      <c r="RUG3" s="3553"/>
      <c r="RUH3" s="3553"/>
      <c r="RUI3" s="3553"/>
      <c r="RUJ3" s="3553"/>
      <c r="RUK3" s="3553"/>
      <c r="RUL3" s="3553"/>
      <c r="RUM3" s="3553"/>
      <c r="RUN3" s="3553"/>
      <c r="RUO3" s="3553"/>
      <c r="RUP3" s="3553"/>
      <c r="RUQ3" s="3553"/>
      <c r="RUR3" s="3553"/>
      <c r="RUS3" s="3553"/>
      <c r="RUT3" s="3581"/>
      <c r="RUU3" s="3553"/>
      <c r="RUV3" s="3553"/>
      <c r="RUW3" s="3553"/>
      <c r="RUX3" s="3553"/>
      <c r="RUY3" s="3553"/>
      <c r="RUZ3" s="3553"/>
      <c r="RVA3" s="3553"/>
      <c r="RVB3" s="3553"/>
      <c r="RVC3" s="3553"/>
      <c r="RVD3" s="3553"/>
      <c r="RVE3" s="3553"/>
      <c r="RVF3" s="3553"/>
      <c r="RVG3" s="3553"/>
      <c r="RVH3" s="3553"/>
      <c r="RVI3" s="3553"/>
      <c r="RVJ3" s="3553"/>
      <c r="RVK3" s="3581"/>
      <c r="RVL3" s="3553"/>
      <c r="RVM3" s="3553"/>
      <c r="RVN3" s="3553"/>
      <c r="RVO3" s="3553"/>
      <c r="RVP3" s="3553"/>
      <c r="RVQ3" s="3553"/>
      <c r="RVR3" s="3553"/>
      <c r="RVS3" s="3553"/>
      <c r="RVT3" s="3553"/>
      <c r="RVU3" s="3553"/>
      <c r="RVV3" s="3553"/>
      <c r="RVW3" s="3553"/>
      <c r="RVX3" s="3553"/>
      <c r="RVY3" s="3553"/>
      <c r="RVZ3" s="3553"/>
      <c r="RWA3" s="3553"/>
      <c r="RWB3" s="3581"/>
      <c r="RWC3" s="3553"/>
      <c r="RWD3" s="3553"/>
      <c r="RWE3" s="3553"/>
      <c r="RWF3" s="3553"/>
      <c r="RWG3" s="3553"/>
      <c r="RWH3" s="3553"/>
      <c r="RWI3" s="3553"/>
      <c r="RWJ3" s="3553"/>
      <c r="RWK3" s="3553"/>
      <c r="RWL3" s="3553"/>
      <c r="RWM3" s="3553"/>
      <c r="RWN3" s="3553"/>
      <c r="RWO3" s="3553"/>
      <c r="RWP3" s="3553"/>
      <c r="RWQ3" s="3553"/>
      <c r="RWR3" s="3553"/>
      <c r="RWS3" s="3581"/>
      <c r="RWT3" s="3553"/>
      <c r="RWU3" s="3553"/>
      <c r="RWV3" s="3553"/>
      <c r="RWW3" s="3553"/>
      <c r="RWX3" s="3553"/>
      <c r="RWY3" s="3553"/>
      <c r="RWZ3" s="3553"/>
      <c r="RXA3" s="3553"/>
      <c r="RXB3" s="3553"/>
      <c r="RXC3" s="3553"/>
      <c r="RXD3" s="3553"/>
      <c r="RXE3" s="3553"/>
      <c r="RXF3" s="3553"/>
      <c r="RXG3" s="3553"/>
      <c r="RXH3" s="3553"/>
      <c r="RXI3" s="3553"/>
      <c r="RXJ3" s="3581"/>
      <c r="RXK3" s="3553"/>
      <c r="RXL3" s="3553"/>
      <c r="RXM3" s="3553"/>
      <c r="RXN3" s="3553"/>
      <c r="RXO3" s="3553"/>
      <c r="RXP3" s="3553"/>
      <c r="RXQ3" s="3553"/>
      <c r="RXR3" s="3553"/>
      <c r="RXS3" s="3553"/>
      <c r="RXT3" s="3553"/>
      <c r="RXU3" s="3553"/>
      <c r="RXV3" s="3553"/>
      <c r="RXW3" s="3553"/>
      <c r="RXX3" s="3553"/>
      <c r="RXY3" s="3553"/>
      <c r="RXZ3" s="3553"/>
      <c r="RYA3" s="3581"/>
      <c r="RYB3" s="3553"/>
      <c r="RYC3" s="3553"/>
      <c r="RYD3" s="3553"/>
      <c r="RYE3" s="3553"/>
      <c r="RYF3" s="3553"/>
      <c r="RYG3" s="3553"/>
      <c r="RYH3" s="3553"/>
      <c r="RYI3" s="3553"/>
      <c r="RYJ3" s="3553"/>
      <c r="RYK3" s="3553"/>
      <c r="RYL3" s="3553"/>
      <c r="RYM3" s="3553"/>
      <c r="RYN3" s="3553"/>
      <c r="RYO3" s="3553"/>
      <c r="RYP3" s="3553"/>
      <c r="RYQ3" s="3553"/>
      <c r="RYR3" s="3581"/>
      <c r="RYS3" s="3553"/>
      <c r="RYT3" s="3553"/>
      <c r="RYU3" s="3553"/>
      <c r="RYV3" s="3553"/>
      <c r="RYW3" s="3553"/>
      <c r="RYX3" s="3553"/>
      <c r="RYY3" s="3553"/>
      <c r="RYZ3" s="3553"/>
      <c r="RZA3" s="3553"/>
      <c r="RZB3" s="3553"/>
      <c r="RZC3" s="3553"/>
      <c r="RZD3" s="3553"/>
      <c r="RZE3" s="3553"/>
      <c r="RZF3" s="3553"/>
      <c r="RZG3" s="3553"/>
      <c r="RZH3" s="3553"/>
      <c r="RZI3" s="3581"/>
      <c r="RZJ3" s="3553"/>
      <c r="RZK3" s="3553"/>
      <c r="RZL3" s="3553"/>
      <c r="RZM3" s="3553"/>
      <c r="RZN3" s="3553"/>
      <c r="RZO3" s="3553"/>
      <c r="RZP3" s="3553"/>
      <c r="RZQ3" s="3553"/>
      <c r="RZR3" s="3553"/>
      <c r="RZS3" s="3553"/>
      <c r="RZT3" s="3553"/>
      <c r="RZU3" s="3553"/>
      <c r="RZV3" s="3553"/>
      <c r="RZW3" s="3553"/>
      <c r="RZX3" s="3553"/>
      <c r="RZY3" s="3553"/>
      <c r="RZZ3" s="3581"/>
      <c r="SAA3" s="3553"/>
      <c r="SAB3" s="3553"/>
      <c r="SAC3" s="3553"/>
      <c r="SAD3" s="3553"/>
      <c r="SAE3" s="3553"/>
      <c r="SAF3" s="3553"/>
      <c r="SAG3" s="3553"/>
      <c r="SAH3" s="3553"/>
      <c r="SAI3" s="3553"/>
      <c r="SAJ3" s="3553"/>
      <c r="SAK3" s="3553"/>
      <c r="SAL3" s="3553"/>
      <c r="SAM3" s="3553"/>
      <c r="SAN3" s="3553"/>
      <c r="SAO3" s="3553"/>
      <c r="SAP3" s="3553"/>
      <c r="SAQ3" s="3581"/>
      <c r="SAR3" s="3553"/>
      <c r="SAS3" s="3553"/>
      <c r="SAT3" s="3553"/>
      <c r="SAU3" s="3553"/>
      <c r="SAV3" s="3553"/>
      <c r="SAW3" s="3553"/>
      <c r="SAX3" s="3553"/>
      <c r="SAY3" s="3553"/>
      <c r="SAZ3" s="3553"/>
      <c r="SBA3" s="3553"/>
      <c r="SBB3" s="3553"/>
      <c r="SBC3" s="3553"/>
      <c r="SBD3" s="3553"/>
      <c r="SBE3" s="3553"/>
      <c r="SBF3" s="3553"/>
      <c r="SBG3" s="3553"/>
      <c r="SBH3" s="3581"/>
      <c r="SBI3" s="3553"/>
      <c r="SBJ3" s="3553"/>
      <c r="SBK3" s="3553"/>
      <c r="SBL3" s="3553"/>
      <c r="SBM3" s="3553"/>
      <c r="SBN3" s="3553"/>
      <c r="SBO3" s="3553"/>
      <c r="SBP3" s="3553"/>
      <c r="SBQ3" s="3553"/>
      <c r="SBR3" s="3553"/>
      <c r="SBS3" s="3553"/>
      <c r="SBT3" s="3553"/>
      <c r="SBU3" s="3553"/>
      <c r="SBV3" s="3553"/>
      <c r="SBW3" s="3553"/>
      <c r="SBX3" s="3553"/>
      <c r="SBY3" s="3581"/>
      <c r="SBZ3" s="3553"/>
      <c r="SCA3" s="3553"/>
      <c r="SCB3" s="3553"/>
      <c r="SCC3" s="3553"/>
      <c r="SCD3" s="3553"/>
      <c r="SCE3" s="3553"/>
      <c r="SCF3" s="3553"/>
      <c r="SCG3" s="3553"/>
      <c r="SCH3" s="3553"/>
      <c r="SCI3" s="3553"/>
      <c r="SCJ3" s="3553"/>
      <c r="SCK3" s="3553"/>
      <c r="SCL3" s="3553"/>
      <c r="SCM3" s="3553"/>
      <c r="SCN3" s="3553"/>
      <c r="SCO3" s="3553"/>
      <c r="SCP3" s="3581"/>
      <c r="SCQ3" s="3553"/>
      <c r="SCR3" s="3553"/>
      <c r="SCS3" s="3553"/>
      <c r="SCT3" s="3553"/>
      <c r="SCU3" s="3553"/>
      <c r="SCV3" s="3553"/>
      <c r="SCW3" s="3553"/>
      <c r="SCX3" s="3553"/>
      <c r="SCY3" s="3553"/>
      <c r="SCZ3" s="3553"/>
      <c r="SDA3" s="3553"/>
      <c r="SDB3" s="3553"/>
      <c r="SDC3" s="3553"/>
      <c r="SDD3" s="3553"/>
      <c r="SDE3" s="3553"/>
      <c r="SDF3" s="3553"/>
      <c r="SDG3" s="3581"/>
      <c r="SDH3" s="3553"/>
      <c r="SDI3" s="3553"/>
      <c r="SDJ3" s="3553"/>
      <c r="SDK3" s="3553"/>
      <c r="SDL3" s="3553"/>
      <c r="SDM3" s="3553"/>
      <c r="SDN3" s="3553"/>
      <c r="SDO3" s="3553"/>
      <c r="SDP3" s="3553"/>
      <c r="SDQ3" s="3553"/>
      <c r="SDR3" s="3553"/>
      <c r="SDS3" s="3553"/>
      <c r="SDT3" s="3553"/>
      <c r="SDU3" s="3553"/>
      <c r="SDV3" s="3553"/>
      <c r="SDW3" s="3553"/>
      <c r="SDX3" s="3581"/>
      <c r="SDY3" s="3553"/>
      <c r="SDZ3" s="3553"/>
      <c r="SEA3" s="3553"/>
      <c r="SEB3" s="3553"/>
      <c r="SEC3" s="3553"/>
      <c r="SED3" s="3553"/>
      <c r="SEE3" s="3553"/>
      <c r="SEF3" s="3553"/>
      <c r="SEG3" s="3553"/>
      <c r="SEH3" s="3553"/>
      <c r="SEI3" s="3553"/>
      <c r="SEJ3" s="3553"/>
      <c r="SEK3" s="3553"/>
      <c r="SEL3" s="3553"/>
      <c r="SEM3" s="3553"/>
      <c r="SEN3" s="3553"/>
      <c r="SEO3" s="3581"/>
      <c r="SEP3" s="3553"/>
      <c r="SEQ3" s="3553"/>
      <c r="SER3" s="3553"/>
      <c r="SES3" s="3553"/>
      <c r="SET3" s="3553"/>
      <c r="SEU3" s="3553"/>
      <c r="SEV3" s="3553"/>
      <c r="SEW3" s="3553"/>
      <c r="SEX3" s="3553"/>
      <c r="SEY3" s="3553"/>
      <c r="SEZ3" s="3553"/>
      <c r="SFA3" s="3553"/>
      <c r="SFB3" s="3553"/>
      <c r="SFC3" s="3553"/>
      <c r="SFD3" s="3553"/>
      <c r="SFE3" s="3553"/>
      <c r="SFF3" s="3581"/>
      <c r="SFG3" s="3553"/>
      <c r="SFH3" s="3553"/>
      <c r="SFI3" s="3553"/>
      <c r="SFJ3" s="3553"/>
      <c r="SFK3" s="3553"/>
      <c r="SFL3" s="3553"/>
      <c r="SFM3" s="3553"/>
      <c r="SFN3" s="3553"/>
      <c r="SFO3" s="3553"/>
      <c r="SFP3" s="3553"/>
      <c r="SFQ3" s="3553"/>
      <c r="SFR3" s="3553"/>
      <c r="SFS3" s="3553"/>
      <c r="SFT3" s="3553"/>
      <c r="SFU3" s="3553"/>
      <c r="SFV3" s="3553"/>
      <c r="SFW3" s="3581"/>
      <c r="SFX3" s="3553"/>
      <c r="SFY3" s="3553"/>
      <c r="SFZ3" s="3553"/>
      <c r="SGA3" s="3553"/>
      <c r="SGB3" s="3553"/>
      <c r="SGC3" s="3553"/>
      <c r="SGD3" s="3553"/>
      <c r="SGE3" s="3553"/>
      <c r="SGF3" s="3553"/>
      <c r="SGG3" s="3553"/>
      <c r="SGH3" s="3553"/>
      <c r="SGI3" s="3553"/>
      <c r="SGJ3" s="3553"/>
      <c r="SGK3" s="3553"/>
      <c r="SGL3" s="3553"/>
      <c r="SGM3" s="3553"/>
      <c r="SGN3" s="3581"/>
      <c r="SGO3" s="3553"/>
      <c r="SGP3" s="3553"/>
      <c r="SGQ3" s="3553"/>
      <c r="SGR3" s="3553"/>
      <c r="SGS3" s="3553"/>
      <c r="SGT3" s="3553"/>
      <c r="SGU3" s="3553"/>
      <c r="SGV3" s="3553"/>
      <c r="SGW3" s="3553"/>
      <c r="SGX3" s="3553"/>
      <c r="SGY3" s="3553"/>
      <c r="SGZ3" s="3553"/>
      <c r="SHA3" s="3553"/>
      <c r="SHB3" s="3553"/>
      <c r="SHC3" s="3553"/>
      <c r="SHD3" s="3553"/>
      <c r="SHE3" s="3581"/>
      <c r="SHF3" s="3553"/>
      <c r="SHG3" s="3553"/>
      <c r="SHH3" s="3553"/>
      <c r="SHI3" s="3553"/>
      <c r="SHJ3" s="3553"/>
      <c r="SHK3" s="3553"/>
      <c r="SHL3" s="3553"/>
      <c r="SHM3" s="3553"/>
      <c r="SHN3" s="3553"/>
      <c r="SHO3" s="3553"/>
      <c r="SHP3" s="3553"/>
      <c r="SHQ3" s="3553"/>
      <c r="SHR3" s="3553"/>
      <c r="SHS3" s="3553"/>
      <c r="SHT3" s="3553"/>
      <c r="SHU3" s="3553"/>
      <c r="SHV3" s="3581"/>
      <c r="SHW3" s="3553"/>
      <c r="SHX3" s="3553"/>
      <c r="SHY3" s="3553"/>
      <c r="SHZ3" s="3553"/>
      <c r="SIA3" s="3553"/>
      <c r="SIB3" s="3553"/>
      <c r="SIC3" s="3553"/>
      <c r="SID3" s="3553"/>
      <c r="SIE3" s="3553"/>
      <c r="SIF3" s="3553"/>
      <c r="SIG3" s="3553"/>
      <c r="SIH3" s="3553"/>
      <c r="SII3" s="3553"/>
      <c r="SIJ3" s="3553"/>
      <c r="SIK3" s="3553"/>
      <c r="SIL3" s="3553"/>
      <c r="SIM3" s="3581"/>
      <c r="SIN3" s="3553"/>
      <c r="SIO3" s="3553"/>
      <c r="SIP3" s="3553"/>
      <c r="SIQ3" s="3553"/>
      <c r="SIR3" s="3553"/>
      <c r="SIS3" s="3553"/>
      <c r="SIT3" s="3553"/>
      <c r="SIU3" s="3553"/>
      <c r="SIV3" s="3553"/>
      <c r="SIW3" s="3553"/>
      <c r="SIX3" s="3553"/>
      <c r="SIY3" s="3553"/>
      <c r="SIZ3" s="3553"/>
      <c r="SJA3" s="3553"/>
      <c r="SJB3" s="3553"/>
      <c r="SJC3" s="3553"/>
      <c r="SJD3" s="3581"/>
      <c r="SJE3" s="3553"/>
      <c r="SJF3" s="3553"/>
      <c r="SJG3" s="3553"/>
      <c r="SJH3" s="3553"/>
      <c r="SJI3" s="3553"/>
      <c r="SJJ3" s="3553"/>
      <c r="SJK3" s="3553"/>
      <c r="SJL3" s="3553"/>
      <c r="SJM3" s="3553"/>
      <c r="SJN3" s="3553"/>
      <c r="SJO3" s="3553"/>
      <c r="SJP3" s="3553"/>
      <c r="SJQ3" s="3553"/>
      <c r="SJR3" s="3553"/>
      <c r="SJS3" s="3553"/>
      <c r="SJT3" s="3553"/>
      <c r="SJU3" s="3581"/>
      <c r="SJV3" s="3553"/>
      <c r="SJW3" s="3553"/>
      <c r="SJX3" s="3553"/>
      <c r="SJY3" s="3553"/>
      <c r="SJZ3" s="3553"/>
      <c r="SKA3" s="3553"/>
      <c r="SKB3" s="3553"/>
      <c r="SKC3" s="3553"/>
      <c r="SKD3" s="3553"/>
      <c r="SKE3" s="3553"/>
      <c r="SKF3" s="3553"/>
      <c r="SKG3" s="3553"/>
      <c r="SKH3" s="3553"/>
      <c r="SKI3" s="3553"/>
      <c r="SKJ3" s="3553"/>
      <c r="SKK3" s="3553"/>
      <c r="SKL3" s="3581"/>
      <c r="SKM3" s="3553"/>
      <c r="SKN3" s="3553"/>
      <c r="SKO3" s="3553"/>
      <c r="SKP3" s="3553"/>
      <c r="SKQ3" s="3553"/>
      <c r="SKR3" s="3553"/>
      <c r="SKS3" s="3553"/>
      <c r="SKT3" s="3553"/>
      <c r="SKU3" s="3553"/>
      <c r="SKV3" s="3553"/>
      <c r="SKW3" s="3553"/>
      <c r="SKX3" s="3553"/>
      <c r="SKY3" s="3553"/>
      <c r="SKZ3" s="3553"/>
      <c r="SLA3" s="3553"/>
      <c r="SLB3" s="3553"/>
      <c r="SLC3" s="3581"/>
      <c r="SLD3" s="3553"/>
      <c r="SLE3" s="3553"/>
      <c r="SLF3" s="3553"/>
      <c r="SLG3" s="3553"/>
      <c r="SLH3" s="3553"/>
      <c r="SLI3" s="3553"/>
      <c r="SLJ3" s="3553"/>
      <c r="SLK3" s="3553"/>
      <c r="SLL3" s="3553"/>
      <c r="SLM3" s="3553"/>
      <c r="SLN3" s="3553"/>
      <c r="SLO3" s="3553"/>
      <c r="SLP3" s="3553"/>
      <c r="SLQ3" s="3553"/>
      <c r="SLR3" s="3553"/>
      <c r="SLS3" s="3553"/>
      <c r="SLT3" s="3581"/>
      <c r="SLU3" s="3553"/>
      <c r="SLV3" s="3553"/>
      <c r="SLW3" s="3553"/>
      <c r="SLX3" s="3553"/>
      <c r="SLY3" s="3553"/>
      <c r="SLZ3" s="3553"/>
      <c r="SMA3" s="3553"/>
      <c r="SMB3" s="3553"/>
      <c r="SMC3" s="3553"/>
      <c r="SMD3" s="3553"/>
      <c r="SME3" s="3553"/>
      <c r="SMF3" s="3553"/>
      <c r="SMG3" s="3553"/>
      <c r="SMH3" s="3553"/>
      <c r="SMI3" s="3553"/>
      <c r="SMJ3" s="3553"/>
      <c r="SMK3" s="3581"/>
      <c r="SML3" s="3553"/>
      <c r="SMM3" s="3553"/>
      <c r="SMN3" s="3553"/>
      <c r="SMO3" s="3553"/>
      <c r="SMP3" s="3553"/>
      <c r="SMQ3" s="3553"/>
      <c r="SMR3" s="3553"/>
      <c r="SMS3" s="3553"/>
      <c r="SMT3" s="3553"/>
      <c r="SMU3" s="3553"/>
      <c r="SMV3" s="3553"/>
      <c r="SMW3" s="3553"/>
      <c r="SMX3" s="3553"/>
      <c r="SMY3" s="3553"/>
      <c r="SMZ3" s="3553"/>
      <c r="SNA3" s="3553"/>
      <c r="SNB3" s="3581"/>
      <c r="SNC3" s="3553"/>
      <c r="SND3" s="3553"/>
      <c r="SNE3" s="3553"/>
      <c r="SNF3" s="3553"/>
      <c r="SNG3" s="3553"/>
      <c r="SNH3" s="3553"/>
      <c r="SNI3" s="3553"/>
      <c r="SNJ3" s="3553"/>
      <c r="SNK3" s="3553"/>
      <c r="SNL3" s="3553"/>
      <c r="SNM3" s="3553"/>
      <c r="SNN3" s="3553"/>
      <c r="SNO3" s="3553"/>
      <c r="SNP3" s="3553"/>
      <c r="SNQ3" s="3553"/>
      <c r="SNR3" s="3553"/>
      <c r="SNS3" s="3581"/>
      <c r="SNT3" s="3553"/>
      <c r="SNU3" s="3553"/>
      <c r="SNV3" s="3553"/>
      <c r="SNW3" s="3553"/>
      <c r="SNX3" s="3553"/>
      <c r="SNY3" s="3553"/>
      <c r="SNZ3" s="3553"/>
      <c r="SOA3" s="3553"/>
      <c r="SOB3" s="3553"/>
      <c r="SOC3" s="3553"/>
      <c r="SOD3" s="3553"/>
      <c r="SOE3" s="3553"/>
      <c r="SOF3" s="3553"/>
      <c r="SOG3" s="3553"/>
      <c r="SOH3" s="3553"/>
      <c r="SOI3" s="3553"/>
      <c r="SOJ3" s="3581"/>
      <c r="SOK3" s="3553"/>
      <c r="SOL3" s="3553"/>
      <c r="SOM3" s="3553"/>
      <c r="SON3" s="3553"/>
      <c r="SOO3" s="3553"/>
      <c r="SOP3" s="3553"/>
      <c r="SOQ3" s="3553"/>
      <c r="SOR3" s="3553"/>
      <c r="SOS3" s="3553"/>
      <c r="SOT3" s="3553"/>
      <c r="SOU3" s="3553"/>
      <c r="SOV3" s="3553"/>
      <c r="SOW3" s="3553"/>
      <c r="SOX3" s="3553"/>
      <c r="SOY3" s="3553"/>
      <c r="SOZ3" s="3553"/>
      <c r="SPA3" s="3581"/>
      <c r="SPB3" s="3553"/>
      <c r="SPC3" s="3553"/>
      <c r="SPD3" s="3553"/>
      <c r="SPE3" s="3553"/>
      <c r="SPF3" s="3553"/>
      <c r="SPG3" s="3553"/>
      <c r="SPH3" s="3553"/>
      <c r="SPI3" s="3553"/>
      <c r="SPJ3" s="3553"/>
      <c r="SPK3" s="3553"/>
      <c r="SPL3" s="3553"/>
      <c r="SPM3" s="3553"/>
      <c r="SPN3" s="3553"/>
      <c r="SPO3" s="3553"/>
      <c r="SPP3" s="3553"/>
      <c r="SPQ3" s="3553"/>
      <c r="SPR3" s="3581"/>
      <c r="SPS3" s="3553"/>
      <c r="SPT3" s="3553"/>
      <c r="SPU3" s="3553"/>
      <c r="SPV3" s="3553"/>
      <c r="SPW3" s="3553"/>
      <c r="SPX3" s="3553"/>
      <c r="SPY3" s="3553"/>
      <c r="SPZ3" s="3553"/>
      <c r="SQA3" s="3553"/>
      <c r="SQB3" s="3553"/>
      <c r="SQC3" s="3553"/>
      <c r="SQD3" s="3553"/>
      <c r="SQE3" s="3553"/>
      <c r="SQF3" s="3553"/>
      <c r="SQG3" s="3553"/>
      <c r="SQH3" s="3553"/>
      <c r="SQI3" s="3581"/>
      <c r="SQJ3" s="3553"/>
      <c r="SQK3" s="3553"/>
      <c r="SQL3" s="3553"/>
      <c r="SQM3" s="3553"/>
      <c r="SQN3" s="3553"/>
      <c r="SQO3" s="3553"/>
      <c r="SQP3" s="3553"/>
      <c r="SQQ3" s="3553"/>
      <c r="SQR3" s="3553"/>
      <c r="SQS3" s="3553"/>
      <c r="SQT3" s="3553"/>
      <c r="SQU3" s="3553"/>
      <c r="SQV3" s="3553"/>
      <c r="SQW3" s="3553"/>
      <c r="SQX3" s="3553"/>
      <c r="SQY3" s="3553"/>
      <c r="SQZ3" s="3581"/>
      <c r="SRA3" s="3553"/>
      <c r="SRB3" s="3553"/>
      <c r="SRC3" s="3553"/>
      <c r="SRD3" s="3553"/>
      <c r="SRE3" s="3553"/>
      <c r="SRF3" s="3553"/>
      <c r="SRG3" s="3553"/>
      <c r="SRH3" s="3553"/>
      <c r="SRI3" s="3553"/>
      <c r="SRJ3" s="3553"/>
      <c r="SRK3" s="3553"/>
      <c r="SRL3" s="3553"/>
      <c r="SRM3" s="3553"/>
      <c r="SRN3" s="3553"/>
      <c r="SRO3" s="3553"/>
      <c r="SRP3" s="3553"/>
      <c r="SRQ3" s="3581"/>
      <c r="SRR3" s="3553"/>
      <c r="SRS3" s="3553"/>
      <c r="SRT3" s="3553"/>
      <c r="SRU3" s="3553"/>
      <c r="SRV3" s="3553"/>
      <c r="SRW3" s="3553"/>
      <c r="SRX3" s="3553"/>
      <c r="SRY3" s="3553"/>
      <c r="SRZ3" s="3553"/>
      <c r="SSA3" s="3553"/>
      <c r="SSB3" s="3553"/>
      <c r="SSC3" s="3553"/>
      <c r="SSD3" s="3553"/>
      <c r="SSE3" s="3553"/>
      <c r="SSF3" s="3553"/>
      <c r="SSG3" s="3553"/>
      <c r="SSH3" s="3581"/>
      <c r="SSI3" s="3553"/>
      <c r="SSJ3" s="3553"/>
      <c r="SSK3" s="3553"/>
      <c r="SSL3" s="3553"/>
      <c r="SSM3" s="3553"/>
      <c r="SSN3" s="3553"/>
      <c r="SSO3" s="3553"/>
      <c r="SSP3" s="3553"/>
      <c r="SSQ3" s="3553"/>
      <c r="SSR3" s="3553"/>
      <c r="SSS3" s="3553"/>
      <c r="SST3" s="3553"/>
      <c r="SSU3" s="3553"/>
      <c r="SSV3" s="3553"/>
      <c r="SSW3" s="3553"/>
      <c r="SSX3" s="3553"/>
      <c r="SSY3" s="3581"/>
      <c r="SSZ3" s="3553"/>
      <c r="STA3" s="3553"/>
      <c r="STB3" s="3553"/>
      <c r="STC3" s="3553"/>
      <c r="STD3" s="3553"/>
      <c r="STE3" s="3553"/>
      <c r="STF3" s="3553"/>
      <c r="STG3" s="3553"/>
      <c r="STH3" s="3553"/>
      <c r="STI3" s="3553"/>
      <c r="STJ3" s="3553"/>
      <c r="STK3" s="3553"/>
      <c r="STL3" s="3553"/>
      <c r="STM3" s="3553"/>
      <c r="STN3" s="3553"/>
      <c r="STO3" s="3553"/>
      <c r="STP3" s="3581"/>
      <c r="STQ3" s="3553"/>
      <c r="STR3" s="3553"/>
      <c r="STS3" s="3553"/>
      <c r="STT3" s="3553"/>
      <c r="STU3" s="3553"/>
      <c r="STV3" s="3553"/>
      <c r="STW3" s="3553"/>
      <c r="STX3" s="3553"/>
      <c r="STY3" s="3553"/>
      <c r="STZ3" s="3553"/>
      <c r="SUA3" s="3553"/>
      <c r="SUB3" s="3553"/>
      <c r="SUC3" s="3553"/>
      <c r="SUD3" s="3553"/>
      <c r="SUE3" s="3553"/>
      <c r="SUF3" s="3553"/>
      <c r="SUG3" s="3581"/>
      <c r="SUH3" s="3553"/>
      <c r="SUI3" s="3553"/>
      <c r="SUJ3" s="3553"/>
      <c r="SUK3" s="3553"/>
      <c r="SUL3" s="3553"/>
      <c r="SUM3" s="3553"/>
      <c r="SUN3" s="3553"/>
      <c r="SUO3" s="3553"/>
      <c r="SUP3" s="3553"/>
      <c r="SUQ3" s="3553"/>
      <c r="SUR3" s="3553"/>
      <c r="SUS3" s="3553"/>
      <c r="SUT3" s="3553"/>
      <c r="SUU3" s="3553"/>
      <c r="SUV3" s="3553"/>
      <c r="SUW3" s="3553"/>
      <c r="SUX3" s="3581"/>
      <c r="SUY3" s="3553"/>
      <c r="SUZ3" s="3553"/>
      <c r="SVA3" s="3553"/>
      <c r="SVB3" s="3553"/>
      <c r="SVC3" s="3553"/>
      <c r="SVD3" s="3553"/>
      <c r="SVE3" s="3553"/>
      <c r="SVF3" s="3553"/>
      <c r="SVG3" s="3553"/>
      <c r="SVH3" s="3553"/>
      <c r="SVI3" s="3553"/>
      <c r="SVJ3" s="3553"/>
      <c r="SVK3" s="3553"/>
      <c r="SVL3" s="3553"/>
      <c r="SVM3" s="3553"/>
      <c r="SVN3" s="3553"/>
      <c r="SVO3" s="3581"/>
      <c r="SVP3" s="3553"/>
      <c r="SVQ3" s="3553"/>
      <c r="SVR3" s="3553"/>
      <c r="SVS3" s="3553"/>
      <c r="SVT3" s="3553"/>
      <c r="SVU3" s="3553"/>
      <c r="SVV3" s="3553"/>
      <c r="SVW3" s="3553"/>
      <c r="SVX3" s="3553"/>
      <c r="SVY3" s="3553"/>
      <c r="SVZ3" s="3553"/>
      <c r="SWA3" s="3553"/>
      <c r="SWB3" s="3553"/>
      <c r="SWC3" s="3553"/>
      <c r="SWD3" s="3553"/>
      <c r="SWE3" s="3553"/>
      <c r="SWF3" s="3581"/>
      <c r="SWG3" s="3553"/>
      <c r="SWH3" s="3553"/>
      <c r="SWI3" s="3553"/>
      <c r="SWJ3" s="3553"/>
      <c r="SWK3" s="3553"/>
      <c r="SWL3" s="3553"/>
      <c r="SWM3" s="3553"/>
      <c r="SWN3" s="3553"/>
      <c r="SWO3" s="3553"/>
      <c r="SWP3" s="3553"/>
      <c r="SWQ3" s="3553"/>
      <c r="SWR3" s="3553"/>
      <c r="SWS3" s="3553"/>
      <c r="SWT3" s="3553"/>
      <c r="SWU3" s="3553"/>
      <c r="SWV3" s="3553"/>
      <c r="SWW3" s="3581"/>
      <c r="SWX3" s="3553"/>
      <c r="SWY3" s="3553"/>
      <c r="SWZ3" s="3553"/>
      <c r="SXA3" s="3553"/>
      <c r="SXB3" s="3553"/>
      <c r="SXC3" s="3553"/>
      <c r="SXD3" s="3553"/>
      <c r="SXE3" s="3553"/>
      <c r="SXF3" s="3553"/>
      <c r="SXG3" s="3553"/>
      <c r="SXH3" s="3553"/>
      <c r="SXI3" s="3553"/>
      <c r="SXJ3" s="3553"/>
      <c r="SXK3" s="3553"/>
      <c r="SXL3" s="3553"/>
      <c r="SXM3" s="3553"/>
      <c r="SXN3" s="3581"/>
      <c r="SXO3" s="3553"/>
      <c r="SXP3" s="3553"/>
      <c r="SXQ3" s="3553"/>
      <c r="SXR3" s="3553"/>
      <c r="SXS3" s="3553"/>
      <c r="SXT3" s="3553"/>
      <c r="SXU3" s="3553"/>
      <c r="SXV3" s="3553"/>
      <c r="SXW3" s="3553"/>
      <c r="SXX3" s="3553"/>
      <c r="SXY3" s="3553"/>
      <c r="SXZ3" s="3553"/>
      <c r="SYA3" s="3553"/>
      <c r="SYB3" s="3553"/>
      <c r="SYC3" s="3553"/>
      <c r="SYD3" s="3553"/>
      <c r="SYE3" s="3581"/>
      <c r="SYF3" s="3553"/>
      <c r="SYG3" s="3553"/>
      <c r="SYH3" s="3553"/>
      <c r="SYI3" s="3553"/>
      <c r="SYJ3" s="3553"/>
      <c r="SYK3" s="3553"/>
      <c r="SYL3" s="3553"/>
      <c r="SYM3" s="3553"/>
      <c r="SYN3" s="3553"/>
      <c r="SYO3" s="3553"/>
      <c r="SYP3" s="3553"/>
      <c r="SYQ3" s="3553"/>
      <c r="SYR3" s="3553"/>
      <c r="SYS3" s="3553"/>
      <c r="SYT3" s="3553"/>
      <c r="SYU3" s="3553"/>
      <c r="SYV3" s="3581"/>
      <c r="SYW3" s="3553"/>
      <c r="SYX3" s="3553"/>
      <c r="SYY3" s="3553"/>
      <c r="SYZ3" s="3553"/>
      <c r="SZA3" s="3553"/>
      <c r="SZB3" s="3553"/>
      <c r="SZC3" s="3553"/>
      <c r="SZD3" s="3553"/>
      <c r="SZE3" s="3553"/>
      <c r="SZF3" s="3553"/>
      <c r="SZG3" s="3553"/>
      <c r="SZH3" s="3553"/>
      <c r="SZI3" s="3553"/>
      <c r="SZJ3" s="3553"/>
      <c r="SZK3" s="3553"/>
      <c r="SZL3" s="3553"/>
      <c r="SZM3" s="3581"/>
      <c r="SZN3" s="3553"/>
      <c r="SZO3" s="3553"/>
      <c r="SZP3" s="3553"/>
      <c r="SZQ3" s="3553"/>
      <c r="SZR3" s="3553"/>
      <c r="SZS3" s="3553"/>
      <c r="SZT3" s="3553"/>
      <c r="SZU3" s="3553"/>
      <c r="SZV3" s="3553"/>
      <c r="SZW3" s="3553"/>
      <c r="SZX3" s="3553"/>
      <c r="SZY3" s="3553"/>
      <c r="SZZ3" s="3553"/>
      <c r="TAA3" s="3553"/>
      <c r="TAB3" s="3553"/>
      <c r="TAC3" s="3553"/>
      <c r="TAD3" s="3581"/>
      <c r="TAE3" s="3553"/>
      <c r="TAF3" s="3553"/>
      <c r="TAG3" s="3553"/>
      <c r="TAH3" s="3553"/>
      <c r="TAI3" s="3553"/>
      <c r="TAJ3" s="3553"/>
      <c r="TAK3" s="3553"/>
      <c r="TAL3" s="3553"/>
      <c r="TAM3" s="3553"/>
      <c r="TAN3" s="3553"/>
      <c r="TAO3" s="3553"/>
      <c r="TAP3" s="3553"/>
      <c r="TAQ3" s="3553"/>
      <c r="TAR3" s="3553"/>
      <c r="TAS3" s="3553"/>
      <c r="TAT3" s="3553"/>
      <c r="TAU3" s="3581"/>
      <c r="TAV3" s="3553"/>
      <c r="TAW3" s="3553"/>
      <c r="TAX3" s="3553"/>
      <c r="TAY3" s="3553"/>
      <c r="TAZ3" s="3553"/>
      <c r="TBA3" s="3553"/>
      <c r="TBB3" s="3553"/>
      <c r="TBC3" s="3553"/>
      <c r="TBD3" s="3553"/>
      <c r="TBE3" s="3553"/>
      <c r="TBF3" s="3553"/>
      <c r="TBG3" s="3553"/>
      <c r="TBH3" s="3553"/>
      <c r="TBI3" s="3553"/>
      <c r="TBJ3" s="3553"/>
      <c r="TBK3" s="3553"/>
      <c r="TBL3" s="3581"/>
      <c r="TBM3" s="3553"/>
      <c r="TBN3" s="3553"/>
      <c r="TBO3" s="3553"/>
      <c r="TBP3" s="3553"/>
      <c r="TBQ3" s="3553"/>
      <c r="TBR3" s="3553"/>
      <c r="TBS3" s="3553"/>
      <c r="TBT3" s="3553"/>
      <c r="TBU3" s="3553"/>
      <c r="TBV3" s="3553"/>
      <c r="TBW3" s="3553"/>
      <c r="TBX3" s="3553"/>
      <c r="TBY3" s="3553"/>
      <c r="TBZ3" s="3553"/>
      <c r="TCA3" s="3553"/>
      <c r="TCB3" s="3553"/>
      <c r="TCC3" s="3581"/>
      <c r="TCD3" s="3553"/>
      <c r="TCE3" s="3553"/>
      <c r="TCF3" s="3553"/>
      <c r="TCG3" s="3553"/>
      <c r="TCH3" s="3553"/>
      <c r="TCI3" s="3553"/>
      <c r="TCJ3" s="3553"/>
      <c r="TCK3" s="3553"/>
      <c r="TCL3" s="3553"/>
      <c r="TCM3" s="3553"/>
      <c r="TCN3" s="3553"/>
      <c r="TCO3" s="3553"/>
      <c r="TCP3" s="3553"/>
      <c r="TCQ3" s="3553"/>
      <c r="TCR3" s="3553"/>
      <c r="TCS3" s="3553"/>
      <c r="TCT3" s="3581"/>
      <c r="TCU3" s="3553"/>
      <c r="TCV3" s="3553"/>
      <c r="TCW3" s="3553"/>
      <c r="TCX3" s="3553"/>
      <c r="TCY3" s="3553"/>
      <c r="TCZ3" s="3553"/>
      <c r="TDA3" s="3553"/>
      <c r="TDB3" s="3553"/>
      <c r="TDC3" s="3553"/>
      <c r="TDD3" s="3553"/>
      <c r="TDE3" s="3553"/>
      <c r="TDF3" s="3553"/>
      <c r="TDG3" s="3553"/>
      <c r="TDH3" s="3553"/>
      <c r="TDI3" s="3553"/>
      <c r="TDJ3" s="3553"/>
      <c r="TDK3" s="3581"/>
      <c r="TDL3" s="3553"/>
      <c r="TDM3" s="3553"/>
      <c r="TDN3" s="3553"/>
      <c r="TDO3" s="3553"/>
      <c r="TDP3" s="3553"/>
      <c r="TDQ3" s="3553"/>
      <c r="TDR3" s="3553"/>
      <c r="TDS3" s="3553"/>
      <c r="TDT3" s="3553"/>
      <c r="TDU3" s="3553"/>
      <c r="TDV3" s="3553"/>
      <c r="TDW3" s="3553"/>
      <c r="TDX3" s="3553"/>
      <c r="TDY3" s="3553"/>
      <c r="TDZ3" s="3553"/>
      <c r="TEA3" s="3553"/>
      <c r="TEB3" s="3581"/>
      <c r="TEC3" s="3553"/>
      <c r="TED3" s="3553"/>
      <c r="TEE3" s="3553"/>
      <c r="TEF3" s="3553"/>
      <c r="TEG3" s="3553"/>
      <c r="TEH3" s="3553"/>
      <c r="TEI3" s="3553"/>
      <c r="TEJ3" s="3553"/>
      <c r="TEK3" s="3553"/>
      <c r="TEL3" s="3553"/>
      <c r="TEM3" s="3553"/>
      <c r="TEN3" s="3553"/>
      <c r="TEO3" s="3553"/>
      <c r="TEP3" s="3553"/>
      <c r="TEQ3" s="3553"/>
      <c r="TER3" s="3553"/>
      <c r="TES3" s="3581"/>
      <c r="TET3" s="3553"/>
      <c r="TEU3" s="3553"/>
      <c r="TEV3" s="3553"/>
      <c r="TEW3" s="3553"/>
      <c r="TEX3" s="3553"/>
      <c r="TEY3" s="3553"/>
      <c r="TEZ3" s="3553"/>
      <c r="TFA3" s="3553"/>
      <c r="TFB3" s="3553"/>
      <c r="TFC3" s="3553"/>
      <c r="TFD3" s="3553"/>
      <c r="TFE3" s="3553"/>
      <c r="TFF3" s="3553"/>
      <c r="TFG3" s="3553"/>
      <c r="TFH3" s="3553"/>
      <c r="TFI3" s="3553"/>
      <c r="TFJ3" s="3581"/>
      <c r="TFK3" s="3553"/>
      <c r="TFL3" s="3553"/>
      <c r="TFM3" s="3553"/>
      <c r="TFN3" s="3553"/>
      <c r="TFO3" s="3553"/>
      <c r="TFP3" s="3553"/>
      <c r="TFQ3" s="3553"/>
      <c r="TFR3" s="3553"/>
      <c r="TFS3" s="3553"/>
      <c r="TFT3" s="3553"/>
      <c r="TFU3" s="3553"/>
      <c r="TFV3" s="3553"/>
      <c r="TFW3" s="3553"/>
      <c r="TFX3" s="3553"/>
      <c r="TFY3" s="3553"/>
      <c r="TFZ3" s="3553"/>
      <c r="TGA3" s="3581"/>
      <c r="TGB3" s="3553"/>
      <c r="TGC3" s="3553"/>
      <c r="TGD3" s="3553"/>
      <c r="TGE3" s="3553"/>
      <c r="TGF3" s="3553"/>
      <c r="TGG3" s="3553"/>
      <c r="TGH3" s="3553"/>
      <c r="TGI3" s="3553"/>
      <c r="TGJ3" s="3553"/>
      <c r="TGK3" s="3553"/>
      <c r="TGL3" s="3553"/>
      <c r="TGM3" s="3553"/>
      <c r="TGN3" s="3553"/>
      <c r="TGO3" s="3553"/>
      <c r="TGP3" s="3553"/>
      <c r="TGQ3" s="3553"/>
      <c r="TGR3" s="3581"/>
      <c r="TGS3" s="3553"/>
      <c r="TGT3" s="3553"/>
      <c r="TGU3" s="3553"/>
      <c r="TGV3" s="3553"/>
      <c r="TGW3" s="3553"/>
      <c r="TGX3" s="3553"/>
      <c r="TGY3" s="3553"/>
      <c r="TGZ3" s="3553"/>
      <c r="THA3" s="3553"/>
      <c r="THB3" s="3553"/>
      <c r="THC3" s="3553"/>
      <c r="THD3" s="3553"/>
      <c r="THE3" s="3553"/>
      <c r="THF3" s="3553"/>
      <c r="THG3" s="3553"/>
      <c r="THH3" s="3553"/>
      <c r="THI3" s="3581"/>
      <c r="THJ3" s="3553"/>
      <c r="THK3" s="3553"/>
      <c r="THL3" s="3553"/>
      <c r="THM3" s="3553"/>
      <c r="THN3" s="3553"/>
      <c r="THO3" s="3553"/>
      <c r="THP3" s="3553"/>
      <c r="THQ3" s="3553"/>
      <c r="THR3" s="3553"/>
      <c r="THS3" s="3553"/>
      <c r="THT3" s="3553"/>
      <c r="THU3" s="3553"/>
      <c r="THV3" s="3553"/>
      <c r="THW3" s="3553"/>
      <c r="THX3" s="3553"/>
      <c r="THY3" s="3553"/>
      <c r="THZ3" s="3581"/>
      <c r="TIA3" s="3553"/>
      <c r="TIB3" s="3553"/>
      <c r="TIC3" s="3553"/>
      <c r="TID3" s="3553"/>
      <c r="TIE3" s="3553"/>
      <c r="TIF3" s="3553"/>
      <c r="TIG3" s="3553"/>
      <c r="TIH3" s="3553"/>
      <c r="TII3" s="3553"/>
      <c r="TIJ3" s="3553"/>
      <c r="TIK3" s="3553"/>
      <c r="TIL3" s="3553"/>
      <c r="TIM3" s="3553"/>
      <c r="TIN3" s="3553"/>
      <c r="TIO3" s="3553"/>
      <c r="TIP3" s="3553"/>
      <c r="TIQ3" s="3581"/>
      <c r="TIR3" s="3553"/>
      <c r="TIS3" s="3553"/>
      <c r="TIT3" s="3553"/>
      <c r="TIU3" s="3553"/>
      <c r="TIV3" s="3553"/>
      <c r="TIW3" s="3553"/>
      <c r="TIX3" s="3553"/>
      <c r="TIY3" s="3553"/>
      <c r="TIZ3" s="3553"/>
      <c r="TJA3" s="3553"/>
      <c r="TJB3" s="3553"/>
      <c r="TJC3" s="3553"/>
      <c r="TJD3" s="3553"/>
      <c r="TJE3" s="3553"/>
      <c r="TJF3" s="3553"/>
      <c r="TJG3" s="3553"/>
      <c r="TJH3" s="3581"/>
      <c r="TJI3" s="3553"/>
      <c r="TJJ3" s="3553"/>
      <c r="TJK3" s="3553"/>
      <c r="TJL3" s="3553"/>
      <c r="TJM3" s="3553"/>
      <c r="TJN3" s="3553"/>
      <c r="TJO3" s="3553"/>
      <c r="TJP3" s="3553"/>
      <c r="TJQ3" s="3553"/>
      <c r="TJR3" s="3553"/>
      <c r="TJS3" s="3553"/>
      <c r="TJT3" s="3553"/>
      <c r="TJU3" s="3553"/>
      <c r="TJV3" s="3553"/>
      <c r="TJW3" s="3553"/>
      <c r="TJX3" s="3553"/>
      <c r="TJY3" s="3581"/>
      <c r="TJZ3" s="3553"/>
      <c r="TKA3" s="3553"/>
      <c r="TKB3" s="3553"/>
      <c r="TKC3" s="3553"/>
      <c r="TKD3" s="3553"/>
      <c r="TKE3" s="3553"/>
      <c r="TKF3" s="3553"/>
      <c r="TKG3" s="3553"/>
      <c r="TKH3" s="3553"/>
      <c r="TKI3" s="3553"/>
      <c r="TKJ3" s="3553"/>
      <c r="TKK3" s="3553"/>
      <c r="TKL3" s="3553"/>
      <c r="TKM3" s="3553"/>
      <c r="TKN3" s="3553"/>
      <c r="TKO3" s="3553"/>
      <c r="TKP3" s="3581"/>
      <c r="TKQ3" s="3553"/>
      <c r="TKR3" s="3553"/>
      <c r="TKS3" s="3553"/>
      <c r="TKT3" s="3553"/>
      <c r="TKU3" s="3553"/>
      <c r="TKV3" s="3553"/>
      <c r="TKW3" s="3553"/>
      <c r="TKX3" s="3553"/>
      <c r="TKY3" s="3553"/>
      <c r="TKZ3" s="3553"/>
      <c r="TLA3" s="3553"/>
      <c r="TLB3" s="3553"/>
      <c r="TLC3" s="3553"/>
      <c r="TLD3" s="3553"/>
      <c r="TLE3" s="3553"/>
      <c r="TLF3" s="3553"/>
      <c r="TLG3" s="3581"/>
      <c r="TLH3" s="3553"/>
      <c r="TLI3" s="3553"/>
      <c r="TLJ3" s="3553"/>
      <c r="TLK3" s="3553"/>
      <c r="TLL3" s="3553"/>
      <c r="TLM3" s="3553"/>
      <c r="TLN3" s="3553"/>
      <c r="TLO3" s="3553"/>
      <c r="TLP3" s="3553"/>
      <c r="TLQ3" s="3553"/>
      <c r="TLR3" s="3553"/>
      <c r="TLS3" s="3553"/>
      <c r="TLT3" s="3553"/>
      <c r="TLU3" s="3553"/>
      <c r="TLV3" s="3553"/>
      <c r="TLW3" s="3553"/>
      <c r="TLX3" s="3581"/>
      <c r="TLY3" s="3553"/>
      <c r="TLZ3" s="3553"/>
      <c r="TMA3" s="3553"/>
      <c r="TMB3" s="3553"/>
      <c r="TMC3" s="3553"/>
      <c r="TMD3" s="3553"/>
      <c r="TME3" s="3553"/>
      <c r="TMF3" s="3553"/>
      <c r="TMG3" s="3553"/>
      <c r="TMH3" s="3553"/>
      <c r="TMI3" s="3553"/>
      <c r="TMJ3" s="3553"/>
      <c r="TMK3" s="3553"/>
      <c r="TML3" s="3553"/>
      <c r="TMM3" s="3553"/>
      <c r="TMN3" s="3553"/>
      <c r="TMO3" s="3581"/>
      <c r="TMP3" s="3553"/>
      <c r="TMQ3" s="3553"/>
      <c r="TMR3" s="3553"/>
      <c r="TMS3" s="3553"/>
      <c r="TMT3" s="3553"/>
      <c r="TMU3" s="3553"/>
      <c r="TMV3" s="3553"/>
      <c r="TMW3" s="3553"/>
      <c r="TMX3" s="3553"/>
      <c r="TMY3" s="3553"/>
      <c r="TMZ3" s="3553"/>
      <c r="TNA3" s="3553"/>
      <c r="TNB3" s="3553"/>
      <c r="TNC3" s="3553"/>
      <c r="TND3" s="3553"/>
      <c r="TNE3" s="3553"/>
      <c r="TNF3" s="3581"/>
      <c r="TNG3" s="3553"/>
      <c r="TNH3" s="3553"/>
      <c r="TNI3" s="3553"/>
      <c r="TNJ3" s="3553"/>
      <c r="TNK3" s="3553"/>
      <c r="TNL3" s="3553"/>
      <c r="TNM3" s="3553"/>
      <c r="TNN3" s="3553"/>
      <c r="TNO3" s="3553"/>
      <c r="TNP3" s="3553"/>
      <c r="TNQ3" s="3553"/>
      <c r="TNR3" s="3553"/>
      <c r="TNS3" s="3553"/>
      <c r="TNT3" s="3553"/>
      <c r="TNU3" s="3553"/>
      <c r="TNV3" s="3553"/>
      <c r="TNW3" s="3581"/>
      <c r="TNX3" s="3553"/>
      <c r="TNY3" s="3553"/>
      <c r="TNZ3" s="3553"/>
      <c r="TOA3" s="3553"/>
      <c r="TOB3" s="3553"/>
      <c r="TOC3" s="3553"/>
      <c r="TOD3" s="3553"/>
      <c r="TOE3" s="3553"/>
      <c r="TOF3" s="3553"/>
      <c r="TOG3" s="3553"/>
      <c r="TOH3" s="3553"/>
      <c r="TOI3" s="3553"/>
      <c r="TOJ3" s="3553"/>
      <c r="TOK3" s="3553"/>
      <c r="TOL3" s="3553"/>
      <c r="TOM3" s="3553"/>
      <c r="TON3" s="3581"/>
      <c r="TOO3" s="3553"/>
      <c r="TOP3" s="3553"/>
      <c r="TOQ3" s="3553"/>
      <c r="TOR3" s="3553"/>
      <c r="TOS3" s="3553"/>
      <c r="TOT3" s="3553"/>
      <c r="TOU3" s="3553"/>
      <c r="TOV3" s="3553"/>
      <c r="TOW3" s="3553"/>
      <c r="TOX3" s="3553"/>
      <c r="TOY3" s="3553"/>
      <c r="TOZ3" s="3553"/>
      <c r="TPA3" s="3553"/>
      <c r="TPB3" s="3553"/>
      <c r="TPC3" s="3553"/>
      <c r="TPD3" s="3553"/>
      <c r="TPE3" s="3581"/>
      <c r="TPF3" s="3553"/>
      <c r="TPG3" s="3553"/>
      <c r="TPH3" s="3553"/>
      <c r="TPI3" s="3553"/>
      <c r="TPJ3" s="3553"/>
      <c r="TPK3" s="3553"/>
      <c r="TPL3" s="3553"/>
      <c r="TPM3" s="3553"/>
      <c r="TPN3" s="3553"/>
      <c r="TPO3" s="3553"/>
      <c r="TPP3" s="3553"/>
      <c r="TPQ3" s="3553"/>
      <c r="TPR3" s="3553"/>
      <c r="TPS3" s="3553"/>
      <c r="TPT3" s="3553"/>
      <c r="TPU3" s="3553"/>
      <c r="TPV3" s="3581"/>
      <c r="TPW3" s="3553"/>
      <c r="TPX3" s="3553"/>
      <c r="TPY3" s="3553"/>
      <c r="TPZ3" s="3553"/>
      <c r="TQA3" s="3553"/>
      <c r="TQB3" s="3553"/>
      <c r="TQC3" s="3553"/>
      <c r="TQD3" s="3553"/>
      <c r="TQE3" s="3553"/>
      <c r="TQF3" s="3553"/>
      <c r="TQG3" s="3553"/>
      <c r="TQH3" s="3553"/>
      <c r="TQI3" s="3553"/>
      <c r="TQJ3" s="3553"/>
      <c r="TQK3" s="3553"/>
      <c r="TQL3" s="3553"/>
      <c r="TQM3" s="3581"/>
      <c r="TQN3" s="3553"/>
      <c r="TQO3" s="3553"/>
      <c r="TQP3" s="3553"/>
      <c r="TQQ3" s="3553"/>
      <c r="TQR3" s="3553"/>
      <c r="TQS3" s="3553"/>
      <c r="TQT3" s="3553"/>
      <c r="TQU3" s="3553"/>
      <c r="TQV3" s="3553"/>
      <c r="TQW3" s="3553"/>
      <c r="TQX3" s="3553"/>
      <c r="TQY3" s="3553"/>
      <c r="TQZ3" s="3553"/>
      <c r="TRA3" s="3553"/>
      <c r="TRB3" s="3553"/>
      <c r="TRC3" s="3553"/>
      <c r="TRD3" s="3581"/>
      <c r="TRE3" s="3553"/>
      <c r="TRF3" s="3553"/>
      <c r="TRG3" s="3553"/>
      <c r="TRH3" s="3553"/>
      <c r="TRI3" s="3553"/>
      <c r="TRJ3" s="3553"/>
      <c r="TRK3" s="3553"/>
      <c r="TRL3" s="3553"/>
      <c r="TRM3" s="3553"/>
      <c r="TRN3" s="3553"/>
      <c r="TRO3" s="3553"/>
      <c r="TRP3" s="3553"/>
      <c r="TRQ3" s="3553"/>
      <c r="TRR3" s="3553"/>
      <c r="TRS3" s="3553"/>
      <c r="TRT3" s="3553"/>
      <c r="TRU3" s="3581"/>
      <c r="TRV3" s="3553"/>
      <c r="TRW3" s="3553"/>
      <c r="TRX3" s="3553"/>
      <c r="TRY3" s="3553"/>
      <c r="TRZ3" s="3553"/>
      <c r="TSA3" s="3553"/>
      <c r="TSB3" s="3553"/>
      <c r="TSC3" s="3553"/>
      <c r="TSD3" s="3553"/>
      <c r="TSE3" s="3553"/>
      <c r="TSF3" s="3553"/>
      <c r="TSG3" s="3553"/>
      <c r="TSH3" s="3553"/>
      <c r="TSI3" s="3553"/>
      <c r="TSJ3" s="3553"/>
      <c r="TSK3" s="3553"/>
      <c r="TSL3" s="3581"/>
      <c r="TSM3" s="3553"/>
      <c r="TSN3" s="3553"/>
      <c r="TSO3" s="3553"/>
      <c r="TSP3" s="3553"/>
      <c r="TSQ3" s="3553"/>
      <c r="TSR3" s="3553"/>
      <c r="TSS3" s="3553"/>
      <c r="TST3" s="3553"/>
      <c r="TSU3" s="3553"/>
      <c r="TSV3" s="3553"/>
      <c r="TSW3" s="3553"/>
      <c r="TSX3" s="3553"/>
      <c r="TSY3" s="3553"/>
      <c r="TSZ3" s="3553"/>
      <c r="TTA3" s="3553"/>
      <c r="TTB3" s="3553"/>
      <c r="TTC3" s="3581"/>
      <c r="TTD3" s="3553"/>
      <c r="TTE3" s="3553"/>
      <c r="TTF3" s="3553"/>
      <c r="TTG3" s="3553"/>
      <c r="TTH3" s="3553"/>
      <c r="TTI3" s="3553"/>
      <c r="TTJ3" s="3553"/>
      <c r="TTK3" s="3553"/>
      <c r="TTL3" s="3553"/>
      <c r="TTM3" s="3553"/>
      <c r="TTN3" s="3553"/>
      <c r="TTO3" s="3553"/>
      <c r="TTP3" s="3553"/>
      <c r="TTQ3" s="3553"/>
      <c r="TTR3" s="3553"/>
      <c r="TTS3" s="3553"/>
      <c r="TTT3" s="3581"/>
      <c r="TTU3" s="3553"/>
      <c r="TTV3" s="3553"/>
      <c r="TTW3" s="3553"/>
      <c r="TTX3" s="3553"/>
      <c r="TTY3" s="3553"/>
      <c r="TTZ3" s="3553"/>
      <c r="TUA3" s="3553"/>
      <c r="TUB3" s="3553"/>
      <c r="TUC3" s="3553"/>
      <c r="TUD3" s="3553"/>
      <c r="TUE3" s="3553"/>
      <c r="TUF3" s="3553"/>
      <c r="TUG3" s="3553"/>
      <c r="TUH3" s="3553"/>
      <c r="TUI3" s="3553"/>
      <c r="TUJ3" s="3553"/>
      <c r="TUK3" s="3581"/>
      <c r="TUL3" s="3553"/>
      <c r="TUM3" s="3553"/>
      <c r="TUN3" s="3553"/>
      <c r="TUO3" s="3553"/>
      <c r="TUP3" s="3553"/>
      <c r="TUQ3" s="3553"/>
      <c r="TUR3" s="3553"/>
      <c r="TUS3" s="3553"/>
      <c r="TUT3" s="3553"/>
      <c r="TUU3" s="3553"/>
      <c r="TUV3" s="3553"/>
      <c r="TUW3" s="3553"/>
      <c r="TUX3" s="3553"/>
      <c r="TUY3" s="3553"/>
      <c r="TUZ3" s="3553"/>
      <c r="TVA3" s="3553"/>
      <c r="TVB3" s="3581"/>
      <c r="TVC3" s="3553"/>
      <c r="TVD3" s="3553"/>
      <c r="TVE3" s="3553"/>
      <c r="TVF3" s="3553"/>
      <c r="TVG3" s="3553"/>
      <c r="TVH3" s="3553"/>
      <c r="TVI3" s="3553"/>
      <c r="TVJ3" s="3553"/>
      <c r="TVK3" s="3553"/>
      <c r="TVL3" s="3553"/>
      <c r="TVM3" s="3553"/>
      <c r="TVN3" s="3553"/>
      <c r="TVO3" s="3553"/>
      <c r="TVP3" s="3553"/>
      <c r="TVQ3" s="3553"/>
      <c r="TVR3" s="3553"/>
      <c r="TVS3" s="3581"/>
      <c r="TVT3" s="3553"/>
      <c r="TVU3" s="3553"/>
      <c r="TVV3" s="3553"/>
      <c r="TVW3" s="3553"/>
      <c r="TVX3" s="3553"/>
      <c r="TVY3" s="3553"/>
      <c r="TVZ3" s="3553"/>
      <c r="TWA3" s="3553"/>
      <c r="TWB3" s="3553"/>
      <c r="TWC3" s="3553"/>
      <c r="TWD3" s="3553"/>
      <c r="TWE3" s="3553"/>
      <c r="TWF3" s="3553"/>
      <c r="TWG3" s="3553"/>
      <c r="TWH3" s="3553"/>
      <c r="TWI3" s="3553"/>
      <c r="TWJ3" s="3581"/>
      <c r="TWK3" s="3553"/>
      <c r="TWL3" s="3553"/>
      <c r="TWM3" s="3553"/>
      <c r="TWN3" s="3553"/>
      <c r="TWO3" s="3553"/>
      <c r="TWP3" s="3553"/>
      <c r="TWQ3" s="3553"/>
      <c r="TWR3" s="3553"/>
      <c r="TWS3" s="3553"/>
      <c r="TWT3" s="3553"/>
      <c r="TWU3" s="3553"/>
      <c r="TWV3" s="3553"/>
      <c r="TWW3" s="3553"/>
      <c r="TWX3" s="3553"/>
      <c r="TWY3" s="3553"/>
      <c r="TWZ3" s="3553"/>
      <c r="TXA3" s="3581"/>
      <c r="TXB3" s="3553"/>
      <c r="TXC3" s="3553"/>
      <c r="TXD3" s="3553"/>
      <c r="TXE3" s="3553"/>
      <c r="TXF3" s="3553"/>
      <c r="TXG3" s="3553"/>
      <c r="TXH3" s="3553"/>
      <c r="TXI3" s="3553"/>
      <c r="TXJ3" s="3553"/>
      <c r="TXK3" s="3553"/>
      <c r="TXL3" s="3553"/>
      <c r="TXM3" s="3553"/>
      <c r="TXN3" s="3553"/>
      <c r="TXO3" s="3553"/>
      <c r="TXP3" s="3553"/>
      <c r="TXQ3" s="3553"/>
      <c r="TXR3" s="3581"/>
      <c r="TXS3" s="3553"/>
      <c r="TXT3" s="3553"/>
      <c r="TXU3" s="3553"/>
      <c r="TXV3" s="3553"/>
      <c r="TXW3" s="3553"/>
      <c r="TXX3" s="3553"/>
      <c r="TXY3" s="3553"/>
      <c r="TXZ3" s="3553"/>
      <c r="TYA3" s="3553"/>
      <c r="TYB3" s="3553"/>
      <c r="TYC3" s="3553"/>
      <c r="TYD3" s="3553"/>
      <c r="TYE3" s="3553"/>
      <c r="TYF3" s="3553"/>
      <c r="TYG3" s="3553"/>
      <c r="TYH3" s="3553"/>
      <c r="TYI3" s="3581"/>
      <c r="TYJ3" s="3553"/>
      <c r="TYK3" s="3553"/>
      <c r="TYL3" s="3553"/>
      <c r="TYM3" s="3553"/>
      <c r="TYN3" s="3553"/>
      <c r="TYO3" s="3553"/>
      <c r="TYP3" s="3553"/>
      <c r="TYQ3" s="3553"/>
      <c r="TYR3" s="3553"/>
      <c r="TYS3" s="3553"/>
      <c r="TYT3" s="3553"/>
      <c r="TYU3" s="3553"/>
      <c r="TYV3" s="3553"/>
      <c r="TYW3" s="3553"/>
      <c r="TYX3" s="3553"/>
      <c r="TYY3" s="3553"/>
      <c r="TYZ3" s="3581"/>
      <c r="TZA3" s="3553"/>
      <c r="TZB3" s="3553"/>
      <c r="TZC3" s="3553"/>
      <c r="TZD3" s="3553"/>
      <c r="TZE3" s="3553"/>
      <c r="TZF3" s="3553"/>
      <c r="TZG3" s="3553"/>
      <c r="TZH3" s="3553"/>
      <c r="TZI3" s="3553"/>
      <c r="TZJ3" s="3553"/>
      <c r="TZK3" s="3553"/>
      <c r="TZL3" s="3553"/>
      <c r="TZM3" s="3553"/>
      <c r="TZN3" s="3553"/>
      <c r="TZO3" s="3553"/>
      <c r="TZP3" s="3553"/>
      <c r="TZQ3" s="3581"/>
      <c r="TZR3" s="3553"/>
      <c r="TZS3" s="3553"/>
      <c r="TZT3" s="3553"/>
      <c r="TZU3" s="3553"/>
      <c r="TZV3" s="3553"/>
      <c r="TZW3" s="3553"/>
      <c r="TZX3" s="3553"/>
      <c r="TZY3" s="3553"/>
      <c r="TZZ3" s="3553"/>
      <c r="UAA3" s="3553"/>
      <c r="UAB3" s="3553"/>
      <c r="UAC3" s="3553"/>
      <c r="UAD3" s="3553"/>
      <c r="UAE3" s="3553"/>
      <c r="UAF3" s="3553"/>
      <c r="UAG3" s="3553"/>
      <c r="UAH3" s="3581"/>
      <c r="UAI3" s="3553"/>
      <c r="UAJ3" s="3553"/>
      <c r="UAK3" s="3553"/>
      <c r="UAL3" s="3553"/>
      <c r="UAM3" s="3553"/>
      <c r="UAN3" s="3553"/>
      <c r="UAO3" s="3553"/>
      <c r="UAP3" s="3553"/>
      <c r="UAQ3" s="3553"/>
      <c r="UAR3" s="3553"/>
      <c r="UAS3" s="3553"/>
      <c r="UAT3" s="3553"/>
      <c r="UAU3" s="3553"/>
      <c r="UAV3" s="3553"/>
      <c r="UAW3" s="3553"/>
      <c r="UAX3" s="3553"/>
      <c r="UAY3" s="3581"/>
      <c r="UAZ3" s="3553"/>
      <c r="UBA3" s="3553"/>
      <c r="UBB3" s="3553"/>
      <c r="UBC3" s="3553"/>
      <c r="UBD3" s="3553"/>
      <c r="UBE3" s="3553"/>
      <c r="UBF3" s="3553"/>
      <c r="UBG3" s="3553"/>
      <c r="UBH3" s="3553"/>
      <c r="UBI3" s="3553"/>
      <c r="UBJ3" s="3553"/>
      <c r="UBK3" s="3553"/>
      <c r="UBL3" s="3553"/>
      <c r="UBM3" s="3553"/>
      <c r="UBN3" s="3553"/>
      <c r="UBO3" s="3553"/>
      <c r="UBP3" s="3581"/>
      <c r="UBQ3" s="3553"/>
      <c r="UBR3" s="3553"/>
      <c r="UBS3" s="3553"/>
      <c r="UBT3" s="3553"/>
      <c r="UBU3" s="3553"/>
      <c r="UBV3" s="3553"/>
      <c r="UBW3" s="3553"/>
      <c r="UBX3" s="3553"/>
      <c r="UBY3" s="3553"/>
      <c r="UBZ3" s="3553"/>
      <c r="UCA3" s="3553"/>
      <c r="UCB3" s="3553"/>
      <c r="UCC3" s="3553"/>
      <c r="UCD3" s="3553"/>
      <c r="UCE3" s="3553"/>
      <c r="UCF3" s="3553"/>
      <c r="UCG3" s="3581"/>
      <c r="UCH3" s="3553"/>
      <c r="UCI3" s="3553"/>
      <c r="UCJ3" s="3553"/>
      <c r="UCK3" s="3553"/>
      <c r="UCL3" s="3553"/>
      <c r="UCM3" s="3553"/>
      <c r="UCN3" s="3553"/>
      <c r="UCO3" s="3553"/>
      <c r="UCP3" s="3553"/>
      <c r="UCQ3" s="3553"/>
      <c r="UCR3" s="3553"/>
      <c r="UCS3" s="3553"/>
      <c r="UCT3" s="3553"/>
      <c r="UCU3" s="3553"/>
      <c r="UCV3" s="3553"/>
      <c r="UCW3" s="3553"/>
      <c r="UCX3" s="3581"/>
      <c r="UCY3" s="3553"/>
      <c r="UCZ3" s="3553"/>
      <c r="UDA3" s="3553"/>
      <c r="UDB3" s="3553"/>
      <c r="UDC3" s="3553"/>
      <c r="UDD3" s="3553"/>
      <c r="UDE3" s="3553"/>
      <c r="UDF3" s="3553"/>
      <c r="UDG3" s="3553"/>
      <c r="UDH3" s="3553"/>
      <c r="UDI3" s="3553"/>
      <c r="UDJ3" s="3553"/>
      <c r="UDK3" s="3553"/>
      <c r="UDL3" s="3553"/>
      <c r="UDM3" s="3553"/>
      <c r="UDN3" s="3553"/>
      <c r="UDO3" s="3581"/>
      <c r="UDP3" s="3553"/>
      <c r="UDQ3" s="3553"/>
      <c r="UDR3" s="3553"/>
      <c r="UDS3" s="3553"/>
      <c r="UDT3" s="3553"/>
      <c r="UDU3" s="3553"/>
      <c r="UDV3" s="3553"/>
      <c r="UDW3" s="3553"/>
      <c r="UDX3" s="3553"/>
      <c r="UDY3" s="3553"/>
      <c r="UDZ3" s="3553"/>
      <c r="UEA3" s="3553"/>
      <c r="UEB3" s="3553"/>
      <c r="UEC3" s="3553"/>
      <c r="UED3" s="3553"/>
      <c r="UEE3" s="3553"/>
      <c r="UEF3" s="3581"/>
      <c r="UEG3" s="3553"/>
      <c r="UEH3" s="3553"/>
      <c r="UEI3" s="3553"/>
      <c r="UEJ3" s="3553"/>
      <c r="UEK3" s="3553"/>
      <c r="UEL3" s="3553"/>
      <c r="UEM3" s="3553"/>
      <c r="UEN3" s="3553"/>
      <c r="UEO3" s="3553"/>
      <c r="UEP3" s="3553"/>
      <c r="UEQ3" s="3553"/>
      <c r="UER3" s="3553"/>
      <c r="UES3" s="3553"/>
      <c r="UET3" s="3553"/>
      <c r="UEU3" s="3553"/>
      <c r="UEV3" s="3553"/>
      <c r="UEW3" s="3581"/>
      <c r="UEX3" s="3553"/>
      <c r="UEY3" s="3553"/>
      <c r="UEZ3" s="3553"/>
      <c r="UFA3" s="3553"/>
      <c r="UFB3" s="3553"/>
      <c r="UFC3" s="3553"/>
      <c r="UFD3" s="3553"/>
      <c r="UFE3" s="3553"/>
      <c r="UFF3" s="3553"/>
      <c r="UFG3" s="3553"/>
      <c r="UFH3" s="3553"/>
      <c r="UFI3" s="3553"/>
      <c r="UFJ3" s="3553"/>
      <c r="UFK3" s="3553"/>
      <c r="UFL3" s="3553"/>
      <c r="UFM3" s="3553"/>
      <c r="UFN3" s="3581"/>
      <c r="UFO3" s="3553"/>
      <c r="UFP3" s="3553"/>
      <c r="UFQ3" s="3553"/>
      <c r="UFR3" s="3553"/>
      <c r="UFS3" s="3553"/>
      <c r="UFT3" s="3553"/>
      <c r="UFU3" s="3553"/>
      <c r="UFV3" s="3553"/>
      <c r="UFW3" s="3553"/>
      <c r="UFX3" s="3553"/>
      <c r="UFY3" s="3553"/>
      <c r="UFZ3" s="3553"/>
      <c r="UGA3" s="3553"/>
      <c r="UGB3" s="3553"/>
      <c r="UGC3" s="3553"/>
      <c r="UGD3" s="3553"/>
      <c r="UGE3" s="3581"/>
      <c r="UGF3" s="3553"/>
      <c r="UGG3" s="3553"/>
      <c r="UGH3" s="3553"/>
      <c r="UGI3" s="3553"/>
      <c r="UGJ3" s="3553"/>
      <c r="UGK3" s="3553"/>
      <c r="UGL3" s="3553"/>
      <c r="UGM3" s="3553"/>
      <c r="UGN3" s="3553"/>
      <c r="UGO3" s="3553"/>
      <c r="UGP3" s="3553"/>
      <c r="UGQ3" s="3553"/>
      <c r="UGR3" s="3553"/>
      <c r="UGS3" s="3553"/>
      <c r="UGT3" s="3553"/>
      <c r="UGU3" s="3553"/>
      <c r="UGV3" s="3581"/>
      <c r="UGW3" s="3553"/>
      <c r="UGX3" s="3553"/>
      <c r="UGY3" s="3553"/>
      <c r="UGZ3" s="3553"/>
      <c r="UHA3" s="3553"/>
      <c r="UHB3" s="3553"/>
      <c r="UHC3" s="3553"/>
      <c r="UHD3" s="3553"/>
      <c r="UHE3" s="3553"/>
      <c r="UHF3" s="3553"/>
      <c r="UHG3" s="3553"/>
      <c r="UHH3" s="3553"/>
      <c r="UHI3" s="3553"/>
      <c r="UHJ3" s="3553"/>
      <c r="UHK3" s="3553"/>
      <c r="UHL3" s="3553"/>
      <c r="UHM3" s="3581"/>
      <c r="UHN3" s="3553"/>
      <c r="UHO3" s="3553"/>
      <c r="UHP3" s="3553"/>
      <c r="UHQ3" s="3553"/>
      <c r="UHR3" s="3553"/>
      <c r="UHS3" s="3553"/>
      <c r="UHT3" s="3553"/>
      <c r="UHU3" s="3553"/>
      <c r="UHV3" s="3553"/>
      <c r="UHW3" s="3553"/>
      <c r="UHX3" s="3553"/>
      <c r="UHY3" s="3553"/>
      <c r="UHZ3" s="3553"/>
      <c r="UIA3" s="3553"/>
      <c r="UIB3" s="3553"/>
      <c r="UIC3" s="3553"/>
      <c r="UID3" s="3581"/>
      <c r="UIE3" s="3553"/>
      <c r="UIF3" s="3553"/>
      <c r="UIG3" s="3553"/>
      <c r="UIH3" s="3553"/>
      <c r="UII3" s="3553"/>
      <c r="UIJ3" s="3553"/>
      <c r="UIK3" s="3553"/>
      <c r="UIL3" s="3553"/>
      <c r="UIM3" s="3553"/>
      <c r="UIN3" s="3553"/>
      <c r="UIO3" s="3553"/>
      <c r="UIP3" s="3553"/>
      <c r="UIQ3" s="3553"/>
      <c r="UIR3" s="3553"/>
      <c r="UIS3" s="3553"/>
      <c r="UIT3" s="3553"/>
      <c r="UIU3" s="3581"/>
      <c r="UIV3" s="3553"/>
      <c r="UIW3" s="3553"/>
      <c r="UIX3" s="3553"/>
      <c r="UIY3" s="3553"/>
      <c r="UIZ3" s="3553"/>
      <c r="UJA3" s="3553"/>
      <c r="UJB3" s="3553"/>
      <c r="UJC3" s="3553"/>
      <c r="UJD3" s="3553"/>
      <c r="UJE3" s="3553"/>
      <c r="UJF3" s="3553"/>
      <c r="UJG3" s="3553"/>
      <c r="UJH3" s="3553"/>
      <c r="UJI3" s="3553"/>
      <c r="UJJ3" s="3553"/>
      <c r="UJK3" s="3553"/>
      <c r="UJL3" s="3581"/>
      <c r="UJM3" s="3553"/>
      <c r="UJN3" s="3553"/>
      <c r="UJO3" s="3553"/>
      <c r="UJP3" s="3553"/>
      <c r="UJQ3" s="3553"/>
      <c r="UJR3" s="3553"/>
      <c r="UJS3" s="3553"/>
      <c r="UJT3" s="3553"/>
      <c r="UJU3" s="3553"/>
      <c r="UJV3" s="3553"/>
      <c r="UJW3" s="3553"/>
      <c r="UJX3" s="3553"/>
      <c r="UJY3" s="3553"/>
      <c r="UJZ3" s="3553"/>
      <c r="UKA3" s="3553"/>
      <c r="UKB3" s="3553"/>
      <c r="UKC3" s="3581"/>
      <c r="UKD3" s="3553"/>
      <c r="UKE3" s="3553"/>
      <c r="UKF3" s="3553"/>
      <c r="UKG3" s="3553"/>
      <c r="UKH3" s="3553"/>
      <c r="UKI3" s="3553"/>
      <c r="UKJ3" s="3553"/>
      <c r="UKK3" s="3553"/>
      <c r="UKL3" s="3553"/>
      <c r="UKM3" s="3553"/>
      <c r="UKN3" s="3553"/>
      <c r="UKO3" s="3553"/>
      <c r="UKP3" s="3553"/>
      <c r="UKQ3" s="3553"/>
      <c r="UKR3" s="3553"/>
      <c r="UKS3" s="3553"/>
      <c r="UKT3" s="3581"/>
      <c r="UKU3" s="3553"/>
      <c r="UKV3" s="3553"/>
      <c r="UKW3" s="3553"/>
      <c r="UKX3" s="3553"/>
      <c r="UKY3" s="3553"/>
      <c r="UKZ3" s="3553"/>
      <c r="ULA3" s="3553"/>
      <c r="ULB3" s="3553"/>
      <c r="ULC3" s="3553"/>
      <c r="ULD3" s="3553"/>
      <c r="ULE3" s="3553"/>
      <c r="ULF3" s="3553"/>
      <c r="ULG3" s="3553"/>
      <c r="ULH3" s="3553"/>
      <c r="ULI3" s="3553"/>
      <c r="ULJ3" s="3553"/>
      <c r="ULK3" s="3581"/>
      <c r="ULL3" s="3553"/>
      <c r="ULM3" s="3553"/>
      <c r="ULN3" s="3553"/>
      <c r="ULO3" s="3553"/>
      <c r="ULP3" s="3553"/>
      <c r="ULQ3" s="3553"/>
      <c r="ULR3" s="3553"/>
      <c r="ULS3" s="3553"/>
      <c r="ULT3" s="3553"/>
      <c r="ULU3" s="3553"/>
      <c r="ULV3" s="3553"/>
      <c r="ULW3" s="3553"/>
      <c r="ULX3" s="3553"/>
      <c r="ULY3" s="3553"/>
      <c r="ULZ3" s="3553"/>
      <c r="UMA3" s="3553"/>
      <c r="UMB3" s="3581"/>
      <c r="UMC3" s="3553"/>
      <c r="UMD3" s="3553"/>
      <c r="UME3" s="3553"/>
      <c r="UMF3" s="3553"/>
      <c r="UMG3" s="3553"/>
      <c r="UMH3" s="3553"/>
      <c r="UMI3" s="3553"/>
      <c r="UMJ3" s="3553"/>
      <c r="UMK3" s="3553"/>
      <c r="UML3" s="3553"/>
      <c r="UMM3" s="3553"/>
      <c r="UMN3" s="3553"/>
      <c r="UMO3" s="3553"/>
      <c r="UMP3" s="3553"/>
      <c r="UMQ3" s="3553"/>
      <c r="UMR3" s="3553"/>
      <c r="UMS3" s="3581"/>
      <c r="UMT3" s="3553"/>
      <c r="UMU3" s="3553"/>
      <c r="UMV3" s="3553"/>
      <c r="UMW3" s="3553"/>
      <c r="UMX3" s="3553"/>
      <c r="UMY3" s="3553"/>
      <c r="UMZ3" s="3553"/>
      <c r="UNA3" s="3553"/>
      <c r="UNB3" s="3553"/>
      <c r="UNC3" s="3553"/>
      <c r="UND3" s="3553"/>
      <c r="UNE3" s="3553"/>
      <c r="UNF3" s="3553"/>
      <c r="UNG3" s="3553"/>
      <c r="UNH3" s="3553"/>
      <c r="UNI3" s="3553"/>
      <c r="UNJ3" s="3581"/>
      <c r="UNK3" s="3553"/>
      <c r="UNL3" s="3553"/>
      <c r="UNM3" s="3553"/>
      <c r="UNN3" s="3553"/>
      <c r="UNO3" s="3553"/>
      <c r="UNP3" s="3553"/>
      <c r="UNQ3" s="3553"/>
      <c r="UNR3" s="3553"/>
      <c r="UNS3" s="3553"/>
      <c r="UNT3" s="3553"/>
      <c r="UNU3" s="3553"/>
      <c r="UNV3" s="3553"/>
      <c r="UNW3" s="3553"/>
      <c r="UNX3" s="3553"/>
      <c r="UNY3" s="3553"/>
      <c r="UNZ3" s="3553"/>
      <c r="UOA3" s="3581"/>
      <c r="UOB3" s="3553"/>
      <c r="UOC3" s="3553"/>
      <c r="UOD3" s="3553"/>
      <c r="UOE3" s="3553"/>
      <c r="UOF3" s="3553"/>
      <c r="UOG3" s="3553"/>
      <c r="UOH3" s="3553"/>
      <c r="UOI3" s="3553"/>
      <c r="UOJ3" s="3553"/>
      <c r="UOK3" s="3553"/>
      <c r="UOL3" s="3553"/>
      <c r="UOM3" s="3553"/>
      <c r="UON3" s="3553"/>
      <c r="UOO3" s="3553"/>
      <c r="UOP3" s="3553"/>
      <c r="UOQ3" s="3553"/>
      <c r="UOR3" s="3581"/>
      <c r="UOS3" s="3553"/>
      <c r="UOT3" s="3553"/>
      <c r="UOU3" s="3553"/>
      <c r="UOV3" s="3553"/>
      <c r="UOW3" s="3553"/>
      <c r="UOX3" s="3553"/>
      <c r="UOY3" s="3553"/>
      <c r="UOZ3" s="3553"/>
      <c r="UPA3" s="3553"/>
      <c r="UPB3" s="3553"/>
      <c r="UPC3" s="3553"/>
      <c r="UPD3" s="3553"/>
      <c r="UPE3" s="3553"/>
      <c r="UPF3" s="3553"/>
      <c r="UPG3" s="3553"/>
      <c r="UPH3" s="3553"/>
      <c r="UPI3" s="3581"/>
      <c r="UPJ3" s="3553"/>
      <c r="UPK3" s="3553"/>
      <c r="UPL3" s="3553"/>
      <c r="UPM3" s="3553"/>
      <c r="UPN3" s="3553"/>
      <c r="UPO3" s="3553"/>
      <c r="UPP3" s="3553"/>
      <c r="UPQ3" s="3553"/>
      <c r="UPR3" s="3553"/>
      <c r="UPS3" s="3553"/>
      <c r="UPT3" s="3553"/>
      <c r="UPU3" s="3553"/>
      <c r="UPV3" s="3553"/>
      <c r="UPW3" s="3553"/>
      <c r="UPX3" s="3553"/>
      <c r="UPY3" s="3553"/>
      <c r="UPZ3" s="3581"/>
      <c r="UQA3" s="3553"/>
      <c r="UQB3" s="3553"/>
      <c r="UQC3" s="3553"/>
      <c r="UQD3" s="3553"/>
      <c r="UQE3" s="3553"/>
      <c r="UQF3" s="3553"/>
      <c r="UQG3" s="3553"/>
      <c r="UQH3" s="3553"/>
      <c r="UQI3" s="3553"/>
      <c r="UQJ3" s="3553"/>
      <c r="UQK3" s="3553"/>
      <c r="UQL3" s="3553"/>
      <c r="UQM3" s="3553"/>
      <c r="UQN3" s="3553"/>
      <c r="UQO3" s="3553"/>
      <c r="UQP3" s="3553"/>
      <c r="UQQ3" s="3581"/>
      <c r="UQR3" s="3553"/>
      <c r="UQS3" s="3553"/>
      <c r="UQT3" s="3553"/>
      <c r="UQU3" s="3553"/>
      <c r="UQV3" s="3553"/>
      <c r="UQW3" s="3553"/>
      <c r="UQX3" s="3553"/>
      <c r="UQY3" s="3553"/>
      <c r="UQZ3" s="3553"/>
      <c r="URA3" s="3553"/>
      <c r="URB3" s="3553"/>
      <c r="URC3" s="3553"/>
      <c r="URD3" s="3553"/>
      <c r="URE3" s="3553"/>
      <c r="URF3" s="3553"/>
      <c r="URG3" s="3553"/>
      <c r="URH3" s="3581"/>
      <c r="URI3" s="3553"/>
      <c r="URJ3" s="3553"/>
      <c r="URK3" s="3553"/>
      <c r="URL3" s="3553"/>
      <c r="URM3" s="3553"/>
      <c r="URN3" s="3553"/>
      <c r="URO3" s="3553"/>
      <c r="URP3" s="3553"/>
      <c r="URQ3" s="3553"/>
      <c r="URR3" s="3553"/>
      <c r="URS3" s="3553"/>
      <c r="URT3" s="3553"/>
      <c r="URU3" s="3553"/>
      <c r="URV3" s="3553"/>
      <c r="URW3" s="3553"/>
      <c r="URX3" s="3553"/>
      <c r="URY3" s="3581"/>
      <c r="URZ3" s="3553"/>
      <c r="USA3" s="3553"/>
      <c r="USB3" s="3553"/>
      <c r="USC3" s="3553"/>
      <c r="USD3" s="3553"/>
      <c r="USE3" s="3553"/>
      <c r="USF3" s="3553"/>
      <c r="USG3" s="3553"/>
      <c r="USH3" s="3553"/>
      <c r="USI3" s="3553"/>
      <c r="USJ3" s="3553"/>
      <c r="USK3" s="3553"/>
      <c r="USL3" s="3553"/>
      <c r="USM3" s="3553"/>
      <c r="USN3" s="3553"/>
      <c r="USO3" s="3553"/>
      <c r="USP3" s="3581"/>
      <c r="USQ3" s="3553"/>
      <c r="USR3" s="3553"/>
      <c r="USS3" s="3553"/>
      <c r="UST3" s="3553"/>
      <c r="USU3" s="3553"/>
      <c r="USV3" s="3553"/>
      <c r="USW3" s="3553"/>
      <c r="USX3" s="3553"/>
      <c r="USY3" s="3553"/>
      <c r="USZ3" s="3553"/>
      <c r="UTA3" s="3553"/>
      <c r="UTB3" s="3553"/>
      <c r="UTC3" s="3553"/>
      <c r="UTD3" s="3553"/>
      <c r="UTE3" s="3553"/>
      <c r="UTF3" s="3553"/>
      <c r="UTG3" s="3581"/>
      <c r="UTH3" s="3553"/>
      <c r="UTI3" s="3553"/>
      <c r="UTJ3" s="3553"/>
      <c r="UTK3" s="3553"/>
      <c r="UTL3" s="3553"/>
      <c r="UTM3" s="3553"/>
      <c r="UTN3" s="3553"/>
      <c r="UTO3" s="3553"/>
      <c r="UTP3" s="3553"/>
      <c r="UTQ3" s="3553"/>
      <c r="UTR3" s="3553"/>
      <c r="UTS3" s="3553"/>
      <c r="UTT3" s="3553"/>
      <c r="UTU3" s="3553"/>
      <c r="UTV3" s="3553"/>
      <c r="UTW3" s="3553"/>
      <c r="UTX3" s="3581"/>
      <c r="UTY3" s="3553"/>
      <c r="UTZ3" s="3553"/>
      <c r="UUA3" s="3553"/>
      <c r="UUB3" s="3553"/>
      <c r="UUC3" s="3553"/>
      <c r="UUD3" s="3553"/>
      <c r="UUE3" s="3553"/>
      <c r="UUF3" s="3553"/>
      <c r="UUG3" s="3553"/>
      <c r="UUH3" s="3553"/>
      <c r="UUI3" s="3553"/>
      <c r="UUJ3" s="3553"/>
      <c r="UUK3" s="3553"/>
      <c r="UUL3" s="3553"/>
      <c r="UUM3" s="3553"/>
      <c r="UUN3" s="3553"/>
      <c r="UUO3" s="3581"/>
      <c r="UUP3" s="3553"/>
      <c r="UUQ3" s="3553"/>
      <c r="UUR3" s="3553"/>
      <c r="UUS3" s="3553"/>
      <c r="UUT3" s="3553"/>
      <c r="UUU3" s="3553"/>
      <c r="UUV3" s="3553"/>
      <c r="UUW3" s="3553"/>
      <c r="UUX3" s="3553"/>
      <c r="UUY3" s="3553"/>
      <c r="UUZ3" s="3553"/>
      <c r="UVA3" s="3553"/>
      <c r="UVB3" s="3553"/>
      <c r="UVC3" s="3553"/>
      <c r="UVD3" s="3553"/>
      <c r="UVE3" s="3553"/>
      <c r="UVF3" s="3581"/>
      <c r="UVG3" s="3553"/>
      <c r="UVH3" s="3553"/>
      <c r="UVI3" s="3553"/>
      <c r="UVJ3" s="3553"/>
      <c r="UVK3" s="3553"/>
      <c r="UVL3" s="3553"/>
      <c r="UVM3" s="3553"/>
      <c r="UVN3" s="3553"/>
      <c r="UVO3" s="3553"/>
      <c r="UVP3" s="3553"/>
      <c r="UVQ3" s="3553"/>
      <c r="UVR3" s="3553"/>
      <c r="UVS3" s="3553"/>
      <c r="UVT3" s="3553"/>
      <c r="UVU3" s="3553"/>
      <c r="UVV3" s="3553"/>
      <c r="UVW3" s="3581"/>
      <c r="UVX3" s="3553"/>
      <c r="UVY3" s="3553"/>
      <c r="UVZ3" s="3553"/>
      <c r="UWA3" s="3553"/>
      <c r="UWB3" s="3553"/>
      <c r="UWC3" s="3553"/>
      <c r="UWD3" s="3553"/>
      <c r="UWE3" s="3553"/>
      <c r="UWF3" s="3553"/>
      <c r="UWG3" s="3553"/>
      <c r="UWH3" s="3553"/>
      <c r="UWI3" s="3553"/>
      <c r="UWJ3" s="3553"/>
      <c r="UWK3" s="3553"/>
      <c r="UWL3" s="3553"/>
      <c r="UWM3" s="3553"/>
      <c r="UWN3" s="3581"/>
      <c r="UWO3" s="3553"/>
      <c r="UWP3" s="3553"/>
      <c r="UWQ3" s="3553"/>
      <c r="UWR3" s="3553"/>
      <c r="UWS3" s="3553"/>
      <c r="UWT3" s="3553"/>
      <c r="UWU3" s="3553"/>
      <c r="UWV3" s="3553"/>
      <c r="UWW3" s="3553"/>
      <c r="UWX3" s="3553"/>
      <c r="UWY3" s="3553"/>
      <c r="UWZ3" s="3553"/>
      <c r="UXA3" s="3553"/>
      <c r="UXB3" s="3553"/>
      <c r="UXC3" s="3553"/>
      <c r="UXD3" s="3553"/>
      <c r="UXE3" s="3581"/>
      <c r="UXF3" s="3553"/>
      <c r="UXG3" s="3553"/>
      <c r="UXH3" s="3553"/>
      <c r="UXI3" s="3553"/>
      <c r="UXJ3" s="3553"/>
      <c r="UXK3" s="3553"/>
      <c r="UXL3" s="3553"/>
      <c r="UXM3" s="3553"/>
      <c r="UXN3" s="3553"/>
      <c r="UXO3" s="3553"/>
      <c r="UXP3" s="3553"/>
      <c r="UXQ3" s="3553"/>
      <c r="UXR3" s="3553"/>
      <c r="UXS3" s="3553"/>
      <c r="UXT3" s="3553"/>
      <c r="UXU3" s="3553"/>
      <c r="UXV3" s="3581"/>
      <c r="UXW3" s="3553"/>
      <c r="UXX3" s="3553"/>
      <c r="UXY3" s="3553"/>
      <c r="UXZ3" s="3553"/>
      <c r="UYA3" s="3553"/>
      <c r="UYB3" s="3553"/>
      <c r="UYC3" s="3553"/>
      <c r="UYD3" s="3553"/>
      <c r="UYE3" s="3553"/>
      <c r="UYF3" s="3553"/>
      <c r="UYG3" s="3553"/>
      <c r="UYH3" s="3553"/>
      <c r="UYI3" s="3553"/>
      <c r="UYJ3" s="3553"/>
      <c r="UYK3" s="3553"/>
      <c r="UYL3" s="3553"/>
      <c r="UYM3" s="3581"/>
      <c r="UYN3" s="3553"/>
      <c r="UYO3" s="3553"/>
      <c r="UYP3" s="3553"/>
      <c r="UYQ3" s="3553"/>
      <c r="UYR3" s="3553"/>
      <c r="UYS3" s="3553"/>
      <c r="UYT3" s="3553"/>
      <c r="UYU3" s="3553"/>
      <c r="UYV3" s="3553"/>
      <c r="UYW3" s="3553"/>
      <c r="UYX3" s="3553"/>
      <c r="UYY3" s="3553"/>
      <c r="UYZ3" s="3553"/>
      <c r="UZA3" s="3553"/>
      <c r="UZB3" s="3553"/>
      <c r="UZC3" s="3553"/>
      <c r="UZD3" s="3581"/>
      <c r="UZE3" s="3553"/>
      <c r="UZF3" s="3553"/>
      <c r="UZG3" s="3553"/>
      <c r="UZH3" s="3553"/>
      <c r="UZI3" s="3553"/>
      <c r="UZJ3" s="3553"/>
      <c r="UZK3" s="3553"/>
      <c r="UZL3" s="3553"/>
      <c r="UZM3" s="3553"/>
      <c r="UZN3" s="3553"/>
      <c r="UZO3" s="3553"/>
      <c r="UZP3" s="3553"/>
      <c r="UZQ3" s="3553"/>
      <c r="UZR3" s="3553"/>
      <c r="UZS3" s="3553"/>
      <c r="UZT3" s="3553"/>
      <c r="UZU3" s="3581"/>
      <c r="UZV3" s="3553"/>
      <c r="UZW3" s="3553"/>
      <c r="UZX3" s="3553"/>
      <c r="UZY3" s="3553"/>
      <c r="UZZ3" s="3553"/>
      <c r="VAA3" s="3553"/>
      <c r="VAB3" s="3553"/>
      <c r="VAC3" s="3553"/>
      <c r="VAD3" s="3553"/>
      <c r="VAE3" s="3553"/>
      <c r="VAF3" s="3553"/>
      <c r="VAG3" s="3553"/>
      <c r="VAH3" s="3553"/>
      <c r="VAI3" s="3553"/>
      <c r="VAJ3" s="3553"/>
      <c r="VAK3" s="3553"/>
      <c r="VAL3" s="3581"/>
      <c r="VAM3" s="3553"/>
      <c r="VAN3" s="3553"/>
      <c r="VAO3" s="3553"/>
      <c r="VAP3" s="3553"/>
      <c r="VAQ3" s="3553"/>
      <c r="VAR3" s="3553"/>
      <c r="VAS3" s="3553"/>
      <c r="VAT3" s="3553"/>
      <c r="VAU3" s="3553"/>
      <c r="VAV3" s="3553"/>
      <c r="VAW3" s="3553"/>
      <c r="VAX3" s="3553"/>
      <c r="VAY3" s="3553"/>
      <c r="VAZ3" s="3553"/>
      <c r="VBA3" s="3553"/>
      <c r="VBB3" s="3553"/>
      <c r="VBC3" s="3581"/>
      <c r="VBD3" s="3553"/>
      <c r="VBE3" s="3553"/>
      <c r="VBF3" s="3553"/>
      <c r="VBG3" s="3553"/>
      <c r="VBH3" s="3553"/>
      <c r="VBI3" s="3553"/>
      <c r="VBJ3" s="3553"/>
      <c r="VBK3" s="3553"/>
      <c r="VBL3" s="3553"/>
      <c r="VBM3" s="3553"/>
      <c r="VBN3" s="3553"/>
      <c r="VBO3" s="3553"/>
      <c r="VBP3" s="3553"/>
      <c r="VBQ3" s="3553"/>
      <c r="VBR3" s="3553"/>
      <c r="VBS3" s="3553"/>
      <c r="VBT3" s="3581"/>
      <c r="VBU3" s="3553"/>
      <c r="VBV3" s="3553"/>
      <c r="VBW3" s="3553"/>
      <c r="VBX3" s="3553"/>
      <c r="VBY3" s="3553"/>
      <c r="VBZ3" s="3553"/>
      <c r="VCA3" s="3553"/>
      <c r="VCB3" s="3553"/>
      <c r="VCC3" s="3553"/>
      <c r="VCD3" s="3553"/>
      <c r="VCE3" s="3553"/>
      <c r="VCF3" s="3553"/>
      <c r="VCG3" s="3553"/>
      <c r="VCH3" s="3553"/>
      <c r="VCI3" s="3553"/>
      <c r="VCJ3" s="3553"/>
      <c r="VCK3" s="3581"/>
      <c r="VCL3" s="3553"/>
      <c r="VCM3" s="3553"/>
      <c r="VCN3" s="3553"/>
      <c r="VCO3" s="3553"/>
      <c r="VCP3" s="3553"/>
      <c r="VCQ3" s="3553"/>
      <c r="VCR3" s="3553"/>
      <c r="VCS3" s="3553"/>
      <c r="VCT3" s="3553"/>
      <c r="VCU3" s="3553"/>
      <c r="VCV3" s="3553"/>
      <c r="VCW3" s="3553"/>
      <c r="VCX3" s="3553"/>
      <c r="VCY3" s="3553"/>
      <c r="VCZ3" s="3553"/>
      <c r="VDA3" s="3553"/>
      <c r="VDB3" s="3581"/>
      <c r="VDC3" s="3553"/>
      <c r="VDD3" s="3553"/>
      <c r="VDE3" s="3553"/>
      <c r="VDF3" s="3553"/>
      <c r="VDG3" s="3553"/>
      <c r="VDH3" s="3553"/>
      <c r="VDI3" s="3553"/>
      <c r="VDJ3" s="3553"/>
      <c r="VDK3" s="3553"/>
      <c r="VDL3" s="3553"/>
      <c r="VDM3" s="3553"/>
      <c r="VDN3" s="3553"/>
      <c r="VDO3" s="3553"/>
      <c r="VDP3" s="3553"/>
      <c r="VDQ3" s="3553"/>
      <c r="VDR3" s="3553"/>
      <c r="VDS3" s="3581"/>
      <c r="VDT3" s="3553"/>
      <c r="VDU3" s="3553"/>
      <c r="VDV3" s="3553"/>
      <c r="VDW3" s="3553"/>
      <c r="VDX3" s="3553"/>
      <c r="VDY3" s="3553"/>
      <c r="VDZ3" s="3553"/>
      <c r="VEA3" s="3553"/>
      <c r="VEB3" s="3553"/>
      <c r="VEC3" s="3553"/>
      <c r="VED3" s="3553"/>
      <c r="VEE3" s="3553"/>
      <c r="VEF3" s="3553"/>
      <c r="VEG3" s="3553"/>
      <c r="VEH3" s="3553"/>
      <c r="VEI3" s="3553"/>
      <c r="VEJ3" s="3581"/>
      <c r="VEK3" s="3553"/>
      <c r="VEL3" s="3553"/>
      <c r="VEM3" s="3553"/>
      <c r="VEN3" s="3553"/>
      <c r="VEO3" s="3553"/>
      <c r="VEP3" s="3553"/>
      <c r="VEQ3" s="3553"/>
      <c r="VER3" s="3553"/>
      <c r="VES3" s="3553"/>
      <c r="VET3" s="3553"/>
      <c r="VEU3" s="3553"/>
      <c r="VEV3" s="3553"/>
      <c r="VEW3" s="3553"/>
      <c r="VEX3" s="3553"/>
      <c r="VEY3" s="3553"/>
      <c r="VEZ3" s="3553"/>
      <c r="VFA3" s="3581"/>
      <c r="VFB3" s="3553"/>
      <c r="VFC3" s="3553"/>
      <c r="VFD3" s="3553"/>
      <c r="VFE3" s="3553"/>
      <c r="VFF3" s="3553"/>
      <c r="VFG3" s="3553"/>
      <c r="VFH3" s="3553"/>
      <c r="VFI3" s="3553"/>
      <c r="VFJ3" s="3553"/>
      <c r="VFK3" s="3553"/>
      <c r="VFL3" s="3553"/>
      <c r="VFM3" s="3553"/>
      <c r="VFN3" s="3553"/>
      <c r="VFO3" s="3553"/>
      <c r="VFP3" s="3553"/>
      <c r="VFQ3" s="3553"/>
      <c r="VFR3" s="3581"/>
      <c r="VFS3" s="3553"/>
      <c r="VFT3" s="3553"/>
      <c r="VFU3" s="3553"/>
      <c r="VFV3" s="3553"/>
      <c r="VFW3" s="3553"/>
      <c r="VFX3" s="3553"/>
      <c r="VFY3" s="3553"/>
      <c r="VFZ3" s="3553"/>
      <c r="VGA3" s="3553"/>
      <c r="VGB3" s="3553"/>
      <c r="VGC3" s="3553"/>
      <c r="VGD3" s="3553"/>
      <c r="VGE3" s="3553"/>
      <c r="VGF3" s="3553"/>
      <c r="VGG3" s="3553"/>
      <c r="VGH3" s="3553"/>
      <c r="VGI3" s="3581"/>
      <c r="VGJ3" s="3553"/>
      <c r="VGK3" s="3553"/>
      <c r="VGL3" s="3553"/>
      <c r="VGM3" s="3553"/>
      <c r="VGN3" s="3553"/>
      <c r="VGO3" s="3553"/>
      <c r="VGP3" s="3553"/>
      <c r="VGQ3" s="3553"/>
      <c r="VGR3" s="3553"/>
      <c r="VGS3" s="3553"/>
      <c r="VGT3" s="3553"/>
      <c r="VGU3" s="3553"/>
      <c r="VGV3" s="3553"/>
      <c r="VGW3" s="3553"/>
      <c r="VGX3" s="3553"/>
      <c r="VGY3" s="3553"/>
      <c r="VGZ3" s="3581"/>
      <c r="VHA3" s="3553"/>
      <c r="VHB3" s="3553"/>
      <c r="VHC3" s="3553"/>
      <c r="VHD3" s="3553"/>
      <c r="VHE3" s="3553"/>
      <c r="VHF3" s="3553"/>
      <c r="VHG3" s="3553"/>
      <c r="VHH3" s="3553"/>
      <c r="VHI3" s="3553"/>
      <c r="VHJ3" s="3553"/>
      <c r="VHK3" s="3553"/>
      <c r="VHL3" s="3553"/>
      <c r="VHM3" s="3553"/>
      <c r="VHN3" s="3553"/>
      <c r="VHO3" s="3553"/>
      <c r="VHP3" s="3553"/>
      <c r="VHQ3" s="3581"/>
      <c r="VHR3" s="3553"/>
      <c r="VHS3" s="3553"/>
      <c r="VHT3" s="3553"/>
      <c r="VHU3" s="3553"/>
      <c r="VHV3" s="3553"/>
      <c r="VHW3" s="3553"/>
      <c r="VHX3" s="3553"/>
      <c r="VHY3" s="3553"/>
      <c r="VHZ3" s="3553"/>
      <c r="VIA3" s="3553"/>
      <c r="VIB3" s="3553"/>
      <c r="VIC3" s="3553"/>
      <c r="VID3" s="3553"/>
      <c r="VIE3" s="3553"/>
      <c r="VIF3" s="3553"/>
      <c r="VIG3" s="3553"/>
      <c r="VIH3" s="3581"/>
      <c r="VII3" s="3553"/>
      <c r="VIJ3" s="3553"/>
      <c r="VIK3" s="3553"/>
      <c r="VIL3" s="3553"/>
      <c r="VIM3" s="3553"/>
      <c r="VIN3" s="3553"/>
      <c r="VIO3" s="3553"/>
      <c r="VIP3" s="3553"/>
      <c r="VIQ3" s="3553"/>
      <c r="VIR3" s="3553"/>
      <c r="VIS3" s="3553"/>
      <c r="VIT3" s="3553"/>
      <c r="VIU3" s="3553"/>
      <c r="VIV3" s="3553"/>
      <c r="VIW3" s="3553"/>
      <c r="VIX3" s="3553"/>
      <c r="VIY3" s="3581"/>
      <c r="VIZ3" s="3553"/>
      <c r="VJA3" s="3553"/>
      <c r="VJB3" s="3553"/>
      <c r="VJC3" s="3553"/>
      <c r="VJD3" s="3553"/>
      <c r="VJE3" s="3553"/>
      <c r="VJF3" s="3553"/>
      <c r="VJG3" s="3553"/>
      <c r="VJH3" s="3553"/>
      <c r="VJI3" s="3553"/>
      <c r="VJJ3" s="3553"/>
      <c r="VJK3" s="3553"/>
      <c r="VJL3" s="3553"/>
      <c r="VJM3" s="3553"/>
      <c r="VJN3" s="3553"/>
      <c r="VJO3" s="3553"/>
      <c r="VJP3" s="3581"/>
      <c r="VJQ3" s="3553"/>
      <c r="VJR3" s="3553"/>
      <c r="VJS3" s="3553"/>
      <c r="VJT3" s="3553"/>
      <c r="VJU3" s="3553"/>
      <c r="VJV3" s="3553"/>
      <c r="VJW3" s="3553"/>
      <c r="VJX3" s="3553"/>
      <c r="VJY3" s="3553"/>
      <c r="VJZ3" s="3553"/>
      <c r="VKA3" s="3553"/>
      <c r="VKB3" s="3553"/>
      <c r="VKC3" s="3553"/>
      <c r="VKD3" s="3553"/>
      <c r="VKE3" s="3553"/>
      <c r="VKF3" s="3553"/>
      <c r="VKG3" s="3581"/>
      <c r="VKH3" s="3553"/>
      <c r="VKI3" s="3553"/>
      <c r="VKJ3" s="3553"/>
      <c r="VKK3" s="3553"/>
      <c r="VKL3" s="3553"/>
      <c r="VKM3" s="3553"/>
      <c r="VKN3" s="3553"/>
      <c r="VKO3" s="3553"/>
      <c r="VKP3" s="3553"/>
      <c r="VKQ3" s="3553"/>
      <c r="VKR3" s="3553"/>
      <c r="VKS3" s="3553"/>
      <c r="VKT3" s="3553"/>
      <c r="VKU3" s="3553"/>
      <c r="VKV3" s="3553"/>
      <c r="VKW3" s="3553"/>
      <c r="VKX3" s="3581"/>
      <c r="VKY3" s="3553"/>
      <c r="VKZ3" s="3553"/>
      <c r="VLA3" s="3553"/>
      <c r="VLB3" s="3553"/>
      <c r="VLC3" s="3553"/>
      <c r="VLD3" s="3553"/>
      <c r="VLE3" s="3553"/>
      <c r="VLF3" s="3553"/>
      <c r="VLG3" s="3553"/>
      <c r="VLH3" s="3553"/>
      <c r="VLI3" s="3553"/>
      <c r="VLJ3" s="3553"/>
      <c r="VLK3" s="3553"/>
      <c r="VLL3" s="3553"/>
      <c r="VLM3" s="3553"/>
      <c r="VLN3" s="3553"/>
      <c r="VLO3" s="3581"/>
      <c r="VLP3" s="3553"/>
      <c r="VLQ3" s="3553"/>
      <c r="VLR3" s="3553"/>
      <c r="VLS3" s="3553"/>
      <c r="VLT3" s="3553"/>
      <c r="VLU3" s="3553"/>
      <c r="VLV3" s="3553"/>
      <c r="VLW3" s="3553"/>
      <c r="VLX3" s="3553"/>
      <c r="VLY3" s="3553"/>
      <c r="VLZ3" s="3553"/>
      <c r="VMA3" s="3553"/>
      <c r="VMB3" s="3553"/>
      <c r="VMC3" s="3553"/>
      <c r="VMD3" s="3553"/>
      <c r="VME3" s="3553"/>
      <c r="VMF3" s="3581"/>
      <c r="VMG3" s="3553"/>
      <c r="VMH3" s="3553"/>
      <c r="VMI3" s="3553"/>
      <c r="VMJ3" s="3553"/>
      <c r="VMK3" s="3553"/>
      <c r="VML3" s="3553"/>
      <c r="VMM3" s="3553"/>
      <c r="VMN3" s="3553"/>
      <c r="VMO3" s="3553"/>
      <c r="VMP3" s="3553"/>
      <c r="VMQ3" s="3553"/>
      <c r="VMR3" s="3553"/>
      <c r="VMS3" s="3553"/>
      <c r="VMT3" s="3553"/>
      <c r="VMU3" s="3553"/>
      <c r="VMV3" s="3553"/>
      <c r="VMW3" s="3581"/>
      <c r="VMX3" s="3553"/>
      <c r="VMY3" s="3553"/>
      <c r="VMZ3" s="3553"/>
      <c r="VNA3" s="3553"/>
      <c r="VNB3" s="3553"/>
      <c r="VNC3" s="3553"/>
      <c r="VND3" s="3553"/>
      <c r="VNE3" s="3553"/>
      <c r="VNF3" s="3553"/>
      <c r="VNG3" s="3553"/>
      <c r="VNH3" s="3553"/>
      <c r="VNI3" s="3553"/>
      <c r="VNJ3" s="3553"/>
      <c r="VNK3" s="3553"/>
      <c r="VNL3" s="3553"/>
      <c r="VNM3" s="3553"/>
      <c r="VNN3" s="3581"/>
      <c r="VNO3" s="3553"/>
      <c r="VNP3" s="3553"/>
      <c r="VNQ3" s="3553"/>
      <c r="VNR3" s="3553"/>
      <c r="VNS3" s="3553"/>
      <c r="VNT3" s="3553"/>
      <c r="VNU3" s="3553"/>
      <c r="VNV3" s="3553"/>
      <c r="VNW3" s="3553"/>
      <c r="VNX3" s="3553"/>
      <c r="VNY3" s="3553"/>
      <c r="VNZ3" s="3553"/>
      <c r="VOA3" s="3553"/>
      <c r="VOB3" s="3553"/>
      <c r="VOC3" s="3553"/>
      <c r="VOD3" s="3553"/>
      <c r="VOE3" s="3581"/>
      <c r="VOF3" s="3553"/>
      <c r="VOG3" s="3553"/>
      <c r="VOH3" s="3553"/>
      <c r="VOI3" s="3553"/>
      <c r="VOJ3" s="3553"/>
      <c r="VOK3" s="3553"/>
      <c r="VOL3" s="3553"/>
      <c r="VOM3" s="3553"/>
      <c r="VON3" s="3553"/>
      <c r="VOO3" s="3553"/>
      <c r="VOP3" s="3553"/>
      <c r="VOQ3" s="3553"/>
      <c r="VOR3" s="3553"/>
      <c r="VOS3" s="3553"/>
      <c r="VOT3" s="3553"/>
      <c r="VOU3" s="3553"/>
      <c r="VOV3" s="3581"/>
      <c r="VOW3" s="3553"/>
      <c r="VOX3" s="3553"/>
      <c r="VOY3" s="3553"/>
      <c r="VOZ3" s="3553"/>
      <c r="VPA3" s="3553"/>
      <c r="VPB3" s="3553"/>
      <c r="VPC3" s="3553"/>
      <c r="VPD3" s="3553"/>
      <c r="VPE3" s="3553"/>
      <c r="VPF3" s="3553"/>
      <c r="VPG3" s="3553"/>
      <c r="VPH3" s="3553"/>
      <c r="VPI3" s="3553"/>
      <c r="VPJ3" s="3553"/>
      <c r="VPK3" s="3553"/>
      <c r="VPL3" s="3553"/>
      <c r="VPM3" s="3581"/>
      <c r="VPN3" s="3553"/>
      <c r="VPO3" s="3553"/>
      <c r="VPP3" s="3553"/>
      <c r="VPQ3" s="3553"/>
      <c r="VPR3" s="3553"/>
      <c r="VPS3" s="3553"/>
      <c r="VPT3" s="3553"/>
      <c r="VPU3" s="3553"/>
      <c r="VPV3" s="3553"/>
      <c r="VPW3" s="3553"/>
      <c r="VPX3" s="3553"/>
      <c r="VPY3" s="3553"/>
      <c r="VPZ3" s="3553"/>
      <c r="VQA3" s="3553"/>
      <c r="VQB3" s="3553"/>
      <c r="VQC3" s="3553"/>
      <c r="VQD3" s="3581"/>
      <c r="VQE3" s="3553"/>
      <c r="VQF3" s="3553"/>
      <c r="VQG3" s="3553"/>
      <c r="VQH3" s="3553"/>
      <c r="VQI3" s="3553"/>
      <c r="VQJ3" s="3553"/>
      <c r="VQK3" s="3553"/>
      <c r="VQL3" s="3553"/>
      <c r="VQM3" s="3553"/>
      <c r="VQN3" s="3553"/>
      <c r="VQO3" s="3553"/>
      <c r="VQP3" s="3553"/>
      <c r="VQQ3" s="3553"/>
      <c r="VQR3" s="3553"/>
      <c r="VQS3" s="3553"/>
      <c r="VQT3" s="3553"/>
      <c r="VQU3" s="3581"/>
      <c r="VQV3" s="3553"/>
      <c r="VQW3" s="3553"/>
      <c r="VQX3" s="3553"/>
      <c r="VQY3" s="3553"/>
      <c r="VQZ3" s="3553"/>
      <c r="VRA3" s="3553"/>
      <c r="VRB3" s="3553"/>
      <c r="VRC3" s="3553"/>
      <c r="VRD3" s="3553"/>
      <c r="VRE3" s="3553"/>
      <c r="VRF3" s="3553"/>
      <c r="VRG3" s="3553"/>
      <c r="VRH3" s="3553"/>
      <c r="VRI3" s="3553"/>
      <c r="VRJ3" s="3553"/>
      <c r="VRK3" s="3553"/>
      <c r="VRL3" s="3581"/>
      <c r="VRM3" s="3553"/>
      <c r="VRN3" s="3553"/>
      <c r="VRO3" s="3553"/>
      <c r="VRP3" s="3553"/>
      <c r="VRQ3" s="3553"/>
      <c r="VRR3" s="3553"/>
      <c r="VRS3" s="3553"/>
      <c r="VRT3" s="3553"/>
      <c r="VRU3" s="3553"/>
      <c r="VRV3" s="3553"/>
      <c r="VRW3" s="3553"/>
      <c r="VRX3" s="3553"/>
      <c r="VRY3" s="3553"/>
      <c r="VRZ3" s="3553"/>
      <c r="VSA3" s="3553"/>
      <c r="VSB3" s="3553"/>
      <c r="VSC3" s="3581"/>
      <c r="VSD3" s="3553"/>
      <c r="VSE3" s="3553"/>
      <c r="VSF3" s="3553"/>
      <c r="VSG3" s="3553"/>
      <c r="VSH3" s="3553"/>
      <c r="VSI3" s="3553"/>
      <c r="VSJ3" s="3553"/>
      <c r="VSK3" s="3553"/>
      <c r="VSL3" s="3553"/>
      <c r="VSM3" s="3553"/>
      <c r="VSN3" s="3553"/>
      <c r="VSO3" s="3553"/>
      <c r="VSP3" s="3553"/>
      <c r="VSQ3" s="3553"/>
      <c r="VSR3" s="3553"/>
      <c r="VSS3" s="3553"/>
      <c r="VST3" s="3581"/>
      <c r="VSU3" s="3553"/>
      <c r="VSV3" s="3553"/>
      <c r="VSW3" s="3553"/>
      <c r="VSX3" s="3553"/>
      <c r="VSY3" s="3553"/>
      <c r="VSZ3" s="3553"/>
      <c r="VTA3" s="3553"/>
      <c r="VTB3" s="3553"/>
      <c r="VTC3" s="3553"/>
      <c r="VTD3" s="3553"/>
      <c r="VTE3" s="3553"/>
      <c r="VTF3" s="3553"/>
      <c r="VTG3" s="3553"/>
      <c r="VTH3" s="3553"/>
      <c r="VTI3" s="3553"/>
      <c r="VTJ3" s="3553"/>
      <c r="VTK3" s="3581"/>
      <c r="VTL3" s="3553"/>
      <c r="VTM3" s="3553"/>
      <c r="VTN3" s="3553"/>
      <c r="VTO3" s="3553"/>
      <c r="VTP3" s="3553"/>
      <c r="VTQ3" s="3553"/>
      <c r="VTR3" s="3553"/>
      <c r="VTS3" s="3553"/>
      <c r="VTT3" s="3553"/>
      <c r="VTU3" s="3553"/>
      <c r="VTV3" s="3553"/>
      <c r="VTW3" s="3553"/>
      <c r="VTX3" s="3553"/>
      <c r="VTY3" s="3553"/>
      <c r="VTZ3" s="3553"/>
      <c r="VUA3" s="3553"/>
      <c r="VUB3" s="3581"/>
      <c r="VUC3" s="3553"/>
      <c r="VUD3" s="3553"/>
      <c r="VUE3" s="3553"/>
      <c r="VUF3" s="3553"/>
      <c r="VUG3" s="3553"/>
      <c r="VUH3" s="3553"/>
      <c r="VUI3" s="3553"/>
      <c r="VUJ3" s="3553"/>
      <c r="VUK3" s="3553"/>
      <c r="VUL3" s="3553"/>
      <c r="VUM3" s="3553"/>
      <c r="VUN3" s="3553"/>
      <c r="VUO3" s="3553"/>
      <c r="VUP3" s="3553"/>
      <c r="VUQ3" s="3553"/>
      <c r="VUR3" s="3553"/>
      <c r="VUS3" s="3581"/>
      <c r="VUT3" s="3553"/>
      <c r="VUU3" s="3553"/>
      <c r="VUV3" s="3553"/>
      <c r="VUW3" s="3553"/>
      <c r="VUX3" s="3553"/>
      <c r="VUY3" s="3553"/>
      <c r="VUZ3" s="3553"/>
      <c r="VVA3" s="3553"/>
      <c r="VVB3" s="3553"/>
      <c r="VVC3" s="3553"/>
      <c r="VVD3" s="3553"/>
      <c r="VVE3" s="3553"/>
      <c r="VVF3" s="3553"/>
      <c r="VVG3" s="3553"/>
      <c r="VVH3" s="3553"/>
      <c r="VVI3" s="3553"/>
      <c r="VVJ3" s="3581"/>
      <c r="VVK3" s="3553"/>
      <c r="VVL3" s="3553"/>
      <c r="VVM3" s="3553"/>
      <c r="VVN3" s="3553"/>
      <c r="VVO3" s="3553"/>
      <c r="VVP3" s="3553"/>
      <c r="VVQ3" s="3553"/>
      <c r="VVR3" s="3553"/>
      <c r="VVS3" s="3553"/>
      <c r="VVT3" s="3553"/>
      <c r="VVU3" s="3553"/>
      <c r="VVV3" s="3553"/>
      <c r="VVW3" s="3553"/>
      <c r="VVX3" s="3553"/>
      <c r="VVY3" s="3553"/>
      <c r="VVZ3" s="3553"/>
      <c r="VWA3" s="3581"/>
      <c r="VWB3" s="3553"/>
      <c r="VWC3" s="3553"/>
      <c r="VWD3" s="3553"/>
      <c r="VWE3" s="3553"/>
      <c r="VWF3" s="3553"/>
      <c r="VWG3" s="3553"/>
      <c r="VWH3" s="3553"/>
      <c r="VWI3" s="3553"/>
      <c r="VWJ3" s="3553"/>
      <c r="VWK3" s="3553"/>
      <c r="VWL3" s="3553"/>
      <c r="VWM3" s="3553"/>
      <c r="VWN3" s="3553"/>
      <c r="VWO3" s="3553"/>
      <c r="VWP3" s="3553"/>
      <c r="VWQ3" s="3553"/>
      <c r="VWR3" s="3581"/>
      <c r="VWS3" s="3553"/>
      <c r="VWT3" s="3553"/>
      <c r="VWU3" s="3553"/>
      <c r="VWV3" s="3553"/>
      <c r="VWW3" s="3553"/>
      <c r="VWX3" s="3553"/>
      <c r="VWY3" s="3553"/>
      <c r="VWZ3" s="3553"/>
      <c r="VXA3" s="3553"/>
      <c r="VXB3" s="3553"/>
      <c r="VXC3" s="3553"/>
      <c r="VXD3" s="3553"/>
      <c r="VXE3" s="3553"/>
      <c r="VXF3" s="3553"/>
      <c r="VXG3" s="3553"/>
      <c r="VXH3" s="3553"/>
      <c r="VXI3" s="3581"/>
      <c r="VXJ3" s="3553"/>
      <c r="VXK3" s="3553"/>
      <c r="VXL3" s="3553"/>
      <c r="VXM3" s="3553"/>
      <c r="VXN3" s="3553"/>
      <c r="VXO3" s="3553"/>
      <c r="VXP3" s="3553"/>
      <c r="VXQ3" s="3553"/>
      <c r="VXR3" s="3553"/>
      <c r="VXS3" s="3553"/>
      <c r="VXT3" s="3553"/>
      <c r="VXU3" s="3553"/>
      <c r="VXV3" s="3553"/>
      <c r="VXW3" s="3553"/>
      <c r="VXX3" s="3553"/>
      <c r="VXY3" s="3553"/>
      <c r="VXZ3" s="3581"/>
      <c r="VYA3" s="3553"/>
      <c r="VYB3" s="3553"/>
      <c r="VYC3" s="3553"/>
      <c r="VYD3" s="3553"/>
      <c r="VYE3" s="3553"/>
      <c r="VYF3" s="3553"/>
      <c r="VYG3" s="3553"/>
      <c r="VYH3" s="3553"/>
      <c r="VYI3" s="3553"/>
      <c r="VYJ3" s="3553"/>
      <c r="VYK3" s="3553"/>
      <c r="VYL3" s="3553"/>
      <c r="VYM3" s="3553"/>
      <c r="VYN3" s="3553"/>
      <c r="VYO3" s="3553"/>
      <c r="VYP3" s="3553"/>
      <c r="VYQ3" s="3581"/>
      <c r="VYR3" s="3553"/>
      <c r="VYS3" s="3553"/>
      <c r="VYT3" s="3553"/>
      <c r="VYU3" s="3553"/>
      <c r="VYV3" s="3553"/>
      <c r="VYW3" s="3553"/>
      <c r="VYX3" s="3553"/>
      <c r="VYY3" s="3553"/>
      <c r="VYZ3" s="3553"/>
      <c r="VZA3" s="3553"/>
      <c r="VZB3" s="3553"/>
      <c r="VZC3" s="3553"/>
      <c r="VZD3" s="3553"/>
      <c r="VZE3" s="3553"/>
      <c r="VZF3" s="3553"/>
      <c r="VZG3" s="3553"/>
      <c r="VZH3" s="3581"/>
      <c r="VZI3" s="3553"/>
      <c r="VZJ3" s="3553"/>
      <c r="VZK3" s="3553"/>
      <c r="VZL3" s="3553"/>
      <c r="VZM3" s="3553"/>
      <c r="VZN3" s="3553"/>
      <c r="VZO3" s="3553"/>
      <c r="VZP3" s="3553"/>
      <c r="VZQ3" s="3553"/>
      <c r="VZR3" s="3553"/>
      <c r="VZS3" s="3553"/>
      <c r="VZT3" s="3553"/>
      <c r="VZU3" s="3553"/>
      <c r="VZV3" s="3553"/>
      <c r="VZW3" s="3553"/>
      <c r="VZX3" s="3553"/>
      <c r="VZY3" s="3581"/>
      <c r="VZZ3" s="3553"/>
      <c r="WAA3" s="3553"/>
      <c r="WAB3" s="3553"/>
      <c r="WAC3" s="3553"/>
      <c r="WAD3" s="3553"/>
      <c r="WAE3" s="3553"/>
      <c r="WAF3" s="3553"/>
      <c r="WAG3" s="3553"/>
      <c r="WAH3" s="3553"/>
      <c r="WAI3" s="3553"/>
      <c r="WAJ3" s="3553"/>
      <c r="WAK3" s="3553"/>
      <c r="WAL3" s="3553"/>
      <c r="WAM3" s="3553"/>
      <c r="WAN3" s="3553"/>
      <c r="WAO3" s="3553"/>
      <c r="WAP3" s="3581"/>
      <c r="WAQ3" s="3553"/>
      <c r="WAR3" s="3553"/>
      <c r="WAS3" s="3553"/>
      <c r="WAT3" s="3553"/>
      <c r="WAU3" s="3553"/>
      <c r="WAV3" s="3553"/>
      <c r="WAW3" s="3553"/>
      <c r="WAX3" s="3553"/>
      <c r="WAY3" s="3553"/>
      <c r="WAZ3" s="3553"/>
      <c r="WBA3" s="3553"/>
      <c r="WBB3" s="3553"/>
      <c r="WBC3" s="3553"/>
      <c r="WBD3" s="3553"/>
      <c r="WBE3" s="3553"/>
      <c r="WBF3" s="3553"/>
      <c r="WBG3" s="3581"/>
      <c r="WBH3" s="3553"/>
      <c r="WBI3" s="3553"/>
      <c r="WBJ3" s="3553"/>
      <c r="WBK3" s="3553"/>
      <c r="WBL3" s="3553"/>
      <c r="WBM3" s="3553"/>
      <c r="WBN3" s="3553"/>
      <c r="WBO3" s="3553"/>
      <c r="WBP3" s="3553"/>
      <c r="WBQ3" s="3553"/>
      <c r="WBR3" s="3553"/>
      <c r="WBS3" s="3553"/>
      <c r="WBT3" s="3553"/>
      <c r="WBU3" s="3553"/>
      <c r="WBV3" s="3553"/>
      <c r="WBW3" s="3553"/>
      <c r="WBX3" s="3581"/>
      <c r="WBY3" s="3553"/>
      <c r="WBZ3" s="3553"/>
      <c r="WCA3" s="3553"/>
      <c r="WCB3" s="3553"/>
      <c r="WCC3" s="3553"/>
      <c r="WCD3" s="3553"/>
      <c r="WCE3" s="3553"/>
      <c r="WCF3" s="3553"/>
      <c r="WCG3" s="3553"/>
      <c r="WCH3" s="3553"/>
      <c r="WCI3" s="3553"/>
      <c r="WCJ3" s="3553"/>
      <c r="WCK3" s="3553"/>
      <c r="WCL3" s="3553"/>
      <c r="WCM3" s="3553"/>
      <c r="WCN3" s="3553"/>
      <c r="WCO3" s="3581"/>
      <c r="WCP3" s="3553"/>
      <c r="WCQ3" s="3553"/>
      <c r="WCR3" s="3553"/>
      <c r="WCS3" s="3553"/>
      <c r="WCT3" s="3553"/>
      <c r="WCU3" s="3553"/>
      <c r="WCV3" s="3553"/>
      <c r="WCW3" s="3553"/>
      <c r="WCX3" s="3553"/>
      <c r="WCY3" s="3553"/>
      <c r="WCZ3" s="3553"/>
      <c r="WDA3" s="3553"/>
      <c r="WDB3" s="3553"/>
      <c r="WDC3" s="3553"/>
      <c r="WDD3" s="3553"/>
      <c r="WDE3" s="3553"/>
      <c r="WDF3" s="3581"/>
      <c r="WDG3" s="3553"/>
      <c r="WDH3" s="3553"/>
      <c r="WDI3" s="3553"/>
      <c r="WDJ3" s="3553"/>
      <c r="WDK3" s="3553"/>
      <c r="WDL3" s="3553"/>
      <c r="WDM3" s="3553"/>
      <c r="WDN3" s="3553"/>
      <c r="WDO3" s="3553"/>
      <c r="WDP3" s="3553"/>
      <c r="WDQ3" s="3553"/>
      <c r="WDR3" s="3553"/>
      <c r="WDS3" s="3553"/>
      <c r="WDT3" s="3553"/>
      <c r="WDU3" s="3553"/>
      <c r="WDV3" s="3553"/>
      <c r="WDW3" s="3581"/>
      <c r="WDX3" s="3553"/>
      <c r="WDY3" s="3553"/>
      <c r="WDZ3" s="3553"/>
      <c r="WEA3" s="3553"/>
      <c r="WEB3" s="3553"/>
      <c r="WEC3" s="3553"/>
      <c r="WED3" s="3553"/>
      <c r="WEE3" s="3553"/>
      <c r="WEF3" s="3553"/>
      <c r="WEG3" s="3553"/>
      <c r="WEH3" s="3553"/>
      <c r="WEI3" s="3553"/>
      <c r="WEJ3" s="3553"/>
      <c r="WEK3" s="3553"/>
      <c r="WEL3" s="3553"/>
      <c r="WEM3" s="3553"/>
      <c r="WEN3" s="3581"/>
      <c r="WEO3" s="3553"/>
      <c r="WEP3" s="3553"/>
      <c r="WEQ3" s="3553"/>
      <c r="WER3" s="3553"/>
      <c r="WES3" s="3553"/>
      <c r="WET3" s="3553"/>
      <c r="WEU3" s="3553"/>
      <c r="WEV3" s="3553"/>
      <c r="WEW3" s="3553"/>
      <c r="WEX3" s="3553"/>
      <c r="WEY3" s="3553"/>
      <c r="WEZ3" s="3553"/>
      <c r="WFA3" s="3553"/>
      <c r="WFB3" s="3553"/>
      <c r="WFC3" s="3553"/>
      <c r="WFD3" s="3553"/>
      <c r="WFE3" s="3581"/>
      <c r="WFF3" s="3553"/>
      <c r="WFG3" s="3553"/>
      <c r="WFH3" s="3553"/>
      <c r="WFI3" s="3553"/>
      <c r="WFJ3" s="3553"/>
      <c r="WFK3" s="3553"/>
      <c r="WFL3" s="3553"/>
      <c r="WFM3" s="3553"/>
      <c r="WFN3" s="3553"/>
      <c r="WFO3" s="3553"/>
      <c r="WFP3" s="3553"/>
      <c r="WFQ3" s="3553"/>
      <c r="WFR3" s="3553"/>
      <c r="WFS3" s="3553"/>
      <c r="WFT3" s="3553"/>
      <c r="WFU3" s="3553"/>
      <c r="WFV3" s="3581"/>
      <c r="WFW3" s="3553"/>
      <c r="WFX3" s="3553"/>
      <c r="WFY3" s="3553"/>
      <c r="WFZ3" s="3553"/>
      <c r="WGA3" s="3553"/>
      <c r="WGB3" s="3553"/>
      <c r="WGC3" s="3553"/>
      <c r="WGD3" s="3553"/>
      <c r="WGE3" s="3553"/>
      <c r="WGF3" s="3553"/>
      <c r="WGG3" s="3553"/>
      <c r="WGH3" s="3553"/>
      <c r="WGI3" s="3553"/>
      <c r="WGJ3" s="3553"/>
      <c r="WGK3" s="3553"/>
      <c r="WGL3" s="3553"/>
      <c r="WGM3" s="3581"/>
      <c r="WGN3" s="3553"/>
      <c r="WGO3" s="3553"/>
      <c r="WGP3" s="3553"/>
      <c r="WGQ3" s="3553"/>
      <c r="WGR3" s="3553"/>
      <c r="WGS3" s="3553"/>
      <c r="WGT3" s="3553"/>
      <c r="WGU3" s="3553"/>
      <c r="WGV3" s="3553"/>
      <c r="WGW3" s="3553"/>
      <c r="WGX3" s="3553"/>
      <c r="WGY3" s="3553"/>
      <c r="WGZ3" s="3553"/>
      <c r="WHA3" s="3553"/>
      <c r="WHB3" s="3553"/>
      <c r="WHC3" s="3553"/>
      <c r="WHD3" s="3581"/>
      <c r="WHE3" s="3553"/>
      <c r="WHF3" s="3553"/>
      <c r="WHG3" s="3553"/>
      <c r="WHH3" s="3553"/>
      <c r="WHI3" s="3553"/>
      <c r="WHJ3" s="3553"/>
      <c r="WHK3" s="3553"/>
      <c r="WHL3" s="3553"/>
      <c r="WHM3" s="3553"/>
      <c r="WHN3" s="3553"/>
      <c r="WHO3" s="3553"/>
      <c r="WHP3" s="3553"/>
      <c r="WHQ3" s="3553"/>
      <c r="WHR3" s="3553"/>
      <c r="WHS3" s="3553"/>
      <c r="WHT3" s="3553"/>
      <c r="WHU3" s="3581"/>
      <c r="WHV3" s="3553"/>
      <c r="WHW3" s="3553"/>
      <c r="WHX3" s="3553"/>
      <c r="WHY3" s="3553"/>
      <c r="WHZ3" s="3553"/>
      <c r="WIA3" s="3553"/>
      <c r="WIB3" s="3553"/>
      <c r="WIC3" s="3553"/>
      <c r="WID3" s="3553"/>
      <c r="WIE3" s="3553"/>
      <c r="WIF3" s="3553"/>
      <c r="WIG3" s="3553"/>
      <c r="WIH3" s="3553"/>
      <c r="WII3" s="3553"/>
      <c r="WIJ3" s="3553"/>
      <c r="WIK3" s="3553"/>
      <c r="WIL3" s="3581"/>
      <c r="WIM3" s="3553"/>
      <c r="WIN3" s="3553"/>
      <c r="WIO3" s="3553"/>
      <c r="WIP3" s="3553"/>
      <c r="WIQ3" s="3553"/>
      <c r="WIR3" s="3553"/>
      <c r="WIS3" s="3553"/>
      <c r="WIT3" s="3553"/>
      <c r="WIU3" s="3553"/>
      <c r="WIV3" s="3553"/>
      <c r="WIW3" s="3553"/>
      <c r="WIX3" s="3553"/>
      <c r="WIY3" s="3553"/>
      <c r="WIZ3" s="3553"/>
      <c r="WJA3" s="3553"/>
      <c r="WJB3" s="3553"/>
      <c r="WJC3" s="3581"/>
      <c r="WJD3" s="3553"/>
      <c r="WJE3" s="3553"/>
      <c r="WJF3" s="3553"/>
      <c r="WJG3" s="3553"/>
      <c r="WJH3" s="3553"/>
      <c r="WJI3" s="3553"/>
      <c r="WJJ3" s="3553"/>
      <c r="WJK3" s="3553"/>
      <c r="WJL3" s="3553"/>
      <c r="WJM3" s="3553"/>
      <c r="WJN3" s="3553"/>
      <c r="WJO3" s="3553"/>
      <c r="WJP3" s="3553"/>
      <c r="WJQ3" s="3553"/>
      <c r="WJR3" s="3553"/>
      <c r="WJS3" s="3553"/>
      <c r="WJT3" s="3581"/>
      <c r="WJU3" s="3553"/>
      <c r="WJV3" s="3553"/>
      <c r="WJW3" s="3553"/>
      <c r="WJX3" s="3553"/>
      <c r="WJY3" s="3553"/>
      <c r="WJZ3" s="3553"/>
      <c r="WKA3" s="3553"/>
      <c r="WKB3" s="3553"/>
      <c r="WKC3" s="3553"/>
      <c r="WKD3" s="3553"/>
      <c r="WKE3" s="3553"/>
      <c r="WKF3" s="3553"/>
      <c r="WKG3" s="3553"/>
      <c r="WKH3" s="3553"/>
      <c r="WKI3" s="3553"/>
      <c r="WKJ3" s="3553"/>
      <c r="WKK3" s="3581"/>
      <c r="WKL3" s="3553"/>
      <c r="WKM3" s="3553"/>
      <c r="WKN3" s="3553"/>
      <c r="WKO3" s="3553"/>
      <c r="WKP3" s="3553"/>
      <c r="WKQ3" s="3553"/>
      <c r="WKR3" s="3553"/>
      <c r="WKS3" s="3553"/>
      <c r="WKT3" s="3553"/>
      <c r="WKU3" s="3553"/>
      <c r="WKV3" s="3553"/>
      <c r="WKW3" s="3553"/>
      <c r="WKX3" s="3553"/>
      <c r="WKY3" s="3553"/>
      <c r="WKZ3" s="3553"/>
      <c r="WLA3" s="3553"/>
      <c r="WLB3" s="3581"/>
      <c r="WLC3" s="3553"/>
      <c r="WLD3" s="3553"/>
      <c r="WLE3" s="3553"/>
      <c r="WLF3" s="3553"/>
      <c r="WLG3" s="3553"/>
      <c r="WLH3" s="3553"/>
      <c r="WLI3" s="3553"/>
      <c r="WLJ3" s="3553"/>
      <c r="WLK3" s="3553"/>
      <c r="WLL3" s="3553"/>
      <c r="WLM3" s="3553"/>
      <c r="WLN3" s="3553"/>
      <c r="WLO3" s="3553"/>
      <c r="WLP3" s="3553"/>
      <c r="WLQ3" s="3553"/>
      <c r="WLR3" s="3553"/>
      <c r="WLS3" s="3581"/>
      <c r="WLT3" s="3553"/>
      <c r="WLU3" s="3553"/>
      <c r="WLV3" s="3553"/>
      <c r="WLW3" s="3553"/>
      <c r="WLX3" s="3553"/>
      <c r="WLY3" s="3553"/>
      <c r="WLZ3" s="3553"/>
      <c r="WMA3" s="3553"/>
      <c r="WMB3" s="3553"/>
      <c r="WMC3" s="3553"/>
      <c r="WMD3" s="3553"/>
      <c r="WME3" s="3553"/>
      <c r="WMF3" s="3553"/>
      <c r="WMG3" s="3553"/>
      <c r="WMH3" s="3553"/>
      <c r="WMI3" s="3553"/>
      <c r="WMJ3" s="3581"/>
      <c r="WMK3" s="3553"/>
      <c r="WML3" s="3553"/>
      <c r="WMM3" s="3553"/>
      <c r="WMN3" s="3553"/>
      <c r="WMO3" s="3553"/>
      <c r="WMP3" s="3553"/>
      <c r="WMQ3" s="3553"/>
      <c r="WMR3" s="3553"/>
      <c r="WMS3" s="3553"/>
      <c r="WMT3" s="3553"/>
      <c r="WMU3" s="3553"/>
      <c r="WMV3" s="3553"/>
      <c r="WMW3" s="3553"/>
      <c r="WMX3" s="3553"/>
      <c r="WMY3" s="3553"/>
      <c r="WMZ3" s="3553"/>
      <c r="WNA3" s="3581"/>
      <c r="WNB3" s="3553"/>
      <c r="WNC3" s="3553"/>
      <c r="WND3" s="3553"/>
      <c r="WNE3" s="3553"/>
      <c r="WNF3" s="3553"/>
      <c r="WNG3" s="3553"/>
      <c r="WNH3" s="3553"/>
      <c r="WNI3" s="3553"/>
      <c r="WNJ3" s="3553"/>
      <c r="WNK3" s="3553"/>
      <c r="WNL3" s="3553"/>
      <c r="WNM3" s="3553"/>
      <c r="WNN3" s="3553"/>
      <c r="WNO3" s="3553"/>
      <c r="WNP3" s="3553"/>
      <c r="WNQ3" s="3553"/>
      <c r="WNR3" s="3581"/>
      <c r="WNS3" s="3553"/>
      <c r="WNT3" s="3553"/>
      <c r="WNU3" s="3553"/>
      <c r="WNV3" s="3553"/>
      <c r="WNW3" s="3553"/>
      <c r="WNX3" s="3553"/>
      <c r="WNY3" s="3553"/>
      <c r="WNZ3" s="3553"/>
      <c r="WOA3" s="3553"/>
      <c r="WOB3" s="3553"/>
      <c r="WOC3" s="3553"/>
      <c r="WOD3" s="3553"/>
      <c r="WOE3" s="3553"/>
      <c r="WOF3" s="3553"/>
      <c r="WOG3" s="3553"/>
      <c r="WOH3" s="3553"/>
      <c r="WOI3" s="3581"/>
      <c r="WOJ3" s="3553"/>
      <c r="WOK3" s="3553"/>
      <c r="WOL3" s="3553"/>
      <c r="WOM3" s="3553"/>
      <c r="WON3" s="3553"/>
      <c r="WOO3" s="3553"/>
      <c r="WOP3" s="3553"/>
      <c r="WOQ3" s="3553"/>
      <c r="WOR3" s="3553"/>
      <c r="WOS3" s="3553"/>
      <c r="WOT3" s="3553"/>
      <c r="WOU3" s="3553"/>
      <c r="WOV3" s="3553"/>
      <c r="WOW3" s="3553"/>
      <c r="WOX3" s="3553"/>
      <c r="WOY3" s="3553"/>
      <c r="WOZ3" s="3581"/>
      <c r="WPA3" s="3553"/>
      <c r="WPB3" s="3553"/>
      <c r="WPC3" s="3553"/>
      <c r="WPD3" s="3553"/>
      <c r="WPE3" s="3553"/>
      <c r="WPF3" s="3553"/>
      <c r="WPG3" s="3553"/>
      <c r="WPH3" s="3553"/>
      <c r="WPI3" s="3553"/>
      <c r="WPJ3" s="3553"/>
      <c r="WPK3" s="3553"/>
      <c r="WPL3" s="3553"/>
      <c r="WPM3" s="3553"/>
      <c r="WPN3" s="3553"/>
      <c r="WPO3" s="3553"/>
      <c r="WPP3" s="3553"/>
      <c r="WPQ3" s="3581"/>
      <c r="WPR3" s="3553"/>
      <c r="WPS3" s="3553"/>
      <c r="WPT3" s="3553"/>
      <c r="WPU3" s="3553"/>
      <c r="WPV3" s="3553"/>
      <c r="WPW3" s="3553"/>
      <c r="WPX3" s="3553"/>
      <c r="WPY3" s="3553"/>
      <c r="WPZ3" s="3553"/>
      <c r="WQA3" s="3553"/>
      <c r="WQB3" s="3553"/>
      <c r="WQC3" s="3553"/>
      <c r="WQD3" s="3553"/>
      <c r="WQE3" s="3553"/>
      <c r="WQF3" s="3553"/>
      <c r="WQG3" s="3553"/>
      <c r="WQH3" s="3581"/>
      <c r="WQI3" s="3553"/>
      <c r="WQJ3" s="3553"/>
      <c r="WQK3" s="3553"/>
      <c r="WQL3" s="3553"/>
      <c r="WQM3" s="3553"/>
      <c r="WQN3" s="3553"/>
      <c r="WQO3" s="3553"/>
      <c r="WQP3" s="3553"/>
      <c r="WQQ3" s="3553"/>
      <c r="WQR3" s="3553"/>
      <c r="WQS3" s="3553"/>
      <c r="WQT3" s="3553"/>
      <c r="WQU3" s="3553"/>
      <c r="WQV3" s="3553"/>
      <c r="WQW3" s="3553"/>
      <c r="WQX3" s="3553"/>
      <c r="WQY3" s="3581"/>
      <c r="WQZ3" s="3553"/>
      <c r="WRA3" s="3553"/>
      <c r="WRB3" s="3553"/>
      <c r="WRC3" s="3553"/>
      <c r="WRD3" s="3553"/>
      <c r="WRE3" s="3553"/>
      <c r="WRF3" s="3553"/>
      <c r="WRG3" s="3553"/>
      <c r="WRH3" s="3553"/>
      <c r="WRI3" s="3553"/>
      <c r="WRJ3" s="3553"/>
      <c r="WRK3" s="3553"/>
      <c r="WRL3" s="3553"/>
      <c r="WRM3" s="3553"/>
      <c r="WRN3" s="3553"/>
      <c r="WRO3" s="3553"/>
      <c r="WRP3" s="3581"/>
      <c r="WRQ3" s="3553"/>
      <c r="WRR3" s="3553"/>
      <c r="WRS3" s="3553"/>
      <c r="WRT3" s="3553"/>
      <c r="WRU3" s="3553"/>
      <c r="WRV3" s="3553"/>
      <c r="WRW3" s="3553"/>
      <c r="WRX3" s="3553"/>
      <c r="WRY3" s="3553"/>
      <c r="WRZ3" s="3553"/>
      <c r="WSA3" s="3553"/>
      <c r="WSB3" s="3553"/>
      <c r="WSC3" s="3553"/>
      <c r="WSD3" s="3553"/>
      <c r="WSE3" s="3553"/>
      <c r="WSF3" s="3553"/>
      <c r="WSG3" s="3581"/>
      <c r="WSH3" s="3553"/>
      <c r="WSI3" s="3553"/>
      <c r="WSJ3" s="3553"/>
      <c r="WSK3" s="3553"/>
      <c r="WSL3" s="3553"/>
      <c r="WSM3" s="3553"/>
      <c r="WSN3" s="3553"/>
      <c r="WSO3" s="3553"/>
      <c r="WSP3" s="3553"/>
      <c r="WSQ3" s="3553"/>
      <c r="WSR3" s="3553"/>
      <c r="WSS3" s="3553"/>
      <c r="WST3" s="3553"/>
      <c r="WSU3" s="3553"/>
      <c r="WSV3" s="3553"/>
      <c r="WSW3" s="3553"/>
      <c r="WSX3" s="3581"/>
      <c r="WSY3" s="3553"/>
      <c r="WSZ3" s="3553"/>
      <c r="WTA3" s="3553"/>
      <c r="WTB3" s="3553"/>
      <c r="WTC3" s="3553"/>
      <c r="WTD3" s="3553"/>
      <c r="WTE3" s="3553"/>
      <c r="WTF3" s="3553"/>
      <c r="WTG3" s="3553"/>
      <c r="WTH3" s="3553"/>
      <c r="WTI3" s="3553"/>
      <c r="WTJ3" s="3553"/>
      <c r="WTK3" s="3553"/>
      <c r="WTL3" s="3553"/>
      <c r="WTM3" s="3553"/>
      <c r="WTN3" s="3553"/>
      <c r="WTO3" s="3581"/>
      <c r="WTP3" s="3553"/>
      <c r="WTQ3" s="3553"/>
      <c r="WTR3" s="3553"/>
      <c r="WTS3" s="3553"/>
      <c r="WTT3" s="3553"/>
      <c r="WTU3" s="3553"/>
      <c r="WTV3" s="3553"/>
      <c r="WTW3" s="3553"/>
      <c r="WTX3" s="3553"/>
      <c r="WTY3" s="3553"/>
      <c r="WTZ3" s="3553"/>
      <c r="WUA3" s="3553"/>
      <c r="WUB3" s="3553"/>
      <c r="WUC3" s="3553"/>
      <c r="WUD3" s="3553"/>
      <c r="WUE3" s="3553"/>
      <c r="WUF3" s="3581"/>
      <c r="WUG3" s="3553"/>
      <c r="WUH3" s="3553"/>
      <c r="WUI3" s="3553"/>
      <c r="WUJ3" s="3553"/>
      <c r="WUK3" s="3553"/>
      <c r="WUL3" s="3553"/>
      <c r="WUM3" s="3553"/>
      <c r="WUN3" s="3553"/>
      <c r="WUO3" s="3553"/>
      <c r="WUP3" s="3553"/>
      <c r="WUQ3" s="3553"/>
      <c r="WUR3" s="3553"/>
      <c r="WUS3" s="3553"/>
      <c r="WUT3" s="3553"/>
      <c r="WUU3" s="3553"/>
      <c r="WUV3" s="3553"/>
      <c r="WUW3" s="3581"/>
      <c r="WUX3" s="3553"/>
      <c r="WUY3" s="3553"/>
      <c r="WUZ3" s="3553"/>
      <c r="WVA3" s="3553"/>
      <c r="WVB3" s="3553"/>
      <c r="WVC3" s="3553"/>
      <c r="WVD3" s="3553"/>
      <c r="WVE3" s="3553"/>
      <c r="WVF3" s="3553"/>
      <c r="WVG3" s="3553"/>
      <c r="WVH3" s="3553"/>
      <c r="WVI3" s="3553"/>
      <c r="WVJ3" s="3553"/>
      <c r="WVK3" s="3553"/>
      <c r="WVL3" s="3553"/>
      <c r="WVM3" s="3553"/>
      <c r="WVN3" s="3581"/>
      <c r="WVO3" s="3553"/>
      <c r="WVP3" s="3553"/>
      <c r="WVQ3" s="3553"/>
      <c r="WVR3" s="3553"/>
      <c r="WVS3" s="3553"/>
      <c r="WVT3" s="3553"/>
      <c r="WVU3" s="3553"/>
      <c r="WVV3" s="3553"/>
      <c r="WVW3" s="3553"/>
      <c r="WVX3" s="3553"/>
      <c r="WVY3" s="3553"/>
      <c r="WVZ3" s="3553"/>
      <c r="WWA3" s="3553"/>
      <c r="WWB3" s="3553"/>
      <c r="WWC3" s="3553"/>
      <c r="WWD3" s="3553"/>
      <c r="WWE3" s="3581"/>
      <c r="WWF3" s="3553"/>
      <c r="WWG3" s="3553"/>
      <c r="WWH3" s="3553"/>
      <c r="WWI3" s="3553"/>
      <c r="WWJ3" s="3553"/>
      <c r="WWK3" s="3553"/>
      <c r="WWL3" s="3553"/>
      <c r="WWM3" s="3553"/>
      <c r="WWN3" s="3553"/>
      <c r="WWO3" s="3553"/>
      <c r="WWP3" s="3553"/>
      <c r="WWQ3" s="3553"/>
      <c r="WWR3" s="3553"/>
      <c r="WWS3" s="3553"/>
      <c r="WWT3" s="3553"/>
      <c r="WWU3" s="3553"/>
      <c r="WWV3" s="3581"/>
      <c r="WWW3" s="3553"/>
      <c r="WWX3" s="3553"/>
      <c r="WWY3" s="3553"/>
      <c r="WWZ3" s="3553"/>
      <c r="WXA3" s="3553"/>
      <c r="WXB3" s="3553"/>
      <c r="WXC3" s="3553"/>
      <c r="WXD3" s="3553"/>
      <c r="WXE3" s="3553"/>
      <c r="WXF3" s="3553"/>
      <c r="WXG3" s="3553"/>
      <c r="WXH3" s="3553"/>
      <c r="WXI3" s="3553"/>
      <c r="WXJ3" s="3553"/>
      <c r="WXK3" s="3553"/>
      <c r="WXL3" s="3553"/>
      <c r="WXM3" s="3581"/>
      <c r="WXN3" s="3553"/>
      <c r="WXO3" s="3553"/>
      <c r="WXP3" s="3553"/>
      <c r="WXQ3" s="3553"/>
      <c r="WXR3" s="3553"/>
      <c r="WXS3" s="3553"/>
      <c r="WXT3" s="3553"/>
      <c r="WXU3" s="3553"/>
      <c r="WXV3" s="3553"/>
      <c r="WXW3" s="3553"/>
      <c r="WXX3" s="3553"/>
      <c r="WXY3" s="3553"/>
      <c r="WXZ3" s="3553"/>
      <c r="WYA3" s="3553"/>
      <c r="WYB3" s="3553"/>
      <c r="WYC3" s="3553"/>
      <c r="WYD3" s="3581"/>
      <c r="WYE3" s="3553"/>
      <c r="WYF3" s="3553"/>
      <c r="WYG3" s="3553"/>
      <c r="WYH3" s="3553"/>
      <c r="WYI3" s="3553"/>
      <c r="WYJ3" s="3553"/>
      <c r="WYK3" s="3553"/>
      <c r="WYL3" s="3553"/>
      <c r="WYM3" s="3553"/>
      <c r="WYN3" s="3553"/>
      <c r="WYO3" s="3553"/>
      <c r="WYP3" s="3553"/>
      <c r="WYQ3" s="3553"/>
      <c r="WYR3" s="3553"/>
      <c r="WYS3" s="3553"/>
      <c r="WYT3" s="3553"/>
      <c r="WYU3" s="3581"/>
      <c r="WYV3" s="3553"/>
      <c r="WYW3" s="3553"/>
      <c r="WYX3" s="3553"/>
      <c r="WYY3" s="3553"/>
      <c r="WYZ3" s="3553"/>
      <c r="WZA3" s="3553"/>
      <c r="WZB3" s="3553"/>
      <c r="WZC3" s="3553"/>
      <c r="WZD3" s="3553"/>
      <c r="WZE3" s="3553"/>
      <c r="WZF3" s="3553"/>
      <c r="WZG3" s="3553"/>
      <c r="WZH3" s="3553"/>
      <c r="WZI3" s="3553"/>
      <c r="WZJ3" s="3553"/>
      <c r="WZK3" s="3553"/>
      <c r="WZL3" s="3581"/>
      <c r="WZM3" s="3553"/>
      <c r="WZN3" s="3553"/>
      <c r="WZO3" s="3553"/>
      <c r="WZP3" s="3553"/>
      <c r="WZQ3" s="3553"/>
      <c r="WZR3" s="3553"/>
      <c r="WZS3" s="3553"/>
      <c r="WZT3" s="3553"/>
      <c r="WZU3" s="3553"/>
      <c r="WZV3" s="3553"/>
      <c r="WZW3" s="3553"/>
      <c r="WZX3" s="3553"/>
      <c r="WZY3" s="3553"/>
      <c r="WZZ3" s="3553"/>
      <c r="XAA3" s="3553"/>
      <c r="XAB3" s="3553"/>
      <c r="XAC3" s="3581"/>
      <c r="XAD3" s="3553"/>
      <c r="XAE3" s="3553"/>
      <c r="XAF3" s="3553"/>
      <c r="XAG3" s="3553"/>
      <c r="XAH3" s="3553"/>
      <c r="XAI3" s="3553"/>
      <c r="XAJ3" s="3553"/>
      <c r="XAK3" s="3553"/>
      <c r="XAL3" s="3553"/>
      <c r="XAM3" s="3553"/>
      <c r="XAN3" s="3553"/>
      <c r="XAO3" s="3553"/>
      <c r="XAP3" s="3553"/>
      <c r="XAQ3" s="3553"/>
      <c r="XAR3" s="3553"/>
      <c r="XAS3" s="3553"/>
      <c r="XAT3" s="3581"/>
      <c r="XAU3" s="3553"/>
      <c r="XAV3" s="3553"/>
      <c r="XAW3" s="3553"/>
      <c r="XAX3" s="3553"/>
      <c r="XAY3" s="3553"/>
      <c r="XAZ3" s="3553"/>
      <c r="XBA3" s="3553"/>
      <c r="XBB3" s="3553"/>
      <c r="XBC3" s="3553"/>
      <c r="XBD3" s="3553"/>
      <c r="XBE3" s="3553"/>
      <c r="XBF3" s="3553"/>
      <c r="XBG3" s="3553"/>
      <c r="XBH3" s="3553"/>
      <c r="XBI3" s="3553"/>
      <c r="XBJ3" s="3553"/>
      <c r="XBK3" s="3581"/>
      <c r="XBL3" s="3553"/>
      <c r="XBM3" s="3553"/>
      <c r="XBN3" s="3553"/>
      <c r="XBO3" s="3553"/>
      <c r="XBP3" s="3553"/>
      <c r="XBQ3" s="3553"/>
      <c r="XBR3" s="3553"/>
      <c r="XBS3" s="3553"/>
      <c r="XBT3" s="3553"/>
      <c r="XBU3" s="3553"/>
      <c r="XBV3" s="3553"/>
      <c r="XBW3" s="3553"/>
      <c r="XBX3" s="3553"/>
      <c r="XBY3" s="3553"/>
      <c r="XBZ3" s="3553"/>
      <c r="XCA3" s="3553"/>
      <c r="XCB3" s="3581"/>
      <c r="XCC3" s="3553"/>
      <c r="XCD3" s="3553"/>
      <c r="XCE3" s="3553"/>
      <c r="XCF3" s="3553"/>
      <c r="XCG3" s="3553"/>
      <c r="XCH3" s="3553"/>
      <c r="XCI3" s="3553"/>
      <c r="XCJ3" s="3553"/>
      <c r="XCK3" s="3553"/>
      <c r="XCL3" s="3553"/>
      <c r="XCM3" s="3553"/>
      <c r="XCN3" s="3553"/>
      <c r="XCO3" s="3553"/>
      <c r="XCP3" s="3553"/>
      <c r="XCQ3" s="3553"/>
      <c r="XCR3" s="3553"/>
      <c r="XCS3" s="3581"/>
      <c r="XCT3" s="3553"/>
      <c r="XCU3" s="3553"/>
      <c r="XCV3" s="3553"/>
      <c r="XCW3" s="3553"/>
      <c r="XCX3" s="3553"/>
      <c r="XCY3" s="3553"/>
      <c r="XCZ3" s="3553"/>
      <c r="XDA3" s="3553"/>
      <c r="XDB3" s="3553"/>
      <c r="XDC3" s="3553"/>
      <c r="XDD3" s="3553"/>
      <c r="XDE3" s="3553"/>
      <c r="XDF3" s="3553"/>
      <c r="XDG3" s="3553"/>
      <c r="XDH3" s="3553"/>
      <c r="XDI3" s="3553"/>
      <c r="XDJ3" s="3581"/>
      <c r="XDK3" s="3553"/>
      <c r="XDL3" s="3553"/>
      <c r="XDM3" s="3553"/>
      <c r="XDN3" s="3553"/>
      <c r="XDO3" s="3553"/>
      <c r="XDP3" s="3553"/>
      <c r="XDQ3" s="3553"/>
      <c r="XDR3" s="3553"/>
      <c r="XDS3" s="3553"/>
      <c r="XDT3" s="3553"/>
      <c r="XDU3" s="3553"/>
      <c r="XDV3" s="3553"/>
      <c r="XDW3" s="3553"/>
      <c r="XDX3" s="3553"/>
      <c r="XDY3" s="3553"/>
      <c r="XDZ3" s="3553"/>
      <c r="XEA3" s="3581"/>
      <c r="XEB3" s="3553"/>
      <c r="XEC3" s="3553"/>
      <c r="XED3" s="3553"/>
      <c r="XEE3" s="3553"/>
      <c r="XEF3" s="3553"/>
      <c r="XEG3" s="3553"/>
      <c r="XEH3" s="3553"/>
      <c r="XEI3" s="3553"/>
      <c r="XEJ3" s="3553"/>
      <c r="XEK3" s="3553"/>
      <c r="XEL3" s="3553"/>
      <c r="XEM3" s="3553"/>
      <c r="XEN3" s="3553"/>
      <c r="XEO3" s="3553"/>
      <c r="XEP3" s="3553"/>
      <c r="XEQ3" s="3553"/>
      <c r="XER3" s="3581"/>
      <c r="XES3" s="3553"/>
      <c r="XET3" s="3553"/>
      <c r="XEU3" s="3553"/>
      <c r="XEV3" s="3553"/>
      <c r="XEW3" s="3553"/>
      <c r="XEX3" s="3553"/>
      <c r="XEY3" s="3553"/>
      <c r="XEZ3" s="3553"/>
      <c r="XFA3" s="3553"/>
      <c r="XFB3" s="3553"/>
      <c r="XFC3" s="3553"/>
      <c r="XFD3" s="3553"/>
    </row>
    <row r="4" spans="1:16384" ht="15.75" thickBot="1">
      <c r="A4" s="817" t="s">
        <v>766</v>
      </c>
      <c r="B4" s="818" t="s">
        <v>767</v>
      </c>
      <c r="C4" s="819" t="s">
        <v>589</v>
      </c>
      <c r="D4" s="820" t="s">
        <v>768</v>
      </c>
      <c r="E4" s="819" t="s">
        <v>769</v>
      </c>
      <c r="F4" s="820" t="s">
        <v>768</v>
      </c>
      <c r="G4" s="819" t="s">
        <v>597</v>
      </c>
      <c r="H4" s="820" t="s">
        <v>768</v>
      </c>
      <c r="I4" s="819" t="s">
        <v>604</v>
      </c>
      <c r="J4" s="820" t="s">
        <v>768</v>
      </c>
      <c r="K4" s="819" t="s">
        <v>770</v>
      </c>
      <c r="L4" s="820" t="s">
        <v>768</v>
      </c>
      <c r="M4" s="821" t="s">
        <v>612</v>
      </c>
      <c r="N4" s="822" t="s">
        <v>768</v>
      </c>
      <c r="O4" s="819" t="s">
        <v>616</v>
      </c>
      <c r="P4" s="820" t="s">
        <v>768</v>
      </c>
      <c r="Q4" s="819" t="s">
        <v>521</v>
      </c>
      <c r="R4" s="820" t="s">
        <v>768</v>
      </c>
    </row>
    <row r="5" spans="1:16384">
      <c r="A5" s="823" t="s">
        <v>771</v>
      </c>
      <c r="B5" s="824" t="s">
        <v>772</v>
      </c>
      <c r="C5" s="825">
        <v>16.670950003640332</v>
      </c>
      <c r="D5" s="826" t="s">
        <v>773</v>
      </c>
      <c r="E5" s="825">
        <v>14.197781449366095</v>
      </c>
      <c r="F5" s="826" t="s">
        <v>773</v>
      </c>
      <c r="G5" s="825">
        <v>14.583719435488035</v>
      </c>
      <c r="H5" s="826" t="s">
        <v>773</v>
      </c>
      <c r="I5" s="825">
        <v>17.951113781993719</v>
      </c>
      <c r="J5" s="826" t="s">
        <v>773</v>
      </c>
      <c r="K5" s="825">
        <v>11.801154518392623</v>
      </c>
      <c r="L5" s="826" t="s">
        <v>773</v>
      </c>
      <c r="M5" s="827" t="s">
        <v>773</v>
      </c>
      <c r="N5" s="826" t="s">
        <v>773</v>
      </c>
      <c r="O5" s="825">
        <v>13.727066365320704</v>
      </c>
      <c r="P5" s="826" t="s">
        <v>773</v>
      </c>
      <c r="Q5" s="825">
        <v>14.77558300535857</v>
      </c>
      <c r="R5" s="826" t="s">
        <v>773</v>
      </c>
    </row>
    <row r="6" spans="1:16384">
      <c r="A6" s="823" t="s">
        <v>774</v>
      </c>
      <c r="B6" s="828" t="s">
        <v>775</v>
      </c>
      <c r="C6" s="825">
        <v>16.683537336984667</v>
      </c>
      <c r="D6" s="826" t="s">
        <v>773</v>
      </c>
      <c r="E6" s="825">
        <v>14.331042460145573</v>
      </c>
      <c r="F6" s="826" t="s">
        <v>773</v>
      </c>
      <c r="G6" s="825">
        <v>14.638297854205033</v>
      </c>
      <c r="H6" s="826" t="s">
        <v>773</v>
      </c>
      <c r="I6" s="825">
        <v>17.977499075283593</v>
      </c>
      <c r="J6" s="826" t="s">
        <v>773</v>
      </c>
      <c r="K6" s="825">
        <v>11.816462874777528</v>
      </c>
      <c r="L6" s="826" t="s">
        <v>773</v>
      </c>
      <c r="M6" s="827" t="s">
        <v>773</v>
      </c>
      <c r="N6" s="826" t="s">
        <v>773</v>
      </c>
      <c r="O6" s="825">
        <v>13.76613063843773</v>
      </c>
      <c r="P6" s="826" t="s">
        <v>773</v>
      </c>
      <c r="Q6" s="825">
        <v>14.83536375969576</v>
      </c>
      <c r="R6" s="826" t="s">
        <v>773</v>
      </c>
    </row>
    <row r="7" spans="1:16384">
      <c r="A7" s="823" t="s">
        <v>776</v>
      </c>
      <c r="B7" s="828" t="s">
        <v>777</v>
      </c>
      <c r="C7" s="825">
        <v>16.712319854305907</v>
      </c>
      <c r="D7" s="826" t="s">
        <v>773</v>
      </c>
      <c r="E7" s="825">
        <v>14.661285237484527</v>
      </c>
      <c r="F7" s="826" t="s">
        <v>773</v>
      </c>
      <c r="G7" s="825">
        <v>14.627020628009202</v>
      </c>
      <c r="H7" s="826" t="s">
        <v>773</v>
      </c>
      <c r="I7" s="825">
        <v>17.979021567990873</v>
      </c>
      <c r="J7" s="826" t="s">
        <v>773</v>
      </c>
      <c r="K7" s="825">
        <v>11.8163961716996</v>
      </c>
      <c r="L7" s="826" t="s">
        <v>773</v>
      </c>
      <c r="M7" s="827" t="s">
        <v>773</v>
      </c>
      <c r="N7" s="826" t="s">
        <v>773</v>
      </c>
      <c r="O7" s="825">
        <v>13.766274655160021</v>
      </c>
      <c r="P7" s="826" t="s">
        <v>773</v>
      </c>
      <c r="Q7" s="825">
        <v>14.892683281312106</v>
      </c>
      <c r="R7" s="826" t="s">
        <v>773</v>
      </c>
    </row>
    <row r="8" spans="1:16384" ht="15.75" thickBot="1">
      <c r="A8" s="823" t="s">
        <v>778</v>
      </c>
      <c r="B8" s="829" t="s">
        <v>779</v>
      </c>
      <c r="C8" s="825">
        <v>16.328282070688996</v>
      </c>
      <c r="D8" s="826" t="s">
        <v>773</v>
      </c>
      <c r="E8" s="825">
        <v>14.698298590014829</v>
      </c>
      <c r="F8" s="826" t="s">
        <v>773</v>
      </c>
      <c r="G8" s="825">
        <v>14.634079043773946</v>
      </c>
      <c r="H8" s="826" t="s">
        <v>773</v>
      </c>
      <c r="I8" s="825">
        <v>18.134299335042677</v>
      </c>
      <c r="J8" s="826" t="s">
        <v>773</v>
      </c>
      <c r="K8" s="825">
        <v>11.824939574032292</v>
      </c>
      <c r="L8" s="826" t="s">
        <v>773</v>
      </c>
      <c r="M8" s="827" t="s">
        <v>773</v>
      </c>
      <c r="N8" s="826" t="s">
        <v>773</v>
      </c>
      <c r="O8" s="825">
        <v>13.854570571744382</v>
      </c>
      <c r="P8" s="826" t="s">
        <v>773</v>
      </c>
      <c r="Q8" s="825">
        <v>14.823975944536475</v>
      </c>
      <c r="R8" s="826" t="s">
        <v>773</v>
      </c>
    </row>
    <row r="9" spans="1:16384">
      <c r="A9" s="830" t="s">
        <v>780</v>
      </c>
      <c r="B9" s="824" t="s">
        <v>781</v>
      </c>
      <c r="C9" s="831">
        <v>17.028549897024551</v>
      </c>
      <c r="D9" s="832">
        <v>2.145048082479593</v>
      </c>
      <c r="E9" s="831">
        <v>14.80791754266739</v>
      </c>
      <c r="F9" s="832">
        <v>4.2974044605295418</v>
      </c>
      <c r="G9" s="831">
        <v>14.714022145143005</v>
      </c>
      <c r="H9" s="832">
        <v>0.89348063936207589</v>
      </c>
      <c r="I9" s="831">
        <v>18.114923128350387</v>
      </c>
      <c r="J9" s="832">
        <v>0.91253026606617071</v>
      </c>
      <c r="K9" s="831">
        <v>12.331670088564843</v>
      </c>
      <c r="L9" s="832">
        <v>4.4954548247409853</v>
      </c>
      <c r="M9" s="831" t="s">
        <v>773</v>
      </c>
      <c r="N9" s="833" t="s">
        <v>773</v>
      </c>
      <c r="O9" s="831">
        <v>14.035233090522958</v>
      </c>
      <c r="P9" s="832">
        <v>2.2449569121395738</v>
      </c>
      <c r="Q9" s="831">
        <v>15.101240351441684</v>
      </c>
      <c r="R9" s="832">
        <v>2.2040236650222851</v>
      </c>
    </row>
    <row r="10" spans="1:16384">
      <c r="A10" s="823" t="s">
        <v>782</v>
      </c>
      <c r="B10" s="828" t="s">
        <v>783</v>
      </c>
      <c r="C10" s="825">
        <v>17.650023224335612</v>
      </c>
      <c r="D10" s="834">
        <v>5.7930513645233042</v>
      </c>
      <c r="E10" s="825">
        <v>15.623796133261312</v>
      </c>
      <c r="F10" s="834">
        <v>9.0206534291616833</v>
      </c>
      <c r="G10" s="825">
        <v>14.809235899804021</v>
      </c>
      <c r="H10" s="834">
        <v>1.1677453710909647</v>
      </c>
      <c r="I10" s="825">
        <v>19.274852440139444</v>
      </c>
      <c r="J10" s="834">
        <v>7.2165397390536983</v>
      </c>
      <c r="K10" s="825">
        <v>12.439664733172005</v>
      </c>
      <c r="L10" s="834">
        <v>5.2740135944125353</v>
      </c>
      <c r="M10" s="825" t="s">
        <v>773</v>
      </c>
      <c r="N10" s="747" t="s">
        <v>773</v>
      </c>
      <c r="O10" s="825">
        <v>13.841253753724157</v>
      </c>
      <c r="P10" s="834">
        <v>0.54570973688618563</v>
      </c>
      <c r="Q10" s="825">
        <v>15.47182865569393</v>
      </c>
      <c r="R10" s="834">
        <v>4.2901873274405133</v>
      </c>
    </row>
    <row r="11" spans="1:16384">
      <c r="A11" s="823" t="s">
        <v>784</v>
      </c>
      <c r="B11" s="828" t="s">
        <v>785</v>
      </c>
      <c r="C11" s="825">
        <v>17.691380383617183</v>
      </c>
      <c r="D11" s="834">
        <v>5.858316127542416</v>
      </c>
      <c r="E11" s="825">
        <v>15.983828967018852</v>
      </c>
      <c r="F11" s="834">
        <v>9.0206534291616869</v>
      </c>
      <c r="G11" s="825">
        <v>14.797826984321301</v>
      </c>
      <c r="H11" s="834">
        <v>1.1677453710909695</v>
      </c>
      <c r="I11" s="825">
        <v>19.384862373735576</v>
      </c>
      <c r="J11" s="834">
        <v>7.8193398924867239</v>
      </c>
      <c r="K11" s="825">
        <v>12.740452054236053</v>
      </c>
      <c r="L11" s="834">
        <v>7.8201159567548846</v>
      </c>
      <c r="M11" s="825" t="s">
        <v>773</v>
      </c>
      <c r="N11" s="747" t="s">
        <v>773</v>
      </c>
      <c r="O11" s="825">
        <v>14.45336213713059</v>
      </c>
      <c r="P11" s="834">
        <v>4.9910923556434126</v>
      </c>
      <c r="Q11" s="825">
        <v>15.625666221154665</v>
      </c>
      <c r="R11" s="834">
        <v>4.9217654468106051</v>
      </c>
    </row>
    <row r="12" spans="1:16384" ht="15.75" thickBot="1">
      <c r="A12" s="835" t="s">
        <v>786</v>
      </c>
      <c r="B12" s="829" t="s">
        <v>787</v>
      </c>
      <c r="C12" s="836">
        <v>17.170978762389758</v>
      </c>
      <c r="D12" s="837">
        <v>5.160963584855585</v>
      </c>
      <c r="E12" s="836">
        <v>16.048734803486788</v>
      </c>
      <c r="F12" s="837">
        <v>9.1877043128608538</v>
      </c>
      <c r="G12" s="836">
        <v>14.80496782440941</v>
      </c>
      <c r="H12" s="837">
        <v>1.1677453710909673</v>
      </c>
      <c r="I12" s="836">
        <v>22.012635376463098</v>
      </c>
      <c r="J12" s="837">
        <v>21.386743263501415</v>
      </c>
      <c r="K12" s="836">
        <v>13.366335722223949</v>
      </c>
      <c r="L12" s="837">
        <v>13.035129173738708</v>
      </c>
      <c r="M12" s="836" t="s">
        <v>773</v>
      </c>
      <c r="N12" s="838" t="s">
        <v>773</v>
      </c>
      <c r="O12" s="836">
        <v>15.123067966567602</v>
      </c>
      <c r="P12" s="837">
        <v>9.1558044924918036</v>
      </c>
      <c r="Q12" s="836">
        <v>15.743558084002176</v>
      </c>
      <c r="R12" s="837">
        <v>6.2033434411003787</v>
      </c>
    </row>
    <row r="13" spans="1:16384">
      <c r="A13" s="830" t="s">
        <v>788</v>
      </c>
      <c r="B13" s="824" t="s">
        <v>789</v>
      </c>
      <c r="C13" s="831">
        <v>17.912794992155224</v>
      </c>
      <c r="D13" s="832">
        <v>5.1927210506936934</v>
      </c>
      <c r="E13" s="831">
        <v>16.266074087116884</v>
      </c>
      <c r="F13" s="832">
        <v>9.8471411678784406</v>
      </c>
      <c r="G13" s="831">
        <v>15.918681868627496</v>
      </c>
      <c r="H13" s="832">
        <v>8.1871544816326178</v>
      </c>
      <c r="I13" s="831">
        <v>20.670201800772588</v>
      </c>
      <c r="J13" s="832">
        <v>14.105931636127755</v>
      </c>
      <c r="K13" s="831">
        <v>13.592638422503198</v>
      </c>
      <c r="L13" s="832">
        <v>10.225446552512382</v>
      </c>
      <c r="M13" s="831" t="s">
        <v>773</v>
      </c>
      <c r="N13" s="833" t="s">
        <v>773</v>
      </c>
      <c r="O13" s="831">
        <v>15.165346113333104</v>
      </c>
      <c r="P13" s="832">
        <v>8.0519718876149984</v>
      </c>
      <c r="Q13" s="831">
        <v>16.30611905542349</v>
      </c>
      <c r="R13" s="832">
        <v>7.9786737773945822</v>
      </c>
    </row>
    <row r="14" spans="1:16384">
      <c r="A14" s="823" t="s">
        <v>790</v>
      </c>
      <c r="B14" s="828" t="s">
        <v>791</v>
      </c>
      <c r="C14" s="825">
        <v>19.421656317514383</v>
      </c>
      <c r="D14" s="834">
        <v>10.037568056772114</v>
      </c>
      <c r="E14" s="825">
        <v>16.822310072050985</v>
      </c>
      <c r="F14" s="834">
        <v>7.6710802455887901</v>
      </c>
      <c r="G14" s="825">
        <v>16.121187428148232</v>
      </c>
      <c r="H14" s="834">
        <v>8.8590089132253844</v>
      </c>
      <c r="I14" s="825">
        <v>19.701787294613929</v>
      </c>
      <c r="J14" s="834">
        <v>2.2149837764018518</v>
      </c>
      <c r="K14" s="825">
        <v>13.854533833094564</v>
      </c>
      <c r="L14" s="834">
        <v>11.373852352705486</v>
      </c>
      <c r="M14" s="825" t="s">
        <v>773</v>
      </c>
      <c r="N14" s="747" t="s">
        <v>773</v>
      </c>
      <c r="O14" s="825">
        <v>16.392065483854626</v>
      </c>
      <c r="P14" s="834">
        <v>18.429051121500773</v>
      </c>
      <c r="Q14" s="825">
        <v>16.967305984888778</v>
      </c>
      <c r="R14" s="834">
        <v>9.6658084992718951</v>
      </c>
    </row>
    <row r="15" spans="1:16384">
      <c r="A15" s="823" t="s">
        <v>792</v>
      </c>
      <c r="B15" s="828" t="s">
        <v>793</v>
      </c>
      <c r="C15" s="825">
        <v>19.455162650618384</v>
      </c>
      <c r="D15" s="834">
        <v>9.9697266621123735</v>
      </c>
      <c r="E15" s="825">
        <v>17.524058873999497</v>
      </c>
      <c r="F15" s="834">
        <v>9.6361761012256011</v>
      </c>
      <c r="G15" s="825">
        <v>16.108767795825994</v>
      </c>
      <c r="H15" s="834">
        <v>8.859008913225372</v>
      </c>
      <c r="I15" s="825">
        <v>19.553616690467656</v>
      </c>
      <c r="J15" s="834">
        <v>0.87054689106652905</v>
      </c>
      <c r="K15" s="825">
        <v>13.814889590859774</v>
      </c>
      <c r="L15" s="834">
        <v>8.4332764022017805</v>
      </c>
      <c r="M15" s="825" t="s">
        <v>773</v>
      </c>
      <c r="N15" s="747" t="s">
        <v>773</v>
      </c>
      <c r="O15" s="825">
        <v>16.859300422057984</v>
      </c>
      <c r="P15" s="834">
        <v>16.646218797400469</v>
      </c>
      <c r="Q15" s="825">
        <v>17.099884770580502</v>
      </c>
      <c r="R15" s="834">
        <v>9.4345964425502675</v>
      </c>
    </row>
    <row r="16" spans="1:16384" ht="15.75" thickBot="1">
      <c r="A16" s="835" t="s">
        <v>794</v>
      </c>
      <c r="B16" s="829" t="s">
        <v>795</v>
      </c>
      <c r="C16" s="836">
        <v>18.880060909838459</v>
      </c>
      <c r="D16" s="837">
        <v>9.9533181602447023</v>
      </c>
      <c r="E16" s="836">
        <v>18.50869787377783</v>
      </c>
      <c r="F16" s="837">
        <v>15.328081000856123</v>
      </c>
      <c r="G16" s="836">
        <v>17.207729327150386</v>
      </c>
      <c r="H16" s="837">
        <v>16.229427387065769</v>
      </c>
      <c r="I16" s="836">
        <v>20.771115371775569</v>
      </c>
      <c r="J16" s="837">
        <v>-5.6400334782950114</v>
      </c>
      <c r="K16" s="836">
        <v>14.77438994245796</v>
      </c>
      <c r="L16" s="837">
        <v>10.534332291929985</v>
      </c>
      <c r="M16" s="836" t="s">
        <v>773</v>
      </c>
      <c r="N16" s="838" t="s">
        <v>773</v>
      </c>
      <c r="O16" s="836">
        <v>16.967434788182864</v>
      </c>
      <c r="P16" s="837">
        <v>12.195718657699505</v>
      </c>
      <c r="Q16" s="836">
        <v>17.691176820417287</v>
      </c>
      <c r="R16" s="837">
        <v>12.370893072730391</v>
      </c>
    </row>
    <row r="17" spans="1:18">
      <c r="A17" s="823" t="s">
        <v>796</v>
      </c>
      <c r="B17" s="824" t="s">
        <v>797</v>
      </c>
      <c r="C17" s="825">
        <v>19.532343463318906</v>
      </c>
      <c r="D17" s="834">
        <v>9.0412940686975514</v>
      </c>
      <c r="E17" s="825">
        <v>17.960191391860025</v>
      </c>
      <c r="F17" s="834">
        <v>10.415034971990705</v>
      </c>
      <c r="G17" s="825">
        <v>18.582787659684119</v>
      </c>
      <c r="H17" s="834">
        <v>16.735718528975919</v>
      </c>
      <c r="I17" s="825">
        <v>20.717035090424922</v>
      </c>
      <c r="J17" s="834">
        <v>0.22657393528970332</v>
      </c>
      <c r="K17" s="825">
        <v>14.785834097180569</v>
      </c>
      <c r="L17" s="834">
        <v>8.7782492080565042</v>
      </c>
      <c r="M17" s="831" t="s">
        <v>773</v>
      </c>
      <c r="N17" s="833" t="s">
        <v>773</v>
      </c>
      <c r="O17" s="825">
        <v>17.770041878546827</v>
      </c>
      <c r="P17" s="834">
        <v>17.175313677303549</v>
      </c>
      <c r="Q17" s="825">
        <v>18.25266330309244</v>
      </c>
      <c r="R17" s="834">
        <v>11.937507883100608</v>
      </c>
    </row>
    <row r="18" spans="1:18">
      <c r="A18" s="823" t="s">
        <v>798</v>
      </c>
      <c r="B18" s="828" t="s">
        <v>799</v>
      </c>
      <c r="C18" s="825">
        <v>19.547091280216872</v>
      </c>
      <c r="D18" s="834">
        <v>0.64585100596889788</v>
      </c>
      <c r="E18" s="825">
        <v>18.128766550395024</v>
      </c>
      <c r="F18" s="834">
        <v>7.7662132771801593</v>
      </c>
      <c r="G18" s="825">
        <v>18.697666988308047</v>
      </c>
      <c r="H18" s="834">
        <v>15.981946563447174</v>
      </c>
      <c r="I18" s="825">
        <v>20.467772652199585</v>
      </c>
      <c r="J18" s="834">
        <v>3.8878978142001404</v>
      </c>
      <c r="K18" s="825">
        <v>15.078390794436034</v>
      </c>
      <c r="L18" s="834">
        <v>8.8336206478345858</v>
      </c>
      <c r="M18" s="825" t="s">
        <v>773</v>
      </c>
      <c r="N18" s="747" t="s">
        <v>773</v>
      </c>
      <c r="O18" s="825">
        <v>19.668408002707611</v>
      </c>
      <c r="P18" s="834">
        <v>19.987368413578025</v>
      </c>
      <c r="Q18" s="825">
        <v>18.50866831451231</v>
      </c>
      <c r="R18" s="834">
        <v>9.0843079684911761</v>
      </c>
    </row>
    <row r="19" spans="1:18">
      <c r="A19" s="823" t="s">
        <v>800</v>
      </c>
      <c r="B19" s="828" t="s">
        <v>801</v>
      </c>
      <c r="C19" s="825">
        <v>19.595818427687352</v>
      </c>
      <c r="D19" s="834">
        <v>0.72297404855927672</v>
      </c>
      <c r="E19" s="825">
        <v>18.861901751727455</v>
      </c>
      <c r="F19" s="834">
        <v>7.6343208348433471</v>
      </c>
      <c r="G19" s="825">
        <v>18.683262456984693</v>
      </c>
      <c r="H19" s="834">
        <v>15.981946563447183</v>
      </c>
      <c r="I19" s="825">
        <v>21.23948298127539</v>
      </c>
      <c r="J19" s="834">
        <v>8.6217619865157236</v>
      </c>
      <c r="K19" s="825">
        <v>15.043518086188692</v>
      </c>
      <c r="L19" s="834">
        <v>8.8935093346081082</v>
      </c>
      <c r="M19" s="825" t="s">
        <v>773</v>
      </c>
      <c r="N19" s="747" t="s">
        <v>773</v>
      </c>
      <c r="O19" s="825">
        <v>19.914078385823156</v>
      </c>
      <c r="P19" s="839">
        <v>18.119245089009933</v>
      </c>
      <c r="Q19" s="825">
        <v>18.67029612147984</v>
      </c>
      <c r="R19" s="834">
        <v>9.1837539958231318</v>
      </c>
    </row>
    <row r="20" spans="1:18" ht="15.75" thickBot="1">
      <c r="A20" s="823" t="s">
        <v>802</v>
      </c>
      <c r="B20" s="829" t="s">
        <v>803</v>
      </c>
      <c r="C20" s="825">
        <v>21.698126619990983</v>
      </c>
      <c r="D20" s="834">
        <v>14.926147344598986</v>
      </c>
      <c r="E20" s="825">
        <v>20.930665374284708</v>
      </c>
      <c r="F20" s="834">
        <v>13.085563971186737</v>
      </c>
      <c r="G20" s="825">
        <v>18.692278252997909</v>
      </c>
      <c r="H20" s="834">
        <v>8.6272215097270237</v>
      </c>
      <c r="I20" s="825">
        <v>21.422920076458528</v>
      </c>
      <c r="J20" s="834">
        <v>3.1380342028654451</v>
      </c>
      <c r="K20" s="825">
        <v>15.816069683419236</v>
      </c>
      <c r="L20" s="834">
        <v>7.050577012102174</v>
      </c>
      <c r="M20" s="836" t="s">
        <v>773</v>
      </c>
      <c r="N20" s="838" t="s">
        <v>773</v>
      </c>
      <c r="O20" s="825">
        <v>20.162667036209847</v>
      </c>
      <c r="P20" s="834">
        <v>18.831557556669281</v>
      </c>
      <c r="Q20" s="825">
        <v>19.672002487117954</v>
      </c>
      <c r="R20" s="834">
        <v>11.196686838914005</v>
      </c>
    </row>
    <row r="21" spans="1:18">
      <c r="A21" s="830" t="s">
        <v>804</v>
      </c>
      <c r="B21" s="824" t="s">
        <v>805</v>
      </c>
      <c r="C21" s="831">
        <v>22.299123630314323</v>
      </c>
      <c r="D21" s="832">
        <v>14.165121416133905</v>
      </c>
      <c r="E21" s="831">
        <v>20.344222762258699</v>
      </c>
      <c r="F21" s="832">
        <v>13.273975306739615</v>
      </c>
      <c r="G21" s="831">
        <v>18.892865935192592</v>
      </c>
      <c r="H21" s="832">
        <v>1.6686316455156898</v>
      </c>
      <c r="I21" s="831">
        <v>22.28362555297576</v>
      </c>
      <c r="J21" s="832">
        <v>7.561846836253566</v>
      </c>
      <c r="K21" s="831">
        <v>15.726663755500073</v>
      </c>
      <c r="L21" s="832">
        <v>6.3630475774032007</v>
      </c>
      <c r="M21" s="831" t="s">
        <v>773</v>
      </c>
      <c r="N21" s="833" t="s">
        <v>773</v>
      </c>
      <c r="O21" s="831">
        <v>21.414826499959052</v>
      </c>
      <c r="P21" s="832">
        <v>20.510838670630541</v>
      </c>
      <c r="Q21" s="831">
        <v>19.898537607787304</v>
      </c>
      <c r="R21" s="832">
        <v>9.017173424855832</v>
      </c>
    </row>
    <row r="22" spans="1:18">
      <c r="A22" s="823" t="s">
        <v>806</v>
      </c>
      <c r="B22" s="828" t="s">
        <v>807</v>
      </c>
      <c r="C22" s="825">
        <v>23.167682845411889</v>
      </c>
      <c r="D22" s="834">
        <v>18.522405780441247</v>
      </c>
      <c r="E22" s="825">
        <v>20.661392846521181</v>
      </c>
      <c r="F22" s="834">
        <v>13.970207455018341</v>
      </c>
      <c r="G22" s="825">
        <v>20.948034195267905</v>
      </c>
      <c r="H22" s="834">
        <v>12.035550790197776</v>
      </c>
      <c r="I22" s="825">
        <v>24.286580344773206</v>
      </c>
      <c r="J22" s="834">
        <v>18.657661277878372</v>
      </c>
      <c r="K22" s="825">
        <v>18.511067351003422</v>
      </c>
      <c r="L22" s="834">
        <v>22.765536477765618</v>
      </c>
      <c r="M22" s="825" t="s">
        <v>773</v>
      </c>
      <c r="N22" s="747" t="s">
        <v>773</v>
      </c>
      <c r="O22" s="825">
        <v>21.555518793129721</v>
      </c>
      <c r="P22" s="834">
        <v>9.5946290628215785</v>
      </c>
      <c r="Q22" s="825">
        <v>21.358646454916361</v>
      </c>
      <c r="R22" s="834">
        <v>15.39807236250182</v>
      </c>
    </row>
    <row r="23" spans="1:18">
      <c r="A23" s="823" t="s">
        <v>808</v>
      </c>
      <c r="B23" s="828" t="s">
        <v>809</v>
      </c>
      <c r="C23" s="825">
        <v>24.235279273380495</v>
      </c>
      <c r="D23" s="834">
        <v>23.675769720023279</v>
      </c>
      <c r="E23" s="825">
        <v>24.030897820919851</v>
      </c>
      <c r="F23" s="834">
        <v>27.404426855945196</v>
      </c>
      <c r="G23" s="825">
        <v>21.792314616288003</v>
      </c>
      <c r="H23" s="834">
        <v>16.640841857579314</v>
      </c>
      <c r="I23" s="825">
        <v>24.312921869443997</v>
      </c>
      <c r="J23" s="834">
        <v>14.470403497477472</v>
      </c>
      <c r="K23" s="825">
        <v>18.530745874564506</v>
      </c>
      <c r="L23" s="834">
        <v>23.180932600981173</v>
      </c>
      <c r="M23" s="825" t="s">
        <v>773</v>
      </c>
      <c r="N23" s="747" t="s">
        <v>773</v>
      </c>
      <c r="O23" s="825">
        <v>22.110497425112328</v>
      </c>
      <c r="P23" s="834">
        <v>11.029478727234515</v>
      </c>
      <c r="Q23" s="825">
        <v>22.453597204585936</v>
      </c>
      <c r="R23" s="834">
        <v>20.263744391035534</v>
      </c>
    </row>
    <row r="24" spans="1:18" ht="15.75" thickBot="1">
      <c r="A24" s="835" t="s">
        <v>810</v>
      </c>
      <c r="B24" s="829" t="s">
        <v>811</v>
      </c>
      <c r="C24" s="836">
        <v>24.679153968917262</v>
      </c>
      <c r="D24" s="837">
        <v>13.738639289623233</v>
      </c>
      <c r="E24" s="836">
        <v>24.09156535983324</v>
      </c>
      <c r="F24" s="837">
        <v>15.101765419421378</v>
      </c>
      <c r="G24" s="836">
        <v>22.102494325750072</v>
      </c>
      <c r="H24" s="837">
        <v>18.243983031898349</v>
      </c>
      <c r="I24" s="836">
        <v>24.522903052464187</v>
      </c>
      <c r="J24" s="837">
        <v>14.470403497477477</v>
      </c>
      <c r="K24" s="836">
        <v>20.678182992469889</v>
      </c>
      <c r="L24" s="837">
        <v>30.741602726673907</v>
      </c>
      <c r="M24" s="836" t="s">
        <v>773</v>
      </c>
      <c r="N24" s="838" t="s">
        <v>773</v>
      </c>
      <c r="O24" s="836">
        <v>25.597913277752514</v>
      </c>
      <c r="P24" s="837">
        <v>26.956980600738913</v>
      </c>
      <c r="Q24" s="836">
        <v>23.266736790697255</v>
      </c>
      <c r="R24" s="837">
        <v>18.273352221937156</v>
      </c>
    </row>
    <row r="25" spans="1:18">
      <c r="A25" s="830" t="s">
        <v>812</v>
      </c>
      <c r="B25" s="824" t="s">
        <v>813</v>
      </c>
      <c r="C25" s="831">
        <v>26.279147445715104</v>
      </c>
      <c r="D25" s="832">
        <v>17.848341851381893</v>
      </c>
      <c r="E25" s="831">
        <v>23.271181875730701</v>
      </c>
      <c r="F25" s="832">
        <v>14.387175895959558</v>
      </c>
      <c r="G25" s="831">
        <v>24.226179843030152</v>
      </c>
      <c r="H25" s="832">
        <v>28.229247622526959</v>
      </c>
      <c r="I25" s="831">
        <v>24.649839669263901</v>
      </c>
      <c r="J25" s="832">
        <v>10.618622677278637</v>
      </c>
      <c r="K25" s="831">
        <v>21.037757019998992</v>
      </c>
      <c r="L25" s="832">
        <v>33.7712648217679</v>
      </c>
      <c r="M25" s="831" t="s">
        <v>773</v>
      </c>
      <c r="N25" s="833" t="s">
        <v>773</v>
      </c>
      <c r="O25" s="831">
        <v>25.362334585386662</v>
      </c>
      <c r="P25" s="832">
        <v>18.433528216701447</v>
      </c>
      <c r="Q25" s="831">
        <v>24.307729509780277</v>
      </c>
      <c r="R25" s="832">
        <v>22.158371579363866</v>
      </c>
    </row>
    <row r="26" spans="1:18">
      <c r="A26" s="823" t="s">
        <v>814</v>
      </c>
      <c r="B26" s="828" t="s">
        <v>815</v>
      </c>
      <c r="C26" s="825">
        <v>27.73133893411832</v>
      </c>
      <c r="D26" s="834">
        <v>19.698370869274111</v>
      </c>
      <c r="E26" s="825">
        <v>23.489606228144673</v>
      </c>
      <c r="F26" s="834">
        <v>13.688396530825782</v>
      </c>
      <c r="G26" s="825">
        <v>24.363858675908954</v>
      </c>
      <c r="H26" s="834">
        <v>16.306181519470087</v>
      </c>
      <c r="I26" s="825">
        <v>31.302066661244318</v>
      </c>
      <c r="J26" s="834">
        <v>28.886266476708556</v>
      </c>
      <c r="K26" s="825">
        <v>21.065047017897015</v>
      </c>
      <c r="L26" s="834">
        <v>13.797041620915232</v>
      </c>
      <c r="M26" s="825" t="s">
        <v>773</v>
      </c>
      <c r="N26" s="747" t="s">
        <v>773</v>
      </c>
      <c r="O26" s="825">
        <v>26.519281741886314</v>
      </c>
      <c r="P26" s="834">
        <v>23.027805530427162</v>
      </c>
      <c r="Q26" s="825">
        <v>25.145910375102549</v>
      </c>
      <c r="R26" s="834">
        <v>17.731759960446514</v>
      </c>
    </row>
    <row r="27" spans="1:18">
      <c r="A27" s="823" t="s">
        <v>816</v>
      </c>
      <c r="B27" s="828" t="s">
        <v>817</v>
      </c>
      <c r="C27" s="825">
        <v>27.811911157361557</v>
      </c>
      <c r="D27" s="834">
        <v>14.757956133435426</v>
      </c>
      <c r="E27" s="825">
        <v>26.094856494283068</v>
      </c>
      <c r="F27" s="834">
        <v>8.5887705434228891</v>
      </c>
      <c r="G27" s="825">
        <v>24.345088956367242</v>
      </c>
      <c r="H27" s="834">
        <v>11.714103733484304</v>
      </c>
      <c r="I27" s="825">
        <v>31.304717595504695</v>
      </c>
      <c r="J27" s="834">
        <v>28.757529693902605</v>
      </c>
      <c r="K27" s="825">
        <v>21.09723482719097</v>
      </c>
      <c r="L27" s="834">
        <v>13.849895573546522</v>
      </c>
      <c r="M27" s="825" t="s">
        <v>773</v>
      </c>
      <c r="N27" s="747" t="s">
        <v>773</v>
      </c>
      <c r="O27" s="825">
        <v>27.094607601176062</v>
      </c>
      <c r="P27" s="834">
        <v>22.541827441670108</v>
      </c>
      <c r="Q27" s="825">
        <v>25.57804407567194</v>
      </c>
      <c r="R27" s="834">
        <v>13.915128353900752</v>
      </c>
    </row>
    <row r="28" spans="1:18" ht="15.75" thickBot="1">
      <c r="A28" s="835" t="s">
        <v>818</v>
      </c>
      <c r="B28" s="829" t="s">
        <v>819</v>
      </c>
      <c r="C28" s="836">
        <v>27.835234195665628</v>
      </c>
      <c r="D28" s="837">
        <v>12.788445790011133</v>
      </c>
      <c r="E28" s="836">
        <v>26.555220387254025</v>
      </c>
      <c r="F28" s="837">
        <v>10.226213990761778</v>
      </c>
      <c r="G28" s="836">
        <v>24.356836923643275</v>
      </c>
      <c r="H28" s="837">
        <v>10.199494069168589</v>
      </c>
      <c r="I28" s="836">
        <v>35.353414843889048</v>
      </c>
      <c r="J28" s="837">
        <v>44.16488442764755</v>
      </c>
      <c r="K28" s="836">
        <v>25.65642844770468</v>
      </c>
      <c r="L28" s="837">
        <v>24.074868943019105</v>
      </c>
      <c r="M28" s="836" t="s">
        <v>773</v>
      </c>
      <c r="N28" s="838" t="s">
        <v>773</v>
      </c>
      <c r="O28" s="836">
        <v>34.103877364100022</v>
      </c>
      <c r="P28" s="837">
        <v>33.22913080473694</v>
      </c>
      <c r="Q28" s="836">
        <v>26.95889203137984</v>
      </c>
      <c r="R28" s="837">
        <v>15.868814238526221</v>
      </c>
    </row>
    <row r="29" spans="1:18">
      <c r="A29" s="823" t="s">
        <v>820</v>
      </c>
      <c r="B29" s="824" t="s">
        <v>821</v>
      </c>
      <c r="C29" s="825">
        <v>29.064819043664681</v>
      </c>
      <c r="D29" s="834">
        <v>10.600311915384413</v>
      </c>
      <c r="E29" s="825">
        <v>30.533289161490501</v>
      </c>
      <c r="F29" s="834">
        <v>31.206439468952734</v>
      </c>
      <c r="G29" s="825">
        <v>25.356835710741745</v>
      </c>
      <c r="H29" s="834">
        <v>4.6670827800235326</v>
      </c>
      <c r="I29" s="825">
        <v>34.996288564527795</v>
      </c>
      <c r="J29" s="834">
        <v>41.973696519271769</v>
      </c>
      <c r="K29" s="825">
        <v>25.604822300009523</v>
      </c>
      <c r="L29" s="834">
        <v>21.708898318717964</v>
      </c>
      <c r="M29" s="831" t="s">
        <v>773</v>
      </c>
      <c r="N29" s="833" t="s">
        <v>773</v>
      </c>
      <c r="O29" s="825">
        <v>33.950569091652454</v>
      </c>
      <c r="P29" s="834">
        <v>33.862160746093871</v>
      </c>
      <c r="Q29" s="825">
        <v>28.103699731325328</v>
      </c>
      <c r="R29" s="834">
        <v>15.616309289675669</v>
      </c>
    </row>
    <row r="30" spans="1:18">
      <c r="A30" s="823" t="s">
        <v>822</v>
      </c>
      <c r="B30" s="828" t="s">
        <v>823</v>
      </c>
      <c r="C30" s="825">
        <v>29.086764317678192</v>
      </c>
      <c r="D30" s="834">
        <v>4.8877026341208145</v>
      </c>
      <c r="E30" s="825">
        <v>30.819875977225994</v>
      </c>
      <c r="F30" s="834">
        <v>31.206439468952741</v>
      </c>
      <c r="G30" s="825">
        <v>25.605355523889102</v>
      </c>
      <c r="H30" s="834">
        <v>5.095649521262998</v>
      </c>
      <c r="I30" s="825">
        <v>35.047727564304971</v>
      </c>
      <c r="J30" s="834">
        <v>11.966177644424439</v>
      </c>
      <c r="K30" s="825">
        <v>25.638036655802406</v>
      </c>
      <c r="L30" s="834">
        <v>21.708898318717949</v>
      </c>
      <c r="M30" s="825" t="s">
        <v>773</v>
      </c>
      <c r="N30" s="747" t="s">
        <v>773</v>
      </c>
      <c r="O30" s="825">
        <v>34.103078476477435</v>
      </c>
      <c r="P30" s="834">
        <v>28.597293125826894</v>
      </c>
      <c r="Q30" s="825">
        <v>28.274522750412125</v>
      </c>
      <c r="R30" s="834">
        <v>12.441833795793988</v>
      </c>
    </row>
    <row r="31" spans="1:18">
      <c r="A31" s="823" t="s">
        <v>824</v>
      </c>
      <c r="B31" s="828" t="s">
        <v>825</v>
      </c>
      <c r="C31" s="825">
        <v>35.390559650138989</v>
      </c>
      <c r="D31" s="834">
        <v>27.249650158512871</v>
      </c>
      <c r="E31" s="825">
        <v>33.509025570105202</v>
      </c>
      <c r="F31" s="834">
        <v>28.412377272304411</v>
      </c>
      <c r="G31" s="825">
        <v>26.698008937870103</v>
      </c>
      <c r="H31" s="834">
        <v>9.6648649989322628</v>
      </c>
      <c r="I31" s="825">
        <v>40.021580864557535</v>
      </c>
      <c r="J31" s="834">
        <v>27.845206533038862</v>
      </c>
      <c r="K31" s="825">
        <v>30.696050852301692</v>
      </c>
      <c r="L31" s="834">
        <v>45.497981625247775</v>
      </c>
      <c r="M31" s="825" t="s">
        <v>773</v>
      </c>
      <c r="N31" s="747" t="s">
        <v>773</v>
      </c>
      <c r="O31" s="825">
        <v>38.12455040893159</v>
      </c>
      <c r="P31" s="834">
        <v>40.708996306987537</v>
      </c>
      <c r="Q31" s="825">
        <v>31.908329180639527</v>
      </c>
      <c r="R31" s="834">
        <v>24.748902168749151</v>
      </c>
    </row>
    <row r="32" spans="1:18" ht="15.75" thickBot="1">
      <c r="A32" s="823" t="s">
        <v>826</v>
      </c>
      <c r="B32" s="829" t="s">
        <v>827</v>
      </c>
      <c r="C32" s="825">
        <v>34.577308575034671</v>
      </c>
      <c r="D32" s="834">
        <v>24.221367537187412</v>
      </c>
      <c r="E32" s="825">
        <v>35.827629251647195</v>
      </c>
      <c r="F32" s="834">
        <v>34.917461535524446</v>
      </c>
      <c r="G32" s="825">
        <v>26.710892330323485</v>
      </c>
      <c r="H32" s="834">
        <v>9.6648649989322699</v>
      </c>
      <c r="I32" s="825">
        <v>40.367231582369435</v>
      </c>
      <c r="J32" s="834">
        <v>14.181987116718489</v>
      </c>
      <c r="K32" s="825">
        <v>31.082308691910928</v>
      </c>
      <c r="L32" s="834">
        <v>21.148229011164908</v>
      </c>
      <c r="M32" s="836" t="s">
        <v>773</v>
      </c>
      <c r="N32" s="838" t="s">
        <v>773</v>
      </c>
      <c r="O32" s="825">
        <v>38.410238931920141</v>
      </c>
      <c r="P32" s="834">
        <v>12.627190515156137</v>
      </c>
      <c r="Q32" s="825">
        <v>32.110983634416584</v>
      </c>
      <c r="R32" s="834">
        <v>19.110917455508812</v>
      </c>
    </row>
    <row r="33" spans="1:18">
      <c r="A33" s="830" t="s">
        <v>828</v>
      </c>
      <c r="B33" s="824" t="s">
        <v>829</v>
      </c>
      <c r="C33" s="831">
        <v>39.228116746228835</v>
      </c>
      <c r="D33" s="832">
        <v>34.967696469383213</v>
      </c>
      <c r="E33" s="831">
        <v>39.222657633961227</v>
      </c>
      <c r="F33" s="832">
        <v>28.458671538833151</v>
      </c>
      <c r="G33" s="831">
        <v>31.814605980659021</v>
      </c>
      <c r="H33" s="832">
        <v>25.467571520296655</v>
      </c>
      <c r="I33" s="831">
        <v>45.405414326146342</v>
      </c>
      <c r="J33" s="832">
        <v>29.743513351210698</v>
      </c>
      <c r="K33" s="831">
        <v>32.958417516703385</v>
      </c>
      <c r="L33" s="832">
        <v>28.719571378127185</v>
      </c>
      <c r="M33" s="831" t="s">
        <v>773</v>
      </c>
      <c r="N33" s="833" t="s">
        <v>773</v>
      </c>
      <c r="O33" s="831">
        <v>45.184854720925308</v>
      </c>
      <c r="P33" s="832">
        <v>33.09012464252055</v>
      </c>
      <c r="Q33" s="831">
        <v>36.498549141342217</v>
      </c>
      <c r="R33" s="832">
        <v>29.870976029037582</v>
      </c>
    </row>
    <row r="34" spans="1:18">
      <c r="A34" s="823" t="s">
        <v>830</v>
      </c>
      <c r="B34" s="828" t="s">
        <v>831</v>
      </c>
      <c r="C34" s="825">
        <v>39.871051760574787</v>
      </c>
      <c r="D34" s="834">
        <v>37.076270585182215</v>
      </c>
      <c r="E34" s="825">
        <v>40.094072073488313</v>
      </c>
      <c r="F34" s="834">
        <v>30.091607452007214</v>
      </c>
      <c r="G34" s="825">
        <v>31.933669632027918</v>
      </c>
      <c r="H34" s="834">
        <v>24.714806643612778</v>
      </c>
      <c r="I34" s="825">
        <v>45.472153091689982</v>
      </c>
      <c r="J34" s="834">
        <v>29.743513351210726</v>
      </c>
      <c r="K34" s="825">
        <v>36.448104110526145</v>
      </c>
      <c r="L34" s="834">
        <v>42.164178169537031</v>
      </c>
      <c r="M34" s="825" t="s">
        <v>773</v>
      </c>
      <c r="N34" s="747" t="s">
        <v>773</v>
      </c>
      <c r="O34" s="825">
        <v>45.313441081520949</v>
      </c>
      <c r="P34" s="834">
        <v>32.871996036298746</v>
      </c>
      <c r="Q34" s="825">
        <v>37.33940583651286</v>
      </c>
      <c r="R34" s="834">
        <v>32.060251435963167</v>
      </c>
    </row>
    <row r="35" spans="1:18">
      <c r="A35" s="823" t="s">
        <v>832</v>
      </c>
      <c r="B35" s="828" t="s">
        <v>833</v>
      </c>
      <c r="C35" s="825">
        <v>41.284274413815766</v>
      </c>
      <c r="D35" s="834">
        <v>16.653352820470673</v>
      </c>
      <c r="E35" s="825">
        <v>41.919386893329872</v>
      </c>
      <c r="F35" s="834">
        <v>25.098794071552781</v>
      </c>
      <c r="G35" s="825">
        <v>33.447561232105919</v>
      </c>
      <c r="H35" s="834">
        <v>25.281107328800967</v>
      </c>
      <c r="I35" s="825">
        <v>49.438453302629711</v>
      </c>
      <c r="J35" s="834">
        <v>23.529486428687292</v>
      </c>
      <c r="K35" s="825">
        <v>36.447898363615707</v>
      </c>
      <c r="L35" s="834">
        <v>18.738070050085032</v>
      </c>
      <c r="M35" s="825" t="s">
        <v>773</v>
      </c>
      <c r="N35" s="747" t="s">
        <v>773</v>
      </c>
      <c r="O35" s="825">
        <v>45.900548306402008</v>
      </c>
      <c r="P35" s="834">
        <v>20.396300583386562</v>
      </c>
      <c r="Q35" s="825">
        <v>38.69900654021523</v>
      </c>
      <c r="R35" s="834">
        <v>21.281833094839598</v>
      </c>
    </row>
    <row r="36" spans="1:18" ht="15.75" thickBot="1">
      <c r="A36" s="835" t="s">
        <v>834</v>
      </c>
      <c r="B36" s="829" t="s">
        <v>835</v>
      </c>
      <c r="C36" s="836">
        <v>43.247351626719855</v>
      </c>
      <c r="D36" s="837">
        <v>25.074372208209066</v>
      </c>
      <c r="E36" s="836">
        <v>44.590668238172952</v>
      </c>
      <c r="F36" s="837">
        <v>24.458885975892112</v>
      </c>
      <c r="G36" s="836">
        <v>33.576920597211753</v>
      </c>
      <c r="H36" s="837">
        <v>25.704975266189905</v>
      </c>
      <c r="I36" s="836">
        <v>50.471111137990015</v>
      </c>
      <c r="J36" s="837">
        <v>25.029904602210802</v>
      </c>
      <c r="K36" s="836">
        <v>38.999999878608136</v>
      </c>
      <c r="L36" s="837">
        <v>25.473304654353949</v>
      </c>
      <c r="M36" s="836" t="s">
        <v>773</v>
      </c>
      <c r="N36" s="838" t="s">
        <v>773</v>
      </c>
      <c r="O36" s="836">
        <v>46.471483689486291</v>
      </c>
      <c r="P36" s="837">
        <v>20.987228878878433</v>
      </c>
      <c r="Q36" s="836">
        <v>40.0880377962024</v>
      </c>
      <c r="R36" s="837">
        <v>24.84213580189428</v>
      </c>
    </row>
    <row r="37" spans="1:18">
      <c r="A37" s="830" t="s">
        <v>836</v>
      </c>
      <c r="B37" s="824" t="s">
        <v>837</v>
      </c>
      <c r="C37" s="831">
        <v>46.908226045032976</v>
      </c>
      <c r="D37" s="832">
        <v>19.578072912568413</v>
      </c>
      <c r="E37" s="831">
        <v>43.568265186343908</v>
      </c>
      <c r="F37" s="832">
        <v>11.079329689837246</v>
      </c>
      <c r="G37" s="831">
        <v>33.346002202140284</v>
      </c>
      <c r="H37" s="832">
        <v>4.8135005110930518</v>
      </c>
      <c r="I37" s="831">
        <v>57.820008246426383</v>
      </c>
      <c r="J37" s="832">
        <v>27.341659809788798</v>
      </c>
      <c r="K37" s="831">
        <v>40.375224287253985</v>
      </c>
      <c r="L37" s="832">
        <v>22.503528170889119</v>
      </c>
      <c r="M37" s="831" t="s">
        <v>773</v>
      </c>
      <c r="N37" s="833" t="s">
        <v>773</v>
      </c>
      <c r="O37" s="831">
        <v>46.113705625012791</v>
      </c>
      <c r="P37" s="832">
        <v>2.0556686744360113</v>
      </c>
      <c r="Q37" s="831">
        <v>41.226963354065226</v>
      </c>
      <c r="R37" s="832">
        <v>12.955074445321157</v>
      </c>
    </row>
    <row r="38" spans="1:18">
      <c r="A38" s="823" t="s">
        <v>838</v>
      </c>
      <c r="B38" s="828" t="s">
        <v>839</v>
      </c>
      <c r="C38" s="825">
        <v>47.714391360425424</v>
      </c>
      <c r="D38" s="834">
        <v>19.671764986160394</v>
      </c>
      <c r="E38" s="825">
        <v>43.977198869211641</v>
      </c>
      <c r="F38" s="834">
        <v>9.6850396951598121</v>
      </c>
      <c r="G38" s="825">
        <v>33.470796982976346</v>
      </c>
      <c r="H38" s="834">
        <v>4.8135005110930429</v>
      </c>
      <c r="I38" s="825">
        <v>57.904994498206207</v>
      </c>
      <c r="J38" s="834">
        <v>27.341659809788776</v>
      </c>
      <c r="K38" s="825">
        <v>42.341007040693547</v>
      </c>
      <c r="L38" s="834">
        <v>16.167927177494924</v>
      </c>
      <c r="M38" s="825" t="s">
        <v>773</v>
      </c>
      <c r="N38" s="747" t="s">
        <v>773</v>
      </c>
      <c r="O38" s="825">
        <v>46.363691389057685</v>
      </c>
      <c r="P38" s="834">
        <v>2.3177456455961654</v>
      </c>
      <c r="Q38" s="825">
        <v>41.86614204409679</v>
      </c>
      <c r="R38" s="834">
        <v>12.123214352697058</v>
      </c>
    </row>
    <row r="39" spans="1:18">
      <c r="A39" s="823" t="s">
        <v>840</v>
      </c>
      <c r="B39" s="828" t="s">
        <v>841</v>
      </c>
      <c r="C39" s="825">
        <v>47.796708453501324</v>
      </c>
      <c r="D39" s="834">
        <v>15.774611839868442</v>
      </c>
      <c r="E39" s="825">
        <v>45.63476302750518</v>
      </c>
      <c r="F39" s="834">
        <v>8.8631452163879132</v>
      </c>
      <c r="G39" s="825">
        <v>33.523015506091603</v>
      </c>
      <c r="H39" s="834">
        <v>0.22558976261999286</v>
      </c>
      <c r="I39" s="825">
        <v>57.909898402329326</v>
      </c>
      <c r="J39" s="834">
        <v>17.135336026479219</v>
      </c>
      <c r="K39" s="825">
        <v>43.145105667199296</v>
      </c>
      <c r="L39" s="834">
        <v>18.374742040734805</v>
      </c>
      <c r="M39" s="825" t="s">
        <v>773</v>
      </c>
      <c r="N39" s="747" t="s">
        <v>773</v>
      </c>
      <c r="O39" s="825">
        <v>46.364176430718452</v>
      </c>
      <c r="P39" s="834">
        <v>1.0100709935349039</v>
      </c>
      <c r="Q39" s="825">
        <v>42.248745973680847</v>
      </c>
      <c r="R39" s="834">
        <v>9.1726887866663969</v>
      </c>
    </row>
    <row r="40" spans="1:18" ht="15.75" thickBot="1">
      <c r="A40" s="835" t="s">
        <v>842</v>
      </c>
      <c r="B40" s="829" t="s">
        <v>843</v>
      </c>
      <c r="C40" s="836">
        <v>48.364616463013348</v>
      </c>
      <c r="D40" s="837">
        <v>11.83255076625745</v>
      </c>
      <c r="E40" s="836">
        <v>51.885168065821098</v>
      </c>
      <c r="F40" s="837">
        <v>16.358803570033757</v>
      </c>
      <c r="G40" s="836">
        <v>36.556242388816294</v>
      </c>
      <c r="H40" s="837">
        <v>8.8731239750793147</v>
      </c>
      <c r="I40" s="836">
        <v>58.410043512012031</v>
      </c>
      <c r="J40" s="837">
        <v>15.729656421307354</v>
      </c>
      <c r="K40" s="836">
        <v>43.176300118624695</v>
      </c>
      <c r="L40" s="837">
        <v>10.708462187219899</v>
      </c>
      <c r="M40" s="836" t="s">
        <v>773</v>
      </c>
      <c r="N40" s="838" t="s">
        <v>773</v>
      </c>
      <c r="O40" s="836">
        <v>46.661552994616571</v>
      </c>
      <c r="P40" s="837">
        <v>0.40900201594656815</v>
      </c>
      <c r="Q40" s="836">
        <v>43.357143957601771</v>
      </c>
      <c r="R40" s="837">
        <v>8.1548171003497156</v>
      </c>
    </row>
    <row r="41" spans="1:18">
      <c r="A41" s="823" t="s">
        <v>844</v>
      </c>
      <c r="B41" s="824" t="s">
        <v>845</v>
      </c>
      <c r="C41" s="825">
        <v>50.921329848935187</v>
      </c>
      <c r="D41" s="834">
        <v>8.5552239815028166</v>
      </c>
      <c r="E41" s="825">
        <v>50.11833663269006</v>
      </c>
      <c r="F41" s="834">
        <v>15.03404236622948</v>
      </c>
      <c r="G41" s="825">
        <v>39.412666952536533</v>
      </c>
      <c r="H41" s="834">
        <v>18.193079678999318</v>
      </c>
      <c r="I41" s="825">
        <v>59.776277347816979</v>
      </c>
      <c r="J41" s="834">
        <v>3.3833774167811628</v>
      </c>
      <c r="K41" s="825">
        <v>43.795439511863329</v>
      </c>
      <c r="L41" s="834">
        <v>8.4710742416583127</v>
      </c>
      <c r="M41" s="831" t="s">
        <v>773</v>
      </c>
      <c r="N41" s="833" t="s">
        <v>773</v>
      </c>
      <c r="O41" s="825">
        <v>48.136602453539702</v>
      </c>
      <c r="P41" s="834">
        <v>4.3867583424691414</v>
      </c>
      <c r="Q41" s="825">
        <v>45.984258167620553</v>
      </c>
      <c r="R41" s="834">
        <v>11.539280185879196</v>
      </c>
    </row>
    <row r="42" spans="1:18">
      <c r="A42" s="823" t="s">
        <v>846</v>
      </c>
      <c r="B42" s="828" t="s">
        <v>847</v>
      </c>
      <c r="C42" s="825">
        <v>52.990358809834539</v>
      </c>
      <c r="D42" s="834">
        <v>11.057392327517002</v>
      </c>
      <c r="E42" s="825">
        <v>51.007975503967259</v>
      </c>
      <c r="F42" s="834">
        <v>15.987322557003175</v>
      </c>
      <c r="G42" s="825">
        <v>43.943319506319689</v>
      </c>
      <c r="H42" s="834">
        <v>31.288536477544277</v>
      </c>
      <c r="I42" s="825">
        <v>59.864139005246891</v>
      </c>
      <c r="J42" s="834">
        <v>3.3833774167811623</v>
      </c>
      <c r="K42" s="825">
        <v>48.433611030224533</v>
      </c>
      <c r="L42" s="834">
        <v>14.38936958602671</v>
      </c>
      <c r="M42" s="825" t="s">
        <v>773</v>
      </c>
      <c r="N42" s="747" t="s">
        <v>773</v>
      </c>
      <c r="O42" s="825">
        <v>48.273588852171919</v>
      </c>
      <c r="P42" s="834">
        <v>4.1193817961720569</v>
      </c>
      <c r="Q42" s="825">
        <v>48.895476052954173</v>
      </c>
      <c r="R42" s="834">
        <v>16.79002092300151</v>
      </c>
    </row>
    <row r="43" spans="1:18">
      <c r="A43" s="823" t="s">
        <v>848</v>
      </c>
      <c r="B43" s="828" t="s">
        <v>849</v>
      </c>
      <c r="C43" s="825">
        <v>53.216357379678989</v>
      </c>
      <c r="D43" s="834">
        <v>11.338958479641189</v>
      </c>
      <c r="E43" s="825">
        <v>52.167415067414474</v>
      </c>
      <c r="F43" s="834">
        <v>14.315078257274847</v>
      </c>
      <c r="G43" s="825">
        <v>44.161454887307933</v>
      </c>
      <c r="H43" s="834">
        <v>31.734732751840824</v>
      </c>
      <c r="I43" s="825">
        <v>59.869208826954655</v>
      </c>
      <c r="J43" s="834">
        <v>3.3833774167811685</v>
      </c>
      <c r="K43" s="825">
        <v>48.43333762599476</v>
      </c>
      <c r="L43" s="834">
        <v>12.256852491187194</v>
      </c>
      <c r="M43" s="825" t="s">
        <v>773</v>
      </c>
      <c r="N43" s="747" t="s">
        <v>773</v>
      </c>
      <c r="O43" s="825">
        <v>48.274093874550566</v>
      </c>
      <c r="P43" s="834">
        <v>4.1193817961720631</v>
      </c>
      <c r="Q43" s="825">
        <v>49.205965563689915</v>
      </c>
      <c r="R43" s="834">
        <v>16.467280695959865</v>
      </c>
    </row>
    <row r="44" spans="1:18" ht="15.75" thickBot="1">
      <c r="A44" s="823" t="s">
        <v>850</v>
      </c>
      <c r="B44" s="829" t="s">
        <v>851</v>
      </c>
      <c r="C44" s="825">
        <v>51.993481554035206</v>
      </c>
      <c r="D44" s="834">
        <v>7.5031404286996022</v>
      </c>
      <c r="E44" s="825">
        <v>52.70577117725702</v>
      </c>
      <c r="F44" s="834">
        <v>1.581575509970232</v>
      </c>
      <c r="G44" s="825">
        <v>44.187442550797314</v>
      </c>
      <c r="H44" s="834">
        <v>20.875231323872733</v>
      </c>
      <c r="I44" s="825">
        <v>60.386275733329498</v>
      </c>
      <c r="J44" s="834">
        <v>3.383377416781165</v>
      </c>
      <c r="K44" s="825">
        <v>48.46835553531681</v>
      </c>
      <c r="L44" s="834">
        <v>12.256852491187205</v>
      </c>
      <c r="M44" s="836" t="s">
        <v>773</v>
      </c>
      <c r="N44" s="838" t="s">
        <v>773</v>
      </c>
      <c r="O44" s="825">
        <v>48.583720514487986</v>
      </c>
      <c r="P44" s="834">
        <v>4.1193817961720631</v>
      </c>
      <c r="Q44" s="825">
        <v>49.034905740604252</v>
      </c>
      <c r="R44" s="834">
        <v>13.095331621830693</v>
      </c>
    </row>
    <row r="45" spans="1:18">
      <c r="A45" s="830" t="s">
        <v>852</v>
      </c>
      <c r="B45" s="824" t="s">
        <v>853</v>
      </c>
      <c r="C45" s="831">
        <v>54.7593341124335</v>
      </c>
      <c r="D45" s="832">
        <v>7.537124962926649</v>
      </c>
      <c r="E45" s="831">
        <v>51.32304481092735</v>
      </c>
      <c r="F45" s="832">
        <v>2.4037273764020135</v>
      </c>
      <c r="G45" s="831">
        <v>46.241450050197692</v>
      </c>
      <c r="H45" s="832">
        <v>17.326366434133607</v>
      </c>
      <c r="I45" s="831">
        <v>48.632209451956193</v>
      </c>
      <c r="J45" s="832">
        <v>-18.642960703319485</v>
      </c>
      <c r="K45" s="831">
        <v>49.240949209564505</v>
      </c>
      <c r="L45" s="832">
        <v>12.433965176273878</v>
      </c>
      <c r="M45" s="831" t="s">
        <v>773</v>
      </c>
      <c r="N45" s="833" t="s">
        <v>773</v>
      </c>
      <c r="O45" s="831">
        <v>54.259854372450022</v>
      </c>
      <c r="P45" s="832">
        <v>12.720573548622042</v>
      </c>
      <c r="Q45" s="831">
        <v>50.302024333135115</v>
      </c>
      <c r="R45" s="832">
        <v>9.3896614571350927</v>
      </c>
    </row>
    <row r="46" spans="1:18">
      <c r="A46" s="823" t="s">
        <v>854</v>
      </c>
      <c r="B46" s="828" t="s">
        <v>855</v>
      </c>
      <c r="C46" s="825">
        <v>56.938138282300542</v>
      </c>
      <c r="D46" s="834">
        <v>7.4499957372119745</v>
      </c>
      <c r="E46" s="825">
        <v>52.120966858581106</v>
      </c>
      <c r="F46" s="834">
        <v>2.1819947637939117</v>
      </c>
      <c r="G46" s="825">
        <v>46.414505026610598</v>
      </c>
      <c r="H46" s="834">
        <v>5.6235749780703674</v>
      </c>
      <c r="I46" s="825">
        <v>48.70369109511816</v>
      </c>
      <c r="J46" s="834">
        <v>-18.642960703319485</v>
      </c>
      <c r="K46" s="825">
        <v>53.303855634748096</v>
      </c>
      <c r="L46" s="834">
        <v>10.055505878932573</v>
      </c>
      <c r="M46" s="825" t="s">
        <v>773</v>
      </c>
      <c r="N46" s="747" t="s">
        <v>773</v>
      </c>
      <c r="O46" s="825">
        <v>63.66923478526413</v>
      </c>
      <c r="P46" s="834">
        <v>31.892482616608962</v>
      </c>
      <c r="Q46" s="825">
        <v>52.366047870699106</v>
      </c>
      <c r="R46" s="834">
        <v>7.097940541546782</v>
      </c>
    </row>
    <row r="47" spans="1:18">
      <c r="A47" s="823" t="s">
        <v>856</v>
      </c>
      <c r="B47" s="828" t="s">
        <v>857</v>
      </c>
      <c r="C47" s="825">
        <v>57.040884983359391</v>
      </c>
      <c r="D47" s="834">
        <v>7.186751953715687</v>
      </c>
      <c r="E47" s="825">
        <v>53.322035999283003</v>
      </c>
      <c r="F47" s="834">
        <v>2.2132991070698913</v>
      </c>
      <c r="G47" s="825">
        <v>46.378747667581166</v>
      </c>
      <c r="H47" s="834">
        <v>5.0208780166581111</v>
      </c>
      <c r="I47" s="825">
        <v>52.705832825407612</v>
      </c>
      <c r="J47" s="834">
        <v>-11.965042033964389</v>
      </c>
      <c r="K47" s="825">
        <v>53.303554738339919</v>
      </c>
      <c r="L47" s="834">
        <v>10.055505878932561</v>
      </c>
      <c r="M47" s="825" t="s">
        <v>773</v>
      </c>
      <c r="N47" s="747" t="s">
        <v>773</v>
      </c>
      <c r="O47" s="825">
        <v>63.669900871817092</v>
      </c>
      <c r="P47" s="834">
        <v>31.892482616608952</v>
      </c>
      <c r="Q47" s="825">
        <v>52.722455695704362</v>
      </c>
      <c r="R47" s="834">
        <v>7.1464711478181746</v>
      </c>
    </row>
    <row r="48" spans="1:18" ht="15.75" thickBot="1">
      <c r="A48" s="835" t="s">
        <v>858</v>
      </c>
      <c r="B48" s="829" t="s">
        <v>859</v>
      </c>
      <c r="C48" s="836">
        <v>55.763285289062182</v>
      </c>
      <c r="D48" s="837">
        <v>7.2505314557732321</v>
      </c>
      <c r="E48" s="836">
        <v>55.251977801195594</v>
      </c>
      <c r="F48" s="837">
        <v>4.8309825794509633</v>
      </c>
      <c r="G48" s="836">
        <v>46.401128198245011</v>
      </c>
      <c r="H48" s="837">
        <v>5.009761868211478</v>
      </c>
      <c r="I48" s="836">
        <v>58.085456121496307</v>
      </c>
      <c r="J48" s="837">
        <v>-3.810169751143107</v>
      </c>
      <c r="K48" s="836">
        <v>53.342093875592532</v>
      </c>
      <c r="L48" s="837">
        <v>10.055505878932571</v>
      </c>
      <c r="M48" s="836" t="s">
        <v>773</v>
      </c>
      <c r="N48" s="838" t="s">
        <v>773</v>
      </c>
      <c r="O48" s="836">
        <v>64.078275134072953</v>
      </c>
      <c r="P48" s="837">
        <v>31.892482616608969</v>
      </c>
      <c r="Q48" s="836">
        <v>52.914083005323477</v>
      </c>
      <c r="R48" s="837">
        <v>7.9110527615575714</v>
      </c>
    </row>
    <row r="49" spans="1:18">
      <c r="A49" s="830" t="s">
        <v>860</v>
      </c>
      <c r="B49" s="824" t="s">
        <v>861</v>
      </c>
      <c r="C49" s="831">
        <v>57.899595171120971</v>
      </c>
      <c r="D49" s="832">
        <v>5.7346589573930791</v>
      </c>
      <c r="E49" s="831">
        <v>55.467566498385146</v>
      </c>
      <c r="F49" s="832">
        <v>8.075362057582705</v>
      </c>
      <c r="G49" s="831">
        <v>48.507422471598709</v>
      </c>
      <c r="H49" s="832">
        <v>4.9003057190922359</v>
      </c>
      <c r="I49" s="831">
        <v>61.494917282755836</v>
      </c>
      <c r="J49" s="832">
        <v>26.448948085541385</v>
      </c>
      <c r="K49" s="831">
        <v>54.555146186008066</v>
      </c>
      <c r="L49" s="832">
        <v>10.792230982036671</v>
      </c>
      <c r="M49" s="831" t="s">
        <v>773</v>
      </c>
      <c r="N49" s="833" t="s">
        <v>773</v>
      </c>
      <c r="O49" s="831">
        <v>63.95684141899639</v>
      </c>
      <c r="P49" s="832">
        <v>17.871384209740768</v>
      </c>
      <c r="Q49" s="831">
        <v>54.4335367982696</v>
      </c>
      <c r="R49" s="832">
        <v>8.2134119250802406</v>
      </c>
    </row>
    <row r="50" spans="1:18">
      <c r="A50" s="823" t="s">
        <v>862</v>
      </c>
      <c r="B50" s="828" t="s">
        <v>863</v>
      </c>
      <c r="C50" s="825">
        <v>57.990020502115001</v>
      </c>
      <c r="D50" s="834">
        <v>1.8474123874567234</v>
      </c>
      <c r="E50" s="825">
        <v>56.093467978630784</v>
      </c>
      <c r="F50" s="834">
        <v>7.6216949904789653</v>
      </c>
      <c r="G50" s="825">
        <v>48.87723909433803</v>
      </c>
      <c r="H50" s="834">
        <v>5.3059578386443738</v>
      </c>
      <c r="I50" s="825">
        <v>61.585305068608413</v>
      </c>
      <c r="J50" s="834">
        <v>26.448948085541403</v>
      </c>
      <c r="K50" s="825">
        <v>55.162537459103341</v>
      </c>
      <c r="L50" s="834">
        <v>3.4869556849534793</v>
      </c>
      <c r="M50" s="825" t="s">
        <v>773</v>
      </c>
      <c r="N50" s="747" t="s">
        <v>773</v>
      </c>
      <c r="O50" s="825">
        <v>64.138848808951607</v>
      </c>
      <c r="P50" s="834">
        <v>0.73758389789249712</v>
      </c>
      <c r="Q50" s="825">
        <v>54.816915157689792</v>
      </c>
      <c r="R50" s="834">
        <v>4.6802601812577196</v>
      </c>
    </row>
    <row r="51" spans="1:18">
      <c r="A51" s="823" t="s">
        <v>864</v>
      </c>
      <c r="B51" s="828" t="s">
        <v>865</v>
      </c>
      <c r="C51" s="825">
        <v>58.307427330276006</v>
      </c>
      <c r="D51" s="834">
        <v>2.2204114597557627</v>
      </c>
      <c r="E51" s="825">
        <v>57.514640744698987</v>
      </c>
      <c r="F51" s="834">
        <v>7.8627994352510475</v>
      </c>
      <c r="G51" s="825">
        <v>49.878389231240249</v>
      </c>
      <c r="H51" s="834">
        <v>7.5457871108178685</v>
      </c>
      <c r="I51" s="825">
        <v>61.590520653793533</v>
      </c>
      <c r="J51" s="834">
        <v>16.857124443545324</v>
      </c>
      <c r="K51" s="825">
        <v>55.558560876398012</v>
      </c>
      <c r="L51" s="834">
        <v>4.2304986020681339</v>
      </c>
      <c r="M51" s="825" t="s">
        <v>773</v>
      </c>
      <c r="N51" s="747" t="s">
        <v>773</v>
      </c>
      <c r="O51" s="825">
        <v>64.190131112330988</v>
      </c>
      <c r="P51" s="834">
        <v>0.81707405444410197</v>
      </c>
      <c r="Q51" s="825">
        <v>55.520922811691463</v>
      </c>
      <c r="R51" s="834">
        <v>5.307922552278062</v>
      </c>
    </row>
    <row r="52" spans="1:18" ht="15.75" thickBot="1">
      <c r="A52" s="835" t="s">
        <v>866</v>
      </c>
      <c r="B52" s="829" t="s">
        <v>867</v>
      </c>
      <c r="C52" s="836">
        <v>56.980835882607018</v>
      </c>
      <c r="D52" s="837">
        <v>2.1834269398464849</v>
      </c>
      <c r="E52" s="836">
        <v>57.659840134728896</v>
      </c>
      <c r="F52" s="837">
        <v>4.3579658672077404</v>
      </c>
      <c r="G52" s="836">
        <v>52.453979045094606</v>
      </c>
      <c r="H52" s="837">
        <v>13.044619994990825</v>
      </c>
      <c r="I52" s="836">
        <v>62.122453856193481</v>
      </c>
      <c r="J52" s="837">
        <v>6.9501007726496251</v>
      </c>
      <c r="K52" s="836">
        <v>55.59873041131334</v>
      </c>
      <c r="L52" s="837">
        <v>4.2304986020681241</v>
      </c>
      <c r="M52" s="836" t="s">
        <v>773</v>
      </c>
      <c r="N52" s="838" t="s">
        <v>773</v>
      </c>
      <c r="O52" s="836">
        <v>64.601842094728767</v>
      </c>
      <c r="P52" s="837">
        <v>0.81707405444409675</v>
      </c>
      <c r="Q52" s="836">
        <v>56.145903048751343</v>
      </c>
      <c r="R52" s="837">
        <v>6.1076746678246803</v>
      </c>
    </row>
    <row r="53" spans="1:18">
      <c r="A53" s="823" t="s">
        <v>868</v>
      </c>
      <c r="B53" s="824" t="s">
        <v>869</v>
      </c>
      <c r="C53" s="825">
        <v>67.730941503460357</v>
      </c>
      <c r="D53" s="834">
        <v>16.979991489203094</v>
      </c>
      <c r="E53" s="825">
        <v>56.828832080047896</v>
      </c>
      <c r="F53" s="834">
        <v>2.4541649608918403</v>
      </c>
      <c r="G53" s="825">
        <v>58.553315611920873</v>
      </c>
      <c r="H53" s="834">
        <v>20.71001225885394</v>
      </c>
      <c r="I53" s="825">
        <v>63.027378641906076</v>
      </c>
      <c r="J53" s="834">
        <v>2.4920130424827267</v>
      </c>
      <c r="K53" s="825">
        <v>65.655197289598746</v>
      </c>
      <c r="L53" s="834">
        <v>20.346478526048834</v>
      </c>
      <c r="M53" s="831" t="s">
        <v>773</v>
      </c>
      <c r="N53" s="833" t="s">
        <v>773</v>
      </c>
      <c r="O53" s="825">
        <v>64.007308574751249</v>
      </c>
      <c r="P53" s="834">
        <v>7.8908142796228445E-2</v>
      </c>
      <c r="Q53" s="825">
        <v>62.269429983200709</v>
      </c>
      <c r="R53" s="834">
        <v>14.395340897966797</v>
      </c>
    </row>
    <row r="54" spans="1:18">
      <c r="A54" s="823" t="s">
        <v>870</v>
      </c>
      <c r="B54" s="828" t="s">
        <v>871</v>
      </c>
      <c r="C54" s="825">
        <v>67.782081476781826</v>
      </c>
      <c r="D54" s="834">
        <v>16.885769120067291</v>
      </c>
      <c r="E54" s="825">
        <v>57.493900767919527</v>
      </c>
      <c r="F54" s="834">
        <v>2.496605825516526</v>
      </c>
      <c r="G54" s="825">
        <v>58.772446773273266</v>
      </c>
      <c r="H54" s="834">
        <v>20.245021736674776</v>
      </c>
      <c r="I54" s="825">
        <v>63.120018903170909</v>
      </c>
      <c r="J54" s="834">
        <v>2.4920130424827236</v>
      </c>
      <c r="K54" s="825">
        <v>65.740364648187594</v>
      </c>
      <c r="L54" s="834">
        <v>19.175744402487815</v>
      </c>
      <c r="M54" s="825" t="s">
        <v>773</v>
      </c>
      <c r="N54" s="747" t="s">
        <v>773</v>
      </c>
      <c r="O54" s="825">
        <v>64.189459583357632</v>
      </c>
      <c r="P54" s="834">
        <v>7.8908142796228223E-2</v>
      </c>
      <c r="Q54" s="825">
        <v>62.539423920260454</v>
      </c>
      <c r="R54" s="834">
        <v>14.087820776407442</v>
      </c>
    </row>
    <row r="55" spans="1:18">
      <c r="A55" s="823" t="s">
        <v>872</v>
      </c>
      <c r="B55" s="828" t="s">
        <v>873</v>
      </c>
      <c r="C55" s="825">
        <v>67.899019443519265</v>
      </c>
      <c r="D55" s="834">
        <v>16.450034845325519</v>
      </c>
      <c r="E55" s="825">
        <v>65.141443578551943</v>
      </c>
      <c r="F55" s="834">
        <v>13.260628485375534</v>
      </c>
      <c r="G55" s="825">
        <v>58.871725572872649</v>
      </c>
      <c r="H55" s="834">
        <v>18.03052680778957</v>
      </c>
      <c r="I55" s="825">
        <v>63.125364461419089</v>
      </c>
      <c r="J55" s="834">
        <v>2.4920130424827329</v>
      </c>
      <c r="K55" s="825">
        <v>65.739993548585915</v>
      </c>
      <c r="L55" s="834">
        <v>18.325587473078528</v>
      </c>
      <c r="M55" s="825" t="s">
        <v>773</v>
      </c>
      <c r="N55" s="747" t="s">
        <v>773</v>
      </c>
      <c r="O55" s="825">
        <v>64.190131112330988</v>
      </c>
      <c r="P55" s="834">
        <v>0</v>
      </c>
      <c r="Q55" s="825">
        <v>63.681865455990547</v>
      </c>
      <c r="R55" s="834">
        <v>14.698859873021727</v>
      </c>
    </row>
    <row r="56" spans="1:18" ht="15.75" thickBot="1">
      <c r="A56" s="823" t="s">
        <v>874</v>
      </c>
      <c r="B56" s="829" t="s">
        <v>875</v>
      </c>
      <c r="C56" s="825">
        <v>66.334097230638534</v>
      </c>
      <c r="D56" s="834">
        <v>16.414749280444536</v>
      </c>
      <c r="E56" s="825">
        <v>67.334408956466191</v>
      </c>
      <c r="F56" s="834">
        <v>16.778695187380933</v>
      </c>
      <c r="G56" s="825">
        <v>59.032560412520709</v>
      </c>
      <c r="H56" s="834">
        <v>12.54162503433821</v>
      </c>
      <c r="I56" s="825">
        <v>63.670553508600129</v>
      </c>
      <c r="J56" s="834">
        <v>2.492013042482716</v>
      </c>
      <c r="K56" s="825">
        <v>65.787524386759685</v>
      </c>
      <c r="L56" s="834">
        <v>18.325587473078535</v>
      </c>
      <c r="M56" s="836" t="s">
        <v>773</v>
      </c>
      <c r="N56" s="838" t="s">
        <v>773</v>
      </c>
      <c r="O56" s="825">
        <v>64.601842094728767</v>
      </c>
      <c r="P56" s="834">
        <v>0</v>
      </c>
      <c r="Q56" s="825">
        <v>63.703348392012181</v>
      </c>
      <c r="R56" s="834">
        <v>13.460368313425697</v>
      </c>
    </row>
    <row r="57" spans="1:18">
      <c r="A57" s="830" t="s">
        <v>876</v>
      </c>
      <c r="B57" s="824" t="s">
        <v>877</v>
      </c>
      <c r="C57" s="831">
        <v>71.191436280160644</v>
      </c>
      <c r="D57" s="832">
        <v>5.1091786115559774</v>
      </c>
      <c r="E57" s="831">
        <v>65.041488749969758</v>
      </c>
      <c r="F57" s="832">
        <v>14.451566870763221</v>
      </c>
      <c r="G57" s="831">
        <v>60.966679351778396</v>
      </c>
      <c r="H57" s="832">
        <v>4.1216517196955902</v>
      </c>
      <c r="I57" s="831">
        <v>63.305411226468188</v>
      </c>
      <c r="J57" s="832">
        <v>0.44112985587068648</v>
      </c>
      <c r="K57" s="831">
        <v>65.655197289598746</v>
      </c>
      <c r="L57" s="832">
        <v>0</v>
      </c>
      <c r="M57" s="831" t="s">
        <v>773</v>
      </c>
      <c r="N57" s="833" t="s">
        <v>773</v>
      </c>
      <c r="O57" s="831">
        <v>64.007308574751249</v>
      </c>
      <c r="P57" s="832">
        <v>0</v>
      </c>
      <c r="Q57" s="831">
        <v>65.178338539066573</v>
      </c>
      <c r="R57" s="832">
        <v>4.6714873681205056</v>
      </c>
    </row>
    <row r="58" spans="1:18">
      <c r="A58" s="823" t="s">
        <v>878</v>
      </c>
      <c r="B58" s="828" t="s">
        <v>879</v>
      </c>
      <c r="C58" s="825">
        <v>71.245189086061018</v>
      </c>
      <c r="D58" s="834">
        <v>5.1091786115559898</v>
      </c>
      <c r="E58" s="825">
        <v>65.65197106823436</v>
      </c>
      <c r="F58" s="834">
        <v>14.189453474805585</v>
      </c>
      <c r="G58" s="825">
        <v>61.233418771884942</v>
      </c>
      <c r="H58" s="834">
        <v>4.1872886594382885</v>
      </c>
      <c r="I58" s="825">
        <v>63.398460151584018</v>
      </c>
      <c r="J58" s="834">
        <v>0.44112985587068915</v>
      </c>
      <c r="K58" s="825">
        <v>65.740364648187594</v>
      </c>
      <c r="L58" s="834">
        <v>0</v>
      </c>
      <c r="M58" s="825" t="s">
        <v>773</v>
      </c>
      <c r="N58" s="747" t="s">
        <v>773</v>
      </c>
      <c r="O58" s="825">
        <v>76.01564656954298</v>
      </c>
      <c r="P58" s="834">
        <v>18.423876852908602</v>
      </c>
      <c r="Q58" s="825">
        <v>66.357212347902475</v>
      </c>
      <c r="R58" s="834">
        <v>6.1046108011960758</v>
      </c>
    </row>
    <row r="59" spans="1:18">
      <c r="A59" s="823" t="s">
        <v>880</v>
      </c>
      <c r="B59" s="828" t="s">
        <v>881</v>
      </c>
      <c r="C59" s="825">
        <v>71.36810162238379</v>
      </c>
      <c r="D59" s="834">
        <v>5.1091786115559836</v>
      </c>
      <c r="E59" s="825">
        <v>70.882125930923266</v>
      </c>
      <c r="F59" s="834">
        <v>8.812642209024462</v>
      </c>
      <c r="G59" s="825">
        <v>63.464537026866608</v>
      </c>
      <c r="H59" s="834">
        <v>7.8013875239802202</v>
      </c>
      <c r="I59" s="825">
        <v>63.403829290685593</v>
      </c>
      <c r="J59" s="834">
        <v>0.44112985587068709</v>
      </c>
      <c r="K59" s="825">
        <v>65.739993548585915</v>
      </c>
      <c r="L59" s="834">
        <v>0</v>
      </c>
      <c r="M59" s="825" t="s">
        <v>773</v>
      </c>
      <c r="N59" s="747" t="s">
        <v>773</v>
      </c>
      <c r="O59" s="825">
        <v>77.137244284727387</v>
      </c>
      <c r="P59" s="834">
        <v>20.169943491374561</v>
      </c>
      <c r="Q59" s="825">
        <v>67.987122150606098</v>
      </c>
      <c r="R59" s="834">
        <v>6.7605693768359227</v>
      </c>
    </row>
    <row r="60" spans="1:18" ht="15.75" thickBot="1">
      <c r="A60" s="835" t="s">
        <v>882</v>
      </c>
      <c r="B60" s="829" t="s">
        <v>883</v>
      </c>
      <c r="C60" s="836">
        <v>69.72811101623553</v>
      </c>
      <c r="D60" s="837">
        <v>5.1165447745467505</v>
      </c>
      <c r="E60" s="836">
        <v>73.361393429859476</v>
      </c>
      <c r="F60" s="837">
        <v>8.9508240538502655</v>
      </c>
      <c r="G60" s="836">
        <v>63.584634013695087</v>
      </c>
      <c r="H60" s="837">
        <v>7.7111234365651722</v>
      </c>
      <c r="I60" s="836">
        <v>63.951423329524687</v>
      </c>
      <c r="J60" s="837">
        <v>0.44112985587068909</v>
      </c>
      <c r="K60" s="836">
        <v>65.787524386759685</v>
      </c>
      <c r="L60" s="837">
        <v>0</v>
      </c>
      <c r="M60" s="836" t="s">
        <v>773</v>
      </c>
      <c r="N60" s="838" t="s">
        <v>773</v>
      </c>
      <c r="O60" s="836">
        <v>77.631997139622584</v>
      </c>
      <c r="P60" s="837">
        <v>20.169943491374561</v>
      </c>
      <c r="Q60" s="836">
        <v>68.011576265084841</v>
      </c>
      <c r="R60" s="837">
        <v>6.7629535680935602</v>
      </c>
    </row>
    <row r="61" spans="1:18">
      <c r="A61" s="830" t="s">
        <v>884</v>
      </c>
      <c r="B61" s="824" t="s">
        <v>885</v>
      </c>
      <c r="C61" s="831">
        <v>72.623779291866356</v>
      </c>
      <c r="D61" s="832">
        <v>2.0119597054749567</v>
      </c>
      <c r="E61" s="831">
        <v>70.524088663565536</v>
      </c>
      <c r="F61" s="832">
        <v>8.42938871628815</v>
      </c>
      <c r="G61" s="831">
        <v>67.467637262158206</v>
      </c>
      <c r="H61" s="832">
        <v>10.663132680835728</v>
      </c>
      <c r="I61" s="831">
        <v>70.686186089829803</v>
      </c>
      <c r="J61" s="832">
        <v>11.658995211258798</v>
      </c>
      <c r="K61" s="831">
        <v>73.309399306053848</v>
      </c>
      <c r="L61" s="832">
        <v>11.658181427272474</v>
      </c>
      <c r="M61" s="831" t="s">
        <v>773</v>
      </c>
      <c r="N61" s="833" t="s">
        <v>773</v>
      </c>
      <c r="O61" s="831">
        <v>77.266702915615411</v>
      </c>
      <c r="P61" s="832">
        <v>20.715438027485742</v>
      </c>
      <c r="Q61" s="831">
        <v>70.861794837200421</v>
      </c>
      <c r="R61" s="832">
        <v>8.7198545184260858</v>
      </c>
    </row>
    <row r="62" spans="1:18">
      <c r="A62" s="823" t="s">
        <v>886</v>
      </c>
      <c r="B62" s="828" t="s">
        <v>887</v>
      </c>
      <c r="C62" s="825">
        <v>72.678613582561994</v>
      </c>
      <c r="D62" s="834">
        <v>2.0119597054749381</v>
      </c>
      <c r="E62" s="825">
        <v>72.968100215243183</v>
      </c>
      <c r="F62" s="834">
        <v>11.143807303827813</v>
      </c>
      <c r="G62" s="825">
        <v>67.720129568570798</v>
      </c>
      <c r="H62" s="834">
        <v>10.593416024754445</v>
      </c>
      <c r="I62" s="825">
        <v>99.506697323938312</v>
      </c>
      <c r="J62" s="834">
        <v>56.954438776620862</v>
      </c>
      <c r="K62" s="825">
        <v>73.404495629823799</v>
      </c>
      <c r="L62" s="834">
        <v>11.658181427272474</v>
      </c>
      <c r="M62" s="825" t="s">
        <v>773</v>
      </c>
      <c r="N62" s="747" t="s">
        <v>773</v>
      </c>
      <c r="O62" s="825">
        <v>78.060899560983373</v>
      </c>
      <c r="P62" s="834">
        <v>2.6905684339201024</v>
      </c>
      <c r="Q62" s="825">
        <v>72.530440461671645</v>
      </c>
      <c r="R62" s="834">
        <v>9.3030250900289708</v>
      </c>
    </row>
    <row r="63" spans="1:18">
      <c r="A63" s="823" t="s">
        <v>888</v>
      </c>
      <c r="B63" s="828" t="s">
        <v>889</v>
      </c>
      <c r="C63" s="825">
        <v>78.040122581175254</v>
      </c>
      <c r="D63" s="834">
        <v>9.3487437764476855</v>
      </c>
      <c r="E63" s="825">
        <v>76.732264949074818</v>
      </c>
      <c r="F63" s="834">
        <v>8.2533345908003461</v>
      </c>
      <c r="G63" s="825">
        <v>67.67789501574552</v>
      </c>
      <c r="H63" s="834">
        <v>6.6389170807237745</v>
      </c>
      <c r="I63" s="825">
        <v>99.515124426082323</v>
      </c>
      <c r="J63" s="834">
        <v>56.954438776620862</v>
      </c>
      <c r="K63" s="825">
        <v>73.404081266757274</v>
      </c>
      <c r="L63" s="834">
        <v>11.658181427272464</v>
      </c>
      <c r="M63" s="825" t="s">
        <v>773</v>
      </c>
      <c r="N63" s="747" t="s">
        <v>773</v>
      </c>
      <c r="O63" s="825">
        <v>78.307104348411315</v>
      </c>
      <c r="P63" s="834">
        <v>1.5165956141313064</v>
      </c>
      <c r="Q63" s="825">
        <v>74.538016816409936</v>
      </c>
      <c r="R63" s="834">
        <v>9.6354933972527874</v>
      </c>
    </row>
    <row r="64" spans="1:18" ht="15.75" thickBot="1">
      <c r="A64" s="835" t="s">
        <v>890</v>
      </c>
      <c r="B64" s="829" t="s">
        <v>891</v>
      </c>
      <c r="C64" s="836">
        <v>76.246813455300384</v>
      </c>
      <c r="D64" s="837">
        <v>9.3487437764476855</v>
      </c>
      <c r="E64" s="836">
        <v>76.952989462298106</v>
      </c>
      <c r="F64" s="837">
        <v>4.8957576519760915</v>
      </c>
      <c r="G64" s="836">
        <v>67.710553663959161</v>
      </c>
      <c r="H64" s="837">
        <v>6.4888627799216687</v>
      </c>
      <c r="I64" s="836">
        <v>100.37459757651646</v>
      </c>
      <c r="J64" s="837">
        <v>56.954438776620876</v>
      </c>
      <c r="K64" s="836">
        <v>73.457153336279248</v>
      </c>
      <c r="L64" s="837">
        <v>11.658181427272467</v>
      </c>
      <c r="M64" s="836" t="s">
        <v>773</v>
      </c>
      <c r="N64" s="838" t="s">
        <v>773</v>
      </c>
      <c r="O64" s="836">
        <v>78.809360603404627</v>
      </c>
      <c r="P64" s="837">
        <v>1.5165956141312886</v>
      </c>
      <c r="Q64" s="836">
        <v>74.19774461370659</v>
      </c>
      <c r="R64" s="837">
        <v>9.095757940545699</v>
      </c>
    </row>
    <row r="65" spans="1:18">
      <c r="A65" s="823" t="s">
        <v>892</v>
      </c>
      <c r="B65" s="824" t="s">
        <v>893</v>
      </c>
      <c r="C65" s="825">
        <v>82.596682486784715</v>
      </c>
      <c r="D65" s="834">
        <v>13.732283409320306</v>
      </c>
      <c r="E65" s="825">
        <v>76.442486700618872</v>
      </c>
      <c r="F65" s="834">
        <v>8.3920234195254828</v>
      </c>
      <c r="G65" s="825">
        <v>75.15922705770744</v>
      </c>
      <c r="H65" s="834">
        <v>11.400413750465448</v>
      </c>
      <c r="I65" s="825">
        <v>92.060616569561816</v>
      </c>
      <c r="J65" s="834">
        <v>30.238483163554537</v>
      </c>
      <c r="K65" s="825">
        <v>85.320878110788726</v>
      </c>
      <c r="L65" s="834">
        <v>16.384636783871422</v>
      </c>
      <c r="M65" s="831" t="s">
        <v>773</v>
      </c>
      <c r="N65" s="833" t="s">
        <v>773</v>
      </c>
      <c r="O65" s="825">
        <v>77.208464014627339</v>
      </c>
      <c r="P65" s="834">
        <v>-7.537386583154293E-2</v>
      </c>
      <c r="Q65" s="825">
        <v>79.420872414064448</v>
      </c>
      <c r="R65" s="834">
        <v>12.07855036205032</v>
      </c>
    </row>
    <row r="66" spans="1:18">
      <c r="A66" s="823" t="s">
        <v>894</v>
      </c>
      <c r="B66" s="828" t="s">
        <v>895</v>
      </c>
      <c r="C66" s="825">
        <v>82.659046777684168</v>
      </c>
      <c r="D66" s="834">
        <v>13.732283409320303</v>
      </c>
      <c r="E66" s="825">
        <v>77.159979294835139</v>
      </c>
      <c r="F66" s="834">
        <v>5.7448104955818273</v>
      </c>
      <c r="G66" s="825">
        <v>75.638282582647761</v>
      </c>
      <c r="H66" s="834">
        <v>11.692465836261206</v>
      </c>
      <c r="I66" s="825">
        <v>92.195931090885338</v>
      </c>
      <c r="J66" s="834">
        <v>-7.3470092261762003</v>
      </c>
      <c r="K66" s="825">
        <v>85.431555621803213</v>
      </c>
      <c r="L66" s="834">
        <v>16.384636783871439</v>
      </c>
      <c r="M66" s="825" t="s">
        <v>773</v>
      </c>
      <c r="N66" s="747" t="s">
        <v>773</v>
      </c>
      <c r="O66" s="825">
        <v>77.428182667174482</v>
      </c>
      <c r="P66" s="834">
        <v>-0.81054266267402419</v>
      </c>
      <c r="Q66" s="825">
        <v>79.810249315160476</v>
      </c>
      <c r="R66" s="834">
        <v>10.03690148184859</v>
      </c>
    </row>
    <row r="67" spans="1:18">
      <c r="A67" s="823" t="s">
        <v>896</v>
      </c>
      <c r="B67" s="828" t="s">
        <v>897</v>
      </c>
      <c r="C67" s="825">
        <v>82.801650555143382</v>
      </c>
      <c r="D67" s="834">
        <v>6.1013845397478894</v>
      </c>
      <c r="E67" s="825">
        <v>78.938044354136053</v>
      </c>
      <c r="F67" s="834">
        <v>2.8746439408834776</v>
      </c>
      <c r="G67" s="825">
        <v>75.58001146190378</v>
      </c>
      <c r="H67" s="834">
        <v>11.676067118103781</v>
      </c>
      <c r="I67" s="825">
        <v>92.203739053057333</v>
      </c>
      <c r="J67" s="834">
        <v>-7.3470092261761959</v>
      </c>
      <c r="K67" s="825">
        <v>85.431073366853269</v>
      </c>
      <c r="L67" s="834">
        <v>16.384636783871436</v>
      </c>
      <c r="M67" s="825" t="s">
        <v>773</v>
      </c>
      <c r="N67" s="747" t="s">
        <v>773</v>
      </c>
      <c r="O67" s="825">
        <v>77.428992695306107</v>
      </c>
      <c r="P67" s="834">
        <v>-1.1213690768058937</v>
      </c>
      <c r="Q67" s="825">
        <v>80.118612856825322</v>
      </c>
      <c r="R67" s="834">
        <v>7.4869124223691301</v>
      </c>
    </row>
    <row r="68" spans="1:18" ht="15.75" thickBot="1">
      <c r="A68" s="823" t="s">
        <v>898</v>
      </c>
      <c r="B68" s="829" t="s">
        <v>899</v>
      </c>
      <c r="C68" s="825">
        <v>80.898924743512495</v>
      </c>
      <c r="D68" s="834">
        <v>6.1013845397478903</v>
      </c>
      <c r="E68" s="825">
        <v>79.137328497129346</v>
      </c>
      <c r="F68" s="834">
        <v>2.8385369432612126</v>
      </c>
      <c r="G68" s="825">
        <v>75.442493107131497</v>
      </c>
      <c r="H68" s="834">
        <v>11.419105331120456</v>
      </c>
      <c r="I68" s="825">
        <v>93.000066631832567</v>
      </c>
      <c r="J68" s="834">
        <v>-7.3470092261762003</v>
      </c>
      <c r="K68" s="825">
        <v>85.492841102200103</v>
      </c>
      <c r="L68" s="834">
        <v>16.384636783871436</v>
      </c>
      <c r="M68" s="836" t="s">
        <v>773</v>
      </c>
      <c r="N68" s="838" t="s">
        <v>773</v>
      </c>
      <c r="O68" s="825">
        <v>77.925616803969618</v>
      </c>
      <c r="P68" s="834">
        <v>-1.1213690768058728</v>
      </c>
      <c r="Q68" s="825">
        <v>79.689152202845534</v>
      </c>
      <c r="R68" s="834">
        <v>7.4010438157233613</v>
      </c>
    </row>
    <row r="69" spans="1:18">
      <c r="A69" s="830" t="s">
        <v>900</v>
      </c>
      <c r="B69" s="824" t="s">
        <v>901</v>
      </c>
      <c r="C69" s="831">
        <v>83.413916080865633</v>
      </c>
      <c r="D69" s="832">
        <v>0.98942665670824392</v>
      </c>
      <c r="E69" s="831">
        <v>78.701815656584472</v>
      </c>
      <c r="F69" s="832">
        <v>2.9555932224105796</v>
      </c>
      <c r="G69" s="831">
        <v>74.983529562456354</v>
      </c>
      <c r="H69" s="832">
        <v>-0.23376703317635897</v>
      </c>
      <c r="I69" s="831">
        <v>94.454738881870867</v>
      </c>
      <c r="J69" s="832">
        <v>2.6005933932671752</v>
      </c>
      <c r="K69" s="831">
        <v>85.320878110788726</v>
      </c>
      <c r="L69" s="832">
        <v>0</v>
      </c>
      <c r="M69" s="831" t="s">
        <v>773</v>
      </c>
      <c r="N69" s="833" t="s">
        <v>773</v>
      </c>
      <c r="O69" s="831">
        <v>79.452184368789304</v>
      </c>
      <c r="P69" s="832">
        <v>2.9060549031734224</v>
      </c>
      <c r="Q69" s="831">
        <v>80.154974904506233</v>
      </c>
      <c r="R69" s="832">
        <v>0.92431934846359687</v>
      </c>
    </row>
    <row r="70" spans="1:18">
      <c r="A70" s="823" t="s">
        <v>902</v>
      </c>
      <c r="B70" s="828" t="s">
        <v>903</v>
      </c>
      <c r="C70" s="825">
        <v>83.489827724319909</v>
      </c>
      <c r="D70" s="834">
        <v>1.0050695949472657</v>
      </c>
      <c r="E70" s="825">
        <v>83.552975547961836</v>
      </c>
      <c r="F70" s="834">
        <v>8.2853783937635477</v>
      </c>
      <c r="G70" s="825">
        <v>75.662280469380235</v>
      </c>
      <c r="H70" s="834">
        <v>3.1727170307247421E-2</v>
      </c>
      <c r="I70" s="825">
        <v>94.593572383696056</v>
      </c>
      <c r="J70" s="834">
        <v>2.6005933932671712</v>
      </c>
      <c r="K70" s="825">
        <v>85.431555621803213</v>
      </c>
      <c r="L70" s="834">
        <v>0</v>
      </c>
      <c r="M70" s="825" t="s">
        <v>773</v>
      </c>
      <c r="N70" s="747" t="s">
        <v>773</v>
      </c>
      <c r="O70" s="825">
        <v>79.678288166011981</v>
      </c>
      <c r="P70" s="834">
        <v>2.9060549031734233</v>
      </c>
      <c r="Q70" s="825">
        <v>81.18374195860909</v>
      </c>
      <c r="R70" s="834">
        <v>1.7209476918495357</v>
      </c>
    </row>
    <row r="71" spans="1:18">
      <c r="A71" s="823" t="s">
        <v>904</v>
      </c>
      <c r="B71" s="828" t="s">
        <v>905</v>
      </c>
      <c r="C71" s="825">
        <v>83.633864768987607</v>
      </c>
      <c r="D71" s="834">
        <v>1.005069594947259</v>
      </c>
      <c r="E71" s="825">
        <v>85.478360025513112</v>
      </c>
      <c r="F71" s="834">
        <v>8.2853783937635281</v>
      </c>
      <c r="G71" s="825">
        <v>75.933553028666566</v>
      </c>
      <c r="H71" s="834">
        <v>0.46777125317186419</v>
      </c>
      <c r="I71" s="825">
        <v>94.601583399216437</v>
      </c>
      <c r="J71" s="834">
        <v>2.6005933932671628</v>
      </c>
      <c r="K71" s="825">
        <v>85.431073366853269</v>
      </c>
      <c r="L71" s="834">
        <v>0</v>
      </c>
      <c r="M71" s="825" t="s">
        <v>773</v>
      </c>
      <c r="N71" s="747" t="s">
        <v>773</v>
      </c>
      <c r="O71" s="825">
        <v>79.928285076180671</v>
      </c>
      <c r="P71" s="834">
        <v>3.2278508267692811</v>
      </c>
      <c r="Q71" s="825">
        <v>81.630401141406111</v>
      </c>
      <c r="R71" s="834">
        <v>1.8869376673837392</v>
      </c>
    </row>
    <row r="72" spans="1:18" ht="15.75" thickBot="1">
      <c r="A72" s="835" t="s">
        <v>906</v>
      </c>
      <c r="B72" s="829" t="s">
        <v>907</v>
      </c>
      <c r="C72" s="836">
        <v>81.712015238748805</v>
      </c>
      <c r="D72" s="837">
        <v>1.0050695949472599</v>
      </c>
      <c r="E72" s="836">
        <v>90.121801179823763</v>
      </c>
      <c r="F72" s="837">
        <v>13.880267240879721</v>
      </c>
      <c r="G72" s="836">
        <v>76.017416616490991</v>
      </c>
      <c r="H72" s="837">
        <v>0.76206854476969343</v>
      </c>
      <c r="I72" s="836">
        <v>95.418620220394075</v>
      </c>
      <c r="J72" s="837">
        <v>2.6005933932671748</v>
      </c>
      <c r="K72" s="836">
        <v>85.492841102200103</v>
      </c>
      <c r="L72" s="837">
        <v>0</v>
      </c>
      <c r="M72" s="836" t="s">
        <v>773</v>
      </c>
      <c r="N72" s="838" t="s">
        <v>773</v>
      </c>
      <c r="O72" s="836">
        <v>80.832805166954188</v>
      </c>
      <c r="P72" s="837">
        <v>3.7307222993151519</v>
      </c>
      <c r="Q72" s="836">
        <v>81.891283632155648</v>
      </c>
      <c r="R72" s="837">
        <v>2.7634017534841844</v>
      </c>
    </row>
    <row r="73" spans="1:18">
      <c r="A73" s="830" t="s">
        <v>908</v>
      </c>
      <c r="B73" s="824" t="s">
        <v>909</v>
      </c>
      <c r="C73" s="831">
        <v>83.594159853373469</v>
      </c>
      <c r="D73" s="832">
        <v>0.21608357571067513</v>
      </c>
      <c r="E73" s="831">
        <v>87.078997411553246</v>
      </c>
      <c r="F73" s="832">
        <v>10.644203929833871</v>
      </c>
      <c r="G73" s="831">
        <v>81.309108602633316</v>
      </c>
      <c r="H73" s="832">
        <v>8.4359579724880387</v>
      </c>
      <c r="I73" s="831">
        <v>92.396548264875889</v>
      </c>
      <c r="J73" s="832">
        <v>-2.1790231399284674</v>
      </c>
      <c r="K73" s="831">
        <v>85.320878110788726</v>
      </c>
      <c r="L73" s="832">
        <v>0</v>
      </c>
      <c r="M73" s="831" t="s">
        <v>773</v>
      </c>
      <c r="N73" s="833" t="s">
        <v>773</v>
      </c>
      <c r="O73" s="831">
        <v>87.893139712248157</v>
      </c>
      <c r="P73" s="832">
        <v>10.623943709689447</v>
      </c>
      <c r="Q73" s="831">
        <v>84.099021865418194</v>
      </c>
      <c r="R73" s="832">
        <v>4.9205267241500081</v>
      </c>
    </row>
    <row r="74" spans="1:18">
      <c r="A74" s="823" t="s">
        <v>910</v>
      </c>
      <c r="B74" s="828" t="s">
        <v>911</v>
      </c>
      <c r="C74" s="825">
        <v>87.402210871641984</v>
      </c>
      <c r="D74" s="834">
        <v>4.6860596721322842</v>
      </c>
      <c r="E74" s="825">
        <v>90.887114688633076</v>
      </c>
      <c r="F74" s="834">
        <v>8.7778311814415648</v>
      </c>
      <c r="G74" s="825">
        <v>81.613401522861992</v>
      </c>
      <c r="H74" s="834">
        <v>7.865373626810146</v>
      </c>
      <c r="I74" s="825">
        <v>92.532356552570334</v>
      </c>
      <c r="J74" s="834">
        <v>-2.1790231399284679</v>
      </c>
      <c r="K74" s="825">
        <v>85.431555621803213</v>
      </c>
      <c r="L74" s="834">
        <v>0</v>
      </c>
      <c r="M74" s="825" t="s">
        <v>773</v>
      </c>
      <c r="N74" s="747" t="s">
        <v>773</v>
      </c>
      <c r="O74" s="825">
        <v>88.143264649613243</v>
      </c>
      <c r="P74" s="834">
        <v>10.623943709689449</v>
      </c>
      <c r="Q74" s="825">
        <v>85.866333635748475</v>
      </c>
      <c r="R74" s="834">
        <v>5.7678933788575169</v>
      </c>
    </row>
    <row r="75" spans="1:18">
      <c r="A75" s="823" t="s">
        <v>912</v>
      </c>
      <c r="B75" s="828" t="s">
        <v>913</v>
      </c>
      <c r="C75" s="825">
        <v>87.705251398792768</v>
      </c>
      <c r="D75" s="834">
        <v>4.8681077229314864</v>
      </c>
      <c r="E75" s="825">
        <v>94.340678969758272</v>
      </c>
      <c r="F75" s="834">
        <v>10.367909423624862</v>
      </c>
      <c r="G75" s="825">
        <v>84.97500334405747</v>
      </c>
      <c r="H75" s="834">
        <v>11.907055517312038</v>
      </c>
      <c r="I75" s="825">
        <v>92.540193006208781</v>
      </c>
      <c r="J75" s="834">
        <v>-2.1790231399284701</v>
      </c>
      <c r="K75" s="825">
        <v>92.802458614947355</v>
      </c>
      <c r="L75" s="834">
        <v>8.6284591280274583</v>
      </c>
      <c r="M75" s="825" t="s">
        <v>773</v>
      </c>
      <c r="N75" s="747" t="s">
        <v>773</v>
      </c>
      <c r="O75" s="825">
        <v>88.14418677540155</v>
      </c>
      <c r="P75" s="834">
        <v>10.279091677483382</v>
      </c>
      <c r="Q75" s="825">
        <v>88.588546536771901</v>
      </c>
      <c r="R75" s="834">
        <v>8.5239632515248651</v>
      </c>
    </row>
    <row r="76" spans="1:18" ht="15.75" thickBot="1">
      <c r="A76" s="835" t="s">
        <v>914</v>
      </c>
      <c r="B76" s="829" t="s">
        <v>915</v>
      </c>
      <c r="C76" s="836">
        <v>89.851583225262445</v>
      </c>
      <c r="D76" s="837">
        <v>9.9612865534293675</v>
      </c>
      <c r="E76" s="836">
        <v>94.578848049214429</v>
      </c>
      <c r="F76" s="837">
        <v>4.9455812145801836</v>
      </c>
      <c r="G76" s="836">
        <v>85.016008885682567</v>
      </c>
      <c r="H76" s="837">
        <v>11.83754022395895</v>
      </c>
      <c r="I76" s="836">
        <v>93.339426405991219</v>
      </c>
      <c r="J76" s="837">
        <v>-2.1790231399284732</v>
      </c>
      <c r="K76" s="836">
        <v>92.869555954092888</v>
      </c>
      <c r="L76" s="837">
        <v>8.6284591280274459</v>
      </c>
      <c r="M76" s="836" t="s">
        <v>773</v>
      </c>
      <c r="N76" s="838" t="s">
        <v>773</v>
      </c>
      <c r="O76" s="836">
        <v>88.709537384616652</v>
      </c>
      <c r="P76" s="837">
        <v>9.7444746614863309</v>
      </c>
      <c r="Q76" s="836">
        <v>89.333626412988423</v>
      </c>
      <c r="R76" s="837">
        <v>9.088076838876713</v>
      </c>
    </row>
    <row r="77" spans="1:18">
      <c r="A77" s="823" t="s">
        <v>916</v>
      </c>
      <c r="B77" s="824" t="s">
        <v>917</v>
      </c>
      <c r="C77" s="825">
        <v>92.913331065466721</v>
      </c>
      <c r="D77" s="834">
        <v>11.148112772996754</v>
      </c>
      <c r="E77" s="825">
        <v>93.136973383552174</v>
      </c>
      <c r="F77" s="834">
        <v>6.9568738181121779</v>
      </c>
      <c r="G77" s="825">
        <v>94.646049390133015</v>
      </c>
      <c r="H77" s="834">
        <v>16.402763499325541</v>
      </c>
      <c r="I77" s="825">
        <v>92.396548264875889</v>
      </c>
      <c r="J77" s="834">
        <v>0</v>
      </c>
      <c r="K77" s="825">
        <v>98.912794223269103</v>
      </c>
      <c r="L77" s="834">
        <v>15.930351882725988</v>
      </c>
      <c r="M77" s="831" t="s">
        <v>773</v>
      </c>
      <c r="N77" s="833" t="s">
        <v>773</v>
      </c>
      <c r="O77" s="825">
        <v>87.893139712248157</v>
      </c>
      <c r="P77" s="834">
        <v>0</v>
      </c>
      <c r="Q77" s="825">
        <v>93.843752567581433</v>
      </c>
      <c r="R77" s="834">
        <v>11.587210512100265</v>
      </c>
    </row>
    <row r="78" spans="1:18">
      <c r="A78" s="823" t="s">
        <v>918</v>
      </c>
      <c r="B78" s="828" t="s">
        <v>919</v>
      </c>
      <c r="C78" s="825">
        <v>92.983484900131103</v>
      </c>
      <c r="D78" s="834">
        <v>6.3857355241113094</v>
      </c>
      <c r="E78" s="825">
        <v>94.011161175377055</v>
      </c>
      <c r="F78" s="834">
        <v>3.43728205856962</v>
      </c>
      <c r="G78" s="825">
        <v>96.339483061669199</v>
      </c>
      <c r="H78" s="834">
        <v>18.043705156293548</v>
      </c>
      <c r="I78" s="825">
        <v>92.532356552570334</v>
      </c>
      <c r="J78" s="834">
        <v>0</v>
      </c>
      <c r="K78" s="825">
        <v>99.041103051243226</v>
      </c>
      <c r="L78" s="834">
        <v>15.93035188272597</v>
      </c>
      <c r="M78" s="825" t="s">
        <v>773</v>
      </c>
      <c r="N78" s="747" t="s">
        <v>773</v>
      </c>
      <c r="O78" s="825">
        <v>88.143264649613243</v>
      </c>
      <c r="P78" s="834">
        <v>0</v>
      </c>
      <c r="Q78" s="825">
        <v>94.684206425521069</v>
      </c>
      <c r="R78" s="834">
        <v>10.269301618465137</v>
      </c>
    </row>
    <row r="79" spans="1:18">
      <c r="A79" s="823" t="s">
        <v>920</v>
      </c>
      <c r="B79" s="828" t="s">
        <v>921</v>
      </c>
      <c r="C79" s="825">
        <v>93.143900446946489</v>
      </c>
      <c r="D79" s="834">
        <v>6.2010529146360582</v>
      </c>
      <c r="E79" s="825">
        <v>97.644048504322527</v>
      </c>
      <c r="F79" s="834">
        <v>3.501532499700557</v>
      </c>
      <c r="G79" s="825">
        <v>96.265263903615676</v>
      </c>
      <c r="H79" s="834">
        <v>13.286566772871758</v>
      </c>
      <c r="I79" s="825">
        <v>92.540193006208781</v>
      </c>
      <c r="J79" s="834">
        <v>0</v>
      </c>
      <c r="K79" s="825">
        <v>99.040543971382789</v>
      </c>
      <c r="L79" s="834">
        <v>6.7218966496548056</v>
      </c>
      <c r="M79" s="825" t="s">
        <v>773</v>
      </c>
      <c r="N79" s="747" t="s">
        <v>773</v>
      </c>
      <c r="O79" s="825">
        <v>88.14418677540155</v>
      </c>
      <c r="P79" s="834">
        <v>0</v>
      </c>
      <c r="Q79" s="825">
        <v>95.247382295707723</v>
      </c>
      <c r="R79" s="834">
        <v>7.5165876620086891</v>
      </c>
    </row>
    <row r="80" spans="1:18" ht="15.75" thickBot="1">
      <c r="A80" s="823" t="s">
        <v>922</v>
      </c>
      <c r="B80" s="829" t="s">
        <v>923</v>
      </c>
      <c r="C80" s="825">
        <v>96.102038938231843</v>
      </c>
      <c r="D80" s="834">
        <v>6.9564224564626658</v>
      </c>
      <c r="E80" s="825">
        <v>97.890557151500076</v>
      </c>
      <c r="F80" s="834">
        <v>3.5015324997005548</v>
      </c>
      <c r="G80" s="825">
        <v>96.311717673909357</v>
      </c>
      <c r="H80" s="834">
        <v>13.286566772871744</v>
      </c>
      <c r="I80" s="825">
        <v>93.339426405991219</v>
      </c>
      <c r="J80" s="834">
        <v>0</v>
      </c>
      <c r="K80" s="825">
        <v>99.112151524320353</v>
      </c>
      <c r="L80" s="834">
        <v>6.7218966496548056</v>
      </c>
      <c r="M80" s="836" t="s">
        <v>773</v>
      </c>
      <c r="N80" s="838" t="s">
        <v>773</v>
      </c>
      <c r="O80" s="825">
        <v>100.55201721191406</v>
      </c>
      <c r="P80" s="834">
        <v>13.349725606111711</v>
      </c>
      <c r="Q80" s="825">
        <v>97.118135303542019</v>
      </c>
      <c r="R80" s="834">
        <v>8.7139739011219497</v>
      </c>
    </row>
    <row r="81" spans="1:18">
      <c r="A81" s="830" t="s">
        <v>924</v>
      </c>
      <c r="B81" s="824" t="s">
        <v>925</v>
      </c>
      <c r="C81" s="831">
        <v>99.802574157714858</v>
      </c>
      <c r="D81" s="832">
        <v>7.4146982066480609</v>
      </c>
      <c r="E81" s="831">
        <v>98.092445373535156</v>
      </c>
      <c r="F81" s="832">
        <v>5.3206281135801969</v>
      </c>
      <c r="G81" s="831">
        <v>98.878707885742188</v>
      </c>
      <c r="H81" s="832">
        <v>4.4720920977504983</v>
      </c>
      <c r="I81" s="831">
        <v>99.670356750488267</v>
      </c>
      <c r="J81" s="832">
        <v>7.8723811897824776</v>
      </c>
      <c r="K81" s="831">
        <v>99.885032653808594</v>
      </c>
      <c r="L81" s="832">
        <v>0.9829248462488317</v>
      </c>
      <c r="M81" s="831">
        <v>98.162757873535156</v>
      </c>
      <c r="N81" s="832" t="s">
        <v>773</v>
      </c>
      <c r="O81" s="831">
        <v>99.626632690429688</v>
      </c>
      <c r="P81" s="832">
        <v>13.34972560611171</v>
      </c>
      <c r="Q81" s="831">
        <v>99.146175103461474</v>
      </c>
      <c r="R81" s="832">
        <v>5.6502669499085822</v>
      </c>
    </row>
    <row r="82" spans="1:18">
      <c r="A82" s="823" t="s">
        <v>926</v>
      </c>
      <c r="B82" s="828" t="s">
        <v>927</v>
      </c>
      <c r="C82" s="825">
        <v>99.877929687499986</v>
      </c>
      <c r="D82" s="834">
        <v>7.4146982066480511</v>
      </c>
      <c r="E82" s="825">
        <v>99.013145446777344</v>
      </c>
      <c r="F82" s="834">
        <v>5.3206281135801818</v>
      </c>
      <c r="G82" s="825">
        <v>100.40919494628906</v>
      </c>
      <c r="H82" s="834">
        <v>4.2243447393367726</v>
      </c>
      <c r="I82" s="825">
        <v>99.816856384277344</v>
      </c>
      <c r="J82" s="834">
        <v>7.8723811897824865</v>
      </c>
      <c r="K82" s="825">
        <v>100.0146026611328</v>
      </c>
      <c r="L82" s="834">
        <v>0.98292484624882426</v>
      </c>
      <c r="M82" s="825">
        <v>100.30352020263672</v>
      </c>
      <c r="N82" s="747" t="s">
        <v>773</v>
      </c>
      <c r="O82" s="825">
        <v>99.910148620605469</v>
      </c>
      <c r="P82" s="834">
        <v>13.349725606111704</v>
      </c>
      <c r="Q82" s="825">
        <v>99.946569309579431</v>
      </c>
      <c r="R82" s="834">
        <v>5.5578042872416695</v>
      </c>
    </row>
    <row r="83" spans="1:18">
      <c r="A83" s="823" t="s">
        <v>928</v>
      </c>
      <c r="B83" s="828" t="s">
        <v>929</v>
      </c>
      <c r="C83" s="825">
        <v>100.05023956298828</v>
      </c>
      <c r="D83" s="834">
        <v>7.4146982066480556</v>
      </c>
      <c r="E83" s="211">
        <v>101.29479217529297</v>
      </c>
      <c r="F83" s="834">
        <v>3.7388286607235774</v>
      </c>
      <c r="G83" s="825">
        <v>100.33184051513672</v>
      </c>
      <c r="H83" s="834">
        <v>4.2243447393367655</v>
      </c>
      <c r="I83" s="825">
        <v>99.825309753417969</v>
      </c>
      <c r="J83" s="834">
        <v>7.8723811897824865</v>
      </c>
      <c r="K83" s="825">
        <v>100.0140380859375</v>
      </c>
      <c r="L83" s="834">
        <v>0.98292484624882182</v>
      </c>
      <c r="M83" s="825">
        <v>100.69464874267578</v>
      </c>
      <c r="N83" s="747" t="s">
        <v>773</v>
      </c>
      <c r="O83" s="825">
        <v>99.91119384765625</v>
      </c>
      <c r="P83" s="834">
        <v>13.349725606111695</v>
      </c>
      <c r="Q83" s="825">
        <v>100.33273372272204</v>
      </c>
      <c r="R83" s="834">
        <v>5.3390983609672231</v>
      </c>
    </row>
    <row r="84" spans="1:18" ht="15.75" thickBot="1">
      <c r="A84" s="840" t="s">
        <v>930</v>
      </c>
      <c r="B84" s="829" t="s">
        <v>931</v>
      </c>
      <c r="C84" s="841">
        <v>100.26927185058595</v>
      </c>
      <c r="D84" s="842">
        <v>4.3362585834755665</v>
      </c>
      <c r="E84" s="841">
        <v>101.59962463378906</v>
      </c>
      <c r="F84" s="842">
        <v>3.7889941483821139</v>
      </c>
      <c r="G84" s="841">
        <v>100.38025665283203</v>
      </c>
      <c r="H84" s="842">
        <v>4.2243447393367735</v>
      </c>
      <c r="I84" s="841">
        <v>100.68746185302733</v>
      </c>
      <c r="J84" s="842">
        <v>7.8723811897824767</v>
      </c>
      <c r="K84" s="841">
        <v>100.08634948730469</v>
      </c>
      <c r="L84" s="842">
        <v>0.98292484624883103</v>
      </c>
      <c r="M84" s="841">
        <v>100.839111328125</v>
      </c>
      <c r="N84" s="843" t="s">
        <v>773</v>
      </c>
      <c r="O84" s="841">
        <v>100.55201721191406</v>
      </c>
      <c r="P84" s="842">
        <v>0</v>
      </c>
      <c r="Q84" s="841">
        <v>100.57452279584705</v>
      </c>
      <c r="R84" s="842">
        <v>3.5589516638701033</v>
      </c>
    </row>
    <row r="85" spans="1:18">
      <c r="A85" s="830" t="s">
        <v>932</v>
      </c>
      <c r="B85" s="824" t="s">
        <v>933</v>
      </c>
      <c r="C85" s="831">
        <v>101.04389953613281</v>
      </c>
      <c r="D85" s="832">
        <v>1.2437809233821318</v>
      </c>
      <c r="E85" s="831">
        <v>103.01317596435547</v>
      </c>
      <c r="F85" s="832">
        <v>5.0164215726116401</v>
      </c>
      <c r="G85" s="831">
        <v>101.7938232421875</v>
      </c>
      <c r="H85" s="832">
        <v>2.9481729876707385</v>
      </c>
      <c r="I85" s="831">
        <v>101.92618560791016</v>
      </c>
      <c r="J85" s="832">
        <v>2.2632896389335411</v>
      </c>
      <c r="K85" s="831">
        <v>103.181884765625</v>
      </c>
      <c r="L85" s="832">
        <v>3.3006467778240234</v>
      </c>
      <c r="M85" s="831">
        <v>103.10072326660156</v>
      </c>
      <c r="N85" s="832">
        <v>5.0303857593610779</v>
      </c>
      <c r="O85" s="831">
        <v>106.00335693359375</v>
      </c>
      <c r="P85" s="832">
        <v>6.4006220735960184</v>
      </c>
      <c r="Q85" s="831">
        <v>102.42789174587919</v>
      </c>
      <c r="R85" s="832">
        <v>3.3099780591567596</v>
      </c>
    </row>
    <row r="86" spans="1:18">
      <c r="A86" s="823" t="s">
        <v>934</v>
      </c>
      <c r="B86" s="828" t="s">
        <v>935</v>
      </c>
      <c r="C86" s="825">
        <v>101.17813110351562</v>
      </c>
      <c r="D86" s="834">
        <v>1.3017905157663163</v>
      </c>
      <c r="E86" s="825">
        <v>103.23398590087891</v>
      </c>
      <c r="F86" s="834">
        <v>4.2629091673189965</v>
      </c>
      <c r="G86" s="825">
        <v>102.14434814453125</v>
      </c>
      <c r="H86" s="834">
        <v>1.7280819741362894</v>
      </c>
      <c r="I86" s="825">
        <v>102.5098876953125</v>
      </c>
      <c r="J86" s="834">
        <v>2.6979724753777652</v>
      </c>
      <c r="K86" s="825">
        <v>103.38743591308594</v>
      </c>
      <c r="L86" s="834">
        <v>3.3723408004537907</v>
      </c>
      <c r="M86" s="825">
        <v>103.39034271240234</v>
      </c>
      <c r="N86" s="747">
        <v>3.0774817309796476</v>
      </c>
      <c r="O86" s="825">
        <v>107.49331665039062</v>
      </c>
      <c r="P86" s="834">
        <v>7.5899877384640417</v>
      </c>
      <c r="Q86" s="825">
        <v>102.79278225942276</v>
      </c>
      <c r="R86" s="834">
        <v>2.8477351671171096</v>
      </c>
    </row>
    <row r="87" spans="1:18">
      <c r="A87" s="823" t="s">
        <v>936</v>
      </c>
      <c r="B87" s="828" t="s">
        <v>937</v>
      </c>
      <c r="C87" s="825">
        <v>101.21</v>
      </c>
      <c r="D87" s="834">
        <v>1.1599999999999999</v>
      </c>
      <c r="E87" s="825">
        <v>103.36549377441406</v>
      </c>
      <c r="F87" s="834">
        <v>2.04</v>
      </c>
      <c r="G87" s="825">
        <v>102.25</v>
      </c>
      <c r="H87" s="834">
        <v>1.92</v>
      </c>
      <c r="I87" s="825">
        <v>103.07</v>
      </c>
      <c r="J87" s="834">
        <v>3.25</v>
      </c>
      <c r="K87" s="825">
        <v>103.26</v>
      </c>
      <c r="L87" s="834">
        <v>3.25</v>
      </c>
      <c r="M87" s="825">
        <v>103.85</v>
      </c>
      <c r="N87" s="747">
        <v>3.13</v>
      </c>
      <c r="O87" s="825">
        <v>107.98</v>
      </c>
      <c r="P87" s="834">
        <v>8.08</v>
      </c>
      <c r="Q87" s="825">
        <v>102.94274568485396</v>
      </c>
      <c r="R87" s="834">
        <v>2.6013563722333322</v>
      </c>
    </row>
    <row r="88" spans="1:18" ht="15.75" thickBot="1">
      <c r="A88" s="840" t="s">
        <v>938</v>
      </c>
      <c r="B88" s="829" t="s">
        <v>939</v>
      </c>
      <c r="C88" s="841">
        <v>101.49996948242187</v>
      </c>
      <c r="D88" s="842">
        <v>1.2273925542831421</v>
      </c>
      <c r="E88" s="841">
        <v>103.79171752929687</v>
      </c>
      <c r="F88" s="842">
        <v>2.1445209980010986</v>
      </c>
      <c r="G88" s="841">
        <v>102.36399078369141</v>
      </c>
      <c r="H88" s="842">
        <v>1.9762194156646729</v>
      </c>
      <c r="I88" s="841">
        <v>103.443359375</v>
      </c>
      <c r="J88" s="842">
        <v>2.7370810508728027</v>
      </c>
      <c r="K88" s="841">
        <v>103.81299591064453</v>
      </c>
      <c r="L88" s="842">
        <v>3.7234313488006592</v>
      </c>
      <c r="M88" s="841">
        <v>103.95448303222656</v>
      </c>
      <c r="N88" s="843">
        <v>3.0894477367401123</v>
      </c>
      <c r="O88" s="841">
        <v>108.02825927734375</v>
      </c>
      <c r="P88" s="842">
        <v>7.4351983070373535</v>
      </c>
      <c r="Q88" s="841">
        <v>103.21909007376637</v>
      </c>
      <c r="R88" s="842">
        <v>2.6294624805450439</v>
      </c>
    </row>
    <row r="89" spans="1:18" ht="17.25">
      <c r="A89" s="823" t="s">
        <v>940</v>
      </c>
      <c r="B89" s="828" t="s">
        <v>941</v>
      </c>
      <c r="C89" s="825">
        <v>102.17523956298828</v>
      </c>
      <c r="D89" s="834">
        <v>1.1196519849779918</v>
      </c>
      <c r="E89" s="825">
        <v>105.88564300537109</v>
      </c>
      <c r="F89" s="834">
        <v>2.7884462488658244</v>
      </c>
      <c r="G89" s="825">
        <v>106.02855682373047</v>
      </c>
      <c r="H89" s="834">
        <v>4.1601085868124841</v>
      </c>
      <c r="I89" s="825">
        <v>111.52383422851562</v>
      </c>
      <c r="J89" s="834">
        <v>9.4162737115717476</v>
      </c>
      <c r="K89" s="825">
        <v>110.05890655517578</v>
      </c>
      <c r="L89" s="834">
        <v>6.6649507374010142</v>
      </c>
      <c r="M89" s="825">
        <v>104.50526428222656</v>
      </c>
      <c r="N89" s="747">
        <v>1.3622998666974269</v>
      </c>
      <c r="O89" s="825">
        <v>111.95955657958984</v>
      </c>
      <c r="P89" s="834">
        <f>O89/O85*100-100</f>
        <v>5.6188783245113569</v>
      </c>
      <c r="Q89" s="747">
        <v>106.880744934082</v>
      </c>
      <c r="R89" s="625">
        <v>4.3473053211426276</v>
      </c>
    </row>
    <row r="90" spans="1:18" ht="17.25">
      <c r="A90" s="823" t="s">
        <v>942</v>
      </c>
      <c r="B90" s="828" t="s">
        <v>943</v>
      </c>
      <c r="C90" s="825">
        <v>108.01705932617187</v>
      </c>
      <c r="D90" s="834">
        <v>6.766081368641224</v>
      </c>
      <c r="E90" s="825">
        <v>106.95015716552734</v>
      </c>
      <c r="F90" s="834">
        <v>3.5997556736950571</v>
      </c>
      <c r="G90" s="825">
        <v>106.97970581054687</v>
      </c>
      <c r="H90" s="834">
        <v>4.7338474950897336</v>
      </c>
      <c r="I90" s="825">
        <v>112.46089935302734</v>
      </c>
      <c r="J90" s="834">
        <v>9.7073676319810147</v>
      </c>
      <c r="K90" s="825">
        <v>112.30979156494141</v>
      </c>
      <c r="L90" s="834">
        <v>8.6300192794762438</v>
      </c>
      <c r="M90" s="825">
        <v>105.46049499511719</v>
      </c>
      <c r="N90" s="747">
        <v>2.0022685179343256</v>
      </c>
      <c r="O90" s="825">
        <v>112.71875</v>
      </c>
      <c r="P90" s="834">
        <f t="shared" ref="P90:P91" si="0">O90/O86*100-100</f>
        <v>4.861170454535781</v>
      </c>
      <c r="Q90" s="747">
        <v>108.802894592285</v>
      </c>
      <c r="R90" s="625">
        <v>5.8468232892988823</v>
      </c>
    </row>
    <row r="91" spans="1:18" ht="17.25">
      <c r="A91" s="823" t="s">
        <v>944</v>
      </c>
      <c r="B91" s="828" t="s">
        <v>945</v>
      </c>
      <c r="C91" s="825">
        <v>109.76195526123047</v>
      </c>
      <c r="D91" s="834">
        <v>8.4497137251560872</v>
      </c>
      <c r="E91" s="825">
        <v>107.24201965332031</v>
      </c>
      <c r="F91" s="834">
        <v>3.7503094479153845</v>
      </c>
      <c r="G91" s="825">
        <v>107.40042877197266</v>
      </c>
      <c r="H91" s="834">
        <v>5.0327994592118159</v>
      </c>
      <c r="I91" s="825">
        <v>113.79364776611328</v>
      </c>
      <c r="J91" s="834">
        <v>10.404237669654876</v>
      </c>
      <c r="K91" s="825">
        <v>112.08152770996094</v>
      </c>
      <c r="L91" s="834">
        <v>8.5430250919629458</v>
      </c>
      <c r="M91" s="825">
        <v>105.04134368896484</v>
      </c>
      <c r="N91" s="747">
        <v>1.1471773605824325</v>
      </c>
      <c r="O91" s="825">
        <v>114.27280426025391</v>
      </c>
      <c r="P91" s="834">
        <f t="shared" si="0"/>
        <v>5.8277498242766228</v>
      </c>
      <c r="Q91" s="619">
        <v>109.42839813232422</v>
      </c>
      <c r="R91" s="625">
        <v>6.3002520520729632</v>
      </c>
    </row>
    <row r="93" spans="1:18">
      <c r="L93" s="845"/>
    </row>
    <row r="96" spans="1:18">
      <c r="L96" s="845"/>
    </row>
    <row r="97" spans="12:12">
      <c r="L97" s="845"/>
    </row>
    <row r="98" spans="12:12">
      <c r="L98" s="845"/>
    </row>
  </sheetData>
  <mergeCells count="1929">
    <mergeCell ref="A1:R1"/>
    <mergeCell ref="A2:R2"/>
    <mergeCell ref="S2:AH2"/>
    <mergeCell ref="AI2:AY2"/>
    <mergeCell ref="AZ2:BP2"/>
    <mergeCell ref="BQ2:CG2"/>
    <mergeCell ref="KD2:KT2"/>
    <mergeCell ref="KU2:LK2"/>
    <mergeCell ref="LL2:MB2"/>
    <mergeCell ref="MC2:MS2"/>
    <mergeCell ref="MT2:NJ2"/>
    <mergeCell ref="NK2:OA2"/>
    <mergeCell ref="GF2:GV2"/>
    <mergeCell ref="GW2:HM2"/>
    <mergeCell ref="HN2:ID2"/>
    <mergeCell ref="IE2:IU2"/>
    <mergeCell ref="IV2:JL2"/>
    <mergeCell ref="JM2:KC2"/>
    <mergeCell ref="CH2:CX2"/>
    <mergeCell ref="CY2:DO2"/>
    <mergeCell ref="DP2:EF2"/>
    <mergeCell ref="EG2:EW2"/>
    <mergeCell ref="EX2:FN2"/>
    <mergeCell ref="FO2:GE2"/>
    <mergeCell ref="VX2:WN2"/>
    <mergeCell ref="WO2:XE2"/>
    <mergeCell ref="XF2:XV2"/>
    <mergeCell ref="XW2:YM2"/>
    <mergeCell ref="YN2:ZD2"/>
    <mergeCell ref="ZE2:ZU2"/>
    <mergeCell ref="RZ2:SP2"/>
    <mergeCell ref="SQ2:TG2"/>
    <mergeCell ref="TH2:TX2"/>
    <mergeCell ref="TY2:UO2"/>
    <mergeCell ref="UP2:VF2"/>
    <mergeCell ref="VG2:VW2"/>
    <mergeCell ref="OB2:OR2"/>
    <mergeCell ref="OS2:PI2"/>
    <mergeCell ref="PJ2:PZ2"/>
    <mergeCell ref="QA2:QQ2"/>
    <mergeCell ref="QR2:RH2"/>
    <mergeCell ref="RI2:RY2"/>
    <mergeCell ref="AHR2:AIH2"/>
    <mergeCell ref="AII2:AIY2"/>
    <mergeCell ref="AIZ2:AJP2"/>
    <mergeCell ref="AJQ2:AKG2"/>
    <mergeCell ref="AKH2:AKX2"/>
    <mergeCell ref="AKY2:ALO2"/>
    <mergeCell ref="ADT2:AEJ2"/>
    <mergeCell ref="AEK2:AFA2"/>
    <mergeCell ref="AFB2:AFR2"/>
    <mergeCell ref="AFS2:AGI2"/>
    <mergeCell ref="AGJ2:AGZ2"/>
    <mergeCell ref="AHA2:AHQ2"/>
    <mergeCell ref="ZV2:AAL2"/>
    <mergeCell ref="AAM2:ABC2"/>
    <mergeCell ref="ABD2:ABT2"/>
    <mergeCell ref="ABU2:ACK2"/>
    <mergeCell ref="ACL2:ADB2"/>
    <mergeCell ref="ADC2:ADS2"/>
    <mergeCell ref="ATL2:AUB2"/>
    <mergeCell ref="AUC2:AUS2"/>
    <mergeCell ref="AUT2:AVJ2"/>
    <mergeCell ref="AVK2:AWA2"/>
    <mergeCell ref="AWB2:AWR2"/>
    <mergeCell ref="AWS2:AXI2"/>
    <mergeCell ref="APN2:AQD2"/>
    <mergeCell ref="AQE2:AQU2"/>
    <mergeCell ref="AQV2:ARL2"/>
    <mergeCell ref="ARM2:ASC2"/>
    <mergeCell ref="ASD2:AST2"/>
    <mergeCell ref="ASU2:ATK2"/>
    <mergeCell ref="ALP2:AMF2"/>
    <mergeCell ref="AMG2:AMW2"/>
    <mergeCell ref="AMX2:ANN2"/>
    <mergeCell ref="ANO2:AOE2"/>
    <mergeCell ref="AOF2:AOV2"/>
    <mergeCell ref="AOW2:APM2"/>
    <mergeCell ref="BFF2:BFV2"/>
    <mergeCell ref="BFW2:BGM2"/>
    <mergeCell ref="BGN2:BHD2"/>
    <mergeCell ref="BHE2:BHU2"/>
    <mergeCell ref="BHV2:BIL2"/>
    <mergeCell ref="BIM2:BJC2"/>
    <mergeCell ref="BBH2:BBX2"/>
    <mergeCell ref="BBY2:BCO2"/>
    <mergeCell ref="BCP2:BDF2"/>
    <mergeCell ref="BDG2:BDW2"/>
    <mergeCell ref="BDX2:BEN2"/>
    <mergeCell ref="BEO2:BFE2"/>
    <mergeCell ref="AXJ2:AXZ2"/>
    <mergeCell ref="AYA2:AYQ2"/>
    <mergeCell ref="AYR2:AZH2"/>
    <mergeCell ref="AZI2:AZY2"/>
    <mergeCell ref="AZZ2:BAP2"/>
    <mergeCell ref="BAQ2:BBG2"/>
    <mergeCell ref="BQZ2:BRP2"/>
    <mergeCell ref="BRQ2:BSG2"/>
    <mergeCell ref="BSH2:BSX2"/>
    <mergeCell ref="BSY2:BTO2"/>
    <mergeCell ref="BTP2:BUF2"/>
    <mergeCell ref="BUG2:BUW2"/>
    <mergeCell ref="BNB2:BNR2"/>
    <mergeCell ref="BNS2:BOI2"/>
    <mergeCell ref="BOJ2:BOZ2"/>
    <mergeCell ref="BPA2:BPQ2"/>
    <mergeCell ref="BPR2:BQH2"/>
    <mergeCell ref="BQI2:BQY2"/>
    <mergeCell ref="BJD2:BJT2"/>
    <mergeCell ref="BJU2:BKK2"/>
    <mergeCell ref="BKL2:BLB2"/>
    <mergeCell ref="BLC2:BLS2"/>
    <mergeCell ref="BLT2:BMJ2"/>
    <mergeCell ref="BMK2:BNA2"/>
    <mergeCell ref="CCT2:CDJ2"/>
    <mergeCell ref="CDK2:CEA2"/>
    <mergeCell ref="CEB2:CER2"/>
    <mergeCell ref="CES2:CFI2"/>
    <mergeCell ref="CFJ2:CFZ2"/>
    <mergeCell ref="CGA2:CGQ2"/>
    <mergeCell ref="BYV2:BZL2"/>
    <mergeCell ref="BZM2:CAC2"/>
    <mergeCell ref="CAD2:CAT2"/>
    <mergeCell ref="CAU2:CBK2"/>
    <mergeCell ref="CBL2:CCB2"/>
    <mergeCell ref="CCC2:CCS2"/>
    <mergeCell ref="BUX2:BVN2"/>
    <mergeCell ref="BVO2:BWE2"/>
    <mergeCell ref="BWF2:BWV2"/>
    <mergeCell ref="BWW2:BXM2"/>
    <mergeCell ref="BXN2:BYD2"/>
    <mergeCell ref="BYE2:BYU2"/>
    <mergeCell ref="CON2:CPD2"/>
    <mergeCell ref="CPE2:CPU2"/>
    <mergeCell ref="CPV2:CQL2"/>
    <mergeCell ref="CQM2:CRC2"/>
    <mergeCell ref="CRD2:CRT2"/>
    <mergeCell ref="CRU2:CSK2"/>
    <mergeCell ref="CKP2:CLF2"/>
    <mergeCell ref="CLG2:CLW2"/>
    <mergeCell ref="CLX2:CMN2"/>
    <mergeCell ref="CMO2:CNE2"/>
    <mergeCell ref="CNF2:CNV2"/>
    <mergeCell ref="CNW2:COM2"/>
    <mergeCell ref="CGR2:CHH2"/>
    <mergeCell ref="CHI2:CHY2"/>
    <mergeCell ref="CHZ2:CIP2"/>
    <mergeCell ref="CIQ2:CJG2"/>
    <mergeCell ref="CJH2:CJX2"/>
    <mergeCell ref="CJY2:CKO2"/>
    <mergeCell ref="DAH2:DAX2"/>
    <mergeCell ref="DAY2:DBO2"/>
    <mergeCell ref="DBP2:DCF2"/>
    <mergeCell ref="DCG2:DCW2"/>
    <mergeCell ref="DCX2:DDN2"/>
    <mergeCell ref="DDO2:DEE2"/>
    <mergeCell ref="CWJ2:CWZ2"/>
    <mergeCell ref="CXA2:CXQ2"/>
    <mergeCell ref="CXR2:CYH2"/>
    <mergeCell ref="CYI2:CYY2"/>
    <mergeCell ref="CYZ2:CZP2"/>
    <mergeCell ref="CZQ2:DAG2"/>
    <mergeCell ref="CSL2:CTB2"/>
    <mergeCell ref="CTC2:CTS2"/>
    <mergeCell ref="CTT2:CUJ2"/>
    <mergeCell ref="CUK2:CVA2"/>
    <mergeCell ref="CVB2:CVR2"/>
    <mergeCell ref="CVS2:CWI2"/>
    <mergeCell ref="DMB2:DMR2"/>
    <mergeCell ref="DMS2:DNI2"/>
    <mergeCell ref="DNJ2:DNZ2"/>
    <mergeCell ref="DOA2:DOQ2"/>
    <mergeCell ref="DOR2:DPH2"/>
    <mergeCell ref="DPI2:DPY2"/>
    <mergeCell ref="DID2:DIT2"/>
    <mergeCell ref="DIU2:DJK2"/>
    <mergeCell ref="DJL2:DKB2"/>
    <mergeCell ref="DKC2:DKS2"/>
    <mergeCell ref="DKT2:DLJ2"/>
    <mergeCell ref="DLK2:DMA2"/>
    <mergeCell ref="DEF2:DEV2"/>
    <mergeCell ref="DEW2:DFM2"/>
    <mergeCell ref="DFN2:DGD2"/>
    <mergeCell ref="DGE2:DGU2"/>
    <mergeCell ref="DGV2:DHL2"/>
    <mergeCell ref="DHM2:DIC2"/>
    <mergeCell ref="DXV2:DYL2"/>
    <mergeCell ref="DYM2:DZC2"/>
    <mergeCell ref="DZD2:DZT2"/>
    <mergeCell ref="DZU2:EAK2"/>
    <mergeCell ref="EAL2:EBB2"/>
    <mergeCell ref="EBC2:EBS2"/>
    <mergeCell ref="DTX2:DUN2"/>
    <mergeCell ref="DUO2:DVE2"/>
    <mergeCell ref="DVF2:DVV2"/>
    <mergeCell ref="DVW2:DWM2"/>
    <mergeCell ref="DWN2:DXD2"/>
    <mergeCell ref="DXE2:DXU2"/>
    <mergeCell ref="DPZ2:DQP2"/>
    <mergeCell ref="DQQ2:DRG2"/>
    <mergeCell ref="DRH2:DRX2"/>
    <mergeCell ref="DRY2:DSO2"/>
    <mergeCell ref="DSP2:DTF2"/>
    <mergeCell ref="DTG2:DTW2"/>
    <mergeCell ref="EJP2:EKF2"/>
    <mergeCell ref="EKG2:EKW2"/>
    <mergeCell ref="EKX2:ELN2"/>
    <mergeCell ref="ELO2:EME2"/>
    <mergeCell ref="EMF2:EMV2"/>
    <mergeCell ref="EMW2:ENM2"/>
    <mergeCell ref="EFR2:EGH2"/>
    <mergeCell ref="EGI2:EGY2"/>
    <mergeCell ref="EGZ2:EHP2"/>
    <mergeCell ref="EHQ2:EIG2"/>
    <mergeCell ref="EIH2:EIX2"/>
    <mergeCell ref="EIY2:EJO2"/>
    <mergeCell ref="EBT2:ECJ2"/>
    <mergeCell ref="ECK2:EDA2"/>
    <mergeCell ref="EDB2:EDR2"/>
    <mergeCell ref="EDS2:EEI2"/>
    <mergeCell ref="EEJ2:EEZ2"/>
    <mergeCell ref="EFA2:EFQ2"/>
    <mergeCell ref="EVJ2:EVZ2"/>
    <mergeCell ref="EWA2:EWQ2"/>
    <mergeCell ref="EWR2:EXH2"/>
    <mergeCell ref="EXI2:EXY2"/>
    <mergeCell ref="EXZ2:EYP2"/>
    <mergeCell ref="EYQ2:EZG2"/>
    <mergeCell ref="ERL2:ESB2"/>
    <mergeCell ref="ESC2:ESS2"/>
    <mergeCell ref="EST2:ETJ2"/>
    <mergeCell ref="ETK2:EUA2"/>
    <mergeCell ref="EUB2:EUR2"/>
    <mergeCell ref="EUS2:EVI2"/>
    <mergeCell ref="ENN2:EOD2"/>
    <mergeCell ref="EOE2:EOU2"/>
    <mergeCell ref="EOV2:EPL2"/>
    <mergeCell ref="EPM2:EQC2"/>
    <mergeCell ref="EQD2:EQT2"/>
    <mergeCell ref="EQU2:ERK2"/>
    <mergeCell ref="FHD2:FHT2"/>
    <mergeCell ref="FHU2:FIK2"/>
    <mergeCell ref="FIL2:FJB2"/>
    <mergeCell ref="FJC2:FJS2"/>
    <mergeCell ref="FJT2:FKJ2"/>
    <mergeCell ref="FKK2:FLA2"/>
    <mergeCell ref="FDF2:FDV2"/>
    <mergeCell ref="FDW2:FEM2"/>
    <mergeCell ref="FEN2:FFD2"/>
    <mergeCell ref="FFE2:FFU2"/>
    <mergeCell ref="FFV2:FGL2"/>
    <mergeCell ref="FGM2:FHC2"/>
    <mergeCell ref="EZH2:EZX2"/>
    <mergeCell ref="EZY2:FAO2"/>
    <mergeCell ref="FAP2:FBF2"/>
    <mergeCell ref="FBG2:FBW2"/>
    <mergeCell ref="FBX2:FCN2"/>
    <mergeCell ref="FCO2:FDE2"/>
    <mergeCell ref="FSX2:FTN2"/>
    <mergeCell ref="FTO2:FUE2"/>
    <mergeCell ref="FUF2:FUV2"/>
    <mergeCell ref="FUW2:FVM2"/>
    <mergeCell ref="FVN2:FWD2"/>
    <mergeCell ref="FWE2:FWU2"/>
    <mergeCell ref="FOZ2:FPP2"/>
    <mergeCell ref="FPQ2:FQG2"/>
    <mergeCell ref="FQH2:FQX2"/>
    <mergeCell ref="FQY2:FRO2"/>
    <mergeCell ref="FRP2:FSF2"/>
    <mergeCell ref="FSG2:FSW2"/>
    <mergeCell ref="FLB2:FLR2"/>
    <mergeCell ref="FLS2:FMI2"/>
    <mergeCell ref="FMJ2:FMZ2"/>
    <mergeCell ref="FNA2:FNQ2"/>
    <mergeCell ref="FNR2:FOH2"/>
    <mergeCell ref="FOI2:FOY2"/>
    <mergeCell ref="GER2:GFH2"/>
    <mergeCell ref="GFI2:GFY2"/>
    <mergeCell ref="GFZ2:GGP2"/>
    <mergeCell ref="GGQ2:GHG2"/>
    <mergeCell ref="GHH2:GHX2"/>
    <mergeCell ref="GHY2:GIO2"/>
    <mergeCell ref="GAT2:GBJ2"/>
    <mergeCell ref="GBK2:GCA2"/>
    <mergeCell ref="GCB2:GCR2"/>
    <mergeCell ref="GCS2:GDI2"/>
    <mergeCell ref="GDJ2:GDZ2"/>
    <mergeCell ref="GEA2:GEQ2"/>
    <mergeCell ref="FWV2:FXL2"/>
    <mergeCell ref="FXM2:FYC2"/>
    <mergeCell ref="FYD2:FYT2"/>
    <mergeCell ref="FYU2:FZK2"/>
    <mergeCell ref="FZL2:GAB2"/>
    <mergeCell ref="GAC2:GAS2"/>
    <mergeCell ref="GQL2:GRB2"/>
    <mergeCell ref="GRC2:GRS2"/>
    <mergeCell ref="GRT2:GSJ2"/>
    <mergeCell ref="GSK2:GTA2"/>
    <mergeCell ref="GTB2:GTR2"/>
    <mergeCell ref="GTS2:GUI2"/>
    <mergeCell ref="GMN2:GND2"/>
    <mergeCell ref="GNE2:GNU2"/>
    <mergeCell ref="GNV2:GOL2"/>
    <mergeCell ref="GOM2:GPC2"/>
    <mergeCell ref="GPD2:GPT2"/>
    <mergeCell ref="GPU2:GQK2"/>
    <mergeCell ref="GIP2:GJF2"/>
    <mergeCell ref="GJG2:GJW2"/>
    <mergeCell ref="GJX2:GKN2"/>
    <mergeCell ref="GKO2:GLE2"/>
    <mergeCell ref="GLF2:GLV2"/>
    <mergeCell ref="GLW2:GMM2"/>
    <mergeCell ref="HCF2:HCV2"/>
    <mergeCell ref="HCW2:HDM2"/>
    <mergeCell ref="HDN2:HED2"/>
    <mergeCell ref="HEE2:HEU2"/>
    <mergeCell ref="HEV2:HFL2"/>
    <mergeCell ref="HFM2:HGC2"/>
    <mergeCell ref="GYH2:GYX2"/>
    <mergeCell ref="GYY2:GZO2"/>
    <mergeCell ref="GZP2:HAF2"/>
    <mergeCell ref="HAG2:HAW2"/>
    <mergeCell ref="HAX2:HBN2"/>
    <mergeCell ref="HBO2:HCE2"/>
    <mergeCell ref="GUJ2:GUZ2"/>
    <mergeCell ref="GVA2:GVQ2"/>
    <mergeCell ref="GVR2:GWH2"/>
    <mergeCell ref="GWI2:GWY2"/>
    <mergeCell ref="GWZ2:GXP2"/>
    <mergeCell ref="GXQ2:GYG2"/>
    <mergeCell ref="HNZ2:HOP2"/>
    <mergeCell ref="HOQ2:HPG2"/>
    <mergeCell ref="HPH2:HPX2"/>
    <mergeCell ref="HPY2:HQO2"/>
    <mergeCell ref="HQP2:HRF2"/>
    <mergeCell ref="HRG2:HRW2"/>
    <mergeCell ref="HKB2:HKR2"/>
    <mergeCell ref="HKS2:HLI2"/>
    <mergeCell ref="HLJ2:HLZ2"/>
    <mergeCell ref="HMA2:HMQ2"/>
    <mergeCell ref="HMR2:HNH2"/>
    <mergeCell ref="HNI2:HNY2"/>
    <mergeCell ref="HGD2:HGT2"/>
    <mergeCell ref="HGU2:HHK2"/>
    <mergeCell ref="HHL2:HIB2"/>
    <mergeCell ref="HIC2:HIS2"/>
    <mergeCell ref="HIT2:HJJ2"/>
    <mergeCell ref="HJK2:HKA2"/>
    <mergeCell ref="HZT2:IAJ2"/>
    <mergeCell ref="IAK2:IBA2"/>
    <mergeCell ref="IBB2:IBR2"/>
    <mergeCell ref="IBS2:ICI2"/>
    <mergeCell ref="ICJ2:ICZ2"/>
    <mergeCell ref="IDA2:IDQ2"/>
    <mergeCell ref="HVV2:HWL2"/>
    <mergeCell ref="HWM2:HXC2"/>
    <mergeCell ref="HXD2:HXT2"/>
    <mergeCell ref="HXU2:HYK2"/>
    <mergeCell ref="HYL2:HZB2"/>
    <mergeCell ref="HZC2:HZS2"/>
    <mergeCell ref="HRX2:HSN2"/>
    <mergeCell ref="HSO2:HTE2"/>
    <mergeCell ref="HTF2:HTV2"/>
    <mergeCell ref="HTW2:HUM2"/>
    <mergeCell ref="HUN2:HVD2"/>
    <mergeCell ref="HVE2:HVU2"/>
    <mergeCell ref="ILN2:IMD2"/>
    <mergeCell ref="IME2:IMU2"/>
    <mergeCell ref="IMV2:INL2"/>
    <mergeCell ref="INM2:IOC2"/>
    <mergeCell ref="IOD2:IOT2"/>
    <mergeCell ref="IOU2:IPK2"/>
    <mergeCell ref="IHP2:IIF2"/>
    <mergeCell ref="IIG2:IIW2"/>
    <mergeCell ref="IIX2:IJN2"/>
    <mergeCell ref="IJO2:IKE2"/>
    <mergeCell ref="IKF2:IKV2"/>
    <mergeCell ref="IKW2:ILM2"/>
    <mergeCell ref="IDR2:IEH2"/>
    <mergeCell ref="IEI2:IEY2"/>
    <mergeCell ref="IEZ2:IFP2"/>
    <mergeCell ref="IFQ2:IGG2"/>
    <mergeCell ref="IGH2:IGX2"/>
    <mergeCell ref="IGY2:IHO2"/>
    <mergeCell ref="IXH2:IXX2"/>
    <mergeCell ref="IXY2:IYO2"/>
    <mergeCell ref="IYP2:IZF2"/>
    <mergeCell ref="IZG2:IZW2"/>
    <mergeCell ref="IZX2:JAN2"/>
    <mergeCell ref="JAO2:JBE2"/>
    <mergeCell ref="ITJ2:ITZ2"/>
    <mergeCell ref="IUA2:IUQ2"/>
    <mergeCell ref="IUR2:IVH2"/>
    <mergeCell ref="IVI2:IVY2"/>
    <mergeCell ref="IVZ2:IWP2"/>
    <mergeCell ref="IWQ2:IXG2"/>
    <mergeCell ref="IPL2:IQB2"/>
    <mergeCell ref="IQC2:IQS2"/>
    <mergeCell ref="IQT2:IRJ2"/>
    <mergeCell ref="IRK2:ISA2"/>
    <mergeCell ref="ISB2:ISR2"/>
    <mergeCell ref="ISS2:ITI2"/>
    <mergeCell ref="JJB2:JJR2"/>
    <mergeCell ref="JJS2:JKI2"/>
    <mergeCell ref="JKJ2:JKZ2"/>
    <mergeCell ref="JLA2:JLQ2"/>
    <mergeCell ref="JLR2:JMH2"/>
    <mergeCell ref="JMI2:JMY2"/>
    <mergeCell ref="JFD2:JFT2"/>
    <mergeCell ref="JFU2:JGK2"/>
    <mergeCell ref="JGL2:JHB2"/>
    <mergeCell ref="JHC2:JHS2"/>
    <mergeCell ref="JHT2:JIJ2"/>
    <mergeCell ref="JIK2:JJA2"/>
    <mergeCell ref="JBF2:JBV2"/>
    <mergeCell ref="JBW2:JCM2"/>
    <mergeCell ref="JCN2:JDD2"/>
    <mergeCell ref="JDE2:JDU2"/>
    <mergeCell ref="JDV2:JEL2"/>
    <mergeCell ref="JEM2:JFC2"/>
    <mergeCell ref="JUV2:JVL2"/>
    <mergeCell ref="JVM2:JWC2"/>
    <mergeCell ref="JWD2:JWT2"/>
    <mergeCell ref="JWU2:JXK2"/>
    <mergeCell ref="JXL2:JYB2"/>
    <mergeCell ref="JYC2:JYS2"/>
    <mergeCell ref="JQX2:JRN2"/>
    <mergeCell ref="JRO2:JSE2"/>
    <mergeCell ref="JSF2:JSV2"/>
    <mergeCell ref="JSW2:JTM2"/>
    <mergeCell ref="JTN2:JUD2"/>
    <mergeCell ref="JUE2:JUU2"/>
    <mergeCell ref="JMZ2:JNP2"/>
    <mergeCell ref="JNQ2:JOG2"/>
    <mergeCell ref="JOH2:JOX2"/>
    <mergeCell ref="JOY2:JPO2"/>
    <mergeCell ref="JPP2:JQF2"/>
    <mergeCell ref="JQG2:JQW2"/>
    <mergeCell ref="KGP2:KHF2"/>
    <mergeCell ref="KHG2:KHW2"/>
    <mergeCell ref="KHX2:KIN2"/>
    <mergeCell ref="KIO2:KJE2"/>
    <mergeCell ref="KJF2:KJV2"/>
    <mergeCell ref="KJW2:KKM2"/>
    <mergeCell ref="KCR2:KDH2"/>
    <mergeCell ref="KDI2:KDY2"/>
    <mergeCell ref="KDZ2:KEP2"/>
    <mergeCell ref="KEQ2:KFG2"/>
    <mergeCell ref="KFH2:KFX2"/>
    <mergeCell ref="KFY2:KGO2"/>
    <mergeCell ref="JYT2:JZJ2"/>
    <mergeCell ref="JZK2:KAA2"/>
    <mergeCell ref="KAB2:KAR2"/>
    <mergeCell ref="KAS2:KBI2"/>
    <mergeCell ref="KBJ2:KBZ2"/>
    <mergeCell ref="KCA2:KCQ2"/>
    <mergeCell ref="KSJ2:KSZ2"/>
    <mergeCell ref="KTA2:KTQ2"/>
    <mergeCell ref="KTR2:KUH2"/>
    <mergeCell ref="KUI2:KUY2"/>
    <mergeCell ref="KUZ2:KVP2"/>
    <mergeCell ref="KVQ2:KWG2"/>
    <mergeCell ref="KOL2:KPB2"/>
    <mergeCell ref="KPC2:KPS2"/>
    <mergeCell ref="KPT2:KQJ2"/>
    <mergeCell ref="KQK2:KRA2"/>
    <mergeCell ref="KRB2:KRR2"/>
    <mergeCell ref="KRS2:KSI2"/>
    <mergeCell ref="KKN2:KLD2"/>
    <mergeCell ref="KLE2:KLU2"/>
    <mergeCell ref="KLV2:KML2"/>
    <mergeCell ref="KMM2:KNC2"/>
    <mergeCell ref="KND2:KNT2"/>
    <mergeCell ref="KNU2:KOK2"/>
    <mergeCell ref="LED2:LET2"/>
    <mergeCell ref="LEU2:LFK2"/>
    <mergeCell ref="LFL2:LGB2"/>
    <mergeCell ref="LGC2:LGS2"/>
    <mergeCell ref="LGT2:LHJ2"/>
    <mergeCell ref="LHK2:LIA2"/>
    <mergeCell ref="LAF2:LAV2"/>
    <mergeCell ref="LAW2:LBM2"/>
    <mergeCell ref="LBN2:LCD2"/>
    <mergeCell ref="LCE2:LCU2"/>
    <mergeCell ref="LCV2:LDL2"/>
    <mergeCell ref="LDM2:LEC2"/>
    <mergeCell ref="KWH2:KWX2"/>
    <mergeCell ref="KWY2:KXO2"/>
    <mergeCell ref="KXP2:KYF2"/>
    <mergeCell ref="KYG2:KYW2"/>
    <mergeCell ref="KYX2:KZN2"/>
    <mergeCell ref="KZO2:LAE2"/>
    <mergeCell ref="LPX2:LQN2"/>
    <mergeCell ref="LQO2:LRE2"/>
    <mergeCell ref="LRF2:LRV2"/>
    <mergeCell ref="LRW2:LSM2"/>
    <mergeCell ref="LSN2:LTD2"/>
    <mergeCell ref="LTE2:LTU2"/>
    <mergeCell ref="LLZ2:LMP2"/>
    <mergeCell ref="LMQ2:LNG2"/>
    <mergeCell ref="LNH2:LNX2"/>
    <mergeCell ref="LNY2:LOO2"/>
    <mergeCell ref="LOP2:LPF2"/>
    <mergeCell ref="LPG2:LPW2"/>
    <mergeCell ref="LIB2:LIR2"/>
    <mergeCell ref="LIS2:LJI2"/>
    <mergeCell ref="LJJ2:LJZ2"/>
    <mergeCell ref="LKA2:LKQ2"/>
    <mergeCell ref="LKR2:LLH2"/>
    <mergeCell ref="LLI2:LLY2"/>
    <mergeCell ref="MBR2:MCH2"/>
    <mergeCell ref="MCI2:MCY2"/>
    <mergeCell ref="MCZ2:MDP2"/>
    <mergeCell ref="MDQ2:MEG2"/>
    <mergeCell ref="MEH2:MEX2"/>
    <mergeCell ref="MEY2:MFO2"/>
    <mergeCell ref="LXT2:LYJ2"/>
    <mergeCell ref="LYK2:LZA2"/>
    <mergeCell ref="LZB2:LZR2"/>
    <mergeCell ref="LZS2:MAI2"/>
    <mergeCell ref="MAJ2:MAZ2"/>
    <mergeCell ref="MBA2:MBQ2"/>
    <mergeCell ref="LTV2:LUL2"/>
    <mergeCell ref="LUM2:LVC2"/>
    <mergeCell ref="LVD2:LVT2"/>
    <mergeCell ref="LVU2:LWK2"/>
    <mergeCell ref="LWL2:LXB2"/>
    <mergeCell ref="LXC2:LXS2"/>
    <mergeCell ref="MNL2:MOB2"/>
    <mergeCell ref="MOC2:MOS2"/>
    <mergeCell ref="MOT2:MPJ2"/>
    <mergeCell ref="MPK2:MQA2"/>
    <mergeCell ref="MQB2:MQR2"/>
    <mergeCell ref="MQS2:MRI2"/>
    <mergeCell ref="MJN2:MKD2"/>
    <mergeCell ref="MKE2:MKU2"/>
    <mergeCell ref="MKV2:MLL2"/>
    <mergeCell ref="MLM2:MMC2"/>
    <mergeCell ref="MMD2:MMT2"/>
    <mergeCell ref="MMU2:MNK2"/>
    <mergeCell ref="MFP2:MGF2"/>
    <mergeCell ref="MGG2:MGW2"/>
    <mergeCell ref="MGX2:MHN2"/>
    <mergeCell ref="MHO2:MIE2"/>
    <mergeCell ref="MIF2:MIV2"/>
    <mergeCell ref="MIW2:MJM2"/>
    <mergeCell ref="MZF2:MZV2"/>
    <mergeCell ref="MZW2:NAM2"/>
    <mergeCell ref="NAN2:NBD2"/>
    <mergeCell ref="NBE2:NBU2"/>
    <mergeCell ref="NBV2:NCL2"/>
    <mergeCell ref="NCM2:NDC2"/>
    <mergeCell ref="MVH2:MVX2"/>
    <mergeCell ref="MVY2:MWO2"/>
    <mergeCell ref="MWP2:MXF2"/>
    <mergeCell ref="MXG2:MXW2"/>
    <mergeCell ref="MXX2:MYN2"/>
    <mergeCell ref="MYO2:MZE2"/>
    <mergeCell ref="MRJ2:MRZ2"/>
    <mergeCell ref="MSA2:MSQ2"/>
    <mergeCell ref="MSR2:MTH2"/>
    <mergeCell ref="MTI2:MTY2"/>
    <mergeCell ref="MTZ2:MUP2"/>
    <mergeCell ref="MUQ2:MVG2"/>
    <mergeCell ref="NKZ2:NLP2"/>
    <mergeCell ref="NLQ2:NMG2"/>
    <mergeCell ref="NMH2:NMX2"/>
    <mergeCell ref="NMY2:NNO2"/>
    <mergeCell ref="NNP2:NOF2"/>
    <mergeCell ref="NOG2:NOW2"/>
    <mergeCell ref="NHB2:NHR2"/>
    <mergeCell ref="NHS2:NII2"/>
    <mergeCell ref="NIJ2:NIZ2"/>
    <mergeCell ref="NJA2:NJQ2"/>
    <mergeCell ref="NJR2:NKH2"/>
    <mergeCell ref="NKI2:NKY2"/>
    <mergeCell ref="NDD2:NDT2"/>
    <mergeCell ref="NDU2:NEK2"/>
    <mergeCell ref="NEL2:NFB2"/>
    <mergeCell ref="NFC2:NFS2"/>
    <mergeCell ref="NFT2:NGJ2"/>
    <mergeCell ref="NGK2:NHA2"/>
    <mergeCell ref="NWT2:NXJ2"/>
    <mergeCell ref="NXK2:NYA2"/>
    <mergeCell ref="NYB2:NYR2"/>
    <mergeCell ref="NYS2:NZI2"/>
    <mergeCell ref="NZJ2:NZZ2"/>
    <mergeCell ref="OAA2:OAQ2"/>
    <mergeCell ref="NSV2:NTL2"/>
    <mergeCell ref="NTM2:NUC2"/>
    <mergeCell ref="NUD2:NUT2"/>
    <mergeCell ref="NUU2:NVK2"/>
    <mergeCell ref="NVL2:NWB2"/>
    <mergeCell ref="NWC2:NWS2"/>
    <mergeCell ref="NOX2:NPN2"/>
    <mergeCell ref="NPO2:NQE2"/>
    <mergeCell ref="NQF2:NQV2"/>
    <mergeCell ref="NQW2:NRM2"/>
    <mergeCell ref="NRN2:NSD2"/>
    <mergeCell ref="NSE2:NSU2"/>
    <mergeCell ref="OIN2:OJD2"/>
    <mergeCell ref="OJE2:OJU2"/>
    <mergeCell ref="OJV2:OKL2"/>
    <mergeCell ref="OKM2:OLC2"/>
    <mergeCell ref="OLD2:OLT2"/>
    <mergeCell ref="OLU2:OMK2"/>
    <mergeCell ref="OEP2:OFF2"/>
    <mergeCell ref="OFG2:OFW2"/>
    <mergeCell ref="OFX2:OGN2"/>
    <mergeCell ref="OGO2:OHE2"/>
    <mergeCell ref="OHF2:OHV2"/>
    <mergeCell ref="OHW2:OIM2"/>
    <mergeCell ref="OAR2:OBH2"/>
    <mergeCell ref="OBI2:OBY2"/>
    <mergeCell ref="OBZ2:OCP2"/>
    <mergeCell ref="OCQ2:ODG2"/>
    <mergeCell ref="ODH2:ODX2"/>
    <mergeCell ref="ODY2:OEO2"/>
    <mergeCell ref="OUH2:OUX2"/>
    <mergeCell ref="OUY2:OVO2"/>
    <mergeCell ref="OVP2:OWF2"/>
    <mergeCell ref="OWG2:OWW2"/>
    <mergeCell ref="OWX2:OXN2"/>
    <mergeCell ref="OXO2:OYE2"/>
    <mergeCell ref="OQJ2:OQZ2"/>
    <mergeCell ref="ORA2:ORQ2"/>
    <mergeCell ref="ORR2:OSH2"/>
    <mergeCell ref="OSI2:OSY2"/>
    <mergeCell ref="OSZ2:OTP2"/>
    <mergeCell ref="OTQ2:OUG2"/>
    <mergeCell ref="OML2:ONB2"/>
    <mergeCell ref="ONC2:ONS2"/>
    <mergeCell ref="ONT2:OOJ2"/>
    <mergeCell ref="OOK2:OPA2"/>
    <mergeCell ref="OPB2:OPR2"/>
    <mergeCell ref="OPS2:OQI2"/>
    <mergeCell ref="PGB2:PGR2"/>
    <mergeCell ref="PGS2:PHI2"/>
    <mergeCell ref="PHJ2:PHZ2"/>
    <mergeCell ref="PIA2:PIQ2"/>
    <mergeCell ref="PIR2:PJH2"/>
    <mergeCell ref="PJI2:PJY2"/>
    <mergeCell ref="PCD2:PCT2"/>
    <mergeCell ref="PCU2:PDK2"/>
    <mergeCell ref="PDL2:PEB2"/>
    <mergeCell ref="PEC2:PES2"/>
    <mergeCell ref="PET2:PFJ2"/>
    <mergeCell ref="PFK2:PGA2"/>
    <mergeCell ref="OYF2:OYV2"/>
    <mergeCell ref="OYW2:OZM2"/>
    <mergeCell ref="OZN2:PAD2"/>
    <mergeCell ref="PAE2:PAU2"/>
    <mergeCell ref="PAV2:PBL2"/>
    <mergeCell ref="PBM2:PCC2"/>
    <mergeCell ref="PRV2:PSL2"/>
    <mergeCell ref="PSM2:PTC2"/>
    <mergeCell ref="PTD2:PTT2"/>
    <mergeCell ref="PTU2:PUK2"/>
    <mergeCell ref="PUL2:PVB2"/>
    <mergeCell ref="PVC2:PVS2"/>
    <mergeCell ref="PNX2:PON2"/>
    <mergeCell ref="POO2:PPE2"/>
    <mergeCell ref="PPF2:PPV2"/>
    <mergeCell ref="PPW2:PQM2"/>
    <mergeCell ref="PQN2:PRD2"/>
    <mergeCell ref="PRE2:PRU2"/>
    <mergeCell ref="PJZ2:PKP2"/>
    <mergeCell ref="PKQ2:PLG2"/>
    <mergeCell ref="PLH2:PLX2"/>
    <mergeCell ref="PLY2:PMO2"/>
    <mergeCell ref="PMP2:PNF2"/>
    <mergeCell ref="PNG2:PNW2"/>
    <mergeCell ref="QDP2:QEF2"/>
    <mergeCell ref="QEG2:QEW2"/>
    <mergeCell ref="QEX2:QFN2"/>
    <mergeCell ref="QFO2:QGE2"/>
    <mergeCell ref="QGF2:QGV2"/>
    <mergeCell ref="QGW2:QHM2"/>
    <mergeCell ref="PZR2:QAH2"/>
    <mergeCell ref="QAI2:QAY2"/>
    <mergeCell ref="QAZ2:QBP2"/>
    <mergeCell ref="QBQ2:QCG2"/>
    <mergeCell ref="QCH2:QCX2"/>
    <mergeCell ref="QCY2:QDO2"/>
    <mergeCell ref="PVT2:PWJ2"/>
    <mergeCell ref="PWK2:PXA2"/>
    <mergeCell ref="PXB2:PXR2"/>
    <mergeCell ref="PXS2:PYI2"/>
    <mergeCell ref="PYJ2:PYZ2"/>
    <mergeCell ref="PZA2:PZQ2"/>
    <mergeCell ref="QPJ2:QPZ2"/>
    <mergeCell ref="QQA2:QQQ2"/>
    <mergeCell ref="QQR2:QRH2"/>
    <mergeCell ref="QRI2:QRY2"/>
    <mergeCell ref="QRZ2:QSP2"/>
    <mergeCell ref="QSQ2:QTG2"/>
    <mergeCell ref="QLL2:QMB2"/>
    <mergeCell ref="QMC2:QMS2"/>
    <mergeCell ref="QMT2:QNJ2"/>
    <mergeCell ref="QNK2:QOA2"/>
    <mergeCell ref="QOB2:QOR2"/>
    <mergeCell ref="QOS2:QPI2"/>
    <mergeCell ref="QHN2:QID2"/>
    <mergeCell ref="QIE2:QIU2"/>
    <mergeCell ref="QIV2:QJL2"/>
    <mergeCell ref="QJM2:QKC2"/>
    <mergeCell ref="QKD2:QKT2"/>
    <mergeCell ref="QKU2:QLK2"/>
    <mergeCell ref="RBD2:RBT2"/>
    <mergeCell ref="RBU2:RCK2"/>
    <mergeCell ref="RCL2:RDB2"/>
    <mergeCell ref="RDC2:RDS2"/>
    <mergeCell ref="RDT2:REJ2"/>
    <mergeCell ref="REK2:RFA2"/>
    <mergeCell ref="QXF2:QXV2"/>
    <mergeCell ref="QXW2:QYM2"/>
    <mergeCell ref="QYN2:QZD2"/>
    <mergeCell ref="QZE2:QZU2"/>
    <mergeCell ref="QZV2:RAL2"/>
    <mergeCell ref="RAM2:RBC2"/>
    <mergeCell ref="QTH2:QTX2"/>
    <mergeCell ref="QTY2:QUO2"/>
    <mergeCell ref="QUP2:QVF2"/>
    <mergeCell ref="QVG2:QVW2"/>
    <mergeCell ref="QVX2:QWN2"/>
    <mergeCell ref="QWO2:QXE2"/>
    <mergeCell ref="RMX2:RNN2"/>
    <mergeCell ref="RNO2:ROE2"/>
    <mergeCell ref="ROF2:ROV2"/>
    <mergeCell ref="ROW2:RPM2"/>
    <mergeCell ref="RPN2:RQD2"/>
    <mergeCell ref="RQE2:RQU2"/>
    <mergeCell ref="RIZ2:RJP2"/>
    <mergeCell ref="RJQ2:RKG2"/>
    <mergeCell ref="RKH2:RKX2"/>
    <mergeCell ref="RKY2:RLO2"/>
    <mergeCell ref="RLP2:RMF2"/>
    <mergeCell ref="RMG2:RMW2"/>
    <mergeCell ref="RFB2:RFR2"/>
    <mergeCell ref="RFS2:RGI2"/>
    <mergeCell ref="RGJ2:RGZ2"/>
    <mergeCell ref="RHA2:RHQ2"/>
    <mergeCell ref="RHR2:RIH2"/>
    <mergeCell ref="RII2:RIY2"/>
    <mergeCell ref="RYR2:RZH2"/>
    <mergeCell ref="RZI2:RZY2"/>
    <mergeCell ref="RZZ2:SAP2"/>
    <mergeCell ref="SAQ2:SBG2"/>
    <mergeCell ref="SBH2:SBX2"/>
    <mergeCell ref="SBY2:SCO2"/>
    <mergeCell ref="RUT2:RVJ2"/>
    <mergeCell ref="RVK2:RWA2"/>
    <mergeCell ref="RWB2:RWR2"/>
    <mergeCell ref="RWS2:RXI2"/>
    <mergeCell ref="RXJ2:RXZ2"/>
    <mergeCell ref="RYA2:RYQ2"/>
    <mergeCell ref="RQV2:RRL2"/>
    <mergeCell ref="RRM2:RSC2"/>
    <mergeCell ref="RSD2:RST2"/>
    <mergeCell ref="RSU2:RTK2"/>
    <mergeCell ref="RTL2:RUB2"/>
    <mergeCell ref="RUC2:RUS2"/>
    <mergeCell ref="SKL2:SLB2"/>
    <mergeCell ref="SLC2:SLS2"/>
    <mergeCell ref="SLT2:SMJ2"/>
    <mergeCell ref="SMK2:SNA2"/>
    <mergeCell ref="SNB2:SNR2"/>
    <mergeCell ref="SNS2:SOI2"/>
    <mergeCell ref="SGN2:SHD2"/>
    <mergeCell ref="SHE2:SHU2"/>
    <mergeCell ref="SHV2:SIL2"/>
    <mergeCell ref="SIM2:SJC2"/>
    <mergeCell ref="SJD2:SJT2"/>
    <mergeCell ref="SJU2:SKK2"/>
    <mergeCell ref="SCP2:SDF2"/>
    <mergeCell ref="SDG2:SDW2"/>
    <mergeCell ref="SDX2:SEN2"/>
    <mergeCell ref="SEO2:SFE2"/>
    <mergeCell ref="SFF2:SFV2"/>
    <mergeCell ref="SFW2:SGM2"/>
    <mergeCell ref="SWF2:SWV2"/>
    <mergeCell ref="SWW2:SXM2"/>
    <mergeCell ref="SXN2:SYD2"/>
    <mergeCell ref="SYE2:SYU2"/>
    <mergeCell ref="SYV2:SZL2"/>
    <mergeCell ref="SZM2:TAC2"/>
    <mergeCell ref="SSH2:SSX2"/>
    <mergeCell ref="SSY2:STO2"/>
    <mergeCell ref="STP2:SUF2"/>
    <mergeCell ref="SUG2:SUW2"/>
    <mergeCell ref="SUX2:SVN2"/>
    <mergeCell ref="SVO2:SWE2"/>
    <mergeCell ref="SOJ2:SOZ2"/>
    <mergeCell ref="SPA2:SPQ2"/>
    <mergeCell ref="SPR2:SQH2"/>
    <mergeCell ref="SQI2:SQY2"/>
    <mergeCell ref="SQZ2:SRP2"/>
    <mergeCell ref="SRQ2:SSG2"/>
    <mergeCell ref="THZ2:TIP2"/>
    <mergeCell ref="TIQ2:TJG2"/>
    <mergeCell ref="TJH2:TJX2"/>
    <mergeCell ref="TJY2:TKO2"/>
    <mergeCell ref="TKP2:TLF2"/>
    <mergeCell ref="TLG2:TLW2"/>
    <mergeCell ref="TEB2:TER2"/>
    <mergeCell ref="TES2:TFI2"/>
    <mergeCell ref="TFJ2:TFZ2"/>
    <mergeCell ref="TGA2:TGQ2"/>
    <mergeCell ref="TGR2:THH2"/>
    <mergeCell ref="THI2:THY2"/>
    <mergeCell ref="TAD2:TAT2"/>
    <mergeCell ref="TAU2:TBK2"/>
    <mergeCell ref="TBL2:TCB2"/>
    <mergeCell ref="TCC2:TCS2"/>
    <mergeCell ref="TCT2:TDJ2"/>
    <mergeCell ref="TDK2:TEA2"/>
    <mergeCell ref="TTT2:TUJ2"/>
    <mergeCell ref="TUK2:TVA2"/>
    <mergeCell ref="TVB2:TVR2"/>
    <mergeCell ref="TVS2:TWI2"/>
    <mergeCell ref="TWJ2:TWZ2"/>
    <mergeCell ref="TXA2:TXQ2"/>
    <mergeCell ref="TPV2:TQL2"/>
    <mergeCell ref="TQM2:TRC2"/>
    <mergeCell ref="TRD2:TRT2"/>
    <mergeCell ref="TRU2:TSK2"/>
    <mergeCell ref="TSL2:TTB2"/>
    <mergeCell ref="TTC2:TTS2"/>
    <mergeCell ref="TLX2:TMN2"/>
    <mergeCell ref="TMO2:TNE2"/>
    <mergeCell ref="TNF2:TNV2"/>
    <mergeCell ref="TNW2:TOM2"/>
    <mergeCell ref="TON2:TPD2"/>
    <mergeCell ref="TPE2:TPU2"/>
    <mergeCell ref="UFN2:UGD2"/>
    <mergeCell ref="UGE2:UGU2"/>
    <mergeCell ref="UGV2:UHL2"/>
    <mergeCell ref="UHM2:UIC2"/>
    <mergeCell ref="UID2:UIT2"/>
    <mergeCell ref="UIU2:UJK2"/>
    <mergeCell ref="UBP2:UCF2"/>
    <mergeCell ref="UCG2:UCW2"/>
    <mergeCell ref="UCX2:UDN2"/>
    <mergeCell ref="UDO2:UEE2"/>
    <mergeCell ref="UEF2:UEV2"/>
    <mergeCell ref="UEW2:UFM2"/>
    <mergeCell ref="TXR2:TYH2"/>
    <mergeCell ref="TYI2:TYY2"/>
    <mergeCell ref="TYZ2:TZP2"/>
    <mergeCell ref="TZQ2:UAG2"/>
    <mergeCell ref="UAH2:UAX2"/>
    <mergeCell ref="UAY2:UBO2"/>
    <mergeCell ref="URH2:URX2"/>
    <mergeCell ref="URY2:USO2"/>
    <mergeCell ref="USP2:UTF2"/>
    <mergeCell ref="UTG2:UTW2"/>
    <mergeCell ref="UTX2:UUN2"/>
    <mergeCell ref="UUO2:UVE2"/>
    <mergeCell ref="UNJ2:UNZ2"/>
    <mergeCell ref="UOA2:UOQ2"/>
    <mergeCell ref="UOR2:UPH2"/>
    <mergeCell ref="UPI2:UPY2"/>
    <mergeCell ref="UPZ2:UQP2"/>
    <mergeCell ref="UQQ2:URG2"/>
    <mergeCell ref="UJL2:UKB2"/>
    <mergeCell ref="UKC2:UKS2"/>
    <mergeCell ref="UKT2:ULJ2"/>
    <mergeCell ref="ULK2:UMA2"/>
    <mergeCell ref="UMB2:UMR2"/>
    <mergeCell ref="UMS2:UNI2"/>
    <mergeCell ref="VDB2:VDR2"/>
    <mergeCell ref="VDS2:VEI2"/>
    <mergeCell ref="VEJ2:VEZ2"/>
    <mergeCell ref="VFA2:VFQ2"/>
    <mergeCell ref="VFR2:VGH2"/>
    <mergeCell ref="VGI2:VGY2"/>
    <mergeCell ref="UZD2:UZT2"/>
    <mergeCell ref="UZU2:VAK2"/>
    <mergeCell ref="VAL2:VBB2"/>
    <mergeCell ref="VBC2:VBS2"/>
    <mergeCell ref="VBT2:VCJ2"/>
    <mergeCell ref="VCK2:VDA2"/>
    <mergeCell ref="UVF2:UVV2"/>
    <mergeCell ref="UVW2:UWM2"/>
    <mergeCell ref="UWN2:UXD2"/>
    <mergeCell ref="UXE2:UXU2"/>
    <mergeCell ref="UXV2:UYL2"/>
    <mergeCell ref="UYM2:UZC2"/>
    <mergeCell ref="VOV2:VPL2"/>
    <mergeCell ref="VPM2:VQC2"/>
    <mergeCell ref="VQD2:VQT2"/>
    <mergeCell ref="VQU2:VRK2"/>
    <mergeCell ref="VRL2:VSB2"/>
    <mergeCell ref="VSC2:VSS2"/>
    <mergeCell ref="VKX2:VLN2"/>
    <mergeCell ref="VLO2:VME2"/>
    <mergeCell ref="VMF2:VMV2"/>
    <mergeCell ref="VMW2:VNM2"/>
    <mergeCell ref="VNN2:VOD2"/>
    <mergeCell ref="VOE2:VOU2"/>
    <mergeCell ref="VGZ2:VHP2"/>
    <mergeCell ref="VHQ2:VIG2"/>
    <mergeCell ref="VIH2:VIX2"/>
    <mergeCell ref="VIY2:VJO2"/>
    <mergeCell ref="VJP2:VKF2"/>
    <mergeCell ref="VKG2:VKW2"/>
    <mergeCell ref="WAP2:WBF2"/>
    <mergeCell ref="WBG2:WBW2"/>
    <mergeCell ref="WBX2:WCN2"/>
    <mergeCell ref="WCO2:WDE2"/>
    <mergeCell ref="WDF2:WDV2"/>
    <mergeCell ref="WDW2:WEM2"/>
    <mergeCell ref="VWR2:VXH2"/>
    <mergeCell ref="VXI2:VXY2"/>
    <mergeCell ref="VXZ2:VYP2"/>
    <mergeCell ref="VYQ2:VZG2"/>
    <mergeCell ref="VZH2:VZX2"/>
    <mergeCell ref="VZY2:WAO2"/>
    <mergeCell ref="VST2:VTJ2"/>
    <mergeCell ref="VTK2:VUA2"/>
    <mergeCell ref="VUB2:VUR2"/>
    <mergeCell ref="VUS2:VVI2"/>
    <mergeCell ref="VVJ2:VVZ2"/>
    <mergeCell ref="VWA2:VWQ2"/>
    <mergeCell ref="WSX2:WTN2"/>
    <mergeCell ref="WTO2:WUE2"/>
    <mergeCell ref="WMJ2:WMZ2"/>
    <mergeCell ref="WNA2:WNQ2"/>
    <mergeCell ref="WNR2:WOH2"/>
    <mergeCell ref="WOI2:WOY2"/>
    <mergeCell ref="WOZ2:WPP2"/>
    <mergeCell ref="WPQ2:WQG2"/>
    <mergeCell ref="WIL2:WJB2"/>
    <mergeCell ref="WJC2:WJS2"/>
    <mergeCell ref="WJT2:WKJ2"/>
    <mergeCell ref="WKK2:WLA2"/>
    <mergeCell ref="WLB2:WLR2"/>
    <mergeCell ref="WLS2:WMI2"/>
    <mergeCell ref="WEN2:WFD2"/>
    <mergeCell ref="WFE2:WFU2"/>
    <mergeCell ref="WFV2:WGL2"/>
    <mergeCell ref="WGM2:WHC2"/>
    <mergeCell ref="WHD2:WHT2"/>
    <mergeCell ref="WHU2:WIK2"/>
    <mergeCell ref="CH3:CX3"/>
    <mergeCell ref="CY3:DO3"/>
    <mergeCell ref="DP3:EF3"/>
    <mergeCell ref="EG3:EW3"/>
    <mergeCell ref="EX3:FN3"/>
    <mergeCell ref="FO3:GE3"/>
    <mergeCell ref="XCB2:XCR2"/>
    <mergeCell ref="XCS2:XDI2"/>
    <mergeCell ref="XDJ2:XDZ2"/>
    <mergeCell ref="XEA2:XEQ2"/>
    <mergeCell ref="XER2:XFD2"/>
    <mergeCell ref="A3:R3"/>
    <mergeCell ref="S3:AH3"/>
    <mergeCell ref="AI3:AY3"/>
    <mergeCell ref="AZ3:BP3"/>
    <mergeCell ref="BQ3:CG3"/>
    <mergeCell ref="WYD2:WYT2"/>
    <mergeCell ref="WYU2:WZK2"/>
    <mergeCell ref="WZL2:XAB2"/>
    <mergeCell ref="XAC2:XAS2"/>
    <mergeCell ref="XAT2:XBJ2"/>
    <mergeCell ref="XBK2:XCA2"/>
    <mergeCell ref="WUF2:WUV2"/>
    <mergeCell ref="WUW2:WVM2"/>
    <mergeCell ref="WVN2:WWD2"/>
    <mergeCell ref="WWE2:WWU2"/>
    <mergeCell ref="WWV2:WXL2"/>
    <mergeCell ref="WXM2:WYC2"/>
    <mergeCell ref="WQH2:WQX2"/>
    <mergeCell ref="WQY2:WRO2"/>
    <mergeCell ref="WRP2:WSF2"/>
    <mergeCell ref="WSG2:WSW2"/>
    <mergeCell ref="OB3:OR3"/>
    <mergeCell ref="OS3:PI3"/>
    <mergeCell ref="PJ3:PZ3"/>
    <mergeCell ref="QA3:QQ3"/>
    <mergeCell ref="QR3:RH3"/>
    <mergeCell ref="RI3:RY3"/>
    <mergeCell ref="KD3:KT3"/>
    <mergeCell ref="KU3:LK3"/>
    <mergeCell ref="LL3:MB3"/>
    <mergeCell ref="MC3:MS3"/>
    <mergeCell ref="MT3:NJ3"/>
    <mergeCell ref="NK3:OA3"/>
    <mergeCell ref="GF3:GV3"/>
    <mergeCell ref="GW3:HM3"/>
    <mergeCell ref="HN3:ID3"/>
    <mergeCell ref="IE3:IU3"/>
    <mergeCell ref="IV3:JL3"/>
    <mergeCell ref="JM3:KC3"/>
    <mergeCell ref="ZV3:AAL3"/>
    <mergeCell ref="AAM3:ABC3"/>
    <mergeCell ref="ABD3:ABT3"/>
    <mergeCell ref="ABU3:ACK3"/>
    <mergeCell ref="ACL3:ADB3"/>
    <mergeCell ref="ADC3:ADS3"/>
    <mergeCell ref="VX3:WN3"/>
    <mergeCell ref="WO3:XE3"/>
    <mergeCell ref="XF3:XV3"/>
    <mergeCell ref="XW3:YM3"/>
    <mergeCell ref="YN3:ZD3"/>
    <mergeCell ref="ZE3:ZU3"/>
    <mergeCell ref="RZ3:SP3"/>
    <mergeCell ref="SQ3:TG3"/>
    <mergeCell ref="TH3:TX3"/>
    <mergeCell ref="TY3:UO3"/>
    <mergeCell ref="UP3:VF3"/>
    <mergeCell ref="VG3:VW3"/>
    <mergeCell ref="ALP3:AMF3"/>
    <mergeCell ref="AMG3:AMW3"/>
    <mergeCell ref="AMX3:ANN3"/>
    <mergeCell ref="ANO3:AOE3"/>
    <mergeCell ref="AOF3:AOV3"/>
    <mergeCell ref="AOW3:APM3"/>
    <mergeCell ref="AHR3:AIH3"/>
    <mergeCell ref="AII3:AIY3"/>
    <mergeCell ref="AIZ3:AJP3"/>
    <mergeCell ref="AJQ3:AKG3"/>
    <mergeCell ref="AKH3:AKX3"/>
    <mergeCell ref="AKY3:ALO3"/>
    <mergeCell ref="ADT3:AEJ3"/>
    <mergeCell ref="AEK3:AFA3"/>
    <mergeCell ref="AFB3:AFR3"/>
    <mergeCell ref="AFS3:AGI3"/>
    <mergeCell ref="AGJ3:AGZ3"/>
    <mergeCell ref="AHA3:AHQ3"/>
    <mergeCell ref="AXJ3:AXZ3"/>
    <mergeCell ref="AYA3:AYQ3"/>
    <mergeCell ref="AYR3:AZH3"/>
    <mergeCell ref="AZI3:AZY3"/>
    <mergeCell ref="AZZ3:BAP3"/>
    <mergeCell ref="BAQ3:BBG3"/>
    <mergeCell ref="ATL3:AUB3"/>
    <mergeCell ref="AUC3:AUS3"/>
    <mergeCell ref="AUT3:AVJ3"/>
    <mergeCell ref="AVK3:AWA3"/>
    <mergeCell ref="AWB3:AWR3"/>
    <mergeCell ref="AWS3:AXI3"/>
    <mergeCell ref="APN3:AQD3"/>
    <mergeCell ref="AQE3:AQU3"/>
    <mergeCell ref="AQV3:ARL3"/>
    <mergeCell ref="ARM3:ASC3"/>
    <mergeCell ref="ASD3:AST3"/>
    <mergeCell ref="ASU3:ATK3"/>
    <mergeCell ref="BJD3:BJT3"/>
    <mergeCell ref="BJU3:BKK3"/>
    <mergeCell ref="BKL3:BLB3"/>
    <mergeCell ref="BLC3:BLS3"/>
    <mergeCell ref="BLT3:BMJ3"/>
    <mergeCell ref="BMK3:BNA3"/>
    <mergeCell ref="BFF3:BFV3"/>
    <mergeCell ref="BFW3:BGM3"/>
    <mergeCell ref="BGN3:BHD3"/>
    <mergeCell ref="BHE3:BHU3"/>
    <mergeCell ref="BHV3:BIL3"/>
    <mergeCell ref="BIM3:BJC3"/>
    <mergeCell ref="BBH3:BBX3"/>
    <mergeCell ref="BBY3:BCO3"/>
    <mergeCell ref="BCP3:BDF3"/>
    <mergeCell ref="BDG3:BDW3"/>
    <mergeCell ref="BDX3:BEN3"/>
    <mergeCell ref="BEO3:BFE3"/>
    <mergeCell ref="BUX3:BVN3"/>
    <mergeCell ref="BVO3:BWE3"/>
    <mergeCell ref="BWF3:BWV3"/>
    <mergeCell ref="BWW3:BXM3"/>
    <mergeCell ref="BXN3:BYD3"/>
    <mergeCell ref="BYE3:BYU3"/>
    <mergeCell ref="BQZ3:BRP3"/>
    <mergeCell ref="BRQ3:BSG3"/>
    <mergeCell ref="BSH3:BSX3"/>
    <mergeCell ref="BSY3:BTO3"/>
    <mergeCell ref="BTP3:BUF3"/>
    <mergeCell ref="BUG3:BUW3"/>
    <mergeCell ref="BNB3:BNR3"/>
    <mergeCell ref="BNS3:BOI3"/>
    <mergeCell ref="BOJ3:BOZ3"/>
    <mergeCell ref="BPA3:BPQ3"/>
    <mergeCell ref="BPR3:BQH3"/>
    <mergeCell ref="BQI3:BQY3"/>
    <mergeCell ref="CGR3:CHH3"/>
    <mergeCell ref="CHI3:CHY3"/>
    <mergeCell ref="CHZ3:CIP3"/>
    <mergeCell ref="CIQ3:CJG3"/>
    <mergeCell ref="CJH3:CJX3"/>
    <mergeCell ref="CJY3:CKO3"/>
    <mergeCell ref="CCT3:CDJ3"/>
    <mergeCell ref="CDK3:CEA3"/>
    <mergeCell ref="CEB3:CER3"/>
    <mergeCell ref="CES3:CFI3"/>
    <mergeCell ref="CFJ3:CFZ3"/>
    <mergeCell ref="CGA3:CGQ3"/>
    <mergeCell ref="BYV3:BZL3"/>
    <mergeCell ref="BZM3:CAC3"/>
    <mergeCell ref="CAD3:CAT3"/>
    <mergeCell ref="CAU3:CBK3"/>
    <mergeCell ref="CBL3:CCB3"/>
    <mergeCell ref="CCC3:CCS3"/>
    <mergeCell ref="CSL3:CTB3"/>
    <mergeCell ref="CTC3:CTS3"/>
    <mergeCell ref="CTT3:CUJ3"/>
    <mergeCell ref="CUK3:CVA3"/>
    <mergeCell ref="CVB3:CVR3"/>
    <mergeCell ref="CVS3:CWI3"/>
    <mergeCell ref="CON3:CPD3"/>
    <mergeCell ref="CPE3:CPU3"/>
    <mergeCell ref="CPV3:CQL3"/>
    <mergeCell ref="CQM3:CRC3"/>
    <mergeCell ref="CRD3:CRT3"/>
    <mergeCell ref="CRU3:CSK3"/>
    <mergeCell ref="CKP3:CLF3"/>
    <mergeCell ref="CLG3:CLW3"/>
    <mergeCell ref="CLX3:CMN3"/>
    <mergeCell ref="CMO3:CNE3"/>
    <mergeCell ref="CNF3:CNV3"/>
    <mergeCell ref="CNW3:COM3"/>
    <mergeCell ref="DEF3:DEV3"/>
    <mergeCell ref="DEW3:DFM3"/>
    <mergeCell ref="DFN3:DGD3"/>
    <mergeCell ref="DGE3:DGU3"/>
    <mergeCell ref="DGV3:DHL3"/>
    <mergeCell ref="DHM3:DIC3"/>
    <mergeCell ref="DAH3:DAX3"/>
    <mergeCell ref="DAY3:DBO3"/>
    <mergeCell ref="DBP3:DCF3"/>
    <mergeCell ref="DCG3:DCW3"/>
    <mergeCell ref="DCX3:DDN3"/>
    <mergeCell ref="DDO3:DEE3"/>
    <mergeCell ref="CWJ3:CWZ3"/>
    <mergeCell ref="CXA3:CXQ3"/>
    <mergeCell ref="CXR3:CYH3"/>
    <mergeCell ref="CYI3:CYY3"/>
    <mergeCell ref="CYZ3:CZP3"/>
    <mergeCell ref="CZQ3:DAG3"/>
    <mergeCell ref="DPZ3:DQP3"/>
    <mergeCell ref="DQQ3:DRG3"/>
    <mergeCell ref="DRH3:DRX3"/>
    <mergeCell ref="DRY3:DSO3"/>
    <mergeCell ref="DSP3:DTF3"/>
    <mergeCell ref="DTG3:DTW3"/>
    <mergeCell ref="DMB3:DMR3"/>
    <mergeCell ref="DMS3:DNI3"/>
    <mergeCell ref="DNJ3:DNZ3"/>
    <mergeCell ref="DOA3:DOQ3"/>
    <mergeCell ref="DOR3:DPH3"/>
    <mergeCell ref="DPI3:DPY3"/>
    <mergeCell ref="DID3:DIT3"/>
    <mergeCell ref="DIU3:DJK3"/>
    <mergeCell ref="DJL3:DKB3"/>
    <mergeCell ref="DKC3:DKS3"/>
    <mergeCell ref="DKT3:DLJ3"/>
    <mergeCell ref="DLK3:DMA3"/>
    <mergeCell ref="EBT3:ECJ3"/>
    <mergeCell ref="ECK3:EDA3"/>
    <mergeCell ref="EDB3:EDR3"/>
    <mergeCell ref="EDS3:EEI3"/>
    <mergeCell ref="EEJ3:EEZ3"/>
    <mergeCell ref="EFA3:EFQ3"/>
    <mergeCell ref="DXV3:DYL3"/>
    <mergeCell ref="DYM3:DZC3"/>
    <mergeCell ref="DZD3:DZT3"/>
    <mergeCell ref="DZU3:EAK3"/>
    <mergeCell ref="EAL3:EBB3"/>
    <mergeCell ref="EBC3:EBS3"/>
    <mergeCell ref="DTX3:DUN3"/>
    <mergeCell ref="DUO3:DVE3"/>
    <mergeCell ref="DVF3:DVV3"/>
    <mergeCell ref="DVW3:DWM3"/>
    <mergeCell ref="DWN3:DXD3"/>
    <mergeCell ref="DXE3:DXU3"/>
    <mergeCell ref="ENN3:EOD3"/>
    <mergeCell ref="EOE3:EOU3"/>
    <mergeCell ref="EOV3:EPL3"/>
    <mergeCell ref="EPM3:EQC3"/>
    <mergeCell ref="EQD3:EQT3"/>
    <mergeCell ref="EQU3:ERK3"/>
    <mergeCell ref="EJP3:EKF3"/>
    <mergeCell ref="EKG3:EKW3"/>
    <mergeCell ref="EKX3:ELN3"/>
    <mergeCell ref="ELO3:EME3"/>
    <mergeCell ref="EMF3:EMV3"/>
    <mergeCell ref="EMW3:ENM3"/>
    <mergeCell ref="EFR3:EGH3"/>
    <mergeCell ref="EGI3:EGY3"/>
    <mergeCell ref="EGZ3:EHP3"/>
    <mergeCell ref="EHQ3:EIG3"/>
    <mergeCell ref="EIH3:EIX3"/>
    <mergeCell ref="EIY3:EJO3"/>
    <mergeCell ref="EZH3:EZX3"/>
    <mergeCell ref="EZY3:FAO3"/>
    <mergeCell ref="FAP3:FBF3"/>
    <mergeCell ref="FBG3:FBW3"/>
    <mergeCell ref="FBX3:FCN3"/>
    <mergeCell ref="FCO3:FDE3"/>
    <mergeCell ref="EVJ3:EVZ3"/>
    <mergeCell ref="EWA3:EWQ3"/>
    <mergeCell ref="EWR3:EXH3"/>
    <mergeCell ref="EXI3:EXY3"/>
    <mergeCell ref="EXZ3:EYP3"/>
    <mergeCell ref="EYQ3:EZG3"/>
    <mergeCell ref="ERL3:ESB3"/>
    <mergeCell ref="ESC3:ESS3"/>
    <mergeCell ref="EST3:ETJ3"/>
    <mergeCell ref="ETK3:EUA3"/>
    <mergeCell ref="EUB3:EUR3"/>
    <mergeCell ref="EUS3:EVI3"/>
    <mergeCell ref="FLB3:FLR3"/>
    <mergeCell ref="FLS3:FMI3"/>
    <mergeCell ref="FMJ3:FMZ3"/>
    <mergeCell ref="FNA3:FNQ3"/>
    <mergeCell ref="FNR3:FOH3"/>
    <mergeCell ref="FOI3:FOY3"/>
    <mergeCell ref="FHD3:FHT3"/>
    <mergeCell ref="FHU3:FIK3"/>
    <mergeCell ref="FIL3:FJB3"/>
    <mergeCell ref="FJC3:FJS3"/>
    <mergeCell ref="FJT3:FKJ3"/>
    <mergeCell ref="FKK3:FLA3"/>
    <mergeCell ref="FDF3:FDV3"/>
    <mergeCell ref="FDW3:FEM3"/>
    <mergeCell ref="FEN3:FFD3"/>
    <mergeCell ref="FFE3:FFU3"/>
    <mergeCell ref="FFV3:FGL3"/>
    <mergeCell ref="FGM3:FHC3"/>
    <mergeCell ref="FWV3:FXL3"/>
    <mergeCell ref="FXM3:FYC3"/>
    <mergeCell ref="FYD3:FYT3"/>
    <mergeCell ref="FYU3:FZK3"/>
    <mergeCell ref="FZL3:GAB3"/>
    <mergeCell ref="GAC3:GAS3"/>
    <mergeCell ref="FSX3:FTN3"/>
    <mergeCell ref="FTO3:FUE3"/>
    <mergeCell ref="FUF3:FUV3"/>
    <mergeCell ref="FUW3:FVM3"/>
    <mergeCell ref="FVN3:FWD3"/>
    <mergeCell ref="FWE3:FWU3"/>
    <mergeCell ref="FOZ3:FPP3"/>
    <mergeCell ref="FPQ3:FQG3"/>
    <mergeCell ref="FQH3:FQX3"/>
    <mergeCell ref="FQY3:FRO3"/>
    <mergeCell ref="FRP3:FSF3"/>
    <mergeCell ref="FSG3:FSW3"/>
    <mergeCell ref="GIP3:GJF3"/>
    <mergeCell ref="GJG3:GJW3"/>
    <mergeCell ref="GJX3:GKN3"/>
    <mergeCell ref="GKO3:GLE3"/>
    <mergeCell ref="GLF3:GLV3"/>
    <mergeCell ref="GLW3:GMM3"/>
    <mergeCell ref="GER3:GFH3"/>
    <mergeCell ref="GFI3:GFY3"/>
    <mergeCell ref="GFZ3:GGP3"/>
    <mergeCell ref="GGQ3:GHG3"/>
    <mergeCell ref="GHH3:GHX3"/>
    <mergeCell ref="GHY3:GIO3"/>
    <mergeCell ref="GAT3:GBJ3"/>
    <mergeCell ref="GBK3:GCA3"/>
    <mergeCell ref="GCB3:GCR3"/>
    <mergeCell ref="GCS3:GDI3"/>
    <mergeCell ref="GDJ3:GDZ3"/>
    <mergeCell ref="GEA3:GEQ3"/>
    <mergeCell ref="GUJ3:GUZ3"/>
    <mergeCell ref="GVA3:GVQ3"/>
    <mergeCell ref="GVR3:GWH3"/>
    <mergeCell ref="GWI3:GWY3"/>
    <mergeCell ref="GWZ3:GXP3"/>
    <mergeCell ref="GXQ3:GYG3"/>
    <mergeCell ref="GQL3:GRB3"/>
    <mergeCell ref="GRC3:GRS3"/>
    <mergeCell ref="GRT3:GSJ3"/>
    <mergeCell ref="GSK3:GTA3"/>
    <mergeCell ref="GTB3:GTR3"/>
    <mergeCell ref="GTS3:GUI3"/>
    <mergeCell ref="GMN3:GND3"/>
    <mergeCell ref="GNE3:GNU3"/>
    <mergeCell ref="GNV3:GOL3"/>
    <mergeCell ref="GOM3:GPC3"/>
    <mergeCell ref="GPD3:GPT3"/>
    <mergeCell ref="GPU3:GQK3"/>
    <mergeCell ref="HGD3:HGT3"/>
    <mergeCell ref="HGU3:HHK3"/>
    <mergeCell ref="HHL3:HIB3"/>
    <mergeCell ref="HIC3:HIS3"/>
    <mergeCell ref="HIT3:HJJ3"/>
    <mergeCell ref="HJK3:HKA3"/>
    <mergeCell ref="HCF3:HCV3"/>
    <mergeCell ref="HCW3:HDM3"/>
    <mergeCell ref="HDN3:HED3"/>
    <mergeCell ref="HEE3:HEU3"/>
    <mergeCell ref="HEV3:HFL3"/>
    <mergeCell ref="HFM3:HGC3"/>
    <mergeCell ref="GYH3:GYX3"/>
    <mergeCell ref="GYY3:GZO3"/>
    <mergeCell ref="GZP3:HAF3"/>
    <mergeCell ref="HAG3:HAW3"/>
    <mergeCell ref="HAX3:HBN3"/>
    <mergeCell ref="HBO3:HCE3"/>
    <mergeCell ref="HRX3:HSN3"/>
    <mergeCell ref="HSO3:HTE3"/>
    <mergeCell ref="HTF3:HTV3"/>
    <mergeCell ref="HTW3:HUM3"/>
    <mergeCell ref="HUN3:HVD3"/>
    <mergeCell ref="HVE3:HVU3"/>
    <mergeCell ref="HNZ3:HOP3"/>
    <mergeCell ref="HOQ3:HPG3"/>
    <mergeCell ref="HPH3:HPX3"/>
    <mergeCell ref="HPY3:HQO3"/>
    <mergeCell ref="HQP3:HRF3"/>
    <mergeCell ref="HRG3:HRW3"/>
    <mergeCell ref="HKB3:HKR3"/>
    <mergeCell ref="HKS3:HLI3"/>
    <mergeCell ref="HLJ3:HLZ3"/>
    <mergeCell ref="HMA3:HMQ3"/>
    <mergeCell ref="HMR3:HNH3"/>
    <mergeCell ref="HNI3:HNY3"/>
    <mergeCell ref="IDR3:IEH3"/>
    <mergeCell ref="IEI3:IEY3"/>
    <mergeCell ref="IEZ3:IFP3"/>
    <mergeCell ref="IFQ3:IGG3"/>
    <mergeCell ref="IGH3:IGX3"/>
    <mergeCell ref="IGY3:IHO3"/>
    <mergeCell ref="HZT3:IAJ3"/>
    <mergeCell ref="IAK3:IBA3"/>
    <mergeCell ref="IBB3:IBR3"/>
    <mergeCell ref="IBS3:ICI3"/>
    <mergeCell ref="ICJ3:ICZ3"/>
    <mergeCell ref="IDA3:IDQ3"/>
    <mergeCell ref="HVV3:HWL3"/>
    <mergeCell ref="HWM3:HXC3"/>
    <mergeCell ref="HXD3:HXT3"/>
    <mergeCell ref="HXU3:HYK3"/>
    <mergeCell ref="HYL3:HZB3"/>
    <mergeCell ref="HZC3:HZS3"/>
    <mergeCell ref="IPL3:IQB3"/>
    <mergeCell ref="IQC3:IQS3"/>
    <mergeCell ref="IQT3:IRJ3"/>
    <mergeCell ref="IRK3:ISA3"/>
    <mergeCell ref="ISB3:ISR3"/>
    <mergeCell ref="ISS3:ITI3"/>
    <mergeCell ref="ILN3:IMD3"/>
    <mergeCell ref="IME3:IMU3"/>
    <mergeCell ref="IMV3:INL3"/>
    <mergeCell ref="INM3:IOC3"/>
    <mergeCell ref="IOD3:IOT3"/>
    <mergeCell ref="IOU3:IPK3"/>
    <mergeCell ref="IHP3:IIF3"/>
    <mergeCell ref="IIG3:IIW3"/>
    <mergeCell ref="IIX3:IJN3"/>
    <mergeCell ref="IJO3:IKE3"/>
    <mergeCell ref="IKF3:IKV3"/>
    <mergeCell ref="IKW3:ILM3"/>
    <mergeCell ref="JBF3:JBV3"/>
    <mergeCell ref="JBW3:JCM3"/>
    <mergeCell ref="JCN3:JDD3"/>
    <mergeCell ref="JDE3:JDU3"/>
    <mergeCell ref="JDV3:JEL3"/>
    <mergeCell ref="JEM3:JFC3"/>
    <mergeCell ref="IXH3:IXX3"/>
    <mergeCell ref="IXY3:IYO3"/>
    <mergeCell ref="IYP3:IZF3"/>
    <mergeCell ref="IZG3:IZW3"/>
    <mergeCell ref="IZX3:JAN3"/>
    <mergeCell ref="JAO3:JBE3"/>
    <mergeCell ref="ITJ3:ITZ3"/>
    <mergeCell ref="IUA3:IUQ3"/>
    <mergeCell ref="IUR3:IVH3"/>
    <mergeCell ref="IVI3:IVY3"/>
    <mergeCell ref="IVZ3:IWP3"/>
    <mergeCell ref="IWQ3:IXG3"/>
    <mergeCell ref="JMZ3:JNP3"/>
    <mergeCell ref="JNQ3:JOG3"/>
    <mergeCell ref="JOH3:JOX3"/>
    <mergeCell ref="JOY3:JPO3"/>
    <mergeCell ref="JPP3:JQF3"/>
    <mergeCell ref="JQG3:JQW3"/>
    <mergeCell ref="JJB3:JJR3"/>
    <mergeCell ref="JJS3:JKI3"/>
    <mergeCell ref="JKJ3:JKZ3"/>
    <mergeCell ref="JLA3:JLQ3"/>
    <mergeCell ref="JLR3:JMH3"/>
    <mergeCell ref="JMI3:JMY3"/>
    <mergeCell ref="JFD3:JFT3"/>
    <mergeCell ref="JFU3:JGK3"/>
    <mergeCell ref="JGL3:JHB3"/>
    <mergeCell ref="JHC3:JHS3"/>
    <mergeCell ref="JHT3:JIJ3"/>
    <mergeCell ref="JIK3:JJA3"/>
    <mergeCell ref="JYT3:JZJ3"/>
    <mergeCell ref="JZK3:KAA3"/>
    <mergeCell ref="KAB3:KAR3"/>
    <mergeCell ref="KAS3:KBI3"/>
    <mergeCell ref="KBJ3:KBZ3"/>
    <mergeCell ref="KCA3:KCQ3"/>
    <mergeCell ref="JUV3:JVL3"/>
    <mergeCell ref="JVM3:JWC3"/>
    <mergeCell ref="JWD3:JWT3"/>
    <mergeCell ref="JWU3:JXK3"/>
    <mergeCell ref="JXL3:JYB3"/>
    <mergeCell ref="JYC3:JYS3"/>
    <mergeCell ref="JQX3:JRN3"/>
    <mergeCell ref="JRO3:JSE3"/>
    <mergeCell ref="JSF3:JSV3"/>
    <mergeCell ref="JSW3:JTM3"/>
    <mergeCell ref="JTN3:JUD3"/>
    <mergeCell ref="JUE3:JUU3"/>
    <mergeCell ref="KKN3:KLD3"/>
    <mergeCell ref="KLE3:KLU3"/>
    <mergeCell ref="KLV3:KML3"/>
    <mergeCell ref="KMM3:KNC3"/>
    <mergeCell ref="KND3:KNT3"/>
    <mergeCell ref="KNU3:KOK3"/>
    <mergeCell ref="KGP3:KHF3"/>
    <mergeCell ref="KHG3:KHW3"/>
    <mergeCell ref="KHX3:KIN3"/>
    <mergeCell ref="KIO3:KJE3"/>
    <mergeCell ref="KJF3:KJV3"/>
    <mergeCell ref="KJW3:KKM3"/>
    <mergeCell ref="KCR3:KDH3"/>
    <mergeCell ref="KDI3:KDY3"/>
    <mergeCell ref="KDZ3:KEP3"/>
    <mergeCell ref="KEQ3:KFG3"/>
    <mergeCell ref="KFH3:KFX3"/>
    <mergeCell ref="KFY3:KGO3"/>
    <mergeCell ref="KWH3:KWX3"/>
    <mergeCell ref="KWY3:KXO3"/>
    <mergeCell ref="KXP3:KYF3"/>
    <mergeCell ref="KYG3:KYW3"/>
    <mergeCell ref="KYX3:KZN3"/>
    <mergeCell ref="KZO3:LAE3"/>
    <mergeCell ref="KSJ3:KSZ3"/>
    <mergeCell ref="KTA3:KTQ3"/>
    <mergeCell ref="KTR3:KUH3"/>
    <mergeCell ref="KUI3:KUY3"/>
    <mergeCell ref="KUZ3:KVP3"/>
    <mergeCell ref="KVQ3:KWG3"/>
    <mergeCell ref="KOL3:KPB3"/>
    <mergeCell ref="KPC3:KPS3"/>
    <mergeCell ref="KPT3:KQJ3"/>
    <mergeCell ref="KQK3:KRA3"/>
    <mergeCell ref="KRB3:KRR3"/>
    <mergeCell ref="KRS3:KSI3"/>
    <mergeCell ref="LIB3:LIR3"/>
    <mergeCell ref="LIS3:LJI3"/>
    <mergeCell ref="LJJ3:LJZ3"/>
    <mergeCell ref="LKA3:LKQ3"/>
    <mergeCell ref="LKR3:LLH3"/>
    <mergeCell ref="LLI3:LLY3"/>
    <mergeCell ref="LED3:LET3"/>
    <mergeCell ref="LEU3:LFK3"/>
    <mergeCell ref="LFL3:LGB3"/>
    <mergeCell ref="LGC3:LGS3"/>
    <mergeCell ref="LGT3:LHJ3"/>
    <mergeCell ref="LHK3:LIA3"/>
    <mergeCell ref="LAF3:LAV3"/>
    <mergeCell ref="LAW3:LBM3"/>
    <mergeCell ref="LBN3:LCD3"/>
    <mergeCell ref="LCE3:LCU3"/>
    <mergeCell ref="LCV3:LDL3"/>
    <mergeCell ref="LDM3:LEC3"/>
    <mergeCell ref="LTV3:LUL3"/>
    <mergeCell ref="LUM3:LVC3"/>
    <mergeCell ref="LVD3:LVT3"/>
    <mergeCell ref="LVU3:LWK3"/>
    <mergeCell ref="LWL3:LXB3"/>
    <mergeCell ref="LXC3:LXS3"/>
    <mergeCell ref="LPX3:LQN3"/>
    <mergeCell ref="LQO3:LRE3"/>
    <mergeCell ref="LRF3:LRV3"/>
    <mergeCell ref="LRW3:LSM3"/>
    <mergeCell ref="LSN3:LTD3"/>
    <mergeCell ref="LTE3:LTU3"/>
    <mergeCell ref="LLZ3:LMP3"/>
    <mergeCell ref="LMQ3:LNG3"/>
    <mergeCell ref="LNH3:LNX3"/>
    <mergeCell ref="LNY3:LOO3"/>
    <mergeCell ref="LOP3:LPF3"/>
    <mergeCell ref="LPG3:LPW3"/>
    <mergeCell ref="MFP3:MGF3"/>
    <mergeCell ref="MGG3:MGW3"/>
    <mergeCell ref="MGX3:MHN3"/>
    <mergeCell ref="MHO3:MIE3"/>
    <mergeCell ref="MIF3:MIV3"/>
    <mergeCell ref="MIW3:MJM3"/>
    <mergeCell ref="MBR3:MCH3"/>
    <mergeCell ref="MCI3:MCY3"/>
    <mergeCell ref="MCZ3:MDP3"/>
    <mergeCell ref="MDQ3:MEG3"/>
    <mergeCell ref="MEH3:MEX3"/>
    <mergeCell ref="MEY3:MFO3"/>
    <mergeCell ref="LXT3:LYJ3"/>
    <mergeCell ref="LYK3:LZA3"/>
    <mergeCell ref="LZB3:LZR3"/>
    <mergeCell ref="LZS3:MAI3"/>
    <mergeCell ref="MAJ3:MAZ3"/>
    <mergeCell ref="MBA3:MBQ3"/>
    <mergeCell ref="MRJ3:MRZ3"/>
    <mergeCell ref="MSA3:MSQ3"/>
    <mergeCell ref="MSR3:MTH3"/>
    <mergeCell ref="MTI3:MTY3"/>
    <mergeCell ref="MTZ3:MUP3"/>
    <mergeCell ref="MUQ3:MVG3"/>
    <mergeCell ref="MNL3:MOB3"/>
    <mergeCell ref="MOC3:MOS3"/>
    <mergeCell ref="MOT3:MPJ3"/>
    <mergeCell ref="MPK3:MQA3"/>
    <mergeCell ref="MQB3:MQR3"/>
    <mergeCell ref="MQS3:MRI3"/>
    <mergeCell ref="MJN3:MKD3"/>
    <mergeCell ref="MKE3:MKU3"/>
    <mergeCell ref="MKV3:MLL3"/>
    <mergeCell ref="MLM3:MMC3"/>
    <mergeCell ref="MMD3:MMT3"/>
    <mergeCell ref="MMU3:MNK3"/>
    <mergeCell ref="NDD3:NDT3"/>
    <mergeCell ref="NDU3:NEK3"/>
    <mergeCell ref="NEL3:NFB3"/>
    <mergeCell ref="NFC3:NFS3"/>
    <mergeCell ref="NFT3:NGJ3"/>
    <mergeCell ref="NGK3:NHA3"/>
    <mergeCell ref="MZF3:MZV3"/>
    <mergeCell ref="MZW3:NAM3"/>
    <mergeCell ref="NAN3:NBD3"/>
    <mergeCell ref="NBE3:NBU3"/>
    <mergeCell ref="NBV3:NCL3"/>
    <mergeCell ref="NCM3:NDC3"/>
    <mergeCell ref="MVH3:MVX3"/>
    <mergeCell ref="MVY3:MWO3"/>
    <mergeCell ref="MWP3:MXF3"/>
    <mergeCell ref="MXG3:MXW3"/>
    <mergeCell ref="MXX3:MYN3"/>
    <mergeCell ref="MYO3:MZE3"/>
    <mergeCell ref="NOX3:NPN3"/>
    <mergeCell ref="NPO3:NQE3"/>
    <mergeCell ref="NQF3:NQV3"/>
    <mergeCell ref="NQW3:NRM3"/>
    <mergeCell ref="NRN3:NSD3"/>
    <mergeCell ref="NSE3:NSU3"/>
    <mergeCell ref="NKZ3:NLP3"/>
    <mergeCell ref="NLQ3:NMG3"/>
    <mergeCell ref="NMH3:NMX3"/>
    <mergeCell ref="NMY3:NNO3"/>
    <mergeCell ref="NNP3:NOF3"/>
    <mergeCell ref="NOG3:NOW3"/>
    <mergeCell ref="NHB3:NHR3"/>
    <mergeCell ref="NHS3:NII3"/>
    <mergeCell ref="NIJ3:NIZ3"/>
    <mergeCell ref="NJA3:NJQ3"/>
    <mergeCell ref="NJR3:NKH3"/>
    <mergeCell ref="NKI3:NKY3"/>
    <mergeCell ref="OAR3:OBH3"/>
    <mergeCell ref="OBI3:OBY3"/>
    <mergeCell ref="OBZ3:OCP3"/>
    <mergeCell ref="OCQ3:ODG3"/>
    <mergeCell ref="ODH3:ODX3"/>
    <mergeCell ref="ODY3:OEO3"/>
    <mergeCell ref="NWT3:NXJ3"/>
    <mergeCell ref="NXK3:NYA3"/>
    <mergeCell ref="NYB3:NYR3"/>
    <mergeCell ref="NYS3:NZI3"/>
    <mergeCell ref="NZJ3:NZZ3"/>
    <mergeCell ref="OAA3:OAQ3"/>
    <mergeCell ref="NSV3:NTL3"/>
    <mergeCell ref="NTM3:NUC3"/>
    <mergeCell ref="NUD3:NUT3"/>
    <mergeCell ref="NUU3:NVK3"/>
    <mergeCell ref="NVL3:NWB3"/>
    <mergeCell ref="NWC3:NWS3"/>
    <mergeCell ref="OML3:ONB3"/>
    <mergeCell ref="ONC3:ONS3"/>
    <mergeCell ref="ONT3:OOJ3"/>
    <mergeCell ref="OOK3:OPA3"/>
    <mergeCell ref="OPB3:OPR3"/>
    <mergeCell ref="OPS3:OQI3"/>
    <mergeCell ref="OIN3:OJD3"/>
    <mergeCell ref="OJE3:OJU3"/>
    <mergeCell ref="OJV3:OKL3"/>
    <mergeCell ref="OKM3:OLC3"/>
    <mergeCell ref="OLD3:OLT3"/>
    <mergeCell ref="OLU3:OMK3"/>
    <mergeCell ref="OEP3:OFF3"/>
    <mergeCell ref="OFG3:OFW3"/>
    <mergeCell ref="OFX3:OGN3"/>
    <mergeCell ref="OGO3:OHE3"/>
    <mergeCell ref="OHF3:OHV3"/>
    <mergeCell ref="OHW3:OIM3"/>
    <mergeCell ref="OYF3:OYV3"/>
    <mergeCell ref="OYW3:OZM3"/>
    <mergeCell ref="OZN3:PAD3"/>
    <mergeCell ref="PAE3:PAU3"/>
    <mergeCell ref="PAV3:PBL3"/>
    <mergeCell ref="PBM3:PCC3"/>
    <mergeCell ref="OUH3:OUX3"/>
    <mergeCell ref="OUY3:OVO3"/>
    <mergeCell ref="OVP3:OWF3"/>
    <mergeCell ref="OWG3:OWW3"/>
    <mergeCell ref="OWX3:OXN3"/>
    <mergeCell ref="OXO3:OYE3"/>
    <mergeCell ref="OQJ3:OQZ3"/>
    <mergeCell ref="ORA3:ORQ3"/>
    <mergeCell ref="ORR3:OSH3"/>
    <mergeCell ref="OSI3:OSY3"/>
    <mergeCell ref="OSZ3:OTP3"/>
    <mergeCell ref="OTQ3:OUG3"/>
    <mergeCell ref="PJZ3:PKP3"/>
    <mergeCell ref="PKQ3:PLG3"/>
    <mergeCell ref="PLH3:PLX3"/>
    <mergeCell ref="PLY3:PMO3"/>
    <mergeCell ref="PMP3:PNF3"/>
    <mergeCell ref="PNG3:PNW3"/>
    <mergeCell ref="PGB3:PGR3"/>
    <mergeCell ref="PGS3:PHI3"/>
    <mergeCell ref="PHJ3:PHZ3"/>
    <mergeCell ref="PIA3:PIQ3"/>
    <mergeCell ref="PIR3:PJH3"/>
    <mergeCell ref="PJI3:PJY3"/>
    <mergeCell ref="PCD3:PCT3"/>
    <mergeCell ref="PCU3:PDK3"/>
    <mergeCell ref="PDL3:PEB3"/>
    <mergeCell ref="PEC3:PES3"/>
    <mergeCell ref="PET3:PFJ3"/>
    <mergeCell ref="PFK3:PGA3"/>
    <mergeCell ref="PVT3:PWJ3"/>
    <mergeCell ref="PWK3:PXA3"/>
    <mergeCell ref="PXB3:PXR3"/>
    <mergeCell ref="PXS3:PYI3"/>
    <mergeCell ref="PYJ3:PYZ3"/>
    <mergeCell ref="PZA3:PZQ3"/>
    <mergeCell ref="PRV3:PSL3"/>
    <mergeCell ref="PSM3:PTC3"/>
    <mergeCell ref="PTD3:PTT3"/>
    <mergeCell ref="PTU3:PUK3"/>
    <mergeCell ref="PUL3:PVB3"/>
    <mergeCell ref="PVC3:PVS3"/>
    <mergeCell ref="PNX3:PON3"/>
    <mergeCell ref="POO3:PPE3"/>
    <mergeCell ref="PPF3:PPV3"/>
    <mergeCell ref="PPW3:PQM3"/>
    <mergeCell ref="PQN3:PRD3"/>
    <mergeCell ref="PRE3:PRU3"/>
    <mergeCell ref="QHN3:QID3"/>
    <mergeCell ref="QIE3:QIU3"/>
    <mergeCell ref="QIV3:QJL3"/>
    <mergeCell ref="QJM3:QKC3"/>
    <mergeCell ref="QKD3:QKT3"/>
    <mergeCell ref="QKU3:QLK3"/>
    <mergeCell ref="QDP3:QEF3"/>
    <mergeCell ref="QEG3:QEW3"/>
    <mergeCell ref="QEX3:QFN3"/>
    <mergeCell ref="QFO3:QGE3"/>
    <mergeCell ref="QGF3:QGV3"/>
    <mergeCell ref="QGW3:QHM3"/>
    <mergeCell ref="PZR3:QAH3"/>
    <mergeCell ref="QAI3:QAY3"/>
    <mergeCell ref="QAZ3:QBP3"/>
    <mergeCell ref="QBQ3:QCG3"/>
    <mergeCell ref="QCH3:QCX3"/>
    <mergeCell ref="QCY3:QDO3"/>
    <mergeCell ref="QTH3:QTX3"/>
    <mergeCell ref="QTY3:QUO3"/>
    <mergeCell ref="QUP3:QVF3"/>
    <mergeCell ref="QVG3:QVW3"/>
    <mergeCell ref="QVX3:QWN3"/>
    <mergeCell ref="QWO3:QXE3"/>
    <mergeCell ref="QPJ3:QPZ3"/>
    <mergeCell ref="QQA3:QQQ3"/>
    <mergeCell ref="QQR3:QRH3"/>
    <mergeCell ref="QRI3:QRY3"/>
    <mergeCell ref="QRZ3:QSP3"/>
    <mergeCell ref="QSQ3:QTG3"/>
    <mergeCell ref="QLL3:QMB3"/>
    <mergeCell ref="QMC3:QMS3"/>
    <mergeCell ref="QMT3:QNJ3"/>
    <mergeCell ref="QNK3:QOA3"/>
    <mergeCell ref="QOB3:QOR3"/>
    <mergeCell ref="QOS3:QPI3"/>
    <mergeCell ref="RFB3:RFR3"/>
    <mergeCell ref="RFS3:RGI3"/>
    <mergeCell ref="RGJ3:RGZ3"/>
    <mergeCell ref="RHA3:RHQ3"/>
    <mergeCell ref="RHR3:RIH3"/>
    <mergeCell ref="RII3:RIY3"/>
    <mergeCell ref="RBD3:RBT3"/>
    <mergeCell ref="RBU3:RCK3"/>
    <mergeCell ref="RCL3:RDB3"/>
    <mergeCell ref="RDC3:RDS3"/>
    <mergeCell ref="RDT3:REJ3"/>
    <mergeCell ref="REK3:RFA3"/>
    <mergeCell ref="QXF3:QXV3"/>
    <mergeCell ref="QXW3:QYM3"/>
    <mergeCell ref="QYN3:QZD3"/>
    <mergeCell ref="QZE3:QZU3"/>
    <mergeCell ref="QZV3:RAL3"/>
    <mergeCell ref="RAM3:RBC3"/>
    <mergeCell ref="RQV3:RRL3"/>
    <mergeCell ref="RRM3:RSC3"/>
    <mergeCell ref="RSD3:RST3"/>
    <mergeCell ref="RSU3:RTK3"/>
    <mergeCell ref="RTL3:RUB3"/>
    <mergeCell ref="RUC3:RUS3"/>
    <mergeCell ref="RMX3:RNN3"/>
    <mergeCell ref="RNO3:ROE3"/>
    <mergeCell ref="ROF3:ROV3"/>
    <mergeCell ref="ROW3:RPM3"/>
    <mergeCell ref="RPN3:RQD3"/>
    <mergeCell ref="RQE3:RQU3"/>
    <mergeCell ref="RIZ3:RJP3"/>
    <mergeCell ref="RJQ3:RKG3"/>
    <mergeCell ref="RKH3:RKX3"/>
    <mergeCell ref="RKY3:RLO3"/>
    <mergeCell ref="RLP3:RMF3"/>
    <mergeCell ref="RMG3:RMW3"/>
    <mergeCell ref="SCP3:SDF3"/>
    <mergeCell ref="SDG3:SDW3"/>
    <mergeCell ref="SDX3:SEN3"/>
    <mergeCell ref="SEO3:SFE3"/>
    <mergeCell ref="SFF3:SFV3"/>
    <mergeCell ref="SFW3:SGM3"/>
    <mergeCell ref="RYR3:RZH3"/>
    <mergeCell ref="RZI3:RZY3"/>
    <mergeCell ref="RZZ3:SAP3"/>
    <mergeCell ref="SAQ3:SBG3"/>
    <mergeCell ref="SBH3:SBX3"/>
    <mergeCell ref="SBY3:SCO3"/>
    <mergeCell ref="RUT3:RVJ3"/>
    <mergeCell ref="RVK3:RWA3"/>
    <mergeCell ref="RWB3:RWR3"/>
    <mergeCell ref="RWS3:RXI3"/>
    <mergeCell ref="RXJ3:RXZ3"/>
    <mergeCell ref="RYA3:RYQ3"/>
    <mergeCell ref="SOJ3:SOZ3"/>
    <mergeCell ref="SPA3:SPQ3"/>
    <mergeCell ref="SPR3:SQH3"/>
    <mergeCell ref="SQI3:SQY3"/>
    <mergeCell ref="SQZ3:SRP3"/>
    <mergeCell ref="SRQ3:SSG3"/>
    <mergeCell ref="SKL3:SLB3"/>
    <mergeCell ref="SLC3:SLS3"/>
    <mergeCell ref="SLT3:SMJ3"/>
    <mergeCell ref="SMK3:SNA3"/>
    <mergeCell ref="SNB3:SNR3"/>
    <mergeCell ref="SNS3:SOI3"/>
    <mergeCell ref="SGN3:SHD3"/>
    <mergeCell ref="SHE3:SHU3"/>
    <mergeCell ref="SHV3:SIL3"/>
    <mergeCell ref="SIM3:SJC3"/>
    <mergeCell ref="SJD3:SJT3"/>
    <mergeCell ref="SJU3:SKK3"/>
    <mergeCell ref="TAD3:TAT3"/>
    <mergeCell ref="TAU3:TBK3"/>
    <mergeCell ref="TBL3:TCB3"/>
    <mergeCell ref="TCC3:TCS3"/>
    <mergeCell ref="TCT3:TDJ3"/>
    <mergeCell ref="TDK3:TEA3"/>
    <mergeCell ref="SWF3:SWV3"/>
    <mergeCell ref="SWW3:SXM3"/>
    <mergeCell ref="SXN3:SYD3"/>
    <mergeCell ref="SYE3:SYU3"/>
    <mergeCell ref="SYV3:SZL3"/>
    <mergeCell ref="SZM3:TAC3"/>
    <mergeCell ref="SSH3:SSX3"/>
    <mergeCell ref="SSY3:STO3"/>
    <mergeCell ref="STP3:SUF3"/>
    <mergeCell ref="SUG3:SUW3"/>
    <mergeCell ref="SUX3:SVN3"/>
    <mergeCell ref="SVO3:SWE3"/>
    <mergeCell ref="TLX3:TMN3"/>
    <mergeCell ref="TMO3:TNE3"/>
    <mergeCell ref="TNF3:TNV3"/>
    <mergeCell ref="TNW3:TOM3"/>
    <mergeCell ref="TON3:TPD3"/>
    <mergeCell ref="TPE3:TPU3"/>
    <mergeCell ref="THZ3:TIP3"/>
    <mergeCell ref="TIQ3:TJG3"/>
    <mergeCell ref="TJH3:TJX3"/>
    <mergeCell ref="TJY3:TKO3"/>
    <mergeCell ref="TKP3:TLF3"/>
    <mergeCell ref="TLG3:TLW3"/>
    <mergeCell ref="TEB3:TER3"/>
    <mergeCell ref="TES3:TFI3"/>
    <mergeCell ref="TFJ3:TFZ3"/>
    <mergeCell ref="TGA3:TGQ3"/>
    <mergeCell ref="TGR3:THH3"/>
    <mergeCell ref="THI3:THY3"/>
    <mergeCell ref="TXR3:TYH3"/>
    <mergeCell ref="TYI3:TYY3"/>
    <mergeCell ref="TYZ3:TZP3"/>
    <mergeCell ref="TZQ3:UAG3"/>
    <mergeCell ref="UAH3:UAX3"/>
    <mergeCell ref="UAY3:UBO3"/>
    <mergeCell ref="TTT3:TUJ3"/>
    <mergeCell ref="TUK3:TVA3"/>
    <mergeCell ref="TVB3:TVR3"/>
    <mergeCell ref="TVS3:TWI3"/>
    <mergeCell ref="TWJ3:TWZ3"/>
    <mergeCell ref="TXA3:TXQ3"/>
    <mergeCell ref="TPV3:TQL3"/>
    <mergeCell ref="TQM3:TRC3"/>
    <mergeCell ref="TRD3:TRT3"/>
    <mergeCell ref="TRU3:TSK3"/>
    <mergeCell ref="TSL3:TTB3"/>
    <mergeCell ref="TTC3:TTS3"/>
    <mergeCell ref="UJL3:UKB3"/>
    <mergeCell ref="UKC3:UKS3"/>
    <mergeCell ref="UKT3:ULJ3"/>
    <mergeCell ref="ULK3:UMA3"/>
    <mergeCell ref="UMB3:UMR3"/>
    <mergeCell ref="UMS3:UNI3"/>
    <mergeCell ref="UFN3:UGD3"/>
    <mergeCell ref="UGE3:UGU3"/>
    <mergeCell ref="UGV3:UHL3"/>
    <mergeCell ref="UHM3:UIC3"/>
    <mergeCell ref="UID3:UIT3"/>
    <mergeCell ref="UIU3:UJK3"/>
    <mergeCell ref="UBP3:UCF3"/>
    <mergeCell ref="UCG3:UCW3"/>
    <mergeCell ref="UCX3:UDN3"/>
    <mergeCell ref="UDO3:UEE3"/>
    <mergeCell ref="UEF3:UEV3"/>
    <mergeCell ref="UEW3:UFM3"/>
    <mergeCell ref="UVF3:UVV3"/>
    <mergeCell ref="UVW3:UWM3"/>
    <mergeCell ref="UWN3:UXD3"/>
    <mergeCell ref="UXE3:UXU3"/>
    <mergeCell ref="UXV3:UYL3"/>
    <mergeCell ref="UYM3:UZC3"/>
    <mergeCell ref="URH3:URX3"/>
    <mergeCell ref="URY3:USO3"/>
    <mergeCell ref="USP3:UTF3"/>
    <mergeCell ref="UTG3:UTW3"/>
    <mergeCell ref="UTX3:UUN3"/>
    <mergeCell ref="UUO3:UVE3"/>
    <mergeCell ref="UNJ3:UNZ3"/>
    <mergeCell ref="UOA3:UOQ3"/>
    <mergeCell ref="UOR3:UPH3"/>
    <mergeCell ref="UPI3:UPY3"/>
    <mergeCell ref="UPZ3:UQP3"/>
    <mergeCell ref="UQQ3:URG3"/>
    <mergeCell ref="VGZ3:VHP3"/>
    <mergeCell ref="VHQ3:VIG3"/>
    <mergeCell ref="VIH3:VIX3"/>
    <mergeCell ref="VIY3:VJO3"/>
    <mergeCell ref="VJP3:VKF3"/>
    <mergeCell ref="VKG3:VKW3"/>
    <mergeCell ref="VDB3:VDR3"/>
    <mergeCell ref="VDS3:VEI3"/>
    <mergeCell ref="VEJ3:VEZ3"/>
    <mergeCell ref="VFA3:VFQ3"/>
    <mergeCell ref="VFR3:VGH3"/>
    <mergeCell ref="VGI3:VGY3"/>
    <mergeCell ref="UZD3:UZT3"/>
    <mergeCell ref="UZU3:VAK3"/>
    <mergeCell ref="VAL3:VBB3"/>
    <mergeCell ref="VBC3:VBS3"/>
    <mergeCell ref="VBT3:VCJ3"/>
    <mergeCell ref="VCK3:VDA3"/>
    <mergeCell ref="VST3:VTJ3"/>
    <mergeCell ref="VTK3:VUA3"/>
    <mergeCell ref="VUB3:VUR3"/>
    <mergeCell ref="VUS3:VVI3"/>
    <mergeCell ref="VVJ3:VVZ3"/>
    <mergeCell ref="VWA3:VWQ3"/>
    <mergeCell ref="VOV3:VPL3"/>
    <mergeCell ref="VPM3:VQC3"/>
    <mergeCell ref="VQD3:VQT3"/>
    <mergeCell ref="VQU3:VRK3"/>
    <mergeCell ref="VRL3:VSB3"/>
    <mergeCell ref="VSC3:VSS3"/>
    <mergeCell ref="VKX3:VLN3"/>
    <mergeCell ref="VLO3:VME3"/>
    <mergeCell ref="VMF3:VMV3"/>
    <mergeCell ref="VMW3:VNM3"/>
    <mergeCell ref="VNN3:VOD3"/>
    <mergeCell ref="VOE3:VOU3"/>
    <mergeCell ref="WEN3:WFD3"/>
    <mergeCell ref="WFE3:WFU3"/>
    <mergeCell ref="WFV3:WGL3"/>
    <mergeCell ref="WGM3:WHC3"/>
    <mergeCell ref="WHD3:WHT3"/>
    <mergeCell ref="WHU3:WIK3"/>
    <mergeCell ref="WAP3:WBF3"/>
    <mergeCell ref="WBG3:WBW3"/>
    <mergeCell ref="WBX3:WCN3"/>
    <mergeCell ref="WCO3:WDE3"/>
    <mergeCell ref="WDF3:WDV3"/>
    <mergeCell ref="WDW3:WEM3"/>
    <mergeCell ref="VWR3:VXH3"/>
    <mergeCell ref="VXI3:VXY3"/>
    <mergeCell ref="VXZ3:VYP3"/>
    <mergeCell ref="VYQ3:VZG3"/>
    <mergeCell ref="VZH3:VZX3"/>
    <mergeCell ref="VZY3:WAO3"/>
    <mergeCell ref="WQH3:WQX3"/>
    <mergeCell ref="WQY3:WRO3"/>
    <mergeCell ref="WRP3:WSF3"/>
    <mergeCell ref="WSG3:WSW3"/>
    <mergeCell ref="WSX3:WTN3"/>
    <mergeCell ref="WTO3:WUE3"/>
    <mergeCell ref="WMJ3:WMZ3"/>
    <mergeCell ref="WNA3:WNQ3"/>
    <mergeCell ref="WNR3:WOH3"/>
    <mergeCell ref="WOI3:WOY3"/>
    <mergeCell ref="WOZ3:WPP3"/>
    <mergeCell ref="WPQ3:WQG3"/>
    <mergeCell ref="WIL3:WJB3"/>
    <mergeCell ref="WJC3:WJS3"/>
    <mergeCell ref="WJT3:WKJ3"/>
    <mergeCell ref="WKK3:WLA3"/>
    <mergeCell ref="WLB3:WLR3"/>
    <mergeCell ref="WLS3:WMI3"/>
    <mergeCell ref="XCB3:XCR3"/>
    <mergeCell ref="XCS3:XDI3"/>
    <mergeCell ref="XDJ3:XDZ3"/>
    <mergeCell ref="XEA3:XEQ3"/>
    <mergeCell ref="XER3:XFD3"/>
    <mergeCell ref="WYD3:WYT3"/>
    <mergeCell ref="WYU3:WZK3"/>
    <mergeCell ref="WZL3:XAB3"/>
    <mergeCell ref="XAC3:XAS3"/>
    <mergeCell ref="XAT3:XBJ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8"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4"/>
  <sheetViews>
    <sheetView view="pageBreakPreview" zoomScaleNormal="100" zoomScaleSheetLayoutView="100" workbookViewId="0">
      <pane ySplit="4" topLeftCell="A5" activePane="bottomLeft" state="frozen"/>
      <selection sqref="A1:K1"/>
      <selection pane="bottomLeft" activeCell="A2" sqref="A2:Z2"/>
    </sheetView>
  </sheetViews>
  <sheetFormatPr defaultRowHeight="15"/>
  <cols>
    <col min="1" max="2" width="26.28515625" style="844" customWidth="1"/>
    <col min="3" max="3" width="19.85546875" style="103" customWidth="1"/>
    <col min="4" max="4" width="12.140625" style="103" bestFit="1" customWidth="1"/>
    <col min="5" max="5" width="17.42578125" style="103" customWidth="1"/>
    <col min="6" max="6" width="12.140625" style="103" bestFit="1" customWidth="1"/>
    <col min="7" max="7" width="14.140625" style="103" bestFit="1" customWidth="1"/>
    <col min="8" max="8" width="12.140625" style="103" bestFit="1" customWidth="1"/>
    <col min="9" max="14" width="12.140625" style="103" customWidth="1"/>
    <col min="15" max="15" width="14.7109375" style="103" bestFit="1" customWidth="1"/>
    <col min="16" max="16" width="12.140625" style="103" bestFit="1" customWidth="1"/>
    <col min="17" max="17" width="10" style="103" customWidth="1"/>
    <col min="18" max="18" width="12.140625" style="103" bestFit="1" customWidth="1"/>
    <col min="19" max="20" width="12.140625" style="103" customWidth="1"/>
    <col min="21" max="21" width="14.7109375" style="747" bestFit="1" customWidth="1"/>
    <col min="22" max="22" width="12.140625" style="103" bestFit="1" customWidth="1"/>
    <col min="23" max="24" width="12.140625" style="103" customWidth="1"/>
    <col min="25" max="25" width="8.28515625" style="747" bestFit="1" customWidth="1"/>
    <col min="26" max="26" width="12.140625" style="747" bestFit="1" customWidth="1"/>
  </cols>
  <sheetData>
    <row r="1" spans="1:26">
      <c r="A1" s="3584" t="s">
        <v>1570</v>
      </c>
      <c r="B1" s="3585"/>
      <c r="C1" s="3585"/>
      <c r="D1" s="3585"/>
      <c r="E1" s="3585"/>
      <c r="F1" s="3585"/>
      <c r="G1" s="3585"/>
      <c r="H1" s="3585"/>
      <c r="I1" s="3585"/>
      <c r="J1" s="3585"/>
      <c r="K1" s="3585"/>
      <c r="L1" s="3585"/>
      <c r="M1" s="3585"/>
      <c r="N1" s="3585"/>
      <c r="O1" s="3585"/>
      <c r="P1" s="3585"/>
      <c r="Q1" s="3585"/>
      <c r="R1" s="3585"/>
      <c r="S1" s="3585"/>
      <c r="T1" s="3585"/>
      <c r="U1" s="3585"/>
      <c r="V1" s="3585"/>
      <c r="W1" s="3585"/>
      <c r="X1" s="3585"/>
      <c r="Y1" s="3585"/>
      <c r="Z1" s="3585"/>
    </row>
    <row r="2" spans="1:26">
      <c r="A2" s="3582" t="s">
        <v>368</v>
      </c>
      <c r="B2" s="3553"/>
      <c r="C2" s="3553"/>
      <c r="D2" s="3553"/>
      <c r="E2" s="3553"/>
      <c r="F2" s="3553"/>
      <c r="G2" s="3553"/>
      <c r="H2" s="3553"/>
      <c r="I2" s="3553"/>
      <c r="J2" s="3553"/>
      <c r="K2" s="3553"/>
      <c r="L2" s="3553"/>
      <c r="M2" s="3553"/>
      <c r="N2" s="3553"/>
      <c r="O2" s="3553"/>
      <c r="P2" s="3553"/>
      <c r="Q2" s="3553"/>
      <c r="R2" s="3553"/>
      <c r="S2" s="3553"/>
      <c r="T2" s="3553"/>
      <c r="U2" s="3553"/>
      <c r="V2" s="3553"/>
      <c r="W2" s="3553"/>
      <c r="X2" s="3553"/>
      <c r="Y2" s="3553"/>
      <c r="Z2" s="3553"/>
    </row>
    <row r="3" spans="1:26" ht="15.75" thickBot="1">
      <c r="A3" s="3586" t="s">
        <v>749</v>
      </c>
      <c r="B3" s="3583"/>
      <c r="C3" s="3583"/>
      <c r="D3" s="3583"/>
      <c r="E3" s="3583"/>
      <c r="F3" s="3583"/>
      <c r="G3" s="3583"/>
      <c r="H3" s="3583"/>
      <c r="I3" s="3583"/>
      <c r="J3" s="3583"/>
      <c r="K3" s="3583"/>
      <c r="L3" s="3583"/>
      <c r="M3" s="3583"/>
      <c r="N3" s="3583"/>
      <c r="O3" s="3583"/>
      <c r="P3" s="3583"/>
      <c r="Q3" s="3583"/>
      <c r="R3" s="3583"/>
      <c r="S3" s="3583"/>
      <c r="T3" s="3583"/>
      <c r="U3" s="3583"/>
      <c r="V3" s="3583"/>
      <c r="W3" s="3583"/>
      <c r="X3" s="3583"/>
      <c r="Y3" s="3583"/>
      <c r="Z3" s="3583"/>
    </row>
    <row r="4" spans="1:26" ht="15.75" thickBot="1">
      <c r="A4" s="817" t="s">
        <v>766</v>
      </c>
      <c r="B4" s="818" t="s">
        <v>767</v>
      </c>
      <c r="C4" s="819" t="s">
        <v>947</v>
      </c>
      <c r="D4" s="820" t="s">
        <v>768</v>
      </c>
      <c r="E4" s="819" t="s">
        <v>717</v>
      </c>
      <c r="F4" s="820" t="s">
        <v>768</v>
      </c>
      <c r="G4" s="819" t="s">
        <v>718</v>
      </c>
      <c r="H4" s="820" t="s">
        <v>768</v>
      </c>
      <c r="I4" s="819" t="s">
        <v>719</v>
      </c>
      <c r="J4" s="820" t="s">
        <v>768</v>
      </c>
      <c r="K4" s="819" t="s">
        <v>720</v>
      </c>
      <c r="L4" s="820" t="s">
        <v>768</v>
      </c>
      <c r="M4" s="819" t="s">
        <v>721</v>
      </c>
      <c r="N4" s="820" t="s">
        <v>768</v>
      </c>
      <c r="O4" s="819" t="s">
        <v>948</v>
      </c>
      <c r="P4" s="820" t="s">
        <v>768</v>
      </c>
      <c r="Q4" s="819" t="s">
        <v>949</v>
      </c>
      <c r="R4" s="820" t="s">
        <v>768</v>
      </c>
      <c r="S4" s="821" t="s">
        <v>724</v>
      </c>
      <c r="T4" s="820" t="s">
        <v>768</v>
      </c>
      <c r="U4" s="819" t="s">
        <v>563</v>
      </c>
      <c r="V4" s="820" t="s">
        <v>768</v>
      </c>
      <c r="W4" s="819" t="s">
        <v>725</v>
      </c>
      <c r="X4" s="820" t="s">
        <v>768</v>
      </c>
      <c r="Y4" s="819" t="s">
        <v>521</v>
      </c>
      <c r="Z4" s="820" t="s">
        <v>768</v>
      </c>
    </row>
    <row r="5" spans="1:26">
      <c r="A5" s="823" t="s">
        <v>771</v>
      </c>
      <c r="B5" s="824" t="s">
        <v>772</v>
      </c>
      <c r="C5" s="825">
        <v>12.784799136649211</v>
      </c>
      <c r="D5" s="826" t="s">
        <v>773</v>
      </c>
      <c r="E5" s="825">
        <v>16.640903406695919</v>
      </c>
      <c r="F5" s="826" t="s">
        <v>773</v>
      </c>
      <c r="G5" s="825">
        <v>16.796297684995078</v>
      </c>
      <c r="H5" s="826" t="s">
        <v>773</v>
      </c>
      <c r="I5" s="827" t="s">
        <v>773</v>
      </c>
      <c r="J5" s="826" t="s">
        <v>773</v>
      </c>
      <c r="K5" s="827" t="s">
        <v>773</v>
      </c>
      <c r="L5" s="826" t="s">
        <v>773</v>
      </c>
      <c r="M5" s="827" t="s">
        <v>773</v>
      </c>
      <c r="N5" s="826" t="s">
        <v>773</v>
      </c>
      <c r="O5" s="825">
        <v>17.27605282549618</v>
      </c>
      <c r="P5" s="826" t="s">
        <v>773</v>
      </c>
      <c r="Q5" s="825">
        <v>8.5975435697208837</v>
      </c>
      <c r="R5" s="826" t="s">
        <v>773</v>
      </c>
      <c r="S5" s="825">
        <v>15.124028711116345</v>
      </c>
      <c r="T5" s="826" t="s">
        <v>773</v>
      </c>
      <c r="U5" s="825">
        <v>17.261735437921153</v>
      </c>
      <c r="V5" s="826" t="s">
        <v>773</v>
      </c>
      <c r="W5" s="825" t="s">
        <v>773</v>
      </c>
      <c r="X5" s="826" t="s">
        <v>773</v>
      </c>
      <c r="Y5" s="825">
        <v>14.77558300535857</v>
      </c>
      <c r="Z5" s="826" t="s">
        <v>773</v>
      </c>
    </row>
    <row r="6" spans="1:26">
      <c r="A6" s="823" t="s">
        <v>774</v>
      </c>
      <c r="B6" s="828" t="s">
        <v>775</v>
      </c>
      <c r="C6" s="825">
        <v>12.896701566177594</v>
      </c>
      <c r="D6" s="826" t="s">
        <v>773</v>
      </c>
      <c r="E6" s="825">
        <v>16.561697848317767</v>
      </c>
      <c r="F6" s="826" t="s">
        <v>773</v>
      </c>
      <c r="G6" s="825">
        <v>16.831248164390441</v>
      </c>
      <c r="H6" s="826" t="s">
        <v>773</v>
      </c>
      <c r="I6" s="827" t="s">
        <v>773</v>
      </c>
      <c r="J6" s="826" t="s">
        <v>773</v>
      </c>
      <c r="K6" s="827" t="s">
        <v>773</v>
      </c>
      <c r="L6" s="826" t="s">
        <v>773</v>
      </c>
      <c r="M6" s="827" t="s">
        <v>773</v>
      </c>
      <c r="N6" s="826" t="s">
        <v>773</v>
      </c>
      <c r="O6" s="825">
        <v>17.285465403667676</v>
      </c>
      <c r="P6" s="826" t="s">
        <v>773</v>
      </c>
      <c r="Q6" s="825">
        <v>8.656514804048772</v>
      </c>
      <c r="R6" s="826" t="s">
        <v>773</v>
      </c>
      <c r="S6" s="825">
        <v>15.124028711116345</v>
      </c>
      <c r="T6" s="826" t="s">
        <v>773</v>
      </c>
      <c r="U6" s="825">
        <v>17.474615312685899</v>
      </c>
      <c r="V6" s="826" t="s">
        <v>773</v>
      </c>
      <c r="W6" s="825" t="s">
        <v>773</v>
      </c>
      <c r="X6" s="826" t="s">
        <v>773</v>
      </c>
      <c r="Y6" s="825">
        <v>14.83536375969576</v>
      </c>
      <c r="Z6" s="826" t="s">
        <v>773</v>
      </c>
    </row>
    <row r="7" spans="1:26">
      <c r="A7" s="823" t="s">
        <v>776</v>
      </c>
      <c r="B7" s="828" t="s">
        <v>777</v>
      </c>
      <c r="C7" s="825">
        <v>12.957056282646873</v>
      </c>
      <c r="D7" s="826" t="s">
        <v>773</v>
      </c>
      <c r="E7" s="825">
        <v>16.594777007993333</v>
      </c>
      <c r="F7" s="826" t="s">
        <v>773</v>
      </c>
      <c r="G7" s="825">
        <v>16.935535407317055</v>
      </c>
      <c r="H7" s="826" t="s">
        <v>773</v>
      </c>
      <c r="I7" s="827" t="s">
        <v>773</v>
      </c>
      <c r="J7" s="826" t="s">
        <v>773</v>
      </c>
      <c r="K7" s="827" t="s">
        <v>773</v>
      </c>
      <c r="L7" s="826" t="s">
        <v>773</v>
      </c>
      <c r="M7" s="827" t="s">
        <v>773</v>
      </c>
      <c r="N7" s="826" t="s">
        <v>773</v>
      </c>
      <c r="O7" s="825">
        <v>17.340577726377131</v>
      </c>
      <c r="P7" s="826" t="s">
        <v>773</v>
      </c>
      <c r="Q7" s="825">
        <v>8.6686256280517284</v>
      </c>
      <c r="R7" s="826" t="s">
        <v>773</v>
      </c>
      <c r="S7" s="825">
        <v>15.124028711116345</v>
      </c>
      <c r="T7" s="826" t="s">
        <v>773</v>
      </c>
      <c r="U7" s="825">
        <v>17.532555078793507</v>
      </c>
      <c r="V7" s="826" t="s">
        <v>773</v>
      </c>
      <c r="W7" s="825" t="s">
        <v>773</v>
      </c>
      <c r="X7" s="826" t="s">
        <v>773</v>
      </c>
      <c r="Y7" s="825">
        <v>14.892683281312106</v>
      </c>
      <c r="Z7" s="826" t="s">
        <v>773</v>
      </c>
    </row>
    <row r="8" spans="1:26" ht="15.75" thickBot="1">
      <c r="A8" s="823" t="s">
        <v>778</v>
      </c>
      <c r="B8" s="829" t="s">
        <v>779</v>
      </c>
      <c r="C8" s="825">
        <v>12.807339583231608</v>
      </c>
      <c r="D8" s="826" t="s">
        <v>773</v>
      </c>
      <c r="E8" s="825">
        <v>16.625458376836622</v>
      </c>
      <c r="F8" s="826" t="s">
        <v>773</v>
      </c>
      <c r="G8" s="825">
        <v>16.956064915024648</v>
      </c>
      <c r="H8" s="826" t="s">
        <v>773</v>
      </c>
      <c r="I8" s="827" t="s">
        <v>773</v>
      </c>
      <c r="J8" s="826" t="s">
        <v>773</v>
      </c>
      <c r="K8" s="827" t="s">
        <v>773</v>
      </c>
      <c r="L8" s="826" t="s">
        <v>773</v>
      </c>
      <c r="M8" s="827" t="s">
        <v>773</v>
      </c>
      <c r="N8" s="826" t="s">
        <v>773</v>
      </c>
      <c r="O8" s="825">
        <v>17.349965207862514</v>
      </c>
      <c r="P8" s="826" t="s">
        <v>773</v>
      </c>
      <c r="Q8" s="825">
        <v>8.6703978793877123</v>
      </c>
      <c r="R8" s="826" t="s">
        <v>773</v>
      </c>
      <c r="S8" s="825">
        <v>15.124028711116345</v>
      </c>
      <c r="T8" s="826" t="s">
        <v>773</v>
      </c>
      <c r="U8" s="825">
        <v>17.682565250643943</v>
      </c>
      <c r="V8" s="826" t="s">
        <v>773</v>
      </c>
      <c r="W8" s="825" t="s">
        <v>773</v>
      </c>
      <c r="X8" s="826" t="s">
        <v>773</v>
      </c>
      <c r="Y8" s="825">
        <v>14.823975944536475</v>
      </c>
      <c r="Z8" s="826" t="s">
        <v>773</v>
      </c>
    </row>
    <row r="9" spans="1:26">
      <c r="A9" s="830" t="s">
        <v>780</v>
      </c>
      <c r="B9" s="824" t="s">
        <v>781</v>
      </c>
      <c r="C9" s="831">
        <v>13.320900077385645</v>
      </c>
      <c r="D9" s="832">
        <v>4.1932683885477253</v>
      </c>
      <c r="E9" s="831">
        <v>16.898079771741049</v>
      </c>
      <c r="F9" s="832">
        <v>1.5454471356503856</v>
      </c>
      <c r="G9" s="831">
        <v>16.842391375451143</v>
      </c>
      <c r="H9" s="832">
        <v>0.27442768234122433</v>
      </c>
      <c r="I9" s="831" t="s">
        <v>773</v>
      </c>
      <c r="J9" s="833" t="s">
        <v>773</v>
      </c>
      <c r="K9" s="831" t="s">
        <v>773</v>
      </c>
      <c r="L9" s="833" t="s">
        <v>773</v>
      </c>
      <c r="M9" s="831" t="s">
        <v>773</v>
      </c>
      <c r="N9" s="833" t="s">
        <v>773</v>
      </c>
      <c r="O9" s="831">
        <v>17.27605282549618</v>
      </c>
      <c r="P9" s="832">
        <v>0</v>
      </c>
      <c r="Q9" s="831">
        <v>8.7810669161125467</v>
      </c>
      <c r="R9" s="832">
        <v>2.1346021093513459</v>
      </c>
      <c r="S9" s="831">
        <v>15.124028711116345</v>
      </c>
      <c r="T9" s="833">
        <v>0</v>
      </c>
      <c r="U9" s="831">
        <v>17.261735437921153</v>
      </c>
      <c r="V9" s="832">
        <v>0</v>
      </c>
      <c r="W9" s="831" t="s">
        <v>773</v>
      </c>
      <c r="X9" s="832" t="s">
        <v>773</v>
      </c>
      <c r="Y9" s="831">
        <v>15.101240351441684</v>
      </c>
      <c r="Z9" s="832">
        <v>2.2040236650222851</v>
      </c>
    </row>
    <row r="10" spans="1:26">
      <c r="A10" s="823" t="s">
        <v>782</v>
      </c>
      <c r="B10" s="828" t="s">
        <v>783</v>
      </c>
      <c r="C10" s="825">
        <v>13.83502621924505</v>
      </c>
      <c r="D10" s="834">
        <v>7.2756948608338039</v>
      </c>
      <c r="E10" s="825">
        <v>17.20498763882653</v>
      </c>
      <c r="F10" s="834">
        <v>3.8842019483775627</v>
      </c>
      <c r="G10" s="825">
        <v>16.87416256426312</v>
      </c>
      <c r="H10" s="834">
        <v>0.25496861227126244</v>
      </c>
      <c r="I10" s="825" t="s">
        <v>773</v>
      </c>
      <c r="J10" s="747" t="s">
        <v>773</v>
      </c>
      <c r="K10" s="825" t="s">
        <v>773</v>
      </c>
      <c r="L10" s="747" t="s">
        <v>773</v>
      </c>
      <c r="M10" s="825" t="s">
        <v>773</v>
      </c>
      <c r="N10" s="747" t="s">
        <v>773</v>
      </c>
      <c r="O10" s="825">
        <v>17.285465403667676</v>
      </c>
      <c r="P10" s="834">
        <v>0</v>
      </c>
      <c r="Q10" s="825">
        <v>9.5203945818867535</v>
      </c>
      <c r="R10" s="834">
        <v>9.9795333040259209</v>
      </c>
      <c r="S10" s="825">
        <v>15.124028711116345</v>
      </c>
      <c r="T10" s="747">
        <v>0</v>
      </c>
      <c r="U10" s="825">
        <v>17.474615312685899</v>
      </c>
      <c r="V10" s="834">
        <v>0</v>
      </c>
      <c r="W10" s="825" t="s">
        <v>773</v>
      </c>
      <c r="X10" s="834" t="s">
        <v>773</v>
      </c>
      <c r="Y10" s="825">
        <v>15.47182865569393</v>
      </c>
      <c r="Z10" s="834">
        <v>4.2901873274405133</v>
      </c>
    </row>
    <row r="11" spans="1:26">
      <c r="A11" s="823" t="s">
        <v>784</v>
      </c>
      <c r="B11" s="828" t="s">
        <v>785</v>
      </c>
      <c r="C11" s="825">
        <v>13.901097934662252</v>
      </c>
      <c r="D11" s="834">
        <v>7.285926922149093</v>
      </c>
      <c r="E11" s="825">
        <v>17.475899280782457</v>
      </c>
      <c r="F11" s="834">
        <v>5.3096361124027593</v>
      </c>
      <c r="G11" s="825">
        <v>17.293334107670152</v>
      </c>
      <c r="H11" s="834">
        <v>2.1127097062340825</v>
      </c>
      <c r="I11" s="825" t="s">
        <v>773</v>
      </c>
      <c r="J11" s="747" t="s">
        <v>773</v>
      </c>
      <c r="K11" s="825" t="s">
        <v>773</v>
      </c>
      <c r="L11" s="747" t="s">
        <v>773</v>
      </c>
      <c r="M11" s="825" t="s">
        <v>773</v>
      </c>
      <c r="N11" s="747" t="s">
        <v>773</v>
      </c>
      <c r="O11" s="825">
        <v>17.340577726377131</v>
      </c>
      <c r="P11" s="834">
        <v>0</v>
      </c>
      <c r="Q11" s="825">
        <v>9.533714009604477</v>
      </c>
      <c r="R11" s="834">
        <v>9.9795333040259226</v>
      </c>
      <c r="S11" s="825">
        <v>15.124028711116345</v>
      </c>
      <c r="T11" s="747">
        <v>0</v>
      </c>
      <c r="U11" s="825">
        <v>17.532555078793507</v>
      </c>
      <c r="V11" s="834">
        <v>0</v>
      </c>
      <c r="W11" s="825" t="s">
        <v>773</v>
      </c>
      <c r="X11" s="834" t="s">
        <v>773</v>
      </c>
      <c r="Y11" s="825">
        <v>15.625666221154665</v>
      </c>
      <c r="Z11" s="834">
        <v>4.9217654468106051</v>
      </c>
    </row>
    <row r="12" spans="1:26" ht="15.75" thickBot="1">
      <c r="A12" s="835" t="s">
        <v>786</v>
      </c>
      <c r="B12" s="829" t="s">
        <v>787</v>
      </c>
      <c r="C12" s="836">
        <v>14.083677734885644</v>
      </c>
      <c r="D12" s="837">
        <v>9.9656774411222759</v>
      </c>
      <c r="E12" s="836">
        <v>17.508209718665626</v>
      </c>
      <c r="F12" s="837">
        <v>5.3096361124027363</v>
      </c>
      <c r="G12" s="836">
        <v>17.770924972352283</v>
      </c>
      <c r="H12" s="837">
        <v>4.8057144237846936</v>
      </c>
      <c r="I12" s="836" t="s">
        <v>773</v>
      </c>
      <c r="J12" s="838" t="s">
        <v>773</v>
      </c>
      <c r="K12" s="836" t="s">
        <v>773</v>
      </c>
      <c r="L12" s="838" t="s">
        <v>773</v>
      </c>
      <c r="M12" s="836" t="s">
        <v>773</v>
      </c>
      <c r="N12" s="838" t="s">
        <v>773</v>
      </c>
      <c r="O12" s="836">
        <v>17.349965207862514</v>
      </c>
      <c r="P12" s="837">
        <v>0</v>
      </c>
      <c r="Q12" s="836">
        <v>9.5356631233527658</v>
      </c>
      <c r="R12" s="837">
        <v>9.9795333040259155</v>
      </c>
      <c r="S12" s="836">
        <v>15.124028711116345</v>
      </c>
      <c r="T12" s="838">
        <v>0</v>
      </c>
      <c r="U12" s="836">
        <v>17.682565250643943</v>
      </c>
      <c r="V12" s="837">
        <v>0</v>
      </c>
      <c r="W12" s="836" t="s">
        <v>773</v>
      </c>
      <c r="X12" s="837" t="s">
        <v>773</v>
      </c>
      <c r="Y12" s="836">
        <v>15.743558084002176</v>
      </c>
      <c r="Z12" s="837">
        <v>6.2033434411003787</v>
      </c>
    </row>
    <row r="13" spans="1:26">
      <c r="A13" s="830" t="s">
        <v>788</v>
      </c>
      <c r="B13" s="824" t="s">
        <v>789</v>
      </c>
      <c r="C13" s="831">
        <v>14.580926635128765</v>
      </c>
      <c r="D13" s="832">
        <v>9.4590196640106718</v>
      </c>
      <c r="E13" s="831">
        <v>17.892662370617657</v>
      </c>
      <c r="F13" s="832">
        <v>5.8857728943845196</v>
      </c>
      <c r="G13" s="831">
        <v>18.068033647327443</v>
      </c>
      <c r="H13" s="832">
        <v>7.2771273660268418</v>
      </c>
      <c r="I13" s="831" t="s">
        <v>773</v>
      </c>
      <c r="J13" s="833" t="s">
        <v>773</v>
      </c>
      <c r="K13" s="831" t="s">
        <v>773</v>
      </c>
      <c r="L13" s="833" t="s">
        <v>773</v>
      </c>
      <c r="M13" s="831" t="s">
        <v>773</v>
      </c>
      <c r="N13" s="833" t="s">
        <v>773</v>
      </c>
      <c r="O13" s="831">
        <v>18.230918947652192</v>
      </c>
      <c r="P13" s="832">
        <v>5.5271081409684681</v>
      </c>
      <c r="Q13" s="831">
        <v>9.7417881865447793</v>
      </c>
      <c r="R13" s="832">
        <v>10.940826207227584</v>
      </c>
      <c r="S13" s="831">
        <v>16.774296197614149</v>
      </c>
      <c r="T13" s="833">
        <v>10.911560127394075</v>
      </c>
      <c r="U13" s="831">
        <v>18.473108672878986</v>
      </c>
      <c r="V13" s="832">
        <v>7.017679301796317</v>
      </c>
      <c r="W13" s="831" t="s">
        <v>773</v>
      </c>
      <c r="X13" s="832" t="s">
        <v>773</v>
      </c>
      <c r="Y13" s="831">
        <v>16.30611905542349</v>
      </c>
      <c r="Z13" s="832">
        <v>7.9786737773945822</v>
      </c>
    </row>
    <row r="14" spans="1:26">
      <c r="A14" s="823" t="s">
        <v>790</v>
      </c>
      <c r="B14" s="828" t="s">
        <v>791</v>
      </c>
      <c r="C14" s="825">
        <v>15.312377523312762</v>
      </c>
      <c r="D14" s="834">
        <v>10.678341194703773</v>
      </c>
      <c r="E14" s="825">
        <v>18.858063247097547</v>
      </c>
      <c r="F14" s="834">
        <v>9.6081185466272458</v>
      </c>
      <c r="G14" s="825">
        <v>18.218583137027878</v>
      </c>
      <c r="H14" s="834">
        <v>7.9673321128956864</v>
      </c>
      <c r="I14" s="825" t="s">
        <v>773</v>
      </c>
      <c r="J14" s="747" t="s">
        <v>773</v>
      </c>
      <c r="K14" s="825" t="s">
        <v>773</v>
      </c>
      <c r="L14" s="747" t="s">
        <v>773</v>
      </c>
      <c r="M14" s="825" t="s">
        <v>773</v>
      </c>
      <c r="N14" s="747" t="s">
        <v>773</v>
      </c>
      <c r="O14" s="825">
        <v>18.24085176919808</v>
      </c>
      <c r="P14" s="834">
        <v>5.5271081409684726</v>
      </c>
      <c r="Q14" s="825">
        <v>9.8086078855974996</v>
      </c>
      <c r="R14" s="834">
        <v>3.0273251936331822</v>
      </c>
      <c r="S14" s="825">
        <v>16.774296197614149</v>
      </c>
      <c r="T14" s="747">
        <v>10.911560127394075</v>
      </c>
      <c r="U14" s="825">
        <v>18.700927774552785</v>
      </c>
      <c r="V14" s="834">
        <v>7.0176793017963064</v>
      </c>
      <c r="W14" s="825" t="s">
        <v>773</v>
      </c>
      <c r="X14" s="834" t="s">
        <v>773</v>
      </c>
      <c r="Y14" s="825">
        <v>16.967305984888778</v>
      </c>
      <c r="Z14" s="834">
        <v>9.6658084992718951</v>
      </c>
    </row>
    <row r="15" spans="1:26">
      <c r="A15" s="823" t="s">
        <v>792</v>
      </c>
      <c r="B15" s="828" t="s">
        <v>793</v>
      </c>
      <c r="C15" s="825">
        <v>15.430037466115335</v>
      </c>
      <c r="D15" s="834">
        <v>10.998696208309473</v>
      </c>
      <c r="E15" s="825">
        <v>19.062794824206424</v>
      </c>
      <c r="F15" s="834">
        <v>9.0804800252483293</v>
      </c>
      <c r="G15" s="825">
        <v>18.281135664680228</v>
      </c>
      <c r="H15" s="834">
        <v>5.7120365041230228</v>
      </c>
      <c r="I15" s="825" t="s">
        <v>773</v>
      </c>
      <c r="J15" s="747" t="s">
        <v>773</v>
      </c>
      <c r="K15" s="825" t="s">
        <v>773</v>
      </c>
      <c r="L15" s="747" t="s">
        <v>773</v>
      </c>
      <c r="M15" s="825" t="s">
        <v>773</v>
      </c>
      <c r="N15" s="747" t="s">
        <v>773</v>
      </c>
      <c r="O15" s="825">
        <v>18.29901020958269</v>
      </c>
      <c r="P15" s="834">
        <v>5.5271081409684912</v>
      </c>
      <c r="Q15" s="825">
        <v>9.8223305357061701</v>
      </c>
      <c r="R15" s="834">
        <v>3.027325193633188</v>
      </c>
      <c r="S15" s="825">
        <v>16.774296197614149</v>
      </c>
      <c r="T15" s="747">
        <v>10.911560127394075</v>
      </c>
      <c r="U15" s="825">
        <v>18.762933567634036</v>
      </c>
      <c r="V15" s="834">
        <v>7.0176793017963064</v>
      </c>
      <c r="W15" s="825" t="s">
        <v>773</v>
      </c>
      <c r="X15" s="834" t="s">
        <v>773</v>
      </c>
      <c r="Y15" s="825">
        <v>17.099884770580502</v>
      </c>
      <c r="Z15" s="834">
        <v>9.4345964425502675</v>
      </c>
    </row>
    <row r="16" spans="1:26" ht="15.75" thickBot="1">
      <c r="A16" s="835" t="s">
        <v>794</v>
      </c>
      <c r="B16" s="829" t="s">
        <v>795</v>
      </c>
      <c r="C16" s="836">
        <v>15.687479542489653</v>
      </c>
      <c r="D16" s="837">
        <v>11.38766334897986</v>
      </c>
      <c r="E16" s="836">
        <v>20.252326622286709</v>
      </c>
      <c r="F16" s="837">
        <v>15.673315248763336</v>
      </c>
      <c r="G16" s="836">
        <v>19.594621937891208</v>
      </c>
      <c r="H16" s="837">
        <v>10.262251224267748</v>
      </c>
      <c r="I16" s="836" t="s">
        <v>773</v>
      </c>
      <c r="J16" s="838" t="s">
        <v>773</v>
      </c>
      <c r="K16" s="836" t="s">
        <v>773</v>
      </c>
      <c r="L16" s="838" t="s">
        <v>773</v>
      </c>
      <c r="M16" s="836" t="s">
        <v>773</v>
      </c>
      <c r="N16" s="838" t="s">
        <v>773</v>
      </c>
      <c r="O16" s="836">
        <v>18.308916547321481</v>
      </c>
      <c r="P16" s="837">
        <v>5.5271081409684726</v>
      </c>
      <c r="Q16" s="836">
        <v>9.824338655466013</v>
      </c>
      <c r="R16" s="837">
        <v>3.0273251936331844</v>
      </c>
      <c r="S16" s="836">
        <v>16.774296197614149</v>
      </c>
      <c r="T16" s="838">
        <v>10.911560127394075</v>
      </c>
      <c r="U16" s="836">
        <v>18.923470972265012</v>
      </c>
      <c r="V16" s="837">
        <v>7.0176793017963188</v>
      </c>
      <c r="W16" s="836" t="s">
        <v>773</v>
      </c>
      <c r="X16" s="837" t="s">
        <v>773</v>
      </c>
      <c r="Y16" s="836">
        <v>17.691176820417287</v>
      </c>
      <c r="Z16" s="837">
        <v>12.370893072730391</v>
      </c>
    </row>
    <row r="17" spans="1:26">
      <c r="A17" s="823" t="s">
        <v>796</v>
      </c>
      <c r="B17" s="824" t="s">
        <v>797</v>
      </c>
      <c r="C17" s="825">
        <v>15.785402734755912</v>
      </c>
      <c r="D17" s="834">
        <v>8.2606279406501528</v>
      </c>
      <c r="E17" s="825">
        <v>20.547472654894356</v>
      </c>
      <c r="F17" s="834">
        <v>14.837424578224212</v>
      </c>
      <c r="G17" s="825">
        <v>19.937090246387154</v>
      </c>
      <c r="H17" s="834">
        <v>10.344549028090695</v>
      </c>
      <c r="I17" s="831" t="s">
        <v>773</v>
      </c>
      <c r="J17" s="833" t="s">
        <v>773</v>
      </c>
      <c r="K17" s="831" t="s">
        <v>773</v>
      </c>
      <c r="L17" s="833" t="s">
        <v>773</v>
      </c>
      <c r="M17" s="831" t="s">
        <v>773</v>
      </c>
      <c r="N17" s="833" t="s">
        <v>773</v>
      </c>
      <c r="O17" s="825">
        <v>18.230918947652192</v>
      </c>
      <c r="P17" s="834">
        <v>0</v>
      </c>
      <c r="Q17" s="825">
        <v>14.660451629428394</v>
      </c>
      <c r="R17" s="834">
        <v>50.490355042590672</v>
      </c>
      <c r="S17" s="831">
        <v>19.328845301767863</v>
      </c>
      <c r="T17" s="833">
        <v>15.228949543153142</v>
      </c>
      <c r="U17" s="825">
        <v>21.202532306498615</v>
      </c>
      <c r="V17" s="834">
        <v>14.775118156625098</v>
      </c>
      <c r="W17" s="825" t="s">
        <v>773</v>
      </c>
      <c r="X17" s="834" t="s">
        <v>773</v>
      </c>
      <c r="Y17" s="825">
        <v>18.25266330309244</v>
      </c>
      <c r="Z17" s="834">
        <v>11.937507883100608</v>
      </c>
    </row>
    <row r="18" spans="1:26">
      <c r="A18" s="823" t="s">
        <v>798</v>
      </c>
      <c r="B18" s="828" t="s">
        <v>799</v>
      </c>
      <c r="C18" s="825">
        <v>16.306519020566036</v>
      </c>
      <c r="D18" s="834">
        <v>6.4924045644754722</v>
      </c>
      <c r="E18" s="825">
        <v>20.44967303397739</v>
      </c>
      <c r="F18" s="834">
        <v>8.439942988974801</v>
      </c>
      <c r="G18" s="825">
        <v>20.090485176343883</v>
      </c>
      <c r="H18" s="834">
        <v>10.2746850577612</v>
      </c>
      <c r="I18" s="825" t="s">
        <v>773</v>
      </c>
      <c r="J18" s="747" t="s">
        <v>773</v>
      </c>
      <c r="K18" s="825" t="s">
        <v>773</v>
      </c>
      <c r="L18" s="747" t="s">
        <v>773</v>
      </c>
      <c r="M18" s="825" t="s">
        <v>773</v>
      </c>
      <c r="N18" s="747" t="s">
        <v>773</v>
      </c>
      <c r="O18" s="825">
        <v>18.24085176919808</v>
      </c>
      <c r="P18" s="834">
        <v>0</v>
      </c>
      <c r="Q18" s="825">
        <v>14.761008831771221</v>
      </c>
      <c r="R18" s="834">
        <v>50.49035504259065</v>
      </c>
      <c r="S18" s="825">
        <v>19.328845301767863</v>
      </c>
      <c r="T18" s="747">
        <v>15.228949543153142</v>
      </c>
      <c r="U18" s="825">
        <v>21.464011949628077</v>
      </c>
      <c r="V18" s="834">
        <v>14.775118156625085</v>
      </c>
      <c r="W18" s="825" t="s">
        <v>773</v>
      </c>
      <c r="X18" s="834" t="s">
        <v>773</v>
      </c>
      <c r="Y18" s="825">
        <v>18.50866831451231</v>
      </c>
      <c r="Z18" s="834">
        <v>9.0843079684911761</v>
      </c>
    </row>
    <row r="19" spans="1:26">
      <c r="A19" s="823" t="s">
        <v>800</v>
      </c>
      <c r="B19" s="828" t="s">
        <v>801</v>
      </c>
      <c r="C19" s="825">
        <v>16.364983917789019</v>
      </c>
      <c r="D19" s="834">
        <v>6.0592623558228169</v>
      </c>
      <c r="E19" s="825">
        <v>20.800120724840138</v>
      </c>
      <c r="F19" s="834">
        <v>9.1136998360157175</v>
      </c>
      <c r="G19" s="825">
        <v>20.296078502571028</v>
      </c>
      <c r="H19" s="834">
        <v>11.02197847469475</v>
      </c>
      <c r="I19" s="825" t="s">
        <v>773</v>
      </c>
      <c r="J19" s="747" t="s">
        <v>773</v>
      </c>
      <c r="K19" s="825" t="s">
        <v>773</v>
      </c>
      <c r="L19" s="747" t="s">
        <v>773</v>
      </c>
      <c r="M19" s="825" t="s">
        <v>773</v>
      </c>
      <c r="N19" s="747" t="s">
        <v>773</v>
      </c>
      <c r="O19" s="825">
        <v>18.29901020958269</v>
      </c>
      <c r="P19" s="834">
        <v>0</v>
      </c>
      <c r="Q19" s="825">
        <v>14.781660096641012</v>
      </c>
      <c r="R19" s="834">
        <v>50.49035504259065</v>
      </c>
      <c r="S19" s="825">
        <v>19.328845301767863</v>
      </c>
      <c r="T19" s="747">
        <v>15.228949543153142</v>
      </c>
      <c r="U19" s="825">
        <v>21.535179171901035</v>
      </c>
      <c r="V19" s="839">
        <v>14.775118156625084</v>
      </c>
      <c r="W19" s="825" t="s">
        <v>773</v>
      </c>
      <c r="X19" s="839" t="s">
        <v>773</v>
      </c>
      <c r="Y19" s="825">
        <v>18.67029612147984</v>
      </c>
      <c r="Z19" s="834">
        <v>9.1837539958231318</v>
      </c>
    </row>
    <row r="20" spans="1:26" ht="15.75" thickBot="1">
      <c r="A20" s="823" t="s">
        <v>802</v>
      </c>
      <c r="B20" s="829" t="s">
        <v>803</v>
      </c>
      <c r="C20" s="825">
        <v>18.391382473861398</v>
      </c>
      <c r="D20" s="834">
        <v>17.236057099218549</v>
      </c>
      <c r="E20" s="825">
        <v>20.847956005721098</v>
      </c>
      <c r="F20" s="834">
        <v>2.9410417605003834</v>
      </c>
      <c r="G20" s="825">
        <v>21.318187374782774</v>
      </c>
      <c r="H20" s="834">
        <v>8.7961147826925483</v>
      </c>
      <c r="I20" s="836" t="s">
        <v>773</v>
      </c>
      <c r="J20" s="838" t="s">
        <v>773</v>
      </c>
      <c r="K20" s="836" t="s">
        <v>773</v>
      </c>
      <c r="L20" s="838" t="s">
        <v>773</v>
      </c>
      <c r="M20" s="836" t="s">
        <v>773</v>
      </c>
      <c r="N20" s="838" t="s">
        <v>773</v>
      </c>
      <c r="O20" s="825">
        <v>18.308916547321481</v>
      </c>
      <c r="P20" s="834">
        <v>0</v>
      </c>
      <c r="Q20" s="825">
        <v>14.78468212319728</v>
      </c>
      <c r="R20" s="834">
        <v>50.49035504259065</v>
      </c>
      <c r="S20" s="836">
        <v>19.328845301767863</v>
      </c>
      <c r="T20" s="838">
        <v>15.228949543153142</v>
      </c>
      <c r="U20" s="825">
        <v>21.719436167751816</v>
      </c>
      <c r="V20" s="834">
        <v>14.77511815662508</v>
      </c>
      <c r="W20" s="825" t="s">
        <v>773</v>
      </c>
      <c r="X20" s="834" t="s">
        <v>773</v>
      </c>
      <c r="Y20" s="825">
        <v>19.672002487117954</v>
      </c>
      <c r="Z20" s="834">
        <v>11.196686838914005</v>
      </c>
    </row>
    <row r="21" spans="1:26">
      <c r="A21" s="830" t="s">
        <v>804</v>
      </c>
      <c r="B21" s="824" t="s">
        <v>805</v>
      </c>
      <c r="C21" s="831">
        <v>18.798046359058997</v>
      </c>
      <c r="D21" s="832">
        <v>19.084996910911368</v>
      </c>
      <c r="E21" s="831">
        <v>20.965078311092942</v>
      </c>
      <c r="F21" s="832">
        <v>2.0323942667426431</v>
      </c>
      <c r="G21" s="831">
        <v>21.961088387709882</v>
      </c>
      <c r="H21" s="832">
        <v>10.151923456781772</v>
      </c>
      <c r="I21" s="831" t="s">
        <v>773</v>
      </c>
      <c r="J21" s="833" t="s">
        <v>773</v>
      </c>
      <c r="K21" s="831" t="s">
        <v>773</v>
      </c>
      <c r="L21" s="833" t="s">
        <v>773</v>
      </c>
      <c r="M21" s="831" t="s">
        <v>773</v>
      </c>
      <c r="N21" s="833" t="s">
        <v>773</v>
      </c>
      <c r="O21" s="831">
        <v>18.230918947652192</v>
      </c>
      <c r="P21" s="832">
        <v>0</v>
      </c>
      <c r="Q21" s="831">
        <v>14.660451629428394</v>
      </c>
      <c r="R21" s="832">
        <v>0</v>
      </c>
      <c r="S21" s="831">
        <v>19.328845301767863</v>
      </c>
      <c r="T21" s="833">
        <v>0</v>
      </c>
      <c r="U21" s="831">
        <v>21.202532306498615</v>
      </c>
      <c r="V21" s="832">
        <v>0</v>
      </c>
      <c r="W21" s="831" t="s">
        <v>773</v>
      </c>
      <c r="X21" s="832" t="s">
        <v>773</v>
      </c>
      <c r="Y21" s="831">
        <v>19.898537607787304</v>
      </c>
      <c r="Z21" s="832">
        <v>9.017173424855832</v>
      </c>
    </row>
    <row r="22" spans="1:26">
      <c r="A22" s="823" t="s">
        <v>806</v>
      </c>
      <c r="B22" s="828" t="s">
        <v>807</v>
      </c>
      <c r="C22" s="825">
        <v>19.998359483005235</v>
      </c>
      <c r="D22" s="834">
        <v>22.64027324153605</v>
      </c>
      <c r="E22" s="825">
        <v>21.622105860576099</v>
      </c>
      <c r="F22" s="834">
        <v>5.7332595227840386</v>
      </c>
      <c r="G22" s="825">
        <v>23.21798181266929</v>
      </c>
      <c r="H22" s="834">
        <v>15.56705380120918</v>
      </c>
      <c r="I22" s="825" t="s">
        <v>773</v>
      </c>
      <c r="J22" s="747" t="s">
        <v>773</v>
      </c>
      <c r="K22" s="825" t="s">
        <v>773</v>
      </c>
      <c r="L22" s="747" t="s">
        <v>773</v>
      </c>
      <c r="M22" s="825" t="s">
        <v>773</v>
      </c>
      <c r="N22" s="747" t="s">
        <v>773</v>
      </c>
      <c r="O22" s="825">
        <v>22.368762276249367</v>
      </c>
      <c r="P22" s="834">
        <v>22.630031531870515</v>
      </c>
      <c r="Q22" s="825">
        <v>14.761008831771221</v>
      </c>
      <c r="R22" s="834">
        <v>0</v>
      </c>
      <c r="S22" s="825">
        <v>25.016523050188368</v>
      </c>
      <c r="T22" s="747">
        <v>29.425853741507758</v>
      </c>
      <c r="U22" s="825">
        <v>23.379004337328652</v>
      </c>
      <c r="V22" s="834">
        <v>8.9218753334404379</v>
      </c>
      <c r="W22" s="825" t="s">
        <v>773</v>
      </c>
      <c r="X22" s="834" t="s">
        <v>773</v>
      </c>
      <c r="Y22" s="825">
        <v>21.358646454916361</v>
      </c>
      <c r="Z22" s="834">
        <v>15.39807236250182</v>
      </c>
    </row>
    <row r="23" spans="1:26">
      <c r="A23" s="823" t="s">
        <v>808</v>
      </c>
      <c r="B23" s="828" t="s">
        <v>809</v>
      </c>
      <c r="C23" s="825">
        <v>20.78065867774977</v>
      </c>
      <c r="D23" s="834">
        <v>26.982457068966852</v>
      </c>
      <c r="E23" s="825">
        <v>23.27684553853328</v>
      </c>
      <c r="F23" s="834">
        <v>11.907261724377214</v>
      </c>
      <c r="G23" s="825">
        <v>24.101164616342711</v>
      </c>
      <c r="H23" s="834">
        <v>18.747888235107435</v>
      </c>
      <c r="I23" s="825" t="s">
        <v>773</v>
      </c>
      <c r="J23" s="747" t="s">
        <v>773</v>
      </c>
      <c r="K23" s="825" t="s">
        <v>773</v>
      </c>
      <c r="L23" s="747" t="s">
        <v>773</v>
      </c>
      <c r="M23" s="825" t="s">
        <v>773</v>
      </c>
      <c r="N23" s="747" t="s">
        <v>773</v>
      </c>
      <c r="O23" s="825">
        <v>22.440081990031452</v>
      </c>
      <c r="P23" s="834">
        <v>22.630031531870483</v>
      </c>
      <c r="Q23" s="825">
        <v>17.464931430989591</v>
      </c>
      <c r="R23" s="834">
        <v>18.152706237361834</v>
      </c>
      <c r="S23" s="825">
        <v>25.042169545583992</v>
      </c>
      <c r="T23" s="747">
        <v>29.55853882949528</v>
      </c>
      <c r="U23" s="825">
        <v>25.000121323760194</v>
      </c>
      <c r="V23" s="834">
        <v>16.089683416148183</v>
      </c>
      <c r="W23" s="825" t="s">
        <v>773</v>
      </c>
      <c r="X23" s="834" t="s">
        <v>773</v>
      </c>
      <c r="Y23" s="825">
        <v>22.453597204585936</v>
      </c>
      <c r="Z23" s="834">
        <v>20.263744391035534</v>
      </c>
    </row>
    <row r="24" spans="1:26" ht="15.75" thickBot="1">
      <c r="A24" s="835" t="s">
        <v>810</v>
      </c>
      <c r="B24" s="829" t="s">
        <v>811</v>
      </c>
      <c r="C24" s="836">
        <v>22.197031737128409</v>
      </c>
      <c r="D24" s="837">
        <v>20.692567666817645</v>
      </c>
      <c r="E24" s="836">
        <v>23.553149539910173</v>
      </c>
      <c r="F24" s="837">
        <v>12.975821387222396</v>
      </c>
      <c r="G24" s="836">
        <v>25.377753005070947</v>
      </c>
      <c r="H24" s="837">
        <v>19.042733600747979</v>
      </c>
      <c r="I24" s="836" t="s">
        <v>773</v>
      </c>
      <c r="J24" s="838" t="s">
        <v>773</v>
      </c>
      <c r="K24" s="836" t="s">
        <v>773</v>
      </c>
      <c r="L24" s="838" t="s">
        <v>773</v>
      </c>
      <c r="M24" s="836" t="s">
        <v>773</v>
      </c>
      <c r="N24" s="838" t="s">
        <v>773</v>
      </c>
      <c r="O24" s="836">
        <v>22.452230135124186</v>
      </c>
      <c r="P24" s="837">
        <v>22.630031531870493</v>
      </c>
      <c r="Q24" s="836">
        <v>17.468502037149033</v>
      </c>
      <c r="R24" s="837">
        <v>18.152706237361837</v>
      </c>
      <c r="S24" s="836">
        <v>25.042169545583992</v>
      </c>
      <c r="T24" s="838">
        <v>29.55853882949528</v>
      </c>
      <c r="U24" s="836">
        <v>25.214024686915469</v>
      </c>
      <c r="V24" s="837">
        <v>16.089683416148176</v>
      </c>
      <c r="W24" s="836" t="s">
        <v>773</v>
      </c>
      <c r="X24" s="837" t="s">
        <v>773</v>
      </c>
      <c r="Y24" s="836">
        <v>23.266736790697255</v>
      </c>
      <c r="Z24" s="837">
        <v>18.273352221937156</v>
      </c>
    </row>
    <row r="25" spans="1:26">
      <c r="A25" s="830" t="s">
        <v>812</v>
      </c>
      <c r="B25" s="824" t="s">
        <v>813</v>
      </c>
      <c r="C25" s="831">
        <v>22.72369604437641</v>
      </c>
      <c r="D25" s="832">
        <v>20.883285477299598</v>
      </c>
      <c r="E25" s="831">
        <v>23.887584526709386</v>
      </c>
      <c r="F25" s="832">
        <v>13.939877410665819</v>
      </c>
      <c r="G25" s="831">
        <v>25.272908585712514</v>
      </c>
      <c r="H25" s="832">
        <v>15.080401023548685</v>
      </c>
      <c r="I25" s="831" t="s">
        <v>773</v>
      </c>
      <c r="J25" s="833" t="s">
        <v>773</v>
      </c>
      <c r="K25" s="831" t="s">
        <v>773</v>
      </c>
      <c r="L25" s="833" t="s">
        <v>773</v>
      </c>
      <c r="M25" s="831" t="s">
        <v>773</v>
      </c>
      <c r="N25" s="833" t="s">
        <v>773</v>
      </c>
      <c r="O25" s="831">
        <v>30.532911809713259</v>
      </c>
      <c r="P25" s="832">
        <v>67.478731584429198</v>
      </c>
      <c r="Q25" s="831">
        <v>17.543404713838317</v>
      </c>
      <c r="R25" s="832">
        <v>19.664831324997376</v>
      </c>
      <c r="S25" s="831">
        <v>28.442632325697961</v>
      </c>
      <c r="T25" s="833">
        <v>47.15122337440679</v>
      </c>
      <c r="U25" s="831">
        <v>30.12743371162437</v>
      </c>
      <c r="V25" s="832">
        <v>42.093563523967639</v>
      </c>
      <c r="W25" s="831" t="s">
        <v>773</v>
      </c>
      <c r="X25" s="832" t="s">
        <v>773</v>
      </c>
      <c r="Y25" s="831">
        <v>24.307729509780277</v>
      </c>
      <c r="Z25" s="832">
        <v>22.158371579363866</v>
      </c>
    </row>
    <row r="26" spans="1:26">
      <c r="A26" s="823" t="s">
        <v>814</v>
      </c>
      <c r="B26" s="828" t="s">
        <v>815</v>
      </c>
      <c r="C26" s="825">
        <v>24.141994779809551</v>
      </c>
      <c r="D26" s="834">
        <v>20.719876049461007</v>
      </c>
      <c r="E26" s="825">
        <v>24.179846108103202</v>
      </c>
      <c r="F26" s="834">
        <v>11.829283715563841</v>
      </c>
      <c r="G26" s="825">
        <v>26.215619912376365</v>
      </c>
      <c r="H26" s="834">
        <v>12.910846962897363</v>
      </c>
      <c r="I26" s="825" t="s">
        <v>773</v>
      </c>
      <c r="J26" s="747" t="s">
        <v>773</v>
      </c>
      <c r="K26" s="825" t="s">
        <v>773</v>
      </c>
      <c r="L26" s="747" t="s">
        <v>773</v>
      </c>
      <c r="M26" s="825" t="s">
        <v>773</v>
      </c>
      <c r="N26" s="747" t="s">
        <v>773</v>
      </c>
      <c r="O26" s="825">
        <v>30.549547173248857</v>
      </c>
      <c r="P26" s="834">
        <v>36.572362815468153</v>
      </c>
      <c r="Q26" s="825">
        <v>17.663736320406997</v>
      </c>
      <c r="R26" s="834">
        <v>19.664831324997373</v>
      </c>
      <c r="S26" s="825">
        <v>28.442632325697961</v>
      </c>
      <c r="T26" s="747">
        <v>13.695385520346301</v>
      </c>
      <c r="U26" s="825">
        <v>30.498979454436782</v>
      </c>
      <c r="V26" s="834">
        <v>30.454569469153352</v>
      </c>
      <c r="W26" s="825" t="s">
        <v>773</v>
      </c>
      <c r="X26" s="834" t="s">
        <v>773</v>
      </c>
      <c r="Y26" s="825">
        <v>25.145910375102549</v>
      </c>
      <c r="Z26" s="834">
        <v>17.731759960446514</v>
      </c>
    </row>
    <row r="27" spans="1:26">
      <c r="A27" s="823" t="s">
        <v>816</v>
      </c>
      <c r="B27" s="828" t="s">
        <v>817</v>
      </c>
      <c r="C27" s="825">
        <v>24.859114808209025</v>
      </c>
      <c r="D27" s="834">
        <v>19.62621201620588</v>
      </c>
      <c r="E27" s="825">
        <v>24.257983669568205</v>
      </c>
      <c r="F27" s="834">
        <v>4.2150820196435781</v>
      </c>
      <c r="G27" s="825">
        <v>27.089164378526977</v>
      </c>
      <c r="H27" s="834">
        <v>12.397740149694423</v>
      </c>
      <c r="I27" s="825" t="s">
        <v>773</v>
      </c>
      <c r="J27" s="747" t="s">
        <v>773</v>
      </c>
      <c r="K27" s="825" t="s">
        <v>773</v>
      </c>
      <c r="L27" s="747" t="s">
        <v>773</v>
      </c>
      <c r="M27" s="825" t="s">
        <v>773</v>
      </c>
      <c r="N27" s="747" t="s">
        <v>773</v>
      </c>
      <c r="O27" s="825">
        <v>30.646950191514282</v>
      </c>
      <c r="P27" s="834">
        <v>36.572362815468161</v>
      </c>
      <c r="Q27" s="825">
        <v>17.688448621679914</v>
      </c>
      <c r="R27" s="834">
        <v>1.2798057156623972</v>
      </c>
      <c r="S27" s="825">
        <v>28.442632325697961</v>
      </c>
      <c r="T27" s="747">
        <v>13.57894640048716</v>
      </c>
      <c r="U27" s="825">
        <v>30.600103496625451</v>
      </c>
      <c r="V27" s="834">
        <v>22.399819986245493</v>
      </c>
      <c r="W27" s="825" t="s">
        <v>773</v>
      </c>
      <c r="X27" s="834" t="s">
        <v>773</v>
      </c>
      <c r="Y27" s="825">
        <v>25.57804407567194</v>
      </c>
      <c r="Z27" s="834">
        <v>13.915128353900752</v>
      </c>
    </row>
    <row r="28" spans="1:26" ht="15.75" thickBot="1">
      <c r="A28" s="835" t="s">
        <v>818</v>
      </c>
      <c r="B28" s="829" t="s">
        <v>819</v>
      </c>
      <c r="C28" s="836">
        <v>27.531757357429768</v>
      </c>
      <c r="D28" s="837">
        <v>24.033509000115995</v>
      </c>
      <c r="E28" s="836">
        <v>24.390587405343222</v>
      </c>
      <c r="F28" s="837">
        <v>3.5555239184213279</v>
      </c>
      <c r="G28" s="836">
        <v>28.775082047682801</v>
      </c>
      <c r="H28" s="837">
        <v>13.387036440669137</v>
      </c>
      <c r="I28" s="836" t="s">
        <v>773</v>
      </c>
      <c r="J28" s="838" t="s">
        <v>773</v>
      </c>
      <c r="K28" s="836" t="s">
        <v>773</v>
      </c>
      <c r="L28" s="838" t="s">
        <v>773</v>
      </c>
      <c r="M28" s="836" t="s">
        <v>773</v>
      </c>
      <c r="N28" s="838" t="s">
        <v>773</v>
      </c>
      <c r="O28" s="836">
        <v>30.663541200305684</v>
      </c>
      <c r="P28" s="837">
        <v>36.572362815468175</v>
      </c>
      <c r="Q28" s="836">
        <v>17.692064924661068</v>
      </c>
      <c r="R28" s="837">
        <v>1.2798057156623925</v>
      </c>
      <c r="S28" s="836">
        <v>28.442632325697961</v>
      </c>
      <c r="T28" s="838">
        <v>13.57894640048716</v>
      </c>
      <c r="U28" s="836">
        <v>30.861920828072034</v>
      </c>
      <c r="V28" s="837">
        <v>22.399819986245497</v>
      </c>
      <c r="W28" s="836" t="s">
        <v>773</v>
      </c>
      <c r="X28" s="837" t="s">
        <v>773</v>
      </c>
      <c r="Y28" s="836">
        <v>26.95889203137984</v>
      </c>
      <c r="Z28" s="837">
        <v>15.868814238526221</v>
      </c>
    </row>
    <row r="29" spans="1:26">
      <c r="A29" s="823" t="s">
        <v>820</v>
      </c>
      <c r="B29" s="824" t="s">
        <v>821</v>
      </c>
      <c r="C29" s="825">
        <v>29.400126893979124</v>
      </c>
      <c r="D29" s="834">
        <v>29.380919532476213</v>
      </c>
      <c r="E29" s="825">
        <v>25.232093135276127</v>
      </c>
      <c r="F29" s="834">
        <v>5.6284828927069128</v>
      </c>
      <c r="G29" s="825">
        <v>30.099594338366206</v>
      </c>
      <c r="H29" s="834">
        <v>19.0982598472356</v>
      </c>
      <c r="I29" s="831" t="s">
        <v>773</v>
      </c>
      <c r="J29" s="833" t="s">
        <v>773</v>
      </c>
      <c r="K29" s="831" t="s">
        <v>773</v>
      </c>
      <c r="L29" s="833" t="s">
        <v>773</v>
      </c>
      <c r="M29" s="831" t="s">
        <v>773</v>
      </c>
      <c r="N29" s="833" t="s">
        <v>773</v>
      </c>
      <c r="O29" s="825">
        <v>30.532911809713259</v>
      </c>
      <c r="P29" s="834">
        <v>0</v>
      </c>
      <c r="Q29" s="825">
        <v>17.543404713838317</v>
      </c>
      <c r="R29" s="834">
        <v>0</v>
      </c>
      <c r="S29" s="831">
        <v>28.442632325697961</v>
      </c>
      <c r="T29" s="833">
        <v>0</v>
      </c>
      <c r="U29" s="825">
        <v>30.12743371162437</v>
      </c>
      <c r="V29" s="834">
        <v>0</v>
      </c>
      <c r="W29" s="825" t="s">
        <v>773</v>
      </c>
      <c r="X29" s="834" t="s">
        <v>773</v>
      </c>
      <c r="Y29" s="825">
        <v>28.103699731325328</v>
      </c>
      <c r="Z29" s="834">
        <v>15.616309289675669</v>
      </c>
    </row>
    <row r="30" spans="1:26">
      <c r="A30" s="823" t="s">
        <v>822</v>
      </c>
      <c r="B30" s="828" t="s">
        <v>823</v>
      </c>
      <c r="C30" s="825">
        <v>29.657459495978941</v>
      </c>
      <c r="D30" s="834">
        <v>22.845936164239781</v>
      </c>
      <c r="E30" s="825">
        <v>25.289609542128535</v>
      </c>
      <c r="F30" s="834">
        <v>4.5896215760174996</v>
      </c>
      <c r="G30" s="825">
        <v>30.220570439721172</v>
      </c>
      <c r="H30" s="834">
        <v>15.276962897429231</v>
      </c>
      <c r="I30" s="825" t="s">
        <v>773</v>
      </c>
      <c r="J30" s="747" t="s">
        <v>773</v>
      </c>
      <c r="K30" s="825" t="s">
        <v>773</v>
      </c>
      <c r="L30" s="747" t="s">
        <v>773</v>
      </c>
      <c r="M30" s="825" t="s">
        <v>773</v>
      </c>
      <c r="N30" s="747" t="s">
        <v>773</v>
      </c>
      <c r="O30" s="825">
        <v>30.549547173248857</v>
      </c>
      <c r="P30" s="834">
        <v>0</v>
      </c>
      <c r="Q30" s="825">
        <v>17.663736320406997</v>
      </c>
      <c r="R30" s="834">
        <v>0</v>
      </c>
      <c r="S30" s="825">
        <v>28.442632325697961</v>
      </c>
      <c r="T30" s="747">
        <v>0</v>
      </c>
      <c r="U30" s="825">
        <v>30.498979454436782</v>
      </c>
      <c r="V30" s="834">
        <v>0</v>
      </c>
      <c r="W30" s="825" t="s">
        <v>773</v>
      </c>
      <c r="X30" s="834" t="s">
        <v>773</v>
      </c>
      <c r="Y30" s="825">
        <v>28.274522750412125</v>
      </c>
      <c r="Z30" s="834">
        <v>12.441833795793988</v>
      </c>
    </row>
    <row r="31" spans="1:26">
      <c r="A31" s="823" t="s">
        <v>824</v>
      </c>
      <c r="B31" s="828" t="s">
        <v>825</v>
      </c>
      <c r="C31" s="825">
        <v>35.721954066375439</v>
      </c>
      <c r="D31" s="834">
        <v>43.697610884275193</v>
      </c>
      <c r="E31" s="825">
        <v>27.096176783366182</v>
      </c>
      <c r="F31" s="834">
        <v>11.700037202014069</v>
      </c>
      <c r="G31" s="825">
        <v>34.675309536185736</v>
      </c>
      <c r="H31" s="834">
        <v>28.00435277978578</v>
      </c>
      <c r="I31" s="825" t="s">
        <v>773</v>
      </c>
      <c r="J31" s="747" t="s">
        <v>773</v>
      </c>
      <c r="K31" s="825" t="s">
        <v>773</v>
      </c>
      <c r="L31" s="747" t="s">
        <v>773</v>
      </c>
      <c r="M31" s="825" t="s">
        <v>773</v>
      </c>
      <c r="N31" s="747" t="s">
        <v>773</v>
      </c>
      <c r="O31" s="825">
        <v>30.646950191514282</v>
      </c>
      <c r="P31" s="834">
        <v>0</v>
      </c>
      <c r="Q31" s="825">
        <v>17.688448621679914</v>
      </c>
      <c r="R31" s="834">
        <v>0</v>
      </c>
      <c r="S31" s="825">
        <v>28.442632325697961</v>
      </c>
      <c r="T31" s="747">
        <v>0</v>
      </c>
      <c r="U31" s="825">
        <v>30.600103496625451</v>
      </c>
      <c r="V31" s="834">
        <v>0</v>
      </c>
      <c r="W31" s="825" t="s">
        <v>773</v>
      </c>
      <c r="X31" s="834" t="s">
        <v>773</v>
      </c>
      <c r="Y31" s="825">
        <v>31.908329180639527</v>
      </c>
      <c r="Z31" s="834">
        <v>24.748902168749151</v>
      </c>
    </row>
    <row r="32" spans="1:26" ht="15.75" thickBot="1">
      <c r="A32" s="823" t="s">
        <v>826</v>
      </c>
      <c r="B32" s="829" t="s">
        <v>827</v>
      </c>
      <c r="C32" s="825">
        <v>35.833922765100141</v>
      </c>
      <c r="D32" s="834">
        <v>30.154869156690197</v>
      </c>
      <c r="E32" s="825">
        <v>27.146273738193173</v>
      </c>
      <c r="F32" s="834">
        <v>11.298154845775734</v>
      </c>
      <c r="G32" s="825">
        <v>36.235167828319611</v>
      </c>
      <c r="H32" s="834">
        <v>25.925506548599241</v>
      </c>
      <c r="I32" s="836" t="s">
        <v>773</v>
      </c>
      <c r="J32" s="838" t="s">
        <v>773</v>
      </c>
      <c r="K32" s="836" t="s">
        <v>773</v>
      </c>
      <c r="L32" s="838" t="s">
        <v>773</v>
      </c>
      <c r="M32" s="836" t="s">
        <v>773</v>
      </c>
      <c r="N32" s="838" t="s">
        <v>773</v>
      </c>
      <c r="O32" s="825">
        <v>30.663541200305684</v>
      </c>
      <c r="P32" s="834">
        <v>0</v>
      </c>
      <c r="Q32" s="825">
        <v>17.692064924661068</v>
      </c>
      <c r="R32" s="834">
        <v>0</v>
      </c>
      <c r="S32" s="836">
        <v>28.442632325697961</v>
      </c>
      <c r="T32" s="838">
        <v>0</v>
      </c>
      <c r="U32" s="825">
        <v>30.861920828072034</v>
      </c>
      <c r="V32" s="834">
        <v>0</v>
      </c>
      <c r="W32" s="825" t="s">
        <v>773</v>
      </c>
      <c r="X32" s="834" t="s">
        <v>773</v>
      </c>
      <c r="Y32" s="825">
        <v>32.110983634416584</v>
      </c>
      <c r="Z32" s="834">
        <v>19.110917455508812</v>
      </c>
    </row>
    <row r="33" spans="1:26">
      <c r="A33" s="830" t="s">
        <v>828</v>
      </c>
      <c r="B33" s="824" t="s">
        <v>829</v>
      </c>
      <c r="C33" s="831">
        <v>40.149473008013011</v>
      </c>
      <c r="D33" s="832">
        <v>36.562243941318684</v>
      </c>
      <c r="E33" s="831">
        <v>30.561522322619762</v>
      </c>
      <c r="F33" s="832">
        <v>21.121629342326507</v>
      </c>
      <c r="G33" s="831">
        <v>41.33701457160349</v>
      </c>
      <c r="H33" s="832">
        <v>37.334125194217634</v>
      </c>
      <c r="I33" s="831" t="s">
        <v>773</v>
      </c>
      <c r="J33" s="833" t="s">
        <v>773</v>
      </c>
      <c r="K33" s="831" t="s">
        <v>773</v>
      </c>
      <c r="L33" s="833" t="s">
        <v>773</v>
      </c>
      <c r="M33" s="831" t="s">
        <v>773</v>
      </c>
      <c r="N33" s="833" t="s">
        <v>773</v>
      </c>
      <c r="O33" s="831">
        <v>30.532911809713259</v>
      </c>
      <c r="P33" s="832">
        <v>0</v>
      </c>
      <c r="Q33" s="831">
        <v>24.986505740813051</v>
      </c>
      <c r="R33" s="832">
        <v>42.426776035689251</v>
      </c>
      <c r="S33" s="831">
        <v>35.168536369100664</v>
      </c>
      <c r="T33" s="833">
        <v>23.647262905852209</v>
      </c>
      <c r="U33" s="831">
        <v>35.868450462449566</v>
      </c>
      <c r="V33" s="832">
        <v>19.055777554030705</v>
      </c>
      <c r="W33" s="831" t="s">
        <v>773</v>
      </c>
      <c r="X33" s="832" t="s">
        <v>773</v>
      </c>
      <c r="Y33" s="831">
        <v>36.498549141342217</v>
      </c>
      <c r="Z33" s="832">
        <v>29.870976029037582</v>
      </c>
    </row>
    <row r="34" spans="1:26">
      <c r="A34" s="823" t="s">
        <v>830</v>
      </c>
      <c r="B34" s="828" t="s">
        <v>831</v>
      </c>
      <c r="C34" s="825">
        <v>40.50089218369655</v>
      </c>
      <c r="D34" s="834">
        <v>36.562243941318705</v>
      </c>
      <c r="E34" s="825">
        <v>32.745424312414315</v>
      </c>
      <c r="F34" s="834">
        <v>29.48173145127274</v>
      </c>
      <c r="G34" s="825">
        <v>41.423030460530086</v>
      </c>
      <c r="H34" s="834">
        <v>37.06898929374502</v>
      </c>
      <c r="I34" s="825" t="s">
        <v>773</v>
      </c>
      <c r="J34" s="747" t="s">
        <v>773</v>
      </c>
      <c r="K34" s="825" t="s">
        <v>773</v>
      </c>
      <c r="L34" s="747" t="s">
        <v>773</v>
      </c>
      <c r="M34" s="825" t="s">
        <v>773</v>
      </c>
      <c r="N34" s="747" t="s">
        <v>773</v>
      </c>
      <c r="O34" s="825">
        <v>30.549547173248857</v>
      </c>
      <c r="P34" s="834">
        <v>0</v>
      </c>
      <c r="Q34" s="825">
        <v>25.157890168600773</v>
      </c>
      <c r="R34" s="834">
        <v>42.426776035689258</v>
      </c>
      <c r="S34" s="825">
        <v>35.168536369100664</v>
      </c>
      <c r="T34" s="747">
        <v>23.647262905852209</v>
      </c>
      <c r="U34" s="825">
        <v>36.310797135523778</v>
      </c>
      <c r="V34" s="834">
        <v>19.055777554030691</v>
      </c>
      <c r="W34" s="825" t="s">
        <v>773</v>
      </c>
      <c r="X34" s="834" t="s">
        <v>773</v>
      </c>
      <c r="Y34" s="825">
        <v>37.33940583651286</v>
      </c>
      <c r="Z34" s="834">
        <v>32.060251435963167</v>
      </c>
    </row>
    <row r="35" spans="1:26">
      <c r="A35" s="823" t="s">
        <v>832</v>
      </c>
      <c r="B35" s="828" t="s">
        <v>833</v>
      </c>
      <c r="C35" s="825">
        <v>41.937480226627784</v>
      </c>
      <c r="D35" s="834">
        <v>17.399737283977224</v>
      </c>
      <c r="E35" s="825">
        <v>34.747093175053841</v>
      </c>
      <c r="F35" s="834">
        <v>28.23614730910823</v>
      </c>
      <c r="G35" s="825">
        <v>42.666916580306882</v>
      </c>
      <c r="H35" s="834">
        <v>23.046966706328696</v>
      </c>
      <c r="I35" s="825" t="s">
        <v>773</v>
      </c>
      <c r="J35" s="747" t="s">
        <v>773</v>
      </c>
      <c r="K35" s="825" t="s">
        <v>773</v>
      </c>
      <c r="L35" s="747" t="s">
        <v>773</v>
      </c>
      <c r="M35" s="825" t="s">
        <v>773</v>
      </c>
      <c r="N35" s="747" t="s">
        <v>773</v>
      </c>
      <c r="O35" s="825">
        <v>30.646950191514282</v>
      </c>
      <c r="P35" s="834">
        <v>0</v>
      </c>
      <c r="Q35" s="825">
        <v>25.193087102588013</v>
      </c>
      <c r="R35" s="834">
        <v>42.426776035689251</v>
      </c>
      <c r="S35" s="825">
        <v>35.168536369100664</v>
      </c>
      <c r="T35" s="747">
        <v>23.647262905852209</v>
      </c>
      <c r="U35" s="825">
        <v>36.43119115024556</v>
      </c>
      <c r="V35" s="834">
        <v>19.05577755403068</v>
      </c>
      <c r="W35" s="825" t="s">
        <v>773</v>
      </c>
      <c r="X35" s="834" t="s">
        <v>773</v>
      </c>
      <c r="Y35" s="825">
        <v>38.69900654021523</v>
      </c>
      <c r="Z35" s="834">
        <v>21.281833094839598</v>
      </c>
    </row>
    <row r="36" spans="1:26" ht="15.75" thickBot="1">
      <c r="A36" s="835" t="s">
        <v>834</v>
      </c>
      <c r="B36" s="829" t="s">
        <v>835</v>
      </c>
      <c r="C36" s="836">
        <v>44.240746193423711</v>
      </c>
      <c r="D36" s="837">
        <v>23.460516682564425</v>
      </c>
      <c r="E36" s="836">
        <v>35.185750789456613</v>
      </c>
      <c r="F36" s="837">
        <v>29.615398152978834</v>
      </c>
      <c r="G36" s="836">
        <v>45.233464795906983</v>
      </c>
      <c r="H36" s="837">
        <v>24.833048960117548</v>
      </c>
      <c r="I36" s="836" t="s">
        <v>773</v>
      </c>
      <c r="J36" s="838" t="s">
        <v>773</v>
      </c>
      <c r="K36" s="836" t="s">
        <v>773</v>
      </c>
      <c r="L36" s="838" t="s">
        <v>773</v>
      </c>
      <c r="M36" s="836" t="s">
        <v>773</v>
      </c>
      <c r="N36" s="838" t="s">
        <v>773</v>
      </c>
      <c r="O36" s="836">
        <v>30.663541200305684</v>
      </c>
      <c r="P36" s="837">
        <v>0</v>
      </c>
      <c r="Q36" s="836">
        <v>25.198237686335752</v>
      </c>
      <c r="R36" s="837">
        <v>42.426776035689237</v>
      </c>
      <c r="S36" s="836">
        <v>35.168536369100664</v>
      </c>
      <c r="T36" s="838">
        <v>23.647262905852209</v>
      </c>
      <c r="U36" s="836">
        <v>36.742899809970503</v>
      </c>
      <c r="V36" s="837">
        <v>19.055777554030676</v>
      </c>
      <c r="W36" s="836" t="s">
        <v>773</v>
      </c>
      <c r="X36" s="837" t="s">
        <v>773</v>
      </c>
      <c r="Y36" s="836">
        <v>40.0880377962024</v>
      </c>
      <c r="Z36" s="837">
        <v>24.84213580189428</v>
      </c>
    </row>
    <row r="37" spans="1:26">
      <c r="A37" s="830" t="s">
        <v>836</v>
      </c>
      <c r="B37" s="824" t="s">
        <v>837</v>
      </c>
      <c r="C37" s="831">
        <v>45.097784165875076</v>
      </c>
      <c r="D37" s="832">
        <v>12.324722560802936</v>
      </c>
      <c r="E37" s="831">
        <v>38.12209648503719</v>
      </c>
      <c r="F37" s="832">
        <v>24.738866351633128</v>
      </c>
      <c r="G37" s="831">
        <v>44.6287904044</v>
      </c>
      <c r="H37" s="832">
        <v>7.9632645630335368</v>
      </c>
      <c r="I37" s="831" t="s">
        <v>773</v>
      </c>
      <c r="J37" s="833" t="s">
        <v>773</v>
      </c>
      <c r="K37" s="831" t="s">
        <v>773</v>
      </c>
      <c r="L37" s="833" t="s">
        <v>773</v>
      </c>
      <c r="M37" s="831" t="s">
        <v>773</v>
      </c>
      <c r="N37" s="833" t="s">
        <v>773</v>
      </c>
      <c r="O37" s="831">
        <v>30.532911809713259</v>
      </c>
      <c r="P37" s="832">
        <v>0</v>
      </c>
      <c r="Q37" s="831">
        <v>24.986505740813051</v>
      </c>
      <c r="R37" s="832">
        <v>0</v>
      </c>
      <c r="S37" s="831">
        <v>35.168536369100664</v>
      </c>
      <c r="T37" s="833">
        <v>0</v>
      </c>
      <c r="U37" s="831">
        <v>35.868450462449566</v>
      </c>
      <c r="V37" s="832">
        <v>0</v>
      </c>
      <c r="W37" s="831" t="s">
        <v>773</v>
      </c>
      <c r="X37" s="832" t="s">
        <v>773</v>
      </c>
      <c r="Y37" s="831">
        <v>41.226963354065226</v>
      </c>
      <c r="Z37" s="832">
        <v>12.955074445321157</v>
      </c>
    </row>
    <row r="38" spans="1:26">
      <c r="A38" s="823" t="s">
        <v>838</v>
      </c>
      <c r="B38" s="828" t="s">
        <v>839</v>
      </c>
      <c r="C38" s="825">
        <v>46.389885533276875</v>
      </c>
      <c r="D38" s="834">
        <v>14.540404006089801</v>
      </c>
      <c r="E38" s="825">
        <v>38.070684020186228</v>
      </c>
      <c r="F38" s="834">
        <v>16.262607126312368</v>
      </c>
      <c r="G38" s="825">
        <v>45.077409220170054</v>
      </c>
      <c r="H38" s="834">
        <v>8.8220941804874506</v>
      </c>
      <c r="I38" s="825" t="s">
        <v>773</v>
      </c>
      <c r="J38" s="747" t="s">
        <v>773</v>
      </c>
      <c r="K38" s="825" t="s">
        <v>773</v>
      </c>
      <c r="L38" s="747" t="s">
        <v>773</v>
      </c>
      <c r="M38" s="825" t="s">
        <v>773</v>
      </c>
      <c r="N38" s="747" t="s">
        <v>773</v>
      </c>
      <c r="O38" s="825">
        <v>30.549547173248857</v>
      </c>
      <c r="P38" s="834">
        <v>0</v>
      </c>
      <c r="Q38" s="825">
        <v>25.157890168600773</v>
      </c>
      <c r="R38" s="834">
        <v>0</v>
      </c>
      <c r="S38" s="825">
        <v>35.168536369100664</v>
      </c>
      <c r="T38" s="747">
        <v>0</v>
      </c>
      <c r="U38" s="825">
        <v>36.310797135523778</v>
      </c>
      <c r="V38" s="834">
        <v>0</v>
      </c>
      <c r="W38" s="825" t="s">
        <v>773</v>
      </c>
      <c r="X38" s="834" t="s">
        <v>773</v>
      </c>
      <c r="Y38" s="825">
        <v>41.86614204409679</v>
      </c>
      <c r="Z38" s="834">
        <v>12.123214352697058</v>
      </c>
    </row>
    <row r="39" spans="1:26">
      <c r="A39" s="823" t="s">
        <v>840</v>
      </c>
      <c r="B39" s="828" t="s">
        <v>841</v>
      </c>
      <c r="C39" s="825">
        <v>47.057888187837328</v>
      </c>
      <c r="D39" s="834">
        <v>12.209622355799985</v>
      </c>
      <c r="E39" s="825">
        <v>38.146723702059155</v>
      </c>
      <c r="F39" s="834">
        <v>9.783927852261403</v>
      </c>
      <c r="G39" s="825">
        <v>45.57839712062961</v>
      </c>
      <c r="H39" s="834">
        <v>6.8237425473265532</v>
      </c>
      <c r="I39" s="825" t="s">
        <v>773</v>
      </c>
      <c r="J39" s="747" t="s">
        <v>773</v>
      </c>
      <c r="K39" s="825" t="s">
        <v>773</v>
      </c>
      <c r="L39" s="747" t="s">
        <v>773</v>
      </c>
      <c r="M39" s="825" t="s">
        <v>773</v>
      </c>
      <c r="N39" s="747" t="s">
        <v>773</v>
      </c>
      <c r="O39" s="825">
        <v>30.646950191514282</v>
      </c>
      <c r="P39" s="834">
        <v>0</v>
      </c>
      <c r="Q39" s="825">
        <v>25.193087102588013</v>
      </c>
      <c r="R39" s="834">
        <v>0</v>
      </c>
      <c r="S39" s="825">
        <v>35.168536369100664</v>
      </c>
      <c r="T39" s="747">
        <v>0</v>
      </c>
      <c r="U39" s="825">
        <v>36.43119115024556</v>
      </c>
      <c r="V39" s="834">
        <v>0</v>
      </c>
      <c r="W39" s="825" t="s">
        <v>773</v>
      </c>
      <c r="X39" s="834" t="s">
        <v>773</v>
      </c>
      <c r="Y39" s="825">
        <v>42.248745973680847</v>
      </c>
      <c r="Z39" s="834">
        <v>9.1726887866663969</v>
      </c>
    </row>
    <row r="40" spans="1:26" ht="15.75" thickBot="1">
      <c r="A40" s="835" t="s">
        <v>842</v>
      </c>
      <c r="B40" s="829" t="s">
        <v>843</v>
      </c>
      <c r="C40" s="836">
        <v>48.731598099444845</v>
      </c>
      <c r="D40" s="837">
        <v>10.15094068799565</v>
      </c>
      <c r="E40" s="836">
        <v>39.079990459334624</v>
      </c>
      <c r="F40" s="837">
        <v>11.067661148344511</v>
      </c>
      <c r="G40" s="836">
        <v>46.103922172605813</v>
      </c>
      <c r="H40" s="837">
        <v>1.9243659105627369</v>
      </c>
      <c r="I40" s="836" t="s">
        <v>773</v>
      </c>
      <c r="J40" s="838" t="s">
        <v>773</v>
      </c>
      <c r="K40" s="836" t="s">
        <v>773</v>
      </c>
      <c r="L40" s="838" t="s">
        <v>773</v>
      </c>
      <c r="M40" s="836" t="s">
        <v>773</v>
      </c>
      <c r="N40" s="838" t="s">
        <v>773</v>
      </c>
      <c r="O40" s="836">
        <v>30.663541200305684</v>
      </c>
      <c r="P40" s="837">
        <v>0</v>
      </c>
      <c r="Q40" s="836">
        <v>25.198237686335752</v>
      </c>
      <c r="R40" s="837">
        <v>0</v>
      </c>
      <c r="S40" s="836">
        <v>44.270821817747127</v>
      </c>
      <c r="T40" s="838">
        <v>25.881900097053222</v>
      </c>
      <c r="U40" s="836">
        <v>41.291322942247305</v>
      </c>
      <c r="V40" s="837">
        <v>12.37905324784014</v>
      </c>
      <c r="W40" s="836" t="s">
        <v>773</v>
      </c>
      <c r="X40" s="837" t="s">
        <v>773</v>
      </c>
      <c r="Y40" s="836">
        <v>43.357143957601771</v>
      </c>
      <c r="Z40" s="837">
        <v>8.1548171003497156</v>
      </c>
    </row>
    <row r="41" spans="1:26">
      <c r="A41" s="823" t="s">
        <v>844</v>
      </c>
      <c r="B41" s="824" t="s">
        <v>845</v>
      </c>
      <c r="C41" s="825">
        <v>48.787672998145247</v>
      </c>
      <c r="D41" s="834">
        <v>8.1819736834482057</v>
      </c>
      <c r="E41" s="825">
        <v>41.548479810819714</v>
      </c>
      <c r="F41" s="834">
        <v>8.9879194527703099</v>
      </c>
      <c r="G41" s="825">
        <v>45.936375090415879</v>
      </c>
      <c r="H41" s="834">
        <v>2.9299128974084021</v>
      </c>
      <c r="I41" s="831" t="s">
        <v>773</v>
      </c>
      <c r="J41" s="833" t="s">
        <v>773</v>
      </c>
      <c r="K41" s="831" t="s">
        <v>773</v>
      </c>
      <c r="L41" s="833" t="s">
        <v>773</v>
      </c>
      <c r="M41" s="831" t="s">
        <v>773</v>
      </c>
      <c r="N41" s="833" t="s">
        <v>773</v>
      </c>
      <c r="O41" s="825">
        <v>46.222331282808611</v>
      </c>
      <c r="P41" s="834">
        <v>51.385270985206752</v>
      </c>
      <c r="Q41" s="825">
        <v>36.89614557933249</v>
      </c>
      <c r="R41" s="834">
        <v>47.66428712385418</v>
      </c>
      <c r="S41" s="831">
        <v>46.739926375740588</v>
      </c>
      <c r="T41" s="833">
        <v>32.902677226017943</v>
      </c>
      <c r="U41" s="825">
        <v>46.819831274702949</v>
      </c>
      <c r="V41" s="834">
        <v>30.532071140676425</v>
      </c>
      <c r="W41" s="825" t="s">
        <v>773</v>
      </c>
      <c r="X41" s="834" t="s">
        <v>773</v>
      </c>
      <c r="Y41" s="825">
        <v>45.984258167620553</v>
      </c>
      <c r="Z41" s="834">
        <v>11.539280185879196</v>
      </c>
    </row>
    <row r="42" spans="1:26">
      <c r="A42" s="823" t="s">
        <v>846</v>
      </c>
      <c r="B42" s="828" t="s">
        <v>847</v>
      </c>
      <c r="C42" s="825">
        <v>51.596474943781217</v>
      </c>
      <c r="D42" s="834">
        <v>11.223544422780474</v>
      </c>
      <c r="E42" s="825">
        <v>46.393908204020285</v>
      </c>
      <c r="F42" s="834">
        <v>21.862554871409277</v>
      </c>
      <c r="G42" s="825">
        <v>47.979822157330908</v>
      </c>
      <c r="H42" s="834">
        <v>6.4387305911586381</v>
      </c>
      <c r="I42" s="825" t="s">
        <v>773</v>
      </c>
      <c r="J42" s="747" t="s">
        <v>773</v>
      </c>
      <c r="K42" s="825" t="s">
        <v>773</v>
      </c>
      <c r="L42" s="747" t="s">
        <v>773</v>
      </c>
      <c r="M42" s="825" t="s">
        <v>773</v>
      </c>
      <c r="N42" s="747" t="s">
        <v>773</v>
      </c>
      <c r="O42" s="825">
        <v>46.247514772976352</v>
      </c>
      <c r="P42" s="834">
        <v>51.385270985206752</v>
      </c>
      <c r="Q42" s="825">
        <v>37.149219172866523</v>
      </c>
      <c r="R42" s="834">
        <v>47.664287123854166</v>
      </c>
      <c r="S42" s="825">
        <v>46.739926375740588</v>
      </c>
      <c r="T42" s="747">
        <v>32.902677226017943</v>
      </c>
      <c r="U42" s="825">
        <v>47.397235548688599</v>
      </c>
      <c r="V42" s="834">
        <v>30.532071140676436</v>
      </c>
      <c r="W42" s="825" t="s">
        <v>773</v>
      </c>
      <c r="X42" s="834" t="s">
        <v>773</v>
      </c>
      <c r="Y42" s="825">
        <v>48.895476052954173</v>
      </c>
      <c r="Z42" s="834">
        <v>16.79002092300151</v>
      </c>
    </row>
    <row r="43" spans="1:26">
      <c r="A43" s="823" t="s">
        <v>848</v>
      </c>
      <c r="B43" s="828" t="s">
        <v>849</v>
      </c>
      <c r="C43" s="825">
        <v>51.837939057691798</v>
      </c>
      <c r="D43" s="834">
        <v>10.157809995158114</v>
      </c>
      <c r="E43" s="825">
        <v>46.486572103066734</v>
      </c>
      <c r="F43" s="834">
        <v>21.862554871409298</v>
      </c>
      <c r="G43" s="825">
        <v>49.944872250508119</v>
      </c>
      <c r="H43" s="834">
        <v>9.5801419218890498</v>
      </c>
      <c r="I43" s="825" t="s">
        <v>773</v>
      </c>
      <c r="J43" s="747" t="s">
        <v>773</v>
      </c>
      <c r="K43" s="825" t="s">
        <v>773</v>
      </c>
      <c r="L43" s="747" t="s">
        <v>773</v>
      </c>
      <c r="M43" s="825" t="s">
        <v>773</v>
      </c>
      <c r="N43" s="747" t="s">
        <v>773</v>
      </c>
      <c r="O43" s="825">
        <v>46.394968596125231</v>
      </c>
      <c r="P43" s="834">
        <v>51.385270985206745</v>
      </c>
      <c r="Q43" s="825">
        <v>37.201192474528234</v>
      </c>
      <c r="R43" s="834">
        <v>47.664287123854159</v>
      </c>
      <c r="S43" s="825">
        <v>46.740034954445591</v>
      </c>
      <c r="T43" s="747">
        <v>32.902985964214679</v>
      </c>
      <c r="U43" s="825">
        <v>47.554388349634358</v>
      </c>
      <c r="V43" s="834">
        <v>30.532071140676454</v>
      </c>
      <c r="W43" s="825" t="s">
        <v>773</v>
      </c>
      <c r="X43" s="834" t="s">
        <v>773</v>
      </c>
      <c r="Y43" s="825">
        <v>49.205965563689915</v>
      </c>
      <c r="Z43" s="834">
        <v>16.467280695959865</v>
      </c>
    </row>
    <row r="44" spans="1:26" ht="15.75" thickBot="1">
      <c r="A44" s="823" t="s">
        <v>850</v>
      </c>
      <c r="B44" s="829" t="s">
        <v>851</v>
      </c>
      <c r="C44" s="825">
        <v>51.238960017166875</v>
      </c>
      <c r="D44" s="834">
        <v>5.1452487000433376</v>
      </c>
      <c r="E44" s="825">
        <v>46.572519125088618</v>
      </c>
      <c r="F44" s="834">
        <v>19.172288881570935</v>
      </c>
      <c r="G44" s="825">
        <v>50.755183911226389</v>
      </c>
      <c r="H44" s="834">
        <v>10.088646517333137</v>
      </c>
      <c r="I44" s="836" t="s">
        <v>773</v>
      </c>
      <c r="J44" s="838" t="s">
        <v>773</v>
      </c>
      <c r="K44" s="836" t="s">
        <v>773</v>
      </c>
      <c r="L44" s="838" t="s">
        <v>773</v>
      </c>
      <c r="M44" s="836" t="s">
        <v>773</v>
      </c>
      <c r="N44" s="838" t="s">
        <v>773</v>
      </c>
      <c r="O44" s="825">
        <v>46.420084939743276</v>
      </c>
      <c r="P44" s="834">
        <v>51.385270985206745</v>
      </c>
      <c r="Q44" s="825">
        <v>37.208798047302054</v>
      </c>
      <c r="R44" s="834">
        <v>47.66428712385418</v>
      </c>
      <c r="S44" s="836">
        <v>46.740034954445591</v>
      </c>
      <c r="T44" s="838">
        <v>5.5775181831131375</v>
      </c>
      <c r="U44" s="825">
        <v>47.961268119098165</v>
      </c>
      <c r="V44" s="834">
        <v>16.153382118998401</v>
      </c>
      <c r="W44" s="825" t="s">
        <v>773</v>
      </c>
      <c r="X44" s="834" t="s">
        <v>773</v>
      </c>
      <c r="Y44" s="825">
        <v>49.034905740604252</v>
      </c>
      <c r="Z44" s="834">
        <v>13.095331621830693</v>
      </c>
    </row>
    <row r="45" spans="1:26">
      <c r="A45" s="830" t="s">
        <v>852</v>
      </c>
      <c r="B45" s="824" t="s">
        <v>853</v>
      </c>
      <c r="C45" s="831">
        <v>51.501245050943851</v>
      </c>
      <c r="D45" s="832">
        <v>5.5620034448082105</v>
      </c>
      <c r="E45" s="831">
        <v>47.757868888138546</v>
      </c>
      <c r="F45" s="832">
        <v>14.944924833812653</v>
      </c>
      <c r="G45" s="831">
        <v>53.336287017415643</v>
      </c>
      <c r="H45" s="832">
        <v>16.109046289426683</v>
      </c>
      <c r="I45" s="831" t="s">
        <v>773</v>
      </c>
      <c r="J45" s="833" t="s">
        <v>773</v>
      </c>
      <c r="K45" s="831" t="s">
        <v>773</v>
      </c>
      <c r="L45" s="833" t="s">
        <v>773</v>
      </c>
      <c r="M45" s="831" t="s">
        <v>773</v>
      </c>
      <c r="N45" s="833" t="s">
        <v>773</v>
      </c>
      <c r="O45" s="831">
        <v>49.011526370171957</v>
      </c>
      <c r="P45" s="832">
        <v>6.0343020569382801</v>
      </c>
      <c r="Q45" s="831">
        <v>38.475858743426173</v>
      </c>
      <c r="R45" s="832">
        <v>4.2815127143756841</v>
      </c>
      <c r="S45" s="831">
        <v>50.913658660300605</v>
      </c>
      <c r="T45" s="833">
        <v>8.9296937504940299</v>
      </c>
      <c r="U45" s="831">
        <v>51.06091378788868</v>
      </c>
      <c r="V45" s="832">
        <v>9.0583037096018213</v>
      </c>
      <c r="W45" s="831" t="s">
        <v>773</v>
      </c>
      <c r="X45" s="832" t="s">
        <v>773</v>
      </c>
      <c r="Y45" s="831">
        <v>50.302024333135115</v>
      </c>
      <c r="Z45" s="832">
        <v>9.3896614571350927</v>
      </c>
    </row>
    <row r="46" spans="1:26">
      <c r="A46" s="823" t="s">
        <v>854</v>
      </c>
      <c r="B46" s="828" t="s">
        <v>855</v>
      </c>
      <c r="C46" s="825">
        <v>55.693556292029612</v>
      </c>
      <c r="D46" s="834">
        <v>7.9406225962384376</v>
      </c>
      <c r="E46" s="825">
        <v>47.764355165491047</v>
      </c>
      <c r="F46" s="834">
        <v>2.9539373045360411</v>
      </c>
      <c r="G46" s="825">
        <v>54.694116104254711</v>
      </c>
      <c r="H46" s="834">
        <v>13.993995069233319</v>
      </c>
      <c r="I46" s="825" t="s">
        <v>773</v>
      </c>
      <c r="J46" s="747" t="s">
        <v>773</v>
      </c>
      <c r="K46" s="825" t="s">
        <v>773</v>
      </c>
      <c r="L46" s="747" t="s">
        <v>773</v>
      </c>
      <c r="M46" s="825" t="s">
        <v>773</v>
      </c>
      <c r="N46" s="747" t="s">
        <v>773</v>
      </c>
      <c r="O46" s="825">
        <v>49.0382295082049</v>
      </c>
      <c r="P46" s="834">
        <v>6.0343020569382819</v>
      </c>
      <c r="Q46" s="825">
        <v>38.739767715044096</v>
      </c>
      <c r="R46" s="834">
        <v>4.2815127143756913</v>
      </c>
      <c r="S46" s="825">
        <v>50.913658660300605</v>
      </c>
      <c r="T46" s="747">
        <v>8.9296937504940299</v>
      </c>
      <c r="U46" s="825">
        <v>51.690621094644172</v>
      </c>
      <c r="V46" s="834">
        <v>9.0583037096018231</v>
      </c>
      <c r="W46" s="825" t="s">
        <v>773</v>
      </c>
      <c r="X46" s="834" t="s">
        <v>773</v>
      </c>
      <c r="Y46" s="825">
        <v>52.366047870699106</v>
      </c>
      <c r="Z46" s="834">
        <v>7.097940541546782</v>
      </c>
    </row>
    <row r="47" spans="1:26">
      <c r="A47" s="823" t="s">
        <v>856</v>
      </c>
      <c r="B47" s="828" t="s">
        <v>857</v>
      </c>
      <c r="C47" s="825">
        <v>56.231837312524434</v>
      </c>
      <c r="D47" s="834">
        <v>8.4762209584423314</v>
      </c>
      <c r="E47" s="825">
        <v>47.868193684498863</v>
      </c>
      <c r="F47" s="834">
        <v>2.9720874629535916</v>
      </c>
      <c r="G47" s="825">
        <v>55.383255278934897</v>
      </c>
      <c r="H47" s="834">
        <v>10.888771526233004</v>
      </c>
      <c r="I47" s="825" t="s">
        <v>773</v>
      </c>
      <c r="J47" s="747" t="s">
        <v>773</v>
      </c>
      <c r="K47" s="825" t="s">
        <v>773</v>
      </c>
      <c r="L47" s="747" t="s">
        <v>773</v>
      </c>
      <c r="M47" s="825" t="s">
        <v>773</v>
      </c>
      <c r="N47" s="747" t="s">
        <v>773</v>
      </c>
      <c r="O47" s="825">
        <v>49.194581140437094</v>
      </c>
      <c r="P47" s="834">
        <v>6.0343020569382997</v>
      </c>
      <c r="Q47" s="825">
        <v>38.793966260224529</v>
      </c>
      <c r="R47" s="834">
        <v>4.2815127143756797</v>
      </c>
      <c r="S47" s="825">
        <v>50.913658660300605</v>
      </c>
      <c r="T47" s="747">
        <v>8.929440703077713</v>
      </c>
      <c r="U47" s="825">
        <v>51.862009273587745</v>
      </c>
      <c r="V47" s="834">
        <v>9.0583037096018248</v>
      </c>
      <c r="W47" s="825" t="s">
        <v>773</v>
      </c>
      <c r="X47" s="834" t="s">
        <v>773</v>
      </c>
      <c r="Y47" s="825">
        <v>52.722455695704362</v>
      </c>
      <c r="Z47" s="834">
        <v>7.1464711478181746</v>
      </c>
    </row>
    <row r="48" spans="1:26" ht="15.75" thickBot="1">
      <c r="A48" s="835" t="s">
        <v>858</v>
      </c>
      <c r="B48" s="829" t="s">
        <v>859</v>
      </c>
      <c r="C48" s="836">
        <v>56.481031369097138</v>
      </c>
      <c r="D48" s="837">
        <v>10.230635731431676</v>
      </c>
      <c r="E48" s="836">
        <v>47.956695127187047</v>
      </c>
      <c r="F48" s="837">
        <v>2.9720874629536036</v>
      </c>
      <c r="G48" s="836">
        <v>55.780532440806326</v>
      </c>
      <c r="H48" s="837">
        <v>9.9011532267709796</v>
      </c>
      <c r="I48" s="836" t="s">
        <v>773</v>
      </c>
      <c r="J48" s="838" t="s">
        <v>773</v>
      </c>
      <c r="K48" s="836" t="s">
        <v>773</v>
      </c>
      <c r="L48" s="838" t="s">
        <v>773</v>
      </c>
      <c r="M48" s="836" t="s">
        <v>773</v>
      </c>
      <c r="N48" s="838" t="s">
        <v>773</v>
      </c>
      <c r="O48" s="836">
        <v>49.221213080094699</v>
      </c>
      <c r="P48" s="837">
        <v>6.0343020569382757</v>
      </c>
      <c r="Q48" s="836">
        <v>38.801897466563659</v>
      </c>
      <c r="R48" s="837">
        <v>4.2815127143756753</v>
      </c>
      <c r="S48" s="836">
        <v>50.913658660300605</v>
      </c>
      <c r="T48" s="838">
        <v>8.929440703077713</v>
      </c>
      <c r="U48" s="836">
        <v>52.305745448302517</v>
      </c>
      <c r="V48" s="837">
        <v>9.0583037096018373</v>
      </c>
      <c r="W48" s="836" t="s">
        <v>773</v>
      </c>
      <c r="X48" s="837" t="s">
        <v>773</v>
      </c>
      <c r="Y48" s="836">
        <v>52.914083005323477</v>
      </c>
      <c r="Z48" s="837">
        <v>7.9110527615575714</v>
      </c>
    </row>
    <row r="49" spans="1:26">
      <c r="A49" s="830" t="s">
        <v>860</v>
      </c>
      <c r="B49" s="824" t="s">
        <v>861</v>
      </c>
      <c r="C49" s="831">
        <v>58.314797625132208</v>
      </c>
      <c r="D49" s="832">
        <v>13.229879330972574</v>
      </c>
      <c r="E49" s="831">
        <v>49.663434240222529</v>
      </c>
      <c r="F49" s="832">
        <v>3.9900552441887984</v>
      </c>
      <c r="G49" s="831">
        <v>58.536327347397112</v>
      </c>
      <c r="H49" s="832">
        <v>9.7495356740590609</v>
      </c>
      <c r="I49" s="831" t="s">
        <v>773</v>
      </c>
      <c r="J49" s="833" t="s">
        <v>773</v>
      </c>
      <c r="K49" s="831" t="s">
        <v>773</v>
      </c>
      <c r="L49" s="833" t="s">
        <v>773</v>
      </c>
      <c r="M49" s="831" t="s">
        <v>773</v>
      </c>
      <c r="N49" s="833" t="s">
        <v>773</v>
      </c>
      <c r="O49" s="831">
        <v>49.011526370171957</v>
      </c>
      <c r="P49" s="832">
        <v>0</v>
      </c>
      <c r="Q49" s="831">
        <v>39.350682064953915</v>
      </c>
      <c r="R49" s="832">
        <v>2.2736940775290972</v>
      </c>
      <c r="S49" s="831">
        <v>50.92803963703868</v>
      </c>
      <c r="T49" s="833">
        <v>2.8245812845675334E-2</v>
      </c>
      <c r="U49" s="831">
        <v>51.820812891710467</v>
      </c>
      <c r="V49" s="832">
        <v>1.4882207298100307</v>
      </c>
      <c r="W49" s="831" t="s">
        <v>773</v>
      </c>
      <c r="X49" s="832" t="s">
        <v>773</v>
      </c>
      <c r="Y49" s="831">
        <v>54.4335367982696</v>
      </c>
      <c r="Z49" s="832">
        <v>8.2134119250802406</v>
      </c>
    </row>
    <row r="50" spans="1:26">
      <c r="A50" s="823" t="s">
        <v>862</v>
      </c>
      <c r="B50" s="828" t="s">
        <v>863</v>
      </c>
      <c r="C50" s="825">
        <v>58.825213742113029</v>
      </c>
      <c r="D50" s="834">
        <v>5.6230157644495629</v>
      </c>
      <c r="E50" s="825">
        <v>49.69704690407049</v>
      </c>
      <c r="F50" s="834">
        <v>4.0463055177509881</v>
      </c>
      <c r="G50" s="825">
        <v>59.791422561766957</v>
      </c>
      <c r="H50" s="834">
        <v>9.3196614564463562</v>
      </c>
      <c r="I50" s="825" t="s">
        <v>773</v>
      </c>
      <c r="J50" s="747" t="s">
        <v>773</v>
      </c>
      <c r="K50" s="825" t="s">
        <v>773</v>
      </c>
      <c r="L50" s="747" t="s">
        <v>773</v>
      </c>
      <c r="M50" s="825" t="s">
        <v>773</v>
      </c>
      <c r="N50" s="747" t="s">
        <v>773</v>
      </c>
      <c r="O50" s="825">
        <v>49.0382295082049</v>
      </c>
      <c r="P50" s="834">
        <v>0</v>
      </c>
      <c r="Q50" s="825">
        <v>39.620591519229585</v>
      </c>
      <c r="R50" s="834">
        <v>2.2736940775291035</v>
      </c>
      <c r="S50" s="825">
        <v>50.92803963703868</v>
      </c>
      <c r="T50" s="747">
        <v>2.8245812845675334E-2</v>
      </c>
      <c r="U50" s="825">
        <v>52.459891633142213</v>
      </c>
      <c r="V50" s="834">
        <v>1.4882207298100116</v>
      </c>
      <c r="W50" s="825" t="s">
        <v>773</v>
      </c>
      <c r="X50" s="834" t="s">
        <v>773</v>
      </c>
      <c r="Y50" s="825">
        <v>54.816915157689792</v>
      </c>
      <c r="Z50" s="834">
        <v>4.6802601812577196</v>
      </c>
    </row>
    <row r="51" spans="1:26">
      <c r="A51" s="823" t="s">
        <v>864</v>
      </c>
      <c r="B51" s="828" t="s">
        <v>865</v>
      </c>
      <c r="C51" s="825">
        <v>59.817261314453212</v>
      </c>
      <c r="D51" s="834">
        <v>6.3761459224633983</v>
      </c>
      <c r="E51" s="825">
        <v>49.935264917612521</v>
      </c>
      <c r="F51" s="834">
        <v>4.3182561822528882</v>
      </c>
      <c r="G51" s="825">
        <v>61.882480905005984</v>
      </c>
      <c r="H51" s="834">
        <v>11.735001117825368</v>
      </c>
      <c r="I51" s="825" t="s">
        <v>773</v>
      </c>
      <c r="J51" s="747" t="s">
        <v>773</v>
      </c>
      <c r="K51" s="825" t="s">
        <v>773</v>
      </c>
      <c r="L51" s="747" t="s">
        <v>773</v>
      </c>
      <c r="M51" s="825" t="s">
        <v>773</v>
      </c>
      <c r="N51" s="747" t="s">
        <v>773</v>
      </c>
      <c r="O51" s="825">
        <v>49.194581140437094</v>
      </c>
      <c r="P51" s="834">
        <v>0</v>
      </c>
      <c r="Q51" s="825">
        <v>39.676022373521896</v>
      </c>
      <c r="R51" s="834">
        <v>2.2736940775291106</v>
      </c>
      <c r="S51" s="825">
        <v>50.92803963703868</v>
      </c>
      <c r="T51" s="747">
        <v>2.8245812845675334E-2</v>
      </c>
      <c r="U51" s="825">
        <v>52.63383044649327</v>
      </c>
      <c r="V51" s="834">
        <v>1.4882207298100156</v>
      </c>
      <c r="W51" s="825" t="s">
        <v>773</v>
      </c>
      <c r="X51" s="834" t="s">
        <v>773</v>
      </c>
      <c r="Y51" s="825">
        <v>55.520922811691463</v>
      </c>
      <c r="Z51" s="834">
        <v>5.307922552278062</v>
      </c>
    </row>
    <row r="52" spans="1:26" ht="15.75" thickBot="1">
      <c r="A52" s="835" t="s">
        <v>866</v>
      </c>
      <c r="B52" s="829" t="s">
        <v>867</v>
      </c>
      <c r="C52" s="836">
        <v>60.654855364925687</v>
      </c>
      <c r="D52" s="837">
        <v>7.3897800635988427</v>
      </c>
      <c r="E52" s="836">
        <v>50.464723161870637</v>
      </c>
      <c r="F52" s="837">
        <v>5.2297766308374509</v>
      </c>
      <c r="G52" s="836">
        <v>62.685894104983987</v>
      </c>
      <c r="H52" s="837">
        <v>12.379519093880205</v>
      </c>
      <c r="I52" s="836" t="s">
        <v>773</v>
      </c>
      <c r="J52" s="838" t="s">
        <v>773</v>
      </c>
      <c r="K52" s="836" t="s">
        <v>773</v>
      </c>
      <c r="L52" s="838" t="s">
        <v>773</v>
      </c>
      <c r="M52" s="836" t="s">
        <v>773</v>
      </c>
      <c r="N52" s="838" t="s">
        <v>773</v>
      </c>
      <c r="O52" s="836">
        <v>49.221213080094699</v>
      </c>
      <c r="P52" s="837">
        <v>0</v>
      </c>
      <c r="Q52" s="836">
        <v>39.684133911229836</v>
      </c>
      <c r="R52" s="837">
        <v>2.2736940775291123</v>
      </c>
      <c r="S52" s="836">
        <v>50.92803963703868</v>
      </c>
      <c r="T52" s="838">
        <v>2.8245812845675334E-2</v>
      </c>
      <c r="U52" s="836">
        <v>53.084170394945815</v>
      </c>
      <c r="V52" s="837">
        <v>1.4882207298100185</v>
      </c>
      <c r="W52" s="836" t="s">
        <v>773</v>
      </c>
      <c r="X52" s="837" t="s">
        <v>773</v>
      </c>
      <c r="Y52" s="836">
        <v>56.145903048751343</v>
      </c>
      <c r="Z52" s="837">
        <v>6.1076746678246803</v>
      </c>
    </row>
    <row r="53" spans="1:26">
      <c r="A53" s="823" t="s">
        <v>868</v>
      </c>
      <c r="B53" s="824" t="s">
        <v>869</v>
      </c>
      <c r="C53" s="825">
        <v>66.216386902155136</v>
      </c>
      <c r="D53" s="834">
        <v>13.549887162118083</v>
      </c>
      <c r="E53" s="825">
        <v>55.349227028307418</v>
      </c>
      <c r="F53" s="834">
        <v>11.448650048207808</v>
      </c>
      <c r="G53" s="825">
        <v>67.747364662636585</v>
      </c>
      <c r="H53" s="834">
        <v>15.735591439781457</v>
      </c>
      <c r="I53" s="831" t="s">
        <v>773</v>
      </c>
      <c r="J53" s="833" t="s">
        <v>773</v>
      </c>
      <c r="K53" s="831" t="s">
        <v>773</v>
      </c>
      <c r="L53" s="833" t="s">
        <v>773</v>
      </c>
      <c r="M53" s="831" t="s">
        <v>773</v>
      </c>
      <c r="N53" s="833" t="s">
        <v>773</v>
      </c>
      <c r="O53" s="825">
        <v>56.303178638025464</v>
      </c>
      <c r="P53" s="834">
        <v>14.877423348910741</v>
      </c>
      <c r="Q53" s="825">
        <v>40.682438374161059</v>
      </c>
      <c r="R53" s="834">
        <v>3.3843284012431853</v>
      </c>
      <c r="S53" s="831">
        <v>62.963736599618379</v>
      </c>
      <c r="T53" s="833">
        <v>23.632751325905033</v>
      </c>
      <c r="U53" s="825">
        <v>62.559377253201482</v>
      </c>
      <c r="V53" s="834">
        <v>20.722493072293762</v>
      </c>
      <c r="W53" s="825" t="s">
        <v>773</v>
      </c>
      <c r="X53" s="834" t="s">
        <v>773</v>
      </c>
      <c r="Y53" s="825">
        <v>62.269429983200709</v>
      </c>
      <c r="Z53" s="834">
        <v>14.395340897966797</v>
      </c>
    </row>
    <row r="54" spans="1:26">
      <c r="A54" s="823" t="s">
        <v>870</v>
      </c>
      <c r="B54" s="828" t="s">
        <v>871</v>
      </c>
      <c r="C54" s="825">
        <v>66.795963827044133</v>
      </c>
      <c r="D54" s="834">
        <v>13.549887162118099</v>
      </c>
      <c r="E54" s="825">
        <v>55.085781809893845</v>
      </c>
      <c r="F54" s="834">
        <v>10.843169245498942</v>
      </c>
      <c r="G54" s="825">
        <v>68.135491268872144</v>
      </c>
      <c r="H54" s="834">
        <v>13.955293835809687</v>
      </c>
      <c r="I54" s="825" t="s">
        <v>773</v>
      </c>
      <c r="J54" s="747" t="s">
        <v>773</v>
      </c>
      <c r="K54" s="825" t="s">
        <v>773</v>
      </c>
      <c r="L54" s="747" t="s">
        <v>773</v>
      </c>
      <c r="M54" s="825" t="s">
        <v>773</v>
      </c>
      <c r="N54" s="747" t="s">
        <v>773</v>
      </c>
      <c r="O54" s="825">
        <v>56.333854514951014</v>
      </c>
      <c r="P54" s="834">
        <v>14.877423348910746</v>
      </c>
      <c r="Q54" s="825">
        <v>40.961482450755419</v>
      </c>
      <c r="R54" s="834">
        <v>3.3843284012431814</v>
      </c>
      <c r="S54" s="825">
        <v>62.963736599618379</v>
      </c>
      <c r="T54" s="747">
        <v>23.632751325905033</v>
      </c>
      <c r="U54" s="825">
        <v>63.330889042552926</v>
      </c>
      <c r="V54" s="834">
        <v>20.722493072293766</v>
      </c>
      <c r="W54" s="825" t="s">
        <v>773</v>
      </c>
      <c r="X54" s="834" t="s">
        <v>773</v>
      </c>
      <c r="Y54" s="825">
        <v>62.539423920260454</v>
      </c>
      <c r="Z54" s="834">
        <v>14.087820776407442</v>
      </c>
    </row>
    <row r="55" spans="1:26">
      <c r="A55" s="823" t="s">
        <v>872</v>
      </c>
      <c r="B55" s="828" t="s">
        <v>873</v>
      </c>
      <c r="C55" s="825">
        <v>67.108559372299382</v>
      </c>
      <c r="D55" s="834">
        <v>12.189287669852625</v>
      </c>
      <c r="E55" s="825">
        <v>58.049573705224567</v>
      </c>
      <c r="F55" s="834">
        <v>16.249656031663651</v>
      </c>
      <c r="G55" s="825">
        <v>68.690294810533828</v>
      </c>
      <c r="H55" s="834">
        <v>11.001197440642892</v>
      </c>
      <c r="I55" s="825" t="s">
        <v>773</v>
      </c>
      <c r="J55" s="747" t="s">
        <v>773</v>
      </c>
      <c r="K55" s="825" t="s">
        <v>773</v>
      </c>
      <c r="L55" s="747" t="s">
        <v>773</v>
      </c>
      <c r="M55" s="825" t="s">
        <v>773</v>
      </c>
      <c r="N55" s="747" t="s">
        <v>773</v>
      </c>
      <c r="O55" s="825">
        <v>56.513467241423321</v>
      </c>
      <c r="P55" s="834">
        <v>14.877423348910737</v>
      </c>
      <c r="Q55" s="825">
        <v>44.785990082869105</v>
      </c>
      <c r="R55" s="834">
        <v>12.87923386381944</v>
      </c>
      <c r="S55" s="825">
        <v>63.032993786441288</v>
      </c>
      <c r="T55" s="747">
        <v>23.768741612035228</v>
      </c>
      <c r="U55" s="825">
        <v>63.540872314450688</v>
      </c>
      <c r="V55" s="834">
        <v>20.722493072293773</v>
      </c>
      <c r="W55" s="825" t="s">
        <v>773</v>
      </c>
      <c r="X55" s="834" t="s">
        <v>773</v>
      </c>
      <c r="Y55" s="825">
        <v>63.681865455990547</v>
      </c>
      <c r="Z55" s="834">
        <v>14.698859873021727</v>
      </c>
    </row>
    <row r="56" spans="1:26" ht="15.75" thickBot="1">
      <c r="A56" s="823" t="s">
        <v>874</v>
      </c>
      <c r="B56" s="829" t="s">
        <v>875</v>
      </c>
      <c r="C56" s="825">
        <v>66.861370618712527</v>
      </c>
      <c r="D56" s="834">
        <v>10.232511835113241</v>
      </c>
      <c r="E56" s="825">
        <v>58.156899063148195</v>
      </c>
      <c r="F56" s="834">
        <v>15.242679280344284</v>
      </c>
      <c r="G56" s="825">
        <v>69.791998789763284</v>
      </c>
      <c r="H56" s="834">
        <v>11.336050615914099</v>
      </c>
      <c r="I56" s="836" t="s">
        <v>773</v>
      </c>
      <c r="J56" s="838" t="s">
        <v>773</v>
      </c>
      <c r="K56" s="836" t="s">
        <v>773</v>
      </c>
      <c r="L56" s="838" t="s">
        <v>773</v>
      </c>
      <c r="M56" s="836" t="s">
        <v>773</v>
      </c>
      <c r="N56" s="838" t="s">
        <v>773</v>
      </c>
      <c r="O56" s="825">
        <v>56.544061327489821</v>
      </c>
      <c r="P56" s="834">
        <v>14.877423348910751</v>
      </c>
      <c r="Q56" s="825">
        <v>44.7951463244884</v>
      </c>
      <c r="R56" s="834">
        <v>12.879233863819431</v>
      </c>
      <c r="S56" s="836">
        <v>63.032993786441288</v>
      </c>
      <c r="T56" s="838">
        <v>23.768741612035228</v>
      </c>
      <c r="U56" s="825">
        <v>64.084533927523083</v>
      </c>
      <c r="V56" s="834">
        <v>20.722493072293773</v>
      </c>
      <c r="W56" s="825" t="s">
        <v>773</v>
      </c>
      <c r="X56" s="834" t="s">
        <v>773</v>
      </c>
      <c r="Y56" s="825">
        <v>63.703348392012181</v>
      </c>
      <c r="Z56" s="834">
        <v>13.460368313425697</v>
      </c>
    </row>
    <row r="57" spans="1:26">
      <c r="A57" s="830" t="s">
        <v>876</v>
      </c>
      <c r="B57" s="824" t="s">
        <v>877</v>
      </c>
      <c r="C57" s="831">
        <v>67.506738211277508</v>
      </c>
      <c r="D57" s="832">
        <v>1.9486887906298231</v>
      </c>
      <c r="E57" s="831">
        <v>61.42591085866605</v>
      </c>
      <c r="F57" s="832">
        <v>10.978805227489115</v>
      </c>
      <c r="G57" s="831">
        <v>69.890533948323792</v>
      </c>
      <c r="H57" s="832">
        <v>3.1634725518248668</v>
      </c>
      <c r="I57" s="831" t="s">
        <v>773</v>
      </c>
      <c r="J57" s="833" t="s">
        <v>773</v>
      </c>
      <c r="K57" s="831" t="s">
        <v>773</v>
      </c>
      <c r="L57" s="833" t="s">
        <v>773</v>
      </c>
      <c r="M57" s="831" t="s">
        <v>773</v>
      </c>
      <c r="N57" s="833" t="s">
        <v>773</v>
      </c>
      <c r="O57" s="831">
        <v>56.303178638025464</v>
      </c>
      <c r="P57" s="832">
        <v>0</v>
      </c>
      <c r="Q57" s="831">
        <v>44.983612905724314</v>
      </c>
      <c r="R57" s="832">
        <v>10.572558340787882</v>
      </c>
      <c r="S57" s="831">
        <v>63.032993786441288</v>
      </c>
      <c r="T57" s="833">
        <v>0.10999535695174936</v>
      </c>
      <c r="U57" s="831">
        <v>66.174036775028071</v>
      </c>
      <c r="V57" s="832">
        <v>5.777965958958788</v>
      </c>
      <c r="W57" s="831" t="s">
        <v>773</v>
      </c>
      <c r="X57" s="832" t="s">
        <v>773</v>
      </c>
      <c r="Y57" s="831">
        <v>65.178338539066573</v>
      </c>
      <c r="Z57" s="832">
        <v>4.6714873681205056</v>
      </c>
    </row>
    <row r="58" spans="1:26">
      <c r="A58" s="823" t="s">
        <v>878</v>
      </c>
      <c r="B58" s="828" t="s">
        <v>879</v>
      </c>
      <c r="C58" s="825">
        <v>69.986327415509422</v>
      </c>
      <c r="D58" s="834">
        <v>4.7762819872262767</v>
      </c>
      <c r="E58" s="825">
        <v>61.280798857347172</v>
      </c>
      <c r="F58" s="834">
        <v>11.246127120121315</v>
      </c>
      <c r="G58" s="825">
        <v>70.217630837936056</v>
      </c>
      <c r="H58" s="834">
        <v>3.0558810544823101</v>
      </c>
      <c r="I58" s="825" t="s">
        <v>773</v>
      </c>
      <c r="J58" s="747" t="s">
        <v>773</v>
      </c>
      <c r="K58" s="825" t="s">
        <v>773</v>
      </c>
      <c r="L58" s="747" t="s">
        <v>773</v>
      </c>
      <c r="M58" s="825" t="s">
        <v>773</v>
      </c>
      <c r="N58" s="747" t="s">
        <v>773</v>
      </c>
      <c r="O58" s="825">
        <v>56.333854514951014</v>
      </c>
      <c r="P58" s="834">
        <v>0</v>
      </c>
      <c r="Q58" s="825">
        <v>45.292159080113123</v>
      </c>
      <c r="R58" s="834">
        <v>10.572558340787875</v>
      </c>
      <c r="S58" s="825">
        <v>63.032993786441288</v>
      </c>
      <c r="T58" s="747">
        <v>0.10999535695174936</v>
      </c>
      <c r="U58" s="825">
        <v>66.9901262529376</v>
      </c>
      <c r="V58" s="834">
        <v>5.7779659589587959</v>
      </c>
      <c r="W58" s="825" t="s">
        <v>773</v>
      </c>
      <c r="X58" s="834" t="s">
        <v>773</v>
      </c>
      <c r="Y58" s="825">
        <v>66.357212347902475</v>
      </c>
      <c r="Z58" s="834">
        <v>6.1046108011960758</v>
      </c>
    </row>
    <row r="59" spans="1:26">
      <c r="A59" s="823" t="s">
        <v>880</v>
      </c>
      <c r="B59" s="828" t="s">
        <v>881</v>
      </c>
      <c r="C59" s="825">
        <v>72.776978634127374</v>
      </c>
      <c r="D59" s="834">
        <v>8.4466412553742938</v>
      </c>
      <c r="E59" s="825">
        <v>61.403196775061524</v>
      </c>
      <c r="F59" s="834">
        <v>5.7771708830570176</v>
      </c>
      <c r="G59" s="825">
        <v>74.156559266233103</v>
      </c>
      <c r="H59" s="834">
        <v>7.9578410178274686</v>
      </c>
      <c r="I59" s="825" t="s">
        <v>773</v>
      </c>
      <c r="J59" s="747" t="s">
        <v>773</v>
      </c>
      <c r="K59" s="825" t="s">
        <v>773</v>
      </c>
      <c r="L59" s="747" t="s">
        <v>773</v>
      </c>
      <c r="M59" s="825" t="s">
        <v>773</v>
      </c>
      <c r="N59" s="747" t="s">
        <v>773</v>
      </c>
      <c r="O59" s="825">
        <v>56.513467241423321</v>
      </c>
      <c r="P59" s="834">
        <v>0</v>
      </c>
      <c r="Q59" s="825">
        <v>45.355524693151366</v>
      </c>
      <c r="R59" s="834">
        <v>1.2716802938339222</v>
      </c>
      <c r="S59" s="825">
        <v>63.032993786441288</v>
      </c>
      <c r="T59" s="747">
        <v>0</v>
      </c>
      <c r="U59" s="825">
        <v>67.212242286805122</v>
      </c>
      <c r="V59" s="834">
        <v>5.7779659589587942</v>
      </c>
      <c r="W59" s="825" t="s">
        <v>773</v>
      </c>
      <c r="X59" s="834" t="s">
        <v>773</v>
      </c>
      <c r="Y59" s="825">
        <v>67.987122150606098</v>
      </c>
      <c r="Z59" s="834">
        <v>6.7605693768359227</v>
      </c>
    </row>
    <row r="60" spans="1:26" ht="15.75" thickBot="1">
      <c r="A60" s="835" t="s">
        <v>882</v>
      </c>
      <c r="B60" s="829" t="s">
        <v>883</v>
      </c>
      <c r="C60" s="836">
        <v>72.460782489386432</v>
      </c>
      <c r="D60" s="837">
        <v>8.374659117602345</v>
      </c>
      <c r="E60" s="836">
        <v>61.51672250231325</v>
      </c>
      <c r="F60" s="837">
        <v>5.7771708830570141</v>
      </c>
      <c r="G60" s="836">
        <v>75.602119896080183</v>
      </c>
      <c r="H60" s="837">
        <v>8.3249100284674711</v>
      </c>
      <c r="I60" s="836" t="s">
        <v>773</v>
      </c>
      <c r="J60" s="838" t="s">
        <v>773</v>
      </c>
      <c r="K60" s="836" t="s">
        <v>773</v>
      </c>
      <c r="L60" s="838" t="s">
        <v>773</v>
      </c>
      <c r="M60" s="836" t="s">
        <v>773</v>
      </c>
      <c r="N60" s="838" t="s">
        <v>773</v>
      </c>
      <c r="O60" s="836">
        <v>56.544061327489821</v>
      </c>
      <c r="P60" s="837">
        <v>0</v>
      </c>
      <c r="Q60" s="836">
        <v>45.36479737289099</v>
      </c>
      <c r="R60" s="837">
        <v>1.2716802938339249</v>
      </c>
      <c r="S60" s="836">
        <v>63.032993786441288</v>
      </c>
      <c r="T60" s="838">
        <v>0</v>
      </c>
      <c r="U60" s="836">
        <v>67.787316482812756</v>
      </c>
      <c r="V60" s="837">
        <v>5.7779659589587782</v>
      </c>
      <c r="W60" s="836" t="s">
        <v>773</v>
      </c>
      <c r="X60" s="837" t="s">
        <v>773</v>
      </c>
      <c r="Y60" s="836">
        <v>68.011576265084841</v>
      </c>
      <c r="Z60" s="837">
        <v>6.7629535680935602</v>
      </c>
    </row>
    <row r="61" spans="1:26">
      <c r="A61" s="830" t="s">
        <v>884</v>
      </c>
      <c r="B61" s="824" t="s">
        <v>885</v>
      </c>
      <c r="C61" s="831">
        <v>75.52164584954987</v>
      </c>
      <c r="D61" s="832">
        <v>11.872752040230276</v>
      </c>
      <c r="E61" s="831">
        <v>63.295489758226502</v>
      </c>
      <c r="F61" s="832">
        <v>3.0436323587649152</v>
      </c>
      <c r="G61" s="831">
        <v>76.722180172881792</v>
      </c>
      <c r="H61" s="832">
        <v>9.7747804153409898</v>
      </c>
      <c r="I61" s="831" t="s">
        <v>773</v>
      </c>
      <c r="J61" s="833" t="s">
        <v>773</v>
      </c>
      <c r="K61" s="831" t="s">
        <v>773</v>
      </c>
      <c r="L61" s="833" t="s">
        <v>773</v>
      </c>
      <c r="M61" s="831" t="s">
        <v>773</v>
      </c>
      <c r="N61" s="833" t="s">
        <v>773</v>
      </c>
      <c r="O61" s="831">
        <v>59.869618058367827</v>
      </c>
      <c r="P61" s="832">
        <v>6.3343482670331825</v>
      </c>
      <c r="Q61" s="831">
        <v>45.501298484118031</v>
      </c>
      <c r="R61" s="832">
        <v>1.150831480518631</v>
      </c>
      <c r="S61" s="831">
        <v>67.927911094238567</v>
      </c>
      <c r="T61" s="833">
        <v>7.7656430604922333</v>
      </c>
      <c r="U61" s="831">
        <v>72.963512660919378</v>
      </c>
      <c r="V61" s="832">
        <v>10.260029789286534</v>
      </c>
      <c r="W61" s="831" t="s">
        <v>773</v>
      </c>
      <c r="X61" s="832" t="s">
        <v>773</v>
      </c>
      <c r="Y61" s="831">
        <v>70.861794837200421</v>
      </c>
      <c r="Z61" s="832">
        <v>8.7198545184260858</v>
      </c>
    </row>
    <row r="62" spans="1:26">
      <c r="A62" s="823" t="s">
        <v>886</v>
      </c>
      <c r="B62" s="828" t="s">
        <v>887</v>
      </c>
      <c r="C62" s="825">
        <v>77.816460462953444</v>
      </c>
      <c r="D62" s="834">
        <v>11.188089640647172</v>
      </c>
      <c r="E62" s="825">
        <v>64.806471250649594</v>
      </c>
      <c r="F62" s="834">
        <v>5.7533068416906197</v>
      </c>
      <c r="G62" s="825">
        <v>78.255884064340293</v>
      </c>
      <c r="H62" s="834">
        <v>11.447628082121874</v>
      </c>
      <c r="I62" s="825" t="s">
        <v>773</v>
      </c>
      <c r="J62" s="747" t="s">
        <v>773</v>
      </c>
      <c r="K62" s="825" t="s">
        <v>773</v>
      </c>
      <c r="L62" s="747" t="s">
        <v>773</v>
      </c>
      <c r="M62" s="825" t="s">
        <v>773</v>
      </c>
      <c r="N62" s="747" t="s">
        <v>773</v>
      </c>
      <c r="O62" s="825">
        <v>59.902237052171806</v>
      </c>
      <c r="P62" s="834">
        <v>6.3343482670331799</v>
      </c>
      <c r="Q62" s="825">
        <v>45.813395505013638</v>
      </c>
      <c r="R62" s="834">
        <v>1.1508314805186208</v>
      </c>
      <c r="S62" s="825">
        <v>67.927911094238567</v>
      </c>
      <c r="T62" s="747">
        <v>7.7656430604922333</v>
      </c>
      <c r="U62" s="825">
        <v>73.863333162369656</v>
      </c>
      <c r="V62" s="834">
        <v>10.260029789286532</v>
      </c>
      <c r="W62" s="825" t="s">
        <v>773</v>
      </c>
      <c r="X62" s="834" t="s">
        <v>773</v>
      </c>
      <c r="Y62" s="825">
        <v>72.530440461671645</v>
      </c>
      <c r="Z62" s="834">
        <v>9.3030250900289708</v>
      </c>
    </row>
    <row r="63" spans="1:26">
      <c r="A63" s="823" t="s">
        <v>888</v>
      </c>
      <c r="B63" s="828" t="s">
        <v>889</v>
      </c>
      <c r="C63" s="825">
        <v>81.015360527584463</v>
      </c>
      <c r="D63" s="834">
        <v>11.32003835288905</v>
      </c>
      <c r="E63" s="825">
        <v>65.944506221398711</v>
      </c>
      <c r="F63" s="834">
        <v>7.3958843917742225</v>
      </c>
      <c r="G63" s="825">
        <v>80.658998655656987</v>
      </c>
      <c r="H63" s="834">
        <v>8.768528979451645</v>
      </c>
      <c r="I63" s="825" t="s">
        <v>773</v>
      </c>
      <c r="J63" s="747" t="s">
        <v>773</v>
      </c>
      <c r="K63" s="825" t="s">
        <v>773</v>
      </c>
      <c r="L63" s="747" t="s">
        <v>773</v>
      </c>
      <c r="M63" s="825" t="s">
        <v>773</v>
      </c>
      <c r="N63" s="747" t="s">
        <v>773</v>
      </c>
      <c r="O63" s="825">
        <v>60.093227074270779</v>
      </c>
      <c r="P63" s="834">
        <v>6.3343482670331728</v>
      </c>
      <c r="Q63" s="825">
        <v>45.877490349474556</v>
      </c>
      <c r="R63" s="834">
        <v>1.1508314805186359</v>
      </c>
      <c r="S63" s="825">
        <v>67.927911094238567</v>
      </c>
      <c r="T63" s="747">
        <v>7.7656430604922333</v>
      </c>
      <c r="U63" s="825">
        <v>74.108238367478776</v>
      </c>
      <c r="V63" s="834">
        <v>10.260029789286547</v>
      </c>
      <c r="W63" s="825" t="s">
        <v>773</v>
      </c>
      <c r="X63" s="834" t="s">
        <v>773</v>
      </c>
      <c r="Y63" s="825">
        <v>74.538016816409936</v>
      </c>
      <c r="Z63" s="834">
        <v>9.6354933972527874</v>
      </c>
    </row>
    <row r="64" spans="1:26" ht="15.75" thickBot="1">
      <c r="A64" s="835" t="s">
        <v>890</v>
      </c>
      <c r="B64" s="829" t="s">
        <v>891</v>
      </c>
      <c r="C64" s="836">
        <v>80.079241079189984</v>
      </c>
      <c r="D64" s="837">
        <v>10.513906044168724</v>
      </c>
      <c r="E64" s="836">
        <v>66.066428180192887</v>
      </c>
      <c r="F64" s="837">
        <v>7.3958843917742056</v>
      </c>
      <c r="G64" s="836">
        <v>80.806572240012542</v>
      </c>
      <c r="H64" s="837">
        <v>6.8840031881198609</v>
      </c>
      <c r="I64" s="836" t="s">
        <v>773</v>
      </c>
      <c r="J64" s="838" t="s">
        <v>773</v>
      </c>
      <c r="K64" s="836" t="s">
        <v>773</v>
      </c>
      <c r="L64" s="838" t="s">
        <v>773</v>
      </c>
      <c r="M64" s="836" t="s">
        <v>773</v>
      </c>
      <c r="N64" s="838" t="s">
        <v>773</v>
      </c>
      <c r="O64" s="836">
        <v>60.125759096297848</v>
      </c>
      <c r="P64" s="837">
        <v>6.3343482670331754</v>
      </c>
      <c r="Q64" s="836">
        <v>45.886869742131708</v>
      </c>
      <c r="R64" s="837">
        <v>1.1508314805186293</v>
      </c>
      <c r="S64" s="836">
        <v>67.927911094238567</v>
      </c>
      <c r="T64" s="838">
        <v>7.7656430604922333</v>
      </c>
      <c r="U64" s="836">
        <v>74.742315347307297</v>
      </c>
      <c r="V64" s="837">
        <v>10.260029789286552</v>
      </c>
      <c r="W64" s="836" t="s">
        <v>773</v>
      </c>
      <c r="X64" s="837" t="s">
        <v>773</v>
      </c>
      <c r="Y64" s="836">
        <v>74.19774461370659</v>
      </c>
      <c r="Z64" s="837">
        <v>9.095757940545699</v>
      </c>
    </row>
    <row r="65" spans="1:26">
      <c r="A65" s="823" t="s">
        <v>892</v>
      </c>
      <c r="B65" s="824" t="s">
        <v>893</v>
      </c>
      <c r="C65" s="825">
        <v>83.658762531093927</v>
      </c>
      <c r="D65" s="834">
        <v>10.774548925687318</v>
      </c>
      <c r="E65" s="825">
        <v>72.966438947632554</v>
      </c>
      <c r="F65" s="834">
        <v>15.279049465209518</v>
      </c>
      <c r="G65" s="825">
        <v>83.192817646795092</v>
      </c>
      <c r="H65" s="834">
        <v>8.4338550590359915</v>
      </c>
      <c r="I65" s="831" t="s">
        <v>773</v>
      </c>
      <c r="J65" s="833" t="s">
        <v>773</v>
      </c>
      <c r="K65" s="831" t="s">
        <v>773</v>
      </c>
      <c r="L65" s="833" t="s">
        <v>773</v>
      </c>
      <c r="M65" s="831" t="s">
        <v>773</v>
      </c>
      <c r="N65" s="833" t="s">
        <v>773</v>
      </c>
      <c r="O65" s="825">
        <v>71.599267727969135</v>
      </c>
      <c r="P65" s="834">
        <v>19.591990144593687</v>
      </c>
      <c r="Q65" s="825">
        <v>57.074447310402029</v>
      </c>
      <c r="R65" s="834">
        <v>25.434766065683906</v>
      </c>
      <c r="S65" s="831">
        <v>77.11622433867899</v>
      </c>
      <c r="T65" s="833">
        <v>13.526565290213593</v>
      </c>
      <c r="U65" s="825">
        <v>80.67096123029107</v>
      </c>
      <c r="V65" s="834">
        <v>10.563428607378365</v>
      </c>
      <c r="W65" s="825" t="s">
        <v>773</v>
      </c>
      <c r="X65" s="834" t="s">
        <v>773</v>
      </c>
      <c r="Y65" s="825">
        <v>79.420872414064448</v>
      </c>
      <c r="Z65" s="834">
        <v>12.07855036205032</v>
      </c>
    </row>
    <row r="66" spans="1:26">
      <c r="A66" s="823" t="s">
        <v>894</v>
      </c>
      <c r="B66" s="828" t="s">
        <v>895</v>
      </c>
      <c r="C66" s="825">
        <v>84.391008589753625</v>
      </c>
      <c r="D66" s="834">
        <v>8.448788453864676</v>
      </c>
      <c r="E66" s="825">
        <v>72.619141243988224</v>
      </c>
      <c r="F66" s="834">
        <v>12.055385585062725</v>
      </c>
      <c r="G66" s="825">
        <v>84.297312642056596</v>
      </c>
      <c r="H66" s="834">
        <v>7.7200949806524086</v>
      </c>
      <c r="I66" s="825" t="s">
        <v>773</v>
      </c>
      <c r="J66" s="747" t="s">
        <v>773</v>
      </c>
      <c r="K66" s="825" t="s">
        <v>773</v>
      </c>
      <c r="L66" s="747" t="s">
        <v>773</v>
      </c>
      <c r="M66" s="825" t="s">
        <v>773</v>
      </c>
      <c r="N66" s="747" t="s">
        <v>773</v>
      </c>
      <c r="O66" s="825">
        <v>71.638277431824463</v>
      </c>
      <c r="P66" s="834">
        <v>19.591990144593701</v>
      </c>
      <c r="Q66" s="825">
        <v>57.465925478460406</v>
      </c>
      <c r="R66" s="834">
        <v>25.43476606568391</v>
      </c>
      <c r="S66" s="825">
        <v>77.11622433867899</v>
      </c>
      <c r="T66" s="747">
        <v>13.526565290213593</v>
      </c>
      <c r="U66" s="825">
        <v>81.665833628006595</v>
      </c>
      <c r="V66" s="834">
        <v>10.563428607378354</v>
      </c>
      <c r="W66" s="825" t="s">
        <v>773</v>
      </c>
      <c r="X66" s="834" t="s">
        <v>773</v>
      </c>
      <c r="Y66" s="825">
        <v>79.810249315160476</v>
      </c>
      <c r="Z66" s="834">
        <v>10.03690148184859</v>
      </c>
    </row>
    <row r="67" spans="1:26">
      <c r="A67" s="823" t="s">
        <v>896</v>
      </c>
      <c r="B67" s="828" t="s">
        <v>897</v>
      </c>
      <c r="C67" s="825">
        <v>84.785946424815961</v>
      </c>
      <c r="D67" s="834">
        <v>4.6541617202921328</v>
      </c>
      <c r="E67" s="825">
        <v>72.764185561950853</v>
      </c>
      <c r="F67" s="834">
        <v>10.341542808215289</v>
      </c>
      <c r="G67" s="825">
        <v>84.819622944637842</v>
      </c>
      <c r="H67" s="834">
        <v>5.158289041924589</v>
      </c>
      <c r="I67" s="825" t="s">
        <v>773</v>
      </c>
      <c r="J67" s="747" t="s">
        <v>773</v>
      </c>
      <c r="K67" s="825" t="s">
        <v>773</v>
      </c>
      <c r="L67" s="747" t="s">
        <v>773</v>
      </c>
      <c r="M67" s="825" t="s">
        <v>773</v>
      </c>
      <c r="N67" s="747" t="s">
        <v>773</v>
      </c>
      <c r="O67" s="825">
        <v>71.86668620023022</v>
      </c>
      <c r="P67" s="834">
        <v>19.591990144593694</v>
      </c>
      <c r="Q67" s="825">
        <v>57.546322696670117</v>
      </c>
      <c r="R67" s="834">
        <v>25.434766065683899</v>
      </c>
      <c r="S67" s="825">
        <v>77.11622433867899</v>
      </c>
      <c r="T67" s="747">
        <v>13.526565290213593</v>
      </c>
      <c r="U67" s="825">
        <v>81.93660921961316</v>
      </c>
      <c r="V67" s="834">
        <v>10.56342860737834</v>
      </c>
      <c r="W67" s="825" t="s">
        <v>773</v>
      </c>
      <c r="X67" s="834" t="s">
        <v>773</v>
      </c>
      <c r="Y67" s="825">
        <v>80.118612856825322</v>
      </c>
      <c r="Z67" s="834">
        <v>7.4869124223691301</v>
      </c>
    </row>
    <row r="68" spans="1:26" ht="15.75" thickBot="1">
      <c r="A68" s="823" t="s">
        <v>898</v>
      </c>
      <c r="B68" s="829" t="s">
        <v>899</v>
      </c>
      <c r="C68" s="825">
        <v>83.806258463398095</v>
      </c>
      <c r="D68" s="834">
        <v>4.6541617202921302</v>
      </c>
      <c r="E68" s="825">
        <v>72.898716132306348</v>
      </c>
      <c r="F68" s="834">
        <v>10.341542808215296</v>
      </c>
      <c r="G68" s="825">
        <v>84.096767087539959</v>
      </c>
      <c r="H68" s="834">
        <v>4.0716921363213441</v>
      </c>
      <c r="I68" s="836" t="s">
        <v>773</v>
      </c>
      <c r="J68" s="838" t="s">
        <v>773</v>
      </c>
      <c r="K68" s="836" t="s">
        <v>773</v>
      </c>
      <c r="L68" s="838" t="s">
        <v>773</v>
      </c>
      <c r="M68" s="836" t="s">
        <v>773</v>
      </c>
      <c r="N68" s="838" t="s">
        <v>773</v>
      </c>
      <c r="O68" s="825">
        <v>71.905591892806669</v>
      </c>
      <c r="P68" s="834">
        <v>19.591990144593694</v>
      </c>
      <c r="Q68" s="825">
        <v>57.558087715908002</v>
      </c>
      <c r="R68" s="834">
        <v>25.43476606568391</v>
      </c>
      <c r="S68" s="836">
        <v>77.11622433867899</v>
      </c>
      <c r="T68" s="838">
        <v>13.526565290213593</v>
      </c>
      <c r="U68" s="825">
        <v>82.637666468521701</v>
      </c>
      <c r="V68" s="834">
        <v>10.563428607378357</v>
      </c>
      <c r="W68" s="825" t="s">
        <v>773</v>
      </c>
      <c r="X68" s="834" t="s">
        <v>773</v>
      </c>
      <c r="Y68" s="825">
        <v>79.689152202845534</v>
      </c>
      <c r="Z68" s="834">
        <v>7.4010438157233613</v>
      </c>
    </row>
    <row r="69" spans="1:26">
      <c r="A69" s="830" t="s">
        <v>900</v>
      </c>
      <c r="B69" s="824" t="s">
        <v>901</v>
      </c>
      <c r="C69" s="831">
        <v>84.725507623416576</v>
      </c>
      <c r="D69" s="832">
        <v>1.2751145965447015</v>
      </c>
      <c r="E69" s="831">
        <v>73.658839891234706</v>
      </c>
      <c r="F69" s="832">
        <v>0.94893070511373434</v>
      </c>
      <c r="G69" s="831">
        <v>83.781843710055028</v>
      </c>
      <c r="H69" s="832">
        <v>0.70802513957480806</v>
      </c>
      <c r="I69" s="831" t="s">
        <v>773</v>
      </c>
      <c r="J69" s="833" t="s">
        <v>773</v>
      </c>
      <c r="K69" s="831" t="s">
        <v>773</v>
      </c>
      <c r="L69" s="833" t="s">
        <v>773</v>
      </c>
      <c r="M69" s="831" t="s">
        <v>773</v>
      </c>
      <c r="N69" s="833" t="s">
        <v>773</v>
      </c>
      <c r="O69" s="831">
        <v>71.599267727969135</v>
      </c>
      <c r="P69" s="832">
        <v>0</v>
      </c>
      <c r="Q69" s="831">
        <v>57.074447310402029</v>
      </c>
      <c r="R69" s="832">
        <v>0</v>
      </c>
      <c r="S69" s="831">
        <v>77.11622433867899</v>
      </c>
      <c r="T69" s="833">
        <v>0</v>
      </c>
      <c r="U69" s="831">
        <v>80.67096123029107</v>
      </c>
      <c r="V69" s="832">
        <v>0</v>
      </c>
      <c r="W69" s="831" t="s">
        <v>773</v>
      </c>
      <c r="X69" s="832" t="s">
        <v>773</v>
      </c>
      <c r="Y69" s="831">
        <v>80.154974904506233</v>
      </c>
      <c r="Z69" s="832">
        <v>0.92431934846359687</v>
      </c>
    </row>
    <row r="70" spans="1:26">
      <c r="A70" s="823" t="s">
        <v>902</v>
      </c>
      <c r="B70" s="828" t="s">
        <v>903</v>
      </c>
      <c r="C70" s="825">
        <v>86.530941836700833</v>
      </c>
      <c r="D70" s="834">
        <v>2.5357360727254417</v>
      </c>
      <c r="E70" s="825">
        <v>73.626488941058255</v>
      </c>
      <c r="F70" s="834">
        <v>1.3871655321363698</v>
      </c>
      <c r="G70" s="825">
        <v>85.686792040404924</v>
      </c>
      <c r="H70" s="834">
        <v>1.6483080596511281</v>
      </c>
      <c r="I70" s="825" t="s">
        <v>773</v>
      </c>
      <c r="J70" s="747" t="s">
        <v>773</v>
      </c>
      <c r="K70" s="825" t="s">
        <v>773</v>
      </c>
      <c r="L70" s="747" t="s">
        <v>773</v>
      </c>
      <c r="M70" s="825" t="s">
        <v>773</v>
      </c>
      <c r="N70" s="747" t="s">
        <v>773</v>
      </c>
      <c r="O70" s="825">
        <v>71.638277431824463</v>
      </c>
      <c r="P70" s="834">
        <v>0</v>
      </c>
      <c r="Q70" s="825">
        <v>57.465925478460406</v>
      </c>
      <c r="R70" s="834">
        <v>0</v>
      </c>
      <c r="S70" s="825">
        <v>77.11622433867899</v>
      </c>
      <c r="T70" s="747">
        <v>0</v>
      </c>
      <c r="U70" s="825">
        <v>81.665833628006595</v>
      </c>
      <c r="V70" s="834">
        <v>0</v>
      </c>
      <c r="W70" s="825" t="s">
        <v>773</v>
      </c>
      <c r="X70" s="834" t="s">
        <v>773</v>
      </c>
      <c r="Y70" s="825">
        <v>81.18374195860909</v>
      </c>
      <c r="Z70" s="834">
        <v>1.7209476918495357</v>
      </c>
    </row>
    <row r="71" spans="1:26">
      <c r="A71" s="823" t="s">
        <v>904</v>
      </c>
      <c r="B71" s="828" t="s">
        <v>905</v>
      </c>
      <c r="C71" s="825">
        <v>87.081141477459497</v>
      </c>
      <c r="D71" s="834">
        <v>2.7070465677691082</v>
      </c>
      <c r="E71" s="825">
        <v>73.773545263805971</v>
      </c>
      <c r="F71" s="834">
        <v>1.3871655321363516</v>
      </c>
      <c r="G71" s="825">
        <v>87.137644530717864</v>
      </c>
      <c r="H71" s="834">
        <v>2.7328836248105053</v>
      </c>
      <c r="I71" s="825" t="s">
        <v>773</v>
      </c>
      <c r="J71" s="747" t="s">
        <v>773</v>
      </c>
      <c r="K71" s="825" t="s">
        <v>773</v>
      </c>
      <c r="L71" s="747" t="s">
        <v>773</v>
      </c>
      <c r="M71" s="825" t="s">
        <v>773</v>
      </c>
      <c r="N71" s="747" t="s">
        <v>773</v>
      </c>
      <c r="O71" s="825">
        <v>71.86668620023022</v>
      </c>
      <c r="P71" s="834">
        <v>0</v>
      </c>
      <c r="Q71" s="825">
        <v>57.546322696670117</v>
      </c>
      <c r="R71" s="834">
        <v>0</v>
      </c>
      <c r="S71" s="825">
        <v>77.11622433867899</v>
      </c>
      <c r="T71" s="747">
        <v>0</v>
      </c>
      <c r="U71" s="825">
        <v>81.93660921961316</v>
      </c>
      <c r="V71" s="834">
        <v>0</v>
      </c>
      <c r="W71" s="825" t="s">
        <v>773</v>
      </c>
      <c r="X71" s="834" t="s">
        <v>773</v>
      </c>
      <c r="Y71" s="825">
        <v>81.630401141406111</v>
      </c>
      <c r="Z71" s="834">
        <v>1.8869376673837392</v>
      </c>
    </row>
    <row r="72" spans="1:26" ht="15.75" thickBot="1">
      <c r="A72" s="835" t="s">
        <v>906</v>
      </c>
      <c r="B72" s="829" t="s">
        <v>907</v>
      </c>
      <c r="C72" s="836">
        <v>87.131412599280367</v>
      </c>
      <c r="D72" s="837">
        <v>3.9676680439498608</v>
      </c>
      <c r="E72" s="836">
        <v>74.123011163909084</v>
      </c>
      <c r="F72" s="837">
        <v>1.6794466302818307</v>
      </c>
      <c r="G72" s="836">
        <v>88.504771819033053</v>
      </c>
      <c r="H72" s="837">
        <v>5.241586429719244</v>
      </c>
      <c r="I72" s="836" t="s">
        <v>773</v>
      </c>
      <c r="J72" s="838" t="s">
        <v>773</v>
      </c>
      <c r="K72" s="836" t="s">
        <v>773</v>
      </c>
      <c r="L72" s="838" t="s">
        <v>773</v>
      </c>
      <c r="M72" s="836" t="s">
        <v>773</v>
      </c>
      <c r="N72" s="838" t="s">
        <v>773</v>
      </c>
      <c r="O72" s="836">
        <v>71.905591892806669</v>
      </c>
      <c r="P72" s="837">
        <v>0</v>
      </c>
      <c r="Q72" s="836">
        <v>57.558087715908002</v>
      </c>
      <c r="R72" s="837">
        <v>0</v>
      </c>
      <c r="S72" s="836">
        <v>77.11622433867899</v>
      </c>
      <c r="T72" s="838">
        <v>0</v>
      </c>
      <c r="U72" s="836">
        <v>82.637666468521701</v>
      </c>
      <c r="V72" s="837">
        <v>0</v>
      </c>
      <c r="W72" s="836" t="s">
        <v>773</v>
      </c>
      <c r="X72" s="837" t="s">
        <v>773</v>
      </c>
      <c r="Y72" s="836">
        <v>81.891283632155648</v>
      </c>
      <c r="Z72" s="837">
        <v>2.7634017534841844</v>
      </c>
    </row>
    <row r="73" spans="1:26">
      <c r="A73" s="830" t="s">
        <v>908</v>
      </c>
      <c r="B73" s="824" t="s">
        <v>909</v>
      </c>
      <c r="C73" s="831">
        <v>87.473590926870159</v>
      </c>
      <c r="D73" s="832">
        <v>3.2435135303858171</v>
      </c>
      <c r="E73" s="831">
        <v>76.646176878000134</v>
      </c>
      <c r="F73" s="832">
        <v>4.0556394740625237</v>
      </c>
      <c r="G73" s="831">
        <v>87.970088483975232</v>
      </c>
      <c r="H73" s="832">
        <v>4.998988549851588</v>
      </c>
      <c r="I73" s="831" t="s">
        <v>773</v>
      </c>
      <c r="J73" s="833" t="s">
        <v>773</v>
      </c>
      <c r="K73" s="831" t="s">
        <v>773</v>
      </c>
      <c r="L73" s="833" t="s">
        <v>773</v>
      </c>
      <c r="M73" s="831" t="s">
        <v>773</v>
      </c>
      <c r="N73" s="833" t="s">
        <v>773</v>
      </c>
      <c r="O73" s="831">
        <v>71.599267727969135</v>
      </c>
      <c r="P73" s="832">
        <v>0</v>
      </c>
      <c r="Q73" s="831">
        <v>73.195433974411145</v>
      </c>
      <c r="R73" s="832">
        <v>28.245541435266791</v>
      </c>
      <c r="S73" s="831">
        <v>86.371160921241568</v>
      </c>
      <c r="T73" s="833">
        <v>12.001283338142636</v>
      </c>
      <c r="U73" s="831">
        <v>88.026931157777852</v>
      </c>
      <c r="V73" s="832">
        <v>9.118485530980255</v>
      </c>
      <c r="W73" s="831" t="s">
        <v>773</v>
      </c>
      <c r="X73" s="832" t="s">
        <v>773</v>
      </c>
      <c r="Y73" s="831">
        <v>84.099021865418194</v>
      </c>
      <c r="Z73" s="832">
        <v>4.9205267241500081</v>
      </c>
    </row>
    <row r="74" spans="1:26">
      <c r="A74" s="823" t="s">
        <v>910</v>
      </c>
      <c r="B74" s="828" t="s">
        <v>911</v>
      </c>
      <c r="C74" s="825">
        <v>88.767618689251194</v>
      </c>
      <c r="D74" s="834">
        <v>2.5848289699323561</v>
      </c>
      <c r="E74" s="825">
        <v>80.140044174873481</v>
      </c>
      <c r="F74" s="834">
        <v>8.8467551929980743</v>
      </c>
      <c r="G74" s="825">
        <v>88.682961861840397</v>
      </c>
      <c r="H74" s="834">
        <v>3.4966530431232066</v>
      </c>
      <c r="I74" s="825" t="s">
        <v>773</v>
      </c>
      <c r="J74" s="747" t="s">
        <v>773</v>
      </c>
      <c r="K74" s="825" t="s">
        <v>773</v>
      </c>
      <c r="L74" s="747" t="s">
        <v>773</v>
      </c>
      <c r="M74" s="825" t="s">
        <v>773</v>
      </c>
      <c r="N74" s="747" t="s">
        <v>773</v>
      </c>
      <c r="O74" s="825">
        <v>71.638277431824463</v>
      </c>
      <c r="P74" s="834">
        <v>0</v>
      </c>
      <c r="Q74" s="825">
        <v>73.697487270638476</v>
      </c>
      <c r="R74" s="834">
        <v>28.245541435266791</v>
      </c>
      <c r="S74" s="825">
        <v>86.371160921241568</v>
      </c>
      <c r="T74" s="747">
        <v>12.001283338142636</v>
      </c>
      <c r="U74" s="825">
        <v>89.112520851130796</v>
      </c>
      <c r="V74" s="834">
        <v>9.1184855309802693</v>
      </c>
      <c r="W74" s="825" t="s">
        <v>773</v>
      </c>
      <c r="X74" s="834" t="s">
        <v>773</v>
      </c>
      <c r="Y74" s="825">
        <v>85.866333635748475</v>
      </c>
      <c r="Z74" s="834">
        <v>5.7678933788575169</v>
      </c>
    </row>
    <row r="75" spans="1:26">
      <c r="A75" s="823" t="s">
        <v>912</v>
      </c>
      <c r="B75" s="828" t="s">
        <v>913</v>
      </c>
      <c r="C75" s="825">
        <v>92.25739431886403</v>
      </c>
      <c r="D75" s="834">
        <v>5.9441720142637076</v>
      </c>
      <c r="E75" s="825">
        <v>83.021243607861905</v>
      </c>
      <c r="F75" s="834">
        <v>12.535250015418395</v>
      </c>
      <c r="G75" s="825">
        <v>91.750987807377058</v>
      </c>
      <c r="H75" s="834">
        <v>5.2943171708444483</v>
      </c>
      <c r="I75" s="825" t="s">
        <v>773</v>
      </c>
      <c r="J75" s="747" t="s">
        <v>773</v>
      </c>
      <c r="K75" s="825" t="s">
        <v>773</v>
      </c>
      <c r="L75" s="747" t="s">
        <v>773</v>
      </c>
      <c r="M75" s="825" t="s">
        <v>773</v>
      </c>
      <c r="N75" s="747" t="s">
        <v>773</v>
      </c>
      <c r="O75" s="825">
        <v>71.866686200230291</v>
      </c>
      <c r="P75" s="834">
        <v>9.8869556024947749E-14</v>
      </c>
      <c r="Q75" s="825">
        <v>73.800593118430413</v>
      </c>
      <c r="R75" s="834">
        <v>28.245541435266791</v>
      </c>
      <c r="S75" s="825">
        <v>86.371160921241568</v>
      </c>
      <c r="T75" s="747">
        <v>12.001283338142636</v>
      </c>
      <c r="U75" s="825">
        <v>89.407987075879433</v>
      </c>
      <c r="V75" s="834">
        <v>9.118485530980271</v>
      </c>
      <c r="W75" s="825" t="s">
        <v>773</v>
      </c>
      <c r="X75" s="834" t="s">
        <v>773</v>
      </c>
      <c r="Y75" s="825">
        <v>88.588546536771901</v>
      </c>
      <c r="Z75" s="834">
        <v>8.5239632515248651</v>
      </c>
    </row>
    <row r="76" spans="1:26" ht="15.75" thickBot="1">
      <c r="A76" s="835" t="s">
        <v>914</v>
      </c>
      <c r="B76" s="829" t="s">
        <v>915</v>
      </c>
      <c r="C76" s="836">
        <v>93.482099988510697</v>
      </c>
      <c r="D76" s="837">
        <v>7.2886312751949829</v>
      </c>
      <c r="E76" s="836">
        <v>83.174738011295858</v>
      </c>
      <c r="F76" s="837">
        <v>12.211763533689403</v>
      </c>
      <c r="G76" s="836">
        <v>93.333428254733064</v>
      </c>
      <c r="H76" s="837">
        <v>5.4558147955832625</v>
      </c>
      <c r="I76" s="836" t="s">
        <v>773</v>
      </c>
      <c r="J76" s="838" t="s">
        <v>773</v>
      </c>
      <c r="K76" s="836" t="s">
        <v>773</v>
      </c>
      <c r="L76" s="838" t="s">
        <v>773</v>
      </c>
      <c r="M76" s="836" t="s">
        <v>773</v>
      </c>
      <c r="N76" s="838" t="s">
        <v>773</v>
      </c>
      <c r="O76" s="836">
        <v>71.90559189280674</v>
      </c>
      <c r="P76" s="837">
        <v>9.8816061040056878E-14</v>
      </c>
      <c r="Q76" s="836">
        <v>73.815681231051997</v>
      </c>
      <c r="R76" s="837">
        <v>28.245541435266787</v>
      </c>
      <c r="S76" s="836">
        <v>86.371160921241568</v>
      </c>
      <c r="T76" s="838">
        <v>12.001283338142636</v>
      </c>
      <c r="U76" s="836">
        <v>90.172970128593576</v>
      </c>
      <c r="V76" s="837">
        <v>9.1184855309802586</v>
      </c>
      <c r="W76" s="836" t="s">
        <v>773</v>
      </c>
      <c r="X76" s="837" t="s">
        <v>773</v>
      </c>
      <c r="Y76" s="836">
        <v>89.333626412988423</v>
      </c>
      <c r="Z76" s="837">
        <v>9.088076838876713</v>
      </c>
    </row>
    <row r="77" spans="1:26">
      <c r="A77" s="823" t="s">
        <v>916</v>
      </c>
      <c r="B77" s="824" t="s">
        <v>917</v>
      </c>
      <c r="C77" s="825">
        <v>94.103495442450821</v>
      </c>
      <c r="D77" s="834">
        <v>7.5793213075285859</v>
      </c>
      <c r="E77" s="825">
        <v>90.170229327207309</v>
      </c>
      <c r="F77" s="834">
        <v>17.644784123719294</v>
      </c>
      <c r="G77" s="825">
        <v>96.16891583678769</v>
      </c>
      <c r="H77" s="834">
        <v>9.3200171718662865</v>
      </c>
      <c r="I77" s="831" t="s">
        <v>773</v>
      </c>
      <c r="J77" s="833" t="s">
        <v>773</v>
      </c>
      <c r="K77" s="831" t="s">
        <v>773</v>
      </c>
      <c r="L77" s="833" t="s">
        <v>773</v>
      </c>
      <c r="M77" s="831" t="s">
        <v>773</v>
      </c>
      <c r="N77" s="833" t="s">
        <v>773</v>
      </c>
      <c r="O77" s="825">
        <v>97.962430785288817</v>
      </c>
      <c r="P77" s="834">
        <v>36.820436708211368</v>
      </c>
      <c r="Q77" s="825">
        <v>91.524569721835874</v>
      </c>
      <c r="R77" s="834">
        <v>25.041364948847121</v>
      </c>
      <c r="S77" s="831">
        <v>99.983680147066977</v>
      </c>
      <c r="T77" s="833">
        <v>15.760491210993591</v>
      </c>
      <c r="U77" s="825">
        <v>97.984584987057261</v>
      </c>
      <c r="V77" s="834">
        <v>11.312053820701182</v>
      </c>
      <c r="W77" s="825" t="s">
        <v>773</v>
      </c>
      <c r="X77" s="834" t="s">
        <v>773</v>
      </c>
      <c r="Y77" s="825">
        <v>93.843752567581433</v>
      </c>
      <c r="Z77" s="834">
        <v>11.587210512100265</v>
      </c>
    </row>
    <row r="78" spans="1:26">
      <c r="A78" s="823" t="s">
        <v>918</v>
      </c>
      <c r="B78" s="828" t="s">
        <v>919</v>
      </c>
      <c r="C78" s="825">
        <v>94.927161864939748</v>
      </c>
      <c r="D78" s="834">
        <v>6.9389528148223372</v>
      </c>
      <c r="E78" s="825">
        <v>91.289405735924433</v>
      </c>
      <c r="F78" s="834">
        <v>13.912347660704985</v>
      </c>
      <c r="G78" s="825">
        <v>96.369028371970415</v>
      </c>
      <c r="H78" s="834">
        <v>8.6669032571376867</v>
      </c>
      <c r="I78" s="825" t="s">
        <v>773</v>
      </c>
      <c r="J78" s="747" t="s">
        <v>773</v>
      </c>
      <c r="K78" s="825" t="s">
        <v>773</v>
      </c>
      <c r="L78" s="747" t="s">
        <v>773</v>
      </c>
      <c r="M78" s="825" t="s">
        <v>773</v>
      </c>
      <c r="N78" s="747" t="s">
        <v>773</v>
      </c>
      <c r="O78" s="825">
        <v>98.015804032462242</v>
      </c>
      <c r="P78" s="834">
        <v>36.820436708211346</v>
      </c>
      <c r="Q78" s="825">
        <v>92.152344016209199</v>
      </c>
      <c r="R78" s="834">
        <v>25.041364948847111</v>
      </c>
      <c r="S78" s="825">
        <v>99.983680147066977</v>
      </c>
      <c r="T78" s="747">
        <v>15.760491210993591</v>
      </c>
      <c r="U78" s="825">
        <v>99.192977170794265</v>
      </c>
      <c r="V78" s="834">
        <v>11.31205382070117</v>
      </c>
      <c r="W78" s="825" t="s">
        <v>773</v>
      </c>
      <c r="X78" s="834" t="s">
        <v>773</v>
      </c>
      <c r="Y78" s="825">
        <v>94.684206425521069</v>
      </c>
      <c r="Z78" s="834">
        <v>10.269301618465137</v>
      </c>
    </row>
    <row r="79" spans="1:26">
      <c r="A79" s="823" t="s">
        <v>920</v>
      </c>
      <c r="B79" s="828" t="s">
        <v>921</v>
      </c>
      <c r="C79" s="825">
        <v>95.371407388509695</v>
      </c>
      <c r="D79" s="834">
        <v>3.3753533715496857</v>
      </c>
      <c r="E79" s="825">
        <v>91.968883806731256</v>
      </c>
      <c r="F79" s="834">
        <v>10.777530918631086</v>
      </c>
      <c r="G79" s="825">
        <v>97.640095116150036</v>
      </c>
      <c r="H79" s="834">
        <v>6.4185764638704805</v>
      </c>
      <c r="I79" s="825" t="s">
        <v>773</v>
      </c>
      <c r="J79" s="747" t="s">
        <v>773</v>
      </c>
      <c r="K79" s="825" t="s">
        <v>773</v>
      </c>
      <c r="L79" s="747" t="s">
        <v>773</v>
      </c>
      <c r="M79" s="825" t="s">
        <v>773</v>
      </c>
      <c r="N79" s="747" t="s">
        <v>773</v>
      </c>
      <c r="O79" s="825">
        <v>98.328313906874854</v>
      </c>
      <c r="P79" s="834">
        <v>36.820436708211226</v>
      </c>
      <c r="Q79" s="825">
        <v>92.281268975630326</v>
      </c>
      <c r="R79" s="834">
        <v>25.041364948847118</v>
      </c>
      <c r="S79" s="825">
        <v>99.983680147066977</v>
      </c>
      <c r="T79" s="747">
        <v>15.760491210993591</v>
      </c>
      <c r="U79" s="825">
        <v>99.521866693908464</v>
      </c>
      <c r="V79" s="834">
        <v>11.312053820701175</v>
      </c>
      <c r="W79" s="825" t="s">
        <v>773</v>
      </c>
      <c r="X79" s="834" t="s">
        <v>773</v>
      </c>
      <c r="Y79" s="825">
        <v>95.247382295707723</v>
      </c>
      <c r="Z79" s="834">
        <v>7.5165876620086891</v>
      </c>
    </row>
    <row r="80" spans="1:26" ht="15.75" thickBot="1">
      <c r="A80" s="823" t="s">
        <v>922</v>
      </c>
      <c r="B80" s="829" t="s">
        <v>923</v>
      </c>
      <c r="C80" s="825">
        <v>99.038583760073095</v>
      </c>
      <c r="D80" s="834">
        <v>5.9439013161293026</v>
      </c>
      <c r="E80" s="825">
        <v>92.138921116953654</v>
      </c>
      <c r="F80" s="834">
        <v>10.777530918631065</v>
      </c>
      <c r="G80" s="825">
        <v>99.552693940058006</v>
      </c>
      <c r="H80" s="834">
        <v>6.6634921716909652</v>
      </c>
      <c r="I80" s="836" t="s">
        <v>773</v>
      </c>
      <c r="J80" s="838" t="s">
        <v>773</v>
      </c>
      <c r="K80" s="836" t="s">
        <v>773</v>
      </c>
      <c r="L80" s="838" t="s">
        <v>773</v>
      </c>
      <c r="M80" s="836" t="s">
        <v>773</v>
      </c>
      <c r="N80" s="838" t="s">
        <v>773</v>
      </c>
      <c r="O80" s="825">
        <v>98.381544845362299</v>
      </c>
      <c r="P80" s="834">
        <v>36.820436708211211</v>
      </c>
      <c r="Q80" s="825">
        <v>92.300135357597384</v>
      </c>
      <c r="R80" s="834">
        <v>25.041364948847132</v>
      </c>
      <c r="S80" s="836">
        <v>99.983680147066977</v>
      </c>
      <c r="T80" s="838">
        <v>15.760491210993591</v>
      </c>
      <c r="U80" s="825">
        <v>100.37338504126487</v>
      </c>
      <c r="V80" s="834">
        <v>11.312053820701166</v>
      </c>
      <c r="W80" s="825" t="s">
        <v>773</v>
      </c>
      <c r="X80" s="834" t="s">
        <v>773</v>
      </c>
      <c r="Y80" s="825">
        <v>97.118135303542019</v>
      </c>
      <c r="Z80" s="834">
        <v>8.7139739011219497</v>
      </c>
    </row>
    <row r="81" spans="1:26">
      <c r="A81" s="830" t="s">
        <v>924</v>
      </c>
      <c r="B81" s="824" t="s">
        <v>925</v>
      </c>
      <c r="C81" s="831">
        <v>99.024330139160156</v>
      </c>
      <c r="D81" s="832">
        <v>5.229173128556825</v>
      </c>
      <c r="E81" s="831">
        <v>99.20159912109375</v>
      </c>
      <c r="F81" s="832">
        <v>10.015910862457329</v>
      </c>
      <c r="G81" s="831">
        <v>99.48287200927733</v>
      </c>
      <c r="H81" s="832">
        <v>3.4459743500840689</v>
      </c>
      <c r="I81" s="831">
        <v>98.960319519042969</v>
      </c>
      <c r="J81" s="832" t="s">
        <v>773</v>
      </c>
      <c r="K81" s="831">
        <v>99.355308532714844</v>
      </c>
      <c r="L81" s="832" t="s">
        <v>773</v>
      </c>
      <c r="M81" s="831">
        <v>98.20941162109375</v>
      </c>
      <c r="N81" s="832" t="s">
        <v>773</v>
      </c>
      <c r="O81" s="831">
        <v>99.916343688964844</v>
      </c>
      <c r="P81" s="832">
        <v>1.8620157267648707</v>
      </c>
      <c r="Q81" s="831">
        <v>99.4134521484375</v>
      </c>
      <c r="R81" s="832">
        <v>8.6194149293219802</v>
      </c>
      <c r="S81" s="831">
        <v>100.00000000000003</v>
      </c>
      <c r="T81" s="832">
        <v>1.6322516743779047E-2</v>
      </c>
      <c r="U81" s="831">
        <v>98.706924438476562</v>
      </c>
      <c r="V81" s="832">
        <v>0.73719703105821721</v>
      </c>
      <c r="W81" s="831">
        <v>99.538330078125</v>
      </c>
      <c r="X81" s="832" t="s">
        <v>773</v>
      </c>
      <c r="Y81" s="831">
        <v>99.146175103461474</v>
      </c>
      <c r="Z81" s="832">
        <v>5.6502669499085822</v>
      </c>
    </row>
    <row r="82" spans="1:26">
      <c r="A82" s="823" t="s">
        <v>926</v>
      </c>
      <c r="B82" s="828" t="s">
        <v>927</v>
      </c>
      <c r="C82" s="825">
        <v>99.891067504882813</v>
      </c>
      <c r="D82" s="834">
        <v>5.2291731285568179</v>
      </c>
      <c r="E82" s="825">
        <v>100.07108306884766</v>
      </c>
      <c r="F82" s="834">
        <v>9.619601817023808</v>
      </c>
      <c r="G82" s="825">
        <v>99.68988037109375</v>
      </c>
      <c r="H82" s="834">
        <v>3.4459743500840636</v>
      </c>
      <c r="I82" s="825">
        <v>100.17641448974609</v>
      </c>
      <c r="J82" s="747" t="s">
        <v>773</v>
      </c>
      <c r="K82" s="825">
        <v>99.697029113769531</v>
      </c>
      <c r="L82" s="747" t="s">
        <v>773</v>
      </c>
      <c r="M82" s="825">
        <v>100.53163909912109</v>
      </c>
      <c r="N82" s="747" t="s">
        <v>773</v>
      </c>
      <c r="O82" s="825">
        <v>99.797569274902344</v>
      </c>
      <c r="P82" s="834">
        <v>1.862015726764864</v>
      </c>
      <c r="Q82" s="825">
        <v>100.0953369140625</v>
      </c>
      <c r="R82" s="834">
        <v>8.6194149293219962</v>
      </c>
      <c r="S82" s="825">
        <v>100.00000000000003</v>
      </c>
      <c r="T82" s="747">
        <v>1.6322516743779047E-2</v>
      </c>
      <c r="U82" s="825">
        <v>99.924224853515625</v>
      </c>
      <c r="V82" s="834">
        <v>0.73719703105822687</v>
      </c>
      <c r="W82" s="825">
        <v>99.616813659667969</v>
      </c>
      <c r="X82" s="747" t="s">
        <v>773</v>
      </c>
      <c r="Y82" s="825">
        <v>99.946569309579431</v>
      </c>
      <c r="Z82" s="834">
        <v>5.5578042872416695</v>
      </c>
    </row>
    <row r="83" spans="1:26">
      <c r="A83" s="823" t="s">
        <v>928</v>
      </c>
      <c r="B83" s="828" t="s">
        <v>929</v>
      </c>
      <c r="C83" s="825">
        <v>100.35854339599608</v>
      </c>
      <c r="D83" s="834">
        <v>5.2291731285568011</v>
      </c>
      <c r="E83" s="825">
        <v>100.27095794677734</v>
      </c>
      <c r="F83" s="834">
        <v>9.0270467536526251</v>
      </c>
      <c r="G83" s="825">
        <v>100.30756378173828</v>
      </c>
      <c r="H83" s="834">
        <v>2.7319398474725944</v>
      </c>
      <c r="I83" s="825">
        <v>100.42354583740234</v>
      </c>
      <c r="J83" s="747" t="s">
        <v>773</v>
      </c>
      <c r="K83" s="825">
        <v>100.34791564941406</v>
      </c>
      <c r="L83" s="747" t="s">
        <v>773</v>
      </c>
      <c r="M83" s="825">
        <v>100.60221099853516</v>
      </c>
      <c r="N83" s="747" t="s">
        <v>773</v>
      </c>
      <c r="O83" s="825">
        <v>100.11589050292969</v>
      </c>
      <c r="P83" s="834">
        <v>1.8620157267648714</v>
      </c>
      <c r="Q83" s="825">
        <v>100.23537445068358</v>
      </c>
      <c r="R83" s="834">
        <v>8.6194149293219802</v>
      </c>
      <c r="S83" s="825">
        <v>100.00000000000003</v>
      </c>
      <c r="T83" s="747">
        <v>1.6322516743779047E-2</v>
      </c>
      <c r="U83" s="825">
        <v>100.25553894042967</v>
      </c>
      <c r="V83" s="834">
        <v>0.73719703105821643</v>
      </c>
      <c r="W83" s="825">
        <v>100.45732116699219</v>
      </c>
      <c r="X83" s="747" t="s">
        <v>773</v>
      </c>
      <c r="Y83" s="825">
        <v>100.33273372272204</v>
      </c>
      <c r="Z83" s="834">
        <v>5.3390983609672231</v>
      </c>
    </row>
    <row r="84" spans="1:26" ht="15.75" thickBot="1">
      <c r="A84" s="840" t="s">
        <v>930</v>
      </c>
      <c r="B84" s="829" t="s">
        <v>931</v>
      </c>
      <c r="C84" s="841">
        <v>100.72606658935547</v>
      </c>
      <c r="D84" s="842">
        <v>1.7038640550135511</v>
      </c>
      <c r="E84" s="841">
        <v>100.45634460449219</v>
      </c>
      <c r="F84" s="842">
        <v>9.0270467536526429</v>
      </c>
      <c r="G84" s="841">
        <v>100.51969909667969</v>
      </c>
      <c r="H84" s="842">
        <v>0.97135006432264703</v>
      </c>
      <c r="I84" s="841">
        <v>100.43971252441406</v>
      </c>
      <c r="J84" s="843" t="s">
        <v>773</v>
      </c>
      <c r="K84" s="841">
        <v>100.59976959228516</v>
      </c>
      <c r="L84" s="843" t="s">
        <v>773</v>
      </c>
      <c r="M84" s="841">
        <v>100.65677642822266</v>
      </c>
      <c r="N84" s="843" t="s">
        <v>773</v>
      </c>
      <c r="O84" s="841">
        <v>100.17012023925781</v>
      </c>
      <c r="P84" s="842">
        <v>1.8620157267648647</v>
      </c>
      <c r="Q84" s="841">
        <v>100.25586700439453</v>
      </c>
      <c r="R84" s="842">
        <v>8.6194149293219837</v>
      </c>
      <c r="S84" s="841">
        <v>100.00000000000003</v>
      </c>
      <c r="T84" s="843">
        <v>1.6322516743779047E-2</v>
      </c>
      <c r="U84" s="841">
        <v>101.11333465576172</v>
      </c>
      <c r="V84" s="842">
        <v>0.73719703105823076</v>
      </c>
      <c r="W84" s="841">
        <v>100.38752746582031</v>
      </c>
      <c r="X84" s="843" t="s">
        <v>773</v>
      </c>
      <c r="Y84" s="841">
        <v>100.57452279584705</v>
      </c>
      <c r="Z84" s="842">
        <v>3.5589516638701033</v>
      </c>
    </row>
    <row r="85" spans="1:26">
      <c r="A85" s="830" t="s">
        <v>932</v>
      </c>
      <c r="B85" s="824" t="s">
        <v>933</v>
      </c>
      <c r="C85" s="831">
        <v>104.20362854003906</v>
      </c>
      <c r="D85" s="832">
        <v>5.2303291459789403</v>
      </c>
      <c r="E85" s="831">
        <v>101.678955078125</v>
      </c>
      <c r="F85" s="832">
        <v>2.497294377288406</v>
      </c>
      <c r="G85" s="831">
        <v>102.09383392333984</v>
      </c>
      <c r="H85" s="832">
        <v>2.6245341145951562</v>
      </c>
      <c r="I85" s="831">
        <v>101.94237518310547</v>
      </c>
      <c r="J85" s="832">
        <v>3.0133852422421281</v>
      </c>
      <c r="K85" s="831">
        <v>102.07280731201172</v>
      </c>
      <c r="L85" s="832">
        <v>2.7351319415430009</v>
      </c>
      <c r="M85" s="831">
        <v>102.28782653808594</v>
      </c>
      <c r="N85" s="832">
        <v>4.1527740057412332</v>
      </c>
      <c r="O85" s="831">
        <v>104.20290374755859</v>
      </c>
      <c r="P85" s="832">
        <v>4.4703517037755214</v>
      </c>
      <c r="Q85" s="831">
        <v>101.24409484863281</v>
      </c>
      <c r="R85" s="832">
        <v>1.8414436483524588</v>
      </c>
      <c r="S85" s="831">
        <v>100.00000762939453</v>
      </c>
      <c r="T85" s="832">
        <v>7.6293944939465064E-6</v>
      </c>
      <c r="U85" s="831">
        <v>102.26316833496094</v>
      </c>
      <c r="V85" s="832">
        <v>3.6028312265984574</v>
      </c>
      <c r="W85" s="831">
        <v>103.56356048583984</v>
      </c>
      <c r="X85" s="832">
        <v>4.0438998771182399</v>
      </c>
      <c r="Y85" s="831">
        <v>102.42789178039902</v>
      </c>
      <c r="Z85" s="832">
        <v>3.3099780939738643</v>
      </c>
    </row>
    <row r="86" spans="1:26">
      <c r="A86" s="823" t="s">
        <v>934</v>
      </c>
      <c r="B86" s="828" t="s">
        <v>935</v>
      </c>
      <c r="C86" s="825">
        <v>104.69963073730469</v>
      </c>
      <c r="D86" s="834">
        <v>4.8138070325325355</v>
      </c>
      <c r="E86" s="825">
        <v>101.89814758300781</v>
      </c>
      <c r="F86" s="834">
        <v>1.8257667031575497</v>
      </c>
      <c r="G86" s="825">
        <v>102.17320251464844</v>
      </c>
      <c r="H86" s="834">
        <v>2.4910473704156999</v>
      </c>
      <c r="I86" s="825">
        <v>102.14850616455078</v>
      </c>
      <c r="J86" s="747">
        <v>1.968618746088735</v>
      </c>
      <c r="K86" s="825">
        <v>102.65761566162109</v>
      </c>
      <c r="L86" s="747">
        <v>2.9695835213635835</v>
      </c>
      <c r="M86" s="825">
        <v>102.87428283691406</v>
      </c>
      <c r="N86" s="747">
        <v>2.3302551900931334</v>
      </c>
      <c r="O86" s="825">
        <v>104.26580810546875</v>
      </c>
      <c r="P86" s="834">
        <v>4.4764759719350122</v>
      </c>
      <c r="Q86" s="825">
        <v>102.31735229492187</v>
      </c>
      <c r="R86" s="834">
        <v>2.2198989976597083</v>
      </c>
      <c r="S86" s="825">
        <v>100.00000762939453</v>
      </c>
      <c r="T86" s="747">
        <v>7.6293944939465064E-6</v>
      </c>
      <c r="U86" s="825">
        <v>103.15093231201172</v>
      </c>
      <c r="V86" s="834">
        <v>3.2291543549387569</v>
      </c>
      <c r="W86" s="825">
        <v>104.13401031494141</v>
      </c>
      <c r="X86" s="747">
        <v>4.5345725177539098</v>
      </c>
      <c r="Y86" s="825">
        <v>102.79278217541402</v>
      </c>
      <c r="Z86" s="834">
        <v>2.8477344300018803</v>
      </c>
    </row>
    <row r="87" spans="1:26">
      <c r="A87" s="823" t="s">
        <v>936</v>
      </c>
      <c r="B87" s="828" t="s">
        <v>937</v>
      </c>
      <c r="C87" s="825">
        <v>105.05319213867187</v>
      </c>
      <c r="D87" s="834">
        <f>(C87/C83-1)*100</f>
        <v>4.6778765253214116</v>
      </c>
      <c r="E87" s="825">
        <v>102.07810211181641</v>
      </c>
      <c r="F87" s="834">
        <f>(E87/E83-1)*100</f>
        <v>1.8022607961901249</v>
      </c>
      <c r="G87" s="825">
        <v>102.10369873046875</v>
      </c>
      <c r="H87" s="834">
        <f>(G87/G83-1)*100</f>
        <v>1.7906276266849819</v>
      </c>
      <c r="I87" s="825">
        <v>102.3583984375</v>
      </c>
      <c r="J87" s="834">
        <f>(I87/I83-1)*100</f>
        <v>1.9266921755883848</v>
      </c>
      <c r="K87" s="825">
        <v>102.73638153076172</v>
      </c>
      <c r="L87" s="834">
        <f>(K87/K83-1)*100</f>
        <v>2.3801848457841945</v>
      </c>
      <c r="M87" s="825">
        <v>102.69086456298828</v>
      </c>
      <c r="N87" s="834">
        <f>(M87/M83-1)*100</f>
        <v>2.0761507562528037</v>
      </c>
      <c r="O87" s="825">
        <v>104.24137878417969</v>
      </c>
      <c r="P87" s="834">
        <f>(O87/O83-1)*100</f>
        <v>4.1207127665006116</v>
      </c>
      <c r="Q87" s="825">
        <v>103.68175506591797</v>
      </c>
      <c r="R87" s="834">
        <f>(Q87/Q83-1)*100</f>
        <v>3.4382877642962661</v>
      </c>
      <c r="S87" s="825">
        <v>100.00000762939453</v>
      </c>
      <c r="T87" s="834">
        <f>(S87/S83-1)*100</f>
        <v>7.6293944939465064E-6</v>
      </c>
      <c r="U87" s="825">
        <v>103.146728515625</v>
      </c>
      <c r="V87" s="834">
        <f>(U87/U83-1)*100</f>
        <v>2.8838202913788358</v>
      </c>
      <c r="W87" s="825">
        <v>104.31472015380859</v>
      </c>
      <c r="X87" s="834">
        <f>(W87/W83-1)*100</f>
        <v>3.8398385921561307</v>
      </c>
      <c r="Y87" s="825">
        <v>102.94274139404297</v>
      </c>
      <c r="Z87" s="834">
        <f>(Y87/Y83-1)*100</f>
        <v>2.6013520956519542</v>
      </c>
    </row>
    <row r="88" spans="1:26">
      <c r="A88" s="835" t="s">
        <v>938</v>
      </c>
      <c r="B88" s="828" t="s">
        <v>939</v>
      </c>
      <c r="C88" s="825">
        <v>105.53755950927734</v>
      </c>
      <c r="D88" s="834">
        <f>(C88/C84-1)*100</f>
        <v>4.7768100977650496</v>
      </c>
      <c r="E88" s="825">
        <v>101.80596923828125</v>
      </c>
      <c r="F88" s="834">
        <f>(E88/E84-1)*100</f>
        <v>1.3434936729010749</v>
      </c>
      <c r="G88" s="825">
        <v>102.16127777099609</v>
      </c>
      <c r="H88" s="834">
        <f>(G88/G84-1)*100</f>
        <v>1.633091512478102</v>
      </c>
      <c r="I88" s="846">
        <v>102.80413818359401</v>
      </c>
      <c r="J88" s="834">
        <f>(I88/I84-1)*100</f>
        <v>2.354074498774783</v>
      </c>
      <c r="K88" s="825">
        <v>103.56708526611328</v>
      </c>
      <c r="L88" s="834">
        <f>(K88/K84-1)*100</f>
        <v>2.9496247216610705</v>
      </c>
      <c r="M88" s="825">
        <v>102.70250701904297</v>
      </c>
      <c r="N88" s="834">
        <f>(M88/M84-1)*100</f>
        <v>2.0323823824013543</v>
      </c>
      <c r="O88" s="825">
        <v>104.53147125244141</v>
      </c>
      <c r="P88" s="834">
        <f>(O88/O84-1)*100</f>
        <v>4.3539440731092727</v>
      </c>
      <c r="Q88" s="825">
        <v>103.99755859375</v>
      </c>
      <c r="R88" s="834">
        <f>(Q88/Q84-1)*100</f>
        <v>3.7321422687327299</v>
      </c>
      <c r="S88" s="825">
        <v>100.00000762939453</v>
      </c>
      <c r="T88" s="834">
        <f>(S88/S84-1)*100</f>
        <v>7.6293944939465064E-6</v>
      </c>
      <c r="U88" s="825">
        <v>104.36409759521484</v>
      </c>
      <c r="V88" s="834">
        <f>(U88/U84-1)*100</f>
        <v>3.2149695690684821</v>
      </c>
      <c r="W88" s="825">
        <v>103.97616577148437</v>
      </c>
      <c r="X88" s="834">
        <f>(W88/W84-1)*100</f>
        <v>3.5747850318217145</v>
      </c>
      <c r="Y88" s="825">
        <v>103.21909332275391</v>
      </c>
      <c r="Z88" s="834">
        <f>(Y88/Y84-1)*100</f>
        <v>2.6294636587786746</v>
      </c>
    </row>
    <row r="89" spans="1:26" ht="17.25">
      <c r="A89" s="823" t="s">
        <v>940</v>
      </c>
      <c r="B89" s="824" t="s">
        <v>941</v>
      </c>
      <c r="C89" s="847">
        <v>109.81912994384766</v>
      </c>
      <c r="D89" s="848">
        <f>C89/C85*100-100</f>
        <v>5.3889691582581492</v>
      </c>
      <c r="E89" s="833">
        <v>105.84757232666016</v>
      </c>
      <c r="F89" s="848">
        <v>4.0997837215500397</v>
      </c>
      <c r="G89" s="833">
        <v>104.44580078125</v>
      </c>
      <c r="H89" s="848">
        <v>2.3037305658206435</v>
      </c>
      <c r="I89" s="833">
        <v>108.61566162109375</v>
      </c>
      <c r="J89" s="848">
        <f>I89/I85*100-100</f>
        <v>6.5461359184558319</v>
      </c>
      <c r="K89" s="833">
        <v>107.02679443359375</v>
      </c>
      <c r="L89" s="848">
        <f>K89/K85*100-100</f>
        <v>4.8533857861270633</v>
      </c>
      <c r="M89" s="833">
        <v>106.48955535888672</v>
      </c>
      <c r="N89" s="848">
        <v>4.1077506121770142</v>
      </c>
      <c r="O89" s="833">
        <v>107.48848724365234</v>
      </c>
      <c r="P89" s="848">
        <f>O89/O85*100-100</f>
        <v>3.1530632812818595</v>
      </c>
      <c r="Q89" s="833">
        <v>106.44937896728516</v>
      </c>
      <c r="R89" s="848">
        <v>5.1413212063722113</v>
      </c>
      <c r="S89" s="849">
        <v>100.00000762939453</v>
      </c>
      <c r="T89" s="832">
        <v>0</v>
      </c>
      <c r="U89" s="847">
        <v>106.53800201416016</v>
      </c>
      <c r="V89" s="848">
        <f>U89/U85*100-100</f>
        <v>4.1802280809421859</v>
      </c>
      <c r="W89" s="833">
        <v>108.17416381835937</v>
      </c>
      <c r="X89" s="848">
        <v>4.4519552156088196</v>
      </c>
      <c r="Y89" s="850">
        <v>106.880744934082</v>
      </c>
      <c r="Z89" s="621">
        <v>4.3473053211426276</v>
      </c>
    </row>
    <row r="90" spans="1:26" ht="17.25">
      <c r="A90" s="823" t="s">
        <v>942</v>
      </c>
      <c r="B90" s="828" t="s">
        <v>943</v>
      </c>
      <c r="C90" s="851">
        <v>110.64442443847656</v>
      </c>
      <c r="D90" s="852">
        <v>5.6779509720407617</v>
      </c>
      <c r="E90" s="747">
        <v>107.60596466064453</v>
      </c>
      <c r="F90" s="852">
        <v>5.6014924834497464</v>
      </c>
      <c r="G90" s="747">
        <v>109.28151702880859</v>
      </c>
      <c r="H90" s="852">
        <v>6.9571221604226849</v>
      </c>
      <c r="I90" s="747">
        <v>109.78175354003906</v>
      </c>
      <c r="J90" s="852">
        <v>7.4677366747109488</v>
      </c>
      <c r="K90" s="747">
        <v>107.41880798339844</v>
      </c>
      <c r="L90" s="852">
        <f t="shared" ref="L90:L91" si="0">K90/K86*100-100</f>
        <v>4.6379338650053228</v>
      </c>
      <c r="M90" s="747">
        <v>109.95079803466797</v>
      </c>
      <c r="N90" s="852">
        <v>6.8787990570707223</v>
      </c>
      <c r="O90" s="747">
        <v>107.56818389892578</v>
      </c>
      <c r="P90" s="852">
        <f t="shared" ref="P90:P91" si="1">O90/O86*100-100</f>
        <v>3.1672662912817486</v>
      </c>
      <c r="Q90" s="747">
        <v>107.75656890869141</v>
      </c>
      <c r="R90" s="852">
        <v>5.3160255731514781</v>
      </c>
      <c r="S90" s="853">
        <v>100.00000762939453</v>
      </c>
      <c r="T90" s="747">
        <v>0</v>
      </c>
      <c r="U90" s="851">
        <v>107.82699584960937</v>
      </c>
      <c r="V90" s="852">
        <f t="shared" ref="V90:V91" si="2">U90/U86*100-100</f>
        <v>4.5332246958791131</v>
      </c>
      <c r="W90" s="747">
        <v>108.90110015869141</v>
      </c>
      <c r="X90" s="852">
        <v>4.5778414077518761</v>
      </c>
      <c r="Y90" s="747">
        <v>108.802894592285</v>
      </c>
      <c r="Z90" s="625">
        <v>5.8468232892988823</v>
      </c>
    </row>
    <row r="91" spans="1:26" ht="17.25">
      <c r="A91" s="823" t="s">
        <v>944</v>
      </c>
      <c r="B91" s="828" t="s">
        <v>945</v>
      </c>
      <c r="C91" s="851">
        <v>110.70184326171875</v>
      </c>
      <c r="D91" s="854">
        <v>5.3769438206033442</v>
      </c>
      <c r="E91" s="747">
        <v>108.99266052246094</v>
      </c>
      <c r="F91" s="854">
        <v>6.7737920940872556</v>
      </c>
      <c r="G91" s="747">
        <v>109.22458648681641</v>
      </c>
      <c r="H91" s="854">
        <v>6.9741721846387179</v>
      </c>
      <c r="I91" s="747">
        <v>111.20798492431641</v>
      </c>
      <c r="J91" s="854">
        <v>8.645686745694789</v>
      </c>
      <c r="K91" s="747">
        <v>106.25953674316406</v>
      </c>
      <c r="L91" s="854">
        <f t="shared" si="0"/>
        <v>3.4293160416083168</v>
      </c>
      <c r="M91" s="747">
        <v>110.33323669433594</v>
      </c>
      <c r="N91" s="854">
        <v>7.4421148987990051</v>
      </c>
      <c r="O91" s="747">
        <v>107.394287109375</v>
      </c>
      <c r="P91" s="854">
        <f t="shared" si="1"/>
        <v>3.0246226229634345</v>
      </c>
      <c r="Q91" s="747">
        <v>107.75263977050781</v>
      </c>
      <c r="R91" s="854">
        <v>3.9263269627348478</v>
      </c>
      <c r="S91" s="853">
        <v>100.00000762939453</v>
      </c>
      <c r="T91" s="747">
        <v>0</v>
      </c>
      <c r="U91" s="851">
        <v>109.68133544921875</v>
      </c>
      <c r="V91" s="854">
        <f t="shared" si="2"/>
        <v>6.3352536989128794</v>
      </c>
      <c r="W91" s="747">
        <v>109.81255340576172</v>
      </c>
      <c r="X91" s="854">
        <v>5.27042899012406</v>
      </c>
      <c r="Y91" s="619">
        <v>109.42839813232422</v>
      </c>
      <c r="Z91" s="625">
        <v>6.3002520520729632</v>
      </c>
    </row>
    <row r="94" spans="1:26">
      <c r="A94"/>
      <c r="E94"/>
      <c r="F94"/>
      <c r="G94"/>
      <c r="H94"/>
      <c r="I94"/>
      <c r="J94"/>
      <c r="K94"/>
      <c r="L94"/>
      <c r="M94"/>
      <c r="N94"/>
      <c r="O94"/>
      <c r="P94"/>
      <c r="Q94"/>
      <c r="R94"/>
      <c r="S94"/>
      <c r="T94"/>
      <c r="U94"/>
      <c r="V94"/>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1"/>
  <sheetViews>
    <sheetView view="pageBreakPreview" zoomScale="85" zoomScaleNormal="100" zoomScaleSheetLayoutView="85" workbookViewId="0">
      <pane ySplit="4" topLeftCell="A5" activePane="bottomLeft" state="frozen"/>
      <selection sqref="A1:K1"/>
      <selection pane="bottomLeft" activeCell="A2" sqref="A2:X2"/>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84" t="s">
        <v>1579</v>
      </c>
      <c r="B1" s="3585"/>
      <c r="C1" s="3585"/>
      <c r="D1" s="3585"/>
      <c r="E1" s="3585"/>
      <c r="F1" s="3585"/>
      <c r="G1" s="3585"/>
      <c r="H1" s="3585"/>
      <c r="I1" s="3585"/>
      <c r="J1" s="3585"/>
      <c r="K1" s="3585"/>
      <c r="L1" s="3585"/>
      <c r="M1" s="3585"/>
      <c r="N1" s="3585"/>
      <c r="O1" s="3585"/>
      <c r="P1" s="3585"/>
      <c r="Q1" s="3585"/>
      <c r="R1" s="3585"/>
      <c r="S1" s="3585"/>
      <c r="T1" s="3585"/>
      <c r="U1" s="3585"/>
      <c r="V1" s="3585"/>
      <c r="W1" s="3585"/>
      <c r="X1" s="3585"/>
    </row>
    <row r="2" spans="1:24">
      <c r="A2" s="3582" t="s">
        <v>369</v>
      </c>
      <c r="B2" s="3553"/>
      <c r="C2" s="3553"/>
      <c r="D2" s="3553"/>
      <c r="E2" s="3553"/>
      <c r="F2" s="3553"/>
      <c r="G2" s="3553"/>
      <c r="H2" s="3553"/>
      <c r="I2" s="3553"/>
      <c r="J2" s="3553"/>
      <c r="K2" s="3553"/>
      <c r="L2" s="3553"/>
      <c r="M2" s="3553"/>
      <c r="N2" s="3553"/>
      <c r="O2" s="3553"/>
      <c r="P2" s="3553"/>
      <c r="Q2" s="3553"/>
      <c r="R2" s="3553"/>
      <c r="S2" s="3553"/>
      <c r="T2" s="3553"/>
      <c r="U2" s="3553"/>
      <c r="V2" s="3553"/>
      <c r="W2" s="3553"/>
      <c r="X2" s="3553"/>
    </row>
    <row r="3" spans="1:24" ht="15.75" thickBot="1">
      <c r="A3" s="3586" t="s">
        <v>749</v>
      </c>
      <c r="B3" s="3583"/>
      <c r="C3" s="3583"/>
      <c r="D3" s="3583"/>
      <c r="E3" s="3583"/>
      <c r="F3" s="3583"/>
      <c r="G3" s="3583"/>
      <c r="H3" s="3583"/>
      <c r="I3" s="3583"/>
      <c r="J3" s="3583"/>
      <c r="K3" s="3583"/>
      <c r="L3" s="3583"/>
      <c r="M3" s="3583"/>
      <c r="N3" s="3583"/>
      <c r="O3" s="3583"/>
      <c r="P3" s="3583"/>
      <c r="Q3" s="3583"/>
      <c r="R3" s="3583"/>
      <c r="S3" s="3583"/>
      <c r="T3" s="3583"/>
      <c r="U3" s="3583"/>
      <c r="V3" s="3583"/>
      <c r="W3" s="3583"/>
      <c r="X3" s="3583"/>
    </row>
    <row r="4" spans="1:24" ht="15.75" thickBot="1">
      <c r="A4" s="855" t="s">
        <v>766</v>
      </c>
      <c r="B4" s="818" t="s">
        <v>767</v>
      </c>
      <c r="C4" s="819" t="s">
        <v>951</v>
      </c>
      <c r="D4" s="820" t="s">
        <v>768</v>
      </c>
      <c r="E4" s="856" t="s">
        <v>729</v>
      </c>
      <c r="F4" s="857" t="s">
        <v>768</v>
      </c>
      <c r="G4" s="856" t="s">
        <v>730</v>
      </c>
      <c r="H4" s="857" t="s">
        <v>768</v>
      </c>
      <c r="I4" s="856" t="s">
        <v>952</v>
      </c>
      <c r="J4" s="857" t="s">
        <v>768</v>
      </c>
      <c r="K4" s="856" t="s">
        <v>732</v>
      </c>
      <c r="L4" s="857" t="s">
        <v>768</v>
      </c>
      <c r="M4" s="856" t="s">
        <v>953</v>
      </c>
      <c r="N4" s="857" t="s">
        <v>768</v>
      </c>
      <c r="O4" s="856" t="s">
        <v>954</v>
      </c>
      <c r="P4" s="857" t="s">
        <v>768</v>
      </c>
      <c r="Q4" s="856" t="s">
        <v>955</v>
      </c>
      <c r="R4" s="857" t="s">
        <v>768</v>
      </c>
      <c r="S4" s="858" t="s">
        <v>956</v>
      </c>
      <c r="T4" s="857" t="s">
        <v>768</v>
      </c>
      <c r="U4" s="856" t="s">
        <v>737</v>
      </c>
      <c r="V4" s="857" t="s">
        <v>768</v>
      </c>
      <c r="W4" s="856" t="s">
        <v>521</v>
      </c>
      <c r="X4" s="857" t="s">
        <v>768</v>
      </c>
    </row>
    <row r="5" spans="1:24">
      <c r="A5" s="823" t="s">
        <v>771</v>
      </c>
      <c r="B5" s="828" t="s">
        <v>772</v>
      </c>
      <c r="C5" s="825">
        <v>16.350216672476638</v>
      </c>
      <c r="D5" s="826" t="s">
        <v>773</v>
      </c>
      <c r="E5" s="859" t="s">
        <v>773</v>
      </c>
      <c r="F5" s="860" t="s">
        <v>773</v>
      </c>
      <c r="G5" s="846">
        <v>18.595632945016291</v>
      </c>
      <c r="H5" s="860" t="s">
        <v>773</v>
      </c>
      <c r="I5" s="846">
        <v>23.346049211914952</v>
      </c>
      <c r="J5" s="860" t="s">
        <v>773</v>
      </c>
      <c r="K5" s="846">
        <v>17.015158248133744</v>
      </c>
      <c r="L5" s="860" t="s">
        <v>773</v>
      </c>
      <c r="M5" s="859" t="s">
        <v>773</v>
      </c>
      <c r="N5" s="860" t="s">
        <v>773</v>
      </c>
      <c r="O5" s="859" t="s">
        <v>773</v>
      </c>
      <c r="P5" s="860" t="s">
        <v>773</v>
      </c>
      <c r="Q5" s="846">
        <v>16.450029891369454</v>
      </c>
      <c r="R5" s="860" t="s">
        <v>773</v>
      </c>
      <c r="S5" s="859" t="s">
        <v>773</v>
      </c>
      <c r="T5" s="860" t="s">
        <v>773</v>
      </c>
      <c r="U5" s="846">
        <v>13.195459970128988</v>
      </c>
      <c r="V5" s="860" t="s">
        <v>773</v>
      </c>
      <c r="W5" s="846">
        <v>14.77558300535857</v>
      </c>
      <c r="X5" s="860" t="s">
        <v>773</v>
      </c>
    </row>
    <row r="6" spans="1:24">
      <c r="A6" s="823" t="s">
        <v>774</v>
      </c>
      <c r="B6" s="828" t="s">
        <v>775</v>
      </c>
      <c r="C6" s="825">
        <v>16.350216672476638</v>
      </c>
      <c r="D6" s="826" t="s">
        <v>773</v>
      </c>
      <c r="E6" s="859" t="s">
        <v>773</v>
      </c>
      <c r="F6" s="860" t="s">
        <v>773</v>
      </c>
      <c r="G6" s="846">
        <v>18.777530192209966</v>
      </c>
      <c r="H6" s="860" t="s">
        <v>773</v>
      </c>
      <c r="I6" s="846">
        <v>23.397678614276597</v>
      </c>
      <c r="J6" s="860" t="s">
        <v>773</v>
      </c>
      <c r="K6" s="846">
        <v>17.196837815668101</v>
      </c>
      <c r="L6" s="860" t="s">
        <v>773</v>
      </c>
      <c r="M6" s="859" t="s">
        <v>773</v>
      </c>
      <c r="N6" s="860" t="s">
        <v>773</v>
      </c>
      <c r="O6" s="859" t="s">
        <v>773</v>
      </c>
      <c r="P6" s="860" t="s">
        <v>773</v>
      </c>
      <c r="Q6" s="846">
        <v>16.332708649026042</v>
      </c>
      <c r="R6" s="860" t="s">
        <v>773</v>
      </c>
      <c r="S6" s="859" t="s">
        <v>773</v>
      </c>
      <c r="T6" s="860" t="s">
        <v>773</v>
      </c>
      <c r="U6" s="846">
        <v>13.257614076108252</v>
      </c>
      <c r="V6" s="860" t="s">
        <v>773</v>
      </c>
      <c r="W6" s="846">
        <v>14.83536375969576</v>
      </c>
      <c r="X6" s="860" t="s">
        <v>773</v>
      </c>
    </row>
    <row r="7" spans="1:24">
      <c r="A7" s="823" t="s">
        <v>776</v>
      </c>
      <c r="B7" s="828" t="s">
        <v>777</v>
      </c>
      <c r="C7" s="825">
        <v>16.350216672476638</v>
      </c>
      <c r="D7" s="826" t="s">
        <v>773</v>
      </c>
      <c r="E7" s="859" t="s">
        <v>773</v>
      </c>
      <c r="F7" s="860" t="s">
        <v>773</v>
      </c>
      <c r="G7" s="846">
        <v>18.834586210305467</v>
      </c>
      <c r="H7" s="860" t="s">
        <v>773</v>
      </c>
      <c r="I7" s="846">
        <v>23.510609436734811</v>
      </c>
      <c r="J7" s="860" t="s">
        <v>773</v>
      </c>
      <c r="K7" s="846">
        <v>17.227277924787256</v>
      </c>
      <c r="L7" s="860" t="s">
        <v>773</v>
      </c>
      <c r="M7" s="859" t="s">
        <v>773</v>
      </c>
      <c r="N7" s="860" t="s">
        <v>773</v>
      </c>
      <c r="O7" s="859" t="s">
        <v>773</v>
      </c>
      <c r="P7" s="860" t="s">
        <v>773</v>
      </c>
      <c r="Q7" s="846">
        <v>16.414499973280815</v>
      </c>
      <c r="R7" s="860" t="s">
        <v>773</v>
      </c>
      <c r="S7" s="859" t="s">
        <v>773</v>
      </c>
      <c r="T7" s="860" t="s">
        <v>773</v>
      </c>
      <c r="U7" s="846">
        <v>13.340809702052546</v>
      </c>
      <c r="V7" s="860" t="s">
        <v>773</v>
      </c>
      <c r="W7" s="846">
        <v>14.892683281312106</v>
      </c>
      <c r="X7" s="860" t="s">
        <v>773</v>
      </c>
    </row>
    <row r="8" spans="1:24">
      <c r="A8" s="823" t="s">
        <v>778</v>
      </c>
      <c r="B8" s="828" t="s">
        <v>779</v>
      </c>
      <c r="C8" s="825">
        <v>16.350216672476638</v>
      </c>
      <c r="D8" s="826" t="s">
        <v>773</v>
      </c>
      <c r="E8" s="859" t="s">
        <v>773</v>
      </c>
      <c r="F8" s="860" t="s">
        <v>773</v>
      </c>
      <c r="G8" s="846">
        <v>18.975188540612237</v>
      </c>
      <c r="H8" s="860" t="s">
        <v>773</v>
      </c>
      <c r="I8" s="846">
        <v>23.512725190614326</v>
      </c>
      <c r="J8" s="860" t="s">
        <v>773</v>
      </c>
      <c r="K8" s="846">
        <v>17.303770237239981</v>
      </c>
      <c r="L8" s="860" t="s">
        <v>773</v>
      </c>
      <c r="M8" s="859" t="s">
        <v>773</v>
      </c>
      <c r="N8" s="860" t="s">
        <v>773</v>
      </c>
      <c r="O8" s="859" t="s">
        <v>773</v>
      </c>
      <c r="P8" s="860" t="s">
        <v>773</v>
      </c>
      <c r="Q8" s="846">
        <v>16.427404083637555</v>
      </c>
      <c r="R8" s="860" t="s">
        <v>773</v>
      </c>
      <c r="S8" s="859" t="s">
        <v>773</v>
      </c>
      <c r="T8" s="860" t="s">
        <v>773</v>
      </c>
      <c r="U8" s="846">
        <v>13.240319782784363</v>
      </c>
      <c r="V8" s="860" t="s">
        <v>773</v>
      </c>
      <c r="W8" s="846">
        <v>14.823975944536475</v>
      </c>
      <c r="X8" s="860" t="s">
        <v>773</v>
      </c>
    </row>
    <row r="9" spans="1:24">
      <c r="A9" s="830" t="s">
        <v>780</v>
      </c>
      <c r="B9" s="824" t="s">
        <v>781</v>
      </c>
      <c r="C9" s="831">
        <v>16.350216672476638</v>
      </c>
      <c r="D9" s="832">
        <v>0</v>
      </c>
      <c r="E9" s="861" t="s">
        <v>773</v>
      </c>
      <c r="F9" s="862" t="s">
        <v>773</v>
      </c>
      <c r="G9" s="861">
        <v>18.595632945016291</v>
      </c>
      <c r="H9" s="863">
        <v>0</v>
      </c>
      <c r="I9" s="861">
        <v>23.372750160729314</v>
      </c>
      <c r="J9" s="862">
        <v>0.11437030981985154</v>
      </c>
      <c r="K9" s="861">
        <v>17.024579506180189</v>
      </c>
      <c r="L9" s="862">
        <v>5.5369793857060833E-2</v>
      </c>
      <c r="M9" s="861" t="s">
        <v>773</v>
      </c>
      <c r="N9" s="862" t="s">
        <v>773</v>
      </c>
      <c r="O9" s="861" t="s">
        <v>773</v>
      </c>
      <c r="P9" s="862" t="s">
        <v>773</v>
      </c>
      <c r="Q9" s="861">
        <v>16.718142807203023</v>
      </c>
      <c r="R9" s="863">
        <v>1.6298627881170928</v>
      </c>
      <c r="S9" s="861" t="s">
        <v>773</v>
      </c>
      <c r="T9" s="862" t="s">
        <v>773</v>
      </c>
      <c r="U9" s="861">
        <v>13.651408462215265</v>
      </c>
      <c r="V9" s="863">
        <v>3.4553436797081947</v>
      </c>
      <c r="W9" s="861">
        <v>15.101240351441684</v>
      </c>
      <c r="X9" s="863">
        <v>2.2040236650222851</v>
      </c>
    </row>
    <row r="10" spans="1:24">
      <c r="A10" s="823" t="s">
        <v>782</v>
      </c>
      <c r="B10" s="828" t="s">
        <v>783</v>
      </c>
      <c r="C10" s="825">
        <v>16.350216672476638</v>
      </c>
      <c r="D10" s="834">
        <v>0</v>
      </c>
      <c r="E10" s="846" t="s">
        <v>773</v>
      </c>
      <c r="F10" s="864" t="s">
        <v>773</v>
      </c>
      <c r="G10" s="846">
        <v>18.777530192209966</v>
      </c>
      <c r="H10" s="865">
        <v>0</v>
      </c>
      <c r="I10" s="846">
        <v>23.599073547405453</v>
      </c>
      <c r="J10" s="864">
        <v>0.86074749742895873</v>
      </c>
      <c r="K10" s="846">
        <v>17.287107924475805</v>
      </c>
      <c r="L10" s="864">
        <v>0.52492271995179862</v>
      </c>
      <c r="M10" s="846" t="s">
        <v>773</v>
      </c>
      <c r="N10" s="864" t="s">
        <v>773</v>
      </c>
      <c r="O10" s="846" t="s">
        <v>773</v>
      </c>
      <c r="P10" s="864" t="s">
        <v>773</v>
      </c>
      <c r="Q10" s="846">
        <v>16.878997873366636</v>
      </c>
      <c r="R10" s="865">
        <v>3.3447558275838736</v>
      </c>
      <c r="S10" s="846" t="s">
        <v>773</v>
      </c>
      <c r="T10" s="864" t="s">
        <v>773</v>
      </c>
      <c r="U10" s="846">
        <v>14.121886505876368</v>
      </c>
      <c r="V10" s="865">
        <v>6.5190646281191293</v>
      </c>
      <c r="W10" s="846">
        <v>15.47182865569393</v>
      </c>
      <c r="X10" s="865">
        <v>4.2901873274405133</v>
      </c>
    </row>
    <row r="11" spans="1:24">
      <c r="A11" s="823" t="s">
        <v>784</v>
      </c>
      <c r="B11" s="828" t="s">
        <v>785</v>
      </c>
      <c r="C11" s="825">
        <v>16.350216672476638</v>
      </c>
      <c r="D11" s="834">
        <v>0</v>
      </c>
      <c r="E11" s="846" t="s">
        <v>773</v>
      </c>
      <c r="F11" s="864" t="s">
        <v>773</v>
      </c>
      <c r="G11" s="846">
        <v>18.834586210305467</v>
      </c>
      <c r="H11" s="865">
        <v>0</v>
      </c>
      <c r="I11" s="846">
        <v>23.712976419091802</v>
      </c>
      <c r="J11" s="864">
        <v>0.86074749742896006</v>
      </c>
      <c r="K11" s="846">
        <v>17.317707820643705</v>
      </c>
      <c r="L11" s="864">
        <v>0.52492271995179784</v>
      </c>
      <c r="M11" s="846" t="s">
        <v>773</v>
      </c>
      <c r="N11" s="864" t="s">
        <v>773</v>
      </c>
      <c r="O11" s="846" t="s">
        <v>773</v>
      </c>
      <c r="P11" s="864" t="s">
        <v>773</v>
      </c>
      <c r="Q11" s="846">
        <v>17.168762524916946</v>
      </c>
      <c r="R11" s="865">
        <v>4.5950991675890478</v>
      </c>
      <c r="S11" s="846" t="s">
        <v>773</v>
      </c>
      <c r="T11" s="864" t="s">
        <v>773</v>
      </c>
      <c r="U11" s="846">
        <v>14.308881722209192</v>
      </c>
      <c r="V11" s="865">
        <v>7.2564712470765773</v>
      </c>
      <c r="W11" s="846">
        <v>15.625666221154665</v>
      </c>
      <c r="X11" s="865">
        <v>4.9217654468106051</v>
      </c>
    </row>
    <row r="12" spans="1:24">
      <c r="A12" s="835" t="s">
        <v>786</v>
      </c>
      <c r="B12" s="866" t="s">
        <v>787</v>
      </c>
      <c r="C12" s="836">
        <v>16.350216672476638</v>
      </c>
      <c r="D12" s="837">
        <v>0</v>
      </c>
      <c r="E12" s="867" t="s">
        <v>773</v>
      </c>
      <c r="F12" s="868" t="s">
        <v>773</v>
      </c>
      <c r="G12" s="867">
        <v>18.975188540612237</v>
      </c>
      <c r="H12" s="869">
        <v>0</v>
      </c>
      <c r="I12" s="867">
        <v>23.715110384269884</v>
      </c>
      <c r="J12" s="868">
        <v>0.86074749742894829</v>
      </c>
      <c r="K12" s="867">
        <v>17.394601658623511</v>
      </c>
      <c r="L12" s="868">
        <v>0.5249227199518014</v>
      </c>
      <c r="M12" s="867" t="s">
        <v>773</v>
      </c>
      <c r="N12" s="868" t="s">
        <v>773</v>
      </c>
      <c r="O12" s="867" t="s">
        <v>773</v>
      </c>
      <c r="P12" s="868" t="s">
        <v>773</v>
      </c>
      <c r="Q12" s="867">
        <v>17.247116818828204</v>
      </c>
      <c r="R12" s="869">
        <v>4.98991034138571</v>
      </c>
      <c r="S12" s="867" t="s">
        <v>773</v>
      </c>
      <c r="T12" s="868" t="s">
        <v>773</v>
      </c>
      <c r="U12" s="867">
        <v>14.492963573366294</v>
      </c>
      <c r="V12" s="869">
        <v>9.4608273148407882</v>
      </c>
      <c r="W12" s="867">
        <v>15.743558084002176</v>
      </c>
      <c r="X12" s="869">
        <v>6.2033434411003787</v>
      </c>
    </row>
    <row r="13" spans="1:24">
      <c r="A13" s="830" t="s">
        <v>788</v>
      </c>
      <c r="B13" s="824" t="s">
        <v>789</v>
      </c>
      <c r="C13" s="831">
        <v>17.985238339724297</v>
      </c>
      <c r="D13" s="832">
        <v>9.9999999999999751</v>
      </c>
      <c r="E13" s="861" t="s">
        <v>773</v>
      </c>
      <c r="F13" s="862" t="s">
        <v>773</v>
      </c>
      <c r="G13" s="861">
        <v>19.801181106621438</v>
      </c>
      <c r="H13" s="863">
        <v>6.4829638505434124</v>
      </c>
      <c r="I13" s="861">
        <v>24.279835805328723</v>
      </c>
      <c r="J13" s="862">
        <v>3.8809538388147664</v>
      </c>
      <c r="K13" s="861">
        <v>18.163531663655263</v>
      </c>
      <c r="L13" s="862">
        <v>6.690045748628429</v>
      </c>
      <c r="M13" s="861" t="s">
        <v>773</v>
      </c>
      <c r="N13" s="862" t="s">
        <v>773</v>
      </c>
      <c r="O13" s="861" t="s">
        <v>773</v>
      </c>
      <c r="P13" s="862" t="s">
        <v>773</v>
      </c>
      <c r="Q13" s="861">
        <v>17.686028770336517</v>
      </c>
      <c r="R13" s="863">
        <v>5.7894347135046571</v>
      </c>
      <c r="S13" s="861" t="s">
        <v>773</v>
      </c>
      <c r="T13" s="862" t="s">
        <v>773</v>
      </c>
      <c r="U13" s="861">
        <v>14.927787889890006</v>
      </c>
      <c r="V13" s="863">
        <v>9.3498002876958637</v>
      </c>
      <c r="W13" s="861">
        <v>16.30611905542349</v>
      </c>
      <c r="X13" s="863">
        <v>7.9786737773945822</v>
      </c>
    </row>
    <row r="14" spans="1:24">
      <c r="A14" s="823" t="s">
        <v>790</v>
      </c>
      <c r="B14" s="828" t="s">
        <v>791</v>
      </c>
      <c r="C14" s="825">
        <v>17.985238339724297</v>
      </c>
      <c r="D14" s="834">
        <v>9.9999999999999751</v>
      </c>
      <c r="E14" s="846" t="s">
        <v>773</v>
      </c>
      <c r="F14" s="864" t="s">
        <v>773</v>
      </c>
      <c r="G14" s="846">
        <v>19.994870686595814</v>
      </c>
      <c r="H14" s="865">
        <v>6.4829638505434177</v>
      </c>
      <c r="I14" s="846">
        <v>24.333530261323794</v>
      </c>
      <c r="J14" s="864">
        <v>3.1122268950218568</v>
      </c>
      <c r="K14" s="846">
        <v>18.357473002867398</v>
      </c>
      <c r="L14" s="864">
        <v>6.1916954707972014</v>
      </c>
      <c r="M14" s="846" t="s">
        <v>773</v>
      </c>
      <c r="N14" s="864" t="s">
        <v>773</v>
      </c>
      <c r="O14" s="846" t="s">
        <v>773</v>
      </c>
      <c r="P14" s="864" t="s">
        <v>773</v>
      </c>
      <c r="Q14" s="846">
        <v>18.204708680992127</v>
      </c>
      <c r="R14" s="865">
        <v>7.8542032979181151</v>
      </c>
      <c r="S14" s="846" t="s">
        <v>773</v>
      </c>
      <c r="T14" s="864" t="s">
        <v>773</v>
      </c>
      <c r="U14" s="846">
        <v>15.794180019375993</v>
      </c>
      <c r="V14" s="865">
        <v>11.841856346910546</v>
      </c>
      <c r="W14" s="846">
        <v>16.967305984888778</v>
      </c>
      <c r="X14" s="865">
        <v>9.6658084992718951</v>
      </c>
    </row>
    <row r="15" spans="1:24">
      <c r="A15" s="823" t="s">
        <v>792</v>
      </c>
      <c r="B15" s="828" t="s">
        <v>793</v>
      </c>
      <c r="C15" s="825">
        <v>17.985238339724297</v>
      </c>
      <c r="D15" s="834">
        <v>9.9999999999999751</v>
      </c>
      <c r="E15" s="846" t="s">
        <v>773</v>
      </c>
      <c r="F15" s="864" t="s">
        <v>773</v>
      </c>
      <c r="G15" s="846">
        <v>20.055625625719003</v>
      </c>
      <c r="H15" s="865">
        <v>6.4829638505434009</v>
      </c>
      <c r="I15" s="846">
        <v>24.450978048816967</v>
      </c>
      <c r="J15" s="864">
        <v>3.1122268950218532</v>
      </c>
      <c r="K15" s="846">
        <v>18.389967551420394</v>
      </c>
      <c r="L15" s="864">
        <v>6.1916954707972049</v>
      </c>
      <c r="M15" s="846" t="s">
        <v>773</v>
      </c>
      <c r="N15" s="864" t="s">
        <v>773</v>
      </c>
      <c r="O15" s="846" t="s">
        <v>773</v>
      </c>
      <c r="P15" s="864" t="s">
        <v>773</v>
      </c>
      <c r="Q15" s="846">
        <v>18.449960604910085</v>
      </c>
      <c r="R15" s="865">
        <v>7.4623787132808328</v>
      </c>
      <c r="S15" s="846" t="s">
        <v>773</v>
      </c>
      <c r="T15" s="864" t="s">
        <v>773</v>
      </c>
      <c r="U15" s="846">
        <v>15.961284879061092</v>
      </c>
      <c r="V15" s="865">
        <v>11.548094316044011</v>
      </c>
      <c r="W15" s="846">
        <v>17.099884770580502</v>
      </c>
      <c r="X15" s="865">
        <v>9.4345964425502675</v>
      </c>
    </row>
    <row r="16" spans="1:24">
      <c r="A16" s="835" t="s">
        <v>794</v>
      </c>
      <c r="B16" s="866" t="s">
        <v>795</v>
      </c>
      <c r="C16" s="836">
        <v>17.985238339724297</v>
      </c>
      <c r="D16" s="837">
        <v>9.9999999999999751</v>
      </c>
      <c r="E16" s="867" t="s">
        <v>773</v>
      </c>
      <c r="F16" s="868" t="s">
        <v>773</v>
      </c>
      <c r="G16" s="867">
        <v>20.205343154272583</v>
      </c>
      <c r="H16" s="869">
        <v>6.4829638505434062</v>
      </c>
      <c r="I16" s="867">
        <v>23.857058326117805</v>
      </c>
      <c r="J16" s="868">
        <v>0.59855484350633237</v>
      </c>
      <c r="K16" s="867">
        <v>18.253472701507064</v>
      </c>
      <c r="L16" s="868">
        <v>4.9375723557185411</v>
      </c>
      <c r="M16" s="867" t="s">
        <v>773</v>
      </c>
      <c r="N16" s="868" t="s">
        <v>773</v>
      </c>
      <c r="O16" s="867" t="s">
        <v>773</v>
      </c>
      <c r="P16" s="868" t="s">
        <v>773</v>
      </c>
      <c r="Q16" s="867">
        <v>19.920493653647078</v>
      </c>
      <c r="R16" s="869">
        <v>15.500427479568193</v>
      </c>
      <c r="S16" s="867" t="s">
        <v>773</v>
      </c>
      <c r="T16" s="868" t="s">
        <v>773</v>
      </c>
      <c r="U16" s="867">
        <v>16.543738322622179</v>
      </c>
      <c r="V16" s="869">
        <v>14.150140782969961</v>
      </c>
      <c r="W16" s="867">
        <v>17.691176820417287</v>
      </c>
      <c r="X16" s="869">
        <v>12.370893072730391</v>
      </c>
    </row>
    <row r="17" spans="1:24">
      <c r="A17" s="823" t="s">
        <v>796</v>
      </c>
      <c r="B17" s="828" t="s">
        <v>797</v>
      </c>
      <c r="C17" s="825">
        <v>20.475913470255367</v>
      </c>
      <c r="D17" s="834">
        <v>13.848441057519231</v>
      </c>
      <c r="E17" s="861" t="s">
        <v>773</v>
      </c>
      <c r="F17" s="862" t="s">
        <v>773</v>
      </c>
      <c r="G17" s="846">
        <v>23.380396241611557</v>
      </c>
      <c r="H17" s="865">
        <v>18.075765863245614</v>
      </c>
      <c r="I17" s="861">
        <v>25.552867221278682</v>
      </c>
      <c r="J17" s="862">
        <v>5.2431631999363226</v>
      </c>
      <c r="K17" s="861">
        <v>19.655996293491107</v>
      </c>
      <c r="L17" s="862">
        <v>8.2168196002445129</v>
      </c>
      <c r="M17" s="861" t="s">
        <v>773</v>
      </c>
      <c r="N17" s="862" t="s">
        <v>773</v>
      </c>
      <c r="O17" s="861" t="s">
        <v>773</v>
      </c>
      <c r="P17" s="862" t="s">
        <v>773</v>
      </c>
      <c r="Q17" s="846">
        <v>20.127527787585866</v>
      </c>
      <c r="R17" s="865">
        <v>13.804676272744148</v>
      </c>
      <c r="S17" s="861" t="s">
        <v>773</v>
      </c>
      <c r="T17" s="862" t="s">
        <v>773</v>
      </c>
      <c r="U17" s="846">
        <v>16.698654203758895</v>
      </c>
      <c r="V17" s="865">
        <v>11.862885023093254</v>
      </c>
      <c r="W17" s="846">
        <v>18.25266330309244</v>
      </c>
      <c r="X17" s="865">
        <v>11.937507883100608</v>
      </c>
    </row>
    <row r="18" spans="1:24">
      <c r="A18" s="823" t="s">
        <v>798</v>
      </c>
      <c r="B18" s="828" t="s">
        <v>799</v>
      </c>
      <c r="C18" s="825">
        <v>20.475913470255367</v>
      </c>
      <c r="D18" s="834">
        <v>13.848441057519231</v>
      </c>
      <c r="E18" s="846" t="s">
        <v>773</v>
      </c>
      <c r="F18" s="864" t="s">
        <v>773</v>
      </c>
      <c r="G18" s="846">
        <v>23.609096696563601</v>
      </c>
      <c r="H18" s="865">
        <v>18.0757658632456</v>
      </c>
      <c r="I18" s="846">
        <v>25.609376965230894</v>
      </c>
      <c r="J18" s="864">
        <v>5.243163199936328</v>
      </c>
      <c r="K18" s="846">
        <v>19.865873442676605</v>
      </c>
      <c r="L18" s="864">
        <v>8.2168196002445359</v>
      </c>
      <c r="M18" s="846" t="s">
        <v>773</v>
      </c>
      <c r="N18" s="864" t="s">
        <v>773</v>
      </c>
      <c r="O18" s="846" t="s">
        <v>773</v>
      </c>
      <c r="P18" s="864" t="s">
        <v>773</v>
      </c>
      <c r="Q18" s="846">
        <v>19.992611816684324</v>
      </c>
      <c r="R18" s="865">
        <v>9.821102699429515</v>
      </c>
      <c r="S18" s="846" t="s">
        <v>773</v>
      </c>
      <c r="T18" s="864" t="s">
        <v>773</v>
      </c>
      <c r="U18" s="846">
        <v>17.071560578463856</v>
      </c>
      <c r="V18" s="865">
        <v>8.0876662005928601</v>
      </c>
      <c r="W18" s="846">
        <v>18.50866831451231</v>
      </c>
      <c r="X18" s="865">
        <v>9.0843079684911761</v>
      </c>
    </row>
    <row r="19" spans="1:24">
      <c r="A19" s="823" t="s">
        <v>800</v>
      </c>
      <c r="B19" s="828" t="s">
        <v>801</v>
      </c>
      <c r="C19" s="825">
        <v>20.475913470255367</v>
      </c>
      <c r="D19" s="834">
        <v>13.848441057519231</v>
      </c>
      <c r="E19" s="846" t="s">
        <v>773</v>
      </c>
      <c r="F19" s="864" t="s">
        <v>773</v>
      </c>
      <c r="G19" s="846">
        <v>23.680833556233058</v>
      </c>
      <c r="H19" s="865">
        <v>18.075765863245614</v>
      </c>
      <c r="I19" s="846">
        <v>25.732982731897049</v>
      </c>
      <c r="J19" s="864">
        <v>5.2431631999363324</v>
      </c>
      <c r="K19" s="846">
        <v>19.901038009664113</v>
      </c>
      <c r="L19" s="864">
        <v>8.2168196002445217</v>
      </c>
      <c r="M19" s="846" t="s">
        <v>773</v>
      </c>
      <c r="N19" s="864" t="s">
        <v>773</v>
      </c>
      <c r="O19" s="846" t="s">
        <v>773</v>
      </c>
      <c r="P19" s="864" t="s">
        <v>773</v>
      </c>
      <c r="Q19" s="846">
        <v>20.361220674459375</v>
      </c>
      <c r="R19" s="865">
        <v>10.359155287522109</v>
      </c>
      <c r="S19" s="846" t="s">
        <v>773</v>
      </c>
      <c r="T19" s="864" t="s">
        <v>773</v>
      </c>
      <c r="U19" s="846">
        <v>17.253640609092795</v>
      </c>
      <c r="V19" s="870">
        <v>8.0968151362744489</v>
      </c>
      <c r="W19" s="846">
        <v>18.67029612147984</v>
      </c>
      <c r="X19" s="870">
        <v>9.1837539958231318</v>
      </c>
    </row>
    <row r="20" spans="1:24">
      <c r="A20" s="823" t="s">
        <v>802</v>
      </c>
      <c r="B20" s="828" t="s">
        <v>803</v>
      </c>
      <c r="C20" s="825">
        <v>20.475913470255367</v>
      </c>
      <c r="D20" s="834">
        <v>13.848441057519231</v>
      </c>
      <c r="E20" s="867" t="s">
        <v>773</v>
      </c>
      <c r="F20" s="868" t="s">
        <v>773</v>
      </c>
      <c r="G20" s="846">
        <v>23.857613674704222</v>
      </c>
      <c r="H20" s="865">
        <v>18.075765863245614</v>
      </c>
      <c r="I20" s="867">
        <v>25.735298480376176</v>
      </c>
      <c r="J20" s="868">
        <v>7.8728908173986607</v>
      </c>
      <c r="K20" s="867">
        <v>19.989402313311789</v>
      </c>
      <c r="L20" s="868">
        <v>9.5101334425059889</v>
      </c>
      <c r="M20" s="867" t="s">
        <v>773</v>
      </c>
      <c r="N20" s="868" t="s">
        <v>773</v>
      </c>
      <c r="O20" s="867" t="s">
        <v>773</v>
      </c>
      <c r="P20" s="868" t="s">
        <v>773</v>
      </c>
      <c r="Q20" s="846">
        <v>20.586230602113979</v>
      </c>
      <c r="R20" s="865">
        <v>3.3419701340835806</v>
      </c>
      <c r="S20" s="867" t="s">
        <v>773</v>
      </c>
      <c r="T20" s="868" t="s">
        <v>773</v>
      </c>
      <c r="U20" s="846">
        <v>18.838159330703693</v>
      </c>
      <c r="V20" s="865">
        <v>13.868818300541449</v>
      </c>
      <c r="W20" s="846">
        <v>19.672002487117954</v>
      </c>
      <c r="X20" s="865">
        <v>11.196686838914005</v>
      </c>
    </row>
    <row r="21" spans="1:24">
      <c r="A21" s="830" t="s">
        <v>804</v>
      </c>
      <c r="B21" s="824" t="s">
        <v>805</v>
      </c>
      <c r="C21" s="831">
        <v>20.475913470255367</v>
      </c>
      <c r="D21" s="832">
        <v>0</v>
      </c>
      <c r="E21" s="861" t="s">
        <v>773</v>
      </c>
      <c r="F21" s="862" t="s">
        <v>773</v>
      </c>
      <c r="G21" s="861">
        <v>23.380396241611557</v>
      </c>
      <c r="H21" s="863">
        <v>0</v>
      </c>
      <c r="I21" s="861">
        <v>25.552867221278682</v>
      </c>
      <c r="J21" s="862">
        <v>0</v>
      </c>
      <c r="K21" s="861">
        <v>19.655996293491107</v>
      </c>
      <c r="L21" s="862">
        <v>0</v>
      </c>
      <c r="M21" s="861" t="s">
        <v>773</v>
      </c>
      <c r="N21" s="862" t="s">
        <v>773</v>
      </c>
      <c r="O21" s="861" t="s">
        <v>773</v>
      </c>
      <c r="P21" s="862" t="s">
        <v>773</v>
      </c>
      <c r="Q21" s="861">
        <v>20.938063502266136</v>
      </c>
      <c r="R21" s="863">
        <v>4.0270008479639889</v>
      </c>
      <c r="S21" s="861" t="s">
        <v>773</v>
      </c>
      <c r="T21" s="862" t="s">
        <v>773</v>
      </c>
      <c r="U21" s="861">
        <v>19.161638686006295</v>
      </c>
      <c r="V21" s="863">
        <v>14.749598693366424</v>
      </c>
      <c r="W21" s="861">
        <v>19.898537607787304</v>
      </c>
      <c r="X21" s="863">
        <v>9.017173424855832</v>
      </c>
    </row>
    <row r="22" spans="1:24">
      <c r="A22" s="823" t="s">
        <v>806</v>
      </c>
      <c r="B22" s="828" t="s">
        <v>807</v>
      </c>
      <c r="C22" s="825">
        <v>26.287303039350299</v>
      </c>
      <c r="D22" s="834">
        <v>28.381588824044069</v>
      </c>
      <c r="E22" s="846" t="s">
        <v>773</v>
      </c>
      <c r="F22" s="864" t="s">
        <v>773</v>
      </c>
      <c r="G22" s="846">
        <v>25.707947731519152</v>
      </c>
      <c r="H22" s="865">
        <v>8.8900099056354289</v>
      </c>
      <c r="I22" s="846">
        <v>26.26139376812354</v>
      </c>
      <c r="J22" s="864">
        <v>2.5460080648501155</v>
      </c>
      <c r="K22" s="846">
        <v>22.625044840002484</v>
      </c>
      <c r="L22" s="864">
        <v>13.889001182291461</v>
      </c>
      <c r="M22" s="846" t="s">
        <v>773</v>
      </c>
      <c r="N22" s="864" t="s">
        <v>773</v>
      </c>
      <c r="O22" s="846" t="s">
        <v>773</v>
      </c>
      <c r="P22" s="864" t="s">
        <v>773</v>
      </c>
      <c r="Q22" s="846">
        <v>21.641958581873425</v>
      </c>
      <c r="R22" s="865">
        <v>8.2497813707995906</v>
      </c>
      <c r="S22" s="846" t="s">
        <v>773</v>
      </c>
      <c r="T22" s="864" t="s">
        <v>773</v>
      </c>
      <c r="U22" s="846">
        <v>20.299876751886679</v>
      </c>
      <c r="V22" s="865">
        <v>18.910492444934491</v>
      </c>
      <c r="W22" s="846">
        <v>21.358646454916361</v>
      </c>
      <c r="X22" s="865">
        <v>15.39807236250182</v>
      </c>
    </row>
    <row r="23" spans="1:24">
      <c r="A23" s="823" t="s">
        <v>808</v>
      </c>
      <c r="B23" s="828" t="s">
        <v>809</v>
      </c>
      <c r="C23" s="825">
        <v>26.287303039350299</v>
      </c>
      <c r="D23" s="834">
        <v>28.381588824044069</v>
      </c>
      <c r="E23" s="846" t="s">
        <v>773</v>
      </c>
      <c r="F23" s="864" t="s">
        <v>773</v>
      </c>
      <c r="G23" s="846">
        <v>26.982426404789546</v>
      </c>
      <c r="H23" s="865">
        <v>13.942046595262154</v>
      </c>
      <c r="I23" s="846">
        <v>26.665671623654326</v>
      </c>
      <c r="J23" s="864">
        <v>3.6244880800435619</v>
      </c>
      <c r="K23" s="846">
        <v>23.657790269892132</v>
      </c>
      <c r="L23" s="864">
        <v>18.877167404050525</v>
      </c>
      <c r="M23" s="846" t="s">
        <v>773</v>
      </c>
      <c r="N23" s="864" t="s">
        <v>773</v>
      </c>
      <c r="O23" s="846" t="s">
        <v>773</v>
      </c>
      <c r="P23" s="864" t="s">
        <v>773</v>
      </c>
      <c r="Q23" s="846">
        <v>23.292518083242907</v>
      </c>
      <c r="R23" s="865">
        <v>14.396471879804738</v>
      </c>
      <c r="S23" s="846" t="s">
        <v>773</v>
      </c>
      <c r="T23" s="864" t="s">
        <v>773</v>
      </c>
      <c r="U23" s="846">
        <v>21.338912996038367</v>
      </c>
      <c r="V23" s="865">
        <v>23.677741292423839</v>
      </c>
      <c r="W23" s="846">
        <v>22.453597204585936</v>
      </c>
      <c r="X23" s="865">
        <v>20.263744391035534</v>
      </c>
    </row>
    <row r="24" spans="1:24">
      <c r="A24" s="835" t="s">
        <v>810</v>
      </c>
      <c r="B24" s="866" t="s">
        <v>811</v>
      </c>
      <c r="C24" s="836">
        <v>26.287303039350299</v>
      </c>
      <c r="D24" s="837">
        <v>28.381588824044069</v>
      </c>
      <c r="E24" s="867" t="s">
        <v>773</v>
      </c>
      <c r="F24" s="868" t="s">
        <v>773</v>
      </c>
      <c r="G24" s="867">
        <v>27.18385328974912</v>
      </c>
      <c r="H24" s="869">
        <v>13.942046595262154</v>
      </c>
      <c r="I24" s="867">
        <v>26.668071306161046</v>
      </c>
      <c r="J24" s="868">
        <v>3.6244880800435744</v>
      </c>
      <c r="K24" s="867">
        <v>23.762835251064804</v>
      </c>
      <c r="L24" s="868">
        <v>18.877167404050525</v>
      </c>
      <c r="M24" s="867" t="s">
        <v>773</v>
      </c>
      <c r="N24" s="868" t="s">
        <v>773</v>
      </c>
      <c r="O24" s="867" t="s">
        <v>773</v>
      </c>
      <c r="P24" s="868" t="s">
        <v>773</v>
      </c>
      <c r="Q24" s="867">
        <v>23.698513352729289</v>
      </c>
      <c r="R24" s="869">
        <v>15.118274009306559</v>
      </c>
      <c r="S24" s="867" t="s">
        <v>773</v>
      </c>
      <c r="T24" s="868" t="s">
        <v>773</v>
      </c>
      <c r="U24" s="867">
        <v>22.566625719128229</v>
      </c>
      <c r="V24" s="869">
        <v>19.792094986412138</v>
      </c>
      <c r="W24" s="867">
        <v>23.266736790697255</v>
      </c>
      <c r="X24" s="869">
        <v>18.273352221937156</v>
      </c>
    </row>
    <row r="25" spans="1:24">
      <c r="A25" s="830" t="s">
        <v>812</v>
      </c>
      <c r="B25" s="824" t="s">
        <v>813</v>
      </c>
      <c r="C25" s="831">
        <v>30.972367011460392</v>
      </c>
      <c r="D25" s="832">
        <v>51.262443340820177</v>
      </c>
      <c r="E25" s="861" t="s">
        <v>773</v>
      </c>
      <c r="F25" s="862" t="s">
        <v>773</v>
      </c>
      <c r="G25" s="861">
        <v>30.582980795636367</v>
      </c>
      <c r="H25" s="863">
        <v>30.806084206588075</v>
      </c>
      <c r="I25" s="861">
        <v>27.216965642651541</v>
      </c>
      <c r="J25" s="862">
        <v>6.5123745486655675</v>
      </c>
      <c r="K25" s="861">
        <v>26.720203116618993</v>
      </c>
      <c r="L25" s="862">
        <v>35.939194928863159</v>
      </c>
      <c r="M25" s="861" t="s">
        <v>773</v>
      </c>
      <c r="N25" s="862" t="s">
        <v>773</v>
      </c>
      <c r="O25" s="861" t="s">
        <v>773</v>
      </c>
      <c r="P25" s="862" t="s">
        <v>773</v>
      </c>
      <c r="Q25" s="861">
        <v>24.015026692473</v>
      </c>
      <c r="R25" s="863">
        <v>14.695548085780921</v>
      </c>
      <c r="S25" s="861" t="s">
        <v>773</v>
      </c>
      <c r="T25" s="862" t="s">
        <v>773</v>
      </c>
      <c r="U25" s="861">
        <v>23.00098082032174</v>
      </c>
      <c r="V25" s="863">
        <v>20.036606457459758</v>
      </c>
      <c r="W25" s="861">
        <v>24.307729509780277</v>
      </c>
      <c r="X25" s="863">
        <v>22.158371579363866</v>
      </c>
    </row>
    <row r="26" spans="1:24">
      <c r="A26" s="823" t="s">
        <v>814</v>
      </c>
      <c r="B26" s="828" t="s">
        <v>815</v>
      </c>
      <c r="C26" s="825">
        <v>30.972367011460392</v>
      </c>
      <c r="D26" s="834">
        <v>17.822535712761677</v>
      </c>
      <c r="E26" s="846" t="s">
        <v>773</v>
      </c>
      <c r="F26" s="864" t="s">
        <v>773</v>
      </c>
      <c r="G26" s="846">
        <v>30.882134905321788</v>
      </c>
      <c r="H26" s="865">
        <v>20.126799804633333</v>
      </c>
      <c r="I26" s="846">
        <v>27.277155512786415</v>
      </c>
      <c r="J26" s="864">
        <v>3.8678897001111232</v>
      </c>
      <c r="K26" s="846">
        <v>27.005508423561402</v>
      </c>
      <c r="L26" s="864">
        <v>19.361126638803324</v>
      </c>
      <c r="M26" s="846" t="s">
        <v>773</v>
      </c>
      <c r="N26" s="864" t="s">
        <v>773</v>
      </c>
      <c r="O26" s="846" t="s">
        <v>773</v>
      </c>
      <c r="P26" s="864" t="s">
        <v>773</v>
      </c>
      <c r="Q26" s="846">
        <v>24.570186423619692</v>
      </c>
      <c r="R26" s="865">
        <v>13.53032735308371</v>
      </c>
      <c r="S26" s="846" t="s">
        <v>773</v>
      </c>
      <c r="T26" s="864" t="s">
        <v>773</v>
      </c>
      <c r="U26" s="846">
        <v>24.118959057639426</v>
      </c>
      <c r="V26" s="865">
        <v>18.813327550857174</v>
      </c>
      <c r="W26" s="846">
        <v>25.145910375102549</v>
      </c>
      <c r="X26" s="865">
        <v>17.731759960446514</v>
      </c>
    </row>
    <row r="27" spans="1:24">
      <c r="A27" s="823" t="s">
        <v>816</v>
      </c>
      <c r="B27" s="828" t="s">
        <v>817</v>
      </c>
      <c r="C27" s="825">
        <v>30.972367011460392</v>
      </c>
      <c r="D27" s="834">
        <v>17.822535712761677</v>
      </c>
      <c r="E27" s="846" t="s">
        <v>773</v>
      </c>
      <c r="F27" s="864" t="s">
        <v>773</v>
      </c>
      <c r="G27" s="846">
        <v>30.975971082388181</v>
      </c>
      <c r="H27" s="865">
        <v>14.800539498144452</v>
      </c>
      <c r="I27" s="846">
        <v>27.408810949941618</v>
      </c>
      <c r="J27" s="864">
        <v>2.7868764634005125</v>
      </c>
      <c r="K27" s="846">
        <v>27.053310852824445</v>
      </c>
      <c r="L27" s="864">
        <v>14.352653160737464</v>
      </c>
      <c r="M27" s="846" t="s">
        <v>773</v>
      </c>
      <c r="N27" s="864" t="s">
        <v>773</v>
      </c>
      <c r="O27" s="846" t="s">
        <v>773</v>
      </c>
      <c r="P27" s="864" t="s">
        <v>773</v>
      </c>
      <c r="Q27" s="846">
        <v>24.932712284606218</v>
      </c>
      <c r="R27" s="865">
        <v>7.0417212750531197</v>
      </c>
      <c r="S27" s="846" t="s">
        <v>773</v>
      </c>
      <c r="T27" s="864" t="s">
        <v>773</v>
      </c>
      <c r="U27" s="846">
        <v>24.752670063442178</v>
      </c>
      <c r="V27" s="865">
        <v>15.99780208128495</v>
      </c>
      <c r="W27" s="846">
        <v>25.57804407567194</v>
      </c>
      <c r="X27" s="865">
        <v>13.915128353900752</v>
      </c>
    </row>
    <row r="28" spans="1:24">
      <c r="A28" s="835" t="s">
        <v>818</v>
      </c>
      <c r="B28" s="866" t="s">
        <v>819</v>
      </c>
      <c r="C28" s="836">
        <v>30.972367011460392</v>
      </c>
      <c r="D28" s="837">
        <v>17.822535712761677</v>
      </c>
      <c r="E28" s="867" t="s">
        <v>773</v>
      </c>
      <c r="F28" s="868" t="s">
        <v>773</v>
      </c>
      <c r="G28" s="867">
        <v>31.207210233016077</v>
      </c>
      <c r="H28" s="869">
        <v>14.800539498144449</v>
      </c>
      <c r="I28" s="867">
        <v>27.411277508635312</v>
      </c>
      <c r="J28" s="868">
        <v>2.7868764634005045</v>
      </c>
      <c r="K28" s="867">
        <v>27.173432575807588</v>
      </c>
      <c r="L28" s="868">
        <v>14.352653160737447</v>
      </c>
      <c r="M28" s="867" t="s">
        <v>773</v>
      </c>
      <c r="N28" s="868" t="s">
        <v>773</v>
      </c>
      <c r="O28" s="867" t="s">
        <v>773</v>
      </c>
      <c r="P28" s="868" t="s">
        <v>773</v>
      </c>
      <c r="Q28" s="867">
        <v>25.281663891560125</v>
      </c>
      <c r="R28" s="869">
        <v>6.6803791244926716</v>
      </c>
      <c r="S28" s="867" t="s">
        <v>773</v>
      </c>
      <c r="T28" s="868" t="s">
        <v>773</v>
      </c>
      <c r="U28" s="867">
        <v>26.917448027830826</v>
      </c>
      <c r="V28" s="869">
        <v>19.279897503749062</v>
      </c>
      <c r="W28" s="867">
        <v>26.95889203137984</v>
      </c>
      <c r="X28" s="869">
        <v>15.868814238526221</v>
      </c>
    </row>
    <row r="29" spans="1:24">
      <c r="A29" s="823" t="s">
        <v>820</v>
      </c>
      <c r="B29" s="828" t="s">
        <v>821</v>
      </c>
      <c r="C29" s="825">
        <v>30.972367011460392</v>
      </c>
      <c r="D29" s="834">
        <v>0</v>
      </c>
      <c r="E29" s="861" t="s">
        <v>773</v>
      </c>
      <c r="F29" s="862" t="s">
        <v>773</v>
      </c>
      <c r="G29" s="846">
        <v>30.582980795636367</v>
      </c>
      <c r="H29" s="865">
        <v>0</v>
      </c>
      <c r="I29" s="861">
        <v>27.216965642651541</v>
      </c>
      <c r="J29" s="862">
        <v>0</v>
      </c>
      <c r="K29" s="861">
        <v>26.720203116618993</v>
      </c>
      <c r="L29" s="862">
        <v>0</v>
      </c>
      <c r="M29" s="861" t="s">
        <v>773</v>
      </c>
      <c r="N29" s="862" t="s">
        <v>773</v>
      </c>
      <c r="O29" s="861" t="s">
        <v>773</v>
      </c>
      <c r="P29" s="862" t="s">
        <v>773</v>
      </c>
      <c r="Q29" s="846">
        <v>27.017344243016083</v>
      </c>
      <c r="R29" s="865">
        <v>12.501828913161672</v>
      </c>
      <c r="S29" s="861" t="s">
        <v>773</v>
      </c>
      <c r="T29" s="862" t="s">
        <v>773</v>
      </c>
      <c r="U29" s="846">
        <v>28.381147185059795</v>
      </c>
      <c r="V29" s="865">
        <v>23.391030177220056</v>
      </c>
      <c r="W29" s="846">
        <v>28.103699731325328</v>
      </c>
      <c r="X29" s="865">
        <v>15.616309289675669</v>
      </c>
    </row>
    <row r="30" spans="1:24">
      <c r="A30" s="823" t="s">
        <v>822</v>
      </c>
      <c r="B30" s="828" t="s">
        <v>823</v>
      </c>
      <c r="C30" s="825">
        <v>30.972367011460392</v>
      </c>
      <c r="D30" s="834">
        <v>0</v>
      </c>
      <c r="E30" s="846" t="s">
        <v>773</v>
      </c>
      <c r="F30" s="864" t="s">
        <v>773</v>
      </c>
      <c r="G30" s="846">
        <v>30.882134905321788</v>
      </c>
      <c r="H30" s="865">
        <v>0</v>
      </c>
      <c r="I30" s="846">
        <v>27.277155512786415</v>
      </c>
      <c r="J30" s="864">
        <v>0</v>
      </c>
      <c r="K30" s="846">
        <v>27.005508423561402</v>
      </c>
      <c r="L30" s="864">
        <v>0</v>
      </c>
      <c r="M30" s="846" t="s">
        <v>773</v>
      </c>
      <c r="N30" s="864" t="s">
        <v>773</v>
      </c>
      <c r="O30" s="846" t="s">
        <v>773</v>
      </c>
      <c r="P30" s="864" t="s">
        <v>773</v>
      </c>
      <c r="Q30" s="846">
        <v>26.831597604371208</v>
      </c>
      <c r="R30" s="865">
        <v>9.2038828756202964</v>
      </c>
      <c r="S30" s="846" t="s">
        <v>773</v>
      </c>
      <c r="T30" s="864" t="s">
        <v>773</v>
      </c>
      <c r="U30" s="846">
        <v>28.605961105294199</v>
      </c>
      <c r="V30" s="865">
        <v>18.60363060002609</v>
      </c>
      <c r="W30" s="846">
        <v>28.274522750412125</v>
      </c>
      <c r="X30" s="865">
        <v>12.441833795793988</v>
      </c>
    </row>
    <row r="31" spans="1:24">
      <c r="A31" s="823" t="s">
        <v>824</v>
      </c>
      <c r="B31" s="828" t="s">
        <v>825</v>
      </c>
      <c r="C31" s="825">
        <v>30.972367011460392</v>
      </c>
      <c r="D31" s="834">
        <v>0</v>
      </c>
      <c r="E31" s="846" t="s">
        <v>773</v>
      </c>
      <c r="F31" s="864" t="s">
        <v>773</v>
      </c>
      <c r="G31" s="846">
        <v>30.975971082388181</v>
      </c>
      <c r="H31" s="865">
        <v>0</v>
      </c>
      <c r="I31" s="846">
        <v>27.408810949941618</v>
      </c>
      <c r="J31" s="864">
        <v>0</v>
      </c>
      <c r="K31" s="846">
        <v>27.053310852824445</v>
      </c>
      <c r="L31" s="864">
        <v>0</v>
      </c>
      <c r="M31" s="846" t="s">
        <v>773</v>
      </c>
      <c r="N31" s="864" t="s">
        <v>773</v>
      </c>
      <c r="O31" s="846" t="s">
        <v>773</v>
      </c>
      <c r="P31" s="864" t="s">
        <v>773</v>
      </c>
      <c r="Q31" s="846">
        <v>29.772299585936487</v>
      </c>
      <c r="R31" s="865">
        <v>19.410592983573206</v>
      </c>
      <c r="S31" s="846" t="s">
        <v>773</v>
      </c>
      <c r="T31" s="864" t="s">
        <v>773</v>
      </c>
      <c r="U31" s="846">
        <v>33.783766273240921</v>
      </c>
      <c r="V31" s="865">
        <v>36.485341527405524</v>
      </c>
      <c r="W31" s="846">
        <v>31.908329180639527</v>
      </c>
      <c r="X31" s="865">
        <v>24.748902168749151</v>
      </c>
    </row>
    <row r="32" spans="1:24">
      <c r="A32" s="823" t="s">
        <v>826</v>
      </c>
      <c r="B32" s="828" t="s">
        <v>827</v>
      </c>
      <c r="C32" s="825">
        <v>30.972367011460392</v>
      </c>
      <c r="D32" s="834">
        <v>0</v>
      </c>
      <c r="E32" s="867" t="s">
        <v>773</v>
      </c>
      <c r="F32" s="868" t="s">
        <v>773</v>
      </c>
      <c r="G32" s="846">
        <v>31.207210233016077</v>
      </c>
      <c r="H32" s="865">
        <v>0</v>
      </c>
      <c r="I32" s="867">
        <v>27.411277508635312</v>
      </c>
      <c r="J32" s="868">
        <v>0</v>
      </c>
      <c r="K32" s="867">
        <v>27.173432575807588</v>
      </c>
      <c r="L32" s="868">
        <v>0</v>
      </c>
      <c r="M32" s="867" t="s">
        <v>773</v>
      </c>
      <c r="N32" s="868" t="s">
        <v>773</v>
      </c>
      <c r="O32" s="867" t="s">
        <v>773</v>
      </c>
      <c r="P32" s="868" t="s">
        <v>773</v>
      </c>
      <c r="Q32" s="846">
        <v>30.234598122672715</v>
      </c>
      <c r="R32" s="865">
        <v>19.591013678360174</v>
      </c>
      <c r="S32" s="867" t="s">
        <v>773</v>
      </c>
      <c r="T32" s="868" t="s">
        <v>773</v>
      </c>
      <c r="U32" s="846">
        <v>33.981682905860161</v>
      </c>
      <c r="V32" s="865">
        <v>26.244073623641412</v>
      </c>
      <c r="W32" s="846">
        <v>32.110983634416584</v>
      </c>
      <c r="X32" s="865">
        <v>19.110917455508812</v>
      </c>
    </row>
    <row r="33" spans="1:24">
      <c r="A33" s="830" t="s">
        <v>828</v>
      </c>
      <c r="B33" s="824" t="s">
        <v>829</v>
      </c>
      <c r="C33" s="831">
        <v>40.322225559584787</v>
      </c>
      <c r="D33" s="832">
        <v>30.187742979620385</v>
      </c>
      <c r="E33" s="861" t="s">
        <v>773</v>
      </c>
      <c r="F33" s="862" t="s">
        <v>773</v>
      </c>
      <c r="G33" s="861">
        <v>36.196440332274939</v>
      </c>
      <c r="H33" s="863">
        <v>18.354847665599394</v>
      </c>
      <c r="I33" s="861">
        <v>32.003965520382835</v>
      </c>
      <c r="J33" s="862">
        <v>17.588293789185723</v>
      </c>
      <c r="K33" s="861">
        <v>31.57682092343483</v>
      </c>
      <c r="L33" s="862">
        <v>18.175826679233577</v>
      </c>
      <c r="M33" s="861" t="s">
        <v>773</v>
      </c>
      <c r="N33" s="862" t="s">
        <v>773</v>
      </c>
      <c r="O33" s="861" t="s">
        <v>773</v>
      </c>
      <c r="P33" s="862" t="s">
        <v>773</v>
      </c>
      <c r="Q33" s="861">
        <v>34.475978709729411</v>
      </c>
      <c r="R33" s="863">
        <v>27.606838035686526</v>
      </c>
      <c r="S33" s="861" t="s">
        <v>773</v>
      </c>
      <c r="T33" s="862" t="s">
        <v>773</v>
      </c>
      <c r="U33" s="861">
        <v>38.099307687003659</v>
      </c>
      <c r="V33" s="863">
        <v>34.241605663704917</v>
      </c>
      <c r="W33" s="861">
        <v>36.498549141342217</v>
      </c>
      <c r="X33" s="863">
        <v>29.870976029037582</v>
      </c>
    </row>
    <row r="34" spans="1:24">
      <c r="A34" s="823" t="s">
        <v>830</v>
      </c>
      <c r="B34" s="828" t="s">
        <v>831</v>
      </c>
      <c r="C34" s="825">
        <v>40.322225559584787</v>
      </c>
      <c r="D34" s="834">
        <v>30.187742979620385</v>
      </c>
      <c r="E34" s="846" t="s">
        <v>773</v>
      </c>
      <c r="F34" s="864" t="s">
        <v>773</v>
      </c>
      <c r="G34" s="846">
        <v>36.550503723078499</v>
      </c>
      <c r="H34" s="865">
        <v>18.35484766559939</v>
      </c>
      <c r="I34" s="846">
        <v>32.07474176170836</v>
      </c>
      <c r="J34" s="864">
        <v>17.588293789185727</v>
      </c>
      <c r="K34" s="846">
        <v>31.913982828473749</v>
      </c>
      <c r="L34" s="864">
        <v>18.175826679233591</v>
      </c>
      <c r="M34" s="846" t="s">
        <v>773</v>
      </c>
      <c r="N34" s="864" t="s">
        <v>773</v>
      </c>
      <c r="O34" s="846" t="s">
        <v>773</v>
      </c>
      <c r="P34" s="864" t="s">
        <v>773</v>
      </c>
      <c r="Q34" s="846">
        <v>36.141977653157468</v>
      </c>
      <c r="R34" s="865">
        <v>34.699313048990717</v>
      </c>
      <c r="S34" s="846" t="s">
        <v>773</v>
      </c>
      <c r="T34" s="864" t="s">
        <v>773</v>
      </c>
      <c r="U34" s="846">
        <v>38.894437457176004</v>
      </c>
      <c r="V34" s="865">
        <v>35.966197094414994</v>
      </c>
      <c r="W34" s="846">
        <v>37.33940583651286</v>
      </c>
      <c r="X34" s="865">
        <v>32.060251435963167</v>
      </c>
    </row>
    <row r="35" spans="1:24">
      <c r="A35" s="823" t="s">
        <v>832</v>
      </c>
      <c r="B35" s="828" t="s">
        <v>833</v>
      </c>
      <c r="C35" s="825">
        <v>40.322225559584787</v>
      </c>
      <c r="D35" s="834">
        <v>30.187742979620385</v>
      </c>
      <c r="E35" s="846" t="s">
        <v>773</v>
      </c>
      <c r="F35" s="864" t="s">
        <v>773</v>
      </c>
      <c r="G35" s="846">
        <v>36.661563387500649</v>
      </c>
      <c r="H35" s="865">
        <v>18.35484766559939</v>
      </c>
      <c r="I35" s="846">
        <v>32.22955314393986</v>
      </c>
      <c r="J35" s="864">
        <v>17.588293789185737</v>
      </c>
      <c r="K35" s="846">
        <v>31.970473744428105</v>
      </c>
      <c r="L35" s="864">
        <v>18.17582667923358</v>
      </c>
      <c r="M35" s="846" t="s">
        <v>773</v>
      </c>
      <c r="N35" s="864" t="s">
        <v>773</v>
      </c>
      <c r="O35" s="846" t="s">
        <v>773</v>
      </c>
      <c r="P35" s="864" t="s">
        <v>773</v>
      </c>
      <c r="Q35" s="846">
        <v>37.85407161953745</v>
      </c>
      <c r="R35" s="865">
        <v>27.145273109567064</v>
      </c>
      <c r="S35" s="846" t="s">
        <v>773</v>
      </c>
      <c r="T35" s="864" t="s">
        <v>773</v>
      </c>
      <c r="U35" s="846">
        <v>40.710672257302676</v>
      </c>
      <c r="V35" s="865">
        <v>20.503652340113256</v>
      </c>
      <c r="W35" s="846">
        <v>38.69900654021523</v>
      </c>
      <c r="X35" s="865">
        <v>21.281833094839598</v>
      </c>
    </row>
    <row r="36" spans="1:24">
      <c r="A36" s="835" t="s">
        <v>834</v>
      </c>
      <c r="B36" s="866" t="s">
        <v>835</v>
      </c>
      <c r="C36" s="836">
        <v>40.322225559584787</v>
      </c>
      <c r="D36" s="837">
        <v>30.187742979620385</v>
      </c>
      <c r="E36" s="867" t="s">
        <v>773</v>
      </c>
      <c r="F36" s="868" t="s">
        <v>773</v>
      </c>
      <c r="G36" s="867">
        <v>36.935246131969521</v>
      </c>
      <c r="H36" s="869">
        <v>18.354847665599383</v>
      </c>
      <c r="I36" s="867">
        <v>32.232453528223083</v>
      </c>
      <c r="J36" s="868">
        <v>17.588293789185734</v>
      </c>
      <c r="K36" s="867">
        <v>32.112428583584773</v>
      </c>
      <c r="L36" s="868">
        <v>18.17582667923358</v>
      </c>
      <c r="M36" s="867" t="s">
        <v>773</v>
      </c>
      <c r="N36" s="868" t="s">
        <v>773</v>
      </c>
      <c r="O36" s="867" t="s">
        <v>773</v>
      </c>
      <c r="P36" s="868" t="s">
        <v>773</v>
      </c>
      <c r="Q36" s="867">
        <v>38.95465873103349</v>
      </c>
      <c r="R36" s="869">
        <v>28.841331288679051</v>
      </c>
      <c r="S36" s="867" t="s">
        <v>773</v>
      </c>
      <c r="T36" s="868" t="s">
        <v>773</v>
      </c>
      <c r="U36" s="867">
        <v>42.669551993696508</v>
      </c>
      <c r="V36" s="869">
        <v>25.566329695631758</v>
      </c>
      <c r="W36" s="867">
        <v>40.0880377962024</v>
      </c>
      <c r="X36" s="869">
        <v>24.84213580189428</v>
      </c>
    </row>
    <row r="37" spans="1:24">
      <c r="A37" s="830" t="s">
        <v>836</v>
      </c>
      <c r="B37" s="824" t="s">
        <v>837</v>
      </c>
      <c r="C37" s="831">
        <v>40.322225559584787</v>
      </c>
      <c r="D37" s="832">
        <v>0</v>
      </c>
      <c r="E37" s="861" t="s">
        <v>773</v>
      </c>
      <c r="F37" s="862" t="s">
        <v>773</v>
      </c>
      <c r="G37" s="861">
        <v>36.196440332274939</v>
      </c>
      <c r="H37" s="863">
        <v>0</v>
      </c>
      <c r="I37" s="861">
        <v>48.026396211550868</v>
      </c>
      <c r="J37" s="862">
        <v>50.063891866661315</v>
      </c>
      <c r="K37" s="861">
        <v>34.646143671176624</v>
      </c>
      <c r="L37" s="862">
        <v>9.7201765661719488</v>
      </c>
      <c r="M37" s="861" t="s">
        <v>773</v>
      </c>
      <c r="N37" s="862" t="s">
        <v>773</v>
      </c>
      <c r="O37" s="861" t="s">
        <v>773</v>
      </c>
      <c r="P37" s="862" t="s">
        <v>773</v>
      </c>
      <c r="Q37" s="861">
        <v>39.434634347546137</v>
      </c>
      <c r="R37" s="863">
        <v>14.382929284085419</v>
      </c>
      <c r="S37" s="861" t="s">
        <v>773</v>
      </c>
      <c r="T37" s="862" t="s">
        <v>773</v>
      </c>
      <c r="U37" s="861">
        <v>43.339983983817191</v>
      </c>
      <c r="V37" s="863">
        <v>13.755305844051385</v>
      </c>
      <c r="W37" s="861">
        <v>41.226963354065226</v>
      </c>
      <c r="X37" s="863">
        <v>12.955074445321157</v>
      </c>
    </row>
    <row r="38" spans="1:24">
      <c r="A38" s="823" t="s">
        <v>838</v>
      </c>
      <c r="B38" s="828" t="s">
        <v>839</v>
      </c>
      <c r="C38" s="825">
        <v>40.322225559584787</v>
      </c>
      <c r="D38" s="834">
        <v>0</v>
      </c>
      <c r="E38" s="846" t="s">
        <v>773</v>
      </c>
      <c r="F38" s="864" t="s">
        <v>773</v>
      </c>
      <c r="G38" s="846">
        <v>36.550503723078499</v>
      </c>
      <c r="H38" s="865">
        <v>0</v>
      </c>
      <c r="I38" s="846">
        <v>48.132605793800892</v>
      </c>
      <c r="J38" s="864">
        <v>50.063891866661315</v>
      </c>
      <c r="K38" s="846">
        <v>35.0160783086992</v>
      </c>
      <c r="L38" s="864">
        <v>9.7201765661719683</v>
      </c>
      <c r="M38" s="846" t="s">
        <v>773</v>
      </c>
      <c r="N38" s="864" t="s">
        <v>773</v>
      </c>
      <c r="O38" s="846" t="s">
        <v>773</v>
      </c>
      <c r="P38" s="864" t="s">
        <v>773</v>
      </c>
      <c r="Q38" s="846">
        <v>39.201815246624264</v>
      </c>
      <c r="R38" s="865">
        <v>8.4661598289696229</v>
      </c>
      <c r="S38" s="846" t="s">
        <v>773</v>
      </c>
      <c r="T38" s="864" t="s">
        <v>773</v>
      </c>
      <c r="U38" s="846">
        <v>44.300209997267537</v>
      </c>
      <c r="V38" s="865">
        <v>13.898574946722031</v>
      </c>
      <c r="W38" s="846">
        <v>41.86614204409679</v>
      </c>
      <c r="X38" s="865">
        <v>12.123214352697058</v>
      </c>
    </row>
    <row r="39" spans="1:24">
      <c r="A39" s="823" t="s">
        <v>840</v>
      </c>
      <c r="B39" s="828" t="s">
        <v>841</v>
      </c>
      <c r="C39" s="825">
        <v>40.322225559584787</v>
      </c>
      <c r="D39" s="834">
        <v>0</v>
      </c>
      <c r="E39" s="846" t="s">
        <v>773</v>
      </c>
      <c r="F39" s="864" t="s">
        <v>773</v>
      </c>
      <c r="G39" s="846">
        <v>36.661563387500649</v>
      </c>
      <c r="H39" s="865">
        <v>0</v>
      </c>
      <c r="I39" s="846">
        <v>48.364921779030055</v>
      </c>
      <c r="J39" s="864">
        <v>50.063891866661315</v>
      </c>
      <c r="K39" s="846">
        <v>35.078060241428162</v>
      </c>
      <c r="L39" s="864">
        <v>9.7201765661719488</v>
      </c>
      <c r="M39" s="846" t="s">
        <v>773</v>
      </c>
      <c r="N39" s="864" t="s">
        <v>773</v>
      </c>
      <c r="O39" s="846" t="s">
        <v>773</v>
      </c>
      <c r="P39" s="864" t="s">
        <v>773</v>
      </c>
      <c r="Q39" s="846">
        <v>39.433531514872641</v>
      </c>
      <c r="R39" s="865">
        <v>4.1724967163637725</v>
      </c>
      <c r="S39" s="846" t="s">
        <v>773</v>
      </c>
      <c r="T39" s="864" t="s">
        <v>773</v>
      </c>
      <c r="U39" s="846">
        <v>44.929119106595607</v>
      </c>
      <c r="V39" s="865">
        <v>10.362017169923366</v>
      </c>
      <c r="W39" s="846">
        <v>42.248745973680847</v>
      </c>
      <c r="X39" s="865">
        <v>9.1726887866663969</v>
      </c>
    </row>
    <row r="40" spans="1:24">
      <c r="A40" s="835" t="s">
        <v>842</v>
      </c>
      <c r="B40" s="866" t="s">
        <v>843</v>
      </c>
      <c r="C40" s="836">
        <v>50.485924253889245</v>
      </c>
      <c r="D40" s="837">
        <v>25.206194730708503</v>
      </c>
      <c r="E40" s="867" t="s">
        <v>773</v>
      </c>
      <c r="F40" s="868" t="s">
        <v>773</v>
      </c>
      <c r="G40" s="867">
        <v>41.690260682031685</v>
      </c>
      <c r="H40" s="869">
        <v>12.873921384123207</v>
      </c>
      <c r="I40" s="867">
        <v>49.758071868167896</v>
      </c>
      <c r="J40" s="868">
        <v>54.37258545831515</v>
      </c>
      <c r="K40" s="867">
        <v>39.443570459350383</v>
      </c>
      <c r="L40" s="868">
        <v>22.8296089680154</v>
      </c>
      <c r="M40" s="867" t="s">
        <v>773</v>
      </c>
      <c r="N40" s="868" t="s">
        <v>773</v>
      </c>
      <c r="O40" s="867" t="s">
        <v>773</v>
      </c>
      <c r="P40" s="868" t="s">
        <v>773</v>
      </c>
      <c r="Q40" s="867">
        <v>40.537130946653278</v>
      </c>
      <c r="R40" s="869">
        <v>4.0623439330995881</v>
      </c>
      <c r="S40" s="867" t="s">
        <v>773</v>
      </c>
      <c r="T40" s="868" t="s">
        <v>773</v>
      </c>
      <c r="U40" s="867">
        <v>46.425748653647048</v>
      </c>
      <c r="V40" s="869">
        <v>8.802990620818882</v>
      </c>
      <c r="W40" s="867">
        <v>43.357143957601771</v>
      </c>
      <c r="X40" s="869">
        <v>8.1548171003497156</v>
      </c>
    </row>
    <row r="41" spans="1:24">
      <c r="A41" s="823" t="s">
        <v>844</v>
      </c>
      <c r="B41" s="828" t="s">
        <v>845</v>
      </c>
      <c r="C41" s="825">
        <v>50.485924253889245</v>
      </c>
      <c r="D41" s="834">
        <v>25.206194730708503</v>
      </c>
      <c r="E41" s="861" t="s">
        <v>773</v>
      </c>
      <c r="F41" s="862" t="s">
        <v>773</v>
      </c>
      <c r="G41" s="846">
        <v>45.755452770538412</v>
      </c>
      <c r="H41" s="865">
        <v>26.408708565024497</v>
      </c>
      <c r="I41" s="861">
        <v>52.459834258477493</v>
      </c>
      <c r="J41" s="862">
        <v>9.2312528039743587</v>
      </c>
      <c r="K41" s="861">
        <v>44.903413226362481</v>
      </c>
      <c r="L41" s="862">
        <v>29.605804480107984</v>
      </c>
      <c r="M41" s="861" t="s">
        <v>773</v>
      </c>
      <c r="N41" s="862" t="s">
        <v>773</v>
      </c>
      <c r="O41" s="861" t="s">
        <v>773</v>
      </c>
      <c r="P41" s="862" t="s">
        <v>773</v>
      </c>
      <c r="Q41" s="846">
        <v>41.952393264414482</v>
      </c>
      <c r="R41" s="865">
        <v>6.3846386774599724</v>
      </c>
      <c r="S41" s="861" t="s">
        <v>773</v>
      </c>
      <c r="T41" s="862" t="s">
        <v>773</v>
      </c>
      <c r="U41" s="846">
        <v>46.927750518376556</v>
      </c>
      <c r="V41" s="865">
        <v>8.2781907254488321</v>
      </c>
      <c r="W41" s="846">
        <v>45.984258167620553</v>
      </c>
      <c r="X41" s="865">
        <v>11.539280185879196</v>
      </c>
    </row>
    <row r="42" spans="1:24">
      <c r="A42" s="823" t="s">
        <v>846</v>
      </c>
      <c r="B42" s="828" t="s">
        <v>847</v>
      </c>
      <c r="C42" s="825">
        <v>50.485924253889245</v>
      </c>
      <c r="D42" s="834">
        <v>25.206194730708503</v>
      </c>
      <c r="E42" s="846" t="s">
        <v>773</v>
      </c>
      <c r="F42" s="864" t="s">
        <v>773</v>
      </c>
      <c r="G42" s="846">
        <v>46.203019730354733</v>
      </c>
      <c r="H42" s="865">
        <v>26.408708565024508</v>
      </c>
      <c r="I42" s="846">
        <v>52.575848315767054</v>
      </c>
      <c r="J42" s="864">
        <v>9.2312528039743427</v>
      </c>
      <c r="K42" s="846">
        <v>45.382869989374178</v>
      </c>
      <c r="L42" s="864">
        <v>29.605804480107956</v>
      </c>
      <c r="M42" s="846" t="s">
        <v>773</v>
      </c>
      <c r="N42" s="864" t="s">
        <v>773</v>
      </c>
      <c r="O42" s="846" t="s">
        <v>773</v>
      </c>
      <c r="P42" s="864" t="s">
        <v>773</v>
      </c>
      <c r="Q42" s="846">
        <v>46.671462011237821</v>
      </c>
      <c r="R42" s="865">
        <v>19.05433898308263</v>
      </c>
      <c r="S42" s="846" t="s">
        <v>773</v>
      </c>
      <c r="T42" s="864" t="s">
        <v>773</v>
      </c>
      <c r="U42" s="846">
        <v>50.239369391631577</v>
      </c>
      <c r="V42" s="865">
        <v>13.406616796467491</v>
      </c>
      <c r="W42" s="846">
        <v>48.895476052954173</v>
      </c>
      <c r="X42" s="865">
        <v>16.79002092300151</v>
      </c>
    </row>
    <row r="43" spans="1:24">
      <c r="A43" s="823" t="s">
        <v>848</v>
      </c>
      <c r="B43" s="828" t="s">
        <v>849</v>
      </c>
      <c r="C43" s="825">
        <v>50.485924253889245</v>
      </c>
      <c r="D43" s="834">
        <v>25.206194730708503</v>
      </c>
      <c r="E43" s="846" t="s">
        <v>773</v>
      </c>
      <c r="F43" s="864" t="s">
        <v>773</v>
      </c>
      <c r="G43" s="846">
        <v>46.343408817887422</v>
      </c>
      <c r="H43" s="865">
        <v>26.408708565024508</v>
      </c>
      <c r="I43" s="846">
        <v>52.830009985157773</v>
      </c>
      <c r="J43" s="864">
        <v>9.2320798667427582</v>
      </c>
      <c r="K43" s="846">
        <v>45.463202171919875</v>
      </c>
      <c r="L43" s="864">
        <v>29.605804480107974</v>
      </c>
      <c r="M43" s="846" t="s">
        <v>773</v>
      </c>
      <c r="N43" s="864" t="s">
        <v>773</v>
      </c>
      <c r="O43" s="846" t="s">
        <v>773</v>
      </c>
      <c r="P43" s="864" t="s">
        <v>773</v>
      </c>
      <c r="Q43" s="846">
        <v>47.283679114158652</v>
      </c>
      <c r="R43" s="865">
        <v>19.907290312878192</v>
      </c>
      <c r="S43" s="846" t="s">
        <v>773</v>
      </c>
      <c r="T43" s="864" t="s">
        <v>773</v>
      </c>
      <c r="U43" s="846">
        <v>50.651363537806752</v>
      </c>
      <c r="V43" s="865">
        <v>12.736159855782969</v>
      </c>
      <c r="W43" s="846">
        <v>49.205965563689915</v>
      </c>
      <c r="X43" s="865">
        <v>16.467280695959865</v>
      </c>
    </row>
    <row r="44" spans="1:24">
      <c r="A44" s="823" t="s">
        <v>850</v>
      </c>
      <c r="B44" s="828" t="s">
        <v>851</v>
      </c>
      <c r="C44" s="825">
        <v>50.485924253889245</v>
      </c>
      <c r="D44" s="834">
        <v>0</v>
      </c>
      <c r="E44" s="867" t="s">
        <v>773</v>
      </c>
      <c r="F44" s="868" t="s">
        <v>773</v>
      </c>
      <c r="G44" s="846">
        <v>46.689367640735838</v>
      </c>
      <c r="H44" s="865">
        <v>11.991066683012482</v>
      </c>
      <c r="I44" s="867">
        <v>52.834764219007205</v>
      </c>
      <c r="J44" s="868">
        <v>6.1833030005481069</v>
      </c>
      <c r="K44" s="867">
        <v>45.67740568903357</v>
      </c>
      <c r="L44" s="868">
        <v>15.80443949948099</v>
      </c>
      <c r="M44" s="867" t="s">
        <v>773</v>
      </c>
      <c r="N44" s="868" t="s">
        <v>773</v>
      </c>
      <c r="O44" s="867" t="s">
        <v>773</v>
      </c>
      <c r="P44" s="868" t="s">
        <v>773</v>
      </c>
      <c r="Q44" s="846">
        <v>47.553557288533931</v>
      </c>
      <c r="R44" s="865">
        <v>17.308640690714508</v>
      </c>
      <c r="S44" s="867" t="s">
        <v>773</v>
      </c>
      <c r="T44" s="868" t="s">
        <v>773</v>
      </c>
      <c r="U44" s="846">
        <v>50.296255383925406</v>
      </c>
      <c r="V44" s="865">
        <v>8.3369829082428897</v>
      </c>
      <c r="W44" s="846">
        <v>49.034905740604252</v>
      </c>
      <c r="X44" s="865">
        <v>13.095331621830693</v>
      </c>
    </row>
    <row r="45" spans="1:24">
      <c r="A45" s="830" t="s">
        <v>852</v>
      </c>
      <c r="B45" s="824" t="s">
        <v>853</v>
      </c>
      <c r="C45" s="831">
        <v>54.301987802753395</v>
      </c>
      <c r="D45" s="832">
        <v>7.5586682927175994</v>
      </c>
      <c r="E45" s="861" t="s">
        <v>773</v>
      </c>
      <c r="F45" s="862" t="s">
        <v>773</v>
      </c>
      <c r="G45" s="861">
        <v>50.002029759774985</v>
      </c>
      <c r="H45" s="863">
        <v>9.2810293245986877</v>
      </c>
      <c r="I45" s="861">
        <v>56.077622947064391</v>
      </c>
      <c r="J45" s="862">
        <v>6.8963021704596112</v>
      </c>
      <c r="K45" s="861">
        <v>48.183384683632603</v>
      </c>
      <c r="L45" s="862">
        <v>7.304503648164709</v>
      </c>
      <c r="M45" s="861" t="s">
        <v>773</v>
      </c>
      <c r="N45" s="862" t="s">
        <v>773</v>
      </c>
      <c r="O45" s="861" t="s">
        <v>773</v>
      </c>
      <c r="P45" s="862" t="s">
        <v>773</v>
      </c>
      <c r="Q45" s="861">
        <v>49.454202660396028</v>
      </c>
      <c r="R45" s="863">
        <v>17.881719759584843</v>
      </c>
      <c r="S45" s="861" t="s">
        <v>773</v>
      </c>
      <c r="T45" s="862" t="s">
        <v>773</v>
      </c>
      <c r="U45" s="861">
        <v>50.662185242707977</v>
      </c>
      <c r="V45" s="863">
        <v>7.957838769341917</v>
      </c>
      <c r="W45" s="861">
        <v>50.302024333135115</v>
      </c>
      <c r="X45" s="863">
        <v>9.3896614571350927</v>
      </c>
    </row>
    <row r="46" spans="1:24">
      <c r="A46" s="823" t="s">
        <v>854</v>
      </c>
      <c r="B46" s="828" t="s">
        <v>855</v>
      </c>
      <c r="C46" s="825">
        <v>54.301987802753395</v>
      </c>
      <c r="D46" s="834">
        <v>7.5586682927175994</v>
      </c>
      <c r="E46" s="846" t="s">
        <v>773</v>
      </c>
      <c r="F46" s="864" t="s">
        <v>773</v>
      </c>
      <c r="G46" s="846">
        <v>50.491135540379076</v>
      </c>
      <c r="H46" s="865">
        <v>9.2810293245986948</v>
      </c>
      <c r="I46" s="846">
        <v>56.201637684304856</v>
      </c>
      <c r="J46" s="864">
        <v>6.8963021704596228</v>
      </c>
      <c r="K46" s="846">
        <v>48.697863383389866</v>
      </c>
      <c r="L46" s="864">
        <v>7.3045036481647161</v>
      </c>
      <c r="M46" s="846" t="s">
        <v>773</v>
      </c>
      <c r="N46" s="864" t="s">
        <v>773</v>
      </c>
      <c r="O46" s="846" t="s">
        <v>773</v>
      </c>
      <c r="P46" s="864" t="s">
        <v>773</v>
      </c>
      <c r="Q46" s="846">
        <v>49.650367437570118</v>
      </c>
      <c r="R46" s="865">
        <v>6.3827128998337752</v>
      </c>
      <c r="S46" s="846" t="s">
        <v>773</v>
      </c>
      <c r="T46" s="864" t="s">
        <v>773</v>
      </c>
      <c r="U46" s="846">
        <v>53.782647690094656</v>
      </c>
      <c r="V46" s="865">
        <v>7.0527921456221279</v>
      </c>
      <c r="W46" s="846">
        <v>52.366047870699106</v>
      </c>
      <c r="X46" s="865">
        <v>7.097940541546782</v>
      </c>
    </row>
    <row r="47" spans="1:24">
      <c r="A47" s="823" t="s">
        <v>856</v>
      </c>
      <c r="B47" s="828" t="s">
        <v>857</v>
      </c>
      <c r="C47" s="825">
        <v>54.301987802753395</v>
      </c>
      <c r="D47" s="834">
        <v>7.5586682927175994</v>
      </c>
      <c r="E47" s="846" t="s">
        <v>773</v>
      </c>
      <c r="F47" s="864" t="s">
        <v>773</v>
      </c>
      <c r="G47" s="846">
        <v>50.644554180294215</v>
      </c>
      <c r="H47" s="865">
        <v>9.2810293245987019</v>
      </c>
      <c r="I47" s="846">
        <v>56.472899516378853</v>
      </c>
      <c r="J47" s="864">
        <v>6.8954927932902619</v>
      </c>
      <c r="K47" s="846">
        <v>48.784063433140261</v>
      </c>
      <c r="L47" s="864">
        <v>7.3045036481647134</v>
      </c>
      <c r="M47" s="846" t="s">
        <v>773</v>
      </c>
      <c r="N47" s="864" t="s">
        <v>773</v>
      </c>
      <c r="O47" s="846" t="s">
        <v>773</v>
      </c>
      <c r="P47" s="864" t="s">
        <v>773</v>
      </c>
      <c r="Q47" s="846">
        <v>49.99690620398578</v>
      </c>
      <c r="R47" s="865">
        <v>5.7381894570354577</v>
      </c>
      <c r="S47" s="846" t="s">
        <v>773</v>
      </c>
      <c r="T47" s="864" t="s">
        <v>773</v>
      </c>
      <c r="U47" s="846">
        <v>54.345314338852312</v>
      </c>
      <c r="V47" s="865">
        <v>7.2928950832455932</v>
      </c>
      <c r="W47" s="846">
        <v>52.722455695704362</v>
      </c>
      <c r="X47" s="865">
        <v>7.1464711478181746</v>
      </c>
    </row>
    <row r="48" spans="1:24">
      <c r="A48" s="835" t="s">
        <v>858</v>
      </c>
      <c r="B48" s="866" t="s">
        <v>859</v>
      </c>
      <c r="C48" s="836">
        <v>54.301987802753395</v>
      </c>
      <c r="D48" s="837">
        <v>7.5586682927175994</v>
      </c>
      <c r="E48" s="867" t="s">
        <v>773</v>
      </c>
      <c r="F48" s="868" t="s">
        <v>773</v>
      </c>
      <c r="G48" s="867">
        <v>51.022621542942225</v>
      </c>
      <c r="H48" s="869">
        <v>9.2810293245986948</v>
      </c>
      <c r="I48" s="867">
        <v>56.477981594602333</v>
      </c>
      <c r="J48" s="868">
        <v>6.8954928245605531</v>
      </c>
      <c r="K48" s="867">
        <v>49.000673732174917</v>
      </c>
      <c r="L48" s="868">
        <v>7.2755183728379125</v>
      </c>
      <c r="M48" s="867" t="s">
        <v>773</v>
      </c>
      <c r="N48" s="868" t="s">
        <v>773</v>
      </c>
      <c r="O48" s="867" t="s">
        <v>773</v>
      </c>
      <c r="P48" s="868" t="s">
        <v>773</v>
      </c>
      <c r="Q48" s="867">
        <v>50.077207470129743</v>
      </c>
      <c r="R48" s="869">
        <v>5.306964032750316</v>
      </c>
      <c r="S48" s="867" t="s">
        <v>773</v>
      </c>
      <c r="T48" s="868" t="s">
        <v>773</v>
      </c>
      <c r="U48" s="867">
        <v>54.632652115600742</v>
      </c>
      <c r="V48" s="869">
        <v>8.6217089096880173</v>
      </c>
      <c r="W48" s="867">
        <v>52.914083005323477</v>
      </c>
      <c r="X48" s="869">
        <v>7.9110527615575714</v>
      </c>
    </row>
    <row r="49" spans="1:24">
      <c r="A49" s="830" t="s">
        <v>860</v>
      </c>
      <c r="B49" s="824" t="s">
        <v>861</v>
      </c>
      <c r="C49" s="831">
        <v>54.301987802753395</v>
      </c>
      <c r="D49" s="832">
        <v>0</v>
      </c>
      <c r="E49" s="861" t="s">
        <v>773</v>
      </c>
      <c r="F49" s="862" t="s">
        <v>773</v>
      </c>
      <c r="G49" s="861">
        <v>50.593318272754253</v>
      </c>
      <c r="H49" s="863">
        <v>1.1825290209617467</v>
      </c>
      <c r="I49" s="861">
        <v>58.607156560215088</v>
      </c>
      <c r="J49" s="862">
        <v>4.5107718198727884</v>
      </c>
      <c r="K49" s="861">
        <v>49.316371013298259</v>
      </c>
      <c r="L49" s="862">
        <v>2.3514046119938086</v>
      </c>
      <c r="M49" s="861" t="s">
        <v>773</v>
      </c>
      <c r="N49" s="862" t="s">
        <v>773</v>
      </c>
      <c r="O49" s="861" t="s">
        <v>773</v>
      </c>
      <c r="P49" s="862" t="s">
        <v>773</v>
      </c>
      <c r="Q49" s="861">
        <v>52.686529486866057</v>
      </c>
      <c r="R49" s="863">
        <v>6.5360002842762333</v>
      </c>
      <c r="S49" s="861" t="s">
        <v>773</v>
      </c>
      <c r="T49" s="862" t="s">
        <v>773</v>
      </c>
      <c r="U49" s="861">
        <v>56.156291885237657</v>
      </c>
      <c r="V49" s="863">
        <v>10.844590726217183</v>
      </c>
      <c r="W49" s="861">
        <v>54.4335367982696</v>
      </c>
      <c r="X49" s="863">
        <v>8.2134119250802406</v>
      </c>
    </row>
    <row r="50" spans="1:24">
      <c r="A50" s="823" t="s">
        <v>862</v>
      </c>
      <c r="B50" s="828" t="s">
        <v>863</v>
      </c>
      <c r="C50" s="825">
        <v>54.301987802753395</v>
      </c>
      <c r="D50" s="834">
        <v>0</v>
      </c>
      <c r="E50" s="846" t="s">
        <v>773</v>
      </c>
      <c r="F50" s="864" t="s">
        <v>773</v>
      </c>
      <c r="G50" s="846">
        <v>51.088207871157181</v>
      </c>
      <c r="H50" s="865">
        <v>1.182529020961729</v>
      </c>
      <c r="I50" s="846">
        <v>58.736765319275484</v>
      </c>
      <c r="J50" s="864">
        <v>4.5107718198727875</v>
      </c>
      <c r="K50" s="846">
        <v>49.842947188929344</v>
      </c>
      <c r="L50" s="864">
        <v>2.3514046119938183</v>
      </c>
      <c r="M50" s="846" t="s">
        <v>773</v>
      </c>
      <c r="N50" s="864" t="s">
        <v>773</v>
      </c>
      <c r="O50" s="846" t="s">
        <v>773</v>
      </c>
      <c r="P50" s="864" t="s">
        <v>773</v>
      </c>
      <c r="Q50" s="846">
        <v>52.970027660906389</v>
      </c>
      <c r="R50" s="865">
        <v>6.6860738291823898</v>
      </c>
      <c r="S50" s="846" t="s">
        <v>773</v>
      </c>
      <c r="T50" s="864" t="s">
        <v>773</v>
      </c>
      <c r="U50" s="846">
        <v>56.509558953423287</v>
      </c>
      <c r="V50" s="865">
        <v>5.0702436202873225</v>
      </c>
      <c r="W50" s="846">
        <v>54.816915157689792</v>
      </c>
      <c r="X50" s="865">
        <v>4.6802601812577196</v>
      </c>
    </row>
    <row r="51" spans="1:24">
      <c r="A51" s="823" t="s">
        <v>864</v>
      </c>
      <c r="B51" s="828" t="s">
        <v>865</v>
      </c>
      <c r="C51" s="825">
        <v>54.301987802753395</v>
      </c>
      <c r="D51" s="834">
        <v>0</v>
      </c>
      <c r="E51" s="846" t="s">
        <v>773</v>
      </c>
      <c r="F51" s="864" t="s">
        <v>773</v>
      </c>
      <c r="G51" s="846">
        <v>51.243440731012882</v>
      </c>
      <c r="H51" s="865">
        <v>1.1825290209617325</v>
      </c>
      <c r="I51" s="846">
        <v>59.02026315362874</v>
      </c>
      <c r="J51" s="864">
        <v>4.5107718198727778</v>
      </c>
      <c r="K51" s="846">
        <v>49.931174150625111</v>
      </c>
      <c r="L51" s="864">
        <v>2.3514046119938179</v>
      </c>
      <c r="M51" s="846" t="s">
        <v>773</v>
      </c>
      <c r="N51" s="864" t="s">
        <v>773</v>
      </c>
      <c r="O51" s="846" t="s">
        <v>773</v>
      </c>
      <c r="P51" s="864" t="s">
        <v>773</v>
      </c>
      <c r="Q51" s="846">
        <v>53.953987491012541</v>
      </c>
      <c r="R51" s="865">
        <v>7.9146523004483411</v>
      </c>
      <c r="S51" s="846" t="s">
        <v>773</v>
      </c>
      <c r="T51" s="864" t="s">
        <v>773</v>
      </c>
      <c r="U51" s="846">
        <v>57.474416754228422</v>
      </c>
      <c r="V51" s="865">
        <v>5.757814548399927</v>
      </c>
      <c r="W51" s="846">
        <v>55.520922811691463</v>
      </c>
      <c r="X51" s="865">
        <v>5.307922552278062</v>
      </c>
    </row>
    <row r="52" spans="1:24">
      <c r="A52" s="835" t="s">
        <v>866</v>
      </c>
      <c r="B52" s="866" t="s">
        <v>867</v>
      </c>
      <c r="C52" s="836">
        <v>54.301987802753395</v>
      </c>
      <c r="D52" s="837">
        <v>0</v>
      </c>
      <c r="E52" s="867" t="s">
        <v>773</v>
      </c>
      <c r="F52" s="868" t="s">
        <v>773</v>
      </c>
      <c r="G52" s="867">
        <v>51.625978849942989</v>
      </c>
      <c r="H52" s="869">
        <v>1.1825290209617301</v>
      </c>
      <c r="I52" s="867">
        <v>59.025574472804593</v>
      </c>
      <c r="J52" s="868">
        <v>4.5107718198727831</v>
      </c>
      <c r="K52" s="867">
        <v>50.152877834221322</v>
      </c>
      <c r="L52" s="868">
        <v>2.3514046119938179</v>
      </c>
      <c r="M52" s="867" t="s">
        <v>773</v>
      </c>
      <c r="N52" s="868" t="s">
        <v>773</v>
      </c>
      <c r="O52" s="867" t="s">
        <v>773</v>
      </c>
      <c r="P52" s="868" t="s">
        <v>773</v>
      </c>
      <c r="Q52" s="867">
        <v>54.649048445713952</v>
      </c>
      <c r="R52" s="869">
        <v>9.1295845087033651</v>
      </c>
      <c r="S52" s="867" t="s">
        <v>773</v>
      </c>
      <c r="T52" s="868" t="s">
        <v>773</v>
      </c>
      <c r="U52" s="867">
        <v>58.301424372998589</v>
      </c>
      <c r="V52" s="869">
        <v>6.7153471693720022</v>
      </c>
      <c r="W52" s="867">
        <v>56.145903048751343</v>
      </c>
      <c r="X52" s="869">
        <v>6.1076746678246803</v>
      </c>
    </row>
    <row r="53" spans="1:24">
      <c r="A53" s="823" t="s">
        <v>868</v>
      </c>
      <c r="B53" s="828" t="s">
        <v>869</v>
      </c>
      <c r="C53" s="825">
        <v>67.16394510754948</v>
      </c>
      <c r="D53" s="834">
        <v>23.685978773955522</v>
      </c>
      <c r="E53" s="861" t="s">
        <v>773</v>
      </c>
      <c r="F53" s="862" t="s">
        <v>773</v>
      </c>
      <c r="G53" s="846">
        <v>60.775865120923648</v>
      </c>
      <c r="H53" s="865">
        <v>20.126268044476035</v>
      </c>
      <c r="I53" s="861">
        <v>63.652503714008539</v>
      </c>
      <c r="J53" s="862">
        <v>8.608756080172018</v>
      </c>
      <c r="K53" s="861">
        <v>58.174184505007396</v>
      </c>
      <c r="L53" s="862">
        <v>17.961202963049754</v>
      </c>
      <c r="M53" s="861" t="s">
        <v>773</v>
      </c>
      <c r="N53" s="862" t="s">
        <v>773</v>
      </c>
      <c r="O53" s="861" t="s">
        <v>773</v>
      </c>
      <c r="P53" s="862" t="s">
        <v>773</v>
      </c>
      <c r="Q53" s="846">
        <v>60.327513542283818</v>
      </c>
      <c r="R53" s="865">
        <v>14.502727983483027</v>
      </c>
      <c r="S53" s="861" t="s">
        <v>773</v>
      </c>
      <c r="T53" s="862" t="s">
        <v>773</v>
      </c>
      <c r="U53" s="846">
        <v>63.540934304441535</v>
      </c>
      <c r="V53" s="865">
        <v>13.150160331624654</v>
      </c>
      <c r="W53" s="846">
        <v>62.269429983200709</v>
      </c>
      <c r="X53" s="865">
        <v>14.395340897966797</v>
      </c>
    </row>
    <row r="54" spans="1:24">
      <c r="A54" s="823" t="s">
        <v>870</v>
      </c>
      <c r="B54" s="828" t="s">
        <v>871</v>
      </c>
      <c r="C54" s="825">
        <v>67.16394510754948</v>
      </c>
      <c r="D54" s="834">
        <v>23.685978773955522</v>
      </c>
      <c r="E54" s="846" t="s">
        <v>773</v>
      </c>
      <c r="F54" s="864" t="s">
        <v>773</v>
      </c>
      <c r="G54" s="846">
        <v>61.370357526425387</v>
      </c>
      <c r="H54" s="865">
        <v>20.126268044476049</v>
      </c>
      <c r="I54" s="846">
        <v>63.79327017499498</v>
      </c>
      <c r="J54" s="864">
        <v>8.6087560801720144</v>
      </c>
      <c r="K54" s="846">
        <v>58.795340096298645</v>
      </c>
      <c r="L54" s="864">
        <v>17.961202963049754</v>
      </c>
      <c r="M54" s="846" t="s">
        <v>773</v>
      </c>
      <c r="N54" s="864" t="s">
        <v>773</v>
      </c>
      <c r="O54" s="846" t="s">
        <v>773</v>
      </c>
      <c r="P54" s="864" t="s">
        <v>773</v>
      </c>
      <c r="Q54" s="846">
        <v>59.941093505778973</v>
      </c>
      <c r="R54" s="865">
        <v>13.160396837054058</v>
      </c>
      <c r="S54" s="846" t="s">
        <v>773</v>
      </c>
      <c r="T54" s="864" t="s">
        <v>773</v>
      </c>
      <c r="U54" s="846">
        <v>63.857868096821299</v>
      </c>
      <c r="V54" s="865">
        <v>13.003656867070379</v>
      </c>
      <c r="W54" s="846">
        <v>62.539423920260454</v>
      </c>
      <c r="X54" s="865">
        <v>14.087820776407442</v>
      </c>
    </row>
    <row r="55" spans="1:24">
      <c r="A55" s="823" t="s">
        <v>872</v>
      </c>
      <c r="B55" s="828" t="s">
        <v>873</v>
      </c>
      <c r="C55" s="825">
        <v>67.16394510754948</v>
      </c>
      <c r="D55" s="834">
        <v>23.685978773955522</v>
      </c>
      <c r="E55" s="846" t="s">
        <v>773</v>
      </c>
      <c r="F55" s="864" t="s">
        <v>773</v>
      </c>
      <c r="G55" s="846">
        <v>61.556832967748747</v>
      </c>
      <c r="H55" s="865">
        <v>20.126268044476038</v>
      </c>
      <c r="I55" s="846">
        <v>64.29943627593444</v>
      </c>
      <c r="J55" s="864">
        <v>8.9446790648223686</v>
      </c>
      <c r="K55" s="846">
        <v>59.178059069822638</v>
      </c>
      <c r="L55" s="864">
        <v>18.519261917019751</v>
      </c>
      <c r="M55" s="846" t="s">
        <v>773</v>
      </c>
      <c r="N55" s="864" t="s">
        <v>773</v>
      </c>
      <c r="O55" s="846" t="s">
        <v>773</v>
      </c>
      <c r="P55" s="864" t="s">
        <v>773</v>
      </c>
      <c r="Q55" s="846">
        <v>60.459609881377951</v>
      </c>
      <c r="R55" s="865">
        <v>12.05772305790947</v>
      </c>
      <c r="S55" s="846" t="s">
        <v>773</v>
      </c>
      <c r="T55" s="864" t="s">
        <v>773</v>
      </c>
      <c r="U55" s="846">
        <v>65.604271958798776</v>
      </c>
      <c r="V55" s="865">
        <v>14.145172171707573</v>
      </c>
      <c r="W55" s="846">
        <v>63.681865455990547</v>
      </c>
      <c r="X55" s="865">
        <v>14.698859873021727</v>
      </c>
    </row>
    <row r="56" spans="1:24">
      <c r="A56" s="823" t="s">
        <v>874</v>
      </c>
      <c r="B56" s="828" t="s">
        <v>875</v>
      </c>
      <c r="C56" s="825">
        <v>67.16394510754948</v>
      </c>
      <c r="D56" s="834">
        <v>23.685978773955522</v>
      </c>
      <c r="E56" s="867" t="s">
        <v>773</v>
      </c>
      <c r="F56" s="868" t="s">
        <v>773</v>
      </c>
      <c r="G56" s="846">
        <v>62.016361733867029</v>
      </c>
      <c r="H56" s="865">
        <v>20.126268044476049</v>
      </c>
      <c r="I56" s="867">
        <v>64.305222675564679</v>
      </c>
      <c r="J56" s="868">
        <v>8.9446790648223633</v>
      </c>
      <c r="K56" s="867">
        <v>59.44082063926372</v>
      </c>
      <c r="L56" s="868">
        <v>18.519261917019769</v>
      </c>
      <c r="M56" s="867" t="s">
        <v>773</v>
      </c>
      <c r="N56" s="868" t="s">
        <v>773</v>
      </c>
      <c r="O56" s="867" t="s">
        <v>773</v>
      </c>
      <c r="P56" s="868" t="s">
        <v>773</v>
      </c>
      <c r="Q56" s="846">
        <v>60.619666391217315</v>
      </c>
      <c r="R56" s="865">
        <v>10.925383177411263</v>
      </c>
      <c r="S56" s="867" t="s">
        <v>773</v>
      </c>
      <c r="T56" s="868" t="s">
        <v>773</v>
      </c>
      <c r="U56" s="846">
        <v>65.593159660050659</v>
      </c>
      <c r="V56" s="865">
        <v>12.506959075993221</v>
      </c>
      <c r="W56" s="846">
        <v>63.703348392012181</v>
      </c>
      <c r="X56" s="865">
        <v>13.460368313425697</v>
      </c>
    </row>
    <row r="57" spans="1:24">
      <c r="A57" s="830" t="s">
        <v>876</v>
      </c>
      <c r="B57" s="824" t="s">
        <v>877</v>
      </c>
      <c r="C57" s="831">
        <v>67.16394510754948</v>
      </c>
      <c r="D57" s="832">
        <v>0</v>
      </c>
      <c r="E57" s="861" t="s">
        <v>773</v>
      </c>
      <c r="F57" s="862" t="s">
        <v>773</v>
      </c>
      <c r="G57" s="861">
        <v>65.942390930649381</v>
      </c>
      <c r="H57" s="863">
        <v>8.5009498415959595</v>
      </c>
      <c r="I57" s="861">
        <v>71.141948495720342</v>
      </c>
      <c r="J57" s="862">
        <v>11.766143269653568</v>
      </c>
      <c r="K57" s="861">
        <v>64.877014326924296</v>
      </c>
      <c r="L57" s="862">
        <v>11.522000486899731</v>
      </c>
      <c r="M57" s="861" t="s">
        <v>773</v>
      </c>
      <c r="N57" s="862" t="s">
        <v>773</v>
      </c>
      <c r="O57" s="861" t="s">
        <v>773</v>
      </c>
      <c r="P57" s="862" t="s">
        <v>773</v>
      </c>
      <c r="Q57" s="861">
        <v>61.066602946503515</v>
      </c>
      <c r="R57" s="863">
        <v>1.2251282388783793</v>
      </c>
      <c r="S57" s="861" t="s">
        <v>773</v>
      </c>
      <c r="T57" s="862" t="s">
        <v>773</v>
      </c>
      <c r="U57" s="861">
        <v>65.959824653418679</v>
      </c>
      <c r="V57" s="863">
        <v>3.8068221304200462</v>
      </c>
      <c r="W57" s="861">
        <v>65.178338539066573</v>
      </c>
      <c r="X57" s="863">
        <v>4.6714873681205056</v>
      </c>
    </row>
    <row r="58" spans="1:24">
      <c r="A58" s="823" t="s">
        <v>878</v>
      </c>
      <c r="B58" s="828" t="s">
        <v>879</v>
      </c>
      <c r="C58" s="825">
        <v>67.16394510754948</v>
      </c>
      <c r="D58" s="834">
        <v>0</v>
      </c>
      <c r="E58" s="846" t="s">
        <v>773</v>
      </c>
      <c r="F58" s="864" t="s">
        <v>773</v>
      </c>
      <c r="G58" s="846">
        <v>66.587420837354927</v>
      </c>
      <c r="H58" s="865">
        <v>8.5009498415959701</v>
      </c>
      <c r="I58" s="846">
        <v>71.299277740182063</v>
      </c>
      <c r="J58" s="864">
        <v>11.766143269653559</v>
      </c>
      <c r="K58" s="846">
        <v>65.569739468468512</v>
      </c>
      <c r="L58" s="864">
        <v>11.522000486899705</v>
      </c>
      <c r="M58" s="846" t="s">
        <v>773</v>
      </c>
      <c r="N58" s="864" t="s">
        <v>773</v>
      </c>
      <c r="O58" s="846" t="s">
        <v>773</v>
      </c>
      <c r="P58" s="864" t="s">
        <v>773</v>
      </c>
      <c r="Q58" s="846">
        <v>60.823494212606882</v>
      </c>
      <c r="R58" s="865">
        <v>1.4721131284380651</v>
      </c>
      <c r="S58" s="846" t="s">
        <v>773</v>
      </c>
      <c r="T58" s="864" t="s">
        <v>773</v>
      </c>
      <c r="U58" s="846">
        <v>67.708871098046444</v>
      </c>
      <c r="V58" s="865">
        <v>6.0305849787942405</v>
      </c>
      <c r="W58" s="846">
        <v>66.357212347902475</v>
      </c>
      <c r="X58" s="865">
        <v>6.1046108011960758</v>
      </c>
    </row>
    <row r="59" spans="1:24">
      <c r="A59" s="823" t="s">
        <v>880</v>
      </c>
      <c r="B59" s="828" t="s">
        <v>881</v>
      </c>
      <c r="C59" s="825">
        <v>67.16394510754948</v>
      </c>
      <c r="D59" s="834">
        <v>0</v>
      </c>
      <c r="E59" s="846" t="s">
        <v>773</v>
      </c>
      <c r="F59" s="864" t="s">
        <v>773</v>
      </c>
      <c r="G59" s="846">
        <v>66.789748462412078</v>
      </c>
      <c r="H59" s="865">
        <v>8.5009498415959666</v>
      </c>
      <c r="I59" s="846">
        <v>71.643409575165151</v>
      </c>
      <c r="J59" s="864">
        <v>11.42152050558391</v>
      </c>
      <c r="K59" s="846">
        <v>65.685804412833832</v>
      </c>
      <c r="L59" s="864">
        <v>10.996888788347851</v>
      </c>
      <c r="M59" s="846" t="s">
        <v>773</v>
      </c>
      <c r="N59" s="864" t="s">
        <v>773</v>
      </c>
      <c r="O59" s="846" t="s">
        <v>773</v>
      </c>
      <c r="P59" s="864" t="s">
        <v>773</v>
      </c>
      <c r="Q59" s="846">
        <v>61.92113571208121</v>
      </c>
      <c r="R59" s="865">
        <v>2.4173590163264036</v>
      </c>
      <c r="S59" s="846" t="s">
        <v>773</v>
      </c>
      <c r="T59" s="864" t="s">
        <v>773</v>
      </c>
      <c r="U59" s="846">
        <v>70.162343713403999</v>
      </c>
      <c r="V59" s="865">
        <v>6.9478276619970911</v>
      </c>
      <c r="W59" s="846">
        <v>67.987122150606098</v>
      </c>
      <c r="X59" s="865">
        <v>6.7605693768359227</v>
      </c>
    </row>
    <row r="60" spans="1:24">
      <c r="A60" s="835" t="s">
        <v>882</v>
      </c>
      <c r="B60" s="866" t="s">
        <v>883</v>
      </c>
      <c r="C60" s="836">
        <v>67.16394510754948</v>
      </c>
      <c r="D60" s="837">
        <v>0</v>
      </c>
      <c r="E60" s="867" t="s">
        <v>773</v>
      </c>
      <c r="F60" s="868" t="s">
        <v>773</v>
      </c>
      <c r="G60" s="867">
        <v>67.288341538445778</v>
      </c>
      <c r="H60" s="869">
        <v>8.500949841595963</v>
      </c>
      <c r="I60" s="867">
        <v>71.649856869615689</v>
      </c>
      <c r="J60" s="868">
        <v>11.421520505583906</v>
      </c>
      <c r="K60" s="867">
        <v>65.977461579844856</v>
      </c>
      <c r="L60" s="868">
        <v>10.996888788347833</v>
      </c>
      <c r="M60" s="867" t="s">
        <v>773</v>
      </c>
      <c r="N60" s="868" t="s">
        <v>773</v>
      </c>
      <c r="O60" s="867" t="s">
        <v>773</v>
      </c>
      <c r="P60" s="868" t="s">
        <v>773</v>
      </c>
      <c r="Q60" s="867">
        <v>62.378153347774031</v>
      </c>
      <c r="R60" s="869">
        <v>2.9008522501725427</v>
      </c>
      <c r="S60" s="867" t="s">
        <v>773</v>
      </c>
      <c r="T60" s="868" t="s">
        <v>773</v>
      </c>
      <c r="U60" s="867">
        <v>70.07525554041662</v>
      </c>
      <c r="V60" s="869">
        <v>6.8331757512449425</v>
      </c>
      <c r="W60" s="867">
        <v>68.011576265084841</v>
      </c>
      <c r="X60" s="869">
        <v>6.7629535680935602</v>
      </c>
    </row>
    <row r="61" spans="1:24">
      <c r="A61" s="830" t="s">
        <v>884</v>
      </c>
      <c r="B61" s="824" t="s">
        <v>885</v>
      </c>
      <c r="C61" s="831">
        <v>70.069643201128656</v>
      </c>
      <c r="D61" s="832">
        <v>4.3262766785457405</v>
      </c>
      <c r="E61" s="861" t="s">
        <v>773</v>
      </c>
      <c r="F61" s="862" t="s">
        <v>773</v>
      </c>
      <c r="G61" s="861">
        <v>73.064793835526075</v>
      </c>
      <c r="H61" s="863">
        <v>10.800947318345216</v>
      </c>
      <c r="I61" s="861">
        <v>71.737957081051732</v>
      </c>
      <c r="J61" s="862">
        <v>0.83777377192198166</v>
      </c>
      <c r="K61" s="861">
        <v>68.879805468226508</v>
      </c>
      <c r="L61" s="862">
        <v>6.1698140440489286</v>
      </c>
      <c r="M61" s="861" t="s">
        <v>773</v>
      </c>
      <c r="N61" s="862" t="s">
        <v>773</v>
      </c>
      <c r="O61" s="861" t="s">
        <v>773</v>
      </c>
      <c r="P61" s="862" t="s">
        <v>773</v>
      </c>
      <c r="Q61" s="861">
        <v>64.280070066492485</v>
      </c>
      <c r="R61" s="863">
        <v>5.2622333074660785</v>
      </c>
      <c r="S61" s="861" t="s">
        <v>773</v>
      </c>
      <c r="T61" s="862" t="s">
        <v>773</v>
      </c>
      <c r="U61" s="861">
        <v>72.762738224492793</v>
      </c>
      <c r="V61" s="863">
        <v>10.313722946990159</v>
      </c>
      <c r="W61" s="861">
        <v>70.861794837200421</v>
      </c>
      <c r="X61" s="863">
        <v>8.7198545184260858</v>
      </c>
    </row>
    <row r="62" spans="1:24">
      <c r="A62" s="823" t="s">
        <v>886</v>
      </c>
      <c r="B62" s="828" t="s">
        <v>887</v>
      </c>
      <c r="C62" s="825">
        <v>70.069643201128656</v>
      </c>
      <c r="D62" s="834">
        <v>4.3262766785457405</v>
      </c>
      <c r="E62" s="846" t="s">
        <v>773</v>
      </c>
      <c r="F62" s="864" t="s">
        <v>773</v>
      </c>
      <c r="G62" s="846">
        <v>73.779493082642446</v>
      </c>
      <c r="H62" s="865">
        <v>10.8009473183452</v>
      </c>
      <c r="I62" s="846">
        <v>71.896604388659128</v>
      </c>
      <c r="J62" s="864">
        <v>0.83777377192199798</v>
      </c>
      <c r="K62" s="846">
        <v>69.615270462840385</v>
      </c>
      <c r="L62" s="864">
        <v>6.1698140440489437</v>
      </c>
      <c r="M62" s="846" t="s">
        <v>773</v>
      </c>
      <c r="N62" s="864" t="s">
        <v>773</v>
      </c>
      <c r="O62" s="846" t="s">
        <v>773</v>
      </c>
      <c r="P62" s="864" t="s">
        <v>773</v>
      </c>
      <c r="Q62" s="846">
        <v>66.091331448295605</v>
      </c>
      <c r="R62" s="865">
        <v>8.6608592680899594</v>
      </c>
      <c r="S62" s="846" t="s">
        <v>773</v>
      </c>
      <c r="T62" s="864" t="s">
        <v>773</v>
      </c>
      <c r="U62" s="846">
        <v>74.746510408966174</v>
      </c>
      <c r="V62" s="865">
        <v>10.393969352596075</v>
      </c>
      <c r="W62" s="846">
        <v>72.530440461671645</v>
      </c>
      <c r="X62" s="865">
        <v>9.3030250900289708</v>
      </c>
    </row>
    <row r="63" spans="1:24">
      <c r="A63" s="823" t="s">
        <v>888</v>
      </c>
      <c r="B63" s="828" t="s">
        <v>889</v>
      </c>
      <c r="C63" s="825">
        <v>70.069643201128656</v>
      </c>
      <c r="D63" s="834">
        <v>4.3262766785457405</v>
      </c>
      <c r="E63" s="846" t="s">
        <v>773</v>
      </c>
      <c r="F63" s="864" t="s">
        <v>773</v>
      </c>
      <c r="G63" s="846">
        <v>74.003674007892485</v>
      </c>
      <c r="H63" s="865">
        <v>10.800947318345209</v>
      </c>
      <c r="I63" s="846">
        <v>72.243619269896527</v>
      </c>
      <c r="J63" s="864">
        <v>0.83777377192198255</v>
      </c>
      <c r="K63" s="846">
        <v>69.73849639844336</v>
      </c>
      <c r="L63" s="864">
        <v>6.1698140440489206</v>
      </c>
      <c r="M63" s="846" t="s">
        <v>773</v>
      </c>
      <c r="N63" s="864" t="s">
        <v>773</v>
      </c>
      <c r="O63" s="846" t="s">
        <v>773</v>
      </c>
      <c r="P63" s="864" t="s">
        <v>773</v>
      </c>
      <c r="Q63" s="846">
        <v>68.143059765876743</v>
      </c>
      <c r="R63" s="865">
        <v>10.048142661216719</v>
      </c>
      <c r="S63" s="846" t="s">
        <v>773</v>
      </c>
      <c r="T63" s="864" t="s">
        <v>773</v>
      </c>
      <c r="U63" s="846">
        <v>77.572384204456327</v>
      </c>
      <c r="V63" s="865">
        <v>10.561278456319148</v>
      </c>
      <c r="W63" s="846">
        <v>74.538016816409936</v>
      </c>
      <c r="X63" s="865">
        <v>9.6354933972527874</v>
      </c>
    </row>
    <row r="64" spans="1:24">
      <c r="A64" s="835" t="s">
        <v>890</v>
      </c>
      <c r="B64" s="866" t="s">
        <v>891</v>
      </c>
      <c r="C64" s="836">
        <v>70.069643201128656</v>
      </c>
      <c r="D64" s="837">
        <v>4.3262766785457405</v>
      </c>
      <c r="E64" s="867" t="s">
        <v>773</v>
      </c>
      <c r="F64" s="868" t="s">
        <v>773</v>
      </c>
      <c r="G64" s="867">
        <v>74.556119859401505</v>
      </c>
      <c r="H64" s="869">
        <v>10.800947318345214</v>
      </c>
      <c r="I64" s="867">
        <v>72.250120578088982</v>
      </c>
      <c r="J64" s="868">
        <v>0.83777377192199831</v>
      </c>
      <c r="K64" s="867">
        <v>70.048148270305106</v>
      </c>
      <c r="L64" s="868">
        <v>6.1698140440489215</v>
      </c>
      <c r="M64" s="867" t="s">
        <v>773</v>
      </c>
      <c r="N64" s="868" t="s">
        <v>773</v>
      </c>
      <c r="O64" s="867" t="s">
        <v>773</v>
      </c>
      <c r="P64" s="868" t="s">
        <v>773</v>
      </c>
      <c r="Q64" s="867">
        <v>68.218674103489406</v>
      </c>
      <c r="R64" s="869">
        <v>9.3630869819967089</v>
      </c>
      <c r="S64" s="867" t="s">
        <v>773</v>
      </c>
      <c r="T64" s="868" t="s">
        <v>773</v>
      </c>
      <c r="U64" s="867">
        <v>76.98806864938571</v>
      </c>
      <c r="V64" s="869">
        <v>9.8648418127880451</v>
      </c>
      <c r="W64" s="867">
        <v>74.19774461370659</v>
      </c>
      <c r="X64" s="869">
        <v>9.095757940545699</v>
      </c>
    </row>
    <row r="65" spans="1:24">
      <c r="A65" s="823" t="s">
        <v>892</v>
      </c>
      <c r="B65" s="828" t="s">
        <v>893</v>
      </c>
      <c r="C65" s="825">
        <v>75.162932663284394</v>
      </c>
      <c r="D65" s="834">
        <v>7.2688959576059284</v>
      </c>
      <c r="E65" s="861" t="s">
        <v>773</v>
      </c>
      <c r="F65" s="862" t="s">
        <v>773</v>
      </c>
      <c r="G65" s="846">
        <v>84.152184779745767</v>
      </c>
      <c r="H65" s="865">
        <v>15.174737876053108</v>
      </c>
      <c r="I65" s="861">
        <v>84.744312409125456</v>
      </c>
      <c r="J65" s="862">
        <v>18.130367600765027</v>
      </c>
      <c r="K65" s="861">
        <v>77.889353706581403</v>
      </c>
      <c r="L65" s="862">
        <v>13.080101166242262</v>
      </c>
      <c r="M65" s="861" t="s">
        <v>773</v>
      </c>
      <c r="N65" s="862" t="s">
        <v>773</v>
      </c>
      <c r="O65" s="861" t="s">
        <v>773</v>
      </c>
      <c r="P65" s="862" t="s">
        <v>773</v>
      </c>
      <c r="Q65" s="846">
        <v>73.612116479128701</v>
      </c>
      <c r="R65" s="865">
        <v>14.517791288937577</v>
      </c>
      <c r="S65" s="861" t="s">
        <v>773</v>
      </c>
      <c r="T65" s="862" t="s">
        <v>773</v>
      </c>
      <c r="U65" s="846">
        <v>80.759817998705628</v>
      </c>
      <c r="V65" s="865">
        <v>10.990625104761278</v>
      </c>
      <c r="W65" s="846">
        <v>79.420872414064448</v>
      </c>
      <c r="X65" s="865">
        <v>12.07855036205032</v>
      </c>
    </row>
    <row r="66" spans="1:24">
      <c r="A66" s="823" t="s">
        <v>894</v>
      </c>
      <c r="B66" s="828" t="s">
        <v>895</v>
      </c>
      <c r="C66" s="825">
        <v>75.162932663284394</v>
      </c>
      <c r="D66" s="834">
        <v>7.2688959576059284</v>
      </c>
      <c r="E66" s="846" t="s">
        <v>773</v>
      </c>
      <c r="F66" s="864" t="s">
        <v>773</v>
      </c>
      <c r="G66" s="846">
        <v>84.975337764214174</v>
      </c>
      <c r="H66" s="865">
        <v>15.17473787605311</v>
      </c>
      <c r="I66" s="846">
        <v>84.931723056790787</v>
      </c>
      <c r="J66" s="864">
        <v>18.130367600765023</v>
      </c>
      <c r="K66" s="846">
        <v>78.721018266533065</v>
      </c>
      <c r="L66" s="864">
        <v>13.080101166242248</v>
      </c>
      <c r="M66" s="846" t="s">
        <v>773</v>
      </c>
      <c r="N66" s="864" t="s">
        <v>773</v>
      </c>
      <c r="O66" s="846" t="s">
        <v>773</v>
      </c>
      <c r="P66" s="864" t="s">
        <v>773</v>
      </c>
      <c r="Q66" s="846">
        <v>73.500082996766693</v>
      </c>
      <c r="R66" s="865">
        <v>11.209868807480573</v>
      </c>
      <c r="S66" s="846" t="s">
        <v>773</v>
      </c>
      <c r="T66" s="864" t="s">
        <v>773</v>
      </c>
      <c r="U66" s="846">
        <v>81.140218098294469</v>
      </c>
      <c r="V66" s="865">
        <v>8.5538544265757999</v>
      </c>
      <c r="W66" s="846">
        <v>79.810249315160476</v>
      </c>
      <c r="X66" s="865">
        <v>10.03690148184859</v>
      </c>
    </row>
    <row r="67" spans="1:24">
      <c r="A67" s="823" t="s">
        <v>896</v>
      </c>
      <c r="B67" s="828" t="s">
        <v>897</v>
      </c>
      <c r="C67" s="825">
        <v>75.162932663284394</v>
      </c>
      <c r="D67" s="834">
        <v>7.2688959576059284</v>
      </c>
      <c r="E67" s="846" t="s">
        <v>773</v>
      </c>
      <c r="F67" s="864" t="s">
        <v>773</v>
      </c>
      <c r="G67" s="846">
        <v>85.233537557239018</v>
      </c>
      <c r="H67" s="865">
        <v>15.174737876053113</v>
      </c>
      <c r="I67" s="846">
        <v>85.341653011625894</v>
      </c>
      <c r="J67" s="864">
        <v>18.130367600765037</v>
      </c>
      <c r="K67" s="846">
        <v>78.860362279175959</v>
      </c>
      <c r="L67" s="864">
        <v>13.080101166242249</v>
      </c>
      <c r="M67" s="846" t="s">
        <v>773</v>
      </c>
      <c r="N67" s="864" t="s">
        <v>773</v>
      </c>
      <c r="O67" s="846" t="s">
        <v>773</v>
      </c>
      <c r="P67" s="864" t="s">
        <v>773</v>
      </c>
      <c r="Q67" s="846">
        <v>73.868158448936086</v>
      </c>
      <c r="R67" s="865">
        <v>8.4015873409990878</v>
      </c>
      <c r="S67" s="846" t="s">
        <v>773</v>
      </c>
      <c r="T67" s="864" t="s">
        <v>773</v>
      </c>
      <c r="U67" s="846">
        <v>81.649398045394406</v>
      </c>
      <c r="V67" s="865">
        <v>5.2557542000931123</v>
      </c>
      <c r="W67" s="846">
        <v>80.118612856825322</v>
      </c>
      <c r="X67" s="865">
        <v>7.4869124223691301</v>
      </c>
    </row>
    <row r="68" spans="1:24">
      <c r="A68" s="823" t="s">
        <v>898</v>
      </c>
      <c r="B68" s="828" t="s">
        <v>899</v>
      </c>
      <c r="C68" s="825">
        <v>75.162932663284394</v>
      </c>
      <c r="D68" s="834">
        <v>7.2688959576059284</v>
      </c>
      <c r="E68" s="867" t="s">
        <v>773</v>
      </c>
      <c r="F68" s="868" t="s">
        <v>773</v>
      </c>
      <c r="G68" s="846">
        <v>85.869815618621658</v>
      </c>
      <c r="H68" s="865">
        <v>15.174737876053108</v>
      </c>
      <c r="I68" s="867">
        <v>85.349333030892481</v>
      </c>
      <c r="J68" s="868">
        <v>18.130367600765013</v>
      </c>
      <c r="K68" s="867">
        <v>79.210516929140397</v>
      </c>
      <c r="L68" s="868">
        <v>13.080101166242267</v>
      </c>
      <c r="M68" s="867" t="s">
        <v>773</v>
      </c>
      <c r="N68" s="868" t="s">
        <v>773</v>
      </c>
      <c r="O68" s="867" t="s">
        <v>773</v>
      </c>
      <c r="P68" s="868" t="s">
        <v>773</v>
      </c>
      <c r="Q68" s="846">
        <v>73.573520609786371</v>
      </c>
      <c r="R68" s="865">
        <v>7.8495317838830054</v>
      </c>
      <c r="S68" s="867" t="s">
        <v>773</v>
      </c>
      <c r="T68" s="868" t="s">
        <v>773</v>
      </c>
      <c r="U68" s="846">
        <v>81.030962718055179</v>
      </c>
      <c r="V68" s="865">
        <v>5.2513254840582713</v>
      </c>
      <c r="W68" s="846">
        <v>79.689152202845534</v>
      </c>
      <c r="X68" s="865">
        <v>7.4010438157233613</v>
      </c>
    </row>
    <row r="69" spans="1:24">
      <c r="A69" s="830" t="s">
        <v>900</v>
      </c>
      <c r="B69" s="824" t="s">
        <v>901</v>
      </c>
      <c r="C69" s="831">
        <v>75.162932663284394</v>
      </c>
      <c r="D69" s="832">
        <v>0</v>
      </c>
      <c r="E69" s="861" t="s">
        <v>773</v>
      </c>
      <c r="F69" s="862" t="s">
        <v>773</v>
      </c>
      <c r="G69" s="861">
        <v>84.152184779745767</v>
      </c>
      <c r="H69" s="863">
        <v>0</v>
      </c>
      <c r="I69" s="861">
        <v>84.744312409125456</v>
      </c>
      <c r="J69" s="862">
        <v>0</v>
      </c>
      <c r="K69" s="861">
        <v>77.889353706581403</v>
      </c>
      <c r="L69" s="862">
        <v>0</v>
      </c>
      <c r="M69" s="861" t="s">
        <v>773</v>
      </c>
      <c r="N69" s="862" t="s">
        <v>773</v>
      </c>
      <c r="O69" s="861" t="s">
        <v>773</v>
      </c>
      <c r="P69" s="862" t="s">
        <v>773</v>
      </c>
      <c r="Q69" s="861">
        <v>74.34870747684019</v>
      </c>
      <c r="R69" s="863">
        <v>1.000638254872531</v>
      </c>
      <c r="S69" s="861" t="s">
        <v>773</v>
      </c>
      <c r="T69" s="862" t="s">
        <v>773</v>
      </c>
      <c r="U69" s="861">
        <v>81.758938439189251</v>
      </c>
      <c r="V69" s="863">
        <v>1.2371504359997887</v>
      </c>
      <c r="W69" s="861">
        <v>80.154974904506233</v>
      </c>
      <c r="X69" s="863">
        <v>0.92431934846359687</v>
      </c>
    </row>
    <row r="70" spans="1:24">
      <c r="A70" s="823" t="s">
        <v>902</v>
      </c>
      <c r="B70" s="828" t="s">
        <v>903</v>
      </c>
      <c r="C70" s="825">
        <v>75.162932663284394</v>
      </c>
      <c r="D70" s="834">
        <v>0</v>
      </c>
      <c r="E70" s="846" t="s">
        <v>773</v>
      </c>
      <c r="F70" s="864" t="s">
        <v>773</v>
      </c>
      <c r="G70" s="846">
        <v>84.975337764214174</v>
      </c>
      <c r="H70" s="865">
        <v>0</v>
      </c>
      <c r="I70" s="846">
        <v>84.931723056790787</v>
      </c>
      <c r="J70" s="864">
        <v>0</v>
      </c>
      <c r="K70" s="846">
        <v>78.721018266533065</v>
      </c>
      <c r="L70" s="864">
        <v>0</v>
      </c>
      <c r="M70" s="846" t="s">
        <v>773</v>
      </c>
      <c r="N70" s="864" t="s">
        <v>773</v>
      </c>
      <c r="O70" s="846" t="s">
        <v>773</v>
      </c>
      <c r="P70" s="864" t="s">
        <v>773</v>
      </c>
      <c r="Q70" s="846">
        <v>74.502050838577233</v>
      </c>
      <c r="R70" s="865">
        <v>1.3632200141251773</v>
      </c>
      <c r="S70" s="846" t="s">
        <v>773</v>
      </c>
      <c r="T70" s="864" t="s">
        <v>773</v>
      </c>
      <c r="U70" s="846">
        <v>83.107593469090162</v>
      </c>
      <c r="V70" s="865">
        <v>2.4246611814777053</v>
      </c>
      <c r="W70" s="846">
        <v>81.18374195860909</v>
      </c>
      <c r="X70" s="865">
        <v>1.7209476918495357</v>
      </c>
    </row>
    <row r="71" spans="1:24">
      <c r="A71" s="823" t="s">
        <v>904</v>
      </c>
      <c r="B71" s="828" t="s">
        <v>905</v>
      </c>
      <c r="C71" s="825">
        <v>75.162932663284394</v>
      </c>
      <c r="D71" s="834">
        <v>0</v>
      </c>
      <c r="E71" s="846" t="s">
        <v>773</v>
      </c>
      <c r="F71" s="864" t="s">
        <v>773</v>
      </c>
      <c r="G71" s="846">
        <v>85.233537557239018</v>
      </c>
      <c r="H71" s="865">
        <v>0</v>
      </c>
      <c r="I71" s="846">
        <v>85.341653011625894</v>
      </c>
      <c r="J71" s="864">
        <v>0</v>
      </c>
      <c r="K71" s="846">
        <v>78.860362279175959</v>
      </c>
      <c r="L71" s="864">
        <v>0</v>
      </c>
      <c r="M71" s="846" t="s">
        <v>773</v>
      </c>
      <c r="N71" s="864" t="s">
        <v>773</v>
      </c>
      <c r="O71" s="846" t="s">
        <v>773</v>
      </c>
      <c r="P71" s="864" t="s">
        <v>773</v>
      </c>
      <c r="Q71" s="846">
        <v>75.10045602968863</v>
      </c>
      <c r="R71" s="865">
        <v>1.6682392070250567</v>
      </c>
      <c r="S71" s="846" t="s">
        <v>773</v>
      </c>
      <c r="T71" s="864" t="s">
        <v>773</v>
      </c>
      <c r="U71" s="846">
        <v>83.785636959238644</v>
      </c>
      <c r="V71" s="865">
        <v>2.61635598667434</v>
      </c>
      <c r="W71" s="846">
        <v>81.630401141406111</v>
      </c>
      <c r="X71" s="865">
        <v>1.8869376673837392</v>
      </c>
    </row>
    <row r="72" spans="1:24">
      <c r="A72" s="835" t="s">
        <v>906</v>
      </c>
      <c r="B72" s="866" t="s">
        <v>907</v>
      </c>
      <c r="C72" s="836">
        <v>75.162932663284394</v>
      </c>
      <c r="D72" s="837">
        <v>0</v>
      </c>
      <c r="E72" s="867" t="s">
        <v>773</v>
      </c>
      <c r="F72" s="868" t="s">
        <v>773</v>
      </c>
      <c r="G72" s="867">
        <v>85.869815618621658</v>
      </c>
      <c r="H72" s="869">
        <v>0</v>
      </c>
      <c r="I72" s="867">
        <v>85.349333030892481</v>
      </c>
      <c r="J72" s="868">
        <v>0</v>
      </c>
      <c r="K72" s="867">
        <v>79.210516929140397</v>
      </c>
      <c r="L72" s="868">
        <v>0</v>
      </c>
      <c r="M72" s="867" t="s">
        <v>773</v>
      </c>
      <c r="N72" s="868" t="s">
        <v>773</v>
      </c>
      <c r="O72" s="867" t="s">
        <v>773</v>
      </c>
      <c r="P72" s="868" t="s">
        <v>773</v>
      </c>
      <c r="Q72" s="867">
        <v>75.469940690975776</v>
      </c>
      <c r="R72" s="869">
        <v>2.5775850679315631</v>
      </c>
      <c r="S72" s="867" t="s">
        <v>773</v>
      </c>
      <c r="T72" s="868" t="s">
        <v>773</v>
      </c>
      <c r="U72" s="867">
        <v>84.109150360699388</v>
      </c>
      <c r="V72" s="869">
        <v>3.7987795521505427</v>
      </c>
      <c r="W72" s="867">
        <v>81.891283632155648</v>
      </c>
      <c r="X72" s="869">
        <v>2.7634017534841844</v>
      </c>
    </row>
    <row r="73" spans="1:24">
      <c r="A73" s="830" t="s">
        <v>908</v>
      </c>
      <c r="B73" s="824" t="s">
        <v>909</v>
      </c>
      <c r="C73" s="831">
        <v>87.713960050659324</v>
      </c>
      <c r="D73" s="832">
        <v>16.698426927540385</v>
      </c>
      <c r="E73" s="861" t="s">
        <v>773</v>
      </c>
      <c r="F73" s="862" t="s">
        <v>773</v>
      </c>
      <c r="G73" s="861">
        <v>90.526154690909493</v>
      </c>
      <c r="H73" s="863">
        <v>7.5743368135319651</v>
      </c>
      <c r="I73" s="861">
        <v>88.123219827317286</v>
      </c>
      <c r="J73" s="862">
        <v>3.9871789883423272</v>
      </c>
      <c r="K73" s="861">
        <v>85.763853624465554</v>
      </c>
      <c r="L73" s="862">
        <v>10.109853969964037</v>
      </c>
      <c r="M73" s="861" t="s">
        <v>773</v>
      </c>
      <c r="N73" s="862" t="s">
        <v>773</v>
      </c>
      <c r="O73" s="861" t="s">
        <v>773</v>
      </c>
      <c r="P73" s="862" t="s">
        <v>773</v>
      </c>
      <c r="Q73" s="861">
        <v>77.213650885512934</v>
      </c>
      <c r="R73" s="863">
        <v>3.8533869732236852</v>
      </c>
      <c r="S73" s="861" t="s">
        <v>773</v>
      </c>
      <c r="T73" s="862" t="s">
        <v>773</v>
      </c>
      <c r="U73" s="861">
        <v>84.683775657469454</v>
      </c>
      <c r="V73" s="863">
        <v>3.5773913826628769</v>
      </c>
      <c r="W73" s="861">
        <v>84.099021865418194</v>
      </c>
      <c r="X73" s="863">
        <v>4.9205267241500081</v>
      </c>
    </row>
    <row r="74" spans="1:24">
      <c r="A74" s="823" t="s">
        <v>910</v>
      </c>
      <c r="B74" s="828" t="s">
        <v>911</v>
      </c>
      <c r="C74" s="825">
        <v>87.713960050659324</v>
      </c>
      <c r="D74" s="834">
        <v>16.698426927540385</v>
      </c>
      <c r="E74" s="846" t="s">
        <v>773</v>
      </c>
      <c r="F74" s="864" t="s">
        <v>773</v>
      </c>
      <c r="G74" s="846">
        <v>91.411656054912171</v>
      </c>
      <c r="H74" s="865">
        <v>7.5743368135319571</v>
      </c>
      <c r="I74" s="846">
        <v>88.318102872948245</v>
      </c>
      <c r="J74" s="864">
        <v>3.9871789883423272</v>
      </c>
      <c r="K74" s="846">
        <v>86.679598256948282</v>
      </c>
      <c r="L74" s="864">
        <v>10.109853969964048</v>
      </c>
      <c r="M74" s="846" t="s">
        <v>773</v>
      </c>
      <c r="N74" s="864" t="s">
        <v>773</v>
      </c>
      <c r="O74" s="846" t="s">
        <v>773</v>
      </c>
      <c r="P74" s="864" t="s">
        <v>773</v>
      </c>
      <c r="Q74" s="846">
        <v>79.794078158968119</v>
      </c>
      <c r="R74" s="865">
        <v>7.1031968393152871</v>
      </c>
      <c r="S74" s="846" t="s">
        <v>773</v>
      </c>
      <c r="T74" s="864" t="s">
        <v>773</v>
      </c>
      <c r="U74" s="846">
        <v>86.566051613968611</v>
      </c>
      <c r="V74" s="865">
        <v>4.161422561423028</v>
      </c>
      <c r="W74" s="846">
        <v>85.866333635748475</v>
      </c>
      <c r="X74" s="865">
        <v>5.7678933788575169</v>
      </c>
    </row>
    <row r="75" spans="1:24">
      <c r="A75" s="823" t="s">
        <v>912</v>
      </c>
      <c r="B75" s="828" t="s">
        <v>913</v>
      </c>
      <c r="C75" s="825">
        <v>87.713960050659324</v>
      </c>
      <c r="D75" s="834">
        <v>16.698426927540385</v>
      </c>
      <c r="E75" s="846" t="s">
        <v>773</v>
      </c>
      <c r="F75" s="864" t="s">
        <v>773</v>
      </c>
      <c r="G75" s="846">
        <v>91.689412769912565</v>
      </c>
      <c r="H75" s="865">
        <v>7.5743368135319633</v>
      </c>
      <c r="I75" s="846">
        <v>88.744377468809461</v>
      </c>
      <c r="J75" s="864">
        <v>3.9871789883423299</v>
      </c>
      <c r="K75" s="846">
        <v>86.833029745785268</v>
      </c>
      <c r="L75" s="864">
        <v>10.109853969964059</v>
      </c>
      <c r="M75" s="846" t="s">
        <v>773</v>
      </c>
      <c r="N75" s="864" t="s">
        <v>773</v>
      </c>
      <c r="O75" s="846" t="s">
        <v>773</v>
      </c>
      <c r="P75" s="864" t="s">
        <v>773</v>
      </c>
      <c r="Q75" s="846">
        <v>83.243791828664214</v>
      </c>
      <c r="R75" s="865">
        <v>10.843257457393294</v>
      </c>
      <c r="S75" s="846" t="s">
        <v>773</v>
      </c>
      <c r="T75" s="864" t="s">
        <v>773</v>
      </c>
      <c r="U75" s="846">
        <v>90.191217350681328</v>
      </c>
      <c r="V75" s="865">
        <v>7.6452010438960691</v>
      </c>
      <c r="W75" s="846">
        <v>88.588546536771901</v>
      </c>
      <c r="X75" s="865">
        <v>8.5239632515248651</v>
      </c>
    </row>
    <row r="76" spans="1:24">
      <c r="A76" s="835" t="s">
        <v>914</v>
      </c>
      <c r="B76" s="866" t="s">
        <v>915</v>
      </c>
      <c r="C76" s="836">
        <v>87.713960050659324</v>
      </c>
      <c r="D76" s="837">
        <v>16.698426927540385</v>
      </c>
      <c r="E76" s="867" t="s">
        <v>773</v>
      </c>
      <c r="F76" s="868" t="s">
        <v>773</v>
      </c>
      <c r="G76" s="867">
        <v>92.373884674734938</v>
      </c>
      <c r="H76" s="869">
        <v>7.5743368135319633</v>
      </c>
      <c r="I76" s="867">
        <v>88.752363704190557</v>
      </c>
      <c r="J76" s="868">
        <v>3.9871789883423427</v>
      </c>
      <c r="K76" s="867">
        <v>87.21858451953014</v>
      </c>
      <c r="L76" s="868">
        <v>10.109853969964046</v>
      </c>
      <c r="M76" s="867" t="s">
        <v>773</v>
      </c>
      <c r="N76" s="868" t="s">
        <v>773</v>
      </c>
      <c r="O76" s="867" t="s">
        <v>773</v>
      </c>
      <c r="P76" s="868" t="s">
        <v>773</v>
      </c>
      <c r="Q76" s="867">
        <v>83.713928443605667</v>
      </c>
      <c r="R76" s="869">
        <v>10.923538136045806</v>
      </c>
      <c r="S76" s="867" t="s">
        <v>773</v>
      </c>
      <c r="T76" s="868" t="s">
        <v>773</v>
      </c>
      <c r="U76" s="867">
        <v>91.281505218631452</v>
      </c>
      <c r="V76" s="869">
        <v>8.5274370590757957</v>
      </c>
      <c r="W76" s="867">
        <v>89.333626412988423</v>
      </c>
      <c r="X76" s="869">
        <v>9.088076838876713</v>
      </c>
    </row>
    <row r="77" spans="1:24">
      <c r="A77" s="823" t="s">
        <v>916</v>
      </c>
      <c r="B77" s="828" t="s">
        <v>917</v>
      </c>
      <c r="C77" s="825">
        <v>100.00000762939452</v>
      </c>
      <c r="D77" s="834">
        <v>14.006946638413506</v>
      </c>
      <c r="E77" s="861" t="s">
        <v>773</v>
      </c>
      <c r="F77" s="862" t="s">
        <v>773</v>
      </c>
      <c r="G77" s="846">
        <v>98.592017553912143</v>
      </c>
      <c r="H77" s="865">
        <v>8.9099806465242608</v>
      </c>
      <c r="I77" s="861">
        <v>97.024237484510621</v>
      </c>
      <c r="J77" s="862">
        <v>10.100649607033665</v>
      </c>
      <c r="K77" s="861">
        <v>97.763895279365002</v>
      </c>
      <c r="L77" s="862">
        <v>13.991957156500998</v>
      </c>
      <c r="M77" s="861" t="s">
        <v>773</v>
      </c>
      <c r="N77" s="862" t="s">
        <v>773</v>
      </c>
      <c r="O77" s="861" t="s">
        <v>773</v>
      </c>
      <c r="P77" s="862" t="s">
        <v>773</v>
      </c>
      <c r="Q77" s="846">
        <v>90.354815386561867</v>
      </c>
      <c r="R77" s="865">
        <v>17.019224386285973</v>
      </c>
      <c r="S77" s="861" t="s">
        <v>773</v>
      </c>
      <c r="T77" s="862" t="s">
        <v>773</v>
      </c>
      <c r="U77" s="846">
        <v>93.128483737111836</v>
      </c>
      <c r="V77" s="865">
        <v>9.9720495621259229</v>
      </c>
      <c r="W77" s="846">
        <v>93.843752567581433</v>
      </c>
      <c r="X77" s="865">
        <v>11.587210512100265</v>
      </c>
    </row>
    <row r="78" spans="1:24">
      <c r="A78" s="823" t="s">
        <v>918</v>
      </c>
      <c r="B78" s="828" t="s">
        <v>919</v>
      </c>
      <c r="C78" s="825">
        <v>100.00000762939452</v>
      </c>
      <c r="D78" s="834">
        <v>14.006946638413506</v>
      </c>
      <c r="E78" s="846" t="s">
        <v>773</v>
      </c>
      <c r="F78" s="864" t="s">
        <v>773</v>
      </c>
      <c r="G78" s="846">
        <v>99.556416918072188</v>
      </c>
      <c r="H78" s="865">
        <v>8.9099806465242821</v>
      </c>
      <c r="I78" s="846">
        <v>97.238804983724279</v>
      </c>
      <c r="J78" s="864">
        <v>10.100649607033665</v>
      </c>
      <c r="K78" s="846">
        <v>98.807770508487678</v>
      </c>
      <c r="L78" s="864">
        <v>13.991957156501005</v>
      </c>
      <c r="M78" s="846" t="s">
        <v>773</v>
      </c>
      <c r="N78" s="864" t="s">
        <v>773</v>
      </c>
      <c r="O78" s="846" t="s">
        <v>773</v>
      </c>
      <c r="P78" s="864" t="s">
        <v>773</v>
      </c>
      <c r="Q78" s="846">
        <v>91.206643910966179</v>
      </c>
      <c r="R78" s="865">
        <v>14.302522211311983</v>
      </c>
      <c r="S78" s="846" t="s">
        <v>773</v>
      </c>
      <c r="T78" s="864" t="s">
        <v>773</v>
      </c>
      <c r="U78" s="846">
        <v>93.915924365974277</v>
      </c>
      <c r="V78" s="865">
        <v>8.4904793680339967</v>
      </c>
      <c r="W78" s="846">
        <v>94.684206425521069</v>
      </c>
      <c r="X78" s="865">
        <v>10.269301618465137</v>
      </c>
    </row>
    <row r="79" spans="1:24">
      <c r="A79" s="823" t="s">
        <v>920</v>
      </c>
      <c r="B79" s="828" t="s">
        <v>921</v>
      </c>
      <c r="C79" s="825">
        <v>100.00000762939452</v>
      </c>
      <c r="D79" s="834">
        <v>14.006946638413506</v>
      </c>
      <c r="E79" s="846" t="s">
        <v>773</v>
      </c>
      <c r="F79" s="864" t="s">
        <v>773</v>
      </c>
      <c r="G79" s="846">
        <v>99.858921702623519</v>
      </c>
      <c r="H79" s="865">
        <v>8.9099806465242608</v>
      </c>
      <c r="I79" s="846">
        <v>97.708136082877218</v>
      </c>
      <c r="J79" s="864">
        <v>10.100649607033645</v>
      </c>
      <c r="K79" s="846">
        <v>98.982670065507307</v>
      </c>
      <c r="L79" s="864">
        <v>13.991957156500995</v>
      </c>
      <c r="M79" s="846" t="s">
        <v>773</v>
      </c>
      <c r="N79" s="864" t="s">
        <v>773</v>
      </c>
      <c r="O79" s="846" t="s">
        <v>773</v>
      </c>
      <c r="P79" s="864" t="s">
        <v>773</v>
      </c>
      <c r="Q79" s="846">
        <v>92.48994136151012</v>
      </c>
      <c r="R79" s="865">
        <v>11.107314226959662</v>
      </c>
      <c r="S79" s="846" t="s">
        <v>773</v>
      </c>
      <c r="T79" s="864" t="s">
        <v>773</v>
      </c>
      <c r="U79" s="846">
        <v>94.60532314498478</v>
      </c>
      <c r="V79" s="865">
        <v>4.894163671325706</v>
      </c>
      <c r="W79" s="846">
        <v>95.247382295707723</v>
      </c>
      <c r="X79" s="865">
        <v>7.5165876620086891</v>
      </c>
    </row>
    <row r="80" spans="1:24">
      <c r="A80" s="823" t="s">
        <v>922</v>
      </c>
      <c r="B80" s="828" t="s">
        <v>923</v>
      </c>
      <c r="C80" s="825">
        <v>100.00000762939452</v>
      </c>
      <c r="D80" s="834">
        <v>14.006946638413506</v>
      </c>
      <c r="E80" s="867" t="s">
        <v>773</v>
      </c>
      <c r="F80" s="868" t="s">
        <v>773</v>
      </c>
      <c r="G80" s="846">
        <v>100.60437992169646</v>
      </c>
      <c r="H80" s="865">
        <v>8.9099806465242626</v>
      </c>
      <c r="I80" s="867">
        <v>97.716928979910961</v>
      </c>
      <c r="J80" s="868">
        <v>10.100649607033654</v>
      </c>
      <c r="K80" s="867">
        <v>99.422171498009405</v>
      </c>
      <c r="L80" s="868">
        <v>13.991957156500995</v>
      </c>
      <c r="M80" s="867" t="s">
        <v>773</v>
      </c>
      <c r="N80" s="868" t="s">
        <v>773</v>
      </c>
      <c r="O80" s="867" t="s">
        <v>773</v>
      </c>
      <c r="P80" s="868" t="s">
        <v>773</v>
      </c>
      <c r="Q80" s="846">
        <v>92.858279916470991</v>
      </c>
      <c r="R80" s="865">
        <v>10.923333360260909</v>
      </c>
      <c r="S80" s="867" t="s">
        <v>773</v>
      </c>
      <c r="T80" s="868" t="s">
        <v>773</v>
      </c>
      <c r="U80" s="846">
        <v>97.573118794884692</v>
      </c>
      <c r="V80" s="865">
        <v>6.8925392511703016</v>
      </c>
      <c r="W80" s="846">
        <v>97.118135303542019</v>
      </c>
      <c r="X80" s="865">
        <v>8.7139739011219497</v>
      </c>
    </row>
    <row r="81" spans="1:24">
      <c r="A81" s="830" t="s">
        <v>924</v>
      </c>
      <c r="B81" s="824" t="s">
        <v>925</v>
      </c>
      <c r="C81" s="831">
        <v>100.00000762939452</v>
      </c>
      <c r="D81" s="832">
        <v>0</v>
      </c>
      <c r="E81" s="861">
        <v>99.4364013671875</v>
      </c>
      <c r="F81" s="863" t="s">
        <v>773</v>
      </c>
      <c r="G81" s="861">
        <v>98.935394287109375</v>
      </c>
      <c r="H81" s="863">
        <v>0.34828046095058424</v>
      </c>
      <c r="I81" s="861">
        <v>99.591682434082031</v>
      </c>
      <c r="J81" s="863">
        <v>2.6461892575876087</v>
      </c>
      <c r="K81" s="861">
        <v>99.007308959960952</v>
      </c>
      <c r="L81" s="863">
        <v>1.271853660334253</v>
      </c>
      <c r="M81" s="861">
        <v>98.895072937011719</v>
      </c>
      <c r="N81" s="863" t="s">
        <v>773</v>
      </c>
      <c r="O81" s="861">
        <v>99.137336730957031</v>
      </c>
      <c r="P81" s="863" t="s">
        <v>773</v>
      </c>
      <c r="Q81" s="861">
        <v>99.288887023925781</v>
      </c>
      <c r="R81" s="863">
        <v>9.8877648071567474</v>
      </c>
      <c r="S81" s="861">
        <v>99.579742431640625</v>
      </c>
      <c r="T81" s="863" t="s">
        <v>773</v>
      </c>
      <c r="U81" s="861">
        <v>99.012901306152344</v>
      </c>
      <c r="V81" s="863">
        <v>6.3186012838471237</v>
      </c>
      <c r="W81" s="861">
        <v>99.146175103461474</v>
      </c>
      <c r="X81" s="863">
        <v>5.6502669499085822</v>
      </c>
    </row>
    <row r="82" spans="1:24">
      <c r="A82" s="823" t="s">
        <v>926</v>
      </c>
      <c r="B82" s="828" t="s">
        <v>927</v>
      </c>
      <c r="C82" s="825">
        <v>100.00000762939452</v>
      </c>
      <c r="D82" s="834">
        <v>0</v>
      </c>
      <c r="E82" s="846">
        <v>100.02837371826172</v>
      </c>
      <c r="F82" s="864" t="s">
        <v>773</v>
      </c>
      <c r="G82" s="846">
        <v>99.903152465820313</v>
      </c>
      <c r="H82" s="865">
        <v>0.34828046095056175</v>
      </c>
      <c r="I82" s="846">
        <v>99.811927795410156</v>
      </c>
      <c r="J82" s="864">
        <v>2.6461892575876096</v>
      </c>
      <c r="K82" s="846">
        <v>100.06446075439453</v>
      </c>
      <c r="L82" s="864">
        <v>1.2718536603342367</v>
      </c>
      <c r="M82" s="846">
        <v>100.20601654052734</v>
      </c>
      <c r="N82" s="864" t="s">
        <v>773</v>
      </c>
      <c r="O82" s="846">
        <v>99.893661499023438</v>
      </c>
      <c r="P82" s="864" t="s">
        <v>773</v>
      </c>
      <c r="Q82" s="846">
        <v>99.877288818359361</v>
      </c>
      <c r="R82" s="865">
        <v>9.5065935282711038</v>
      </c>
      <c r="S82" s="846">
        <v>100.05165863037109</v>
      </c>
      <c r="T82" s="864" t="s">
        <v>773</v>
      </c>
      <c r="U82" s="846">
        <v>99.781486511230469</v>
      </c>
      <c r="V82" s="865">
        <v>6.2455458803760484</v>
      </c>
      <c r="W82" s="846">
        <v>99.946569309579431</v>
      </c>
      <c r="X82" s="865">
        <v>5.5578042872416695</v>
      </c>
    </row>
    <row r="83" spans="1:24">
      <c r="A83" s="823" t="s">
        <v>928</v>
      </c>
      <c r="B83" s="828" t="s">
        <v>929</v>
      </c>
      <c r="C83" s="825">
        <v>100.00000762939452</v>
      </c>
      <c r="D83" s="834">
        <v>0</v>
      </c>
      <c r="E83" s="846">
        <v>100.15160369873047</v>
      </c>
      <c r="F83" s="864" t="s">
        <v>773</v>
      </c>
      <c r="G83" s="846">
        <v>100.20671081542969</v>
      </c>
      <c r="H83" s="865">
        <v>0.34828046095057258</v>
      </c>
      <c r="I83" s="846">
        <v>100.29367828369141</v>
      </c>
      <c r="J83" s="864">
        <v>2.6461892575876185</v>
      </c>
      <c r="K83" s="846">
        <v>100.24158477783203</v>
      </c>
      <c r="L83" s="864">
        <v>1.2718536603342456</v>
      </c>
      <c r="M83" s="846">
        <v>100.42372894287109</v>
      </c>
      <c r="N83" s="864" t="s">
        <v>773</v>
      </c>
      <c r="O83" s="846">
        <v>100.28353881835937</v>
      </c>
      <c r="P83" s="864" t="s">
        <v>773</v>
      </c>
      <c r="Q83" s="846">
        <v>100.37745666503905</v>
      </c>
      <c r="R83" s="865">
        <v>8.5279709203181895</v>
      </c>
      <c r="S83" s="846">
        <v>100.12897491455078</v>
      </c>
      <c r="T83" s="864" t="s">
        <v>773</v>
      </c>
      <c r="U83" s="846">
        <v>100.40764617919922</v>
      </c>
      <c r="V83" s="865">
        <v>6.1331887480815945</v>
      </c>
      <c r="W83" s="846">
        <v>100.33273372272204</v>
      </c>
      <c r="X83" s="865">
        <v>5.3390983609672231</v>
      </c>
    </row>
    <row r="84" spans="1:24" ht="15.75" thickBot="1">
      <c r="A84" s="840" t="s">
        <v>930</v>
      </c>
      <c r="B84" s="829" t="s">
        <v>931</v>
      </c>
      <c r="C84" s="841">
        <v>100.00000762939452</v>
      </c>
      <c r="D84" s="842">
        <v>0</v>
      </c>
      <c r="E84" s="871">
        <v>100.38361358642578</v>
      </c>
      <c r="F84" s="872" t="s">
        <v>773</v>
      </c>
      <c r="G84" s="871">
        <v>100.95476531982422</v>
      </c>
      <c r="H84" s="873">
        <v>0.34828046095057863</v>
      </c>
      <c r="I84" s="871">
        <v>100.30270385742187</v>
      </c>
      <c r="J84" s="872">
        <v>2.6461892575876065</v>
      </c>
      <c r="K84" s="871">
        <v>100.68667602539062</v>
      </c>
      <c r="L84" s="872">
        <v>1.2718536603342421</v>
      </c>
      <c r="M84" s="871">
        <v>100.47518157958984</v>
      </c>
      <c r="N84" s="872" t="s">
        <v>773</v>
      </c>
      <c r="O84" s="871">
        <v>100.68546295166016</v>
      </c>
      <c r="P84" s="872" t="s">
        <v>773</v>
      </c>
      <c r="Q84" s="871">
        <v>100.45636749267577</v>
      </c>
      <c r="R84" s="873">
        <v>8.1824556550471321</v>
      </c>
      <c r="S84" s="871">
        <v>100.23965454101562</v>
      </c>
      <c r="T84" s="872" t="s">
        <v>773</v>
      </c>
      <c r="U84" s="871">
        <v>100.79798126220703</v>
      </c>
      <c r="V84" s="873">
        <v>3.3050726543870645</v>
      </c>
      <c r="W84" s="871">
        <v>100.57452279584705</v>
      </c>
      <c r="X84" s="873">
        <v>3.5589516638701033</v>
      </c>
    </row>
    <row r="85" spans="1:24">
      <c r="A85" s="830" t="s">
        <v>932</v>
      </c>
      <c r="B85" s="824" t="s">
        <v>933</v>
      </c>
      <c r="C85" s="831">
        <v>100</v>
      </c>
      <c r="D85" s="832">
        <v>-7.6293939388349941E-6</v>
      </c>
      <c r="E85" s="861">
        <v>101.83718109130859</v>
      </c>
      <c r="F85" s="863">
        <v>2.4143871772428271</v>
      </c>
      <c r="G85" s="861">
        <v>102.42261505126953</v>
      </c>
      <c r="H85" s="863">
        <v>3.5247454051077876</v>
      </c>
      <c r="I85" s="861">
        <v>102.42620849609375</v>
      </c>
      <c r="J85" s="863">
        <v>2.8461473817232186</v>
      </c>
      <c r="K85" s="861">
        <v>102.75107574462891</v>
      </c>
      <c r="L85" s="863">
        <v>3.7813034451647853</v>
      </c>
      <c r="M85" s="861">
        <v>101.84097290039062</v>
      </c>
      <c r="N85" s="863">
        <v>2.9788136819062894</v>
      </c>
      <c r="O85" s="861">
        <v>104.62586212158203</v>
      </c>
      <c r="P85" s="863">
        <v>5.5362848868131032</v>
      </c>
      <c r="Q85" s="861">
        <v>101.67670440673828</v>
      </c>
      <c r="R85" s="863">
        <v>2.4049190744147575</v>
      </c>
      <c r="S85" s="861">
        <v>101.91030883789062</v>
      </c>
      <c r="T85" s="863">
        <v>2.3404021233032202</v>
      </c>
      <c r="U85" s="861">
        <v>102.84681701660156</v>
      </c>
      <c r="V85" s="863">
        <v>3.8721375294261673</v>
      </c>
      <c r="W85" s="861">
        <v>102.42789113413453</v>
      </c>
      <c r="X85" s="863">
        <v>3.3099774421438966</v>
      </c>
    </row>
    <row r="86" spans="1:24">
      <c r="A86" s="823" t="s">
        <v>934</v>
      </c>
      <c r="B86" s="828" t="s">
        <v>935</v>
      </c>
      <c r="C86" s="825">
        <v>100.00000762939453</v>
      </c>
      <c r="D86" s="834">
        <v>2.2204460492503131E-14</v>
      </c>
      <c r="E86" s="846">
        <v>102.08119201660156</v>
      </c>
      <c r="F86" s="865">
        <v>2.052236002678387</v>
      </c>
      <c r="G86" s="846">
        <v>103.27555847167969</v>
      </c>
      <c r="H86" s="865">
        <v>3.3756752641145749</v>
      </c>
      <c r="I86" s="846">
        <v>102.73390197753906</v>
      </c>
      <c r="J86" s="864">
        <v>2.9274799582252653</v>
      </c>
      <c r="K86" s="846">
        <v>103.64710998535156</v>
      </c>
      <c r="L86" s="864">
        <v>3.5803413159348763</v>
      </c>
      <c r="M86" s="846">
        <v>102.07232666015625</v>
      </c>
      <c r="N86" s="864">
        <v>1.8624731169451181</v>
      </c>
      <c r="O86" s="846">
        <v>105.16650390625</v>
      </c>
      <c r="P86" s="865">
        <v>5.2784554376136272</v>
      </c>
      <c r="Q86" s="846">
        <v>101.78846740722656</v>
      </c>
      <c r="R86" s="865">
        <v>1.9135267000918832</v>
      </c>
      <c r="S86" s="846">
        <v>102.14689636230469</v>
      </c>
      <c r="T86" s="864">
        <v>2.0941559196676618</v>
      </c>
      <c r="U86" s="846">
        <v>103.3380126953125</v>
      </c>
      <c r="V86" s="865">
        <v>3.5643146924672742</v>
      </c>
      <c r="W86" s="846">
        <v>102.79278210445109</v>
      </c>
      <c r="X86" s="864">
        <v>2.8477343590010085</v>
      </c>
    </row>
    <row r="87" spans="1:24">
      <c r="A87" s="823" t="s">
        <v>936</v>
      </c>
      <c r="B87" s="828" t="s">
        <v>937</v>
      </c>
      <c r="C87" s="825">
        <v>100.00000762939453</v>
      </c>
      <c r="D87" s="834">
        <f>(C87/C83-1)*100</f>
        <v>2.2204460492503131E-14</v>
      </c>
      <c r="E87" s="846">
        <v>102.39495086669922</v>
      </c>
      <c r="F87" s="865">
        <f>(E87/E83-1)*100</f>
        <v>2.2399513189194975</v>
      </c>
      <c r="G87" s="846">
        <v>103.2945556640625</v>
      </c>
      <c r="H87" s="865">
        <f>(G87/G83-1)*100</f>
        <v>3.0814751063132917</v>
      </c>
      <c r="I87" s="846">
        <v>102.9300537109375</v>
      </c>
      <c r="J87" s="865">
        <f>(I87/I83-1)*100</f>
        <v>2.6286556364886859</v>
      </c>
      <c r="K87" s="846">
        <v>104.42710876464844</v>
      </c>
      <c r="L87" s="865">
        <f>(K87/K83-1)*100</f>
        <v>4.1754367671789083</v>
      </c>
      <c r="M87" s="846">
        <v>102.20950317382812</v>
      </c>
      <c r="N87" s="865">
        <f>(M87/M83-1)*100</f>
        <v>1.7782393163003452</v>
      </c>
      <c r="O87" s="846">
        <v>105.47592926025391</v>
      </c>
      <c r="P87" s="865">
        <f>(O87/O83-1)*100</f>
        <v>5.1777096252051402</v>
      </c>
      <c r="Q87" s="846">
        <v>101.86496734619141</v>
      </c>
      <c r="R87" s="865">
        <f>(Q87/Q83-1)*100</f>
        <v>1.4819170863396236</v>
      </c>
      <c r="S87" s="846">
        <v>102.14174652099609</v>
      </c>
      <c r="T87" s="865">
        <f>(S87/S83-1)*100</f>
        <v>2.0101789798237624</v>
      </c>
      <c r="U87" s="846">
        <v>103.49616241455078</v>
      </c>
      <c r="V87" s="865">
        <f>(U87/U83-1)*100</f>
        <v>3.0759771320995277</v>
      </c>
      <c r="W87" s="846">
        <v>102.94274139404297</v>
      </c>
      <c r="X87" s="865">
        <f>(W87/W83-1)*100</f>
        <v>2.6013520956519542</v>
      </c>
    </row>
    <row r="88" spans="1:24">
      <c r="A88" s="835" t="s">
        <v>938</v>
      </c>
      <c r="B88" s="828" t="s">
        <v>939</v>
      </c>
      <c r="C88" s="825">
        <v>100.00000762939453</v>
      </c>
      <c r="D88" s="834">
        <f>(C88/C84-1)*100</f>
        <v>2.2204460492503131E-14</v>
      </c>
      <c r="E88" s="846">
        <v>102.71867370605469</v>
      </c>
      <c r="F88" s="865">
        <f>(E88/E84-1)*100</f>
        <v>2.3261367430437385</v>
      </c>
      <c r="G88" s="846">
        <v>104.0933837890625</v>
      </c>
      <c r="H88" s="865">
        <f>(G88/G84-1)*100</f>
        <v>3.1089354319185913</v>
      </c>
      <c r="I88" s="846">
        <v>103.11988830566406</v>
      </c>
      <c r="J88" s="865">
        <f>(I88/I84-1)*100</f>
        <v>2.808682458098799</v>
      </c>
      <c r="K88" s="846">
        <v>104.69439697265625</v>
      </c>
      <c r="L88" s="865">
        <f>(K88/K84-1)*100</f>
        <v>3.980388573215965</v>
      </c>
      <c r="M88" s="846">
        <v>102.52684783935547</v>
      </c>
      <c r="N88" s="865">
        <f>(M88/M84-1)*100</f>
        <v>2.0419632266505783</v>
      </c>
      <c r="O88" s="846">
        <v>105.96731567382812</v>
      </c>
      <c r="P88" s="865">
        <f>(O88/O84-1)*100</f>
        <v>5.2458940618903771</v>
      </c>
      <c r="Q88" s="846">
        <v>101.63652038574219</v>
      </c>
      <c r="R88" s="865">
        <f>(Q88/Q84-1)*100</f>
        <v>1.1747915264330722</v>
      </c>
      <c r="S88" s="846">
        <v>103.34809875488281</v>
      </c>
      <c r="T88" s="865">
        <f>(S88/S84-1)*100</f>
        <v>3.1010124966016184</v>
      </c>
      <c r="U88" s="846">
        <v>103.70512390136719</v>
      </c>
      <c r="V88" s="865">
        <f>(U88/U84-1)*100</f>
        <v>2.8841278394234671</v>
      </c>
      <c r="W88" s="846">
        <v>103.21909332275391</v>
      </c>
      <c r="X88" s="865">
        <f>(W88/W84-1)*100</f>
        <v>2.6294636587786746</v>
      </c>
    </row>
    <row r="89" spans="1:24" ht="17.25">
      <c r="A89" s="823" t="s">
        <v>940</v>
      </c>
      <c r="B89" s="824" t="s">
        <v>941</v>
      </c>
      <c r="C89" s="831">
        <v>100.00000762939453</v>
      </c>
      <c r="D89" s="832">
        <f>(C89/C85-1)*100</f>
        <v>7.6293945383554274E-6</v>
      </c>
      <c r="E89" s="874">
        <v>104.82828521728516</v>
      </c>
      <c r="F89" s="875">
        <v>2.9371434813132709</v>
      </c>
      <c r="G89" s="862">
        <v>106.53699493408203</v>
      </c>
      <c r="H89" s="875">
        <f>G89/G85*100-100</f>
        <v>4.017061935738468</v>
      </c>
      <c r="I89" s="862">
        <v>106.09635162353516</v>
      </c>
      <c r="J89" s="875">
        <v>3.5832070534772953</v>
      </c>
      <c r="K89" s="862">
        <v>108.46392822265625</v>
      </c>
      <c r="L89" s="875">
        <f>K89/K85*100-100</f>
        <v>5.5598955403890074</v>
      </c>
      <c r="M89" s="862">
        <v>107.47976684570312</v>
      </c>
      <c r="N89" s="875">
        <v>5.5368618196801123</v>
      </c>
      <c r="O89" s="862">
        <v>108.3304443359375</v>
      </c>
      <c r="P89" s="875">
        <v>3.5407901442671204</v>
      </c>
      <c r="Q89" s="862">
        <v>105.29244995117187</v>
      </c>
      <c r="R89" s="875">
        <v>3.5561199249431752</v>
      </c>
      <c r="S89" s="862">
        <v>106.2786865234375</v>
      </c>
      <c r="T89" s="875">
        <v>4.2864924415994921</v>
      </c>
      <c r="U89" s="862">
        <v>108.42626190185547</v>
      </c>
      <c r="V89" s="875">
        <v>5.4250049219834153</v>
      </c>
      <c r="W89" s="850">
        <v>106.880744934082</v>
      </c>
      <c r="X89" s="621">
        <v>4.3473053211426276</v>
      </c>
    </row>
    <row r="90" spans="1:24" ht="17.25">
      <c r="A90" s="823" t="s">
        <v>942</v>
      </c>
      <c r="B90" s="828" t="s">
        <v>943</v>
      </c>
      <c r="C90" s="825">
        <v>100.00000762939453</v>
      </c>
      <c r="D90" s="834">
        <v>0</v>
      </c>
      <c r="E90" s="876">
        <v>106.19319152832031</v>
      </c>
      <c r="F90" s="877">
        <v>4.0281656497996465</v>
      </c>
      <c r="G90" s="864">
        <v>107.65383148193359</v>
      </c>
      <c r="H90" s="877">
        <f t="shared" ref="H90:H91" si="0">G90/G86*100-100</f>
        <v>4.2394086994499389</v>
      </c>
      <c r="I90" s="864">
        <v>107.13361358642578</v>
      </c>
      <c r="J90" s="877">
        <v>4.2826287371510858</v>
      </c>
      <c r="K90" s="864">
        <v>110.57435607910156</v>
      </c>
      <c r="L90" s="877">
        <f t="shared" ref="L90:L91" si="1">K90/K86*100-100</f>
        <v>6.6834917970496548</v>
      </c>
      <c r="M90" s="864">
        <v>109.10444641113281</v>
      </c>
      <c r="N90" s="877">
        <v>6.8893499159567284</v>
      </c>
      <c r="O90" s="864">
        <v>109.58915710449219</v>
      </c>
      <c r="P90" s="877">
        <v>4.2053819742688461</v>
      </c>
      <c r="Q90" s="864">
        <v>109.14623260498047</v>
      </c>
      <c r="R90" s="877">
        <v>7.2284860801740791</v>
      </c>
      <c r="S90" s="864">
        <v>106.6514892578125</v>
      </c>
      <c r="T90" s="877">
        <v>4.409916557357235</v>
      </c>
      <c r="U90" s="864">
        <v>109.683837890625</v>
      </c>
      <c r="V90" s="877">
        <v>6.1408430739062965</v>
      </c>
      <c r="W90" s="747">
        <v>108.802894592285</v>
      </c>
      <c r="X90" s="625">
        <v>5.8468232892988823</v>
      </c>
    </row>
    <row r="91" spans="1:24" ht="18" thickBot="1">
      <c r="A91" s="840" t="s">
        <v>944</v>
      </c>
      <c r="B91" s="829" t="s">
        <v>945</v>
      </c>
      <c r="C91" s="841">
        <v>100.00000762939453</v>
      </c>
      <c r="D91" s="842">
        <v>0</v>
      </c>
      <c r="E91" s="878">
        <v>106.59651184082031</v>
      </c>
      <c r="F91" s="879">
        <v>4.1032892135382895</v>
      </c>
      <c r="G91" s="872">
        <v>109.0904541015625</v>
      </c>
      <c r="H91" s="879">
        <f t="shared" si="0"/>
        <v>5.6110396140814913</v>
      </c>
      <c r="I91" s="872">
        <v>108.02365875244141</v>
      </c>
      <c r="J91" s="879">
        <v>4.9486081643447761</v>
      </c>
      <c r="K91" s="872">
        <v>110.65190124511719</v>
      </c>
      <c r="L91" s="879">
        <f t="shared" si="1"/>
        <v>5.9608970832447454</v>
      </c>
      <c r="M91" s="872">
        <v>110.37567138671875</v>
      </c>
      <c r="N91" s="879">
        <v>7.9896369313158431</v>
      </c>
      <c r="O91" s="872">
        <v>109.02541351318359</v>
      </c>
      <c r="P91" s="879">
        <v>3.3652078515199406</v>
      </c>
      <c r="Q91" s="872">
        <v>110.19526672363281</v>
      </c>
      <c r="R91" s="879">
        <v>8.1777863326953195</v>
      </c>
      <c r="S91" s="872">
        <v>105.6607666015625</v>
      </c>
      <c r="T91" s="879">
        <v>3.4452319452390014</v>
      </c>
      <c r="U91" s="872">
        <v>109.9322509765625</v>
      </c>
      <c r="V91" s="879">
        <v>6.2186736318126918</v>
      </c>
      <c r="W91" s="880">
        <v>109.42839813232422</v>
      </c>
      <c r="X91" s="881">
        <v>6.3002520520729632</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workbookViewId="0">
      <selection activeCell="B2" sqref="B2:K2"/>
    </sheetView>
  </sheetViews>
  <sheetFormatPr defaultColWidth="9.42578125" defaultRowHeight="15.75"/>
  <cols>
    <col min="1" max="1" width="4.42578125" style="1685" customWidth="1"/>
    <col min="2" max="2" width="13.42578125" style="1686" bestFit="1" customWidth="1"/>
    <col min="3" max="3" width="12" style="1686" customWidth="1"/>
    <col min="4" max="4" width="18.42578125" style="1685" customWidth="1"/>
    <col min="5" max="7" width="14.140625" style="1685" customWidth="1"/>
    <col min="8" max="8" width="16.42578125" style="1685" customWidth="1"/>
    <col min="9" max="9" width="11" style="1685" customWidth="1"/>
    <col min="10" max="10" width="12.42578125" style="1685" customWidth="1"/>
    <col min="11" max="11" width="13.42578125" style="1685" customWidth="1"/>
    <col min="12" max="217" width="9.42578125" style="1685"/>
    <col min="218" max="218" width="4.42578125" style="1685" customWidth="1"/>
    <col min="219" max="219" width="13.42578125" style="1685" bestFit="1" customWidth="1"/>
    <col min="220" max="220" width="14.42578125" style="1685" bestFit="1" customWidth="1"/>
    <col min="221" max="221" width="19.140625" style="1685" bestFit="1" customWidth="1"/>
    <col min="222" max="224" width="14.140625" style="1685" customWidth="1"/>
    <col min="225" max="225" width="19.140625" style="1685" bestFit="1" customWidth="1"/>
    <col min="226" max="228" width="14.140625" style="1685" customWidth="1"/>
    <col min="229" max="473" width="9.42578125" style="1685"/>
    <col min="474" max="474" width="4.42578125" style="1685" customWidth="1"/>
    <col min="475" max="475" width="13.42578125" style="1685" bestFit="1" customWidth="1"/>
    <col min="476" max="476" width="14.42578125" style="1685" bestFit="1" customWidth="1"/>
    <col min="477" max="477" width="19.140625" style="1685" bestFit="1" customWidth="1"/>
    <col min="478" max="480" width="14.140625" style="1685" customWidth="1"/>
    <col min="481" max="481" width="19.140625" style="1685" bestFit="1" customWidth="1"/>
    <col min="482" max="484" width="14.140625" style="1685" customWidth="1"/>
    <col min="485" max="729" width="9.42578125" style="1685"/>
    <col min="730" max="730" width="4.42578125" style="1685" customWidth="1"/>
    <col min="731" max="731" width="13.42578125" style="1685" bestFit="1" customWidth="1"/>
    <col min="732" max="732" width="14.42578125" style="1685" bestFit="1" customWidth="1"/>
    <col min="733" max="733" width="19.140625" style="1685" bestFit="1" customWidth="1"/>
    <col min="734" max="736" width="14.140625" style="1685" customWidth="1"/>
    <col min="737" max="737" width="19.140625" style="1685" bestFit="1" customWidth="1"/>
    <col min="738" max="740" width="14.140625" style="1685" customWidth="1"/>
    <col min="741" max="985" width="9.42578125" style="1685"/>
    <col min="986" max="986" width="4.42578125" style="1685" customWidth="1"/>
    <col min="987" max="987" width="13.42578125" style="1685" bestFit="1" customWidth="1"/>
    <col min="988" max="988" width="14.42578125" style="1685" bestFit="1" customWidth="1"/>
    <col min="989" max="989" width="19.140625" style="1685" bestFit="1" customWidth="1"/>
    <col min="990" max="992" width="14.140625" style="1685" customWidth="1"/>
    <col min="993" max="993" width="19.140625" style="1685" bestFit="1" customWidth="1"/>
    <col min="994" max="996" width="14.140625" style="1685" customWidth="1"/>
    <col min="997" max="1241" width="9.42578125" style="1685"/>
    <col min="1242" max="1242" width="4.42578125" style="1685" customWidth="1"/>
    <col min="1243" max="1243" width="13.42578125" style="1685" bestFit="1" customWidth="1"/>
    <col min="1244" max="1244" width="14.42578125" style="1685" bestFit="1" customWidth="1"/>
    <col min="1245" max="1245" width="19.140625" style="1685" bestFit="1" customWidth="1"/>
    <col min="1246" max="1248" width="14.140625" style="1685" customWidth="1"/>
    <col min="1249" max="1249" width="19.140625" style="1685" bestFit="1" customWidth="1"/>
    <col min="1250" max="1252" width="14.140625" style="1685" customWidth="1"/>
    <col min="1253" max="1497" width="9.42578125" style="1685"/>
    <col min="1498" max="1498" width="4.42578125" style="1685" customWidth="1"/>
    <col min="1499" max="1499" width="13.42578125" style="1685" bestFit="1" customWidth="1"/>
    <col min="1500" max="1500" width="14.42578125" style="1685" bestFit="1" customWidth="1"/>
    <col min="1501" max="1501" width="19.140625" style="1685" bestFit="1" customWidth="1"/>
    <col min="1502" max="1504" width="14.140625" style="1685" customWidth="1"/>
    <col min="1505" max="1505" width="19.140625" style="1685" bestFit="1" customWidth="1"/>
    <col min="1506" max="1508" width="14.140625" style="1685" customWidth="1"/>
    <col min="1509" max="1753" width="9.42578125" style="1685"/>
    <col min="1754" max="1754" width="4.42578125" style="1685" customWidth="1"/>
    <col min="1755" max="1755" width="13.42578125" style="1685" bestFit="1" customWidth="1"/>
    <col min="1756" max="1756" width="14.42578125" style="1685" bestFit="1" customWidth="1"/>
    <col min="1757" max="1757" width="19.140625" style="1685" bestFit="1" customWidth="1"/>
    <col min="1758" max="1760" width="14.140625" style="1685" customWidth="1"/>
    <col min="1761" max="1761" width="19.140625" style="1685" bestFit="1" customWidth="1"/>
    <col min="1762" max="1764" width="14.140625" style="1685" customWidth="1"/>
    <col min="1765" max="2009" width="9.42578125" style="1685"/>
    <col min="2010" max="2010" width="4.42578125" style="1685" customWidth="1"/>
    <col min="2011" max="2011" width="13.42578125" style="1685" bestFit="1" customWidth="1"/>
    <col min="2012" max="2012" width="14.42578125" style="1685" bestFit="1" customWidth="1"/>
    <col min="2013" max="2013" width="19.140625" style="1685" bestFit="1" customWidth="1"/>
    <col min="2014" max="2016" width="14.140625" style="1685" customWidth="1"/>
    <col min="2017" max="2017" width="19.140625" style="1685" bestFit="1" customWidth="1"/>
    <col min="2018" max="2020" width="14.140625" style="1685" customWidth="1"/>
    <col min="2021" max="2265" width="9.42578125" style="1685"/>
    <col min="2266" max="2266" width="4.42578125" style="1685" customWidth="1"/>
    <col min="2267" max="2267" width="13.42578125" style="1685" bestFit="1" customWidth="1"/>
    <col min="2268" max="2268" width="14.42578125" style="1685" bestFit="1" customWidth="1"/>
    <col min="2269" max="2269" width="19.140625" style="1685" bestFit="1" customWidth="1"/>
    <col min="2270" max="2272" width="14.140625" style="1685" customWidth="1"/>
    <col min="2273" max="2273" width="19.140625" style="1685" bestFit="1" customWidth="1"/>
    <col min="2274" max="2276" width="14.140625" style="1685" customWidth="1"/>
    <col min="2277" max="2521" width="9.42578125" style="1685"/>
    <col min="2522" max="2522" width="4.42578125" style="1685" customWidth="1"/>
    <col min="2523" max="2523" width="13.42578125" style="1685" bestFit="1" customWidth="1"/>
    <col min="2524" max="2524" width="14.42578125" style="1685" bestFit="1" customWidth="1"/>
    <col min="2525" max="2525" width="19.140625" style="1685" bestFit="1" customWidth="1"/>
    <col min="2526" max="2528" width="14.140625" style="1685" customWidth="1"/>
    <col min="2529" max="2529" width="19.140625" style="1685" bestFit="1" customWidth="1"/>
    <col min="2530" max="2532" width="14.140625" style="1685" customWidth="1"/>
    <col min="2533" max="2777" width="9.42578125" style="1685"/>
    <col min="2778" max="2778" width="4.42578125" style="1685" customWidth="1"/>
    <col min="2779" max="2779" width="13.42578125" style="1685" bestFit="1" customWidth="1"/>
    <col min="2780" max="2780" width="14.42578125" style="1685" bestFit="1" customWidth="1"/>
    <col min="2781" max="2781" width="19.140625" style="1685" bestFit="1" customWidth="1"/>
    <col min="2782" max="2784" width="14.140625" style="1685" customWidth="1"/>
    <col min="2785" max="2785" width="19.140625" style="1685" bestFit="1" customWidth="1"/>
    <col min="2786" max="2788" width="14.140625" style="1685" customWidth="1"/>
    <col min="2789" max="3033" width="9.42578125" style="1685"/>
    <col min="3034" max="3034" width="4.42578125" style="1685" customWidth="1"/>
    <col min="3035" max="3035" width="13.42578125" style="1685" bestFit="1" customWidth="1"/>
    <col min="3036" max="3036" width="14.42578125" style="1685" bestFit="1" customWidth="1"/>
    <col min="3037" max="3037" width="19.140625" style="1685" bestFit="1" customWidth="1"/>
    <col min="3038" max="3040" width="14.140625" style="1685" customWidth="1"/>
    <col min="3041" max="3041" width="19.140625" style="1685" bestFit="1" customWidth="1"/>
    <col min="3042" max="3044" width="14.140625" style="1685" customWidth="1"/>
    <col min="3045" max="3289" width="9.42578125" style="1685"/>
    <col min="3290" max="3290" width="4.42578125" style="1685" customWidth="1"/>
    <col min="3291" max="3291" width="13.42578125" style="1685" bestFit="1" customWidth="1"/>
    <col min="3292" max="3292" width="14.42578125" style="1685" bestFit="1" customWidth="1"/>
    <col min="3293" max="3293" width="19.140625" style="1685" bestFit="1" customWidth="1"/>
    <col min="3294" max="3296" width="14.140625" style="1685" customWidth="1"/>
    <col min="3297" max="3297" width="19.140625" style="1685" bestFit="1" customWidth="1"/>
    <col min="3298" max="3300" width="14.140625" style="1685" customWidth="1"/>
    <col min="3301" max="3545" width="9.42578125" style="1685"/>
    <col min="3546" max="3546" width="4.42578125" style="1685" customWidth="1"/>
    <col min="3547" max="3547" width="13.42578125" style="1685" bestFit="1" customWidth="1"/>
    <col min="3548" max="3548" width="14.42578125" style="1685" bestFit="1" customWidth="1"/>
    <col min="3549" max="3549" width="19.140625" style="1685" bestFit="1" customWidth="1"/>
    <col min="3550" max="3552" width="14.140625" style="1685" customWidth="1"/>
    <col min="3553" max="3553" width="19.140625" style="1685" bestFit="1" customWidth="1"/>
    <col min="3554" max="3556" width="14.140625" style="1685" customWidth="1"/>
    <col min="3557" max="3801" width="9.42578125" style="1685"/>
    <col min="3802" max="3802" width="4.42578125" style="1685" customWidth="1"/>
    <col min="3803" max="3803" width="13.42578125" style="1685" bestFit="1" customWidth="1"/>
    <col min="3804" max="3804" width="14.42578125" style="1685" bestFit="1" customWidth="1"/>
    <col min="3805" max="3805" width="19.140625" style="1685" bestFit="1" customWidth="1"/>
    <col min="3806" max="3808" width="14.140625" style="1685" customWidth="1"/>
    <col min="3809" max="3809" width="19.140625" style="1685" bestFit="1" customWidth="1"/>
    <col min="3810" max="3812" width="14.140625" style="1685" customWidth="1"/>
    <col min="3813" max="4057" width="9.42578125" style="1685"/>
    <col min="4058" max="4058" width="4.42578125" style="1685" customWidth="1"/>
    <col min="4059" max="4059" width="13.42578125" style="1685" bestFit="1" customWidth="1"/>
    <col min="4060" max="4060" width="14.42578125" style="1685" bestFit="1" customWidth="1"/>
    <col min="4061" max="4061" width="19.140625" style="1685" bestFit="1" customWidth="1"/>
    <col min="4062" max="4064" width="14.140625" style="1685" customWidth="1"/>
    <col min="4065" max="4065" width="19.140625" style="1685" bestFit="1" customWidth="1"/>
    <col min="4066" max="4068" width="14.140625" style="1685" customWidth="1"/>
    <col min="4069" max="4313" width="9.42578125" style="1685"/>
    <col min="4314" max="4314" width="4.42578125" style="1685" customWidth="1"/>
    <col min="4315" max="4315" width="13.42578125" style="1685" bestFit="1" customWidth="1"/>
    <col min="4316" max="4316" width="14.42578125" style="1685" bestFit="1" customWidth="1"/>
    <col min="4317" max="4317" width="19.140625" style="1685" bestFit="1" customWidth="1"/>
    <col min="4318" max="4320" width="14.140625" style="1685" customWidth="1"/>
    <col min="4321" max="4321" width="19.140625" style="1685" bestFit="1" customWidth="1"/>
    <col min="4322" max="4324" width="14.140625" style="1685" customWidth="1"/>
    <col min="4325" max="4569" width="9.42578125" style="1685"/>
    <col min="4570" max="4570" width="4.42578125" style="1685" customWidth="1"/>
    <col min="4571" max="4571" width="13.42578125" style="1685" bestFit="1" customWidth="1"/>
    <col min="4572" max="4572" width="14.42578125" style="1685" bestFit="1" customWidth="1"/>
    <col min="4573" max="4573" width="19.140625" style="1685" bestFit="1" customWidth="1"/>
    <col min="4574" max="4576" width="14.140625" style="1685" customWidth="1"/>
    <col min="4577" max="4577" width="19.140625" style="1685" bestFit="1" customWidth="1"/>
    <col min="4578" max="4580" width="14.140625" style="1685" customWidth="1"/>
    <col min="4581" max="4825" width="9.42578125" style="1685"/>
    <col min="4826" max="4826" width="4.42578125" style="1685" customWidth="1"/>
    <col min="4827" max="4827" width="13.42578125" style="1685" bestFit="1" customWidth="1"/>
    <col min="4828" max="4828" width="14.42578125" style="1685" bestFit="1" customWidth="1"/>
    <col min="4829" max="4829" width="19.140625" style="1685" bestFit="1" customWidth="1"/>
    <col min="4830" max="4832" width="14.140625" style="1685" customWidth="1"/>
    <col min="4833" max="4833" width="19.140625" style="1685" bestFit="1" customWidth="1"/>
    <col min="4834" max="4836" width="14.140625" style="1685" customWidth="1"/>
    <col min="4837" max="5081" width="9.42578125" style="1685"/>
    <col min="5082" max="5082" width="4.42578125" style="1685" customWidth="1"/>
    <col min="5083" max="5083" width="13.42578125" style="1685" bestFit="1" customWidth="1"/>
    <col min="5084" max="5084" width="14.42578125" style="1685" bestFit="1" customWidth="1"/>
    <col min="5085" max="5085" width="19.140625" style="1685" bestFit="1" customWidth="1"/>
    <col min="5086" max="5088" width="14.140625" style="1685" customWidth="1"/>
    <col min="5089" max="5089" width="19.140625" style="1685" bestFit="1" customWidth="1"/>
    <col min="5090" max="5092" width="14.140625" style="1685" customWidth="1"/>
    <col min="5093" max="5337" width="9.42578125" style="1685"/>
    <col min="5338" max="5338" width="4.42578125" style="1685" customWidth="1"/>
    <col min="5339" max="5339" width="13.42578125" style="1685" bestFit="1" customWidth="1"/>
    <col min="5340" max="5340" width="14.42578125" style="1685" bestFit="1" customWidth="1"/>
    <col min="5341" max="5341" width="19.140625" style="1685" bestFit="1" customWidth="1"/>
    <col min="5342" max="5344" width="14.140625" style="1685" customWidth="1"/>
    <col min="5345" max="5345" width="19.140625" style="1685" bestFit="1" customWidth="1"/>
    <col min="5346" max="5348" width="14.140625" style="1685" customWidth="1"/>
    <col min="5349" max="5593" width="9.42578125" style="1685"/>
    <col min="5594" max="5594" width="4.42578125" style="1685" customWidth="1"/>
    <col min="5595" max="5595" width="13.42578125" style="1685" bestFit="1" customWidth="1"/>
    <col min="5596" max="5596" width="14.42578125" style="1685" bestFit="1" customWidth="1"/>
    <col min="5597" max="5597" width="19.140625" style="1685" bestFit="1" customWidth="1"/>
    <col min="5598" max="5600" width="14.140625" style="1685" customWidth="1"/>
    <col min="5601" max="5601" width="19.140625" style="1685" bestFit="1" customWidth="1"/>
    <col min="5602" max="5604" width="14.140625" style="1685" customWidth="1"/>
    <col min="5605" max="5849" width="9.42578125" style="1685"/>
    <col min="5850" max="5850" width="4.42578125" style="1685" customWidth="1"/>
    <col min="5851" max="5851" width="13.42578125" style="1685" bestFit="1" customWidth="1"/>
    <col min="5852" max="5852" width="14.42578125" style="1685" bestFit="1" customWidth="1"/>
    <col min="5853" max="5853" width="19.140625" style="1685" bestFit="1" customWidth="1"/>
    <col min="5854" max="5856" width="14.140625" style="1685" customWidth="1"/>
    <col min="5857" max="5857" width="19.140625" style="1685" bestFit="1" customWidth="1"/>
    <col min="5858" max="5860" width="14.140625" style="1685" customWidth="1"/>
    <col min="5861" max="6105" width="9.42578125" style="1685"/>
    <col min="6106" max="6106" width="4.42578125" style="1685" customWidth="1"/>
    <col min="6107" max="6107" width="13.42578125" style="1685" bestFit="1" customWidth="1"/>
    <col min="6108" max="6108" width="14.42578125" style="1685" bestFit="1" customWidth="1"/>
    <col min="6109" max="6109" width="19.140625" style="1685" bestFit="1" customWidth="1"/>
    <col min="6110" max="6112" width="14.140625" style="1685" customWidth="1"/>
    <col min="6113" max="6113" width="19.140625" style="1685" bestFit="1" customWidth="1"/>
    <col min="6114" max="6116" width="14.140625" style="1685" customWidth="1"/>
    <col min="6117" max="6361" width="9.42578125" style="1685"/>
    <col min="6362" max="6362" width="4.42578125" style="1685" customWidth="1"/>
    <col min="6363" max="6363" width="13.42578125" style="1685" bestFit="1" customWidth="1"/>
    <col min="6364" max="6364" width="14.42578125" style="1685" bestFit="1" customWidth="1"/>
    <col min="6365" max="6365" width="19.140625" style="1685" bestFit="1" customWidth="1"/>
    <col min="6366" max="6368" width="14.140625" style="1685" customWidth="1"/>
    <col min="6369" max="6369" width="19.140625" style="1685" bestFit="1" customWidth="1"/>
    <col min="6370" max="6372" width="14.140625" style="1685" customWidth="1"/>
    <col min="6373" max="6617" width="9.42578125" style="1685"/>
    <col min="6618" max="6618" width="4.42578125" style="1685" customWidth="1"/>
    <col min="6619" max="6619" width="13.42578125" style="1685" bestFit="1" customWidth="1"/>
    <col min="6620" max="6620" width="14.42578125" style="1685" bestFit="1" customWidth="1"/>
    <col min="6621" max="6621" width="19.140625" style="1685" bestFit="1" customWidth="1"/>
    <col min="6622" max="6624" width="14.140625" style="1685" customWidth="1"/>
    <col min="6625" max="6625" width="19.140625" style="1685" bestFit="1" customWidth="1"/>
    <col min="6626" max="6628" width="14.140625" style="1685" customWidth="1"/>
    <col min="6629" max="6873" width="9.42578125" style="1685"/>
    <col min="6874" max="6874" width="4.42578125" style="1685" customWidth="1"/>
    <col min="6875" max="6875" width="13.42578125" style="1685" bestFit="1" customWidth="1"/>
    <col min="6876" max="6876" width="14.42578125" style="1685" bestFit="1" customWidth="1"/>
    <col min="6877" max="6877" width="19.140625" style="1685" bestFit="1" customWidth="1"/>
    <col min="6878" max="6880" width="14.140625" style="1685" customWidth="1"/>
    <col min="6881" max="6881" width="19.140625" style="1685" bestFit="1" customWidth="1"/>
    <col min="6882" max="6884" width="14.140625" style="1685" customWidth="1"/>
    <col min="6885" max="7129" width="9.42578125" style="1685"/>
    <col min="7130" max="7130" width="4.42578125" style="1685" customWidth="1"/>
    <col min="7131" max="7131" width="13.42578125" style="1685" bestFit="1" customWidth="1"/>
    <col min="7132" max="7132" width="14.42578125" style="1685" bestFit="1" customWidth="1"/>
    <col min="7133" max="7133" width="19.140625" style="1685" bestFit="1" customWidth="1"/>
    <col min="7134" max="7136" width="14.140625" style="1685" customWidth="1"/>
    <col min="7137" max="7137" width="19.140625" style="1685" bestFit="1" customWidth="1"/>
    <col min="7138" max="7140" width="14.140625" style="1685" customWidth="1"/>
    <col min="7141" max="7385" width="9.42578125" style="1685"/>
    <col min="7386" max="7386" width="4.42578125" style="1685" customWidth="1"/>
    <col min="7387" max="7387" width="13.42578125" style="1685" bestFit="1" customWidth="1"/>
    <col min="7388" max="7388" width="14.42578125" style="1685" bestFit="1" customWidth="1"/>
    <col min="7389" max="7389" width="19.140625" style="1685" bestFit="1" customWidth="1"/>
    <col min="7390" max="7392" width="14.140625" style="1685" customWidth="1"/>
    <col min="7393" max="7393" width="19.140625" style="1685" bestFit="1" customWidth="1"/>
    <col min="7394" max="7396" width="14.140625" style="1685" customWidth="1"/>
    <col min="7397" max="7641" width="9.42578125" style="1685"/>
    <col min="7642" max="7642" width="4.42578125" style="1685" customWidth="1"/>
    <col min="7643" max="7643" width="13.42578125" style="1685" bestFit="1" customWidth="1"/>
    <col min="7644" max="7644" width="14.42578125" style="1685" bestFit="1" customWidth="1"/>
    <col min="7645" max="7645" width="19.140625" style="1685" bestFit="1" customWidth="1"/>
    <col min="7646" max="7648" width="14.140625" style="1685" customWidth="1"/>
    <col min="7649" max="7649" width="19.140625" style="1685" bestFit="1" customWidth="1"/>
    <col min="7650" max="7652" width="14.140625" style="1685" customWidth="1"/>
    <col min="7653" max="7897" width="9.42578125" style="1685"/>
    <col min="7898" max="7898" width="4.42578125" style="1685" customWidth="1"/>
    <col min="7899" max="7899" width="13.42578125" style="1685" bestFit="1" customWidth="1"/>
    <col min="7900" max="7900" width="14.42578125" style="1685" bestFit="1" customWidth="1"/>
    <col min="7901" max="7901" width="19.140625" style="1685" bestFit="1" customWidth="1"/>
    <col min="7902" max="7904" width="14.140625" style="1685" customWidth="1"/>
    <col min="7905" max="7905" width="19.140625" style="1685" bestFit="1" customWidth="1"/>
    <col min="7906" max="7908" width="14.140625" style="1685" customWidth="1"/>
    <col min="7909" max="8153" width="9.42578125" style="1685"/>
    <col min="8154" max="8154" width="4.42578125" style="1685" customWidth="1"/>
    <col min="8155" max="8155" width="13.42578125" style="1685" bestFit="1" customWidth="1"/>
    <col min="8156" max="8156" width="14.42578125" style="1685" bestFit="1" customWidth="1"/>
    <col min="8157" max="8157" width="19.140625" style="1685" bestFit="1" customWidth="1"/>
    <col min="8158" max="8160" width="14.140625" style="1685" customWidth="1"/>
    <col min="8161" max="8161" width="19.140625" style="1685" bestFit="1" customWidth="1"/>
    <col min="8162" max="8164" width="14.140625" style="1685" customWidth="1"/>
    <col min="8165" max="8409" width="9.42578125" style="1685"/>
    <col min="8410" max="8410" width="4.42578125" style="1685" customWidth="1"/>
    <col min="8411" max="8411" width="13.42578125" style="1685" bestFit="1" customWidth="1"/>
    <col min="8412" max="8412" width="14.42578125" style="1685" bestFit="1" customWidth="1"/>
    <col min="8413" max="8413" width="19.140625" style="1685" bestFit="1" customWidth="1"/>
    <col min="8414" max="8416" width="14.140625" style="1685" customWidth="1"/>
    <col min="8417" max="8417" width="19.140625" style="1685" bestFit="1" customWidth="1"/>
    <col min="8418" max="8420" width="14.140625" style="1685" customWidth="1"/>
    <col min="8421" max="8665" width="9.42578125" style="1685"/>
    <col min="8666" max="8666" width="4.42578125" style="1685" customWidth="1"/>
    <col min="8667" max="8667" width="13.42578125" style="1685" bestFit="1" customWidth="1"/>
    <col min="8668" max="8668" width="14.42578125" style="1685" bestFit="1" customWidth="1"/>
    <col min="8669" max="8669" width="19.140625" style="1685" bestFit="1" customWidth="1"/>
    <col min="8670" max="8672" width="14.140625" style="1685" customWidth="1"/>
    <col min="8673" max="8673" width="19.140625" style="1685" bestFit="1" customWidth="1"/>
    <col min="8674" max="8676" width="14.140625" style="1685" customWidth="1"/>
    <col min="8677" max="8921" width="9.42578125" style="1685"/>
    <col min="8922" max="8922" width="4.42578125" style="1685" customWidth="1"/>
    <col min="8923" max="8923" width="13.42578125" style="1685" bestFit="1" customWidth="1"/>
    <col min="8924" max="8924" width="14.42578125" style="1685" bestFit="1" customWidth="1"/>
    <col min="8925" max="8925" width="19.140625" style="1685" bestFit="1" customWidth="1"/>
    <col min="8926" max="8928" width="14.140625" style="1685" customWidth="1"/>
    <col min="8929" max="8929" width="19.140625" style="1685" bestFit="1" customWidth="1"/>
    <col min="8930" max="8932" width="14.140625" style="1685" customWidth="1"/>
    <col min="8933" max="9177" width="9.42578125" style="1685"/>
    <col min="9178" max="9178" width="4.42578125" style="1685" customWidth="1"/>
    <col min="9179" max="9179" width="13.42578125" style="1685" bestFit="1" customWidth="1"/>
    <col min="9180" max="9180" width="14.42578125" style="1685" bestFit="1" customWidth="1"/>
    <col min="9181" max="9181" width="19.140625" style="1685" bestFit="1" customWidth="1"/>
    <col min="9182" max="9184" width="14.140625" style="1685" customWidth="1"/>
    <col min="9185" max="9185" width="19.140625" style="1685" bestFit="1" customWidth="1"/>
    <col min="9186" max="9188" width="14.140625" style="1685" customWidth="1"/>
    <col min="9189" max="9433" width="9.42578125" style="1685"/>
    <col min="9434" max="9434" width="4.42578125" style="1685" customWidth="1"/>
    <col min="9435" max="9435" width="13.42578125" style="1685" bestFit="1" customWidth="1"/>
    <col min="9436" max="9436" width="14.42578125" style="1685" bestFit="1" customWidth="1"/>
    <col min="9437" max="9437" width="19.140625" style="1685" bestFit="1" customWidth="1"/>
    <col min="9438" max="9440" width="14.140625" style="1685" customWidth="1"/>
    <col min="9441" max="9441" width="19.140625" style="1685" bestFit="1" customWidth="1"/>
    <col min="9442" max="9444" width="14.140625" style="1685" customWidth="1"/>
    <col min="9445" max="9689" width="9.42578125" style="1685"/>
    <col min="9690" max="9690" width="4.42578125" style="1685" customWidth="1"/>
    <col min="9691" max="9691" width="13.42578125" style="1685" bestFit="1" customWidth="1"/>
    <col min="9692" max="9692" width="14.42578125" style="1685" bestFit="1" customWidth="1"/>
    <col min="9693" max="9693" width="19.140625" style="1685" bestFit="1" customWidth="1"/>
    <col min="9694" max="9696" width="14.140625" style="1685" customWidth="1"/>
    <col min="9697" max="9697" width="19.140625" style="1685" bestFit="1" customWidth="1"/>
    <col min="9698" max="9700" width="14.140625" style="1685" customWidth="1"/>
    <col min="9701" max="9945" width="9.42578125" style="1685"/>
    <col min="9946" max="9946" width="4.42578125" style="1685" customWidth="1"/>
    <col min="9947" max="9947" width="13.42578125" style="1685" bestFit="1" customWidth="1"/>
    <col min="9948" max="9948" width="14.42578125" style="1685" bestFit="1" customWidth="1"/>
    <col min="9949" max="9949" width="19.140625" style="1685" bestFit="1" customWidth="1"/>
    <col min="9950" max="9952" width="14.140625" style="1685" customWidth="1"/>
    <col min="9953" max="9953" width="19.140625" style="1685" bestFit="1" customWidth="1"/>
    <col min="9954" max="9956" width="14.140625" style="1685" customWidth="1"/>
    <col min="9957" max="10201" width="9.42578125" style="1685"/>
    <col min="10202" max="10202" width="4.42578125" style="1685" customWidth="1"/>
    <col min="10203" max="10203" width="13.42578125" style="1685" bestFit="1" customWidth="1"/>
    <col min="10204" max="10204" width="14.42578125" style="1685" bestFit="1" customWidth="1"/>
    <col min="10205" max="10205" width="19.140625" style="1685" bestFit="1" customWidth="1"/>
    <col min="10206" max="10208" width="14.140625" style="1685" customWidth="1"/>
    <col min="10209" max="10209" width="19.140625" style="1685" bestFit="1" customWidth="1"/>
    <col min="10210" max="10212" width="14.140625" style="1685" customWidth="1"/>
    <col min="10213" max="10457" width="9.42578125" style="1685"/>
    <col min="10458" max="10458" width="4.42578125" style="1685" customWidth="1"/>
    <col min="10459" max="10459" width="13.42578125" style="1685" bestFit="1" customWidth="1"/>
    <col min="10460" max="10460" width="14.42578125" style="1685" bestFit="1" customWidth="1"/>
    <col min="10461" max="10461" width="19.140625" style="1685" bestFit="1" customWidth="1"/>
    <col min="10462" max="10464" width="14.140625" style="1685" customWidth="1"/>
    <col min="10465" max="10465" width="19.140625" style="1685" bestFit="1" customWidth="1"/>
    <col min="10466" max="10468" width="14.140625" style="1685" customWidth="1"/>
    <col min="10469" max="10713" width="9.42578125" style="1685"/>
    <col min="10714" max="10714" width="4.42578125" style="1685" customWidth="1"/>
    <col min="10715" max="10715" width="13.42578125" style="1685" bestFit="1" customWidth="1"/>
    <col min="10716" max="10716" width="14.42578125" style="1685" bestFit="1" customWidth="1"/>
    <col min="10717" max="10717" width="19.140625" style="1685" bestFit="1" customWidth="1"/>
    <col min="10718" max="10720" width="14.140625" style="1685" customWidth="1"/>
    <col min="10721" max="10721" width="19.140625" style="1685" bestFit="1" customWidth="1"/>
    <col min="10722" max="10724" width="14.140625" style="1685" customWidth="1"/>
    <col min="10725" max="10969" width="9.42578125" style="1685"/>
    <col min="10970" max="10970" width="4.42578125" style="1685" customWidth="1"/>
    <col min="10971" max="10971" width="13.42578125" style="1685" bestFit="1" customWidth="1"/>
    <col min="10972" max="10972" width="14.42578125" style="1685" bestFit="1" customWidth="1"/>
    <col min="10973" max="10973" width="19.140625" style="1685" bestFit="1" customWidth="1"/>
    <col min="10974" max="10976" width="14.140625" style="1685" customWidth="1"/>
    <col min="10977" max="10977" width="19.140625" style="1685" bestFit="1" customWidth="1"/>
    <col min="10978" max="10980" width="14.140625" style="1685" customWidth="1"/>
    <col min="10981" max="11225" width="9.42578125" style="1685"/>
    <col min="11226" max="11226" width="4.42578125" style="1685" customWidth="1"/>
    <col min="11227" max="11227" width="13.42578125" style="1685" bestFit="1" customWidth="1"/>
    <col min="11228" max="11228" width="14.42578125" style="1685" bestFit="1" customWidth="1"/>
    <col min="11229" max="11229" width="19.140625" style="1685" bestFit="1" customWidth="1"/>
    <col min="11230" max="11232" width="14.140625" style="1685" customWidth="1"/>
    <col min="11233" max="11233" width="19.140625" style="1685" bestFit="1" customWidth="1"/>
    <col min="11234" max="11236" width="14.140625" style="1685" customWidth="1"/>
    <col min="11237" max="11481" width="9.42578125" style="1685"/>
    <col min="11482" max="11482" width="4.42578125" style="1685" customWidth="1"/>
    <col min="11483" max="11483" width="13.42578125" style="1685" bestFit="1" customWidth="1"/>
    <col min="11484" max="11484" width="14.42578125" style="1685" bestFit="1" customWidth="1"/>
    <col min="11485" max="11485" width="19.140625" style="1685" bestFit="1" customWidth="1"/>
    <col min="11486" max="11488" width="14.140625" style="1685" customWidth="1"/>
    <col min="11489" max="11489" width="19.140625" style="1685" bestFit="1" customWidth="1"/>
    <col min="11490" max="11492" width="14.140625" style="1685" customWidth="1"/>
    <col min="11493" max="11737" width="9.42578125" style="1685"/>
    <col min="11738" max="11738" width="4.42578125" style="1685" customWidth="1"/>
    <col min="11739" max="11739" width="13.42578125" style="1685" bestFit="1" customWidth="1"/>
    <col min="11740" max="11740" width="14.42578125" style="1685" bestFit="1" customWidth="1"/>
    <col min="11741" max="11741" width="19.140625" style="1685" bestFit="1" customWidth="1"/>
    <col min="11742" max="11744" width="14.140625" style="1685" customWidth="1"/>
    <col min="11745" max="11745" width="19.140625" style="1685" bestFit="1" customWidth="1"/>
    <col min="11746" max="11748" width="14.140625" style="1685" customWidth="1"/>
    <col min="11749" max="11993" width="9.42578125" style="1685"/>
    <col min="11994" max="11994" width="4.42578125" style="1685" customWidth="1"/>
    <col min="11995" max="11995" width="13.42578125" style="1685" bestFit="1" customWidth="1"/>
    <col min="11996" max="11996" width="14.42578125" style="1685" bestFit="1" customWidth="1"/>
    <col min="11997" max="11997" width="19.140625" style="1685" bestFit="1" customWidth="1"/>
    <col min="11998" max="12000" width="14.140625" style="1685" customWidth="1"/>
    <col min="12001" max="12001" width="19.140625" style="1685" bestFit="1" customWidth="1"/>
    <col min="12002" max="12004" width="14.140625" style="1685" customWidth="1"/>
    <col min="12005" max="12249" width="9.42578125" style="1685"/>
    <col min="12250" max="12250" width="4.42578125" style="1685" customWidth="1"/>
    <col min="12251" max="12251" width="13.42578125" style="1685" bestFit="1" customWidth="1"/>
    <col min="12252" max="12252" width="14.42578125" style="1685" bestFit="1" customWidth="1"/>
    <col min="12253" max="12253" width="19.140625" style="1685" bestFit="1" customWidth="1"/>
    <col min="12254" max="12256" width="14.140625" style="1685" customWidth="1"/>
    <col min="12257" max="12257" width="19.140625" style="1685" bestFit="1" customWidth="1"/>
    <col min="12258" max="12260" width="14.140625" style="1685" customWidth="1"/>
    <col min="12261" max="12505" width="9.42578125" style="1685"/>
    <col min="12506" max="12506" width="4.42578125" style="1685" customWidth="1"/>
    <col min="12507" max="12507" width="13.42578125" style="1685" bestFit="1" customWidth="1"/>
    <col min="12508" max="12508" width="14.42578125" style="1685" bestFit="1" customWidth="1"/>
    <col min="12509" max="12509" width="19.140625" style="1685" bestFit="1" customWidth="1"/>
    <col min="12510" max="12512" width="14.140625" style="1685" customWidth="1"/>
    <col min="12513" max="12513" width="19.140625" style="1685" bestFit="1" customWidth="1"/>
    <col min="12514" max="12516" width="14.140625" style="1685" customWidth="1"/>
    <col min="12517" max="12761" width="9.42578125" style="1685"/>
    <col min="12762" max="12762" width="4.42578125" style="1685" customWidth="1"/>
    <col min="12763" max="12763" width="13.42578125" style="1685" bestFit="1" customWidth="1"/>
    <col min="12764" max="12764" width="14.42578125" style="1685" bestFit="1" customWidth="1"/>
    <col min="12765" max="12765" width="19.140625" style="1685" bestFit="1" customWidth="1"/>
    <col min="12766" max="12768" width="14.140625" style="1685" customWidth="1"/>
    <col min="12769" max="12769" width="19.140625" style="1685" bestFit="1" customWidth="1"/>
    <col min="12770" max="12772" width="14.140625" style="1685" customWidth="1"/>
    <col min="12773" max="13017" width="9.42578125" style="1685"/>
    <col min="13018" max="13018" width="4.42578125" style="1685" customWidth="1"/>
    <col min="13019" max="13019" width="13.42578125" style="1685" bestFit="1" customWidth="1"/>
    <col min="13020" max="13020" width="14.42578125" style="1685" bestFit="1" customWidth="1"/>
    <col min="13021" max="13021" width="19.140625" style="1685" bestFit="1" customWidth="1"/>
    <col min="13022" max="13024" width="14.140625" style="1685" customWidth="1"/>
    <col min="13025" max="13025" width="19.140625" style="1685" bestFit="1" customWidth="1"/>
    <col min="13026" max="13028" width="14.140625" style="1685" customWidth="1"/>
    <col min="13029" max="13273" width="9.42578125" style="1685"/>
    <col min="13274" max="13274" width="4.42578125" style="1685" customWidth="1"/>
    <col min="13275" max="13275" width="13.42578125" style="1685" bestFit="1" customWidth="1"/>
    <col min="13276" max="13276" width="14.42578125" style="1685" bestFit="1" customWidth="1"/>
    <col min="13277" max="13277" width="19.140625" style="1685" bestFit="1" customWidth="1"/>
    <col min="13278" max="13280" width="14.140625" style="1685" customWidth="1"/>
    <col min="13281" max="13281" width="19.140625" style="1685" bestFit="1" customWidth="1"/>
    <col min="13282" max="13284" width="14.140625" style="1685" customWidth="1"/>
    <col min="13285" max="13529" width="9.42578125" style="1685"/>
    <col min="13530" max="13530" width="4.42578125" style="1685" customWidth="1"/>
    <col min="13531" max="13531" width="13.42578125" style="1685" bestFit="1" customWidth="1"/>
    <col min="13532" max="13532" width="14.42578125" style="1685" bestFit="1" customWidth="1"/>
    <col min="13533" max="13533" width="19.140625" style="1685" bestFit="1" customWidth="1"/>
    <col min="13534" max="13536" width="14.140625" style="1685" customWidth="1"/>
    <col min="13537" max="13537" width="19.140625" style="1685" bestFit="1" customWidth="1"/>
    <col min="13538" max="13540" width="14.140625" style="1685" customWidth="1"/>
    <col min="13541" max="13785" width="9.42578125" style="1685"/>
    <col min="13786" max="13786" width="4.42578125" style="1685" customWidth="1"/>
    <col min="13787" max="13787" width="13.42578125" style="1685" bestFit="1" customWidth="1"/>
    <col min="13788" max="13788" width="14.42578125" style="1685" bestFit="1" customWidth="1"/>
    <col min="13789" max="13789" width="19.140625" style="1685" bestFit="1" customWidth="1"/>
    <col min="13790" max="13792" width="14.140625" style="1685" customWidth="1"/>
    <col min="13793" max="13793" width="19.140625" style="1685" bestFit="1" customWidth="1"/>
    <col min="13794" max="13796" width="14.140625" style="1685" customWidth="1"/>
    <col min="13797" max="14041" width="9.42578125" style="1685"/>
    <col min="14042" max="14042" width="4.42578125" style="1685" customWidth="1"/>
    <col min="14043" max="14043" width="13.42578125" style="1685" bestFit="1" customWidth="1"/>
    <col min="14044" max="14044" width="14.42578125" style="1685" bestFit="1" customWidth="1"/>
    <col min="14045" max="14045" width="19.140625" style="1685" bestFit="1" customWidth="1"/>
    <col min="14046" max="14048" width="14.140625" style="1685" customWidth="1"/>
    <col min="14049" max="14049" width="19.140625" style="1685" bestFit="1" customWidth="1"/>
    <col min="14050" max="14052" width="14.140625" style="1685" customWidth="1"/>
    <col min="14053" max="14297" width="9.42578125" style="1685"/>
    <col min="14298" max="14298" width="4.42578125" style="1685" customWidth="1"/>
    <col min="14299" max="14299" width="13.42578125" style="1685" bestFit="1" customWidth="1"/>
    <col min="14300" max="14300" width="14.42578125" style="1685" bestFit="1" customWidth="1"/>
    <col min="14301" max="14301" width="19.140625" style="1685" bestFit="1" customWidth="1"/>
    <col min="14302" max="14304" width="14.140625" style="1685" customWidth="1"/>
    <col min="14305" max="14305" width="19.140625" style="1685" bestFit="1" customWidth="1"/>
    <col min="14306" max="14308" width="14.140625" style="1685" customWidth="1"/>
    <col min="14309" max="14553" width="9.42578125" style="1685"/>
    <col min="14554" max="14554" width="4.42578125" style="1685" customWidth="1"/>
    <col min="14555" max="14555" width="13.42578125" style="1685" bestFit="1" customWidth="1"/>
    <col min="14556" max="14556" width="14.42578125" style="1685" bestFit="1" customWidth="1"/>
    <col min="14557" max="14557" width="19.140625" style="1685" bestFit="1" customWidth="1"/>
    <col min="14558" max="14560" width="14.140625" style="1685" customWidth="1"/>
    <col min="14561" max="14561" width="19.140625" style="1685" bestFit="1" customWidth="1"/>
    <col min="14562" max="14564" width="14.140625" style="1685" customWidth="1"/>
    <col min="14565" max="14809" width="9.42578125" style="1685"/>
    <col min="14810" max="14810" width="4.42578125" style="1685" customWidth="1"/>
    <col min="14811" max="14811" width="13.42578125" style="1685" bestFit="1" customWidth="1"/>
    <col min="14812" max="14812" width="14.42578125" style="1685" bestFit="1" customWidth="1"/>
    <col min="14813" max="14813" width="19.140625" style="1685" bestFit="1" customWidth="1"/>
    <col min="14814" max="14816" width="14.140625" style="1685" customWidth="1"/>
    <col min="14817" max="14817" width="19.140625" style="1685" bestFit="1" customWidth="1"/>
    <col min="14818" max="14820" width="14.140625" style="1685" customWidth="1"/>
    <col min="14821" max="15065" width="9.42578125" style="1685"/>
    <col min="15066" max="15066" width="4.42578125" style="1685" customWidth="1"/>
    <col min="15067" max="15067" width="13.42578125" style="1685" bestFit="1" customWidth="1"/>
    <col min="15068" max="15068" width="14.42578125" style="1685" bestFit="1" customWidth="1"/>
    <col min="15069" max="15069" width="19.140625" style="1685" bestFit="1" customWidth="1"/>
    <col min="15070" max="15072" width="14.140625" style="1685" customWidth="1"/>
    <col min="15073" max="15073" width="19.140625" style="1685" bestFit="1" customWidth="1"/>
    <col min="15074" max="15076" width="14.140625" style="1685" customWidth="1"/>
    <col min="15077" max="15321" width="9.42578125" style="1685"/>
    <col min="15322" max="15322" width="4.42578125" style="1685" customWidth="1"/>
    <col min="15323" max="15323" width="13.42578125" style="1685" bestFit="1" customWidth="1"/>
    <col min="15324" max="15324" width="14.42578125" style="1685" bestFit="1" customWidth="1"/>
    <col min="15325" max="15325" width="19.140625" style="1685" bestFit="1" customWidth="1"/>
    <col min="15326" max="15328" width="14.140625" style="1685" customWidth="1"/>
    <col min="15329" max="15329" width="19.140625" style="1685" bestFit="1" customWidth="1"/>
    <col min="15330" max="15332" width="14.140625" style="1685" customWidth="1"/>
    <col min="15333" max="15577" width="9.42578125" style="1685"/>
    <col min="15578" max="15578" width="4.42578125" style="1685" customWidth="1"/>
    <col min="15579" max="15579" width="13.42578125" style="1685" bestFit="1" customWidth="1"/>
    <col min="15580" max="15580" width="14.42578125" style="1685" bestFit="1" customWidth="1"/>
    <col min="15581" max="15581" width="19.140625" style="1685" bestFit="1" customWidth="1"/>
    <col min="15582" max="15584" width="14.140625" style="1685" customWidth="1"/>
    <col min="15585" max="15585" width="19.140625" style="1685" bestFit="1" customWidth="1"/>
    <col min="15586" max="15588" width="14.140625" style="1685" customWidth="1"/>
    <col min="15589" max="15833" width="9.42578125" style="1685"/>
    <col min="15834" max="15834" width="4.42578125" style="1685" customWidth="1"/>
    <col min="15835" max="15835" width="13.42578125" style="1685" bestFit="1" customWidth="1"/>
    <col min="15836" max="15836" width="14.42578125" style="1685" bestFit="1" customWidth="1"/>
    <col min="15837" max="15837" width="19.140625" style="1685" bestFit="1" customWidth="1"/>
    <col min="15838" max="15840" width="14.140625" style="1685" customWidth="1"/>
    <col min="15841" max="15841" width="19.140625" style="1685" bestFit="1" customWidth="1"/>
    <col min="15842" max="15844" width="14.140625" style="1685" customWidth="1"/>
    <col min="15845" max="16089" width="9.42578125" style="1685"/>
    <col min="16090" max="16090" width="4.42578125" style="1685" customWidth="1"/>
    <col min="16091" max="16091" width="13.42578125" style="1685" bestFit="1" customWidth="1"/>
    <col min="16092" max="16092" width="14.42578125" style="1685" bestFit="1" customWidth="1"/>
    <col min="16093" max="16093" width="19.140625" style="1685" bestFit="1" customWidth="1"/>
    <col min="16094" max="16096" width="14.140625" style="1685" customWidth="1"/>
    <col min="16097" max="16097" width="19.140625" style="1685" bestFit="1" customWidth="1"/>
    <col min="16098" max="16100" width="14.140625" style="1685" customWidth="1"/>
    <col min="16101" max="16384" width="9.42578125" style="1685"/>
  </cols>
  <sheetData>
    <row r="1" spans="2:11">
      <c r="B1" s="3587" t="s">
        <v>1584</v>
      </c>
      <c r="C1" s="3587"/>
      <c r="D1" s="3587"/>
      <c r="E1" s="3587"/>
      <c r="F1" s="3587"/>
      <c r="G1" s="3587"/>
      <c r="H1" s="3587"/>
      <c r="I1" s="3587"/>
      <c r="J1" s="3587"/>
      <c r="K1" s="3587"/>
    </row>
    <row r="2" spans="2:11" ht="16.5" thickBot="1">
      <c r="B2" s="3588" t="s">
        <v>384</v>
      </c>
      <c r="C2" s="3588"/>
      <c r="D2" s="3588"/>
      <c r="E2" s="3588"/>
      <c r="F2" s="3588"/>
      <c r="G2" s="3588"/>
      <c r="H2" s="3588"/>
      <c r="I2" s="3588"/>
      <c r="J2" s="3588"/>
      <c r="K2" s="3588"/>
    </row>
    <row r="3" spans="2:11" s="1706" customFormat="1" ht="20.25" customHeight="1" thickTop="1">
      <c r="B3" s="3589" t="s">
        <v>262</v>
      </c>
      <c r="C3" s="3591" t="s">
        <v>261</v>
      </c>
      <c r="D3" s="3593" t="s">
        <v>278</v>
      </c>
      <c r="E3" s="3593"/>
      <c r="F3" s="3593"/>
      <c r="G3" s="3593"/>
      <c r="H3" s="3593" t="s">
        <v>1558</v>
      </c>
      <c r="I3" s="3593"/>
      <c r="J3" s="3593"/>
      <c r="K3" s="3594"/>
    </row>
    <row r="4" spans="2:11" s="1706" customFormat="1" ht="47.1" customHeight="1">
      <c r="B4" s="3590"/>
      <c r="C4" s="3592"/>
      <c r="D4" s="1708" t="s">
        <v>1556</v>
      </c>
      <c r="E4" s="1708" t="s">
        <v>1555</v>
      </c>
      <c r="F4" s="1708" t="s">
        <v>1557</v>
      </c>
      <c r="G4" s="1708" t="s">
        <v>1553</v>
      </c>
      <c r="H4" s="1708" t="s">
        <v>1556</v>
      </c>
      <c r="I4" s="1708" t="s">
        <v>1555</v>
      </c>
      <c r="J4" s="1708" t="s">
        <v>1554</v>
      </c>
      <c r="K4" s="1707" t="s">
        <v>1553</v>
      </c>
    </row>
    <row r="5" spans="2:11" ht="21.75" customHeight="1">
      <c r="B5" s="1705" t="s">
        <v>249</v>
      </c>
      <c r="C5" s="1704" t="s">
        <v>248</v>
      </c>
      <c r="D5" s="1703">
        <v>-644.19999999999982</v>
      </c>
      <c r="E5" s="1703">
        <v>-120.3</v>
      </c>
      <c r="F5" s="1703">
        <v>422.4</v>
      </c>
      <c r="G5" s="1703"/>
      <c r="H5" s="1702">
        <v>-3.8875143322672128</v>
      </c>
      <c r="I5" s="1702">
        <v>-0.7259670508720053</v>
      </c>
      <c r="J5" s="1702">
        <v>2.5490314404682879</v>
      </c>
      <c r="K5" s="1701"/>
    </row>
    <row r="6" spans="2:11" ht="21.75" customHeight="1">
      <c r="B6" s="1699" t="s">
        <v>247</v>
      </c>
      <c r="C6" s="1698" t="s">
        <v>246</v>
      </c>
      <c r="D6" s="1697">
        <v>-528.59999999999991</v>
      </c>
      <c r="E6" s="1697">
        <v>60</v>
      </c>
      <c r="F6" s="1697">
        <v>358.2</v>
      </c>
      <c r="G6" s="1697"/>
      <c r="H6" s="1696">
        <v>-3.038978958261469</v>
      </c>
      <c r="I6" s="1696">
        <v>0.34494653328734048</v>
      </c>
      <c r="J6" s="1696">
        <v>2.0593308037254223</v>
      </c>
      <c r="K6" s="1695"/>
    </row>
    <row r="7" spans="2:11" ht="21.75" customHeight="1">
      <c r="B7" s="1699" t="s">
        <v>245</v>
      </c>
      <c r="C7" s="1698" t="s">
        <v>244</v>
      </c>
      <c r="D7" s="1697">
        <v>-363.20000000000027</v>
      </c>
      <c r="E7" s="1697">
        <v>254.7</v>
      </c>
      <c r="F7" s="1697">
        <v>310.8</v>
      </c>
      <c r="G7" s="1697"/>
      <c r="H7" s="1696">
        <v>-2.1018518518518534</v>
      </c>
      <c r="I7" s="1696">
        <v>1.4739583333333299</v>
      </c>
      <c r="J7" s="1696">
        <v>1.7986111111111112</v>
      </c>
      <c r="K7" s="1695"/>
    </row>
    <row r="8" spans="2:11" ht="21.75" customHeight="1">
      <c r="B8" s="1699" t="s">
        <v>243</v>
      </c>
      <c r="C8" s="1698" t="s">
        <v>242</v>
      </c>
      <c r="D8" s="1697">
        <v>-879</v>
      </c>
      <c r="E8" s="1697">
        <v>-291.5</v>
      </c>
      <c r="F8" s="1697">
        <v>10.8</v>
      </c>
      <c r="G8" s="1697"/>
      <c r="H8" s="1696">
        <v>-4.454692884654369</v>
      </c>
      <c r="I8" s="1696">
        <v>-1.4772957632272452</v>
      </c>
      <c r="J8" s="1696">
        <v>5.4733427934319887E-2</v>
      </c>
      <c r="K8" s="1695"/>
    </row>
    <row r="9" spans="2:11" ht="21.75" customHeight="1">
      <c r="B9" s="1699" t="s">
        <v>241</v>
      </c>
      <c r="C9" s="1698" t="s">
        <v>240</v>
      </c>
      <c r="D9" s="1697">
        <v>-830.20000000000027</v>
      </c>
      <c r="E9" s="1697">
        <v>39.4</v>
      </c>
      <c r="F9" s="1697">
        <v>583.4</v>
      </c>
      <c r="G9" s="1697"/>
      <c r="H9" s="1696">
        <v>-3.7371145622327266</v>
      </c>
      <c r="I9" s="1696">
        <v>0.17735764123340086</v>
      </c>
      <c r="J9" s="1696">
        <v>2.6261534998874634</v>
      </c>
      <c r="K9" s="1695"/>
    </row>
    <row r="10" spans="2:11" ht="21.75" customHeight="1">
      <c r="B10" s="1699" t="s">
        <v>239</v>
      </c>
      <c r="C10" s="1698" t="s">
        <v>238</v>
      </c>
      <c r="D10" s="1697">
        <v>-1529.8000000000002</v>
      </c>
      <c r="E10" s="1697">
        <v>-341.6</v>
      </c>
      <c r="F10" s="1697">
        <v>26.400000000000091</v>
      </c>
      <c r="G10" s="1697"/>
      <c r="H10" s="1696">
        <v>-6.5513254250353317</v>
      </c>
      <c r="I10" s="1696">
        <v>-1.4628923814825918</v>
      </c>
      <c r="J10" s="1696">
        <v>0.11305725664853793</v>
      </c>
      <c r="K10" s="1695"/>
    </row>
    <row r="11" spans="2:11" ht="21.75" customHeight="1">
      <c r="B11" s="1699" t="s">
        <v>1552</v>
      </c>
      <c r="C11" s="1698" t="s">
        <v>236</v>
      </c>
      <c r="D11" s="1697">
        <v>-1713.1999999999998</v>
      </c>
      <c r="E11" s="1697">
        <v>-295.7</v>
      </c>
      <c r="F11" s="1697">
        <v>194</v>
      </c>
      <c r="G11" s="1697"/>
      <c r="H11" s="1696">
        <v>-6.273849196176803</v>
      </c>
      <c r="I11" s="1696">
        <v>-1.0828725235287655</v>
      </c>
      <c r="J11" s="1696">
        <v>0.71044054638004905</v>
      </c>
      <c r="K11" s="1695"/>
    </row>
    <row r="12" spans="2:11" ht="21.75" customHeight="1">
      <c r="B12" s="1699" t="s">
        <v>235</v>
      </c>
      <c r="C12" s="1698" t="s">
        <v>234</v>
      </c>
      <c r="D12" s="1697">
        <v>-2074</v>
      </c>
      <c r="E12" s="1697">
        <v>-392.3</v>
      </c>
      <c r="F12" s="1697">
        <v>501.5</v>
      </c>
      <c r="G12" s="1697"/>
      <c r="H12" s="1696">
        <v>-6.6929133858267722</v>
      </c>
      <c r="I12" s="1696">
        <v>-1.2659739253904738</v>
      </c>
      <c r="J12" s="1696">
        <v>1.6183684006712278</v>
      </c>
      <c r="K12" s="1695"/>
    </row>
    <row r="13" spans="2:11" ht="21.75" customHeight="1">
      <c r="B13" s="1699" t="s">
        <v>233</v>
      </c>
      <c r="C13" s="1698" t="s">
        <v>232</v>
      </c>
      <c r="D13" s="1697">
        <v>-3562.0999999999995</v>
      </c>
      <c r="E13" s="1697">
        <v>-1671.4</v>
      </c>
      <c r="F13" s="1697">
        <v>-675</v>
      </c>
      <c r="G13" s="1697"/>
      <c r="H13" s="1696">
        <v>-10.550931548236129</v>
      </c>
      <c r="I13" s="1696">
        <v>-4.9506827404401532</v>
      </c>
      <c r="J13" s="1696">
        <v>-1.9993483605343445</v>
      </c>
      <c r="K13" s="1695"/>
    </row>
    <row r="14" spans="2:11" ht="21.75" customHeight="1">
      <c r="B14" s="1699" t="s">
        <v>231</v>
      </c>
      <c r="C14" s="1698" t="s">
        <v>230</v>
      </c>
      <c r="D14" s="1697">
        <v>-3416.8</v>
      </c>
      <c r="E14" s="1697">
        <v>-1343.4</v>
      </c>
      <c r="F14" s="1697">
        <v>-126</v>
      </c>
      <c r="G14" s="1697"/>
      <c r="H14" s="1696">
        <v>-8.6742828128966742</v>
      </c>
      <c r="I14" s="1696">
        <v>-3.4105102817974111</v>
      </c>
      <c r="J14" s="1696">
        <v>-0.31987814166031991</v>
      </c>
      <c r="K14" s="1695"/>
    </row>
    <row r="15" spans="2:11" ht="21.75" customHeight="1">
      <c r="B15" s="1699" t="s">
        <v>229</v>
      </c>
      <c r="C15" s="1698" t="s">
        <v>228</v>
      </c>
      <c r="D15" s="1697">
        <v>-3942.7</v>
      </c>
      <c r="E15" s="1697">
        <v>-1849</v>
      </c>
      <c r="F15" s="1697">
        <v>-866</v>
      </c>
      <c r="G15" s="1697"/>
      <c r="H15" s="1696">
        <v>-8.4630905617446928</v>
      </c>
      <c r="I15" s="1696">
        <v>-3.9689183677850042</v>
      </c>
      <c r="J15" s="1696">
        <v>-1.8588876725266705</v>
      </c>
      <c r="K15" s="1695"/>
    </row>
    <row r="16" spans="2:11" ht="21.75" customHeight="1">
      <c r="B16" s="1699" t="s">
        <v>227</v>
      </c>
      <c r="C16" s="1698" t="s">
        <v>226</v>
      </c>
      <c r="D16" s="1697">
        <v>-4711.7999999999993</v>
      </c>
      <c r="E16" s="1697">
        <v>-2470.9</v>
      </c>
      <c r="F16" s="1697">
        <v>563</v>
      </c>
      <c r="G16" s="1697"/>
      <c r="H16" s="1696">
        <v>-8.4540854774464407</v>
      </c>
      <c r="I16" s="1696">
        <v>-4.4333799834930208</v>
      </c>
      <c r="J16" s="1696">
        <v>1.0101553809164963</v>
      </c>
      <c r="K16" s="1695"/>
    </row>
    <row r="17" spans="2:11" ht="21.75" customHeight="1">
      <c r="B17" s="1699" t="s">
        <v>225</v>
      </c>
      <c r="C17" s="1698" t="s">
        <v>224</v>
      </c>
      <c r="D17" s="1697">
        <v>-5596.699999999998</v>
      </c>
      <c r="E17" s="1697">
        <v>-2904.4</v>
      </c>
      <c r="F17" s="1697">
        <v>376.5</v>
      </c>
      <c r="G17" s="1697"/>
      <c r="H17" s="1696">
        <v>-8.7634661154954241</v>
      </c>
      <c r="I17" s="1696">
        <v>-4.5477890517349371</v>
      </c>
      <c r="J17" s="1696">
        <v>0.58953400977076287</v>
      </c>
      <c r="K17" s="1695"/>
    </row>
    <row r="18" spans="2:11" ht="21.75" customHeight="1">
      <c r="B18" s="1699" t="s">
        <v>223</v>
      </c>
      <c r="C18" s="1698" t="s">
        <v>222</v>
      </c>
      <c r="D18" s="1697">
        <v>-7553.7999999999993</v>
      </c>
      <c r="E18" s="1697">
        <v>-4575.1000000000004</v>
      </c>
      <c r="F18" s="1697">
        <v>2273</v>
      </c>
      <c r="G18" s="1697"/>
      <c r="H18" s="1696">
        <v>-9.8221205107533862</v>
      </c>
      <c r="I18" s="1696">
        <v>-5.9489506670480852</v>
      </c>
      <c r="J18" s="1696">
        <v>2.9555561334616285</v>
      </c>
      <c r="K18" s="1695"/>
    </row>
    <row r="19" spans="2:11" ht="21.75" customHeight="1">
      <c r="B19" s="1699" t="s">
        <v>1551</v>
      </c>
      <c r="C19" s="1698" t="s">
        <v>220</v>
      </c>
      <c r="D19" s="1697">
        <v>-9096.2000000000007</v>
      </c>
      <c r="E19" s="1697">
        <v>-6334.8</v>
      </c>
      <c r="F19" s="1697">
        <v>75.900000000000006</v>
      </c>
      <c r="G19" s="1697"/>
      <c r="H19" s="1696">
        <v>-10.189537358575111</v>
      </c>
      <c r="I19" s="1696">
        <v>-7.0962249355886646</v>
      </c>
      <c r="J19" s="1696">
        <v>8.5022964041671339E-2</v>
      </c>
      <c r="K19" s="1695"/>
    </row>
    <row r="20" spans="2:11" ht="21.75" customHeight="1">
      <c r="B20" s="1699" t="s">
        <v>219</v>
      </c>
      <c r="C20" s="1698" t="s">
        <v>218</v>
      </c>
      <c r="D20" s="1697">
        <v>-10433.699999999999</v>
      </c>
      <c r="E20" s="1697">
        <v>-7643.6</v>
      </c>
      <c r="F20" s="1697">
        <v>2649.6</v>
      </c>
      <c r="G20" s="1697"/>
      <c r="H20" s="1696">
        <v>-10.08905778602924</v>
      </c>
      <c r="I20" s="1696">
        <v>-7.3911193625744565</v>
      </c>
      <c r="J20" s="1696">
        <v>2.5620793687630536</v>
      </c>
      <c r="K20" s="1695"/>
    </row>
    <row r="21" spans="2:11" ht="21.75" customHeight="1">
      <c r="B21" s="1699" t="s">
        <v>217</v>
      </c>
      <c r="C21" s="1698" t="s">
        <v>216</v>
      </c>
      <c r="D21" s="1697">
        <v>-13160.900000000001</v>
      </c>
      <c r="E21" s="1697">
        <v>-9499.7000000000007</v>
      </c>
      <c r="F21" s="1697">
        <v>4132.2</v>
      </c>
      <c r="G21" s="1697"/>
      <c r="H21" s="1696">
        <v>-10.933704411398191</v>
      </c>
      <c r="I21" s="1696">
        <v>-7.8920827448699855</v>
      </c>
      <c r="J21" s="1696">
        <v>3.4329151782005485</v>
      </c>
      <c r="K21" s="1695"/>
    </row>
    <row r="22" spans="2:11" ht="21.75" customHeight="1">
      <c r="B22" s="1699" t="s">
        <v>215</v>
      </c>
      <c r="C22" s="1698" t="s">
        <v>214</v>
      </c>
      <c r="D22" s="1697">
        <v>-14368.3</v>
      </c>
      <c r="E22" s="1697">
        <v>-10074.000000000004</v>
      </c>
      <c r="F22" s="1697">
        <v>3394.4</v>
      </c>
      <c r="G22" s="1697"/>
      <c r="H22" s="1696">
        <v>-9.6117388134085235</v>
      </c>
      <c r="I22" s="1696">
        <v>-6.7390475425956806</v>
      </c>
      <c r="J22" s="1696">
        <v>2.2706991243385715</v>
      </c>
      <c r="K22" s="1695"/>
    </row>
    <row r="23" spans="2:11" ht="21.75" customHeight="1">
      <c r="B23" s="1699" t="s">
        <v>213</v>
      </c>
      <c r="C23" s="1698" t="s">
        <v>212</v>
      </c>
      <c r="D23" s="1697">
        <v>-16909.100000000006</v>
      </c>
      <c r="E23" s="1697">
        <v>-9971.8000000000011</v>
      </c>
      <c r="F23" s="1697">
        <v>7740.2</v>
      </c>
      <c r="G23" s="1697"/>
      <c r="H23" s="1696">
        <v>-9.8610284941157289</v>
      </c>
      <c r="I23" s="1696">
        <v>-5.8153422676324107</v>
      </c>
      <c r="J23" s="1696">
        <v>4.513920477740065</v>
      </c>
      <c r="K23" s="1695"/>
    </row>
    <row r="24" spans="2:11" ht="21.75" customHeight="1">
      <c r="B24" s="1699" t="s">
        <v>211</v>
      </c>
      <c r="C24" s="1698" t="s">
        <v>210</v>
      </c>
      <c r="D24" s="1697">
        <v>-14836.199999999997</v>
      </c>
      <c r="E24" s="1697">
        <v>-8027.2000000000007</v>
      </c>
      <c r="F24" s="1697">
        <v>6283.3</v>
      </c>
      <c r="G24" s="1697"/>
      <c r="H24" s="1696">
        <v>-7.4452005299289397</v>
      </c>
      <c r="I24" s="1696">
        <v>-4.0282628768718141</v>
      </c>
      <c r="J24" s="1696">
        <v>3.153127383676583</v>
      </c>
      <c r="K24" s="1695"/>
    </row>
    <row r="25" spans="2:11" ht="21.75" customHeight="1">
      <c r="B25" s="1699" t="s">
        <v>209</v>
      </c>
      <c r="C25" s="1698" t="s">
        <v>208</v>
      </c>
      <c r="D25" s="1697">
        <v>-22494.899999999994</v>
      </c>
      <c r="E25" s="1697">
        <v>-11786.099999999989</v>
      </c>
      <c r="F25" s="1697">
        <v>-313.89999999999998</v>
      </c>
      <c r="G25" s="1697"/>
      <c r="H25" s="1696">
        <v>-10.263442454659517</v>
      </c>
      <c r="I25" s="1696">
        <v>-5.3774837458651712</v>
      </c>
      <c r="J25" s="1696">
        <v>-0.14321888901562677</v>
      </c>
      <c r="K25" s="1695"/>
    </row>
    <row r="26" spans="2:11" ht="21.75" customHeight="1">
      <c r="B26" s="1699" t="s">
        <v>207</v>
      </c>
      <c r="C26" s="1698" t="s">
        <v>206</v>
      </c>
      <c r="D26" s="1697">
        <v>-33735.400000000009</v>
      </c>
      <c r="E26" s="1697">
        <v>-21542.200000000008</v>
      </c>
      <c r="F26" s="1697">
        <v>-1080.5</v>
      </c>
      <c r="G26" s="1697"/>
      <c r="H26" s="1696">
        <v>-13.553088830233861</v>
      </c>
      <c r="I26" s="1696">
        <v>-8.6545098086480046</v>
      </c>
      <c r="J26" s="1696">
        <v>-0.43408741206767021</v>
      </c>
      <c r="K26" s="1695"/>
    </row>
    <row r="27" spans="2:11" ht="21.75" customHeight="1">
      <c r="B27" s="1699" t="s">
        <v>205</v>
      </c>
      <c r="C27" s="1698" t="s">
        <v>204</v>
      </c>
      <c r="D27" s="1697">
        <v>-31638.099999999991</v>
      </c>
      <c r="E27" s="1697">
        <v>-16507.999999999982</v>
      </c>
      <c r="F27" s="1697">
        <v>3202.1</v>
      </c>
      <c r="G27" s="1697"/>
      <c r="H27" s="1696">
        <v>-11.278657317129683</v>
      </c>
      <c r="I27" s="1696">
        <v>-5.8849322491292675</v>
      </c>
      <c r="J27" s="1696">
        <v>1.1415157229789707</v>
      </c>
      <c r="K27" s="1695"/>
    </row>
    <row r="28" spans="2:11" ht="21.75" customHeight="1">
      <c r="B28" s="1699" t="s">
        <v>203</v>
      </c>
      <c r="C28" s="1698" t="s">
        <v>202</v>
      </c>
      <c r="D28" s="1697">
        <v>-32486.100000000006</v>
      </c>
      <c r="E28" s="1697">
        <v>-15188.2</v>
      </c>
      <c r="F28" s="1697">
        <v>10965.9</v>
      </c>
      <c r="G28" s="1697"/>
      <c r="H28" s="1696">
        <v>-10.798284831059185</v>
      </c>
      <c r="I28" s="1696">
        <v>-5.0485133540527514</v>
      </c>
      <c r="J28" s="1696">
        <v>3.6450331566088852</v>
      </c>
      <c r="K28" s="1695"/>
    </row>
    <row r="29" spans="2:11" ht="21.75" customHeight="1">
      <c r="B29" s="1699" t="s">
        <v>201</v>
      </c>
      <c r="C29" s="1698" t="s">
        <v>200</v>
      </c>
      <c r="D29" s="1697">
        <v>-21801</v>
      </c>
      <c r="E29" s="1697">
        <v>235.09999999999127</v>
      </c>
      <c r="F29" s="1697">
        <v>9840</v>
      </c>
      <c r="G29" s="1697"/>
      <c r="H29" s="1696">
        <v>-6.3738904676700692</v>
      </c>
      <c r="I29" s="1696">
        <v>6.8735454747450936E-2</v>
      </c>
      <c r="J29" s="1696">
        <v>2.8768901519138335</v>
      </c>
      <c r="K29" s="1695"/>
    </row>
    <row r="30" spans="2:11" ht="21.75" customHeight="1">
      <c r="B30" s="1699" t="s">
        <v>199</v>
      </c>
      <c r="C30" s="1698" t="s">
        <v>198</v>
      </c>
      <c r="D30" s="1697">
        <v>-32333.999999999985</v>
      </c>
      <c r="E30" s="1697">
        <v>-8965.7999999999975</v>
      </c>
      <c r="F30" s="1697">
        <v>14434.099999999999</v>
      </c>
      <c r="G30" s="1697"/>
      <c r="H30" s="1696">
        <v>-8.5204275233999454</v>
      </c>
      <c r="I30" s="1696">
        <v>-2.3626043511257264</v>
      </c>
      <c r="J30" s="1696">
        <v>3.8035721814655532</v>
      </c>
      <c r="K30" s="1695"/>
    </row>
    <row r="31" spans="2:11" ht="21.75" customHeight="1">
      <c r="B31" s="1699" t="s">
        <v>197</v>
      </c>
      <c r="C31" s="1698" t="s">
        <v>196</v>
      </c>
      <c r="D31" s="1697">
        <v>-47147.199999999997</v>
      </c>
      <c r="E31" s="1697">
        <v>20148.499999999993</v>
      </c>
      <c r="F31" s="1697">
        <v>5221.3999999999996</v>
      </c>
      <c r="G31" s="1697">
        <v>47216.1</v>
      </c>
      <c r="H31" s="1696">
        <v>-10.678407950733716</v>
      </c>
      <c r="I31" s="1696">
        <v>4.5634502705432816</v>
      </c>
      <c r="J31" s="1696">
        <v>1.1825991633429138</v>
      </c>
      <c r="K31" s="1695">
        <v>10.694013168176228</v>
      </c>
    </row>
    <row r="32" spans="2:11" ht="21.75" customHeight="1">
      <c r="B32" s="1699" t="s">
        <v>195</v>
      </c>
      <c r="C32" s="1698" t="s">
        <v>194</v>
      </c>
      <c r="D32" s="1697">
        <v>-49420.100000000006</v>
      </c>
      <c r="E32" s="1697">
        <v>18161.100000000009</v>
      </c>
      <c r="F32" s="1697">
        <v>-3342.9000000000005</v>
      </c>
      <c r="G32" s="1697">
        <v>47536.3</v>
      </c>
      <c r="H32" s="1696">
        <v>-10.756524748445402</v>
      </c>
      <c r="I32" s="1696">
        <v>3.9528516050957379</v>
      </c>
      <c r="J32" s="1696">
        <v>-0.72759841808450687</v>
      </c>
      <c r="K32" s="1695">
        <v>10.346506530733954</v>
      </c>
    </row>
    <row r="33" spans="2:11" ht="21.75" customHeight="1">
      <c r="B33" s="1699" t="s">
        <v>193</v>
      </c>
      <c r="C33" s="1698" t="s">
        <v>192</v>
      </c>
      <c r="D33" s="1697">
        <v>-63242.600000000006</v>
      </c>
      <c r="E33" s="1697">
        <v>11614.7</v>
      </c>
      <c r="F33" s="1697">
        <v>4363.5</v>
      </c>
      <c r="G33" s="1697">
        <v>54203.3</v>
      </c>
      <c r="H33" s="1696">
        <v>-12.848154626587924</v>
      </c>
      <c r="I33" s="1696">
        <v>2.3596035194857699</v>
      </c>
      <c r="J33" s="1696">
        <v>0.88647403353303633</v>
      </c>
      <c r="K33" s="1695">
        <v>11.011760738352521</v>
      </c>
    </row>
    <row r="34" spans="2:11" ht="21.75" customHeight="1">
      <c r="B34" s="1699" t="s">
        <v>191</v>
      </c>
      <c r="C34" s="1698" t="s">
        <v>190</v>
      </c>
      <c r="D34" s="1697">
        <v>-68606.699999999983</v>
      </c>
      <c r="E34" s="1697">
        <v>14598</v>
      </c>
      <c r="F34" s="1697">
        <v>16005.2</v>
      </c>
      <c r="G34" s="1697">
        <v>58587.6</v>
      </c>
      <c r="H34" s="1696">
        <v>-12.781896193565331</v>
      </c>
      <c r="I34" s="1696">
        <v>2.7197069766315356</v>
      </c>
      <c r="J34" s="1696">
        <v>2.9818779354968523</v>
      </c>
      <c r="K34" s="1695">
        <v>10.915269520762964</v>
      </c>
    </row>
    <row r="35" spans="2:11" ht="21.75" customHeight="1">
      <c r="B35" s="1699" t="s">
        <v>189</v>
      </c>
      <c r="C35" s="1698" t="s">
        <v>188</v>
      </c>
      <c r="D35" s="1697">
        <v>-87796.300000000017</v>
      </c>
      <c r="E35" s="1697">
        <v>11544.6</v>
      </c>
      <c r="F35" s="1697">
        <v>5742.1</v>
      </c>
      <c r="G35" s="1697">
        <v>65541.2</v>
      </c>
      <c r="H35" s="1696">
        <v>-14.89557389398248</v>
      </c>
      <c r="I35" s="1696">
        <v>1.9586638887569305</v>
      </c>
      <c r="J35" s="1696">
        <v>0.97420819392886482</v>
      </c>
      <c r="K35" s="1695">
        <v>11.119760032031923</v>
      </c>
    </row>
    <row r="36" spans="2:11" ht="21.75" customHeight="1">
      <c r="B36" s="1699" t="s">
        <v>187</v>
      </c>
      <c r="C36" s="1698" t="s">
        <v>186</v>
      </c>
      <c r="D36" s="1697">
        <v>-116876.69999999998</v>
      </c>
      <c r="E36" s="1697">
        <v>14224.5</v>
      </c>
      <c r="F36" s="1697">
        <v>25597.8</v>
      </c>
      <c r="G36" s="1697">
        <v>97688.5</v>
      </c>
      <c r="H36" s="1696">
        <v>-17.868759975782925</v>
      </c>
      <c r="I36" s="1696">
        <v>2.174720678078045</v>
      </c>
      <c r="J36" s="1696">
        <v>3.9135340414992568</v>
      </c>
      <c r="K36" s="1695">
        <v>14.935161233113789</v>
      </c>
    </row>
    <row r="37" spans="2:11" ht="21.75" customHeight="1">
      <c r="B37" s="1699" t="s">
        <v>185</v>
      </c>
      <c r="C37" s="1698" t="s">
        <v>184</v>
      </c>
      <c r="D37" s="1697">
        <v>-137326</v>
      </c>
      <c r="E37" s="1697">
        <v>-902.20000000001164</v>
      </c>
      <c r="F37" s="1697">
        <v>5904.2999999999993</v>
      </c>
      <c r="G37" s="1697">
        <v>100144.8</v>
      </c>
      <c r="H37" s="1696">
        <v>-18.867946133860194</v>
      </c>
      <c r="I37" s="1696">
        <v>-0.12395803418121031</v>
      </c>
      <c r="J37" s="1696">
        <v>0.81122303393494843</v>
      </c>
      <c r="K37" s="1695">
        <v>13.759424231290524</v>
      </c>
    </row>
    <row r="38" spans="2:11" ht="21.75" customHeight="1">
      <c r="B38" s="1699" t="s">
        <v>183</v>
      </c>
      <c r="C38" s="1698" t="s">
        <v>182</v>
      </c>
      <c r="D38" s="1697">
        <v>-167083.69999999995</v>
      </c>
      <c r="E38" s="1697">
        <v>23679.600000000006</v>
      </c>
      <c r="F38" s="1697">
        <v>29674.699999999997</v>
      </c>
      <c r="G38" s="1697">
        <v>142682.70000000001</v>
      </c>
      <c r="H38" s="1696">
        <v>-20.484524006315571</v>
      </c>
      <c r="I38" s="1696">
        <v>2.9031278015746027</v>
      </c>
      <c r="J38" s="1696">
        <v>3.6381293000466997</v>
      </c>
      <c r="K38" s="1695">
        <v>17.49295229538204</v>
      </c>
    </row>
    <row r="39" spans="2:11" ht="21.75" customHeight="1">
      <c r="B39" s="1699" t="s">
        <v>181</v>
      </c>
      <c r="C39" s="1698" t="s">
        <v>180</v>
      </c>
      <c r="D39" s="1697">
        <v>-219798.99999999997</v>
      </c>
      <c r="E39" s="1697">
        <v>41437.299999999988</v>
      </c>
      <c r="F39" s="1697">
        <v>44758.399999999994</v>
      </c>
      <c r="G39" s="1697">
        <v>209698.5</v>
      </c>
      <c r="H39" s="1696">
        <v>-22.240750037615424</v>
      </c>
      <c r="I39" s="1696">
        <v>4.1929063896272574</v>
      </c>
      <c r="J39" s="1696">
        <v>4.5289577590598968</v>
      </c>
      <c r="K39" s="1695">
        <v>21.218713104986371</v>
      </c>
    </row>
    <row r="40" spans="2:11" ht="21.75" customHeight="1">
      <c r="B40" s="1699" t="s">
        <v>179</v>
      </c>
      <c r="C40" s="1698" t="s">
        <v>178</v>
      </c>
      <c r="D40" s="1697">
        <v>-319900.3</v>
      </c>
      <c r="E40" s="1697">
        <v>-28135.199999999983</v>
      </c>
      <c r="F40" s="1697">
        <v>-3325.7</v>
      </c>
      <c r="G40" s="1697">
        <v>231725.3</v>
      </c>
      <c r="H40" s="1696">
        <v>-26.81986816351991</v>
      </c>
      <c r="I40" s="1696">
        <v>-2.35880477371939</v>
      </c>
      <c r="J40" s="1696">
        <v>-0.27882073118224071</v>
      </c>
      <c r="K40" s="1695">
        <v>19.427434097911444</v>
      </c>
    </row>
    <row r="41" spans="2:11" ht="21.75" customHeight="1">
      <c r="B41" s="1699" t="s">
        <v>267</v>
      </c>
      <c r="C41" s="1698" t="s">
        <v>176</v>
      </c>
      <c r="D41" s="1697">
        <v>-328344.5</v>
      </c>
      <c r="E41" s="1697">
        <v>-12936.399999999994</v>
      </c>
      <c r="F41" s="1697">
        <v>4089.6999999999971</v>
      </c>
      <c r="G41" s="1697">
        <v>253551.59999999998</v>
      </c>
      <c r="H41" s="1696">
        <v>-21.011614253855036</v>
      </c>
      <c r="I41" s="1696">
        <v>-0.82783371316885213</v>
      </c>
      <c r="J41" s="1696">
        <v>0.26171048643723555</v>
      </c>
      <c r="K41" s="1695">
        <v>16.225423031747905</v>
      </c>
    </row>
    <row r="42" spans="2:11" ht="21.75" customHeight="1">
      <c r="B42" s="1699" t="s">
        <v>175</v>
      </c>
      <c r="C42" s="1698" t="s">
        <v>174</v>
      </c>
      <c r="D42" s="1697">
        <v>-359084.3</v>
      </c>
      <c r="E42" s="1697">
        <v>75979.200000000012</v>
      </c>
      <c r="F42" s="1697">
        <v>131626.6</v>
      </c>
      <c r="G42" s="1697">
        <v>359554.4</v>
      </c>
      <c r="H42" s="1696">
        <v>-20.421323484820704</v>
      </c>
      <c r="I42" s="1696">
        <v>4.3209792834659977</v>
      </c>
      <c r="J42" s="1696">
        <v>7.4856778138367535</v>
      </c>
      <c r="K42" s="1695">
        <v>20.448058332794325</v>
      </c>
    </row>
    <row r="43" spans="2:11" ht="21.75" customHeight="1">
      <c r="B43" s="1699" t="s">
        <v>173</v>
      </c>
      <c r="C43" s="1698" t="s">
        <v>172</v>
      </c>
      <c r="D43" s="1697">
        <v>-453718.70000000007</v>
      </c>
      <c r="E43" s="1697">
        <v>57060.739999999991</v>
      </c>
      <c r="F43" s="1697">
        <v>68939.62</v>
      </c>
      <c r="G43" s="1697">
        <v>434581.7</v>
      </c>
      <c r="H43" s="1696">
        <v>-23.276042992207795</v>
      </c>
      <c r="I43" s="1696">
        <v>2.9272503809236663</v>
      </c>
      <c r="J43" s="1696">
        <v>3.5366440902402041</v>
      </c>
      <c r="K43" s="1695">
        <v>22.294303348807862</v>
      </c>
    </row>
    <row r="44" spans="2:11" ht="21.75" customHeight="1">
      <c r="B44" s="1699" t="s">
        <v>171</v>
      </c>
      <c r="C44" s="1698" t="s">
        <v>170</v>
      </c>
      <c r="D44" s="1697">
        <v>-574530.5</v>
      </c>
      <c r="E44" s="1697">
        <v>89721.500000000058</v>
      </c>
      <c r="F44" s="1697">
        <v>127127.13000000002</v>
      </c>
      <c r="G44" s="1697">
        <v>543294.10000000009</v>
      </c>
      <c r="H44" s="1696">
        <v>-25.734557374962765</v>
      </c>
      <c r="I44" s="1696">
        <v>4.0188346650312265</v>
      </c>
      <c r="J44" s="1696">
        <v>5.6943198331495903</v>
      </c>
      <c r="K44" s="1695">
        <v>24.335406367336041</v>
      </c>
    </row>
    <row r="45" spans="2:11" ht="21.75" customHeight="1">
      <c r="B45" s="1699" t="s">
        <v>169</v>
      </c>
      <c r="C45" s="1698" t="s">
        <v>168</v>
      </c>
      <c r="D45" s="1697">
        <v>-635879.20000000007</v>
      </c>
      <c r="E45" s="1697">
        <v>108319.79999999999</v>
      </c>
      <c r="F45" s="1697">
        <v>145035.95000000001</v>
      </c>
      <c r="G45" s="1697">
        <v>617278.80000000005</v>
      </c>
      <c r="H45" s="1696">
        <v>-26.236553202967151</v>
      </c>
      <c r="I45" s="1696">
        <v>4.4693051693383907</v>
      </c>
      <c r="J45" s="1696">
        <v>5.9842237621829479</v>
      </c>
      <c r="K45" s="1695">
        <v>25.469095509435942</v>
      </c>
    </row>
    <row r="46" spans="2:11" ht="21.75" customHeight="1">
      <c r="B46" s="1699" t="s">
        <v>167</v>
      </c>
      <c r="C46" s="1698" t="s">
        <v>166</v>
      </c>
      <c r="D46" s="1697">
        <v>-671772.38038956898</v>
      </c>
      <c r="E46" s="1697">
        <v>140418.61221132224</v>
      </c>
      <c r="F46" s="1697">
        <v>188912.3</v>
      </c>
      <c r="G46" s="1697">
        <v>665064.34822111635</v>
      </c>
      <c r="H46" s="1696">
        <v>-25.756321933115153</v>
      </c>
      <c r="I46" s="1696">
        <v>5.3837685011978627</v>
      </c>
      <c r="J46" s="1696">
        <v>7.2430575563460335</v>
      </c>
      <c r="K46" s="1695">
        <v>25.499130299293942</v>
      </c>
    </row>
    <row r="47" spans="2:11" ht="21.75" customHeight="1">
      <c r="B47" s="1699" t="s">
        <v>58</v>
      </c>
      <c r="C47" s="1698" t="s">
        <v>165</v>
      </c>
      <c r="D47" s="1697">
        <v>-892926.9</v>
      </c>
      <c r="E47" s="1697">
        <v>-10130.6</v>
      </c>
      <c r="F47" s="1697">
        <v>82106.100000000006</v>
      </c>
      <c r="G47" s="1697">
        <v>695452.4</v>
      </c>
      <c r="H47" s="1696">
        <v>-29.018032085421805</v>
      </c>
      <c r="I47" s="1696">
        <v>-0.32922076358610558</v>
      </c>
      <c r="J47" s="1696">
        <v>2.6682558720191443</v>
      </c>
      <c r="K47" s="1695">
        <v>22.600573526325164</v>
      </c>
    </row>
    <row r="48" spans="2:11" ht="21.75" customHeight="1">
      <c r="B48" s="1699" t="s">
        <v>164</v>
      </c>
      <c r="C48" s="1698" t="s">
        <v>163</v>
      </c>
      <c r="D48" s="1697">
        <v>-1134107.9443190622</v>
      </c>
      <c r="E48" s="1697">
        <v>-246822.22110370582</v>
      </c>
      <c r="F48" s="1697">
        <v>960.19000000003098</v>
      </c>
      <c r="G48" s="1697">
        <v>755058.58393590851</v>
      </c>
      <c r="H48" s="1700">
        <v>-32.816104902214157</v>
      </c>
      <c r="I48" s="1696">
        <v>-7.1419514698840532</v>
      </c>
      <c r="J48" s="1696">
        <v>2.7783683135186036E-2</v>
      </c>
      <c r="K48" s="1695">
        <v>21.848080530495917</v>
      </c>
    </row>
    <row r="49" spans="2:12" ht="21.75" customHeight="1">
      <c r="B49" s="1699" t="s">
        <v>59</v>
      </c>
      <c r="C49" s="1698" t="s">
        <v>162</v>
      </c>
      <c r="D49" s="1697">
        <v>-1299546.5055090443</v>
      </c>
      <c r="E49" s="1697">
        <v>-266970.39985171054</v>
      </c>
      <c r="F49" s="1697">
        <v>-67400.493227382001</v>
      </c>
      <c r="G49" s="1697">
        <v>879367.14949666336</v>
      </c>
      <c r="H49" s="1696">
        <v>-33.67633955527517</v>
      </c>
      <c r="I49" s="1696">
        <v>-6.9182486340433753</v>
      </c>
      <c r="J49" s="1696">
        <v>-1.7466107495931731</v>
      </c>
      <c r="K49" s="1695">
        <v>22.787846833233594</v>
      </c>
    </row>
    <row r="50" spans="2:12" ht="21.75" customHeight="1">
      <c r="B50" s="1699" t="s">
        <v>60</v>
      </c>
      <c r="C50" s="1698" t="s">
        <v>65</v>
      </c>
      <c r="D50" s="1697">
        <v>-1061937.9808374112</v>
      </c>
      <c r="E50" s="1697">
        <v>-33763.120085891453</v>
      </c>
      <c r="F50" s="1697">
        <v>282409.53906808869</v>
      </c>
      <c r="G50" s="1697">
        <v>875026.9567769951</v>
      </c>
      <c r="H50" s="1696">
        <v>-27.308277414964728</v>
      </c>
      <c r="I50" s="1696">
        <v>-0.86823587284562609</v>
      </c>
      <c r="J50" s="1696">
        <v>7.2623054986903748</v>
      </c>
      <c r="K50" s="1695">
        <v>22.501764992335335</v>
      </c>
    </row>
    <row r="51" spans="2:12" ht="21.75" customHeight="1">
      <c r="B51" s="1699" t="s">
        <v>61</v>
      </c>
      <c r="C51" s="1698" t="s">
        <v>66</v>
      </c>
      <c r="D51" s="1697">
        <v>-1428309.4626212099</v>
      </c>
      <c r="E51" s="1697">
        <v>-333671.93453037995</v>
      </c>
      <c r="F51" s="1697">
        <v>1226.7149713200979</v>
      </c>
      <c r="G51" s="1697">
        <v>961054.57727377792</v>
      </c>
      <c r="H51" s="1696">
        <v>-32.815461822091827</v>
      </c>
      <c r="I51" s="1696">
        <v>-7.6661248246515736</v>
      </c>
      <c r="J51" s="1696">
        <v>2.8183821056584919E-2</v>
      </c>
      <c r="K51" s="1695">
        <v>22.080263846741762</v>
      </c>
      <c r="L51" s="1694"/>
    </row>
    <row r="52" spans="2:12" ht="21.75" customHeight="1">
      <c r="B52" s="1699" t="s">
        <v>131</v>
      </c>
      <c r="C52" s="1698" t="s">
        <v>161</v>
      </c>
      <c r="D52" s="1697">
        <v>-1770092.8833312273</v>
      </c>
      <c r="E52" s="1697">
        <v>-623376.5267471734</v>
      </c>
      <c r="F52" s="1697">
        <v>-252362.75099644499</v>
      </c>
      <c r="G52" s="1697">
        <v>1007306.8741835592</v>
      </c>
      <c r="H52" s="1696">
        <v>-35.568619748115573</v>
      </c>
      <c r="I52" s="1696">
        <v>-12.526259411903499</v>
      </c>
      <c r="J52" s="1696">
        <v>-5.0710303472257179</v>
      </c>
      <c r="K52" s="1695">
        <v>20.241036792414203</v>
      </c>
      <c r="L52" s="1694"/>
    </row>
    <row r="53" spans="2:12" ht="21.75" customHeight="1">
      <c r="B53" s="1699" t="s">
        <v>1550</v>
      </c>
      <c r="C53" s="1698" t="s">
        <v>1549</v>
      </c>
      <c r="D53" s="1697">
        <v>-1479048.4205060815</v>
      </c>
      <c r="E53" s="1697">
        <v>-45918.162370072678</v>
      </c>
      <c r="F53" s="1697">
        <v>285823.24604839983</v>
      </c>
      <c r="G53" s="1697">
        <v>1240686.4144137052</v>
      </c>
      <c r="H53" s="1696">
        <v>-27.558216113646395</v>
      </c>
      <c r="I53" s="1696">
        <v>-0.85556539231013318</v>
      </c>
      <c r="J53" s="1696">
        <v>5.3255719526819529</v>
      </c>
      <c r="K53" s="1695">
        <v>23.116960786164711</v>
      </c>
      <c r="L53" s="1694"/>
    </row>
    <row r="54" spans="2:12" ht="21.75" customHeight="1">
      <c r="B54" s="1699" t="s">
        <v>1548</v>
      </c>
      <c r="C54" s="1698" t="s">
        <v>1547</v>
      </c>
      <c r="D54" s="1697">
        <v>-1443604.8129257951</v>
      </c>
      <c r="E54" s="1697">
        <v>221706.88654475892</v>
      </c>
      <c r="F54" s="1697">
        <v>502491.08047462913</v>
      </c>
      <c r="G54" s="1697">
        <v>1445315.0904247544</v>
      </c>
      <c r="H54" s="1696">
        <v>-25.286043952006622</v>
      </c>
      <c r="I54" s="1696">
        <v>3.8833966383579015</v>
      </c>
      <c r="J54" s="1696">
        <v>8.8015857474325898</v>
      </c>
      <c r="K54" s="1695">
        <v>25.316001009243887</v>
      </c>
      <c r="L54" s="1694"/>
    </row>
    <row r="55" spans="2:12" ht="19.5" thickBot="1">
      <c r="B55" s="1693" t="s">
        <v>1546</v>
      </c>
      <c r="C55" s="1692" t="s">
        <v>1545</v>
      </c>
      <c r="D55" s="1691">
        <v>-1543566.6300130021</v>
      </c>
      <c r="E55" s="1691">
        <v>409197.70605880022</v>
      </c>
      <c r="F55" s="1691">
        <v>594539.42109558801</v>
      </c>
      <c r="G55" s="1691">
        <v>1723270.0629754942</v>
      </c>
      <c r="H55" s="1690">
        <v>-25.274452721182271</v>
      </c>
      <c r="I55" s="1690">
        <v>6.7002278193279352</v>
      </c>
      <c r="J55" s="1690">
        <v>9.7350241947332972</v>
      </c>
      <c r="K55" s="1689">
        <v>28.216927527214064</v>
      </c>
    </row>
    <row r="56" spans="2:12" ht="16.5" thickTop="1">
      <c r="B56" s="1688" t="s">
        <v>1544</v>
      </c>
      <c r="C56" s="1688"/>
    </row>
    <row r="57" spans="2:12">
      <c r="B57" s="76" t="s">
        <v>1543</v>
      </c>
      <c r="H57" s="1687"/>
      <c r="I57" s="1687"/>
      <c r="J57" s="1687"/>
      <c r="K57" s="1687"/>
    </row>
    <row r="58" spans="2:12">
      <c r="D58" s="1687"/>
      <c r="E58" s="1687"/>
      <c r="F58" s="1687"/>
      <c r="G58" s="1687"/>
      <c r="H58" s="1687"/>
      <c r="I58" s="1687"/>
      <c r="J58" s="1687"/>
      <c r="K58" s="1687"/>
    </row>
    <row r="59" spans="2:12">
      <c r="D59" s="1687"/>
      <c r="E59" s="1687"/>
      <c r="F59" s="1687"/>
      <c r="G59" s="1687"/>
      <c r="H59" s="1687"/>
      <c r="I59" s="1687"/>
      <c r="K59" s="1687"/>
    </row>
    <row r="60" spans="2:12">
      <c r="D60" s="1687"/>
      <c r="E60" s="1687"/>
      <c r="F60" s="1687"/>
      <c r="G60" s="1687"/>
      <c r="H60" s="1687"/>
      <c r="I60" s="1687"/>
      <c r="J60" s="1687"/>
      <c r="K60" s="1687"/>
    </row>
    <row r="73" spans="6:6">
      <c r="F73" s="1687"/>
    </row>
    <row r="74" spans="6:6">
      <c r="F74" s="1687"/>
    </row>
    <row r="75" spans="6:6">
      <c r="F75" s="1687"/>
    </row>
    <row r="76" spans="6:6">
      <c r="F76" s="1687"/>
    </row>
    <row r="77" spans="6:6">
      <c r="F77" s="1687"/>
    </row>
    <row r="78" spans="6:6">
      <c r="F78" s="1687"/>
    </row>
    <row r="79" spans="6:6">
      <c r="F79" s="1687"/>
    </row>
    <row r="80" spans="6:6">
      <c r="F80" s="1687"/>
    </row>
    <row r="81" spans="6:6">
      <c r="F81" s="1687"/>
    </row>
    <row r="82" spans="6:6">
      <c r="F82" s="1687"/>
    </row>
    <row r="83" spans="6:6">
      <c r="F83" s="1687"/>
    </row>
    <row r="84" spans="6:6">
      <c r="F84" s="1687"/>
    </row>
    <row r="85" spans="6:6">
      <c r="F85" s="1687"/>
    </row>
    <row r="86" spans="6:6">
      <c r="F86" s="1687"/>
    </row>
    <row r="87" spans="6:6">
      <c r="F87" s="1687"/>
    </row>
    <row r="88" spans="6:6">
      <c r="F88" s="1687"/>
    </row>
    <row r="89" spans="6:6">
      <c r="F89" s="1687"/>
    </row>
    <row r="90" spans="6:6">
      <c r="F90" s="1687"/>
    </row>
    <row r="91" spans="6:6">
      <c r="F91" s="1687"/>
    </row>
    <row r="92" spans="6:6">
      <c r="F92" s="1687"/>
    </row>
    <row r="93" spans="6:6">
      <c r="F93" s="1687"/>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5"/>
  <sheetViews>
    <sheetView workbookViewId="0">
      <pane xSplit="3" ySplit="5" topLeftCell="D96" activePane="bottomRight" state="frozen"/>
      <selection sqref="A1:X1"/>
      <selection pane="topRight" sqref="A1:X1"/>
      <selection pane="bottomLeft" sqref="A1:X1"/>
      <selection pane="bottomRight" activeCell="B2" sqref="B2:J2"/>
    </sheetView>
  </sheetViews>
  <sheetFormatPr defaultColWidth="15.42578125" defaultRowHeight="15" customHeight="1"/>
  <cols>
    <col min="1" max="1" width="6.140625" style="1709" customWidth="1"/>
    <col min="2" max="2" width="12" style="1709" customWidth="1"/>
    <col min="3" max="3" width="14.7109375" style="1709" customWidth="1"/>
    <col min="4" max="4" width="13.85546875" style="1709" bestFit="1" customWidth="1"/>
    <col min="5" max="5" width="15.42578125" style="1709"/>
    <col min="6" max="6" width="12.42578125" style="1709" customWidth="1"/>
    <col min="7" max="7" width="13.42578125" style="1709" customWidth="1"/>
    <col min="8" max="8" width="12" style="1709" bestFit="1" customWidth="1"/>
    <col min="9" max="9" width="13.85546875" style="1709" customWidth="1"/>
    <col min="10" max="10" width="13.140625" style="1709" customWidth="1"/>
    <col min="11" max="16384" width="15.42578125" style="1709"/>
  </cols>
  <sheetData>
    <row r="1" spans="2:10" ht="15.75">
      <c r="B1" s="3607" t="s">
        <v>946</v>
      </c>
      <c r="C1" s="3608"/>
      <c r="D1" s="3608"/>
      <c r="E1" s="3608"/>
      <c r="F1" s="3608"/>
      <c r="G1" s="3608"/>
      <c r="H1" s="3608"/>
      <c r="I1" s="3608"/>
      <c r="J1" s="3608"/>
    </row>
    <row r="2" spans="2:10" ht="15.75">
      <c r="B2" s="3607" t="s">
        <v>383</v>
      </c>
      <c r="C2" s="3608"/>
      <c r="D2" s="3608"/>
      <c r="E2" s="3608"/>
      <c r="F2" s="3608"/>
      <c r="G2" s="3608"/>
      <c r="H2" s="3608"/>
      <c r="I2" s="3608"/>
      <c r="J2" s="3608"/>
    </row>
    <row r="3" spans="2:10" ht="16.5" thickBot="1">
      <c r="B3" s="3609" t="s">
        <v>107</v>
      </c>
      <c r="C3" s="3610"/>
      <c r="D3" s="3610"/>
      <c r="E3" s="3610"/>
      <c r="F3" s="3610"/>
      <c r="G3" s="3610"/>
      <c r="H3" s="3610"/>
      <c r="I3" s="3610"/>
      <c r="J3" s="3610"/>
    </row>
    <row r="4" spans="2:10" ht="15.75" customHeight="1" thickTop="1">
      <c r="B4" s="3611" t="s">
        <v>262</v>
      </c>
      <c r="C4" s="3613" t="s">
        <v>1569</v>
      </c>
      <c r="D4" s="3613" t="s">
        <v>1568</v>
      </c>
      <c r="E4" s="3613" t="s">
        <v>1567</v>
      </c>
      <c r="F4" s="3613" t="s">
        <v>1566</v>
      </c>
      <c r="G4" s="3615" t="s">
        <v>1553</v>
      </c>
      <c r="H4" s="3616"/>
      <c r="I4" s="3613" t="s">
        <v>1565</v>
      </c>
      <c r="J4" s="3617" t="s">
        <v>1564</v>
      </c>
    </row>
    <row r="5" spans="2:10" ht="42" customHeight="1">
      <c r="B5" s="3612"/>
      <c r="C5" s="3614"/>
      <c r="D5" s="3614"/>
      <c r="E5" s="3614"/>
      <c r="F5" s="3614"/>
      <c r="G5" s="1749" t="s">
        <v>277</v>
      </c>
      <c r="H5" s="1749" t="s">
        <v>1563</v>
      </c>
      <c r="I5" s="3614"/>
      <c r="J5" s="3618"/>
    </row>
    <row r="6" spans="2:10" ht="15.75">
      <c r="B6" s="3604" t="s">
        <v>58</v>
      </c>
      <c r="C6" s="1744" t="s">
        <v>283</v>
      </c>
      <c r="D6" s="1736">
        <v>-2315.2593572907354</v>
      </c>
      <c r="E6" s="1736">
        <v>-61585.96818663981</v>
      </c>
      <c r="F6" s="1736">
        <v>-3209.9787642016827</v>
      </c>
      <c r="G6" s="1736">
        <v>51940.195430542029</v>
      </c>
      <c r="H6" s="1736">
        <v>-2.5007406639422514</v>
      </c>
      <c r="I6" s="1736">
        <v>1233.2069999999999</v>
      </c>
      <c r="J6" s="1735">
        <v>-2111.4400000000082</v>
      </c>
    </row>
    <row r="7" spans="2:10" ht="15.75">
      <c r="B7" s="3605"/>
      <c r="C7" s="1743" t="s">
        <v>282</v>
      </c>
      <c r="D7" s="1741">
        <v>-11116.381814462555</v>
      </c>
      <c r="E7" s="1741">
        <v>-131661.92973273239</v>
      </c>
      <c r="F7" s="1741">
        <v>-5314.7781990221611</v>
      </c>
      <c r="G7" s="1741">
        <v>114739.77702329913</v>
      </c>
      <c r="H7" s="1741">
        <v>6.5677367020399098</v>
      </c>
      <c r="I7" s="1741">
        <v>2193.337</v>
      </c>
      <c r="J7" s="1726">
        <v>-3497.2000000000353</v>
      </c>
    </row>
    <row r="8" spans="2:10" ht="15.75">
      <c r="B8" s="3605"/>
      <c r="C8" s="1743" t="s">
        <v>281</v>
      </c>
      <c r="D8" s="1741">
        <v>-1974.5554188921815</v>
      </c>
      <c r="E8" s="1741">
        <v>-195649.16813926279</v>
      </c>
      <c r="F8" s="1741">
        <v>-2401.5327664531706</v>
      </c>
      <c r="G8" s="1741">
        <v>171796.87120966386</v>
      </c>
      <c r="H8" s="1741">
        <v>3.2302221350921592</v>
      </c>
      <c r="I8" s="1741">
        <v>5020.91</v>
      </c>
      <c r="J8" s="1726">
        <v>19695.419999999944</v>
      </c>
    </row>
    <row r="9" spans="2:10" ht="15.75">
      <c r="B9" s="3605"/>
      <c r="C9" s="1743" t="s">
        <v>280</v>
      </c>
      <c r="D9" s="1741">
        <v>1858.1977170610044</v>
      </c>
      <c r="E9" s="1741">
        <v>-268342.24414765352</v>
      </c>
      <c r="F9" s="1741">
        <v>1090.7430938449688</v>
      </c>
      <c r="G9" s="1741">
        <v>232137.78040203292</v>
      </c>
      <c r="H9" s="1741">
        <v>7.7766115933313467</v>
      </c>
      <c r="I9" s="1741">
        <v>5710.741</v>
      </c>
      <c r="J9" s="1726">
        <v>21977.259999999995</v>
      </c>
    </row>
    <row r="10" spans="2:10" ht="15.75">
      <c r="B10" s="3605"/>
      <c r="C10" s="1743" t="s">
        <v>291</v>
      </c>
      <c r="D10" s="1741">
        <v>3485.9658238825505</v>
      </c>
      <c r="E10" s="1741">
        <v>-341407.16889575805</v>
      </c>
      <c r="F10" s="1741">
        <v>3593.0914362064141</v>
      </c>
      <c r="G10" s="1741">
        <v>287664.17140263785</v>
      </c>
      <c r="H10" s="1741">
        <v>6.0039427185485543</v>
      </c>
      <c r="I10" s="1741">
        <v>6838.0779999999995</v>
      </c>
      <c r="J10" s="1726">
        <v>28779.329999999973</v>
      </c>
    </row>
    <row r="11" spans="2:10" ht="15.75">
      <c r="B11" s="3605"/>
      <c r="C11" s="1743" t="s">
        <v>290</v>
      </c>
      <c r="D11" s="1741">
        <v>-1078.5637366355513</v>
      </c>
      <c r="E11" s="1741">
        <v>-416851.66007222672</v>
      </c>
      <c r="F11" s="1741">
        <v>4285.2454684600052</v>
      </c>
      <c r="G11" s="1741">
        <v>342233.46462058183</v>
      </c>
      <c r="H11" s="1741">
        <v>5.7279561993502561</v>
      </c>
      <c r="I11" s="1741">
        <v>7393.1219999999994</v>
      </c>
      <c r="J11" s="1726">
        <v>44998.810000000012</v>
      </c>
    </row>
    <row r="12" spans="2:10" ht="15.75">
      <c r="B12" s="3605"/>
      <c r="C12" s="1743" t="s">
        <v>289</v>
      </c>
      <c r="D12" s="1741">
        <v>-10657.172930667468</v>
      </c>
      <c r="E12" s="1741">
        <v>-501371.32974980655</v>
      </c>
      <c r="F12" s="1741">
        <v>4585.3050184969543</v>
      </c>
      <c r="G12" s="1741">
        <v>394567.09979330411</v>
      </c>
      <c r="H12" s="1741">
        <v>5.1741969052068821</v>
      </c>
      <c r="I12" s="1741">
        <v>7600.0259999999998</v>
      </c>
      <c r="J12" s="1726">
        <v>36947.459999999948</v>
      </c>
    </row>
    <row r="13" spans="2:10" ht="15.75">
      <c r="B13" s="3605"/>
      <c r="C13" s="1743" t="s">
        <v>288</v>
      </c>
      <c r="D13" s="1741">
        <v>-6306.9307570507517</v>
      </c>
      <c r="E13" s="1741">
        <v>-566185.35754425905</v>
      </c>
      <c r="F13" s="1741">
        <v>3728.9688407823778</v>
      </c>
      <c r="G13" s="1741">
        <v>449991.58091562742</v>
      </c>
      <c r="H13" s="1741">
        <v>5.2924683860766635</v>
      </c>
      <c r="I13" s="1741">
        <v>8353.98</v>
      </c>
      <c r="J13" s="1726">
        <v>50020.880326887403</v>
      </c>
    </row>
    <row r="14" spans="2:10" ht="15.75">
      <c r="B14" s="3605"/>
      <c r="C14" s="1743" t="s">
        <v>287</v>
      </c>
      <c r="D14" s="1741">
        <v>-10335.489942339365</v>
      </c>
      <c r="E14" s="1741">
        <v>-655189.87568075943</v>
      </c>
      <c r="F14" s="1741">
        <v>6422.1624525296647</v>
      </c>
      <c r="G14" s="1741">
        <v>511931.52801913524</v>
      </c>
      <c r="H14" s="1741">
        <v>6.2791625367195163</v>
      </c>
      <c r="I14" s="1741">
        <v>11069.053</v>
      </c>
      <c r="J14" s="1726">
        <v>50603.310509389201</v>
      </c>
    </row>
    <row r="15" spans="2:10" ht="15.75">
      <c r="B15" s="3605"/>
      <c r="C15" s="1743" t="s">
        <v>286</v>
      </c>
      <c r="D15" s="1741">
        <v>-7565.030522427056</v>
      </c>
      <c r="E15" s="1741">
        <v>-730514.41133907181</v>
      </c>
      <c r="F15" s="1741">
        <v>7764.478823718222</v>
      </c>
      <c r="G15" s="1741">
        <v>566971.84008661122</v>
      </c>
      <c r="H15" s="1741">
        <v>5.2142933918451337</v>
      </c>
      <c r="I15" s="1741">
        <v>11607.731</v>
      </c>
      <c r="J15" s="1726">
        <v>53806.91</v>
      </c>
    </row>
    <row r="16" spans="2:10" ht="15.75">
      <c r="B16" s="3605"/>
      <c r="C16" s="1748" t="s">
        <v>285</v>
      </c>
      <c r="D16" s="1747">
        <v>-2993.9464514718275</v>
      </c>
      <c r="E16" s="1747">
        <v>-810797.83130878396</v>
      </c>
      <c r="F16" s="1747">
        <v>6008.3330603680988</v>
      </c>
      <c r="G16" s="1747">
        <v>633419.73226518265</v>
      </c>
      <c r="H16" s="1747">
        <v>5.7549913607479519</v>
      </c>
      <c r="I16" s="1747">
        <v>12270.48</v>
      </c>
      <c r="J16" s="1746">
        <v>74229.554076237895</v>
      </c>
    </row>
    <row r="17" spans="2:10" ht="15.75">
      <c r="B17" s="3612"/>
      <c r="C17" s="1742" t="s">
        <v>284</v>
      </c>
      <c r="D17" s="1731">
        <v>-10130.609031744534</v>
      </c>
      <c r="E17" s="1731">
        <v>-895818.27083488437</v>
      </c>
      <c r="F17" s="1731">
        <v>2891.333075273993</v>
      </c>
      <c r="G17" s="1731">
        <v>695452.39585422631</v>
      </c>
      <c r="H17" s="1745">
        <v>4.5692213326405353</v>
      </c>
      <c r="I17" s="1731">
        <v>13503.939999999999</v>
      </c>
      <c r="J17" s="1730">
        <v>82106.12</v>
      </c>
    </row>
    <row r="18" spans="2:10" ht="15.75">
      <c r="B18" s="3604" t="s">
        <v>164</v>
      </c>
      <c r="C18" s="1744" t="s">
        <v>283</v>
      </c>
      <c r="D18" s="1736">
        <v>-5982.0573334691653</v>
      </c>
      <c r="E18" s="1736">
        <v>-69190.363328178719</v>
      </c>
      <c r="F18" s="1736">
        <v>-2335.4143447941374</v>
      </c>
      <c r="G18" s="1736">
        <v>55552.818990492262</v>
      </c>
      <c r="H18" s="1736">
        <v>6.9553522662063827</v>
      </c>
      <c r="I18" s="1736">
        <v>4605.5389999999998</v>
      </c>
      <c r="J18" s="1735">
        <v>-3286.4400000000387</v>
      </c>
    </row>
    <row r="19" spans="2:10" ht="15.75">
      <c r="B19" s="3605"/>
      <c r="C19" s="1743" t="s">
        <v>282</v>
      </c>
      <c r="D19" s="1741">
        <v>-19735.265651982903</v>
      </c>
      <c r="E19" s="1741">
        <v>-148835.49275575718</v>
      </c>
      <c r="F19" s="1741">
        <v>-6700.8979040640106</v>
      </c>
      <c r="G19" s="1741">
        <v>115551.71009822453</v>
      </c>
      <c r="H19" s="1741">
        <v>0.70762999196043452</v>
      </c>
      <c r="I19" s="1741">
        <v>5103.9650000000001</v>
      </c>
      <c r="J19" s="1726">
        <v>-5873.8399999999674</v>
      </c>
    </row>
    <row r="20" spans="2:10" ht="15.75">
      <c r="B20" s="3605"/>
      <c r="C20" s="1743" t="s">
        <v>281</v>
      </c>
      <c r="D20" s="1741">
        <v>-25522.932125530337</v>
      </c>
      <c r="E20" s="1741">
        <v>-233408.28386576672</v>
      </c>
      <c r="F20" s="1741">
        <v>-6133.1787491136456</v>
      </c>
      <c r="G20" s="1741">
        <v>176323.72447282408</v>
      </c>
      <c r="H20" s="1741">
        <v>2.6350033218216051</v>
      </c>
      <c r="I20" s="1741">
        <v>6069.1809999999996</v>
      </c>
      <c r="J20" s="1726">
        <v>4273.980000000025</v>
      </c>
    </row>
    <row r="21" spans="2:10" ht="15.75" customHeight="1">
      <c r="B21" s="3605"/>
      <c r="C21" s="1743" t="s">
        <v>280</v>
      </c>
      <c r="D21" s="1741">
        <v>-48981.29207395867</v>
      </c>
      <c r="E21" s="1741">
        <v>-321306.71991733147</v>
      </c>
      <c r="F21" s="1741">
        <v>-3009.3800059910682</v>
      </c>
      <c r="G21" s="1741">
        <v>228949.71812943125</v>
      </c>
      <c r="H21" s="1741">
        <v>-1.3733491666373165</v>
      </c>
      <c r="I21" s="1741">
        <v>10165.281999999999</v>
      </c>
      <c r="J21" s="1726">
        <v>2399.5699999999342</v>
      </c>
    </row>
    <row r="22" spans="2:10" ht="15.75" customHeight="1">
      <c r="B22" s="3605"/>
      <c r="C22" s="1743" t="s">
        <v>291</v>
      </c>
      <c r="D22" s="1741">
        <v>-64114.67377928202</v>
      </c>
      <c r="E22" s="1741">
        <v>-406613.10529501364</v>
      </c>
      <c r="F22" s="1741">
        <v>-4540.2185011751699</v>
      </c>
      <c r="G22" s="1741">
        <v>285480.70672293782</v>
      </c>
      <c r="H22" s="1741">
        <v>-0.75903254446098023</v>
      </c>
      <c r="I22" s="1741">
        <v>11123.351999999999</v>
      </c>
      <c r="J22" s="1726">
        <v>-5477.349999999984</v>
      </c>
    </row>
    <row r="23" spans="2:10" ht="15.75" customHeight="1">
      <c r="B23" s="3605"/>
      <c r="C23" s="1743" t="s">
        <v>290</v>
      </c>
      <c r="D23" s="1741">
        <v>-98225.2</v>
      </c>
      <c r="E23" s="1741">
        <v>-499248.3</v>
      </c>
      <c r="F23" s="1741">
        <v>-1417.7405290758688</v>
      </c>
      <c r="G23" s="1741">
        <v>340543.4731385489</v>
      </c>
      <c r="H23" s="1741">
        <v>-0.49381245750077518</v>
      </c>
      <c r="I23" s="1741">
        <v>14334.936999999998</v>
      </c>
      <c r="J23" s="1726">
        <v>-6664.4899999999907</v>
      </c>
    </row>
    <row r="24" spans="2:10" ht="15.75" customHeight="1">
      <c r="B24" s="3605"/>
      <c r="C24" s="1743" t="s">
        <v>289</v>
      </c>
      <c r="D24" s="1741">
        <v>-141874.9</v>
      </c>
      <c r="E24" s="1741">
        <v>-596481.19999999995</v>
      </c>
      <c r="F24" s="1741">
        <v>-3189.3</v>
      </c>
      <c r="G24" s="1741">
        <v>401349.033517932</v>
      </c>
      <c r="H24" s="1741">
        <v>1.7188289971922677</v>
      </c>
      <c r="I24" s="1741">
        <v>14338</v>
      </c>
      <c r="J24" s="1726">
        <v>-18275.610000000022</v>
      </c>
    </row>
    <row r="25" spans="2:10" ht="15.75" customHeight="1">
      <c r="B25" s="3605"/>
      <c r="C25" s="1743" t="s">
        <v>288</v>
      </c>
      <c r="D25" s="1741">
        <v>-154039.64786734909</v>
      </c>
      <c r="E25" s="1741">
        <v>-693987.8049473149</v>
      </c>
      <c r="F25" s="1741">
        <v>-2657.1996135666559</v>
      </c>
      <c r="G25" s="1741">
        <v>471855.43143093208</v>
      </c>
      <c r="H25" s="1741">
        <v>4.8587243500904709</v>
      </c>
      <c r="I25" s="1741">
        <v>14240.768999999998</v>
      </c>
      <c r="J25" s="1726">
        <v>-24729.899999999998</v>
      </c>
    </row>
    <row r="26" spans="2:10" ht="15.75" customHeight="1">
      <c r="B26" s="3605"/>
      <c r="C26" s="1743" t="s">
        <v>287</v>
      </c>
      <c r="D26" s="1741">
        <v>-171928.95500418893</v>
      </c>
      <c r="E26" s="1741">
        <v>-794466.7560013542</v>
      </c>
      <c r="F26" s="1741">
        <v>-3345.2440827359096</v>
      </c>
      <c r="G26" s="1741">
        <v>540376.91450879152</v>
      </c>
      <c r="H26" s="1741">
        <v>5.5564826412865642</v>
      </c>
      <c r="I26" s="1741">
        <v>14401.643999999998</v>
      </c>
      <c r="J26" s="1726">
        <v>-14602.400000000032</v>
      </c>
    </row>
    <row r="27" spans="2:10" ht="15.75" customHeight="1">
      <c r="B27" s="3605"/>
      <c r="C27" s="1743" t="s">
        <v>286</v>
      </c>
      <c r="D27" s="1741">
        <v>-191621.51995434111</v>
      </c>
      <c r="E27" s="1741">
        <v>-895562.60460538743</v>
      </c>
      <c r="F27" s="1741">
        <v>-986.3973565348133</v>
      </c>
      <c r="G27" s="1741">
        <v>606680.00475067063</v>
      </c>
      <c r="H27" s="1741">
        <v>7.0035514740897087</v>
      </c>
      <c r="I27" s="1741">
        <v>15506.418999999998</v>
      </c>
      <c r="J27" s="1726">
        <v>-18932.26999999995</v>
      </c>
    </row>
    <row r="28" spans="2:10" ht="15.75" customHeight="1">
      <c r="B28" s="3605"/>
      <c r="C28" s="1748" t="s">
        <v>285</v>
      </c>
      <c r="D28" s="1747">
        <v>-209940.9807684765</v>
      </c>
      <c r="E28" s="1747">
        <v>-1007215.327804452</v>
      </c>
      <c r="F28" s="1747">
        <v>859.440503011283</v>
      </c>
      <c r="G28" s="1747">
        <v>679731.01968370634</v>
      </c>
      <c r="H28" s="1747">
        <v>7.3113111353366067</v>
      </c>
      <c r="I28" s="1747">
        <v>15868.231999999998</v>
      </c>
      <c r="J28" s="1746">
        <v>-4336.599999999964</v>
      </c>
    </row>
    <row r="29" spans="2:10" ht="15.75" customHeight="1">
      <c r="B29" s="3612"/>
      <c r="C29" s="1742" t="s">
        <v>284</v>
      </c>
      <c r="D29" s="1731">
        <v>-246822.22110370582</v>
      </c>
      <c r="E29" s="1731">
        <v>-1135798.6895514196</v>
      </c>
      <c r="F29" s="1731">
        <v>1690.745232357498</v>
      </c>
      <c r="G29" s="1731">
        <v>755058.58393590851</v>
      </c>
      <c r="H29" s="1745">
        <v>8.5708509219337508</v>
      </c>
      <c r="I29" s="1731">
        <v>17504.643999999997</v>
      </c>
      <c r="J29" s="1730">
        <v>960.19000000003143</v>
      </c>
    </row>
    <row r="30" spans="2:10" ht="15.75" customHeight="1">
      <c r="B30" s="3604" t="s">
        <v>59</v>
      </c>
      <c r="C30" s="1744" t="s">
        <v>283</v>
      </c>
      <c r="D30" s="1736">
        <v>-25995.382865992156</v>
      </c>
      <c r="E30" s="1736">
        <v>-110642.45775681367</v>
      </c>
      <c r="F30" s="1736">
        <v>-3988.6566652051242</v>
      </c>
      <c r="G30" s="1736">
        <v>73954.194243408827</v>
      </c>
      <c r="H30" s="1736">
        <v>33.124107088185603</v>
      </c>
      <c r="I30" s="1736">
        <v>295.72699999999998</v>
      </c>
      <c r="J30" s="1735">
        <v>-24774.019791311915</v>
      </c>
    </row>
    <row r="31" spans="2:10" ht="15.75" customHeight="1">
      <c r="B31" s="3605"/>
      <c r="C31" s="1743" t="s">
        <v>282</v>
      </c>
      <c r="D31" s="1741">
        <v>-35993.480733919161</v>
      </c>
      <c r="E31" s="1741">
        <v>-212875.12601917083</v>
      </c>
      <c r="F31" s="1741">
        <v>-11782.18469136014</v>
      </c>
      <c r="G31" s="1741">
        <v>154201.87417424697</v>
      </c>
      <c r="H31" s="1741">
        <v>33.448370468224084</v>
      </c>
      <c r="I31" s="1741">
        <v>1231.664</v>
      </c>
      <c r="J31" s="1726">
        <v>-25446.854645658175</v>
      </c>
    </row>
    <row r="32" spans="2:10" ht="15.75" customHeight="1">
      <c r="B32" s="3605"/>
      <c r="C32" s="1743" t="s">
        <v>281</v>
      </c>
      <c r="D32" s="1741">
        <v>-82387.61765132891</v>
      </c>
      <c r="E32" s="1741">
        <v>-340169.50580327993</v>
      </c>
      <c r="F32" s="1741">
        <v>-18520.483057606987</v>
      </c>
      <c r="G32" s="1741">
        <v>242171.67088878807</v>
      </c>
      <c r="H32" s="1741">
        <v>37.3449157864816</v>
      </c>
      <c r="I32" s="1741">
        <v>1541.6210000000001</v>
      </c>
      <c r="J32" s="1726">
        <v>-35421.046524928541</v>
      </c>
    </row>
    <row r="33" spans="2:10" ht="15.75" customHeight="1">
      <c r="B33" s="3605"/>
      <c r="C33" s="1743" t="s">
        <v>280</v>
      </c>
      <c r="D33" s="1741">
        <v>-89070.978575705085</v>
      </c>
      <c r="E33" s="1741">
        <v>-440379.80059045536</v>
      </c>
      <c r="F33" s="1741">
        <v>-11873.850686648475</v>
      </c>
      <c r="G33" s="1741">
        <v>312258.88571769884</v>
      </c>
      <c r="H33" s="1741">
        <v>36.387538831199052</v>
      </c>
      <c r="I33" s="1741">
        <v>4235.2299999999996</v>
      </c>
      <c r="J33" s="1726">
        <v>-57484.266331256571</v>
      </c>
    </row>
    <row r="34" spans="2:10" ht="15.75" customHeight="1">
      <c r="B34" s="3605"/>
      <c r="C34" s="1743" t="s">
        <v>291</v>
      </c>
      <c r="D34" s="1741">
        <v>-117261.07805572409</v>
      </c>
      <c r="E34" s="1741">
        <v>-551981.88845274039</v>
      </c>
      <c r="F34" s="1741">
        <v>-5705.7956984120538</v>
      </c>
      <c r="G34" s="1741">
        <v>376582.39368609863</v>
      </c>
      <c r="H34" s="1741">
        <v>31.911679079446877</v>
      </c>
      <c r="I34" s="1741">
        <v>6358.5579999999991</v>
      </c>
      <c r="J34" s="1726">
        <v>-85324.40609186847</v>
      </c>
    </row>
    <row r="35" spans="2:10" ht="15.75" customHeight="1">
      <c r="B35" s="3605"/>
      <c r="C35" s="1743" t="s">
        <v>290</v>
      </c>
      <c r="D35" s="1741">
        <v>-149134.98432938458</v>
      </c>
      <c r="E35" s="1741">
        <v>-660372.4263089801</v>
      </c>
      <c r="F35" s="1741">
        <v>-6657.82278665989</v>
      </c>
      <c r="G35" s="1741">
        <v>443355.72660648299</v>
      </c>
      <c r="H35" s="1741">
        <v>30.190639838252096</v>
      </c>
      <c r="I35" s="1741">
        <v>4358.9199999999992</v>
      </c>
      <c r="J35" s="1726">
        <v>-63676.98190647822</v>
      </c>
    </row>
    <row r="36" spans="2:10" ht="15.75" customHeight="1">
      <c r="B36" s="3605"/>
      <c r="C36" s="1743" t="s">
        <v>289</v>
      </c>
      <c r="D36" s="1741">
        <v>-163546.66116985551</v>
      </c>
      <c r="E36" s="1741">
        <v>-759023.31139162416</v>
      </c>
      <c r="F36" s="1741">
        <v>-8096.3402848441037</v>
      </c>
      <c r="G36" s="1741">
        <v>515555.45796883886</v>
      </c>
      <c r="H36" s="1741">
        <v>28.455637092198003</v>
      </c>
      <c r="I36" s="1741">
        <v>5146.329999999999</v>
      </c>
      <c r="J36" s="1726">
        <v>-49323.832477639393</v>
      </c>
    </row>
    <row r="37" spans="2:10" ht="15.75" customHeight="1">
      <c r="B37" s="3605"/>
      <c r="C37" s="1743" t="s">
        <v>288</v>
      </c>
      <c r="D37" s="1741">
        <v>-188522.22383302986</v>
      </c>
      <c r="E37" s="1741">
        <v>-863610.70517363655</v>
      </c>
      <c r="F37" s="1741">
        <v>-9616.7806196676102</v>
      </c>
      <c r="G37" s="1741">
        <v>582192.17720205418</v>
      </c>
      <c r="H37" s="1741">
        <v>23.383591333582565</v>
      </c>
      <c r="I37" s="1741">
        <v>6659.0360000000001</v>
      </c>
      <c r="J37" s="1726">
        <v>-58985.434877219326</v>
      </c>
    </row>
    <row r="38" spans="2:10" ht="15.75" customHeight="1">
      <c r="B38" s="3605"/>
      <c r="C38" s="1743" t="s">
        <v>287</v>
      </c>
      <c r="D38" s="1741">
        <v>-203420.19093190483</v>
      </c>
      <c r="E38" s="1741">
        <v>-965663.50320992572</v>
      </c>
      <c r="F38" s="1741">
        <v>-8264.5667280194175</v>
      </c>
      <c r="G38" s="1741">
        <v>653188.81693352072</v>
      </c>
      <c r="H38" s="1741">
        <v>20.876521441941385</v>
      </c>
      <c r="I38" s="1741">
        <v>7096.6809999999987</v>
      </c>
      <c r="J38" s="1726">
        <v>-64678.278681046271</v>
      </c>
    </row>
    <row r="39" spans="2:10" ht="15.75" customHeight="1">
      <c r="B39" s="3605"/>
      <c r="C39" s="1743" t="s">
        <v>286</v>
      </c>
      <c r="D39" s="1741">
        <v>-222617.0288779682</v>
      </c>
      <c r="E39" s="1741">
        <v>-1071112.113072129</v>
      </c>
      <c r="F39" s="1741">
        <v>-7545.3319587210426</v>
      </c>
      <c r="G39" s="1741">
        <v>725389.89970214246</v>
      </c>
      <c r="H39" s="1741">
        <v>19.567134901744197</v>
      </c>
      <c r="I39" s="1741">
        <v>9469.5669999999991</v>
      </c>
      <c r="J39" s="1726">
        <v>-68204.782623355975</v>
      </c>
    </row>
    <row r="40" spans="2:10" ht="15.75" customHeight="1">
      <c r="B40" s="3605"/>
      <c r="C40" s="1748" t="s">
        <v>285</v>
      </c>
      <c r="D40" s="1747">
        <v>-250314.57797533576</v>
      </c>
      <c r="E40" s="1747">
        <v>-1180242.9159784522</v>
      </c>
      <c r="F40" s="1747">
        <v>-8688.1142614710261</v>
      </c>
      <c r="G40" s="1747">
        <v>799112.2846021424</v>
      </c>
      <c r="H40" s="1747">
        <v>17.563015584309618</v>
      </c>
      <c r="I40" s="1747">
        <v>11804.866999999998</v>
      </c>
      <c r="J40" s="1746">
        <v>-90827.818372733891</v>
      </c>
    </row>
    <row r="41" spans="2:10" ht="15.75" customHeight="1">
      <c r="B41" s="3612"/>
      <c r="C41" s="1742" t="s">
        <v>284</v>
      </c>
      <c r="D41" s="1731">
        <v>-266970.39985171054</v>
      </c>
      <c r="E41" s="1731">
        <v>-1285189.4945013123</v>
      </c>
      <c r="F41" s="1731">
        <v>-14357.011007732013</v>
      </c>
      <c r="G41" s="1731">
        <v>879367.14949666336</v>
      </c>
      <c r="H41" s="1745">
        <v>16.463433196503672</v>
      </c>
      <c r="I41" s="1731">
        <v>13065.175999999998</v>
      </c>
      <c r="J41" s="1730">
        <v>-67400.493227382001</v>
      </c>
    </row>
    <row r="42" spans="2:10" ht="15.75" customHeight="1">
      <c r="B42" s="3604" t="s">
        <v>60</v>
      </c>
      <c r="C42" s="1744" t="s">
        <v>283</v>
      </c>
      <c r="D42" s="1736">
        <v>-9358.1859276878677</v>
      </c>
      <c r="E42" s="1736">
        <v>-94104.16759634926</v>
      </c>
      <c r="F42" s="1736">
        <v>-3407.0659861510503</v>
      </c>
      <c r="G42" s="1736">
        <v>75401.47187661966</v>
      </c>
      <c r="H42" s="1741">
        <v>1.9569919570042726</v>
      </c>
      <c r="I42" s="1736">
        <v>1441.3029999999999</v>
      </c>
      <c r="J42" s="1735">
        <v>6045.1583336193617</v>
      </c>
    </row>
    <row r="43" spans="2:10" ht="15.75" customHeight="1">
      <c r="B43" s="3605"/>
      <c r="C43" s="1743" t="s">
        <v>282</v>
      </c>
      <c r="D43" s="1741">
        <v>-22704.981625348708</v>
      </c>
      <c r="E43" s="1741">
        <v>-203769.65671318179</v>
      </c>
      <c r="F43" s="1741">
        <v>-5801.2003034902191</v>
      </c>
      <c r="G43" s="1741">
        <v>153351.40777246573</v>
      </c>
      <c r="H43" s="1741">
        <v>-0.55152792813674134</v>
      </c>
      <c r="I43" s="1741">
        <v>1980.7349999999999</v>
      </c>
      <c r="J43" s="1726">
        <v>8831.0051892678584</v>
      </c>
    </row>
    <row r="44" spans="2:10" ht="15.75" customHeight="1">
      <c r="B44" s="3605"/>
      <c r="C44" s="1743" t="s">
        <v>281</v>
      </c>
      <c r="D44" s="1741">
        <v>-22488.832028677789</v>
      </c>
      <c r="E44" s="1741">
        <v>-296389.27307577466</v>
      </c>
      <c r="F44" s="1741">
        <v>-6049.3363430625523</v>
      </c>
      <c r="G44" s="1741">
        <v>229861.95649337707</v>
      </c>
      <c r="H44" s="1741">
        <v>-5.0830530054293384</v>
      </c>
      <c r="I44" s="1741">
        <v>3992.3130000000001</v>
      </c>
      <c r="J44" s="1726">
        <v>14428.280267694401</v>
      </c>
    </row>
    <row r="45" spans="2:10" ht="15.75" customHeight="1">
      <c r="B45" s="3605"/>
      <c r="C45" s="1743" t="s">
        <v>280</v>
      </c>
      <c r="D45" s="1741">
        <v>-34138.867630886671</v>
      </c>
      <c r="E45" s="1741">
        <v>-398348.07942227478</v>
      </c>
      <c r="F45" s="1741">
        <v>-2487.683878248994</v>
      </c>
      <c r="G45" s="1741">
        <v>303660.2052850927</v>
      </c>
      <c r="H45" s="1741">
        <v>-2.753702400763669</v>
      </c>
      <c r="I45" s="1741">
        <v>4920.8640000000005</v>
      </c>
      <c r="J45" s="1726">
        <v>27285.420586800486</v>
      </c>
    </row>
    <row r="46" spans="2:10" ht="15.75" customHeight="1">
      <c r="B46" s="3605"/>
      <c r="C46" s="1743" t="s">
        <v>291</v>
      </c>
      <c r="D46" s="1741">
        <v>-65127.06858237047</v>
      </c>
      <c r="E46" s="1741">
        <v>-513401.7412961779</v>
      </c>
      <c r="F46" s="1741">
        <v>-3013.821373909188</v>
      </c>
      <c r="G46" s="1741">
        <v>375679.89160928212</v>
      </c>
      <c r="H46" s="1741">
        <v>-0.23965594035944005</v>
      </c>
      <c r="I46" s="1741">
        <v>6567.4350000000004</v>
      </c>
      <c r="J46" s="1726">
        <v>23297.142427527539</v>
      </c>
    </row>
    <row r="47" spans="2:10" ht="15.75" customHeight="1">
      <c r="B47" s="3605"/>
      <c r="C47" s="1743" t="s">
        <v>290</v>
      </c>
      <c r="D47" s="1741">
        <v>-79652.558660976123</v>
      </c>
      <c r="E47" s="1741">
        <v>-614617.17863325286</v>
      </c>
      <c r="F47" s="1741">
        <v>-3732.9947800649097</v>
      </c>
      <c r="G47" s="1741">
        <v>445953.40666409594</v>
      </c>
      <c r="H47" s="1741">
        <v>0.58591327498935808</v>
      </c>
      <c r="I47" s="1741">
        <v>12203.794</v>
      </c>
      <c r="J47" s="1726">
        <v>26648.361972289782</v>
      </c>
    </row>
    <row r="48" spans="2:10" ht="15.75" customHeight="1">
      <c r="B48" s="3605"/>
      <c r="C48" s="1743" t="s">
        <v>289</v>
      </c>
      <c r="D48" s="1741">
        <v>-106003.36244525318</v>
      </c>
      <c r="E48" s="1741">
        <v>-713717.5586629149</v>
      </c>
      <c r="F48" s="1741">
        <v>-3076.2476450667164</v>
      </c>
      <c r="G48" s="1741">
        <v>511939.44661565125</v>
      </c>
      <c r="H48" s="1741">
        <v>-0.70138164523246838</v>
      </c>
      <c r="I48" s="1741">
        <v>14382.212</v>
      </c>
      <c r="J48" s="1726">
        <v>21613.161410672838</v>
      </c>
    </row>
    <row r="49" spans="2:10" ht="15.75" customHeight="1">
      <c r="B49" s="3605"/>
      <c r="C49" s="1743" t="s">
        <v>288</v>
      </c>
      <c r="D49" s="1741">
        <v>-119695.23759581847</v>
      </c>
      <c r="E49" s="1741">
        <v>-821185.42087442742</v>
      </c>
      <c r="F49" s="1741">
        <v>-4221.4251331990235</v>
      </c>
      <c r="G49" s="1741">
        <v>591192.28628658294</v>
      </c>
      <c r="H49" s="1741">
        <v>1.5459000373007736</v>
      </c>
      <c r="I49" s="1741">
        <v>15612.554</v>
      </c>
      <c r="J49" s="1726">
        <v>37840.711910512393</v>
      </c>
    </row>
    <row r="50" spans="2:10" ht="15.75" customHeight="1">
      <c r="B50" s="3605"/>
      <c r="C50" s="1743" t="s">
        <v>287</v>
      </c>
      <c r="D50" s="1741">
        <v>-126087.97976958135</v>
      </c>
      <c r="E50" s="1741">
        <v>-874099.13190366654</v>
      </c>
      <c r="F50" s="1741">
        <v>-1084.3332236530841</v>
      </c>
      <c r="G50" s="1741">
        <v>625709.09474924055</v>
      </c>
      <c r="H50" s="1741">
        <v>-4.2070105108791171</v>
      </c>
      <c r="I50" s="1741">
        <v>16478.671999999999</v>
      </c>
      <c r="J50" s="1726">
        <v>36610.561024159651</v>
      </c>
    </row>
    <row r="51" spans="2:10" ht="15.75" customHeight="1">
      <c r="B51" s="3605"/>
      <c r="C51" s="1743" t="s">
        <v>286</v>
      </c>
      <c r="D51" s="1741">
        <v>-96184.565491877845</v>
      </c>
      <c r="E51" s="1741">
        <v>-911636.92920355848</v>
      </c>
      <c r="F51" s="1741">
        <v>788.1562932204688</v>
      </c>
      <c r="G51" s="1741">
        <v>679680.93931259937</v>
      </c>
      <c r="H51" s="1741">
        <v>-6.3012954010404574</v>
      </c>
      <c r="I51" s="1741">
        <v>17425.197</v>
      </c>
      <c r="J51" s="1726">
        <v>120899.35802712855</v>
      </c>
    </row>
    <row r="52" spans="2:10" ht="15.75" customHeight="1">
      <c r="B52" s="3605"/>
      <c r="C52" s="1743" t="s">
        <v>285</v>
      </c>
      <c r="D52" s="1741">
        <v>-62591.279670751188</v>
      </c>
      <c r="E52" s="1741">
        <v>-977882.34028090502</v>
      </c>
      <c r="F52" s="1741">
        <v>-1230.4982876474387</v>
      </c>
      <c r="G52" s="1741">
        <v>773658.50348589476</v>
      </c>
      <c r="H52" s="1741">
        <v>-3.185257141794589</v>
      </c>
      <c r="I52" s="1741">
        <v>18717.105</v>
      </c>
      <c r="J52" s="1726">
        <v>179372.18197103875</v>
      </c>
    </row>
    <row r="53" spans="2:10" ht="15.75" customHeight="1">
      <c r="B53" s="3605"/>
      <c r="C53" s="1742" t="s">
        <v>284</v>
      </c>
      <c r="D53" s="1731">
        <v>-33763.120085891453</v>
      </c>
      <c r="E53" s="1731">
        <v>-1060973.3249700537</v>
      </c>
      <c r="F53" s="1731">
        <v>-964.6558673575928</v>
      </c>
      <c r="G53" s="1731">
        <v>875026.9567769951</v>
      </c>
      <c r="H53" s="1732">
        <v>-0.49355866001504767</v>
      </c>
      <c r="I53" s="1731">
        <v>19478.723999999998</v>
      </c>
      <c r="J53" s="1730">
        <v>282409.53906808869</v>
      </c>
    </row>
    <row r="54" spans="2:10" ht="15.75" customHeight="1">
      <c r="B54" s="3595" t="s">
        <v>61</v>
      </c>
      <c r="C54" s="1744" t="s">
        <v>283</v>
      </c>
      <c r="D54" s="1736">
        <v>24889.856049603171</v>
      </c>
      <c r="E54" s="1736">
        <v>-73273.811585446703</v>
      </c>
      <c r="F54" s="1736">
        <v>-3091.5754388004798</v>
      </c>
      <c r="G54" s="1736">
        <v>92742.760052281141</v>
      </c>
      <c r="H54" s="1736">
        <v>22.998606982151813</v>
      </c>
      <c r="I54" s="1736">
        <v>1393.5509999999999</v>
      </c>
      <c r="J54" s="1735">
        <v>51464.946372824459</v>
      </c>
    </row>
    <row r="55" spans="2:10" ht="15.75" customHeight="1">
      <c r="B55" s="3596"/>
      <c r="C55" s="1743" t="s">
        <v>282</v>
      </c>
      <c r="D55" s="1741">
        <v>25158.398151383648</v>
      </c>
      <c r="E55" s="1741">
        <v>-152606.6489998929</v>
      </c>
      <c r="F55" s="1741">
        <v>-6520.4614861571645</v>
      </c>
      <c r="G55" s="1741">
        <v>165770.46622422652</v>
      </c>
      <c r="H55" s="1741">
        <v>8.0984313298170019</v>
      </c>
      <c r="I55" s="1741">
        <v>2441.5450000000001</v>
      </c>
      <c r="J55" s="1726">
        <v>67626.048292446445</v>
      </c>
    </row>
    <row r="56" spans="2:10" ht="15.75" customHeight="1">
      <c r="B56" s="3596"/>
      <c r="C56" s="1743" t="s">
        <v>281</v>
      </c>
      <c r="D56" s="1741">
        <v>33380.329272449133</v>
      </c>
      <c r="E56" s="1741">
        <v>-251573.25275651069</v>
      </c>
      <c r="F56" s="1741">
        <v>-11942.857281447643</v>
      </c>
      <c r="G56" s="1741">
        <v>258940.99545218711</v>
      </c>
      <c r="H56" s="1741">
        <v>12.650653201782823</v>
      </c>
      <c r="I56" s="1741">
        <v>2922.0059999999999</v>
      </c>
      <c r="J56" s="1726">
        <v>101086.449607609</v>
      </c>
    </row>
    <row r="57" spans="2:10" ht="15.75" customHeight="1">
      <c r="B57" s="3596"/>
      <c r="C57" s="1743" t="s">
        <v>280</v>
      </c>
      <c r="D57" s="1741">
        <v>19011.97710239928</v>
      </c>
      <c r="E57" s="1741">
        <v>-348950.9846212854</v>
      </c>
      <c r="F57" s="1741">
        <v>-17508.948744550034</v>
      </c>
      <c r="G57" s="1741">
        <v>337818.0018646681</v>
      </c>
      <c r="H57" s="1741">
        <v>11.248690472136836</v>
      </c>
      <c r="I57" s="1741">
        <v>3745.0219999999999</v>
      </c>
      <c r="J57" s="1726">
        <v>110647.47663496299</v>
      </c>
    </row>
    <row r="58" spans="2:10" ht="15.75" customHeight="1">
      <c r="B58" s="3596"/>
      <c r="C58" s="1743" t="s">
        <v>291</v>
      </c>
      <c r="D58" s="1741">
        <v>-22996.521377316269</v>
      </c>
      <c r="E58" s="1741">
        <v>-459211.21521453571</v>
      </c>
      <c r="F58" s="1741">
        <v>-23552.973012629434</v>
      </c>
      <c r="G58" s="1741">
        <v>416961.62300003867</v>
      </c>
      <c r="H58" s="1741">
        <v>10.988538996303454</v>
      </c>
      <c r="I58" s="1741">
        <v>4500.8220000000001</v>
      </c>
      <c r="J58" s="1726">
        <v>106480.94575561699</v>
      </c>
    </row>
    <row r="59" spans="2:10" ht="15.75" customHeight="1">
      <c r="B59" s="3596"/>
      <c r="C59" s="1743" t="s">
        <v>290</v>
      </c>
      <c r="D59" s="1741">
        <v>-51680.635889681522</v>
      </c>
      <c r="E59" s="1741">
        <v>-581726.06633864541</v>
      </c>
      <c r="F59" s="1741">
        <v>-28523.092496202677</v>
      </c>
      <c r="G59" s="1741">
        <v>495471.41065841983</v>
      </c>
      <c r="H59" s="1741">
        <v>11.10385149084021</v>
      </c>
      <c r="I59" s="1741">
        <v>7659.1750000000002</v>
      </c>
      <c r="J59" s="1726">
        <v>124917.34759098101</v>
      </c>
    </row>
    <row r="60" spans="2:10" ht="15.75" customHeight="1">
      <c r="B60" s="3596"/>
      <c r="C60" s="1743" t="s">
        <v>289</v>
      </c>
      <c r="D60" s="1741">
        <v>-104388.65424481279</v>
      </c>
      <c r="E60" s="1741">
        <v>-711321.69397850707</v>
      </c>
      <c r="F60" s="1741">
        <v>-35369.418030056419</v>
      </c>
      <c r="G60" s="1741">
        <v>567890.37445000559</v>
      </c>
      <c r="H60" s="1741">
        <v>10.929208171832983</v>
      </c>
      <c r="I60" s="1741">
        <v>9017.4920000000002</v>
      </c>
      <c r="J60" s="1726">
        <v>97364.09537399112</v>
      </c>
    </row>
    <row r="61" spans="2:10" ht="15.75" customHeight="1">
      <c r="B61" s="3596"/>
      <c r="C61" s="1743" t="s">
        <v>288</v>
      </c>
      <c r="D61" s="1741">
        <v>-151419.1837722765</v>
      </c>
      <c r="E61" s="1741">
        <v>-836548.62409712491</v>
      </c>
      <c r="F61" s="1741">
        <v>-43359.108483455406</v>
      </c>
      <c r="G61" s="1741">
        <v>642332.38225323311</v>
      </c>
      <c r="H61" s="1741">
        <v>8.6503320751820212</v>
      </c>
      <c r="I61" s="1741">
        <v>10183.576000000001</v>
      </c>
      <c r="J61" s="1726">
        <v>68009.658141918568</v>
      </c>
    </row>
    <row r="62" spans="2:10" ht="15.75" customHeight="1">
      <c r="B62" s="3596"/>
      <c r="C62" s="1743" t="s">
        <v>287</v>
      </c>
      <c r="D62" s="1741">
        <v>-210513.39115335734</v>
      </c>
      <c r="E62" s="1741">
        <v>-986805.92703812069</v>
      </c>
      <c r="F62" s="1741">
        <v>-53257.999905284276</v>
      </c>
      <c r="G62" s="1741">
        <v>729219.25123890839</v>
      </c>
      <c r="H62" s="1741">
        <v>16.542856314267041</v>
      </c>
      <c r="I62" s="1741">
        <v>12353.384000000002</v>
      </c>
      <c r="J62" s="1726">
        <v>42536.733906800298</v>
      </c>
    </row>
    <row r="63" spans="2:10" ht="15.75" customHeight="1">
      <c r="B63" s="3596"/>
      <c r="C63" s="1743" t="s">
        <v>1267</v>
      </c>
      <c r="D63" s="1741">
        <v>-251288.85798388848</v>
      </c>
      <c r="E63" s="1741">
        <v>-1112622.8144599404</v>
      </c>
      <c r="F63" s="1741">
        <v>-59966.662679788991</v>
      </c>
      <c r="G63" s="1741">
        <v>810257.55451925122</v>
      </c>
      <c r="H63" s="1741">
        <v>19.211457561059685</v>
      </c>
      <c r="I63" s="1741">
        <v>14083.174000000003</v>
      </c>
      <c r="J63" s="1726">
        <v>7754.0460489597626</v>
      </c>
    </row>
    <row r="64" spans="2:10" ht="15.75" customHeight="1">
      <c r="B64" s="3596"/>
      <c r="C64" s="1743" t="s">
        <v>285</v>
      </c>
      <c r="D64" s="1741">
        <v>-298107.16586232593</v>
      </c>
      <c r="E64" s="1741">
        <v>-1224893.3817563837</v>
      </c>
      <c r="F64" s="1741">
        <v>-63888.264965140872</v>
      </c>
      <c r="G64" s="1741">
        <v>871302.5267751863</v>
      </c>
      <c r="H64" s="1741">
        <v>12.621075429189244</v>
      </c>
      <c r="I64" s="1741">
        <v>16201.348000000002</v>
      </c>
      <c r="J64" s="1726">
        <v>-15147.420894667814</v>
      </c>
    </row>
    <row r="65" spans="1:10" ht="15.75" customHeight="1">
      <c r="B65" s="3606"/>
      <c r="C65" s="1742" t="s">
        <v>284</v>
      </c>
      <c r="D65" s="1731">
        <v>-333671.93453037995</v>
      </c>
      <c r="E65" s="1731">
        <v>-1355456.9390056308</v>
      </c>
      <c r="F65" s="1731">
        <v>-72852.523615579019</v>
      </c>
      <c r="G65" s="1731">
        <v>961054.57727377792</v>
      </c>
      <c r="H65" s="1732">
        <v>9.8314251727341215</v>
      </c>
      <c r="I65" s="1731">
        <v>19512.715000000004</v>
      </c>
      <c r="J65" s="1730">
        <v>1226.7149713200979</v>
      </c>
    </row>
    <row r="66" spans="1:10" ht="15.75" customHeight="1">
      <c r="B66" s="3595" t="s">
        <v>131</v>
      </c>
      <c r="C66" s="1729" t="s">
        <v>283</v>
      </c>
      <c r="D66" s="1736">
        <v>-47294.735027649105</v>
      </c>
      <c r="E66" s="1736">
        <v>-124551.18334614908</v>
      </c>
      <c r="F66" s="1736">
        <v>-10128.617705476336</v>
      </c>
      <c r="G66" s="1736">
        <v>76625.352295124845</v>
      </c>
      <c r="H66" s="1736">
        <v>-17.378615590123214</v>
      </c>
      <c r="I66" s="1736">
        <v>480.572</v>
      </c>
      <c r="J66" s="1735">
        <v>-38745.256853721738</v>
      </c>
    </row>
    <row r="67" spans="1:10" ht="15.75" customHeight="1">
      <c r="B67" s="3596"/>
      <c r="C67" s="1719" t="s">
        <v>282</v>
      </c>
      <c r="D67" s="1717">
        <v>-106077.09281391307</v>
      </c>
      <c r="E67" s="1718">
        <v>-259418.91881477137</v>
      </c>
      <c r="F67" s="1718">
        <v>-17520.044375288991</v>
      </c>
      <c r="G67" s="1718">
        <v>156156.3009639245</v>
      </c>
      <c r="H67" s="1718">
        <v>-5.7996852390446829</v>
      </c>
      <c r="I67" s="1728">
        <v>3043.145</v>
      </c>
      <c r="J67" s="1726">
        <v>-94804.534405662067</v>
      </c>
    </row>
    <row r="68" spans="1:10" ht="15.75" customHeight="1">
      <c r="B68" s="3596"/>
      <c r="C68" s="1719" t="s">
        <v>281</v>
      </c>
      <c r="D68" s="1717">
        <v>-149809.42583647376</v>
      </c>
      <c r="E68" s="1717">
        <v>-396296.96928444225</v>
      </c>
      <c r="F68" s="1718">
        <v>-23335.448190522256</v>
      </c>
      <c r="G68" s="1718">
        <v>240641.12645575567</v>
      </c>
      <c r="H68" s="1717">
        <v>-7.0671965111103745</v>
      </c>
      <c r="I68" s="1717">
        <v>5070.7340000000004</v>
      </c>
      <c r="J68" s="1716">
        <v>-87707.282175992194</v>
      </c>
    </row>
    <row r="69" spans="1:10" ht="15.75" customHeight="1">
      <c r="B69" s="3596"/>
      <c r="C69" s="1719" t="s">
        <v>280</v>
      </c>
      <c r="D69" s="1717">
        <v>-220906.70716283226</v>
      </c>
      <c r="E69" s="1717">
        <v>-544251.50536036468</v>
      </c>
      <c r="F69" s="1718">
        <v>-30786.822466178302</v>
      </c>
      <c r="G69" s="1718">
        <v>314011.57512667205</v>
      </c>
      <c r="H69" s="1717">
        <v>-7.0471160822072054</v>
      </c>
      <c r="I69" s="1717">
        <v>6628.723</v>
      </c>
      <c r="J69" s="1716">
        <v>-150375.77134407801</v>
      </c>
    </row>
    <row r="70" spans="1:10" ht="15.75" customHeight="1">
      <c r="B70" s="3596"/>
      <c r="C70" s="1719" t="s">
        <v>291</v>
      </c>
      <c r="D70" s="1717">
        <v>-298506.16202994908</v>
      </c>
      <c r="E70" s="1717">
        <v>-705389.06874232821</v>
      </c>
      <c r="F70" s="1718">
        <v>-38130.93557687111</v>
      </c>
      <c r="G70" s="1718">
        <v>390510.10762716323</v>
      </c>
      <c r="H70" s="1717">
        <v>-6.3438728923196352</v>
      </c>
      <c r="I70" s="1717">
        <v>7065.3860000000004</v>
      </c>
      <c r="J70" s="1716">
        <v>-195008.8863984911</v>
      </c>
    </row>
    <row r="71" spans="1:10" ht="15.75" customHeight="1">
      <c r="B71" s="3596"/>
      <c r="C71" s="1719" t="s">
        <v>290</v>
      </c>
      <c r="D71" s="1717">
        <v>-352158.53236890002</v>
      </c>
      <c r="E71" s="1717">
        <v>-846072.38618984236</v>
      </c>
      <c r="F71" s="1718">
        <v>-46233.034066650711</v>
      </c>
      <c r="G71" s="1718">
        <v>470719.57781708101</v>
      </c>
      <c r="H71" s="1717">
        <v>-4.9956127253531601</v>
      </c>
      <c r="I71" s="1717">
        <v>11344.237000000001</v>
      </c>
      <c r="J71" s="1716">
        <v>-249255.77845143992</v>
      </c>
    </row>
    <row r="72" spans="1:10" ht="15.75" customHeight="1">
      <c r="B72" s="3596"/>
      <c r="C72" s="1719" t="s">
        <v>289</v>
      </c>
      <c r="D72" s="1717">
        <v>-411341.76163609116</v>
      </c>
      <c r="E72" s="1717">
        <v>-978174.25051972736</v>
      </c>
      <c r="F72" s="1718">
        <v>-55087.717809643713</v>
      </c>
      <c r="G72" s="1718">
        <v>542856.32486595679</v>
      </c>
      <c r="H72" s="1717">
        <v>-4.4082539008156179</v>
      </c>
      <c r="I72" s="1717">
        <v>16285.238000000001</v>
      </c>
      <c r="J72" s="1716">
        <v>-253624.36397894076</v>
      </c>
    </row>
    <row r="73" spans="1:10" ht="15.75" customHeight="1">
      <c r="B73" s="3596"/>
      <c r="C73" s="1719" t="s">
        <v>288</v>
      </c>
      <c r="D73" s="1717">
        <v>-460714.9802260967</v>
      </c>
      <c r="E73" s="1717">
        <v>-1119445.7018155521</v>
      </c>
      <c r="F73" s="1718">
        <v>-66248.812228270443</v>
      </c>
      <c r="G73" s="1718">
        <v>633926.26142047765</v>
      </c>
      <c r="H73" s="1717">
        <v>-1.308687069966441</v>
      </c>
      <c r="I73" s="1717">
        <v>16295.612000000001</v>
      </c>
      <c r="J73" s="1716">
        <v>-264365.36660281563</v>
      </c>
    </row>
    <row r="74" spans="1:10" ht="15.75" customHeight="1">
      <c r="B74" s="3596"/>
      <c r="C74" s="1719" t="s">
        <v>287</v>
      </c>
      <c r="D74" s="1717">
        <v>-510578.31620872114</v>
      </c>
      <c r="E74" s="1717">
        <v>-1262325.6628625535</v>
      </c>
      <c r="F74" s="1718">
        <v>-79279.581217442057</v>
      </c>
      <c r="G74" s="1718">
        <v>727479.31386299245</v>
      </c>
      <c r="H74" s="1717">
        <v>-0.2386027759086029</v>
      </c>
      <c r="I74" s="1717">
        <v>16511.34</v>
      </c>
      <c r="J74" s="1716">
        <v>-270392.99890583789</v>
      </c>
    </row>
    <row r="75" spans="1:10" ht="15.75" customHeight="1">
      <c r="B75" s="3596"/>
      <c r="C75" s="1719" t="s">
        <v>286</v>
      </c>
      <c r="D75" s="1717">
        <v>-545060.900379361</v>
      </c>
      <c r="E75" s="1717">
        <v>-1385122.2005629113</v>
      </c>
      <c r="F75" s="1718">
        <v>-88178.536572973229</v>
      </c>
      <c r="G75" s="1718">
        <v>814530.07455094869</v>
      </c>
      <c r="H75" s="1717">
        <v>0.52730394278550641</v>
      </c>
      <c r="I75" s="1717">
        <v>16646.841</v>
      </c>
      <c r="J75" s="1716">
        <v>-292244.47076990525</v>
      </c>
    </row>
    <row r="76" spans="1:10" ht="15.75" customHeight="1">
      <c r="B76" s="3596"/>
      <c r="C76" s="1719" t="s">
        <v>285</v>
      </c>
      <c r="D76" s="1741">
        <v>-592140.38233329623</v>
      </c>
      <c r="E76" s="1741">
        <v>-1525635.6094255487</v>
      </c>
      <c r="F76" s="1741">
        <v>-99501.957602589275</v>
      </c>
      <c r="G76" s="1741">
        <v>906917.27177253959</v>
      </c>
      <c r="H76" s="1741">
        <v>4.0875291764811639</v>
      </c>
      <c r="I76" s="1741">
        <v>17350.054</v>
      </c>
      <c r="J76" s="1726">
        <v>-272677.00103355339</v>
      </c>
    </row>
    <row r="77" spans="1:10" s="1739" customFormat="1" ht="15.75" customHeight="1">
      <c r="B77" s="3597"/>
      <c r="C77" s="1740" t="s">
        <v>284</v>
      </c>
      <c r="D77" s="1731">
        <v>-623376.5267471734</v>
      </c>
      <c r="E77" s="1731">
        <v>-1661975.3903993983</v>
      </c>
      <c r="F77" s="1731">
        <v>-108117.49293182897</v>
      </c>
      <c r="G77" s="1731">
        <v>1007306.8741835592</v>
      </c>
      <c r="H77" s="1732">
        <v>4.812660800283064</v>
      </c>
      <c r="I77" s="1731">
        <v>18560.309000000001</v>
      </c>
      <c r="J77" s="1730">
        <v>-252362.75099644452</v>
      </c>
    </row>
    <row r="78" spans="1:10" ht="15.75" customHeight="1">
      <c r="A78" s="1715"/>
      <c r="B78" s="3598" t="s">
        <v>1562</v>
      </c>
      <c r="C78" s="1729" t="s">
        <v>283</v>
      </c>
      <c r="D78" s="1736">
        <v>-12130.940264753881</v>
      </c>
      <c r="E78" s="1736">
        <v>-109099.09873675971</v>
      </c>
      <c r="F78" s="1736">
        <v>-10153.793630416782</v>
      </c>
      <c r="G78" s="1736">
        <v>94498.755904966776</v>
      </c>
      <c r="H78" s="1736">
        <v>23.325704971641727</v>
      </c>
      <c r="I78" s="1736">
        <v>-1397.7260000000001</v>
      </c>
      <c r="J78" s="1735">
        <v>-18920.090474534845</v>
      </c>
    </row>
    <row r="79" spans="1:10" ht="15.75" customHeight="1">
      <c r="A79" s="1715"/>
      <c r="B79" s="3599"/>
      <c r="C79" s="1719" t="s">
        <v>282</v>
      </c>
      <c r="D79" s="1717">
        <v>-30225.608455726004</v>
      </c>
      <c r="E79" s="1717">
        <v>-229849.25958818005</v>
      </c>
      <c r="F79" s="1718">
        <v>-18199.373780124646</v>
      </c>
      <c r="G79" s="1718">
        <v>192356.55833367683</v>
      </c>
      <c r="H79" s="1717">
        <v>23.182066395204501</v>
      </c>
      <c r="I79" s="1717">
        <v>809.68200000000002</v>
      </c>
      <c r="J79" s="1716">
        <v>-20509.651420131308</v>
      </c>
    </row>
    <row r="80" spans="1:10" ht="15.75" customHeight="1">
      <c r="A80" s="1715"/>
      <c r="B80" s="3599"/>
      <c r="C80" s="1719" t="s">
        <v>281</v>
      </c>
      <c r="D80" s="1717">
        <v>-23775.820286393748</v>
      </c>
      <c r="E80" s="1717">
        <v>-335986.25187055365</v>
      </c>
      <c r="F80" s="1718">
        <v>-22194.160007394574</v>
      </c>
      <c r="G80" s="1718">
        <v>290338.91689218703</v>
      </c>
      <c r="H80" s="1717">
        <v>20.652243100918483</v>
      </c>
      <c r="I80" s="1717">
        <v>81.110000000000127</v>
      </c>
      <c r="J80" s="1716">
        <v>17420.038626377624</v>
      </c>
    </row>
    <row r="81" spans="1:10" ht="15.75" customHeight="1">
      <c r="A81" s="1715"/>
      <c r="B81" s="3599"/>
      <c r="C81" s="1719" t="s">
        <v>280</v>
      </c>
      <c r="D81" s="1717">
        <v>-22902.793724714196</v>
      </c>
      <c r="E81" s="1717">
        <v>-447129.19046742702</v>
      </c>
      <c r="F81" s="1717">
        <v>-24920.403877483979</v>
      </c>
      <c r="G81" s="1717">
        <v>388150.50640395191</v>
      </c>
      <c r="H81" s="1717">
        <v>23.610254254917919</v>
      </c>
      <c r="I81" s="1717">
        <v>506.79700000000003</v>
      </c>
      <c r="J81" s="1738">
        <v>21388.079291426919</v>
      </c>
    </row>
    <row r="82" spans="1:10" ht="15.75" customHeight="1">
      <c r="A82" s="1715"/>
      <c r="B82" s="3599"/>
      <c r="C82" s="1719" t="s">
        <v>291</v>
      </c>
      <c r="D82" s="1718">
        <v>-24424.124634580687</v>
      </c>
      <c r="E82" s="1717">
        <v>-560869.34527195338</v>
      </c>
      <c r="F82" s="1717">
        <v>-28606.569495884614</v>
      </c>
      <c r="G82" s="1717">
        <v>493970.12560065638</v>
      </c>
      <c r="H82" s="1717">
        <v>26.4935570047449</v>
      </c>
      <c r="I82" s="1717">
        <v>682.69700000000012</v>
      </c>
      <c r="J82" s="1738">
        <v>47267.518337035603</v>
      </c>
    </row>
    <row r="83" spans="1:10" ht="15.75" customHeight="1">
      <c r="A83" s="1715"/>
      <c r="B83" s="3599"/>
      <c r="C83" s="1719" t="s">
        <v>290</v>
      </c>
      <c r="D83" s="1728">
        <v>-17219.925091825542</v>
      </c>
      <c r="E83" s="1718">
        <v>-672537.3180943483</v>
      </c>
      <c r="F83" s="1718">
        <v>-33428.102195978747</v>
      </c>
      <c r="G83" s="1718">
        <v>600133.19612982124</v>
      </c>
      <c r="H83" s="1717">
        <v>27.492720594474534</v>
      </c>
      <c r="I83" s="1727">
        <v>828.39400000000023</v>
      </c>
      <c r="J83" s="1726">
        <v>92146.985449012209</v>
      </c>
    </row>
    <row r="84" spans="1:10" ht="15.75" customHeight="1">
      <c r="A84" s="1715"/>
      <c r="B84" s="3599"/>
      <c r="C84" s="1719" t="s">
        <v>289</v>
      </c>
      <c r="D84" s="1728">
        <v>-19977.785816845368</v>
      </c>
      <c r="E84" s="1718">
        <v>-784918.10373937478</v>
      </c>
      <c r="F84" s="1718">
        <v>-41177.403742757509</v>
      </c>
      <c r="G84" s="1718">
        <v>706211.52911952324</v>
      </c>
      <c r="H84" s="1717">
        <v>30.091793495065644</v>
      </c>
      <c r="I84" s="1727">
        <v>1115.038</v>
      </c>
      <c r="J84" s="1726">
        <v>128545.44458134343</v>
      </c>
    </row>
    <row r="85" spans="1:10" ht="15.75" customHeight="1">
      <c r="A85" s="1715"/>
      <c r="B85" s="3599"/>
      <c r="C85" s="1719" t="s">
        <v>288</v>
      </c>
      <c r="D85" s="1728">
        <v>-32806.533743801992</v>
      </c>
      <c r="E85" s="1718">
        <v>-910060.53507135669</v>
      </c>
      <c r="F85" s="1718">
        <v>-52361.640978603289</v>
      </c>
      <c r="G85" s="1718">
        <v>812329.81526861456</v>
      </c>
      <c r="H85" s="1717">
        <v>28.142634988551663</v>
      </c>
      <c r="I85" s="1727">
        <v>1259.0790000000002</v>
      </c>
      <c r="J85" s="1726">
        <v>142009.92078172747</v>
      </c>
    </row>
    <row r="86" spans="1:10" ht="15.75" customHeight="1">
      <c r="A86" s="1715"/>
      <c r="B86" s="3599"/>
      <c r="C86" s="1719" t="s">
        <v>287</v>
      </c>
      <c r="D86" s="1728">
        <v>-35216.401583102765</v>
      </c>
      <c r="E86" s="1718">
        <v>-1038126.8292438816</v>
      </c>
      <c r="F86" s="1718">
        <v>-59952.287656457804</v>
      </c>
      <c r="G86" s="1718">
        <v>923522.20128913829</v>
      </c>
      <c r="H86" s="1717">
        <v>26.948242196075284</v>
      </c>
      <c r="I86" s="1727">
        <v>2830.2240000000006</v>
      </c>
      <c r="J86" s="1726">
        <v>174278.75638199557</v>
      </c>
    </row>
    <row r="87" spans="1:10" ht="15.75" customHeight="1">
      <c r="A87" s="1715"/>
      <c r="B87" s="3599"/>
      <c r="C87" s="1719" t="s">
        <v>286</v>
      </c>
      <c r="D87" s="1728">
        <v>-38214.917869168567</v>
      </c>
      <c r="E87" s="1718">
        <v>-1158029.5970852613</v>
      </c>
      <c r="F87" s="1718">
        <v>-61919.103768758127</v>
      </c>
      <c r="G87" s="1718">
        <v>1025310.7347834685</v>
      </c>
      <c r="H87" s="1717">
        <v>25.87757859631192</v>
      </c>
      <c r="I87" s="1727">
        <v>4564.7860000000001</v>
      </c>
      <c r="J87" s="1726">
        <v>209492.93825121329</v>
      </c>
    </row>
    <row r="88" spans="1:10" ht="15.75" customHeight="1">
      <c r="A88" s="1715"/>
      <c r="B88" s="3599"/>
      <c r="C88" s="1719" t="s">
        <v>285</v>
      </c>
      <c r="D88" s="1728">
        <v>-53336.749780720798</v>
      </c>
      <c r="E88" s="1718">
        <v>-1286858.585069085</v>
      </c>
      <c r="F88" s="1718">
        <v>-73189.762241471006</v>
      </c>
      <c r="G88" s="1718">
        <v>1132653.0327621617</v>
      </c>
      <c r="H88" s="1717">
        <v>24.890446793281271</v>
      </c>
      <c r="I88" s="1727">
        <v>4856.6830000000009</v>
      </c>
      <c r="J88" s="1726">
        <v>224899.87012818959</v>
      </c>
    </row>
    <row r="89" spans="1:10" ht="15.75" customHeight="1">
      <c r="A89" s="1715"/>
      <c r="B89" s="3600"/>
      <c r="C89" s="1737" t="s">
        <v>284</v>
      </c>
      <c r="D89" s="1731">
        <v>-45918.162370072678</v>
      </c>
      <c r="E89" s="1731">
        <v>-1399162.5231316942</v>
      </c>
      <c r="F89" s="1731">
        <v>-79885.897374387598</v>
      </c>
      <c r="G89" s="1731">
        <v>1240686.4144137052</v>
      </c>
      <c r="H89" s="1732">
        <v>23.168663513718641</v>
      </c>
      <c r="I89" s="1731">
        <v>6170.5290000000005</v>
      </c>
      <c r="J89" s="1730">
        <v>285823.24604839983</v>
      </c>
    </row>
    <row r="90" spans="1:10" ht="15.75" customHeight="1">
      <c r="B90" s="3598" t="s">
        <v>1561</v>
      </c>
      <c r="C90" s="1729" t="s">
        <v>283</v>
      </c>
      <c r="D90" s="1736">
        <v>13381.998231113103</v>
      </c>
      <c r="E90" s="1736">
        <v>-109475.62577275859</v>
      </c>
      <c r="F90" s="1736">
        <v>-11252.959533763295</v>
      </c>
      <c r="G90" s="1736">
        <v>116019.12383583808</v>
      </c>
      <c r="H90" s="1736">
        <v>22.773175926795687</v>
      </c>
      <c r="I90" s="1736">
        <v>2646.181</v>
      </c>
      <c r="J90" s="1735">
        <v>36434.540438301003</v>
      </c>
    </row>
    <row r="91" spans="1:10" ht="15.75" customHeight="1">
      <c r="B91" s="3599"/>
      <c r="C91" s="1719" t="s">
        <v>282</v>
      </c>
      <c r="D91" s="1728">
        <v>23987.59181514557</v>
      </c>
      <c r="E91" s="1718">
        <v>-219861.28297237746</v>
      </c>
      <c r="F91" s="1718">
        <v>-25228.378106906166</v>
      </c>
      <c r="G91" s="1718">
        <v>228402.06930436508</v>
      </c>
      <c r="H91" s="1717">
        <v>18.738904086732973</v>
      </c>
      <c r="I91" s="1727">
        <v>2998.0659999999998</v>
      </c>
      <c r="J91" s="1726">
        <v>55101.608711033718</v>
      </c>
    </row>
    <row r="92" spans="1:10" ht="15.75" customHeight="1">
      <c r="B92" s="3599"/>
      <c r="C92" s="1719" t="s">
        <v>281</v>
      </c>
      <c r="D92" s="1728">
        <v>59785.532113580615</v>
      </c>
      <c r="E92" s="1718">
        <v>-344351.62603461661</v>
      </c>
      <c r="F92" s="1718">
        <v>-29394.769925469896</v>
      </c>
      <c r="G92" s="1718">
        <v>365370.01024988224</v>
      </c>
      <c r="H92" s="1717">
        <v>25.842589123371582</v>
      </c>
      <c r="I92" s="1727">
        <v>3370.9560000000001</v>
      </c>
      <c r="J92" s="1726">
        <v>101656.97589120988</v>
      </c>
    </row>
    <row r="93" spans="1:10" ht="15.75" customHeight="1">
      <c r="B93" s="3599"/>
      <c r="C93" s="1719" t="s">
        <v>280</v>
      </c>
      <c r="D93" s="1728">
        <v>96802.502651141724</v>
      </c>
      <c r="E93" s="1718">
        <v>-432393.87212811009</v>
      </c>
      <c r="F93" s="1718">
        <v>-27894.065471745183</v>
      </c>
      <c r="G93" s="1718">
        <v>477995.32900559477</v>
      </c>
      <c r="H93" s="1717">
        <v>23.146903358188723</v>
      </c>
      <c r="I93" s="1727">
        <v>3641.011</v>
      </c>
      <c r="J93" s="1726">
        <v>150238.22550153706</v>
      </c>
    </row>
    <row r="94" spans="1:10" ht="15.75" customHeight="1">
      <c r="B94" s="3599"/>
      <c r="C94" s="1719" t="s">
        <v>291</v>
      </c>
      <c r="D94" s="1728">
        <v>140676.99127989798</v>
      </c>
      <c r="E94" s="1718">
        <v>-544142.33447955258</v>
      </c>
      <c r="F94" s="1718">
        <v>-26548.10692909524</v>
      </c>
      <c r="G94" s="1718">
        <v>613284.33085503161</v>
      </c>
      <c r="H94" s="1717">
        <v>24.154133837404018</v>
      </c>
      <c r="I94" s="1727">
        <v>3924.614</v>
      </c>
      <c r="J94" s="1726">
        <v>216048.71162667114</v>
      </c>
    </row>
    <row r="95" spans="1:10" ht="15.75">
      <c r="B95" s="3599"/>
      <c r="C95" s="1719" t="s">
        <v>290</v>
      </c>
      <c r="D95" s="1728">
        <v>162479.94177311263</v>
      </c>
      <c r="E95" s="1718">
        <v>-655183.80892029672</v>
      </c>
      <c r="F95" s="1718">
        <v>-35426.910794656542</v>
      </c>
      <c r="G95" s="1718">
        <v>733255.37949085655</v>
      </c>
      <c r="H95" s="1717">
        <v>22.182106275660544</v>
      </c>
      <c r="I95" s="1727">
        <v>4529.4669999999996</v>
      </c>
      <c r="J95" s="1726">
        <v>273520.61733686342</v>
      </c>
    </row>
    <row r="96" spans="1:10" ht="15.75">
      <c r="B96" s="3599"/>
      <c r="C96" s="1719" t="s">
        <v>289</v>
      </c>
      <c r="D96" s="1728">
        <v>162690.13130562636</v>
      </c>
      <c r="E96" s="1718">
        <v>-772160.76615253137</v>
      </c>
      <c r="F96" s="1718">
        <v>-36382.202563179337</v>
      </c>
      <c r="G96" s="1718">
        <v>839030.70314293087</v>
      </c>
      <c r="H96" s="1717">
        <v>18.80727919990224</v>
      </c>
      <c r="I96" s="1727">
        <v>5182.5739999999996</v>
      </c>
      <c r="J96" s="1726">
        <v>297722.73185375764</v>
      </c>
    </row>
    <row r="97" spans="1:10" ht="15.75">
      <c r="B97" s="3599"/>
      <c r="C97" s="1719" t="s">
        <v>288</v>
      </c>
      <c r="D97" s="1728">
        <v>167474.61286964547</v>
      </c>
      <c r="E97" s="1718">
        <v>-889514.77293699537</v>
      </c>
      <c r="F97" s="1718">
        <v>-43627.360967197354</v>
      </c>
      <c r="G97" s="1718">
        <v>961252.79178042803</v>
      </c>
      <c r="H97" s="1717">
        <v>18.332821683095403</v>
      </c>
      <c r="I97" s="1727">
        <v>5625.6129999999994</v>
      </c>
      <c r="J97" s="1726">
        <v>327554.22831699305</v>
      </c>
    </row>
    <row r="98" spans="1:10" ht="15.75">
      <c r="B98" s="3599"/>
      <c r="C98" s="1719" t="s">
        <v>287</v>
      </c>
      <c r="D98" s="1728">
        <v>179948.93991294387</v>
      </c>
      <c r="E98" s="1718">
        <v>-1011938.5158322419</v>
      </c>
      <c r="F98" s="1718">
        <v>-50730.106803868708</v>
      </c>
      <c r="G98" s="1718">
        <v>1082646.0929733769</v>
      </c>
      <c r="H98" s="1717">
        <v>17.230110057139797</v>
      </c>
      <c r="I98" s="1727">
        <v>6481.6349999999993</v>
      </c>
      <c r="J98" s="1726">
        <v>365163.78185031179</v>
      </c>
    </row>
    <row r="99" spans="1:10" ht="15.75">
      <c r="B99" s="3599"/>
      <c r="C99" s="1719" t="s">
        <v>286</v>
      </c>
      <c r="D99" s="1717">
        <v>193283.14749473403</v>
      </c>
      <c r="E99" s="1717">
        <v>-1134094.9883745692</v>
      </c>
      <c r="F99" s="1717">
        <v>-50313.280332884009</v>
      </c>
      <c r="G99" s="1717">
        <v>1198633.7206568401</v>
      </c>
      <c r="H99" s="1717">
        <v>16.904434918451813</v>
      </c>
      <c r="I99" s="1717">
        <v>6977.8689999999997</v>
      </c>
      <c r="J99" s="1717">
        <v>392639.19555106387</v>
      </c>
    </row>
    <row r="100" spans="1:10" ht="15.75" customHeight="1">
      <c r="B100" s="3599"/>
      <c r="C100" s="1719" t="s">
        <v>285</v>
      </c>
      <c r="D100" s="1728">
        <v>201429.06753873988</v>
      </c>
      <c r="E100" s="1734">
        <v>-1267597.5181982531</v>
      </c>
      <c r="F100" s="1734">
        <v>-56357.64832993145</v>
      </c>
      <c r="G100" s="1734">
        <v>1327538.8181027998</v>
      </c>
      <c r="H100" s="1734">
        <v>17.206132831814955</v>
      </c>
      <c r="I100" s="1734">
        <v>8162.1819999999989</v>
      </c>
      <c r="J100" s="1726">
        <v>425670.88960043481</v>
      </c>
    </row>
    <row r="101" spans="1:10" ht="15.75" customHeight="1">
      <c r="A101" s="1715"/>
      <c r="B101" s="3600"/>
      <c r="C101" s="1733" t="s">
        <v>284</v>
      </c>
      <c r="D101" s="1731">
        <v>221706.88654475892</v>
      </c>
      <c r="E101" s="1731">
        <v>-1387747.2549162495</v>
      </c>
      <c r="F101" s="1731">
        <v>-55857.558009545668</v>
      </c>
      <c r="G101" s="1731">
        <v>1445315.0904247544</v>
      </c>
      <c r="H101" s="1732">
        <v>16.493182615185461</v>
      </c>
      <c r="I101" s="1731">
        <v>8400.744999999999</v>
      </c>
      <c r="J101" s="1730">
        <v>502491.08047462913</v>
      </c>
    </row>
    <row r="102" spans="1:10" ht="15.75" customHeight="1">
      <c r="A102" s="1715"/>
      <c r="B102" s="3598" t="s">
        <v>1560</v>
      </c>
      <c r="C102" s="1729" t="s">
        <v>283</v>
      </c>
      <c r="D102" s="1728">
        <v>33084.472477237316</v>
      </c>
      <c r="E102" s="1718">
        <v>-107400.41982353399</v>
      </c>
      <c r="F102" s="1718">
        <v>-15062.349113079834</v>
      </c>
      <c r="G102" s="1718">
        <v>136602.88154656129</v>
      </c>
      <c r="H102" s="1717">
        <v>17.741693808900251</v>
      </c>
      <c r="I102" s="1727">
        <v>740.71881192000012</v>
      </c>
      <c r="J102" s="1726">
        <v>40899.652265905308</v>
      </c>
    </row>
    <row r="103" spans="1:10" ht="15.75" customHeight="1">
      <c r="A103" s="1715"/>
      <c r="B103" s="3599"/>
      <c r="C103" s="1719" t="s">
        <v>282</v>
      </c>
      <c r="D103" s="1728">
        <v>54409.920376111928</v>
      </c>
      <c r="E103" s="1718">
        <v>-220441.05272327221</v>
      </c>
      <c r="F103" s="1718">
        <v>-27925.798273298526</v>
      </c>
      <c r="G103" s="1718">
        <v>264597.73953712214</v>
      </c>
      <c r="H103" s="1717">
        <v>15.847347768344108</v>
      </c>
      <c r="I103" s="1727">
        <v>34.633897550000256</v>
      </c>
      <c r="J103" s="1726">
        <v>101773.95491621018</v>
      </c>
    </row>
    <row r="104" spans="1:10" ht="15.75" customHeight="1">
      <c r="A104" s="1715"/>
      <c r="B104" s="3599"/>
      <c r="C104" s="1719" t="s">
        <v>281</v>
      </c>
      <c r="D104" s="1728">
        <v>115356.94502221199</v>
      </c>
      <c r="E104" s="1718">
        <v>-327487.13287984941</v>
      </c>
      <c r="F104" s="1718">
        <v>-23010.073751786389</v>
      </c>
      <c r="G104" s="1718">
        <v>408767.92073827877</v>
      </c>
      <c r="H104" s="1717">
        <v>11.877797649214841</v>
      </c>
      <c r="I104" s="1727">
        <v>2130.9539378300001</v>
      </c>
      <c r="J104" s="1726">
        <v>184989.07820540571</v>
      </c>
    </row>
    <row r="105" spans="1:10" ht="15.75" customHeight="1">
      <c r="A105" s="1715"/>
      <c r="B105" s="3599"/>
      <c r="C105" s="1719" t="s">
        <v>280</v>
      </c>
      <c r="D105" s="1728">
        <v>147776.05674920056</v>
      </c>
      <c r="E105" s="1718">
        <v>-429440.62026134954</v>
      </c>
      <c r="F105" s="1718">
        <v>-22371.657216114334</v>
      </c>
      <c r="G105" s="1718">
        <v>523073.06549147668</v>
      </c>
      <c r="H105" s="1717">
        <v>9.4305809597888981</v>
      </c>
      <c r="I105" s="1727">
        <v>3016.3001417700007</v>
      </c>
      <c r="J105" s="1726">
        <v>205833.39602220064</v>
      </c>
    </row>
    <row r="106" spans="1:10" ht="15.75" customHeight="1">
      <c r="A106" s="1715"/>
      <c r="B106" s="3599"/>
      <c r="C106" s="1719" t="s">
        <v>291</v>
      </c>
      <c r="D106" s="1728">
        <v>158449.66770517628</v>
      </c>
      <c r="E106" s="1718">
        <v>-552327.36870291817</v>
      </c>
      <c r="F106" s="1718">
        <v>-26665.282153568347</v>
      </c>
      <c r="G106" s="1718">
        <v>641866.46282618761</v>
      </c>
      <c r="H106" s="1717">
        <v>4.660502565149045</v>
      </c>
      <c r="I106" s="1727">
        <v>3281.2548592600006</v>
      </c>
      <c r="J106" s="1726">
        <v>225341.75827167119</v>
      </c>
    </row>
    <row r="107" spans="1:10" ht="15.75" customHeight="1">
      <c r="A107" s="1715"/>
      <c r="B107" s="3599"/>
      <c r="C107" s="1719" t="s">
        <v>290</v>
      </c>
      <c r="D107" s="1728">
        <v>165674.21688022022</v>
      </c>
      <c r="E107" s="1718">
        <v>-683614.91483565804</v>
      </c>
      <c r="F107" s="1718">
        <v>-29472.409196770706</v>
      </c>
      <c r="G107" s="1718">
        <v>764307.97927730577</v>
      </c>
      <c r="H107" s="1717">
        <v>4.2348955977671778</v>
      </c>
      <c r="I107" s="1727">
        <v>3735.4958209800016</v>
      </c>
      <c r="J107" s="1726">
        <v>249264.07387258377</v>
      </c>
    </row>
    <row r="108" spans="1:10" ht="15.75" customHeight="1">
      <c r="A108" s="1715"/>
      <c r="B108" s="3599"/>
      <c r="C108" s="1719" t="s">
        <v>289</v>
      </c>
      <c r="D108" s="1728">
        <v>184143.60731159314</v>
      </c>
      <c r="E108" s="1718">
        <v>-815776.36316542397</v>
      </c>
      <c r="F108" s="1718">
        <v>-36165.380921064811</v>
      </c>
      <c r="G108" s="1718">
        <v>901808.95625957614</v>
      </c>
      <c r="H108" s="1717">
        <v>7.4822354988302209</v>
      </c>
      <c r="I108" s="1727">
        <v>4683.006720880001</v>
      </c>
      <c r="J108" s="1726">
        <v>284409.85633554333</v>
      </c>
    </row>
    <row r="109" spans="1:10" ht="15.75" customHeight="1">
      <c r="A109" s="1715"/>
      <c r="B109" s="3599"/>
      <c r="C109" s="1719" t="s">
        <v>288</v>
      </c>
      <c r="D109" s="1728">
        <v>197026.99328681221</v>
      </c>
      <c r="E109" s="1718">
        <v>-937820.12314866029</v>
      </c>
      <c r="F109" s="1718">
        <v>-61069.557136752337</v>
      </c>
      <c r="G109" s="1718">
        <v>1052999.5763645608</v>
      </c>
      <c r="H109" s="1717">
        <v>9.5445012351225103</v>
      </c>
      <c r="I109" s="1727">
        <v>5492.7916685299997</v>
      </c>
      <c r="J109" s="1726">
        <v>310372.40132982028</v>
      </c>
    </row>
    <row r="110" spans="1:10" ht="15.75" customHeight="1">
      <c r="A110" s="1715"/>
      <c r="B110" s="3599"/>
      <c r="C110" s="1719" t="s">
        <v>287</v>
      </c>
      <c r="D110" s="1728">
        <v>222668.72274319292</v>
      </c>
      <c r="E110" s="1718">
        <v>-1067903.0172865319</v>
      </c>
      <c r="F110" s="1718">
        <v>-67454.946435589794</v>
      </c>
      <c r="G110" s="1718">
        <v>1192537.3515577663</v>
      </c>
      <c r="H110" s="1717">
        <v>10.150247555282292</v>
      </c>
      <c r="I110" s="1727">
        <v>5963.4615895900015</v>
      </c>
      <c r="J110" s="1726">
        <v>346228.9035296212</v>
      </c>
    </row>
    <row r="111" spans="1:10" ht="15.75" customHeight="1">
      <c r="A111" s="1715"/>
      <c r="B111" s="3599"/>
      <c r="C111" s="1719" t="s">
        <v>286</v>
      </c>
      <c r="D111" s="1728">
        <v>272531.03527840832</v>
      </c>
      <c r="E111" s="1718">
        <v>-1198357.0711307204</v>
      </c>
      <c r="F111" s="1718">
        <v>-72178.52939305795</v>
      </c>
      <c r="G111" s="1718">
        <v>1357836.9856303409</v>
      </c>
      <c r="H111" s="1717">
        <v>13.282061252728553</v>
      </c>
      <c r="I111" s="1727">
        <v>5899.2063232099999</v>
      </c>
      <c r="J111" s="1726">
        <v>438520.96390804369</v>
      </c>
    </row>
    <row r="112" spans="1:10" ht="15.75" customHeight="1">
      <c r="A112" s="1715"/>
      <c r="B112" s="3599"/>
      <c r="C112" s="1719" t="s">
        <v>285</v>
      </c>
      <c r="D112" s="1728">
        <v>321742.31615380058</v>
      </c>
      <c r="E112" s="1718">
        <v>-1332719.6179929287</v>
      </c>
      <c r="F112" s="1718">
        <v>-82783.395640565228</v>
      </c>
      <c r="G112" s="1718">
        <v>1534156.7330415726</v>
      </c>
      <c r="H112" s="1717">
        <v>15.56398292247701</v>
      </c>
      <c r="I112" s="1727">
        <v>6359.8065200391156</v>
      </c>
      <c r="J112" s="1726">
        <v>491439.05646172864</v>
      </c>
    </row>
    <row r="113" spans="1:10" ht="15.75" customHeight="1">
      <c r="A113" s="1715"/>
      <c r="B113" s="3600"/>
      <c r="C113" s="1722" t="s">
        <v>284</v>
      </c>
      <c r="D113" s="1724">
        <v>409197.70605880022</v>
      </c>
      <c r="E113" s="1724">
        <v>-1452626.1238090936</v>
      </c>
      <c r="F113" s="1724">
        <v>-90940.50620390843</v>
      </c>
      <c r="G113" s="1724">
        <v>1723270.0629754942</v>
      </c>
      <c r="H113" s="1725">
        <v>19.231444713488273</v>
      </c>
      <c r="I113" s="1724">
        <v>7305.4609116791162</v>
      </c>
      <c r="J113" s="1723">
        <v>594539.42109558801</v>
      </c>
    </row>
    <row r="114" spans="1:10" ht="15.75" customHeight="1">
      <c r="A114" s="1715"/>
      <c r="B114" s="3601" t="s">
        <v>763</v>
      </c>
      <c r="C114" s="1722" t="s">
        <v>283</v>
      </c>
      <c r="D114" s="1721">
        <v>78138.777896101383</v>
      </c>
      <c r="E114" s="1721">
        <v>-109590.17589867976</v>
      </c>
      <c r="F114" s="1721">
        <v>-13394.86480847076</v>
      </c>
      <c r="G114" s="1721">
        <v>177411.57754941811</v>
      </c>
      <c r="H114" s="1721">
        <v>29.873964253782674</v>
      </c>
      <c r="I114" s="1721">
        <v>611.40694301999997</v>
      </c>
      <c r="J114" s="1720">
        <v>89301.240568945504</v>
      </c>
    </row>
    <row r="115" spans="1:10" ht="15.75" customHeight="1">
      <c r="A115" s="1715"/>
      <c r="B115" s="3602"/>
      <c r="C115" s="1719" t="s">
        <v>282</v>
      </c>
      <c r="D115" s="1717">
        <v>130692.33207687963</v>
      </c>
      <c r="E115" s="1717">
        <v>-231561.81619527884</v>
      </c>
      <c r="F115" s="1718">
        <v>-31158.273480501739</v>
      </c>
      <c r="G115" s="1718">
        <v>352084.65470686037</v>
      </c>
      <c r="H115" s="1717">
        <v>33.064120397545622</v>
      </c>
      <c r="I115" s="1717">
        <v>1131.1981375999999</v>
      </c>
      <c r="J115" s="1716">
        <v>153682.53918724169</v>
      </c>
    </row>
    <row r="116" spans="1:10" ht="15.75" customHeight="1">
      <c r="A116" s="1715"/>
      <c r="B116" s="3602"/>
      <c r="C116" s="1719" t="s">
        <v>281</v>
      </c>
      <c r="D116" s="1717">
        <v>237594.64212649385</v>
      </c>
      <c r="E116" s="1717">
        <v>-349364.85845567519</v>
      </c>
      <c r="F116" s="1718">
        <v>-32683.66742544981</v>
      </c>
      <c r="G116" s="1718">
        <v>553308.23502794805</v>
      </c>
      <c r="H116" s="1717">
        <v>35.359994499718567</v>
      </c>
      <c r="I116" s="1717">
        <v>1181.28687808</v>
      </c>
      <c r="J116" s="1716">
        <v>264025.54898987815</v>
      </c>
    </row>
    <row r="117" spans="1:10" ht="15.75" customHeight="1">
      <c r="A117" s="1715"/>
      <c r="B117" s="3602"/>
      <c r="C117" s="1719" t="s">
        <v>280</v>
      </c>
      <c r="D117" s="1717">
        <v>279652.49130487151</v>
      </c>
      <c r="E117" s="1717">
        <v>-454985.82103593613</v>
      </c>
      <c r="F117" s="1718">
        <v>-32910.008125229666</v>
      </c>
      <c r="G117" s="1718">
        <v>687128.67556785</v>
      </c>
      <c r="H117" s="1717">
        <v>31.363803816246502</v>
      </c>
      <c r="I117" s="1717">
        <v>1932.53663959</v>
      </c>
      <c r="J117" s="1716">
        <v>318395.04940000491</v>
      </c>
    </row>
    <row r="118" spans="1:10" ht="15.75" customHeight="1">
      <c r="A118" s="1715"/>
      <c r="B118" s="3602"/>
      <c r="C118" s="1719" t="s">
        <v>291</v>
      </c>
      <c r="D118" s="1717">
        <v>358834.9297388515</v>
      </c>
      <c r="E118" s="1717">
        <v>-580989.67475695536</v>
      </c>
      <c r="F118" s="1718">
        <v>-36535.909970305576</v>
      </c>
      <c r="G118" s="1718">
        <v>870310.28803880594</v>
      </c>
      <c r="H118" s="1717">
        <v>35.590553244792147</v>
      </c>
      <c r="I118" s="1717">
        <v>6787.8750683999988</v>
      </c>
      <c r="J118" s="1716">
        <v>421892.13960067416</v>
      </c>
    </row>
    <row r="119" spans="1:10" ht="15.75" customHeight="1">
      <c r="A119" s="1715"/>
      <c r="B119" s="3602"/>
      <c r="C119" s="1719" t="s">
        <v>290</v>
      </c>
      <c r="D119" s="1717">
        <v>429910.34652730194</v>
      </c>
      <c r="E119" s="1717">
        <v>-719158.89750145073</v>
      </c>
      <c r="F119" s="1718">
        <v>-41546.335179352172</v>
      </c>
      <c r="G119" s="1718">
        <v>1062929.4579523283</v>
      </c>
      <c r="H119" s="1717">
        <v>39.070830970178399</v>
      </c>
      <c r="I119" s="1717">
        <v>2481.0158778699997</v>
      </c>
      <c r="J119" s="1716">
        <v>501235.63265602884</v>
      </c>
    </row>
    <row r="120" spans="1:10" ht="15.75" customHeight="1">
      <c r="A120" s="1715"/>
      <c r="B120" s="3602"/>
      <c r="C120" s="1719" t="s">
        <v>289</v>
      </c>
      <c r="D120" s="1717">
        <v>493784.81041110633</v>
      </c>
      <c r="E120" s="1717">
        <v>-868870.21271230839</v>
      </c>
      <c r="F120" s="1718">
        <v>-50164.015889490933</v>
      </c>
      <c r="G120" s="1718">
        <v>1261013.5494517731</v>
      </c>
      <c r="H120" s="1717">
        <v>39.831561962088529</v>
      </c>
      <c r="I120" s="1717">
        <v>4504.6989803899978</v>
      </c>
      <c r="J120" s="1716">
        <v>572725.43616133637</v>
      </c>
    </row>
    <row r="121" spans="1:10" ht="15.75" customHeight="1">
      <c r="A121" s="1715"/>
      <c r="B121" s="3602"/>
      <c r="C121" s="1719" t="s">
        <v>288</v>
      </c>
      <c r="D121" s="1717">
        <v>552847.68234484713</v>
      </c>
      <c r="E121" s="1717">
        <v>-1053307.1134750422</v>
      </c>
      <c r="F121" s="1718">
        <v>-37688.27523990981</v>
      </c>
      <c r="G121" s="1718">
        <v>1449652.6180160569</v>
      </c>
      <c r="H121" s="1717">
        <v>37.668870012362703</v>
      </c>
      <c r="I121" s="1717">
        <v>5112.99569144</v>
      </c>
      <c r="J121" s="1716">
        <v>658349.35970884503</v>
      </c>
    </row>
    <row r="122" spans="1:10" ht="15.75" customHeight="1" thickBot="1">
      <c r="A122" s="1715"/>
      <c r="B122" s="3603"/>
      <c r="C122" s="1714" t="s">
        <v>287</v>
      </c>
      <c r="D122" s="1712">
        <v>618682.97038268275</v>
      </c>
      <c r="E122" s="1712">
        <v>-1191979.9937371055</v>
      </c>
      <c r="F122" s="1713">
        <v>-67541.668712782266</v>
      </c>
      <c r="G122" s="1713">
        <v>1659406.0466241406</v>
      </c>
      <c r="H122" s="1712">
        <v>39.149188447348962</v>
      </c>
      <c r="I122" s="1712">
        <v>-8785.6513156499987</v>
      </c>
      <c r="J122" s="1711">
        <v>731160.05927348079</v>
      </c>
    </row>
    <row r="123" spans="1:10" ht="15" customHeight="1" thickTop="1">
      <c r="B123" s="1710" t="s">
        <v>1559</v>
      </c>
    </row>
    <row r="128" spans="1:10"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sheetData>
  <mergeCells count="21">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66:B77"/>
    <mergeCell ref="B78:B89"/>
    <mergeCell ref="B90:B101"/>
    <mergeCell ref="B102:B113"/>
    <mergeCell ref="B114:B122"/>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workbookViewId="0">
      <pane xSplit="3" ySplit="4" topLeftCell="D43" activePane="bottomRight" state="frozen"/>
      <selection sqref="A1:X1"/>
      <selection pane="topRight" sqref="A1:X1"/>
      <selection pane="bottomLeft" sqref="A1:X1"/>
      <selection pane="bottomRight" activeCell="B2" sqref="B2:O2"/>
    </sheetView>
  </sheetViews>
  <sheetFormatPr defaultColWidth="10.140625" defaultRowHeight="15.75"/>
  <cols>
    <col min="1" max="1" width="4" style="1685" customWidth="1"/>
    <col min="2" max="3" width="13.42578125" style="1685" customWidth="1"/>
    <col min="4" max="7" width="15.42578125" style="1685" customWidth="1"/>
    <col min="8" max="8" width="10.85546875" style="1685" customWidth="1"/>
    <col min="9" max="9" width="13.7109375" style="1685" bestFit="1" customWidth="1"/>
    <col min="10" max="10" width="13.7109375" style="1685" customWidth="1"/>
    <col min="11" max="11" width="11.42578125" style="1685" customWidth="1"/>
    <col min="12" max="15" width="12.140625" style="1685" customWidth="1"/>
    <col min="16" max="215" width="10.140625" style="1685"/>
    <col min="216" max="216" width="4" style="1685" customWidth="1"/>
    <col min="217" max="218" width="13.42578125" style="1685" customWidth="1"/>
    <col min="219" max="222" width="15.42578125" style="1685" customWidth="1"/>
    <col min="223" max="224" width="8.42578125" style="1685" bestFit="1" customWidth="1"/>
    <col min="225" max="225" width="10.140625" style="1685" customWidth="1"/>
    <col min="226" max="226" width="6.7109375" style="1685" customWidth="1"/>
    <col min="227" max="230" width="12.140625" style="1685" customWidth="1"/>
    <col min="231" max="471" width="10.140625" style="1685"/>
    <col min="472" max="472" width="4" style="1685" customWidth="1"/>
    <col min="473" max="474" width="13.42578125" style="1685" customWidth="1"/>
    <col min="475" max="478" width="15.42578125" style="1685" customWidth="1"/>
    <col min="479" max="480" width="8.42578125" style="1685" bestFit="1" customWidth="1"/>
    <col min="481" max="481" width="10.140625" style="1685" customWidth="1"/>
    <col min="482" max="482" width="6.7109375" style="1685" customWidth="1"/>
    <col min="483" max="486" width="12.140625" style="1685" customWidth="1"/>
    <col min="487" max="727" width="10.140625" style="1685"/>
    <col min="728" max="728" width="4" style="1685" customWidth="1"/>
    <col min="729" max="730" width="13.42578125" style="1685" customWidth="1"/>
    <col min="731" max="734" width="15.42578125" style="1685" customWidth="1"/>
    <col min="735" max="736" width="8.42578125" style="1685" bestFit="1" customWidth="1"/>
    <col min="737" max="737" width="10.140625" style="1685" customWidth="1"/>
    <col min="738" max="738" width="6.7109375" style="1685" customWidth="1"/>
    <col min="739" max="742" width="12.140625" style="1685" customWidth="1"/>
    <col min="743" max="983" width="10.140625" style="1685"/>
    <col min="984" max="984" width="4" style="1685" customWidth="1"/>
    <col min="985" max="986" width="13.42578125" style="1685" customWidth="1"/>
    <col min="987" max="990" width="15.42578125" style="1685" customWidth="1"/>
    <col min="991" max="992" width="8.42578125" style="1685" bestFit="1" customWidth="1"/>
    <col min="993" max="993" width="10.140625" style="1685" customWidth="1"/>
    <col min="994" max="994" width="6.7109375" style="1685" customWidth="1"/>
    <col min="995" max="998" width="12.140625" style="1685" customWidth="1"/>
    <col min="999" max="1239" width="10.140625" style="1685"/>
    <col min="1240" max="1240" width="4" style="1685" customWidth="1"/>
    <col min="1241" max="1242" width="13.42578125" style="1685" customWidth="1"/>
    <col min="1243" max="1246" width="15.42578125" style="1685" customWidth="1"/>
    <col min="1247" max="1248" width="8.42578125" style="1685" bestFit="1" customWidth="1"/>
    <col min="1249" max="1249" width="10.140625" style="1685" customWidth="1"/>
    <col min="1250" max="1250" width="6.7109375" style="1685" customWidth="1"/>
    <col min="1251" max="1254" width="12.140625" style="1685" customWidth="1"/>
    <col min="1255" max="1495" width="10.140625" style="1685"/>
    <col min="1496" max="1496" width="4" style="1685" customWidth="1"/>
    <col min="1497" max="1498" width="13.42578125" style="1685" customWidth="1"/>
    <col min="1499" max="1502" width="15.42578125" style="1685" customWidth="1"/>
    <col min="1503" max="1504" width="8.42578125" style="1685" bestFit="1" customWidth="1"/>
    <col min="1505" max="1505" width="10.140625" style="1685" customWidth="1"/>
    <col min="1506" max="1506" width="6.7109375" style="1685" customWidth="1"/>
    <col min="1507" max="1510" width="12.140625" style="1685" customWidth="1"/>
    <col min="1511" max="1751" width="10.140625" style="1685"/>
    <col min="1752" max="1752" width="4" style="1685" customWidth="1"/>
    <col min="1753" max="1754" width="13.42578125" style="1685" customWidth="1"/>
    <col min="1755" max="1758" width="15.42578125" style="1685" customWidth="1"/>
    <col min="1759" max="1760" width="8.42578125" style="1685" bestFit="1" customWidth="1"/>
    <col min="1761" max="1761" width="10.140625" style="1685" customWidth="1"/>
    <col min="1762" max="1762" width="6.7109375" style="1685" customWidth="1"/>
    <col min="1763" max="1766" width="12.140625" style="1685" customWidth="1"/>
    <col min="1767" max="2007" width="10.140625" style="1685"/>
    <col min="2008" max="2008" width="4" style="1685" customWidth="1"/>
    <col min="2009" max="2010" width="13.42578125" style="1685" customWidth="1"/>
    <col min="2011" max="2014" width="15.42578125" style="1685" customWidth="1"/>
    <col min="2015" max="2016" width="8.42578125" style="1685" bestFit="1" customWidth="1"/>
    <col min="2017" max="2017" width="10.140625" style="1685" customWidth="1"/>
    <col min="2018" max="2018" width="6.7109375" style="1685" customWidth="1"/>
    <col min="2019" max="2022" width="12.140625" style="1685" customWidth="1"/>
    <col min="2023" max="2263" width="10.140625" style="1685"/>
    <col min="2264" max="2264" width="4" style="1685" customWidth="1"/>
    <col min="2265" max="2266" width="13.42578125" style="1685" customWidth="1"/>
    <col min="2267" max="2270" width="15.42578125" style="1685" customWidth="1"/>
    <col min="2271" max="2272" width="8.42578125" style="1685" bestFit="1" customWidth="1"/>
    <col min="2273" max="2273" width="10.140625" style="1685" customWidth="1"/>
    <col min="2274" max="2274" width="6.7109375" style="1685" customWidth="1"/>
    <col min="2275" max="2278" width="12.140625" style="1685" customWidth="1"/>
    <col min="2279" max="2519" width="10.140625" style="1685"/>
    <col min="2520" max="2520" width="4" style="1685" customWidth="1"/>
    <col min="2521" max="2522" width="13.42578125" style="1685" customWidth="1"/>
    <col min="2523" max="2526" width="15.42578125" style="1685" customWidth="1"/>
    <col min="2527" max="2528" width="8.42578125" style="1685" bestFit="1" customWidth="1"/>
    <col min="2529" max="2529" width="10.140625" style="1685" customWidth="1"/>
    <col min="2530" max="2530" width="6.7109375" style="1685" customWidth="1"/>
    <col min="2531" max="2534" width="12.140625" style="1685" customWidth="1"/>
    <col min="2535" max="2775" width="10.140625" style="1685"/>
    <col min="2776" max="2776" width="4" style="1685" customWidth="1"/>
    <col min="2777" max="2778" width="13.42578125" style="1685" customWidth="1"/>
    <col min="2779" max="2782" width="15.42578125" style="1685" customWidth="1"/>
    <col min="2783" max="2784" width="8.42578125" style="1685" bestFit="1" customWidth="1"/>
    <col min="2785" max="2785" width="10.140625" style="1685" customWidth="1"/>
    <col min="2786" max="2786" width="6.7109375" style="1685" customWidth="1"/>
    <col min="2787" max="2790" width="12.140625" style="1685" customWidth="1"/>
    <col min="2791" max="3031" width="10.140625" style="1685"/>
    <col min="3032" max="3032" width="4" style="1685" customWidth="1"/>
    <col min="3033" max="3034" width="13.42578125" style="1685" customWidth="1"/>
    <col min="3035" max="3038" width="15.42578125" style="1685" customWidth="1"/>
    <col min="3039" max="3040" width="8.42578125" style="1685" bestFit="1" customWidth="1"/>
    <col min="3041" max="3041" width="10.140625" style="1685" customWidth="1"/>
    <col min="3042" max="3042" width="6.7109375" style="1685" customWidth="1"/>
    <col min="3043" max="3046" width="12.140625" style="1685" customWidth="1"/>
    <col min="3047" max="3287" width="10.140625" style="1685"/>
    <col min="3288" max="3288" width="4" style="1685" customWidth="1"/>
    <col min="3289" max="3290" width="13.42578125" style="1685" customWidth="1"/>
    <col min="3291" max="3294" width="15.42578125" style="1685" customWidth="1"/>
    <col min="3295" max="3296" width="8.42578125" style="1685" bestFit="1" customWidth="1"/>
    <col min="3297" max="3297" width="10.140625" style="1685" customWidth="1"/>
    <col min="3298" max="3298" width="6.7109375" style="1685" customWidth="1"/>
    <col min="3299" max="3302" width="12.140625" style="1685" customWidth="1"/>
    <col min="3303" max="3543" width="10.140625" style="1685"/>
    <col min="3544" max="3544" width="4" style="1685" customWidth="1"/>
    <col min="3545" max="3546" width="13.42578125" style="1685" customWidth="1"/>
    <col min="3547" max="3550" width="15.42578125" style="1685" customWidth="1"/>
    <col min="3551" max="3552" width="8.42578125" style="1685" bestFit="1" customWidth="1"/>
    <col min="3553" max="3553" width="10.140625" style="1685" customWidth="1"/>
    <col min="3554" max="3554" width="6.7109375" style="1685" customWidth="1"/>
    <col min="3555" max="3558" width="12.140625" style="1685" customWidth="1"/>
    <col min="3559" max="3799" width="10.140625" style="1685"/>
    <col min="3800" max="3800" width="4" style="1685" customWidth="1"/>
    <col min="3801" max="3802" width="13.42578125" style="1685" customWidth="1"/>
    <col min="3803" max="3806" width="15.42578125" style="1685" customWidth="1"/>
    <col min="3807" max="3808" width="8.42578125" style="1685" bestFit="1" customWidth="1"/>
    <col min="3809" max="3809" width="10.140625" style="1685" customWidth="1"/>
    <col min="3810" max="3810" width="6.7109375" style="1685" customWidth="1"/>
    <col min="3811" max="3814" width="12.140625" style="1685" customWidth="1"/>
    <col min="3815" max="4055" width="10.140625" style="1685"/>
    <col min="4056" max="4056" width="4" style="1685" customWidth="1"/>
    <col min="4057" max="4058" width="13.42578125" style="1685" customWidth="1"/>
    <col min="4059" max="4062" width="15.42578125" style="1685" customWidth="1"/>
    <col min="4063" max="4064" width="8.42578125" style="1685" bestFit="1" customWidth="1"/>
    <col min="4065" max="4065" width="10.140625" style="1685" customWidth="1"/>
    <col min="4066" max="4066" width="6.7109375" style="1685" customWidth="1"/>
    <col min="4067" max="4070" width="12.140625" style="1685" customWidth="1"/>
    <col min="4071" max="4311" width="10.140625" style="1685"/>
    <col min="4312" max="4312" width="4" style="1685" customWidth="1"/>
    <col min="4313" max="4314" width="13.42578125" style="1685" customWidth="1"/>
    <col min="4315" max="4318" width="15.42578125" style="1685" customWidth="1"/>
    <col min="4319" max="4320" width="8.42578125" style="1685" bestFit="1" customWidth="1"/>
    <col min="4321" max="4321" width="10.140625" style="1685" customWidth="1"/>
    <col min="4322" max="4322" width="6.7109375" style="1685" customWidth="1"/>
    <col min="4323" max="4326" width="12.140625" style="1685" customWidth="1"/>
    <col min="4327" max="4567" width="10.140625" style="1685"/>
    <col min="4568" max="4568" width="4" style="1685" customWidth="1"/>
    <col min="4569" max="4570" width="13.42578125" style="1685" customWidth="1"/>
    <col min="4571" max="4574" width="15.42578125" style="1685" customWidth="1"/>
    <col min="4575" max="4576" width="8.42578125" style="1685" bestFit="1" customWidth="1"/>
    <col min="4577" max="4577" width="10.140625" style="1685" customWidth="1"/>
    <col min="4578" max="4578" width="6.7109375" style="1685" customWidth="1"/>
    <col min="4579" max="4582" width="12.140625" style="1685" customWidth="1"/>
    <col min="4583" max="4823" width="10.140625" style="1685"/>
    <col min="4824" max="4824" width="4" style="1685" customWidth="1"/>
    <col min="4825" max="4826" width="13.42578125" style="1685" customWidth="1"/>
    <col min="4827" max="4830" width="15.42578125" style="1685" customWidth="1"/>
    <col min="4831" max="4832" width="8.42578125" style="1685" bestFit="1" customWidth="1"/>
    <col min="4833" max="4833" width="10.140625" style="1685" customWidth="1"/>
    <col min="4834" max="4834" width="6.7109375" style="1685" customWidth="1"/>
    <col min="4835" max="4838" width="12.140625" style="1685" customWidth="1"/>
    <col min="4839" max="5079" width="10.140625" style="1685"/>
    <col min="5080" max="5080" width="4" style="1685" customWidth="1"/>
    <col min="5081" max="5082" width="13.42578125" style="1685" customWidth="1"/>
    <col min="5083" max="5086" width="15.42578125" style="1685" customWidth="1"/>
    <col min="5087" max="5088" width="8.42578125" style="1685" bestFit="1" customWidth="1"/>
    <col min="5089" max="5089" width="10.140625" style="1685" customWidth="1"/>
    <col min="5090" max="5090" width="6.7109375" style="1685" customWidth="1"/>
    <col min="5091" max="5094" width="12.140625" style="1685" customWidth="1"/>
    <col min="5095" max="5335" width="10.140625" style="1685"/>
    <col min="5336" max="5336" width="4" style="1685" customWidth="1"/>
    <col min="5337" max="5338" width="13.42578125" style="1685" customWidth="1"/>
    <col min="5339" max="5342" width="15.42578125" style="1685" customWidth="1"/>
    <col min="5343" max="5344" width="8.42578125" style="1685" bestFit="1" customWidth="1"/>
    <col min="5345" max="5345" width="10.140625" style="1685" customWidth="1"/>
    <col min="5346" max="5346" width="6.7109375" style="1685" customWidth="1"/>
    <col min="5347" max="5350" width="12.140625" style="1685" customWidth="1"/>
    <col min="5351" max="5591" width="10.140625" style="1685"/>
    <col min="5592" max="5592" width="4" style="1685" customWidth="1"/>
    <col min="5593" max="5594" width="13.42578125" style="1685" customWidth="1"/>
    <col min="5595" max="5598" width="15.42578125" style="1685" customWidth="1"/>
    <col min="5599" max="5600" width="8.42578125" style="1685" bestFit="1" customWidth="1"/>
    <col min="5601" max="5601" width="10.140625" style="1685" customWidth="1"/>
    <col min="5602" max="5602" width="6.7109375" style="1685" customWidth="1"/>
    <col min="5603" max="5606" width="12.140625" style="1685" customWidth="1"/>
    <col min="5607" max="5847" width="10.140625" style="1685"/>
    <col min="5848" max="5848" width="4" style="1685" customWidth="1"/>
    <col min="5849" max="5850" width="13.42578125" style="1685" customWidth="1"/>
    <col min="5851" max="5854" width="15.42578125" style="1685" customWidth="1"/>
    <col min="5855" max="5856" width="8.42578125" style="1685" bestFit="1" customWidth="1"/>
    <col min="5857" max="5857" width="10.140625" style="1685" customWidth="1"/>
    <col min="5858" max="5858" width="6.7109375" style="1685" customWidth="1"/>
    <col min="5859" max="5862" width="12.140625" style="1685" customWidth="1"/>
    <col min="5863" max="6103" width="10.140625" style="1685"/>
    <col min="6104" max="6104" width="4" style="1685" customWidth="1"/>
    <col min="6105" max="6106" width="13.42578125" style="1685" customWidth="1"/>
    <col min="6107" max="6110" width="15.42578125" style="1685" customWidth="1"/>
    <col min="6111" max="6112" width="8.42578125" style="1685" bestFit="1" customWidth="1"/>
    <col min="6113" max="6113" width="10.140625" style="1685" customWidth="1"/>
    <col min="6114" max="6114" width="6.7109375" style="1685" customWidth="1"/>
    <col min="6115" max="6118" width="12.140625" style="1685" customWidth="1"/>
    <col min="6119" max="6359" width="10.140625" style="1685"/>
    <col min="6360" max="6360" width="4" style="1685" customWidth="1"/>
    <col min="6361" max="6362" width="13.42578125" style="1685" customWidth="1"/>
    <col min="6363" max="6366" width="15.42578125" style="1685" customWidth="1"/>
    <col min="6367" max="6368" width="8.42578125" style="1685" bestFit="1" customWidth="1"/>
    <col min="6369" max="6369" width="10.140625" style="1685" customWidth="1"/>
    <col min="6370" max="6370" width="6.7109375" style="1685" customWidth="1"/>
    <col min="6371" max="6374" width="12.140625" style="1685" customWidth="1"/>
    <col min="6375" max="6615" width="10.140625" style="1685"/>
    <col min="6616" max="6616" width="4" style="1685" customWidth="1"/>
    <col min="6617" max="6618" width="13.42578125" style="1685" customWidth="1"/>
    <col min="6619" max="6622" width="15.42578125" style="1685" customWidth="1"/>
    <col min="6623" max="6624" width="8.42578125" style="1685" bestFit="1" customWidth="1"/>
    <col min="6625" max="6625" width="10.140625" style="1685" customWidth="1"/>
    <col min="6626" max="6626" width="6.7109375" style="1685" customWidth="1"/>
    <col min="6627" max="6630" width="12.140625" style="1685" customWidth="1"/>
    <col min="6631" max="6871" width="10.140625" style="1685"/>
    <col min="6872" max="6872" width="4" style="1685" customWidth="1"/>
    <col min="6873" max="6874" width="13.42578125" style="1685" customWidth="1"/>
    <col min="6875" max="6878" width="15.42578125" style="1685" customWidth="1"/>
    <col min="6879" max="6880" width="8.42578125" style="1685" bestFit="1" customWidth="1"/>
    <col min="6881" max="6881" width="10.140625" style="1685" customWidth="1"/>
    <col min="6882" max="6882" width="6.7109375" style="1685" customWidth="1"/>
    <col min="6883" max="6886" width="12.140625" style="1685" customWidth="1"/>
    <col min="6887" max="7127" width="10.140625" style="1685"/>
    <col min="7128" max="7128" width="4" style="1685" customWidth="1"/>
    <col min="7129" max="7130" width="13.42578125" style="1685" customWidth="1"/>
    <col min="7131" max="7134" width="15.42578125" style="1685" customWidth="1"/>
    <col min="7135" max="7136" width="8.42578125" style="1685" bestFit="1" customWidth="1"/>
    <col min="7137" max="7137" width="10.140625" style="1685" customWidth="1"/>
    <col min="7138" max="7138" width="6.7109375" style="1685" customWidth="1"/>
    <col min="7139" max="7142" width="12.140625" style="1685" customWidth="1"/>
    <col min="7143" max="7383" width="10.140625" style="1685"/>
    <col min="7384" max="7384" width="4" style="1685" customWidth="1"/>
    <col min="7385" max="7386" width="13.42578125" style="1685" customWidth="1"/>
    <col min="7387" max="7390" width="15.42578125" style="1685" customWidth="1"/>
    <col min="7391" max="7392" width="8.42578125" style="1685" bestFit="1" customWidth="1"/>
    <col min="7393" max="7393" width="10.140625" style="1685" customWidth="1"/>
    <col min="7394" max="7394" width="6.7109375" style="1685" customWidth="1"/>
    <col min="7395" max="7398" width="12.140625" style="1685" customWidth="1"/>
    <col min="7399" max="7639" width="10.140625" style="1685"/>
    <col min="7640" max="7640" width="4" style="1685" customWidth="1"/>
    <col min="7641" max="7642" width="13.42578125" style="1685" customWidth="1"/>
    <col min="7643" max="7646" width="15.42578125" style="1685" customWidth="1"/>
    <col min="7647" max="7648" width="8.42578125" style="1685" bestFit="1" customWidth="1"/>
    <col min="7649" max="7649" width="10.140625" style="1685" customWidth="1"/>
    <col min="7650" max="7650" width="6.7109375" style="1685" customWidth="1"/>
    <col min="7651" max="7654" width="12.140625" style="1685" customWidth="1"/>
    <col min="7655" max="7895" width="10.140625" style="1685"/>
    <col min="7896" max="7896" width="4" style="1685" customWidth="1"/>
    <col min="7897" max="7898" width="13.42578125" style="1685" customWidth="1"/>
    <col min="7899" max="7902" width="15.42578125" style="1685" customWidth="1"/>
    <col min="7903" max="7904" width="8.42578125" style="1685" bestFit="1" customWidth="1"/>
    <col min="7905" max="7905" width="10.140625" style="1685" customWidth="1"/>
    <col min="7906" max="7906" width="6.7109375" style="1685" customWidth="1"/>
    <col min="7907" max="7910" width="12.140625" style="1685" customWidth="1"/>
    <col min="7911" max="8151" width="10.140625" style="1685"/>
    <col min="8152" max="8152" width="4" style="1685" customWidth="1"/>
    <col min="8153" max="8154" width="13.42578125" style="1685" customWidth="1"/>
    <col min="8155" max="8158" width="15.42578125" style="1685" customWidth="1"/>
    <col min="8159" max="8160" width="8.42578125" style="1685" bestFit="1" customWidth="1"/>
    <col min="8161" max="8161" width="10.140625" style="1685" customWidth="1"/>
    <col min="8162" max="8162" width="6.7109375" style="1685" customWidth="1"/>
    <col min="8163" max="8166" width="12.140625" style="1685" customWidth="1"/>
    <col min="8167" max="8407" width="10.140625" style="1685"/>
    <col min="8408" max="8408" width="4" style="1685" customWidth="1"/>
    <col min="8409" max="8410" width="13.42578125" style="1685" customWidth="1"/>
    <col min="8411" max="8414" width="15.42578125" style="1685" customWidth="1"/>
    <col min="8415" max="8416" width="8.42578125" style="1685" bestFit="1" customWidth="1"/>
    <col min="8417" max="8417" width="10.140625" style="1685" customWidth="1"/>
    <col min="8418" max="8418" width="6.7109375" style="1685" customWidth="1"/>
    <col min="8419" max="8422" width="12.140625" style="1685" customWidth="1"/>
    <col min="8423" max="8663" width="10.140625" style="1685"/>
    <col min="8664" max="8664" width="4" style="1685" customWidth="1"/>
    <col min="8665" max="8666" width="13.42578125" style="1685" customWidth="1"/>
    <col min="8667" max="8670" width="15.42578125" style="1685" customWidth="1"/>
    <col min="8671" max="8672" width="8.42578125" style="1685" bestFit="1" customWidth="1"/>
    <col min="8673" max="8673" width="10.140625" style="1685" customWidth="1"/>
    <col min="8674" max="8674" width="6.7109375" style="1685" customWidth="1"/>
    <col min="8675" max="8678" width="12.140625" style="1685" customWidth="1"/>
    <col min="8679" max="8919" width="10.140625" style="1685"/>
    <col min="8920" max="8920" width="4" style="1685" customWidth="1"/>
    <col min="8921" max="8922" width="13.42578125" style="1685" customWidth="1"/>
    <col min="8923" max="8926" width="15.42578125" style="1685" customWidth="1"/>
    <col min="8927" max="8928" width="8.42578125" style="1685" bestFit="1" customWidth="1"/>
    <col min="8929" max="8929" width="10.140625" style="1685" customWidth="1"/>
    <col min="8930" max="8930" width="6.7109375" style="1685" customWidth="1"/>
    <col min="8931" max="8934" width="12.140625" style="1685" customWidth="1"/>
    <col min="8935" max="9175" width="10.140625" style="1685"/>
    <col min="9176" max="9176" width="4" style="1685" customWidth="1"/>
    <col min="9177" max="9178" width="13.42578125" style="1685" customWidth="1"/>
    <col min="9179" max="9182" width="15.42578125" style="1685" customWidth="1"/>
    <col min="9183" max="9184" width="8.42578125" style="1685" bestFit="1" customWidth="1"/>
    <col min="9185" max="9185" width="10.140625" style="1685" customWidth="1"/>
    <col min="9186" max="9186" width="6.7109375" style="1685" customWidth="1"/>
    <col min="9187" max="9190" width="12.140625" style="1685" customWidth="1"/>
    <col min="9191" max="9431" width="10.140625" style="1685"/>
    <col min="9432" max="9432" width="4" style="1685" customWidth="1"/>
    <col min="9433" max="9434" width="13.42578125" style="1685" customWidth="1"/>
    <col min="9435" max="9438" width="15.42578125" style="1685" customWidth="1"/>
    <col min="9439" max="9440" width="8.42578125" style="1685" bestFit="1" customWidth="1"/>
    <col min="9441" max="9441" width="10.140625" style="1685" customWidth="1"/>
    <col min="9442" max="9442" width="6.7109375" style="1685" customWidth="1"/>
    <col min="9443" max="9446" width="12.140625" style="1685" customWidth="1"/>
    <col min="9447" max="9687" width="10.140625" style="1685"/>
    <col min="9688" max="9688" width="4" style="1685" customWidth="1"/>
    <col min="9689" max="9690" width="13.42578125" style="1685" customWidth="1"/>
    <col min="9691" max="9694" width="15.42578125" style="1685" customWidth="1"/>
    <col min="9695" max="9696" width="8.42578125" style="1685" bestFit="1" customWidth="1"/>
    <col min="9697" max="9697" width="10.140625" style="1685" customWidth="1"/>
    <col min="9698" max="9698" width="6.7109375" style="1685" customWidth="1"/>
    <col min="9699" max="9702" width="12.140625" style="1685" customWidth="1"/>
    <col min="9703" max="9943" width="10.140625" style="1685"/>
    <col min="9944" max="9944" width="4" style="1685" customWidth="1"/>
    <col min="9945" max="9946" width="13.42578125" style="1685" customWidth="1"/>
    <col min="9947" max="9950" width="15.42578125" style="1685" customWidth="1"/>
    <col min="9951" max="9952" width="8.42578125" style="1685" bestFit="1" customWidth="1"/>
    <col min="9953" max="9953" width="10.140625" style="1685" customWidth="1"/>
    <col min="9954" max="9954" width="6.7109375" style="1685" customWidth="1"/>
    <col min="9955" max="9958" width="12.140625" style="1685" customWidth="1"/>
    <col min="9959" max="10199" width="10.140625" style="1685"/>
    <col min="10200" max="10200" width="4" style="1685" customWidth="1"/>
    <col min="10201" max="10202" width="13.42578125" style="1685" customWidth="1"/>
    <col min="10203" max="10206" width="15.42578125" style="1685" customWidth="1"/>
    <col min="10207" max="10208" width="8.42578125" style="1685" bestFit="1" customWidth="1"/>
    <col min="10209" max="10209" width="10.140625" style="1685" customWidth="1"/>
    <col min="10210" max="10210" width="6.7109375" style="1685" customWidth="1"/>
    <col min="10211" max="10214" width="12.140625" style="1685" customWidth="1"/>
    <col min="10215" max="10455" width="10.140625" style="1685"/>
    <col min="10456" max="10456" width="4" style="1685" customWidth="1"/>
    <col min="10457" max="10458" width="13.42578125" style="1685" customWidth="1"/>
    <col min="10459" max="10462" width="15.42578125" style="1685" customWidth="1"/>
    <col min="10463" max="10464" width="8.42578125" style="1685" bestFit="1" customWidth="1"/>
    <col min="10465" max="10465" width="10.140625" style="1685" customWidth="1"/>
    <col min="10466" max="10466" width="6.7109375" style="1685" customWidth="1"/>
    <col min="10467" max="10470" width="12.140625" style="1685" customWidth="1"/>
    <col min="10471" max="10711" width="10.140625" style="1685"/>
    <col min="10712" max="10712" width="4" style="1685" customWidth="1"/>
    <col min="10713" max="10714" width="13.42578125" style="1685" customWidth="1"/>
    <col min="10715" max="10718" width="15.42578125" style="1685" customWidth="1"/>
    <col min="10719" max="10720" width="8.42578125" style="1685" bestFit="1" customWidth="1"/>
    <col min="10721" max="10721" width="10.140625" style="1685" customWidth="1"/>
    <col min="10722" max="10722" width="6.7109375" style="1685" customWidth="1"/>
    <col min="10723" max="10726" width="12.140625" style="1685" customWidth="1"/>
    <col min="10727" max="10967" width="10.140625" style="1685"/>
    <col min="10968" max="10968" width="4" style="1685" customWidth="1"/>
    <col min="10969" max="10970" width="13.42578125" style="1685" customWidth="1"/>
    <col min="10971" max="10974" width="15.42578125" style="1685" customWidth="1"/>
    <col min="10975" max="10976" width="8.42578125" style="1685" bestFit="1" customWidth="1"/>
    <col min="10977" max="10977" width="10.140625" style="1685" customWidth="1"/>
    <col min="10978" max="10978" width="6.7109375" style="1685" customWidth="1"/>
    <col min="10979" max="10982" width="12.140625" style="1685" customWidth="1"/>
    <col min="10983" max="11223" width="10.140625" style="1685"/>
    <col min="11224" max="11224" width="4" style="1685" customWidth="1"/>
    <col min="11225" max="11226" width="13.42578125" style="1685" customWidth="1"/>
    <col min="11227" max="11230" width="15.42578125" style="1685" customWidth="1"/>
    <col min="11231" max="11232" width="8.42578125" style="1685" bestFit="1" customWidth="1"/>
    <col min="11233" max="11233" width="10.140625" style="1685" customWidth="1"/>
    <col min="11234" max="11234" width="6.7109375" style="1685" customWidth="1"/>
    <col min="11235" max="11238" width="12.140625" style="1685" customWidth="1"/>
    <col min="11239" max="11479" width="10.140625" style="1685"/>
    <col min="11480" max="11480" width="4" style="1685" customWidth="1"/>
    <col min="11481" max="11482" width="13.42578125" style="1685" customWidth="1"/>
    <col min="11483" max="11486" width="15.42578125" style="1685" customWidth="1"/>
    <col min="11487" max="11488" width="8.42578125" style="1685" bestFit="1" customWidth="1"/>
    <col min="11489" max="11489" width="10.140625" style="1685" customWidth="1"/>
    <col min="11490" max="11490" width="6.7109375" style="1685" customWidth="1"/>
    <col min="11491" max="11494" width="12.140625" style="1685" customWidth="1"/>
    <col min="11495" max="11735" width="10.140625" style="1685"/>
    <col min="11736" max="11736" width="4" style="1685" customWidth="1"/>
    <col min="11737" max="11738" width="13.42578125" style="1685" customWidth="1"/>
    <col min="11739" max="11742" width="15.42578125" style="1685" customWidth="1"/>
    <col min="11743" max="11744" width="8.42578125" style="1685" bestFit="1" customWidth="1"/>
    <col min="11745" max="11745" width="10.140625" style="1685" customWidth="1"/>
    <col min="11746" max="11746" width="6.7109375" style="1685" customWidth="1"/>
    <col min="11747" max="11750" width="12.140625" style="1685" customWidth="1"/>
    <col min="11751" max="11991" width="10.140625" style="1685"/>
    <col min="11992" max="11992" width="4" style="1685" customWidth="1"/>
    <col min="11993" max="11994" width="13.42578125" style="1685" customWidth="1"/>
    <col min="11995" max="11998" width="15.42578125" style="1685" customWidth="1"/>
    <col min="11999" max="12000" width="8.42578125" style="1685" bestFit="1" customWidth="1"/>
    <col min="12001" max="12001" width="10.140625" style="1685" customWidth="1"/>
    <col min="12002" max="12002" width="6.7109375" style="1685" customWidth="1"/>
    <col min="12003" max="12006" width="12.140625" style="1685" customWidth="1"/>
    <col min="12007" max="12247" width="10.140625" style="1685"/>
    <col min="12248" max="12248" width="4" style="1685" customWidth="1"/>
    <col min="12249" max="12250" width="13.42578125" style="1685" customWidth="1"/>
    <col min="12251" max="12254" width="15.42578125" style="1685" customWidth="1"/>
    <col min="12255" max="12256" width="8.42578125" style="1685" bestFit="1" customWidth="1"/>
    <col min="12257" max="12257" width="10.140625" style="1685" customWidth="1"/>
    <col min="12258" max="12258" width="6.7109375" style="1685" customWidth="1"/>
    <col min="12259" max="12262" width="12.140625" style="1685" customWidth="1"/>
    <col min="12263" max="12503" width="10.140625" style="1685"/>
    <col min="12504" max="12504" width="4" style="1685" customWidth="1"/>
    <col min="12505" max="12506" width="13.42578125" style="1685" customWidth="1"/>
    <col min="12507" max="12510" width="15.42578125" style="1685" customWidth="1"/>
    <col min="12511" max="12512" width="8.42578125" style="1685" bestFit="1" customWidth="1"/>
    <col min="12513" max="12513" width="10.140625" style="1685" customWidth="1"/>
    <col min="12514" max="12514" width="6.7109375" style="1685" customWidth="1"/>
    <col min="12515" max="12518" width="12.140625" style="1685" customWidth="1"/>
    <col min="12519" max="12759" width="10.140625" style="1685"/>
    <col min="12760" max="12760" width="4" style="1685" customWidth="1"/>
    <col min="12761" max="12762" width="13.42578125" style="1685" customWidth="1"/>
    <col min="12763" max="12766" width="15.42578125" style="1685" customWidth="1"/>
    <col min="12767" max="12768" width="8.42578125" style="1685" bestFit="1" customWidth="1"/>
    <col min="12769" max="12769" width="10.140625" style="1685" customWidth="1"/>
    <col min="12770" max="12770" width="6.7109375" style="1685" customWidth="1"/>
    <col min="12771" max="12774" width="12.140625" style="1685" customWidth="1"/>
    <col min="12775" max="13015" width="10.140625" style="1685"/>
    <col min="13016" max="13016" width="4" style="1685" customWidth="1"/>
    <col min="13017" max="13018" width="13.42578125" style="1685" customWidth="1"/>
    <col min="13019" max="13022" width="15.42578125" style="1685" customWidth="1"/>
    <col min="13023" max="13024" width="8.42578125" style="1685" bestFit="1" customWidth="1"/>
    <col min="13025" max="13025" width="10.140625" style="1685" customWidth="1"/>
    <col min="13026" max="13026" width="6.7109375" style="1685" customWidth="1"/>
    <col min="13027" max="13030" width="12.140625" style="1685" customWidth="1"/>
    <col min="13031" max="13271" width="10.140625" style="1685"/>
    <col min="13272" max="13272" width="4" style="1685" customWidth="1"/>
    <col min="13273" max="13274" width="13.42578125" style="1685" customWidth="1"/>
    <col min="13275" max="13278" width="15.42578125" style="1685" customWidth="1"/>
    <col min="13279" max="13280" width="8.42578125" style="1685" bestFit="1" customWidth="1"/>
    <col min="13281" max="13281" width="10.140625" style="1685" customWidth="1"/>
    <col min="13282" max="13282" width="6.7109375" style="1685" customWidth="1"/>
    <col min="13283" max="13286" width="12.140625" style="1685" customWidth="1"/>
    <col min="13287" max="13527" width="10.140625" style="1685"/>
    <col min="13528" max="13528" width="4" style="1685" customWidth="1"/>
    <col min="13529" max="13530" width="13.42578125" style="1685" customWidth="1"/>
    <col min="13531" max="13534" width="15.42578125" style="1685" customWidth="1"/>
    <col min="13535" max="13536" width="8.42578125" style="1685" bestFit="1" customWidth="1"/>
    <col min="13537" max="13537" width="10.140625" style="1685" customWidth="1"/>
    <col min="13538" max="13538" width="6.7109375" style="1685" customWidth="1"/>
    <col min="13539" max="13542" width="12.140625" style="1685" customWidth="1"/>
    <col min="13543" max="13783" width="10.140625" style="1685"/>
    <col min="13784" max="13784" width="4" style="1685" customWidth="1"/>
    <col min="13785" max="13786" width="13.42578125" style="1685" customWidth="1"/>
    <col min="13787" max="13790" width="15.42578125" style="1685" customWidth="1"/>
    <col min="13791" max="13792" width="8.42578125" style="1685" bestFit="1" customWidth="1"/>
    <col min="13793" max="13793" width="10.140625" style="1685" customWidth="1"/>
    <col min="13794" max="13794" width="6.7109375" style="1685" customWidth="1"/>
    <col min="13795" max="13798" width="12.140625" style="1685" customWidth="1"/>
    <col min="13799" max="14039" width="10.140625" style="1685"/>
    <col min="14040" max="14040" width="4" style="1685" customWidth="1"/>
    <col min="14041" max="14042" width="13.42578125" style="1685" customWidth="1"/>
    <col min="14043" max="14046" width="15.42578125" style="1685" customWidth="1"/>
    <col min="14047" max="14048" width="8.42578125" style="1685" bestFit="1" customWidth="1"/>
    <col min="14049" max="14049" width="10.140625" style="1685" customWidth="1"/>
    <col min="14050" max="14050" width="6.7109375" style="1685" customWidth="1"/>
    <col min="14051" max="14054" width="12.140625" style="1685" customWidth="1"/>
    <col min="14055" max="14295" width="10.140625" style="1685"/>
    <col min="14296" max="14296" width="4" style="1685" customWidth="1"/>
    <col min="14297" max="14298" width="13.42578125" style="1685" customWidth="1"/>
    <col min="14299" max="14302" width="15.42578125" style="1685" customWidth="1"/>
    <col min="14303" max="14304" width="8.42578125" style="1685" bestFit="1" customWidth="1"/>
    <col min="14305" max="14305" width="10.140625" style="1685" customWidth="1"/>
    <col min="14306" max="14306" width="6.7109375" style="1685" customWidth="1"/>
    <col min="14307" max="14310" width="12.140625" style="1685" customWidth="1"/>
    <col min="14311" max="14551" width="10.140625" style="1685"/>
    <col min="14552" max="14552" width="4" style="1685" customWidth="1"/>
    <col min="14553" max="14554" width="13.42578125" style="1685" customWidth="1"/>
    <col min="14555" max="14558" width="15.42578125" style="1685" customWidth="1"/>
    <col min="14559" max="14560" width="8.42578125" style="1685" bestFit="1" customWidth="1"/>
    <col min="14561" max="14561" width="10.140625" style="1685" customWidth="1"/>
    <col min="14562" max="14562" width="6.7109375" style="1685" customWidth="1"/>
    <col min="14563" max="14566" width="12.140625" style="1685" customWidth="1"/>
    <col min="14567" max="14807" width="10.140625" style="1685"/>
    <col min="14808" max="14808" width="4" style="1685" customWidth="1"/>
    <col min="14809" max="14810" width="13.42578125" style="1685" customWidth="1"/>
    <col min="14811" max="14814" width="15.42578125" style="1685" customWidth="1"/>
    <col min="14815" max="14816" width="8.42578125" style="1685" bestFit="1" customWidth="1"/>
    <col min="14817" max="14817" width="10.140625" style="1685" customWidth="1"/>
    <col min="14818" max="14818" width="6.7109375" style="1685" customWidth="1"/>
    <col min="14819" max="14822" width="12.140625" style="1685" customWidth="1"/>
    <col min="14823" max="15063" width="10.140625" style="1685"/>
    <col min="15064" max="15064" width="4" style="1685" customWidth="1"/>
    <col min="15065" max="15066" width="13.42578125" style="1685" customWidth="1"/>
    <col min="15067" max="15070" width="15.42578125" style="1685" customWidth="1"/>
    <col min="15071" max="15072" width="8.42578125" style="1685" bestFit="1" customWidth="1"/>
    <col min="15073" max="15073" width="10.140625" style="1685" customWidth="1"/>
    <col min="15074" max="15074" width="6.7109375" style="1685" customWidth="1"/>
    <col min="15075" max="15078" width="12.140625" style="1685" customWidth="1"/>
    <col min="15079" max="15319" width="10.140625" style="1685"/>
    <col min="15320" max="15320" width="4" style="1685" customWidth="1"/>
    <col min="15321" max="15322" width="13.42578125" style="1685" customWidth="1"/>
    <col min="15323" max="15326" width="15.42578125" style="1685" customWidth="1"/>
    <col min="15327" max="15328" width="8.42578125" style="1685" bestFit="1" customWidth="1"/>
    <col min="15329" max="15329" width="10.140625" style="1685" customWidth="1"/>
    <col min="15330" max="15330" width="6.7109375" style="1685" customWidth="1"/>
    <col min="15331" max="15334" width="12.140625" style="1685" customWidth="1"/>
    <col min="15335" max="15575" width="10.140625" style="1685"/>
    <col min="15576" max="15576" width="4" style="1685" customWidth="1"/>
    <col min="15577" max="15578" width="13.42578125" style="1685" customWidth="1"/>
    <col min="15579" max="15582" width="15.42578125" style="1685" customWidth="1"/>
    <col min="15583" max="15584" width="8.42578125" style="1685" bestFit="1" customWidth="1"/>
    <col min="15585" max="15585" width="10.140625" style="1685" customWidth="1"/>
    <col min="15586" max="15586" width="6.7109375" style="1685" customWidth="1"/>
    <col min="15587" max="15590" width="12.140625" style="1685" customWidth="1"/>
    <col min="15591" max="15831" width="10.140625" style="1685"/>
    <col min="15832" max="15832" width="4" style="1685" customWidth="1"/>
    <col min="15833" max="15834" width="13.42578125" style="1685" customWidth="1"/>
    <col min="15835" max="15838" width="15.42578125" style="1685" customWidth="1"/>
    <col min="15839" max="15840" width="8.42578125" style="1685" bestFit="1" customWidth="1"/>
    <col min="15841" max="15841" width="10.140625" style="1685" customWidth="1"/>
    <col min="15842" max="15842" width="6.7109375" style="1685" customWidth="1"/>
    <col min="15843" max="15846" width="12.140625" style="1685" customWidth="1"/>
    <col min="15847" max="16087" width="10.140625" style="1685"/>
    <col min="16088" max="16088" width="4" style="1685" customWidth="1"/>
    <col min="16089" max="16090" width="13.42578125" style="1685" customWidth="1"/>
    <col min="16091" max="16094" width="15.42578125" style="1685" customWidth="1"/>
    <col min="16095" max="16096" width="8.42578125" style="1685" bestFit="1" customWidth="1"/>
    <col min="16097" max="16097" width="10.140625" style="1685" customWidth="1"/>
    <col min="16098" max="16098" width="6.7109375" style="1685" customWidth="1"/>
    <col min="16099" max="16102" width="12.140625" style="1685" customWidth="1"/>
    <col min="16103" max="16384" width="10.140625" style="1685"/>
  </cols>
  <sheetData>
    <row r="1" spans="2:15">
      <c r="B1" s="3587" t="s">
        <v>950</v>
      </c>
      <c r="C1" s="3587"/>
      <c r="D1" s="3587"/>
      <c r="E1" s="3587"/>
      <c r="F1" s="3587"/>
      <c r="G1" s="3587"/>
      <c r="H1" s="3587"/>
      <c r="I1" s="3587"/>
      <c r="J1" s="3587"/>
      <c r="K1" s="3587"/>
      <c r="L1" s="3587"/>
      <c r="M1" s="3587"/>
      <c r="N1" s="3587"/>
      <c r="O1" s="3587"/>
    </row>
    <row r="2" spans="2:15" ht="22.5" customHeight="1" thickBot="1">
      <c r="B2" s="3588" t="s">
        <v>382</v>
      </c>
      <c r="C2" s="3588"/>
      <c r="D2" s="3588"/>
      <c r="E2" s="3588"/>
      <c r="F2" s="3588"/>
      <c r="G2" s="3588"/>
      <c r="H2" s="3588"/>
      <c r="I2" s="3588"/>
      <c r="J2" s="3588"/>
      <c r="K2" s="3588"/>
      <c r="L2" s="3588"/>
      <c r="M2" s="3588"/>
      <c r="N2" s="3588"/>
      <c r="O2" s="3588"/>
    </row>
    <row r="3" spans="2:15" s="1706" customFormat="1" ht="16.5" customHeight="1" thickTop="1">
      <c r="B3" s="3619" t="s">
        <v>262</v>
      </c>
      <c r="C3" s="3621" t="s">
        <v>261</v>
      </c>
      <c r="D3" s="3593" t="s">
        <v>278</v>
      </c>
      <c r="E3" s="3593"/>
      <c r="F3" s="3593"/>
      <c r="G3" s="3593"/>
      <c r="H3" s="3623" t="s">
        <v>1578</v>
      </c>
      <c r="I3" s="3624"/>
      <c r="J3" s="3624"/>
      <c r="K3" s="3625"/>
      <c r="L3" s="3593" t="s">
        <v>1577</v>
      </c>
      <c r="M3" s="3593"/>
      <c r="N3" s="3593"/>
      <c r="O3" s="3594"/>
    </row>
    <row r="4" spans="2:15" s="1706" customFormat="1" ht="31.5">
      <c r="B4" s="3620"/>
      <c r="C4" s="3622"/>
      <c r="D4" s="1760" t="s">
        <v>404</v>
      </c>
      <c r="E4" s="1760" t="s">
        <v>403</v>
      </c>
      <c r="F4" s="1708" t="s">
        <v>1576</v>
      </c>
      <c r="G4" s="1708" t="s">
        <v>1573</v>
      </c>
      <c r="H4" s="1708" t="s">
        <v>1575</v>
      </c>
      <c r="I4" s="1708" t="s">
        <v>403</v>
      </c>
      <c r="J4" s="1708" t="s">
        <v>1574</v>
      </c>
      <c r="K4" s="1708" t="s">
        <v>1573</v>
      </c>
      <c r="L4" s="1760" t="s">
        <v>404</v>
      </c>
      <c r="M4" s="1760" t="s">
        <v>403</v>
      </c>
      <c r="N4" s="1708" t="s">
        <v>1574</v>
      </c>
      <c r="O4" s="1707" t="s">
        <v>1573</v>
      </c>
    </row>
    <row r="5" spans="2:15" ht="21" customHeight="1">
      <c r="B5" s="1705" t="s">
        <v>249</v>
      </c>
      <c r="C5" s="1704" t="s">
        <v>248</v>
      </c>
      <c r="D5" s="1759">
        <v>889.6</v>
      </c>
      <c r="E5" s="1759">
        <v>1814.6</v>
      </c>
      <c r="F5" s="1759">
        <v>-924.99999999999989</v>
      </c>
      <c r="G5" s="1759">
        <v>2704.2</v>
      </c>
      <c r="H5" s="1759" t="s">
        <v>62</v>
      </c>
      <c r="I5" s="1759" t="s">
        <v>62</v>
      </c>
      <c r="J5" s="1759" t="s">
        <v>62</v>
      </c>
      <c r="K5" s="1759"/>
      <c r="L5" s="1759">
        <v>5.3684147003801801</v>
      </c>
      <c r="M5" s="1759">
        <v>10.950455615231428</v>
      </c>
      <c r="N5" s="1759">
        <v>-5.5820409148512455</v>
      </c>
      <c r="O5" s="1758">
        <v>16.318870315611608</v>
      </c>
    </row>
    <row r="6" spans="2:15" ht="21" customHeight="1">
      <c r="B6" s="1699" t="s">
        <v>247</v>
      </c>
      <c r="C6" s="1698" t="s">
        <v>246</v>
      </c>
      <c r="D6" s="1755">
        <v>1185.8</v>
      </c>
      <c r="E6" s="1755">
        <v>1981.7</v>
      </c>
      <c r="F6" s="1755">
        <v>-795.90000000000009</v>
      </c>
      <c r="G6" s="1755">
        <v>3167.5</v>
      </c>
      <c r="H6" s="1755">
        <v>33.295863309352512</v>
      </c>
      <c r="I6" s="1755">
        <v>9.2086410228149589</v>
      </c>
      <c r="J6" s="1755">
        <v>13.956756756756736</v>
      </c>
      <c r="K6" s="1755">
        <v>17.132608534871679</v>
      </c>
      <c r="L6" s="1755">
        <v>6.8172933195354721</v>
      </c>
      <c r="M6" s="1755">
        <v>11.393009083592045</v>
      </c>
      <c r="N6" s="1755">
        <v>-4.5757157640565715</v>
      </c>
      <c r="O6" s="1757">
        <v>18.210302403127514</v>
      </c>
    </row>
    <row r="7" spans="2:15" ht="21" customHeight="1">
      <c r="B7" s="1699" t="s">
        <v>245</v>
      </c>
      <c r="C7" s="1698" t="s">
        <v>244</v>
      </c>
      <c r="D7" s="1755">
        <v>1164.7</v>
      </c>
      <c r="E7" s="1755">
        <v>2008</v>
      </c>
      <c r="F7" s="1755">
        <v>-843.3</v>
      </c>
      <c r="G7" s="1755">
        <v>3172.7</v>
      </c>
      <c r="H7" s="1755">
        <v>-1.7793894417270906</v>
      </c>
      <c r="I7" s="1755">
        <v>1.3271433617600934</v>
      </c>
      <c r="J7" s="1755">
        <v>-5.95552205050884</v>
      </c>
      <c r="K7" s="1755">
        <v>0.16416732438830195</v>
      </c>
      <c r="L7" s="1755">
        <v>6.7401620370370372</v>
      </c>
      <c r="M7" s="1755">
        <v>11.62037037037037</v>
      </c>
      <c r="N7" s="1755">
        <v>-4.880208333333333</v>
      </c>
      <c r="O7" s="1757">
        <v>18.360532407407408</v>
      </c>
    </row>
    <row r="8" spans="2:15" ht="21" customHeight="1">
      <c r="B8" s="1699" t="s">
        <v>243</v>
      </c>
      <c r="C8" s="1698" t="s">
        <v>242</v>
      </c>
      <c r="D8" s="1755">
        <v>1046.2</v>
      </c>
      <c r="E8" s="1755">
        <v>2469.6</v>
      </c>
      <c r="F8" s="1755">
        <v>-1423.3999999999999</v>
      </c>
      <c r="G8" s="1755">
        <v>3515.8</v>
      </c>
      <c r="H8" s="1755">
        <v>-10.174293809564688</v>
      </c>
      <c r="I8" s="1755">
        <v>22.988047808764932</v>
      </c>
      <c r="J8" s="1755">
        <v>-68.7892802087039</v>
      </c>
      <c r="K8" s="1755">
        <v>10.814133072777139</v>
      </c>
      <c r="L8" s="1755">
        <v>5.3020474356375438</v>
      </c>
      <c r="M8" s="1755">
        <v>12.515710520981147</v>
      </c>
      <c r="N8" s="1755">
        <v>-7.2136630853436037</v>
      </c>
      <c r="O8" s="1757">
        <v>17.817757956618692</v>
      </c>
    </row>
    <row r="9" spans="2:15" ht="21" customHeight="1">
      <c r="B9" s="1699" t="s">
        <v>241</v>
      </c>
      <c r="C9" s="1698" t="s">
        <v>240</v>
      </c>
      <c r="D9" s="1755">
        <v>1296.8</v>
      </c>
      <c r="E9" s="1755">
        <v>2884.7</v>
      </c>
      <c r="F9" s="1755">
        <v>-1587.8999999999999</v>
      </c>
      <c r="G9" s="1755">
        <v>4181.5</v>
      </c>
      <c r="H9" s="1755">
        <v>23.953354999044137</v>
      </c>
      <c r="I9" s="1755">
        <v>16.808390022675738</v>
      </c>
      <c r="J9" s="1755">
        <v>-11.556835745398343</v>
      </c>
      <c r="K9" s="1755">
        <v>18.934524148131288</v>
      </c>
      <c r="L9" s="1755">
        <v>5.8374971865856402</v>
      </c>
      <c r="M9" s="1755">
        <v>12.985370245329729</v>
      </c>
      <c r="N9" s="1755">
        <v>-7.1478730587440902</v>
      </c>
      <c r="O9" s="1757">
        <v>18.822867431915373</v>
      </c>
    </row>
    <row r="10" spans="2:15" ht="21" customHeight="1">
      <c r="B10" s="1699" t="s">
        <v>239</v>
      </c>
      <c r="C10" s="1698" t="s">
        <v>238</v>
      </c>
      <c r="D10" s="1755">
        <v>1150.5</v>
      </c>
      <c r="E10" s="1755">
        <v>3480.1</v>
      </c>
      <c r="F10" s="1755">
        <v>-2329.6</v>
      </c>
      <c r="G10" s="1755">
        <v>4630.6000000000004</v>
      </c>
      <c r="H10" s="1755">
        <v>-11.28161628624305</v>
      </c>
      <c r="I10" s="1755">
        <v>20.639927895448395</v>
      </c>
      <c r="J10" s="1755">
        <v>-46.709490522073182</v>
      </c>
      <c r="K10" s="1755">
        <v>10.740165012555309</v>
      </c>
      <c r="L10" s="1755">
        <v>4.9269838550811533</v>
      </c>
      <c r="M10" s="1755">
        <v>14.90343025994604</v>
      </c>
      <c r="N10" s="1755">
        <v>-9.9764464048648875</v>
      </c>
      <c r="O10" s="1757">
        <v>19.830414115027196</v>
      </c>
    </row>
    <row r="11" spans="2:15" ht="21" customHeight="1">
      <c r="B11" s="1699" t="s">
        <v>1552</v>
      </c>
      <c r="C11" s="1698" t="s">
        <v>236</v>
      </c>
      <c r="D11" s="1755">
        <v>1608.7</v>
      </c>
      <c r="E11" s="1755">
        <v>4428.2</v>
      </c>
      <c r="F11" s="1755">
        <v>-2819.5</v>
      </c>
      <c r="G11" s="1755">
        <v>6036.9</v>
      </c>
      <c r="H11" s="1755">
        <v>39.826162538026949</v>
      </c>
      <c r="I11" s="1755">
        <v>27.243470015229448</v>
      </c>
      <c r="J11" s="1755">
        <v>-21.02936126373627</v>
      </c>
      <c r="K11" s="1755">
        <v>30.369714507839149</v>
      </c>
      <c r="L11" s="1755">
        <v>5.8911634379463145</v>
      </c>
      <c r="M11" s="1755">
        <v>16.21635478082543</v>
      </c>
      <c r="N11" s="1755">
        <v>-10.325191342879116</v>
      </c>
      <c r="O11" s="1757">
        <v>22.107518218771745</v>
      </c>
    </row>
    <row r="12" spans="2:15" ht="21" customHeight="1">
      <c r="B12" s="1699" t="s">
        <v>235</v>
      </c>
      <c r="C12" s="1698" t="s">
        <v>234</v>
      </c>
      <c r="D12" s="1755">
        <v>1491.5</v>
      </c>
      <c r="E12" s="1755">
        <v>4930.3</v>
      </c>
      <c r="F12" s="1755">
        <v>-3438.8</v>
      </c>
      <c r="G12" s="1755">
        <v>6421.8</v>
      </c>
      <c r="H12" s="1755">
        <v>-7.2853857151737458</v>
      </c>
      <c r="I12" s="1755">
        <v>11.338692922632234</v>
      </c>
      <c r="J12" s="1755">
        <v>-21.964887391381456</v>
      </c>
      <c r="K12" s="1755">
        <v>6.3757888982756157</v>
      </c>
      <c r="L12" s="1755">
        <v>4.8131534787659742</v>
      </c>
      <c r="M12" s="1755">
        <v>15.91035239447528</v>
      </c>
      <c r="N12" s="1755">
        <v>-11.097198915709306</v>
      </c>
      <c r="O12" s="1757">
        <v>20.723505873241255</v>
      </c>
    </row>
    <row r="13" spans="2:15" ht="21" customHeight="1">
      <c r="B13" s="1699" t="s">
        <v>233</v>
      </c>
      <c r="C13" s="1698" t="s">
        <v>232</v>
      </c>
      <c r="D13" s="1755">
        <v>1132</v>
      </c>
      <c r="E13" s="1755">
        <v>6314</v>
      </c>
      <c r="F13" s="1755">
        <v>-5182</v>
      </c>
      <c r="G13" s="1755">
        <v>7446</v>
      </c>
      <c r="H13" s="1755">
        <v>-24.103251759973176</v>
      </c>
      <c r="I13" s="1755">
        <v>28.065229296391692</v>
      </c>
      <c r="J13" s="1755">
        <v>-50.692101896010236</v>
      </c>
      <c r="K13" s="1755">
        <v>15.948799402036812</v>
      </c>
      <c r="L13" s="1755">
        <v>3.3529812505553744</v>
      </c>
      <c r="M13" s="1755">
        <v>18.702052664316817</v>
      </c>
      <c r="N13" s="1755">
        <v>-15.349071413761441</v>
      </c>
      <c r="O13" s="1757">
        <v>22.05503391487219</v>
      </c>
    </row>
    <row r="14" spans="2:15" ht="21" customHeight="1">
      <c r="B14" s="1699" t="s">
        <v>231</v>
      </c>
      <c r="C14" s="1698" t="s">
        <v>230</v>
      </c>
      <c r="D14" s="1755">
        <v>1703.9</v>
      </c>
      <c r="E14" s="1755">
        <v>6514.3</v>
      </c>
      <c r="F14" s="1755">
        <v>-4810.3999999999996</v>
      </c>
      <c r="G14" s="1755">
        <v>8218.2000000000007</v>
      </c>
      <c r="H14" s="1755">
        <v>50.521201413427576</v>
      </c>
      <c r="I14" s="1755">
        <v>3.1723154893886516</v>
      </c>
      <c r="J14" s="1755">
        <v>7.1709764569664296</v>
      </c>
      <c r="K14" s="1755">
        <v>10.37066881547139</v>
      </c>
      <c r="L14" s="1755">
        <v>4.3257171871033258</v>
      </c>
      <c r="M14" s="1755">
        <v>16.53795379537954</v>
      </c>
      <c r="N14" s="1755">
        <v>-12.212236608276211</v>
      </c>
      <c r="O14" s="1757">
        <v>20.863670982482866</v>
      </c>
    </row>
    <row r="15" spans="2:15" ht="21" customHeight="1">
      <c r="B15" s="1699" t="s">
        <v>229</v>
      </c>
      <c r="C15" s="1698" t="s">
        <v>228</v>
      </c>
      <c r="D15" s="1755">
        <v>2740.6</v>
      </c>
      <c r="E15" s="1755">
        <v>7742.1</v>
      </c>
      <c r="F15" s="1755">
        <v>-5001.5</v>
      </c>
      <c r="G15" s="1755">
        <v>10482.700000000001</v>
      </c>
      <c r="H15" s="1755">
        <v>60.842772463172707</v>
      </c>
      <c r="I15" s="1755">
        <v>18.847765684724365</v>
      </c>
      <c r="J15" s="1755">
        <v>-3.9726426076833605</v>
      </c>
      <c r="K15" s="1755">
        <v>27.554695675452038</v>
      </c>
      <c r="L15" s="1755">
        <v>5.8827569922939871</v>
      </c>
      <c r="M15" s="1755">
        <v>16.618584583682143</v>
      </c>
      <c r="N15" s="1755">
        <v>-10.735827591388155</v>
      </c>
      <c r="O15" s="1757">
        <v>22.501341575976134</v>
      </c>
    </row>
    <row r="16" spans="2:15" ht="21" customHeight="1">
      <c r="B16" s="1699" t="s">
        <v>227</v>
      </c>
      <c r="C16" s="1698" t="s">
        <v>226</v>
      </c>
      <c r="D16" s="1755">
        <v>3078</v>
      </c>
      <c r="E16" s="1755">
        <v>9341.2000000000007</v>
      </c>
      <c r="F16" s="1755">
        <v>-6263.2000000000007</v>
      </c>
      <c r="G16" s="1755">
        <v>12419.2</v>
      </c>
      <c r="H16" s="1755">
        <v>12.311172735897259</v>
      </c>
      <c r="I16" s="1755">
        <v>20.654602756358088</v>
      </c>
      <c r="J16" s="1755">
        <v>-25.226432070378902</v>
      </c>
      <c r="K16" s="1755">
        <v>18.47329409407881</v>
      </c>
      <c r="L16" s="1755">
        <v>5.5226612121864571</v>
      </c>
      <c r="M16" s="1755">
        <v>16.760325833423046</v>
      </c>
      <c r="N16" s="1755">
        <v>-11.23766462123659</v>
      </c>
      <c r="O16" s="1757">
        <v>22.282987045609502</v>
      </c>
    </row>
    <row r="17" spans="2:15" ht="21" customHeight="1">
      <c r="B17" s="1699" t="s">
        <v>225</v>
      </c>
      <c r="C17" s="1698" t="s">
        <v>224</v>
      </c>
      <c r="D17" s="1755">
        <v>2991.4</v>
      </c>
      <c r="E17" s="1755">
        <v>10905.2</v>
      </c>
      <c r="F17" s="1755">
        <v>-7913.8000000000011</v>
      </c>
      <c r="G17" s="1755">
        <v>13896.6</v>
      </c>
      <c r="H17" s="1755">
        <v>-2.8135152696556247</v>
      </c>
      <c r="I17" s="1755">
        <v>16.743030873977631</v>
      </c>
      <c r="J17" s="1755">
        <v>-26.353940477711081</v>
      </c>
      <c r="K17" s="1755">
        <v>11.896096366915728</v>
      </c>
      <c r="L17" s="1755">
        <v>4.6840160340724042</v>
      </c>
      <c r="M17" s="1755">
        <v>17.075660779155708</v>
      </c>
      <c r="N17" s="1755">
        <v>-12.391644745083303</v>
      </c>
      <c r="O17" s="1757">
        <v>21.759676813228111</v>
      </c>
    </row>
    <row r="18" spans="2:15" ht="21" customHeight="1">
      <c r="B18" s="1699" t="s">
        <v>223</v>
      </c>
      <c r="C18" s="1698" t="s">
        <v>222</v>
      </c>
      <c r="D18" s="1755">
        <v>4114.5</v>
      </c>
      <c r="E18" s="1755">
        <v>13869.6</v>
      </c>
      <c r="F18" s="1755">
        <v>-9755.1</v>
      </c>
      <c r="G18" s="1755">
        <v>17984.099999999999</v>
      </c>
      <c r="H18" s="1755">
        <v>37.544293641773066</v>
      </c>
      <c r="I18" s="1755">
        <v>27.183362065803479</v>
      </c>
      <c r="J18" s="1755">
        <v>-23.266951401349527</v>
      </c>
      <c r="K18" s="1755">
        <v>29.413669530676543</v>
      </c>
      <c r="L18" s="1755">
        <v>5.3500377083712589</v>
      </c>
      <c r="M18" s="1755">
        <v>18.034483655371492</v>
      </c>
      <c r="N18" s="1755">
        <v>-12.684445947000233</v>
      </c>
      <c r="O18" s="1757">
        <v>23.384521363742749</v>
      </c>
    </row>
    <row r="19" spans="2:15" ht="21" customHeight="1">
      <c r="B19" s="1699" t="s">
        <v>1551</v>
      </c>
      <c r="C19" s="1698" t="s">
        <v>220</v>
      </c>
      <c r="D19" s="1755">
        <v>4195.3</v>
      </c>
      <c r="E19" s="1755">
        <v>16263.7</v>
      </c>
      <c r="F19" s="1755">
        <v>-12068.400000000001</v>
      </c>
      <c r="G19" s="1755">
        <v>20459</v>
      </c>
      <c r="H19" s="1755">
        <v>1.9637866083363775</v>
      </c>
      <c r="I19" s="1755">
        <v>17.261492761146684</v>
      </c>
      <c r="J19" s="1755">
        <v>-23.713749730909996</v>
      </c>
      <c r="K19" s="1755">
        <v>13.761600524908118</v>
      </c>
      <c r="L19" s="1755">
        <v>4.6995631231096668</v>
      </c>
      <c r="M19" s="1755">
        <v>18.218550464881819</v>
      </c>
      <c r="N19" s="1755">
        <v>-13.518987341772155</v>
      </c>
      <c r="O19" s="1757">
        <v>22.918113587991488</v>
      </c>
    </row>
    <row r="20" spans="2:15" ht="21" customHeight="1">
      <c r="B20" s="1699" t="s">
        <v>219</v>
      </c>
      <c r="C20" s="1698" t="s">
        <v>218</v>
      </c>
      <c r="D20" s="1755">
        <v>5156.2</v>
      </c>
      <c r="E20" s="1755">
        <v>18324.900000000001</v>
      </c>
      <c r="F20" s="1755">
        <v>-13168.7</v>
      </c>
      <c r="G20" s="1755">
        <v>23481.100000000002</v>
      </c>
      <c r="H20" s="1755">
        <v>22.904202321645656</v>
      </c>
      <c r="I20" s="1755">
        <v>12.673622853348249</v>
      </c>
      <c r="J20" s="1755">
        <v>-9.1171986344502916</v>
      </c>
      <c r="K20" s="1755">
        <v>14.771494207928072</v>
      </c>
      <c r="L20" s="1755">
        <v>4.9858822619323897</v>
      </c>
      <c r="M20" s="1755">
        <v>17.7195985147366</v>
      </c>
      <c r="N20" s="1755">
        <v>-12.733716252804209</v>
      </c>
      <c r="O20" s="1757">
        <v>22.705480776668992</v>
      </c>
    </row>
    <row r="21" spans="2:15" ht="21" customHeight="1">
      <c r="B21" s="1699" t="s">
        <v>217</v>
      </c>
      <c r="C21" s="1698" t="s">
        <v>216</v>
      </c>
      <c r="D21" s="1755">
        <v>7387.5</v>
      </c>
      <c r="E21" s="1755">
        <v>23226.5</v>
      </c>
      <c r="F21" s="1755">
        <v>-15839</v>
      </c>
      <c r="G21" s="1755">
        <v>30614</v>
      </c>
      <c r="H21" s="1755">
        <v>43.274116597494299</v>
      </c>
      <c r="I21" s="1755">
        <v>26.748304219941161</v>
      </c>
      <c r="J21" s="1755">
        <v>-20.27762801187664</v>
      </c>
      <c r="K21" s="1755">
        <v>30.377196979698567</v>
      </c>
      <c r="L21" s="1755">
        <v>6.1373265763894658</v>
      </c>
      <c r="M21" s="1755">
        <v>19.295920910525879</v>
      </c>
      <c r="N21" s="1755">
        <v>-13.158594334136412</v>
      </c>
      <c r="O21" s="1757">
        <v>25.433247486915345</v>
      </c>
    </row>
    <row r="22" spans="2:15" ht="21" customHeight="1">
      <c r="B22" s="1699" t="s">
        <v>215</v>
      </c>
      <c r="C22" s="1698" t="s">
        <v>214</v>
      </c>
      <c r="D22" s="1755">
        <v>13706.5</v>
      </c>
      <c r="E22" s="1755">
        <v>31940</v>
      </c>
      <c r="F22" s="1755">
        <v>-18233.5</v>
      </c>
      <c r="G22" s="1755">
        <v>45646.5</v>
      </c>
      <c r="H22" s="1755">
        <v>85.536379018612536</v>
      </c>
      <c r="I22" s="1755">
        <v>37.515338083654427</v>
      </c>
      <c r="J22" s="1755">
        <v>-15.117747332533622</v>
      </c>
      <c r="K22" s="1755">
        <v>49.103351407852614</v>
      </c>
      <c r="L22" s="1755">
        <v>9.1690247312475321</v>
      </c>
      <c r="M22" s="1755">
        <v>21.366406443369655</v>
      </c>
      <c r="N22" s="1755">
        <v>-12.197381712122123</v>
      </c>
      <c r="O22" s="1757">
        <v>30.535431174617187</v>
      </c>
    </row>
    <row r="23" spans="2:15" ht="21" customHeight="1">
      <c r="B23" s="1699" t="s">
        <v>213</v>
      </c>
      <c r="C23" s="1698" t="s">
        <v>212</v>
      </c>
      <c r="D23" s="1755">
        <v>17266.5</v>
      </c>
      <c r="E23" s="1755">
        <v>39205.599999999999</v>
      </c>
      <c r="F23" s="1755">
        <v>-21939.1</v>
      </c>
      <c r="G23" s="1755">
        <v>56472.1</v>
      </c>
      <c r="H23" s="1755">
        <v>25.973078466421057</v>
      </c>
      <c r="I23" s="1755">
        <v>22.747651847213518</v>
      </c>
      <c r="J23" s="1755">
        <v>-20.323031782159205</v>
      </c>
      <c r="K23" s="1755">
        <v>23.716166628328565</v>
      </c>
      <c r="L23" s="1755">
        <v>10.069456594002588</v>
      </c>
      <c r="M23" s="1755">
        <v>22.863874406615579</v>
      </c>
      <c r="N23" s="1755">
        <v>-12.794417812612991</v>
      </c>
      <c r="O23" s="1757">
        <v>32.933331000618168</v>
      </c>
    </row>
    <row r="24" spans="2:15" ht="21" customHeight="1">
      <c r="B24" s="1699" t="s">
        <v>211</v>
      </c>
      <c r="C24" s="1698" t="s">
        <v>210</v>
      </c>
      <c r="D24" s="1755">
        <v>19293.400000000001</v>
      </c>
      <c r="E24" s="1755">
        <v>51570.8</v>
      </c>
      <c r="F24" s="1755">
        <v>-32277.4</v>
      </c>
      <c r="G24" s="1755">
        <v>70864.200000000012</v>
      </c>
      <c r="H24" s="1755">
        <v>11.73891639880695</v>
      </c>
      <c r="I24" s="1755">
        <v>31.539371926459495</v>
      </c>
      <c r="J24" s="1755">
        <v>-47.122716975628002</v>
      </c>
      <c r="K24" s="1755">
        <v>25.48532815319426</v>
      </c>
      <c r="L24" s="1755">
        <v>9.681942269862299</v>
      </c>
      <c r="M24" s="1755">
        <v>25.87960175037135</v>
      </c>
      <c r="N24" s="1755">
        <v>-16.197659480509053</v>
      </c>
      <c r="O24" s="1757">
        <v>35.561544020233654</v>
      </c>
    </row>
    <row r="25" spans="2:15" ht="21" customHeight="1">
      <c r="B25" s="1699" t="s">
        <v>209</v>
      </c>
      <c r="C25" s="1698" t="s">
        <v>208</v>
      </c>
      <c r="D25" s="1755">
        <v>17639.2</v>
      </c>
      <c r="E25" s="1755">
        <v>63679.5</v>
      </c>
      <c r="F25" s="1755">
        <v>-46040.3</v>
      </c>
      <c r="G25" s="1755">
        <v>81318.7</v>
      </c>
      <c r="H25" s="1755">
        <v>-8.57391646884426</v>
      </c>
      <c r="I25" s="1755">
        <v>23.479759864109155</v>
      </c>
      <c r="J25" s="1755">
        <v>-42.639431924504457</v>
      </c>
      <c r="K25" s="1755">
        <v>14.752865339621394</v>
      </c>
      <c r="L25" s="1755">
        <v>8.0479981749743352</v>
      </c>
      <c r="M25" s="1755">
        <v>29.05418044941257</v>
      </c>
      <c r="N25" s="1755">
        <v>-21.006182274438235</v>
      </c>
      <c r="O25" s="1757">
        <v>37.102178624386909</v>
      </c>
    </row>
    <row r="26" spans="2:15" ht="21" customHeight="1">
      <c r="B26" s="1699" t="s">
        <v>207</v>
      </c>
      <c r="C26" s="1698" t="s">
        <v>206</v>
      </c>
      <c r="D26" s="1755">
        <v>19881.099999999999</v>
      </c>
      <c r="E26" s="1755">
        <v>74454.5</v>
      </c>
      <c r="F26" s="1755">
        <v>-54573.4</v>
      </c>
      <c r="G26" s="1755">
        <v>94335.6</v>
      </c>
      <c r="H26" s="1755">
        <v>12.709760079822203</v>
      </c>
      <c r="I26" s="1755">
        <v>16.920673058048521</v>
      </c>
      <c r="J26" s="1755">
        <v>-18.533980013162378</v>
      </c>
      <c r="K26" s="1755">
        <v>16.007265241574203</v>
      </c>
      <c r="L26" s="1755">
        <v>7.9871682073656247</v>
      </c>
      <c r="M26" s="1755">
        <v>29.911856753162752</v>
      </c>
      <c r="N26" s="1755">
        <v>-21.924688545797128</v>
      </c>
      <c r="O26" s="1757">
        <v>37.899024960528379</v>
      </c>
    </row>
    <row r="27" spans="2:15" ht="21" customHeight="1">
      <c r="B27" s="1699" t="s">
        <v>205</v>
      </c>
      <c r="C27" s="1698" t="s">
        <v>204</v>
      </c>
      <c r="D27" s="1755">
        <v>22636.5</v>
      </c>
      <c r="E27" s="1755">
        <v>93553.4</v>
      </c>
      <c r="F27" s="1755">
        <v>-70916.899999999994</v>
      </c>
      <c r="G27" s="1755">
        <v>116189.9</v>
      </c>
      <c r="H27" s="1755">
        <v>13.859394097912102</v>
      </c>
      <c r="I27" s="1755">
        <v>25.651773902181844</v>
      </c>
      <c r="J27" s="1755">
        <v>-29.947740107818081</v>
      </c>
      <c r="K27" s="1755">
        <v>23.166545821513807</v>
      </c>
      <c r="L27" s="1755">
        <v>8.069679480095397</v>
      </c>
      <c r="M27" s="1755">
        <v>33.350825095450119</v>
      </c>
      <c r="N27" s="1755">
        <v>-25.28114561535472</v>
      </c>
      <c r="O27" s="1757">
        <v>41.420504575545515</v>
      </c>
    </row>
    <row r="28" spans="2:15" ht="21" customHeight="1">
      <c r="B28" s="1699" t="s">
        <v>203</v>
      </c>
      <c r="C28" s="1698" t="s">
        <v>202</v>
      </c>
      <c r="D28" s="1755">
        <v>27513.5</v>
      </c>
      <c r="E28" s="1755">
        <v>89002</v>
      </c>
      <c r="F28" s="1755">
        <v>-61488.5</v>
      </c>
      <c r="G28" s="1755">
        <v>116515.5</v>
      </c>
      <c r="H28" s="1755">
        <v>21.544850131424909</v>
      </c>
      <c r="I28" s="1755">
        <v>-4.8650289567241742</v>
      </c>
      <c r="J28" s="1755">
        <v>13.29499738426242</v>
      </c>
      <c r="K28" s="1755">
        <v>0.28023089786634614</v>
      </c>
      <c r="L28" s="1755">
        <v>9.145407103325633</v>
      </c>
      <c r="M28" s="1755">
        <v>29.584005052435643</v>
      </c>
      <c r="N28" s="1755">
        <v>-20.438597949110008</v>
      </c>
      <c r="O28" s="1757">
        <v>38.729412155761274</v>
      </c>
    </row>
    <row r="29" spans="2:15" ht="21" customHeight="1">
      <c r="B29" s="1699" t="s">
        <v>201</v>
      </c>
      <c r="C29" s="1698" t="s">
        <v>200</v>
      </c>
      <c r="D29" s="1755">
        <v>35676.300000000003</v>
      </c>
      <c r="E29" s="1755">
        <v>87525.3</v>
      </c>
      <c r="F29" s="1755">
        <v>-51849</v>
      </c>
      <c r="G29" s="1755">
        <v>123201.60000000001</v>
      </c>
      <c r="H29" s="1755">
        <v>29.668344630817614</v>
      </c>
      <c r="I29" s="1755">
        <v>-1.6591761982876676</v>
      </c>
      <c r="J29" s="1755">
        <v>15.676915195524366</v>
      </c>
      <c r="K29" s="1755">
        <v>5.7383781556960258</v>
      </c>
      <c r="L29" s="1755">
        <v>10.430568712065398</v>
      </c>
      <c r="M29" s="1755">
        <v>25.589499350945516</v>
      </c>
      <c r="N29" s="1755">
        <v>-15.158930638880118</v>
      </c>
      <c r="O29" s="1757">
        <v>36.02006806301091</v>
      </c>
    </row>
    <row r="30" spans="2:15" ht="21" customHeight="1">
      <c r="B30" s="1699" t="s">
        <v>199</v>
      </c>
      <c r="C30" s="1698" t="s">
        <v>198</v>
      </c>
      <c r="D30" s="1755">
        <v>49822.7</v>
      </c>
      <c r="E30" s="1755">
        <v>108504.9</v>
      </c>
      <c r="F30" s="1755">
        <v>-58682.2</v>
      </c>
      <c r="G30" s="1755">
        <v>158327.59999999998</v>
      </c>
      <c r="H30" s="1755">
        <v>39.652093967143429</v>
      </c>
      <c r="I30" s="1755">
        <v>23.969755030831081</v>
      </c>
      <c r="J30" s="1755">
        <v>-13.179039132866588</v>
      </c>
      <c r="K30" s="1755">
        <v>28.51099336372252</v>
      </c>
      <c r="L30" s="1755">
        <v>13.128926342861961</v>
      </c>
      <c r="M30" s="1755">
        <v>28.592445610928408</v>
      </c>
      <c r="N30" s="1755">
        <v>-15.463519268066447</v>
      </c>
      <c r="O30" s="1757">
        <v>41.721371953790367</v>
      </c>
    </row>
    <row r="31" spans="2:15" ht="21" customHeight="1">
      <c r="B31" s="1699" t="s">
        <v>197</v>
      </c>
      <c r="C31" s="1698" t="s">
        <v>196</v>
      </c>
      <c r="D31" s="1755">
        <v>55654.1</v>
      </c>
      <c r="E31" s="1755">
        <v>115687.2</v>
      </c>
      <c r="F31" s="1755">
        <v>-60033.1</v>
      </c>
      <c r="G31" s="1755">
        <v>171341.3</v>
      </c>
      <c r="H31" s="1755">
        <v>11.704303460069411</v>
      </c>
      <c r="I31" s="1755">
        <v>6.6193323988133415</v>
      </c>
      <c r="J31" s="1755">
        <v>-2.3020609315942511</v>
      </c>
      <c r="K31" s="1755">
        <v>8.2194765789413964</v>
      </c>
      <c r="L31" s="1755">
        <v>12.605142700540634</v>
      </c>
      <c r="M31" s="1755">
        <v>26.202088698334613</v>
      </c>
      <c r="N31" s="1755">
        <v>-13.596945997793981</v>
      </c>
      <c r="O31" s="1757">
        <v>38.807231398875238</v>
      </c>
    </row>
    <row r="32" spans="2:15" ht="21" customHeight="1">
      <c r="B32" s="1699" t="s">
        <v>195</v>
      </c>
      <c r="C32" s="1698" t="s">
        <v>194</v>
      </c>
      <c r="D32" s="1755">
        <v>46944.800000000003</v>
      </c>
      <c r="E32" s="1755">
        <v>107389</v>
      </c>
      <c r="F32" s="1755">
        <v>-60444.2</v>
      </c>
      <c r="G32" s="1755">
        <v>154333.79999999999</v>
      </c>
      <c r="H32" s="1755">
        <v>-15.64898183601926</v>
      </c>
      <c r="I32" s="1755">
        <v>-7.1729629552794023</v>
      </c>
      <c r="J32" s="1755">
        <v>-0.68478889146154132</v>
      </c>
      <c r="K32" s="1755">
        <v>-9.9260948761331917</v>
      </c>
      <c r="L32" s="1755">
        <v>10.21776368341666</v>
      </c>
      <c r="M32" s="1755">
        <v>23.373737329766694</v>
      </c>
      <c r="N32" s="1755">
        <v>-13.155973646350036</v>
      </c>
      <c r="O32" s="1757">
        <v>33.591501013183347</v>
      </c>
    </row>
    <row r="33" spans="2:15" ht="21" customHeight="1">
      <c r="B33" s="1699" t="s">
        <v>193</v>
      </c>
      <c r="C33" s="1698" t="s">
        <v>192</v>
      </c>
      <c r="D33" s="1755">
        <v>49930.6</v>
      </c>
      <c r="E33" s="1755">
        <v>124352.1</v>
      </c>
      <c r="F33" s="1755">
        <v>-74421.5</v>
      </c>
      <c r="G33" s="1755">
        <v>174282.7</v>
      </c>
      <c r="H33" s="1755">
        <v>6.3602358514681043</v>
      </c>
      <c r="I33" s="1755">
        <v>15.795938131465988</v>
      </c>
      <c r="J33" s="1755">
        <v>-23.124303076225683</v>
      </c>
      <c r="K33" s="1755">
        <v>12.925814047214558</v>
      </c>
      <c r="L33" s="1755">
        <v>10.143733328457573</v>
      </c>
      <c r="M33" s="1755">
        <v>25.262955807334365</v>
      </c>
      <c r="N33" s="1755">
        <v>-15.119222478876788</v>
      </c>
      <c r="O33" s="1757">
        <v>35.406689135791936</v>
      </c>
    </row>
    <row r="34" spans="2:15" ht="21" customHeight="1">
      <c r="B34" s="1699" t="s">
        <v>191</v>
      </c>
      <c r="C34" s="1698" t="s">
        <v>190</v>
      </c>
      <c r="D34" s="1755">
        <v>53910.7</v>
      </c>
      <c r="E34" s="1755">
        <v>136277.1</v>
      </c>
      <c r="F34" s="1755">
        <v>-82366.400000000009</v>
      </c>
      <c r="G34" s="1755">
        <v>190187.8</v>
      </c>
      <c r="H34" s="1755">
        <v>7.9712641145910652</v>
      </c>
      <c r="I34" s="1755">
        <v>9.5897053608262439</v>
      </c>
      <c r="J34" s="1755">
        <v>-10.675544029615109</v>
      </c>
      <c r="K34" s="1755">
        <v>9.1260348847016672</v>
      </c>
      <c r="L34" s="1755">
        <v>10.043931148451138</v>
      </c>
      <c r="M34" s="1755">
        <v>25.389353310392753</v>
      </c>
      <c r="N34" s="1755">
        <v>-15.345422161941617</v>
      </c>
      <c r="O34" s="1757">
        <v>35.433284458843886</v>
      </c>
    </row>
    <row r="35" spans="2:15" ht="21" customHeight="1">
      <c r="B35" s="1699" t="s">
        <v>189</v>
      </c>
      <c r="C35" s="1698" t="s">
        <v>188</v>
      </c>
      <c r="D35" s="1755">
        <v>58705.7</v>
      </c>
      <c r="E35" s="1755">
        <v>149473.60000000001</v>
      </c>
      <c r="F35" s="1755">
        <v>-90767.900000000009</v>
      </c>
      <c r="G35" s="1755">
        <v>208179.3</v>
      </c>
      <c r="H35" s="1755">
        <v>8.8943382297020861</v>
      </c>
      <c r="I35" s="1755">
        <v>9.6835785322699053</v>
      </c>
      <c r="J35" s="1755">
        <v>-10.20015443190427</v>
      </c>
      <c r="K35" s="1755">
        <v>9.4598602013378468</v>
      </c>
      <c r="L35" s="1755">
        <v>9.9600449261297701</v>
      </c>
      <c r="M35" s="1755">
        <v>25.359782291504075</v>
      </c>
      <c r="N35" s="1755">
        <v>-15.399737365374309</v>
      </c>
      <c r="O35" s="1757">
        <v>35.319827217633843</v>
      </c>
    </row>
    <row r="36" spans="2:15" ht="21" customHeight="1">
      <c r="B36" s="1699" t="s">
        <v>187</v>
      </c>
      <c r="C36" s="1698" t="s">
        <v>186</v>
      </c>
      <c r="D36" s="1755">
        <v>60234.1</v>
      </c>
      <c r="E36" s="1755">
        <v>173780.3</v>
      </c>
      <c r="F36" s="1755">
        <v>-113546.19999999998</v>
      </c>
      <c r="G36" s="1755">
        <v>234014.4</v>
      </c>
      <c r="H36" s="1755">
        <v>2.6034950609566039</v>
      </c>
      <c r="I36" s="1755">
        <v>16.261533809314813</v>
      </c>
      <c r="J36" s="1755">
        <v>-25.095105207898357</v>
      </c>
      <c r="K36" s="1755">
        <v>12.410023474956461</v>
      </c>
      <c r="L36" s="1755">
        <v>9.2089242360308461</v>
      </c>
      <c r="M36" s="1755">
        <v>26.568498847242861</v>
      </c>
      <c r="N36" s="1755">
        <v>-17.359574611212015</v>
      </c>
      <c r="O36" s="1757">
        <v>35.77742308327371</v>
      </c>
    </row>
    <row r="37" spans="2:15" ht="21" customHeight="1">
      <c r="B37" s="1699" t="s">
        <v>185</v>
      </c>
      <c r="C37" s="1698" t="s">
        <v>184</v>
      </c>
      <c r="D37" s="1755">
        <v>59383.1</v>
      </c>
      <c r="E37" s="1755">
        <v>194694.6</v>
      </c>
      <c r="F37" s="1755">
        <v>-135311.5</v>
      </c>
      <c r="G37" s="1755">
        <v>254077.7</v>
      </c>
      <c r="H37" s="1755">
        <v>-1.4128209768221041</v>
      </c>
      <c r="I37" s="1755">
        <v>12.034908444743181</v>
      </c>
      <c r="J37" s="1755">
        <v>-19.168673192057526</v>
      </c>
      <c r="K37" s="1755">
        <v>8.5735322270766403</v>
      </c>
      <c r="L37" s="1755">
        <v>8.15895847881416</v>
      </c>
      <c r="M37" s="1755">
        <v>26.750121793057811</v>
      </c>
      <c r="N37" s="1755">
        <v>-18.591163314243651</v>
      </c>
      <c r="O37" s="1757">
        <v>34.909080271871971</v>
      </c>
    </row>
    <row r="38" spans="2:15" ht="21" customHeight="1">
      <c r="B38" s="1699" t="s">
        <v>183</v>
      </c>
      <c r="C38" s="1698" t="s">
        <v>182</v>
      </c>
      <c r="D38" s="1755">
        <v>59266.5</v>
      </c>
      <c r="E38" s="1755">
        <v>221937.7</v>
      </c>
      <c r="F38" s="1755">
        <v>-162671.20000000001</v>
      </c>
      <c r="G38" s="1755">
        <v>281204.2</v>
      </c>
      <c r="H38" s="1755">
        <v>-0.19635216079994677</v>
      </c>
      <c r="I38" s="1755">
        <v>13.99273528901162</v>
      </c>
      <c r="J38" s="1755">
        <v>-20.219789153176198</v>
      </c>
      <c r="K38" s="1755">
        <v>10.676458421970921</v>
      </c>
      <c r="L38" s="1755">
        <v>7.2660950291398994</v>
      </c>
      <c r="M38" s="1755">
        <v>27.209644887900286</v>
      </c>
      <c r="N38" s="1755">
        <v>-19.943549858760388</v>
      </c>
      <c r="O38" s="1757">
        <v>34.47573991704018</v>
      </c>
    </row>
    <row r="39" spans="2:15" ht="21" customHeight="1">
      <c r="B39" s="1699" t="s">
        <v>181</v>
      </c>
      <c r="C39" s="1698" t="s">
        <v>180</v>
      </c>
      <c r="D39" s="1755">
        <v>67697.5</v>
      </c>
      <c r="E39" s="1755">
        <v>284469.59999999998</v>
      </c>
      <c r="F39" s="1755">
        <v>-216772.09999999998</v>
      </c>
      <c r="G39" s="1755">
        <v>352167.1</v>
      </c>
      <c r="H39" s="1755">
        <v>14.22557431263867</v>
      </c>
      <c r="I39" s="1755">
        <v>28.175429411046423</v>
      </c>
      <c r="J39" s="1755">
        <v>-33.257823142633711</v>
      </c>
      <c r="K39" s="1755">
        <v>25.235362771964276</v>
      </c>
      <c r="L39" s="1755">
        <v>6.8500911090199246</v>
      </c>
      <c r="M39" s="1755">
        <v>28.784558923836983</v>
      </c>
      <c r="N39" s="1755">
        <v>-21.934467814817062</v>
      </c>
      <c r="O39" s="1757">
        <v>35.634650032856911</v>
      </c>
    </row>
    <row r="40" spans="2:15" ht="21" customHeight="1">
      <c r="B40" s="1699" t="s">
        <v>179</v>
      </c>
      <c r="C40" s="1698" t="s">
        <v>178</v>
      </c>
      <c r="D40" s="1755">
        <v>60824</v>
      </c>
      <c r="E40" s="1755">
        <v>374335.2</v>
      </c>
      <c r="F40" s="1755">
        <v>-313511.2</v>
      </c>
      <c r="G40" s="1755">
        <v>435159.2</v>
      </c>
      <c r="H40" s="1755">
        <v>-10.153255290077183</v>
      </c>
      <c r="I40" s="1755">
        <v>31.590581207974452</v>
      </c>
      <c r="J40" s="1755">
        <v>-44.627099151597484</v>
      </c>
      <c r="K40" s="1755">
        <v>23.566113927166967</v>
      </c>
      <c r="L40" s="1755">
        <v>5.0993752152715555</v>
      </c>
      <c r="M40" s="1755">
        <v>31.383592678609112</v>
      </c>
      <c r="N40" s="1755">
        <v>-26.284217463337562</v>
      </c>
      <c r="O40" s="1757">
        <v>36.482967893880669</v>
      </c>
    </row>
    <row r="41" spans="2:15" ht="21" customHeight="1">
      <c r="B41" s="1699" t="s">
        <v>267</v>
      </c>
      <c r="C41" s="1698" t="s">
        <v>176</v>
      </c>
      <c r="D41" s="1755">
        <v>64338.5</v>
      </c>
      <c r="E41" s="1755">
        <v>396175.5</v>
      </c>
      <c r="F41" s="1755">
        <v>-331837</v>
      </c>
      <c r="G41" s="1755">
        <v>460514</v>
      </c>
      <c r="H41" s="1755">
        <v>5.7781467841641501</v>
      </c>
      <c r="I41" s="1755">
        <v>5.834423265565178</v>
      </c>
      <c r="J41" s="1755">
        <v>-5.8453414104504038</v>
      </c>
      <c r="K41" s="1755">
        <v>5.8265572691557566</v>
      </c>
      <c r="L41" s="1696">
        <v>4.1171871119255909</v>
      </c>
      <c r="M41" s="1696">
        <v>25.35229547876741</v>
      </c>
      <c r="N41" s="1696">
        <v>-21.235108366841821</v>
      </c>
      <c r="O41" s="1695">
        <v>29.469482590693001</v>
      </c>
    </row>
    <row r="42" spans="2:15" ht="21" customHeight="1">
      <c r="B42" s="1699" t="s">
        <v>175</v>
      </c>
      <c r="C42" s="1698" t="s">
        <v>174</v>
      </c>
      <c r="D42" s="1755">
        <v>74261</v>
      </c>
      <c r="E42" s="1755">
        <v>461667.7</v>
      </c>
      <c r="F42" s="1755">
        <v>-387406.7</v>
      </c>
      <c r="G42" s="1755">
        <v>535928.69999999995</v>
      </c>
      <c r="H42" s="1755">
        <v>15.422336548101057</v>
      </c>
      <c r="I42" s="1755">
        <v>16.531108056909119</v>
      </c>
      <c r="J42" s="1755">
        <v>-16.746083167338185</v>
      </c>
      <c r="K42" s="1755">
        <v>16.376201374985328</v>
      </c>
      <c r="L42" s="1696">
        <v>4.2232642956160165</v>
      </c>
      <c r="M42" s="1696">
        <v>26.255298391472863</v>
      </c>
      <c r="N42" s="1696">
        <v>-22.032034095856847</v>
      </c>
      <c r="O42" s="1695">
        <v>30.478562687088878</v>
      </c>
    </row>
    <row r="43" spans="2:15" ht="21" customHeight="1">
      <c r="B43" s="1699" t="s">
        <v>173</v>
      </c>
      <c r="C43" s="1698" t="s">
        <v>172</v>
      </c>
      <c r="D43" s="1755">
        <v>76917.060129999998</v>
      </c>
      <c r="E43" s="1755">
        <v>556740.28343000007</v>
      </c>
      <c r="F43" s="1755">
        <v>-479822.76278699993</v>
      </c>
      <c r="G43" s="1755">
        <v>633657.34356000007</v>
      </c>
      <c r="H43" s="1755">
        <v>3.5766554853826449</v>
      </c>
      <c r="I43" s="1755">
        <v>20.593293277827328</v>
      </c>
      <c r="J43" s="1755">
        <v>-23.855050206152839</v>
      </c>
      <c r="K43" s="1755">
        <v>18.235381602067619</v>
      </c>
      <c r="L43" s="1696">
        <v>3.9458915808850548</v>
      </c>
      <c r="M43" s="1696">
        <v>28.561112364578833</v>
      </c>
      <c r="N43" s="1696">
        <v>-24.61519715909909</v>
      </c>
      <c r="O43" s="1695">
        <v>32.507003945463886</v>
      </c>
    </row>
    <row r="44" spans="2:15" ht="21" customHeight="1">
      <c r="B44" s="1699" t="s">
        <v>171</v>
      </c>
      <c r="C44" s="1698" t="s">
        <v>170</v>
      </c>
      <c r="D44" s="1755">
        <v>91991.399911999993</v>
      </c>
      <c r="E44" s="1755">
        <v>714365.80780700012</v>
      </c>
      <c r="F44" s="1755">
        <v>-622374.40789500019</v>
      </c>
      <c r="G44" s="1755">
        <v>806357.20771900006</v>
      </c>
      <c r="H44" s="1755">
        <v>19.598174652700422</v>
      </c>
      <c r="I44" s="1755">
        <v>28.312218294298901</v>
      </c>
      <c r="J44" s="1755">
        <v>-29.709229357941265</v>
      </c>
      <c r="K44" s="1755">
        <v>27.254456357870225</v>
      </c>
      <c r="L44" s="1696">
        <v>4.120508761568809</v>
      </c>
      <c r="M44" s="1696">
        <v>31.998106049584603</v>
      </c>
      <c r="N44" s="1696">
        <v>-27.877597288015799</v>
      </c>
      <c r="O44" s="1695">
        <v>36.118614811153414</v>
      </c>
    </row>
    <row r="45" spans="2:15" ht="21" customHeight="1">
      <c r="B45" s="1699" t="s">
        <v>169</v>
      </c>
      <c r="C45" s="1698" t="s">
        <v>168</v>
      </c>
      <c r="D45" s="1755">
        <v>85319.115036000003</v>
      </c>
      <c r="E45" s="1755">
        <v>774684.19497900002</v>
      </c>
      <c r="F45" s="1755">
        <v>-689365.07994299999</v>
      </c>
      <c r="G45" s="1755">
        <v>860003.31001500005</v>
      </c>
      <c r="H45" s="1755">
        <v>-7.2531615807377392</v>
      </c>
      <c r="I45" s="1755">
        <v>8.4436274122873698</v>
      </c>
      <c r="J45" s="1755">
        <v>-10.763725371449029</v>
      </c>
      <c r="K45" s="1755">
        <v>6.6528954888060809</v>
      </c>
      <c r="L45" s="1696">
        <v>3.5202904905083989</v>
      </c>
      <c r="M45" s="1696">
        <v>31.963686022540617</v>
      </c>
      <c r="N45" s="1696">
        <v>-28.443395532032216</v>
      </c>
      <c r="O45" s="1695">
        <v>35.483976513049015</v>
      </c>
    </row>
    <row r="46" spans="2:15" ht="21" customHeight="1">
      <c r="B46" s="1699" t="s">
        <v>167</v>
      </c>
      <c r="C46" s="1698" t="s">
        <v>166</v>
      </c>
      <c r="D46" s="1755">
        <v>70117.147080399998</v>
      </c>
      <c r="E46" s="1755">
        <v>773599.14336941182</v>
      </c>
      <c r="F46" s="1755">
        <v>-703481.97256541182</v>
      </c>
      <c r="G46" s="1755">
        <v>843716.29044981184</v>
      </c>
      <c r="H46" s="1755">
        <v>-17.817775007611829</v>
      </c>
      <c r="I46" s="1755">
        <v>-0.14006373392160754</v>
      </c>
      <c r="J46" s="1755">
        <v>-2.0478108092709144</v>
      </c>
      <c r="K46" s="1755">
        <v>-1.8938321952393551</v>
      </c>
      <c r="L46" s="1696">
        <v>2.6883507955284935</v>
      </c>
      <c r="M46" s="1696">
        <v>29.660446254503476</v>
      </c>
      <c r="N46" s="1696">
        <v>-26.972094549392068</v>
      </c>
      <c r="O46" s="1695">
        <v>32.348797050031969</v>
      </c>
    </row>
    <row r="47" spans="2:15" ht="21" customHeight="1">
      <c r="B47" s="1699" t="s">
        <v>58</v>
      </c>
      <c r="C47" s="1698" t="s">
        <v>165</v>
      </c>
      <c r="D47" s="1755">
        <v>73049.054353914995</v>
      </c>
      <c r="E47" s="1755">
        <v>990113.20391418773</v>
      </c>
      <c r="F47" s="1755">
        <v>-917064.14603750303</v>
      </c>
      <c r="G47" s="1755">
        <v>1063162.2582681028</v>
      </c>
      <c r="H47" s="1755">
        <v>4.1814411960502582</v>
      </c>
      <c r="I47" s="1755">
        <v>27.987887835778707</v>
      </c>
      <c r="J47" s="1755">
        <v>-30.360717374634888</v>
      </c>
      <c r="K47" s="1755">
        <v>26.009450131785101</v>
      </c>
      <c r="L47" s="1696">
        <v>2.3739231095531186</v>
      </c>
      <c r="M47" s="1696">
        <v>32.176359251111911</v>
      </c>
      <c r="N47" s="1696">
        <v>-29.802436027077029</v>
      </c>
      <c r="O47" s="1695">
        <v>34.55028236066503</v>
      </c>
    </row>
    <row r="48" spans="2:15" ht="21" customHeight="1">
      <c r="B48" s="1699" t="s">
        <v>164</v>
      </c>
      <c r="C48" s="1698" t="s">
        <v>163</v>
      </c>
      <c r="D48" s="1755">
        <v>81359.796000000002</v>
      </c>
      <c r="E48" s="1755">
        <v>1245103.223</v>
      </c>
      <c r="F48" s="1755">
        <v>-1163743.4269999999</v>
      </c>
      <c r="G48" s="1755">
        <v>1326463.0190000001</v>
      </c>
      <c r="H48" s="1755">
        <v>11.376932555239307</v>
      </c>
      <c r="I48" s="1755">
        <v>25.753622724933578</v>
      </c>
      <c r="J48" s="1755">
        <v>-26.89880332017789</v>
      </c>
      <c r="K48" s="1755">
        <v>24.765811491541825</v>
      </c>
      <c r="L48" s="1696">
        <v>2.3541953071863939</v>
      </c>
      <c r="M48" s="1696">
        <v>36.027820971297096</v>
      </c>
      <c r="N48" s="1696">
        <v>-33.673625664110702</v>
      </c>
      <c r="O48" s="1695">
        <v>38.382016278483498</v>
      </c>
    </row>
    <row r="49" spans="2:16" ht="21" customHeight="1">
      <c r="B49" s="1699" t="s">
        <v>59</v>
      </c>
      <c r="C49" s="1698" t="s">
        <v>162</v>
      </c>
      <c r="D49" s="1755">
        <v>97109.52102</v>
      </c>
      <c r="E49" s="1755">
        <v>1418535.3429599998</v>
      </c>
      <c r="F49" s="1755">
        <v>-1321425.8219399999</v>
      </c>
      <c r="G49" s="1755">
        <v>1515644.8639799999</v>
      </c>
      <c r="H49" s="1755">
        <v>19.35814437032171</v>
      </c>
      <c r="I49" s="1755">
        <v>13.929128431982747</v>
      </c>
      <c r="J49" s="1755">
        <v>-13.549584150733942</v>
      </c>
      <c r="K49" s="1755">
        <v>14.262121972605385</v>
      </c>
      <c r="L49" s="1696">
        <v>2.516488013361744</v>
      </c>
      <c r="M49" s="1696">
        <v>36.759806346420284</v>
      </c>
      <c r="N49" s="1696">
        <v>-34.243318333058539</v>
      </c>
      <c r="O49" s="1695">
        <v>39.276294359782028</v>
      </c>
    </row>
    <row r="50" spans="2:16" ht="21" customHeight="1">
      <c r="B50" s="1699" t="s">
        <v>60</v>
      </c>
      <c r="C50" s="1698" t="s">
        <v>65</v>
      </c>
      <c r="D50" s="1755">
        <v>97709.105197809986</v>
      </c>
      <c r="E50" s="1755">
        <v>1196799.0528586246</v>
      </c>
      <c r="F50" s="1755">
        <v>-1099089.9476608145</v>
      </c>
      <c r="G50" s="1755">
        <v>1294508.1580564347</v>
      </c>
      <c r="H50" s="1755">
        <v>0.61743986194144895</v>
      </c>
      <c r="I50" s="1755">
        <v>-15.631354636444028</v>
      </c>
      <c r="J50" s="1755">
        <v>16.825452521638457</v>
      </c>
      <c r="K50" s="1755">
        <v>-14.590271361151142</v>
      </c>
      <c r="L50" s="1696">
        <v>2.5126395315531087</v>
      </c>
      <c r="M50" s="1696">
        <v>30.776298743602652</v>
      </c>
      <c r="N50" s="1696">
        <v>-28.263659212049539</v>
      </c>
      <c r="O50" s="1695">
        <v>33.288938275155765</v>
      </c>
    </row>
    <row r="51" spans="2:16" ht="21" customHeight="1">
      <c r="B51" s="1699" t="s">
        <v>61</v>
      </c>
      <c r="C51" s="1698" t="s">
        <v>66</v>
      </c>
      <c r="D51" s="1755">
        <v>141124.0806005694</v>
      </c>
      <c r="E51" s="1755">
        <v>1539837.0708099494</v>
      </c>
      <c r="F51" s="1755">
        <v>-1398712.9902093799</v>
      </c>
      <c r="G51" s="1755">
        <v>1680961.1514105189</v>
      </c>
      <c r="H51" s="1755">
        <v>44.432886080439204</v>
      </c>
      <c r="I51" s="1755">
        <v>28.662958675640525</v>
      </c>
      <c r="J51" s="1755">
        <v>-27.261012002361689</v>
      </c>
      <c r="K51" s="1755">
        <v>29.853268281777524</v>
      </c>
      <c r="L51" s="1696">
        <v>3.2423308815912799</v>
      </c>
      <c r="M51" s="1696">
        <v>35.377812674203618</v>
      </c>
      <c r="N51" s="1696">
        <v>-32.135481792612339</v>
      </c>
      <c r="O51" s="1695">
        <v>38.620143555794897</v>
      </c>
    </row>
    <row r="52" spans="2:16" ht="21" customHeight="1">
      <c r="B52" s="1699" t="s">
        <v>1572</v>
      </c>
      <c r="C52" s="1698" t="s">
        <v>1571</v>
      </c>
      <c r="D52" s="1755">
        <v>200030.96201839999</v>
      </c>
      <c r="E52" s="1755">
        <v>1920448.3528256002</v>
      </c>
      <c r="F52" s="1755">
        <v>-1720417.3908072</v>
      </c>
      <c r="G52" s="1755">
        <v>2120479.3148440002</v>
      </c>
      <c r="H52" s="1755">
        <v>41.741197771734868</v>
      </c>
      <c r="I52" s="1755">
        <v>24.717633361535885</v>
      </c>
      <c r="J52" s="1755">
        <v>-23.000029471501708</v>
      </c>
      <c r="K52" s="1755">
        <v>26.146836452582988</v>
      </c>
      <c r="L52" s="1696">
        <v>4.0194643416070175</v>
      </c>
      <c r="M52" s="1696">
        <v>38.589894265320673</v>
      </c>
      <c r="N52" s="1696">
        <v>-34.570429923713654</v>
      </c>
      <c r="O52" s="1756">
        <v>42.609358606927692</v>
      </c>
      <c r="P52" s="1694"/>
    </row>
    <row r="53" spans="2:16" ht="18.75">
      <c r="B53" s="1699" t="s">
        <v>1550</v>
      </c>
      <c r="C53" s="1698" t="s">
        <v>1549</v>
      </c>
      <c r="D53" s="1755">
        <v>157140.6956762</v>
      </c>
      <c r="E53" s="1755">
        <v>1611731.7722593001</v>
      </c>
      <c r="F53" s="1755">
        <v>-1454591.0765831999</v>
      </c>
      <c r="G53" s="1755">
        <v>1768872.4679355</v>
      </c>
      <c r="H53" s="1755">
        <v>-21.441813761938867</v>
      </c>
      <c r="I53" s="1755">
        <v>-16.075234729019307</v>
      </c>
      <c r="J53" s="1755">
        <v>-15.45126872376461</v>
      </c>
      <c r="K53" s="1755">
        <v>-16.581479689386512</v>
      </c>
      <c r="L53" s="1696">
        <v>2.9380178307461482</v>
      </c>
      <c r="M53" s="1696">
        <v>30.134120667477138</v>
      </c>
      <c r="N53" s="1696">
        <v>-27.196102836732855</v>
      </c>
      <c r="O53" s="1695">
        <v>33.072138498223289</v>
      </c>
    </row>
    <row r="54" spans="2:16" ht="18.75">
      <c r="B54" s="1699" t="s">
        <v>1548</v>
      </c>
      <c r="C54" s="1698" t="s">
        <v>1547</v>
      </c>
      <c r="D54" s="1755">
        <v>152380.60562029999</v>
      </c>
      <c r="E54" s="1755">
        <v>1592985.5310723002</v>
      </c>
      <c r="F54" s="1755">
        <v>-1440604.925452</v>
      </c>
      <c r="G54" s="1755">
        <v>1745366.1366927</v>
      </c>
      <c r="H54" s="1755">
        <v>-3.0291898832550235</v>
      </c>
      <c r="I54" s="1755">
        <v>-1.1631117230332833</v>
      </c>
      <c r="J54" s="1755">
        <v>-0.96151773212118652</v>
      </c>
      <c r="K54" s="1755">
        <v>-1.3288878462919929</v>
      </c>
      <c r="L54" s="1696">
        <v>2.6710738378534788</v>
      </c>
      <c r="M54" s="1696">
        <v>27.923382761247584</v>
      </c>
      <c r="N54" s="1696">
        <v>-25.2523089233941</v>
      </c>
      <c r="O54" s="1695">
        <v>30.594456599102809</v>
      </c>
      <c r="P54" s="1694"/>
    </row>
    <row r="55" spans="2:16" ht="19.5" thickBot="1">
      <c r="B55" s="1693" t="s">
        <v>1546</v>
      </c>
      <c r="C55" s="1692" t="s">
        <v>1545</v>
      </c>
      <c r="D55" s="1754">
        <v>277030.20203290001</v>
      </c>
      <c r="E55" s="1754">
        <v>1804122.7348253001</v>
      </c>
      <c r="F55" s="1754">
        <v>-1527092.5327924001</v>
      </c>
      <c r="G55" s="1754">
        <v>2081152.9368582</v>
      </c>
      <c r="H55" s="1754">
        <v>81.801483794598013</v>
      </c>
      <c r="I55" s="1754">
        <v>13.254182140052162</v>
      </c>
      <c r="J55" s="1754">
        <v>6.0035618240902311</v>
      </c>
      <c r="K55" s="1754">
        <v>19.238759885756849</v>
      </c>
      <c r="L55" s="1690">
        <v>4.5361091691657984</v>
      </c>
      <c r="M55" s="1690">
        <v>29.540814032867168</v>
      </c>
      <c r="N55" s="1690">
        <v>-25.00470486370137</v>
      </c>
      <c r="O55" s="1689">
        <v>34.076923202032958</v>
      </c>
    </row>
    <row r="56" spans="2:16" ht="16.5" thickTop="1">
      <c r="B56" s="1753" t="s">
        <v>1544</v>
      </c>
      <c r="C56" s="1753"/>
      <c r="D56" s="1753"/>
      <c r="E56" s="1753"/>
    </row>
    <row r="57" spans="2:16">
      <c r="B57" s="76" t="s">
        <v>1543</v>
      </c>
      <c r="D57" s="1687"/>
      <c r="E57" s="1687"/>
      <c r="F57" s="1687"/>
      <c r="G57" s="1687"/>
      <c r="H57" s="1687"/>
      <c r="K57" s="1752"/>
      <c r="L57" s="1687"/>
      <c r="M57" s="1687"/>
      <c r="N57" s="1687"/>
      <c r="O57" s="1687"/>
    </row>
    <row r="58" spans="2:16">
      <c r="D58" s="1687"/>
      <c r="E58" s="1687"/>
      <c r="F58" s="1687"/>
      <c r="G58" s="1687"/>
      <c r="H58" s="1688"/>
      <c r="I58" s="1687"/>
      <c r="J58" s="1687"/>
      <c r="K58" s="1687"/>
      <c r="L58" s="1687"/>
      <c r="M58" s="1687"/>
      <c r="N58" s="1687"/>
      <c r="O58" s="1687"/>
      <c r="P58" s="1687"/>
    </row>
    <row r="59" spans="2:16">
      <c r="D59" s="1751"/>
      <c r="E59" s="1751"/>
      <c r="F59" s="1751"/>
      <c r="G59" s="1751"/>
      <c r="H59" s="1688"/>
      <c r="J59" s="1687"/>
      <c r="K59" s="1687"/>
      <c r="L59" s="1687"/>
      <c r="M59" s="1687"/>
      <c r="N59" s="1687"/>
      <c r="O59" s="1687"/>
      <c r="P59" s="1687"/>
    </row>
    <row r="60" spans="2:16">
      <c r="D60" s="1751"/>
      <c r="E60" s="1751"/>
      <c r="F60" s="1751"/>
      <c r="G60" s="1751"/>
      <c r="H60" s="1751"/>
      <c r="I60" s="1751"/>
      <c r="J60" s="1751"/>
      <c r="K60" s="1751"/>
      <c r="L60" s="1751"/>
      <c r="M60" s="1751"/>
      <c r="N60" s="1751"/>
      <c r="O60" s="1751"/>
      <c r="P60" s="1687"/>
    </row>
    <row r="61" spans="2:16">
      <c r="D61" s="1751"/>
      <c r="E61" s="1751"/>
      <c r="F61" s="1751"/>
      <c r="G61" s="1751"/>
      <c r="H61" s="1688"/>
      <c r="I61" s="1687"/>
      <c r="J61" s="1687"/>
      <c r="K61" s="1687"/>
      <c r="L61" s="1687"/>
      <c r="M61" s="1687"/>
      <c r="N61" s="1687"/>
      <c r="O61" s="1687"/>
      <c r="P61" s="1687"/>
    </row>
    <row r="62" spans="2:16">
      <c r="D62" s="1687"/>
      <c r="E62" s="1687"/>
      <c r="F62" s="1687"/>
      <c r="G62" s="1687"/>
      <c r="H62" s="1687"/>
      <c r="I62" s="1687"/>
      <c r="J62" s="1687"/>
      <c r="L62" s="1750"/>
      <c r="M62" s="1750"/>
      <c r="N62" s="1750"/>
      <c r="O62" s="1750"/>
    </row>
    <row r="63" spans="2:16">
      <c r="D63" s="1687"/>
      <c r="E63" s="1687"/>
      <c r="F63" s="1687"/>
      <c r="G63" s="1687"/>
      <c r="H63" s="1687"/>
      <c r="I63" s="1687"/>
      <c r="J63" s="1687"/>
      <c r="K63" s="1687"/>
      <c r="L63" s="1687"/>
      <c r="M63" s="1687"/>
      <c r="N63" s="1687"/>
      <c r="O63" s="1687"/>
    </row>
    <row r="64" spans="2:16">
      <c r="D64" s="1687"/>
      <c r="E64" s="1687"/>
      <c r="F64" s="1687"/>
      <c r="G64" s="1687"/>
      <c r="H64" s="1687"/>
      <c r="I64" s="1687"/>
      <c r="J64" s="1687"/>
      <c r="K64" s="1687"/>
      <c r="L64" s="1687"/>
      <c r="M64" s="1687"/>
      <c r="N64" s="1687"/>
      <c r="O64" s="1687"/>
    </row>
    <row r="65" spans="4:15">
      <c r="D65" s="1687"/>
      <c r="E65" s="1687"/>
      <c r="F65" s="1687"/>
      <c r="G65" s="1687"/>
      <c r="H65" s="1687"/>
      <c r="I65" s="1687"/>
      <c r="J65" s="1687"/>
      <c r="K65" s="1687"/>
      <c r="L65" s="1687"/>
      <c r="M65" s="1687"/>
      <c r="N65" s="1687"/>
      <c r="O65" s="1687"/>
    </row>
    <row r="66" spans="4:15">
      <c r="L66" s="1750"/>
      <c r="M66" s="1750"/>
      <c r="N66" s="1750"/>
      <c r="O66" s="1750"/>
    </row>
    <row r="67" spans="4:15">
      <c r="L67" s="1750"/>
      <c r="M67" s="1750"/>
      <c r="N67" s="1750"/>
      <c r="O67" s="1750"/>
    </row>
    <row r="68" spans="4:15">
      <c r="L68" s="1750"/>
      <c r="M68" s="1750"/>
      <c r="N68" s="1750"/>
      <c r="O68" s="1750"/>
    </row>
    <row r="69" spans="4:15">
      <c r="L69" s="1750"/>
      <c r="M69" s="1750"/>
      <c r="N69" s="1750"/>
      <c r="O69" s="1750"/>
    </row>
    <row r="70" spans="4:15">
      <c r="L70" s="1750"/>
      <c r="M70" s="1750"/>
      <c r="N70" s="1750"/>
      <c r="O70" s="1750"/>
    </row>
    <row r="71" spans="4:15">
      <c r="L71" s="1750"/>
      <c r="M71" s="1750"/>
      <c r="N71" s="1750"/>
      <c r="O71" s="1750"/>
    </row>
    <row r="72" spans="4:15">
      <c r="L72" s="1750"/>
      <c r="M72" s="1750"/>
      <c r="N72" s="1750"/>
      <c r="O72" s="1750"/>
    </row>
    <row r="73" spans="4:15">
      <c r="L73" s="1687"/>
    </row>
    <row r="74" spans="4:15">
      <c r="L74" s="1687"/>
    </row>
    <row r="75" spans="4:15">
      <c r="L75" s="1687"/>
    </row>
    <row r="76" spans="4:15">
      <c r="L76" s="168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9"/>
  <sheetViews>
    <sheetView workbookViewId="0">
      <pane xSplit="3" ySplit="5" topLeftCell="D74" activePane="bottomRight" state="frozen"/>
      <selection sqref="A1:X1"/>
      <selection pane="topRight" sqref="A1:X1"/>
      <selection pane="bottomLeft" sqref="A1:X1"/>
      <selection pane="bottomRight" activeCell="B2" sqref="B2:H2"/>
    </sheetView>
  </sheetViews>
  <sheetFormatPr defaultColWidth="16.42578125" defaultRowHeight="15" customHeight="1"/>
  <cols>
    <col min="1" max="1" width="3.42578125" style="1761" customWidth="1"/>
    <col min="2" max="2" width="12.140625" style="1761" customWidth="1"/>
    <col min="3" max="3" width="14.85546875" style="1761" customWidth="1"/>
    <col min="4" max="4" width="15.28515625" style="1761" customWidth="1"/>
    <col min="5" max="5" width="13.7109375" style="1761" bestFit="1" customWidth="1"/>
    <col min="6" max="6" width="13.42578125" style="1761" bestFit="1" customWidth="1"/>
    <col min="7" max="8" width="13.7109375" style="1761" bestFit="1" customWidth="1"/>
    <col min="9" max="16384" width="16.42578125" style="1761"/>
  </cols>
  <sheetData>
    <row r="1" spans="1:8" ht="15.75">
      <c r="A1" s="1762"/>
      <c r="B1" s="3607" t="s">
        <v>2554</v>
      </c>
      <c r="C1" s="3626"/>
      <c r="D1" s="3626"/>
      <c r="E1" s="3626"/>
      <c r="F1" s="3626"/>
      <c r="G1" s="3626"/>
      <c r="H1" s="3626"/>
    </row>
    <row r="2" spans="1:8" ht="15.75">
      <c r="A2" s="1762"/>
      <c r="B2" s="3607" t="s">
        <v>381</v>
      </c>
      <c r="C2" s="3626"/>
      <c r="D2" s="3626"/>
      <c r="E2" s="3626"/>
      <c r="F2" s="3626"/>
      <c r="G2" s="3626"/>
      <c r="H2" s="3626"/>
    </row>
    <row r="3" spans="1:8" ht="16.5" thickBot="1">
      <c r="A3" s="1762"/>
      <c r="B3" s="3627" t="s">
        <v>107</v>
      </c>
      <c r="C3" s="3628"/>
      <c r="D3" s="3628"/>
      <c r="E3" s="3628"/>
      <c r="F3" s="3628"/>
      <c r="G3" s="3628"/>
      <c r="H3" s="3628"/>
    </row>
    <row r="4" spans="1:8" ht="28.5" customHeight="1" thickTop="1">
      <c r="A4" s="1839"/>
      <c r="B4" s="3611" t="s">
        <v>262</v>
      </c>
      <c r="C4" s="3613" t="s">
        <v>1569</v>
      </c>
      <c r="D4" s="3615" t="s">
        <v>1583</v>
      </c>
      <c r="E4" s="3616"/>
      <c r="F4" s="3615" t="s">
        <v>1582</v>
      </c>
      <c r="G4" s="3616"/>
      <c r="H4" s="3617" t="s">
        <v>1581</v>
      </c>
    </row>
    <row r="5" spans="1:8" ht="23.25" customHeight="1">
      <c r="A5" s="1839"/>
      <c r="B5" s="3612"/>
      <c r="C5" s="3614"/>
      <c r="D5" s="1838" t="s">
        <v>277</v>
      </c>
      <c r="E5" s="1836" t="s">
        <v>1563</v>
      </c>
      <c r="F5" s="1837" t="s">
        <v>277</v>
      </c>
      <c r="G5" s="1836" t="s">
        <v>1563</v>
      </c>
      <c r="H5" s="3618"/>
    </row>
    <row r="6" spans="1:8">
      <c r="A6" s="1762"/>
      <c r="B6" s="3604" t="s">
        <v>58</v>
      </c>
      <c r="C6" s="1809" t="s">
        <v>283</v>
      </c>
      <c r="D6" s="1796">
        <v>6956.5613880000001</v>
      </c>
      <c r="E6" s="1826">
        <v>7.6780930282997844</v>
      </c>
      <c r="F6" s="1795">
        <v>70721.437892000002</v>
      </c>
      <c r="G6" s="1835">
        <v>13.011989263516128</v>
      </c>
      <c r="H6" s="1834">
        <v>-63764.876504</v>
      </c>
    </row>
    <row r="7" spans="1:8">
      <c r="A7" s="1762"/>
      <c r="B7" s="3605"/>
      <c r="C7" s="1806" t="s">
        <v>282</v>
      </c>
      <c r="D7" s="1773">
        <v>13181.344448</v>
      </c>
      <c r="E7" s="1772">
        <v>7.7039205859327069</v>
      </c>
      <c r="F7" s="1771">
        <v>149019.02941199997</v>
      </c>
      <c r="G7" s="1833">
        <v>43.359152578320533</v>
      </c>
      <c r="H7" s="1832">
        <v>-135837.68496399999</v>
      </c>
    </row>
    <row r="8" spans="1:8">
      <c r="A8" s="1762"/>
      <c r="B8" s="3605"/>
      <c r="C8" s="1806" t="s">
        <v>281</v>
      </c>
      <c r="D8" s="1773">
        <v>18930.993199</v>
      </c>
      <c r="E8" s="1772">
        <v>12.623744135485708</v>
      </c>
      <c r="F8" s="1771">
        <v>220676.07997099997</v>
      </c>
      <c r="G8" s="1833">
        <v>69.118509101523841</v>
      </c>
      <c r="H8" s="1832">
        <v>-201745.08677199998</v>
      </c>
    </row>
    <row r="9" spans="1:8">
      <c r="A9" s="1762"/>
      <c r="B9" s="3605"/>
      <c r="C9" s="1806" t="s">
        <v>280</v>
      </c>
      <c r="D9" s="1773">
        <v>24521.863553000003</v>
      </c>
      <c r="E9" s="1772">
        <v>17.009783308076948</v>
      </c>
      <c r="F9" s="1771">
        <v>301656.25111299998</v>
      </c>
      <c r="G9" s="1833">
        <v>87.371819347957626</v>
      </c>
      <c r="H9" s="1832">
        <v>-277134.38755999994</v>
      </c>
    </row>
    <row r="10" spans="1:8">
      <c r="A10" s="1762"/>
      <c r="B10" s="3605"/>
      <c r="C10" s="1806" t="s">
        <v>291</v>
      </c>
      <c r="D10" s="1773">
        <v>30633.200252000002</v>
      </c>
      <c r="E10" s="1772">
        <v>17.056899209476327</v>
      </c>
      <c r="F10" s="1771">
        <v>382640.93699299998</v>
      </c>
      <c r="G10" s="1833">
        <v>78.948273100375985</v>
      </c>
      <c r="H10" s="1832">
        <v>-352007.73674099997</v>
      </c>
    </row>
    <row r="11" spans="1:8">
      <c r="A11" s="1762"/>
      <c r="B11" s="3605"/>
      <c r="C11" s="1806" t="s">
        <v>290</v>
      </c>
      <c r="D11" s="1773">
        <v>36274.383178000004</v>
      </c>
      <c r="E11" s="1772">
        <v>14.820821266588553</v>
      </c>
      <c r="F11" s="1771">
        <v>464608.37160999997</v>
      </c>
      <c r="G11" s="1833">
        <v>67.250320747158298</v>
      </c>
      <c r="H11" s="1832">
        <v>-428333.98843199998</v>
      </c>
    </row>
    <row r="12" spans="1:8">
      <c r="A12" s="1762"/>
      <c r="B12" s="3605"/>
      <c r="C12" s="1806" t="s">
        <v>289</v>
      </c>
      <c r="D12" s="1773">
        <v>42179.923189000008</v>
      </c>
      <c r="E12" s="1772">
        <v>15.24276728963541</v>
      </c>
      <c r="F12" s="1771">
        <v>556158.33382099995</v>
      </c>
      <c r="G12" s="1833">
        <v>60.81920943851847</v>
      </c>
      <c r="H12" s="1832">
        <v>-513978.41063199996</v>
      </c>
    </row>
    <row r="13" spans="1:8">
      <c r="A13" s="1762"/>
      <c r="B13" s="3605"/>
      <c r="C13" s="1806" t="s">
        <v>288</v>
      </c>
      <c r="D13" s="1773">
        <v>48217.725309000001</v>
      </c>
      <c r="E13" s="1772">
        <v>12.841146926852204</v>
      </c>
      <c r="F13" s="1771">
        <v>628560.63969999994</v>
      </c>
      <c r="G13" s="1833">
        <v>44.231083639929295</v>
      </c>
      <c r="H13" s="1832">
        <v>-580342.91439099994</v>
      </c>
    </row>
    <row r="14" spans="1:8">
      <c r="A14" s="1762"/>
      <c r="B14" s="3605"/>
      <c r="C14" s="1806" t="s">
        <v>287</v>
      </c>
      <c r="D14" s="1773">
        <v>55215.856756000008</v>
      </c>
      <c r="E14" s="1772">
        <v>12.14052601327505</v>
      </c>
      <c r="F14" s="1771">
        <v>726412.13858800009</v>
      </c>
      <c r="G14" s="1833">
        <v>39.70235679361187</v>
      </c>
      <c r="H14" s="1832">
        <v>-671196.28183200012</v>
      </c>
    </row>
    <row r="15" spans="1:8">
      <c r="A15" s="1762"/>
      <c r="B15" s="3605"/>
      <c r="C15" s="1806" t="s">
        <v>286</v>
      </c>
      <c r="D15" s="1773">
        <v>61024.678390000001</v>
      </c>
      <c r="E15" s="1772">
        <v>9.7529441844966982</v>
      </c>
      <c r="F15" s="1771">
        <v>808677.74355899997</v>
      </c>
      <c r="G15" s="1833">
        <v>34.924033023023583</v>
      </c>
      <c r="H15" s="1832">
        <v>-747653.06516899995</v>
      </c>
    </row>
    <row r="16" spans="1:8">
      <c r="A16" s="1762"/>
      <c r="B16" s="3605"/>
      <c r="C16" s="1822" t="s">
        <v>285</v>
      </c>
      <c r="D16" s="1821">
        <v>67312.178245999996</v>
      </c>
      <c r="E16" s="1805">
        <v>8.2973813315476548</v>
      </c>
      <c r="F16" s="1820">
        <v>896571.39463200001</v>
      </c>
      <c r="G16" s="1831">
        <v>30.933522349044267</v>
      </c>
      <c r="H16" s="1830">
        <v>-829259.21638600004</v>
      </c>
    </row>
    <row r="17" spans="1:8">
      <c r="A17" s="1762"/>
      <c r="B17" s="3612"/>
      <c r="C17" s="1817" t="s">
        <v>284</v>
      </c>
      <c r="D17" s="1816">
        <v>73049.066227999996</v>
      </c>
      <c r="E17" s="1829">
        <v>4.1814823144941755</v>
      </c>
      <c r="F17" s="1815">
        <v>990113.20393199997</v>
      </c>
      <c r="G17" s="1828">
        <v>27.987859559187228</v>
      </c>
      <c r="H17" s="1827">
        <v>-917064.13770399999</v>
      </c>
    </row>
    <row r="18" spans="1:8">
      <c r="A18" s="1762"/>
      <c r="B18" s="3604" t="s">
        <v>164</v>
      </c>
      <c r="C18" s="1809" t="s">
        <v>283</v>
      </c>
      <c r="D18" s="1796">
        <v>6707.7948500000002</v>
      </c>
      <c r="E18" s="1826">
        <v>-3.5759986022565644</v>
      </c>
      <c r="F18" s="1795">
        <v>78159.994871000003</v>
      </c>
      <c r="G18" s="1794">
        <v>10.518107663986635</v>
      </c>
      <c r="H18" s="1825">
        <v>-71452.200020999997</v>
      </c>
    </row>
    <row r="19" spans="1:8">
      <c r="A19" s="1762"/>
      <c r="B19" s="3605"/>
      <c r="C19" s="1806" t="s">
        <v>282</v>
      </c>
      <c r="D19" s="1773">
        <v>13606.211077</v>
      </c>
      <c r="E19" s="1772">
        <v>3.2232419892833084</v>
      </c>
      <c r="F19" s="1771">
        <v>167738.64950100001</v>
      </c>
      <c r="G19" s="1770">
        <v>12.561899082864789</v>
      </c>
      <c r="H19" s="1824">
        <v>-154132.43842399999</v>
      </c>
    </row>
    <row r="20" spans="1:8">
      <c r="A20" s="1762"/>
      <c r="B20" s="3605"/>
      <c r="C20" s="1806" t="s">
        <v>281</v>
      </c>
      <c r="D20" s="1773">
        <v>20455.135542</v>
      </c>
      <c r="E20" s="1772">
        <v>8.0510426842291078</v>
      </c>
      <c r="F20" s="1771">
        <v>260205.32957900001</v>
      </c>
      <c r="G20" s="1770">
        <v>17.912793091663925</v>
      </c>
      <c r="H20" s="1824">
        <v>-239750.19403700001</v>
      </c>
    </row>
    <row r="21" spans="1:8" ht="15.75" customHeight="1">
      <c r="A21" s="1762"/>
      <c r="B21" s="3605"/>
      <c r="C21" s="1806" t="s">
        <v>280</v>
      </c>
      <c r="D21" s="1773">
        <v>26377.589656</v>
      </c>
      <c r="E21" s="1772">
        <v>7.567638972418016</v>
      </c>
      <c r="F21" s="1771">
        <v>356225.98027</v>
      </c>
      <c r="G21" s="1770">
        <v>18.090037569471182</v>
      </c>
      <c r="H21" s="1824">
        <v>-329848.39061399997</v>
      </c>
    </row>
    <row r="22" spans="1:8" ht="15.75" customHeight="1">
      <c r="A22" s="1762"/>
      <c r="B22" s="3605"/>
      <c r="C22" s="1806" t="s">
        <v>291</v>
      </c>
      <c r="D22" s="1773">
        <v>33281.258924599999</v>
      </c>
      <c r="E22" s="1772">
        <v>8.6444075408905672</v>
      </c>
      <c r="F22" s="1771">
        <v>452145.51485100004</v>
      </c>
      <c r="G22" s="1770">
        <v>18.164438547585821</v>
      </c>
      <c r="H22" s="1824">
        <v>-418864.25592640007</v>
      </c>
    </row>
    <row r="23" spans="1:8" ht="15.75" customHeight="1">
      <c r="A23" s="1762"/>
      <c r="B23" s="3605"/>
      <c r="C23" s="1806" t="s">
        <v>290</v>
      </c>
      <c r="D23" s="1773">
        <v>40725.370224600003</v>
      </c>
      <c r="E23" s="1772">
        <v>12.270331447839675</v>
      </c>
      <c r="F23" s="1771">
        <v>554720.61485100002</v>
      </c>
      <c r="G23" s="1770">
        <v>19.395311997658485</v>
      </c>
      <c r="H23" s="1824">
        <v>-513995.2446264</v>
      </c>
    </row>
    <row r="24" spans="1:8" ht="15.75" customHeight="1">
      <c r="A24" s="1762"/>
      <c r="B24" s="3605"/>
      <c r="C24" s="1806" t="s">
        <v>289</v>
      </c>
      <c r="D24" s="1773">
        <v>47180.470224600002</v>
      </c>
      <c r="E24" s="1772">
        <v>11.855277718722999</v>
      </c>
      <c r="F24" s="1771">
        <v>661225.01485100004</v>
      </c>
      <c r="G24" s="1770">
        <v>18.891505285582198</v>
      </c>
      <c r="H24" s="1824">
        <v>-614044.54462639999</v>
      </c>
    </row>
    <row r="25" spans="1:8" ht="15.75" customHeight="1">
      <c r="A25" s="1762"/>
      <c r="B25" s="3605"/>
      <c r="C25" s="1806" t="s">
        <v>288</v>
      </c>
      <c r="D25" s="1773">
        <v>52982.170224599999</v>
      </c>
      <c r="E25" s="1772">
        <v>9.8811067611907806</v>
      </c>
      <c r="F25" s="1771">
        <v>766533.31396599999</v>
      </c>
      <c r="G25" s="1770">
        <v>21.950574940844493</v>
      </c>
      <c r="H25" s="1824">
        <v>-713551.14374139998</v>
      </c>
    </row>
    <row r="26" spans="1:8" ht="15.75" customHeight="1">
      <c r="A26" s="1762"/>
      <c r="B26" s="3605"/>
      <c r="C26" s="1806" t="s">
        <v>287</v>
      </c>
      <c r="D26" s="1773">
        <v>59300.956825599998</v>
      </c>
      <c r="E26" s="1772">
        <v>7.3984183341610192</v>
      </c>
      <c r="F26" s="1771">
        <v>875468.55605200003</v>
      </c>
      <c r="G26" s="1770">
        <v>20.519538364782257</v>
      </c>
      <c r="H26" s="1824">
        <v>-816167.59922640002</v>
      </c>
    </row>
    <row r="27" spans="1:8" ht="15.75" customHeight="1">
      <c r="A27" s="1762"/>
      <c r="B27" s="3605"/>
      <c r="C27" s="1806" t="s">
        <v>286</v>
      </c>
      <c r="D27" s="1773">
        <v>66062.405810600001</v>
      </c>
      <c r="E27" s="1772">
        <v>8.2552297750831301</v>
      </c>
      <c r="F27" s="1771">
        <v>985000.92606600001</v>
      </c>
      <c r="G27" s="1770">
        <v>21.803887136920537</v>
      </c>
      <c r="H27" s="1824">
        <v>-918938.52025539998</v>
      </c>
    </row>
    <row r="28" spans="1:8" ht="15.75" customHeight="1">
      <c r="A28" s="1762"/>
      <c r="B28" s="3605"/>
      <c r="C28" s="1822" t="s">
        <v>285</v>
      </c>
      <c r="D28" s="1821">
        <v>73575.425259070005</v>
      </c>
      <c r="E28" s="1805">
        <v>9.304775415498014</v>
      </c>
      <c r="F28" s="1820">
        <v>1107872.262814</v>
      </c>
      <c r="G28" s="1819">
        <v>23.56765668045086</v>
      </c>
      <c r="H28" s="1823">
        <v>-1034296.83755493</v>
      </c>
    </row>
    <row r="29" spans="1:8" ht="15.75" customHeight="1">
      <c r="A29" s="1762"/>
      <c r="B29" s="3612"/>
      <c r="C29" s="1817" t="s">
        <v>284</v>
      </c>
      <c r="D29" s="1816">
        <v>81359.796000000002</v>
      </c>
      <c r="E29" s="1801">
        <v>11.376914450980991</v>
      </c>
      <c r="F29" s="1815">
        <v>1245103.223</v>
      </c>
      <c r="G29" s="1814">
        <v>25.753622722671267</v>
      </c>
      <c r="H29" s="1813">
        <v>-1163743.4269999999</v>
      </c>
    </row>
    <row r="30" spans="1:8" ht="15.75" customHeight="1">
      <c r="A30" s="1762"/>
      <c r="B30" s="3604" t="s">
        <v>59</v>
      </c>
      <c r="C30" s="1809" t="s">
        <v>283</v>
      </c>
      <c r="D30" s="1796">
        <v>6921.506249</v>
      </c>
      <c r="E30" s="1772">
        <v>3.1860157291482949</v>
      </c>
      <c r="F30" s="1795">
        <v>120610.15279400001</v>
      </c>
      <c r="G30" s="1794">
        <v>54.311873987533296</v>
      </c>
      <c r="H30" s="1793">
        <v>-113688.64654500001</v>
      </c>
    </row>
    <row r="31" spans="1:8" ht="15.75" customHeight="1">
      <c r="A31" s="1762"/>
      <c r="B31" s="3605"/>
      <c r="C31" s="1806" t="s">
        <v>282</v>
      </c>
      <c r="D31" s="1773">
        <v>14698.989408000001</v>
      </c>
      <c r="E31" s="1772">
        <v>8.0314668412519339</v>
      </c>
      <c r="F31" s="1771">
        <v>232346.61163700002</v>
      </c>
      <c r="G31" s="1770">
        <v>38.517039649597784</v>
      </c>
      <c r="H31" s="1769">
        <v>-217647.62222900003</v>
      </c>
    </row>
    <row r="32" spans="1:8" ht="15.75" customHeight="1">
      <c r="A32" s="1762"/>
      <c r="B32" s="3605"/>
      <c r="C32" s="1806" t="s">
        <v>281</v>
      </c>
      <c r="D32" s="1773">
        <v>23744.930089000001</v>
      </c>
      <c r="E32" s="1772">
        <v>16.082976034283192</v>
      </c>
      <c r="F32" s="1771">
        <v>373587.26042600005</v>
      </c>
      <c r="G32" s="1770">
        <v>43.574023264798868</v>
      </c>
      <c r="H32" s="1769">
        <v>-349842.33033700008</v>
      </c>
    </row>
    <row r="33" spans="1:8" ht="15.75" customHeight="1">
      <c r="A33" s="1762"/>
      <c r="B33" s="3605"/>
      <c r="C33" s="1806" t="s">
        <v>280</v>
      </c>
      <c r="D33" s="1773">
        <v>29281.706559999999</v>
      </c>
      <c r="E33" s="1772">
        <v>11.009788770974428</v>
      </c>
      <c r="F33" s="1771">
        <v>483757.83370700007</v>
      </c>
      <c r="G33" s="1770">
        <v>35.800828827908006</v>
      </c>
      <c r="H33" s="1769">
        <v>-454476.12714700005</v>
      </c>
    </row>
    <row r="34" spans="1:8" ht="15.75" customHeight="1">
      <c r="A34" s="1762"/>
      <c r="B34" s="3605"/>
      <c r="C34" s="1806" t="s">
        <v>291</v>
      </c>
      <c r="D34" s="1773">
        <v>37501.859534999996</v>
      </c>
      <c r="E34" s="1772">
        <v>12.681613456876528</v>
      </c>
      <c r="F34" s="1771">
        <v>606996.59660900012</v>
      </c>
      <c r="G34" s="1770">
        <v>34.248063216778711</v>
      </c>
      <c r="H34" s="1769">
        <v>-569494.73707400006</v>
      </c>
    </row>
    <row r="35" spans="1:8" ht="15.75" customHeight="1">
      <c r="A35" s="1762"/>
      <c r="B35" s="3605"/>
      <c r="C35" s="1806" t="s">
        <v>290</v>
      </c>
      <c r="D35" s="1773">
        <v>45412.419134999996</v>
      </c>
      <c r="E35" s="1772">
        <v>11.508916639802091</v>
      </c>
      <c r="F35" s="1771">
        <v>723937.52233100007</v>
      </c>
      <c r="G35" s="1770">
        <v>30.50488893863308</v>
      </c>
      <c r="H35" s="1769">
        <v>-678525.1031960001</v>
      </c>
    </row>
    <row r="36" spans="1:8" ht="15.75" customHeight="1">
      <c r="A36" s="1762"/>
      <c r="B36" s="3605"/>
      <c r="C36" s="1806" t="s">
        <v>289</v>
      </c>
      <c r="D36" s="1773">
        <v>53078.791338770003</v>
      </c>
      <c r="E36" s="1772">
        <v>12.501615787403919</v>
      </c>
      <c r="F36" s="1771">
        <v>833268.4</v>
      </c>
      <c r="G36" s="1770">
        <v>26.018886352593306</v>
      </c>
      <c r="H36" s="1769">
        <v>-780189.60866122996</v>
      </c>
    </row>
    <row r="37" spans="1:8" ht="15.75" customHeight="1">
      <c r="A37" s="1762"/>
      <c r="B37" s="3605"/>
      <c r="C37" s="1806" t="s">
        <v>288</v>
      </c>
      <c r="D37" s="1773">
        <v>61224.37424877</v>
      </c>
      <c r="E37" s="1772">
        <v>15.556561743752596</v>
      </c>
      <c r="F37" s="1771">
        <v>949106.64957100002</v>
      </c>
      <c r="G37" s="1770">
        <v>23.818056212113724</v>
      </c>
      <c r="H37" s="1769">
        <v>-887882.27532223018</v>
      </c>
    </row>
    <row r="38" spans="1:8" ht="15.75" customHeight="1">
      <c r="A38" s="1762"/>
      <c r="B38" s="3605"/>
      <c r="C38" s="1806" t="s">
        <v>287</v>
      </c>
      <c r="D38" s="1773">
        <v>69822.272605769991</v>
      </c>
      <c r="E38" s="1772">
        <v>17.742236117896802</v>
      </c>
      <c r="F38" s="1771">
        <v>1061633.6791409999</v>
      </c>
      <c r="G38" s="1770">
        <v>21.264627016249136</v>
      </c>
      <c r="H38" s="1769">
        <v>-991811.40653522999</v>
      </c>
    </row>
    <row r="39" spans="1:8" ht="15.75" customHeight="1">
      <c r="A39" s="1762"/>
      <c r="B39" s="3605"/>
      <c r="C39" s="1806" t="s">
        <v>286</v>
      </c>
      <c r="D39" s="1773">
        <v>78533.808181769986</v>
      </c>
      <c r="E39" s="1772">
        <v>18.878214043438433</v>
      </c>
      <c r="F39" s="1771">
        <v>1178136.400935</v>
      </c>
      <c r="G39" s="1770">
        <v>19.607643988758937</v>
      </c>
      <c r="H39" s="1769">
        <v>-1099602.5927532301</v>
      </c>
    </row>
    <row r="40" spans="1:8" ht="15.75" customHeight="1">
      <c r="A40" s="1762"/>
      <c r="B40" s="3605"/>
      <c r="C40" s="1822" t="s">
        <v>285</v>
      </c>
      <c r="D40" s="1821">
        <v>87834.833606</v>
      </c>
      <c r="E40" s="1805">
        <v>19.380667249588424</v>
      </c>
      <c r="F40" s="1820">
        <v>1299799.5763250003</v>
      </c>
      <c r="G40" s="1819">
        <v>17.323931643482492</v>
      </c>
      <c r="H40" s="1818">
        <v>-1211964.7427190002</v>
      </c>
    </row>
    <row r="41" spans="1:8" ht="15.75" customHeight="1">
      <c r="A41" s="1762"/>
      <c r="B41" s="3612"/>
      <c r="C41" s="1817" t="s">
        <v>284</v>
      </c>
      <c r="D41" s="1816">
        <v>97109.52102</v>
      </c>
      <c r="E41" s="1801">
        <v>19.358117638348048</v>
      </c>
      <c r="F41" s="1815">
        <v>1418535.3429599998</v>
      </c>
      <c r="G41" s="1814">
        <v>13.929135894622924</v>
      </c>
      <c r="H41" s="1813">
        <v>-1321425.8219399997</v>
      </c>
    </row>
    <row r="42" spans="1:8" ht="15.75" customHeight="1">
      <c r="A42" s="1762"/>
      <c r="B42" s="3604" t="s">
        <v>60</v>
      </c>
      <c r="C42" s="1809" t="s">
        <v>283</v>
      </c>
      <c r="D42" s="1796">
        <v>8836.5300000000007</v>
      </c>
      <c r="E42" s="1772">
        <v>27.667731301646636</v>
      </c>
      <c r="F42" s="1795">
        <v>106725.32</v>
      </c>
      <c r="G42" s="1807">
        <v>-11.51215919418911</v>
      </c>
      <c r="H42" s="1793">
        <v>-97888.790000000008</v>
      </c>
    </row>
    <row r="43" spans="1:8" ht="15.75" customHeight="1">
      <c r="A43" s="1762"/>
      <c r="B43" s="3605"/>
      <c r="C43" s="1806" t="s">
        <v>282</v>
      </c>
      <c r="D43" s="1773">
        <v>18501.298459720001</v>
      </c>
      <c r="E43" s="1772">
        <v>25.867826325873633</v>
      </c>
      <c r="F43" s="1771">
        <v>229503.69641600002</v>
      </c>
      <c r="G43" s="1788">
        <v>-1.2235664643311162</v>
      </c>
      <c r="H43" s="1769">
        <v>-211002.39795628001</v>
      </c>
    </row>
    <row r="44" spans="1:8" ht="15.75" customHeight="1">
      <c r="A44" s="1762"/>
      <c r="B44" s="3605"/>
      <c r="C44" s="1806" t="s">
        <v>281</v>
      </c>
      <c r="D44" s="1773">
        <v>27166.770089999998</v>
      </c>
      <c r="E44" s="1772">
        <v>14.410823650246019</v>
      </c>
      <c r="F44" s="1771">
        <v>334948.11687329999</v>
      </c>
      <c r="G44" s="1788">
        <v>-10.342735860061181</v>
      </c>
      <c r="H44" s="1769">
        <v>-307781.34678329999</v>
      </c>
    </row>
    <row r="45" spans="1:8" ht="15.75" customHeight="1">
      <c r="A45" s="1762"/>
      <c r="B45" s="3605"/>
      <c r="C45" s="1806" t="s">
        <v>280</v>
      </c>
      <c r="D45" s="1773">
        <v>36279.072230999998</v>
      </c>
      <c r="E45" s="1772">
        <v>23.89671400012827</v>
      </c>
      <c r="F45" s="1771">
        <v>450292.63199720002</v>
      </c>
      <c r="G45" s="1788">
        <v>-6.9164633396438742</v>
      </c>
      <c r="H45" s="1769">
        <v>-414013.55976620002</v>
      </c>
    </row>
    <row r="46" spans="1:8" ht="15.75" customHeight="1">
      <c r="A46" s="1762"/>
      <c r="B46" s="3605"/>
      <c r="C46" s="1806" t="s">
        <v>291</v>
      </c>
      <c r="D46" s="1773">
        <v>47616.834903999996</v>
      </c>
      <c r="E46" s="1772">
        <v>26.971930177381797</v>
      </c>
      <c r="F46" s="1771">
        <v>581257.11849099991</v>
      </c>
      <c r="G46" s="1788">
        <v>-4.2404649814833162</v>
      </c>
      <c r="H46" s="1769">
        <v>-533640.28358699987</v>
      </c>
    </row>
    <row r="47" spans="1:8" ht="15.75" customHeight="1">
      <c r="A47" s="1762"/>
      <c r="B47" s="3605"/>
      <c r="C47" s="1806" t="s">
        <v>290</v>
      </c>
      <c r="D47" s="1773">
        <v>57279.747586900005</v>
      </c>
      <c r="E47" s="1772">
        <v>26.132340782642171</v>
      </c>
      <c r="F47" s="1771">
        <v>694693.72041449999</v>
      </c>
      <c r="G47" s="1788">
        <v>-4.0395474172741253</v>
      </c>
      <c r="H47" s="1769">
        <v>-637413.97282759997</v>
      </c>
    </row>
    <row r="48" spans="1:8" ht="15.75" customHeight="1">
      <c r="A48" s="1762"/>
      <c r="B48" s="3605"/>
      <c r="C48" s="1806" t="s">
        <v>289</v>
      </c>
      <c r="D48" s="1773">
        <v>64971.226449999995</v>
      </c>
      <c r="E48" s="1772">
        <v>22.405248520690169</v>
      </c>
      <c r="F48" s="1771">
        <v>803602.81568199978</v>
      </c>
      <c r="G48" s="1788">
        <v>-3.5601475248551617</v>
      </c>
      <c r="H48" s="1769">
        <v>-738631.58923199994</v>
      </c>
    </row>
    <row r="49" spans="1:8" ht="15.75" customHeight="1">
      <c r="A49" s="1762"/>
      <c r="B49" s="3605"/>
      <c r="C49" s="1806" t="s">
        <v>288</v>
      </c>
      <c r="D49" s="1773">
        <v>74907.945997000003</v>
      </c>
      <c r="E49" s="1772">
        <v>22.349876035694894</v>
      </c>
      <c r="F49" s="1771">
        <v>924242.63694437477</v>
      </c>
      <c r="G49" s="1788">
        <v>-2.6197279976769572</v>
      </c>
      <c r="H49" s="1769">
        <v>-849334.69094737468</v>
      </c>
    </row>
    <row r="50" spans="1:8" ht="15.75" customHeight="1">
      <c r="A50" s="1762"/>
      <c r="B50" s="3605"/>
      <c r="C50" s="1806" t="s">
        <v>287</v>
      </c>
      <c r="D50" s="1773">
        <v>78818.661185999998</v>
      </c>
      <c r="E50" s="1772">
        <v>12.884697453240101</v>
      </c>
      <c r="F50" s="1771">
        <v>982534.8440503747</v>
      </c>
      <c r="G50" s="1788">
        <v>-7.4506712291405925</v>
      </c>
      <c r="H50" s="1769">
        <v>-903716.18286437471</v>
      </c>
    </row>
    <row r="51" spans="1:8" ht="15.75" customHeight="1">
      <c r="A51" s="1762"/>
      <c r="B51" s="3605"/>
      <c r="C51" s="1806" t="s">
        <v>286</v>
      </c>
      <c r="D51" s="1773">
        <v>82064.768876999995</v>
      </c>
      <c r="E51" s="1812">
        <v>4.4961027320328695</v>
      </c>
      <c r="F51" s="1771">
        <v>1025137.7864453748</v>
      </c>
      <c r="G51" s="1788">
        <v>-12.986494124806047</v>
      </c>
      <c r="H51" s="1769">
        <v>-943073.01756837475</v>
      </c>
    </row>
    <row r="52" spans="1:8" ht="15.75" customHeight="1">
      <c r="A52" s="1762"/>
      <c r="B52" s="3605"/>
      <c r="C52" s="1806" t="s">
        <v>285</v>
      </c>
      <c r="D52" s="1773">
        <v>88003.109507000001</v>
      </c>
      <c r="E52" s="1811">
        <v>0.19158219363724083</v>
      </c>
      <c r="F52" s="1771">
        <v>1100813.4239009998</v>
      </c>
      <c r="G52" s="1788">
        <v>-15.308969083397518</v>
      </c>
      <c r="H52" s="1769">
        <v>-1012810.3143939999</v>
      </c>
    </row>
    <row r="53" spans="1:8" ht="15.75" customHeight="1">
      <c r="A53" s="1762"/>
      <c r="B53" s="3605"/>
      <c r="C53" s="1803" t="s">
        <v>284</v>
      </c>
      <c r="D53" s="1802">
        <v>97709.105197809986</v>
      </c>
      <c r="E53" s="1801">
        <v>0.61743088783901001</v>
      </c>
      <c r="F53" s="1800">
        <v>1196799.0528582497</v>
      </c>
      <c r="G53" s="1810">
        <v>-15.631354636470462</v>
      </c>
      <c r="H53" s="1798">
        <v>-1099089.9476604399</v>
      </c>
    </row>
    <row r="54" spans="1:8" ht="15.75" customHeight="1">
      <c r="A54" s="1762"/>
      <c r="B54" s="3629" t="s">
        <v>61</v>
      </c>
      <c r="C54" s="1809" t="s">
        <v>283</v>
      </c>
      <c r="D54" s="1796">
        <v>9620.0488740000001</v>
      </c>
      <c r="E54" s="1772">
        <v>8.8599736769931816</v>
      </c>
      <c r="F54" s="1808">
        <v>85807.989392000003</v>
      </c>
      <c r="G54" s="1807">
        <v>-19.599218841145316</v>
      </c>
      <c r="H54" s="1793">
        <v>-76187.940518000003</v>
      </c>
    </row>
    <row r="55" spans="1:8" ht="15.75" customHeight="1">
      <c r="A55" s="1762"/>
      <c r="B55" s="3630"/>
      <c r="C55" s="1806" t="s">
        <v>282</v>
      </c>
      <c r="D55" s="1773">
        <v>20443.062110540002</v>
      </c>
      <c r="E55" s="1772">
        <v>10.495283101602304</v>
      </c>
      <c r="F55" s="1771">
        <v>178846.26816216001</v>
      </c>
      <c r="G55" s="1788">
        <v>-22.072597977689213</v>
      </c>
      <c r="H55" s="1769">
        <v>-158403.20562337994</v>
      </c>
    </row>
    <row r="56" spans="1:8" ht="15.75" customHeight="1">
      <c r="A56" s="1762"/>
      <c r="B56" s="3630"/>
      <c r="C56" s="1806" t="s">
        <v>281</v>
      </c>
      <c r="D56" s="1773">
        <v>31046.092904099998</v>
      </c>
      <c r="E56" s="1772">
        <v>14.2796615175389</v>
      </c>
      <c r="F56" s="1791">
        <v>292269.86098890001</v>
      </c>
      <c r="G56" s="1788">
        <v>-12.741751254730527</v>
      </c>
      <c r="H56" s="1769">
        <v>-261223.76808480002</v>
      </c>
    </row>
    <row r="57" spans="1:8" ht="15.75" customHeight="1">
      <c r="A57" s="1762"/>
      <c r="B57" s="3630"/>
      <c r="C57" s="1806" t="s">
        <v>280</v>
      </c>
      <c r="D57" s="1773">
        <v>40200.064497569401</v>
      </c>
      <c r="E57" s="1772">
        <v>10.807862564960979</v>
      </c>
      <c r="F57" s="1791">
        <v>402490.17834894935</v>
      </c>
      <c r="G57" s="1788">
        <v>-10.617108344135762</v>
      </c>
      <c r="H57" s="1769">
        <v>-362290.11385137995</v>
      </c>
    </row>
    <row r="58" spans="1:8" ht="15.75" customHeight="1">
      <c r="A58" s="1762"/>
      <c r="B58" s="3630"/>
      <c r="C58" s="1806" t="s">
        <v>291</v>
      </c>
      <c r="D58" s="1773">
        <v>50055.608453599998</v>
      </c>
      <c r="E58" s="1772">
        <v>5.1216617771427053</v>
      </c>
      <c r="F58" s="1791">
        <v>525498.14369439997</v>
      </c>
      <c r="G58" s="1788">
        <v>-9.591848859115915</v>
      </c>
      <c r="H58" s="1769">
        <v>-475442.5352408</v>
      </c>
    </row>
    <row r="59" spans="1:8" ht="15.75" customHeight="1">
      <c r="A59" s="1762"/>
      <c r="B59" s="3630"/>
      <c r="C59" s="1806" t="s">
        <v>290</v>
      </c>
      <c r="D59" s="1773">
        <v>60799.213620499999</v>
      </c>
      <c r="E59" s="1772">
        <v>6.1443462687410744</v>
      </c>
      <c r="F59" s="1791">
        <v>661245.39587040001</v>
      </c>
      <c r="G59" s="1788">
        <v>-4.8148304153580845</v>
      </c>
      <c r="H59" s="1769">
        <v>-600446.18224989995</v>
      </c>
    </row>
    <row r="60" spans="1:8" ht="15.75" customHeight="1">
      <c r="A60" s="1762"/>
      <c r="B60" s="3630"/>
      <c r="C60" s="1806" t="s">
        <v>289</v>
      </c>
      <c r="D60" s="1773">
        <v>69917.0798316</v>
      </c>
      <c r="E60" s="1772">
        <v>7.6123743951015843</v>
      </c>
      <c r="F60" s="1791">
        <v>803643.1939361</v>
      </c>
      <c r="G60" s="1788">
        <v>5.0249256127621322E-3</v>
      </c>
      <c r="H60" s="1769">
        <v>-733726.11410450004</v>
      </c>
    </row>
    <row r="61" spans="1:8" ht="15.75" customHeight="1">
      <c r="A61" s="1762"/>
      <c r="B61" s="3630"/>
      <c r="C61" s="1806" t="s">
        <v>288</v>
      </c>
      <c r="D61" s="1773">
        <v>80778.861468300005</v>
      </c>
      <c r="E61" s="1772">
        <v>7.837506416845863</v>
      </c>
      <c r="F61" s="1791">
        <v>943988.25264930003</v>
      </c>
      <c r="G61" s="1788">
        <v>2.1364106048191056</v>
      </c>
      <c r="H61" s="1769">
        <v>-863209.39118100004</v>
      </c>
    </row>
    <row r="62" spans="1:8" ht="15.75" customHeight="1">
      <c r="A62" s="1762"/>
      <c r="B62" s="3630"/>
      <c r="C62" s="1806" t="s">
        <v>287</v>
      </c>
      <c r="D62" s="1773">
        <v>94767.109729569391</v>
      </c>
      <c r="E62" s="1772">
        <v>20.234356056789004</v>
      </c>
      <c r="F62" s="1791">
        <v>1111395.4588419495</v>
      </c>
      <c r="G62" s="1788">
        <v>13.115119079173132</v>
      </c>
      <c r="H62" s="1769">
        <v>-1016628.3491123801</v>
      </c>
    </row>
    <row r="63" spans="1:8" ht="15.75" customHeight="1">
      <c r="A63" s="1762"/>
      <c r="B63" s="3630"/>
      <c r="C63" s="1806" t="s">
        <v>286</v>
      </c>
      <c r="D63" s="1773">
        <v>108479.75610556938</v>
      </c>
      <c r="E63" s="1772">
        <v>32.187974925221084</v>
      </c>
      <c r="F63" s="1791">
        <v>1254110.1815669495</v>
      </c>
      <c r="G63" s="1788">
        <v>22.335767752306502</v>
      </c>
      <c r="H63" s="1769">
        <v>-1145630.42546138</v>
      </c>
    </row>
    <row r="64" spans="1:8" ht="15.75" customHeight="1">
      <c r="A64" s="1762"/>
      <c r="B64" s="3631"/>
      <c r="C64" s="1806" t="s">
        <v>285</v>
      </c>
      <c r="D64" s="1773">
        <v>121253.95927956939</v>
      </c>
      <c r="E64" s="1805">
        <v>37.783721460347408</v>
      </c>
      <c r="F64" s="1771">
        <v>1383364.9266439495</v>
      </c>
      <c r="G64" s="1788">
        <v>25.667519727517462</v>
      </c>
      <c r="H64" s="1769">
        <v>-1262110.9673643801</v>
      </c>
    </row>
    <row r="65" spans="1:8" ht="15.75" customHeight="1">
      <c r="A65" s="1762"/>
      <c r="B65" s="1804"/>
      <c r="C65" s="1803" t="s">
        <v>284</v>
      </c>
      <c r="D65" s="1802">
        <v>141124.07999999999</v>
      </c>
      <c r="E65" s="1801">
        <v>44.432885465788814</v>
      </c>
      <c r="F65" s="1800">
        <v>1539837.06</v>
      </c>
      <c r="G65" s="1799">
        <v>28.662957772442354</v>
      </c>
      <c r="H65" s="1798">
        <v>-1398712.98</v>
      </c>
    </row>
    <row r="66" spans="1:8" ht="15.75" customHeight="1">
      <c r="A66" s="1762"/>
      <c r="B66" s="3598" t="s">
        <v>131</v>
      </c>
      <c r="C66" s="1797" t="s">
        <v>283</v>
      </c>
      <c r="D66" s="1796">
        <v>20765.12</v>
      </c>
      <c r="E66" s="1772">
        <v>115.85254162400007</v>
      </c>
      <c r="F66" s="1795">
        <v>150731.72</v>
      </c>
      <c r="G66" s="1794">
        <v>75.6616383486232</v>
      </c>
      <c r="H66" s="1793">
        <v>-129966.6</v>
      </c>
    </row>
    <row r="67" spans="1:8" ht="15.75" customHeight="1">
      <c r="A67" s="1762"/>
      <c r="B67" s="3599"/>
      <c r="C67" s="1774" t="s">
        <v>282</v>
      </c>
      <c r="D67" s="1773">
        <v>44039.591081140003</v>
      </c>
      <c r="E67" s="1772">
        <v>115.42560915291715</v>
      </c>
      <c r="F67" s="1771">
        <v>314517.10973870003</v>
      </c>
      <c r="G67" s="1770">
        <v>75.858916694603423</v>
      </c>
      <c r="H67" s="1769">
        <v>-270477.51865756005</v>
      </c>
    </row>
    <row r="68" spans="1:8" ht="15.75" customHeight="1">
      <c r="A68" s="1762"/>
      <c r="B68" s="3599"/>
      <c r="C68" s="1774" t="s">
        <v>281</v>
      </c>
      <c r="D68" s="1773">
        <v>65052.834116599995</v>
      </c>
      <c r="E68" s="1772">
        <v>109.53629919727841</v>
      </c>
      <c r="F68" s="1791">
        <v>478523.22052219999</v>
      </c>
      <c r="G68" s="1788">
        <v>63.726502247993899</v>
      </c>
      <c r="H68" s="1769">
        <v>-413470.3864056</v>
      </c>
    </row>
    <row r="69" spans="1:8" ht="15.75" customHeight="1">
      <c r="A69" s="1762"/>
      <c r="B69" s="3599"/>
      <c r="C69" s="1774" t="s">
        <v>280</v>
      </c>
      <c r="D69" s="1773">
        <v>82124.294951699994</v>
      </c>
      <c r="E69" s="1772">
        <v>104.28896318363994</v>
      </c>
      <c r="F69" s="1791">
        <v>650294.3141943001</v>
      </c>
      <c r="G69" s="1788">
        <v>61.567747114806636</v>
      </c>
      <c r="H69" s="1769">
        <v>-568170.01924260007</v>
      </c>
    </row>
    <row r="70" spans="1:8" ht="15.75" customHeight="1">
      <c r="A70" s="1762"/>
      <c r="B70" s="3599"/>
      <c r="C70" s="1774" t="s">
        <v>291</v>
      </c>
      <c r="D70" s="1773">
        <v>102920.5721476</v>
      </c>
      <c r="E70" s="1772">
        <v>105.61246846695349</v>
      </c>
      <c r="F70" s="1791">
        <v>838408.24375050003</v>
      </c>
      <c r="G70" s="1792">
        <v>59.545424434091032</v>
      </c>
      <c r="H70" s="1769">
        <v>-735487.67160290002</v>
      </c>
    </row>
    <row r="71" spans="1:8" ht="15.75" customHeight="1">
      <c r="A71" s="1762"/>
      <c r="B71" s="3599"/>
      <c r="C71" s="1774" t="s">
        <v>290</v>
      </c>
      <c r="D71" s="1773">
        <v>118850.96065060001</v>
      </c>
      <c r="E71" s="1772">
        <v>95.481082029203066</v>
      </c>
      <c r="F71" s="1791">
        <v>999342.70935889997</v>
      </c>
      <c r="G71" s="1788">
        <v>51.130384513825014</v>
      </c>
      <c r="H71" s="1769">
        <v>-880491.74870829994</v>
      </c>
    </row>
    <row r="72" spans="1:8" ht="15.75" customHeight="1">
      <c r="A72" s="1762"/>
      <c r="B72" s="3599"/>
      <c r="C72" s="1774" t="s">
        <v>289</v>
      </c>
      <c r="D72" s="1773">
        <v>131656.01132650001</v>
      </c>
      <c r="E72" s="1772">
        <v>88.303075076365303</v>
      </c>
      <c r="F72" s="1791">
        <v>1147464.4378248001</v>
      </c>
      <c r="G72" s="1788">
        <v>42.782822835184533</v>
      </c>
      <c r="H72" s="1769">
        <v>-1015808.4264983002</v>
      </c>
    </row>
    <row r="73" spans="1:8" ht="15.75" customHeight="1">
      <c r="A73" s="1762"/>
      <c r="B73" s="3599"/>
      <c r="C73" s="1774" t="s">
        <v>288</v>
      </c>
      <c r="D73" s="1773">
        <v>147746.06641699999</v>
      </c>
      <c r="E73" s="1772">
        <v>82.90189256378649</v>
      </c>
      <c r="F73" s="1791">
        <v>1308734.8583983001</v>
      </c>
      <c r="G73" s="1788">
        <v>38.63889245711902</v>
      </c>
      <c r="H73" s="1769">
        <v>-1160988.7919813001</v>
      </c>
    </row>
    <row r="74" spans="1:8" ht="15.75" customHeight="1">
      <c r="A74" s="1762"/>
      <c r="B74" s="3599"/>
      <c r="C74" s="1774" t="s">
        <v>287</v>
      </c>
      <c r="D74" s="1773">
        <v>160572.90991470002</v>
      </c>
      <c r="E74" s="1772">
        <v>69.439492790494725</v>
      </c>
      <c r="F74" s="1791">
        <v>1466662.0036813</v>
      </c>
      <c r="G74" s="1788">
        <v>31.965808523267224</v>
      </c>
      <c r="H74" s="1769">
        <v>-1306089.0937665999</v>
      </c>
    </row>
    <row r="75" spans="1:8" ht="15.75" customHeight="1">
      <c r="A75" s="1762"/>
      <c r="B75" s="3599"/>
      <c r="C75" s="1719" t="s">
        <v>286</v>
      </c>
      <c r="D75" s="1789">
        <v>173348.2122372</v>
      </c>
      <c r="E75" s="1790">
        <v>59.797752716401888</v>
      </c>
      <c r="F75" s="1789">
        <v>1604652.5204139999</v>
      </c>
      <c r="G75" s="1788">
        <v>27.951478545438313</v>
      </c>
      <c r="H75" s="1787">
        <v>-1431304.3081767999</v>
      </c>
    </row>
    <row r="76" spans="1:8" ht="15.75" customHeight="1">
      <c r="A76" s="1762"/>
      <c r="B76" s="3599"/>
      <c r="C76" s="1719" t="s">
        <v>285</v>
      </c>
      <c r="D76" s="1789">
        <v>185837.01842470001</v>
      </c>
      <c r="E76" s="1790">
        <v>53.262639600717002</v>
      </c>
      <c r="F76" s="1789">
        <v>1763223.0990131001</v>
      </c>
      <c r="G76" s="1788">
        <v>27.458999757950942</v>
      </c>
      <c r="H76" s="1787">
        <v>-1577386.0805884001</v>
      </c>
    </row>
    <row r="77" spans="1:8" ht="15.75" customHeight="1">
      <c r="A77" s="1762"/>
      <c r="B77" s="3600"/>
      <c r="C77" s="1784" t="s">
        <v>284</v>
      </c>
      <c r="D77" s="1782">
        <v>200030.96201839999</v>
      </c>
      <c r="E77" s="1783">
        <v>41.741197771734868</v>
      </c>
      <c r="F77" s="1782">
        <v>1920448.3528256002</v>
      </c>
      <c r="G77" s="1781">
        <v>24.717633361535885</v>
      </c>
      <c r="H77" s="1780">
        <v>-1720417.3908072002</v>
      </c>
    </row>
    <row r="78" spans="1:8" ht="15.75" customHeight="1">
      <c r="A78" s="1762"/>
      <c r="B78" s="3598" t="s">
        <v>142</v>
      </c>
      <c r="C78" s="1779" t="s">
        <v>283</v>
      </c>
      <c r="D78" s="1778">
        <v>14809.7003972</v>
      </c>
      <c r="E78" s="1786">
        <v>-28.679919031529792</v>
      </c>
      <c r="F78" s="1777">
        <v>131286.06575879999</v>
      </c>
      <c r="G78" s="1785">
        <v>-12.900837488751545</v>
      </c>
      <c r="H78" s="1776">
        <v>-116476.36536159999</v>
      </c>
    </row>
    <row r="79" spans="1:8" ht="15.75" customHeight="1">
      <c r="A79" s="1762"/>
      <c r="B79" s="3599"/>
      <c r="C79" s="1774" t="s">
        <v>282</v>
      </c>
      <c r="D79" s="1773">
        <v>28680.4372506</v>
      </c>
      <c r="E79" s="1772">
        <v>-34.875786657999932</v>
      </c>
      <c r="F79" s="1771">
        <v>273599.65247229999</v>
      </c>
      <c r="G79" s="1770">
        <v>-13.009612513733881</v>
      </c>
      <c r="H79" s="1769">
        <v>-244919.2152217</v>
      </c>
    </row>
    <row r="80" spans="1:8" ht="15.75" customHeight="1">
      <c r="A80" s="1762"/>
      <c r="B80" s="3599"/>
      <c r="C80" s="1774" t="s">
        <v>281</v>
      </c>
      <c r="D80" s="1773">
        <v>41820.192633699997</v>
      </c>
      <c r="E80" s="1772">
        <v>-35.713496265601684</v>
      </c>
      <c r="F80" s="1771">
        <v>400998.30212159996</v>
      </c>
      <c r="G80" s="1770">
        <v>-16.200868646666532</v>
      </c>
      <c r="H80" s="1769">
        <v>-359178.10948789999</v>
      </c>
    </row>
    <row r="81" spans="1:8" ht="15.75" customHeight="1">
      <c r="A81" s="1762"/>
      <c r="B81" s="3599"/>
      <c r="C81" s="1774" t="s">
        <v>280</v>
      </c>
      <c r="D81" s="1773">
        <v>54774.316361699995</v>
      </c>
      <c r="E81" s="1772">
        <v>-33.303151772670226</v>
      </c>
      <c r="F81" s="1771">
        <v>532691.38189009996</v>
      </c>
      <c r="G81" s="1770">
        <v>-18.084570284134728</v>
      </c>
      <c r="H81" s="1769">
        <v>-477917.06552839995</v>
      </c>
    </row>
    <row r="82" spans="1:8" ht="15.75" customHeight="1">
      <c r="A82" s="1762"/>
      <c r="B82" s="3599"/>
      <c r="C82" s="1774" t="s">
        <v>291</v>
      </c>
      <c r="D82" s="1773">
        <v>67304.502195699999</v>
      </c>
      <c r="E82" s="1772">
        <v>-34.605394440309212</v>
      </c>
      <c r="F82" s="1771">
        <v>664746.4509995</v>
      </c>
      <c r="G82" s="1770">
        <v>-20.713273521041341</v>
      </c>
      <c r="H82" s="1769">
        <v>-597441.94880380004</v>
      </c>
    </row>
    <row r="83" spans="1:8" ht="15.75" customHeight="1">
      <c r="A83" s="1762"/>
      <c r="B83" s="3599"/>
      <c r="C83" s="1774" t="s">
        <v>290</v>
      </c>
      <c r="D83" s="1773">
        <v>80807.42094180001</v>
      </c>
      <c r="E83" s="1772">
        <v>-32.009450744484113</v>
      </c>
      <c r="F83" s="1771">
        <v>792666.29047130002</v>
      </c>
      <c r="G83" s="1770">
        <v>-20.681235471281656</v>
      </c>
      <c r="H83" s="1769">
        <v>-711858.86952950002</v>
      </c>
    </row>
    <row r="84" spans="1:8" ht="15.75" customHeight="1">
      <c r="A84" s="1762"/>
      <c r="B84" s="3599"/>
      <c r="C84" s="1774" t="s">
        <v>289</v>
      </c>
      <c r="D84" s="1773">
        <v>93432.338532499998</v>
      </c>
      <c r="E84" s="1772">
        <v>-29.032987106989982</v>
      </c>
      <c r="F84" s="1771">
        <v>919165.34905730002</v>
      </c>
      <c r="G84" s="1770">
        <v>-19.895962022167513</v>
      </c>
      <c r="H84" s="1769">
        <v>-825733.01052480005</v>
      </c>
    </row>
    <row r="85" spans="1:8" ht="15.75" customHeight="1">
      <c r="A85" s="1762"/>
      <c r="B85" s="3599"/>
      <c r="C85" s="1774" t="s">
        <v>288</v>
      </c>
      <c r="D85" s="1773">
        <v>104796.19320960001</v>
      </c>
      <c r="E85" s="1772">
        <v>-29.070062065935364</v>
      </c>
      <c r="F85" s="1771">
        <v>1058385.5312369</v>
      </c>
      <c r="G85" s="1770">
        <v>-19.129109731805492</v>
      </c>
      <c r="H85" s="1769">
        <v>-953589.33802729996</v>
      </c>
    </row>
    <row r="86" spans="1:8" ht="15.75" customHeight="1">
      <c r="A86" s="1762"/>
      <c r="B86" s="3599"/>
      <c r="C86" s="1774" t="s">
        <v>287</v>
      </c>
      <c r="D86" s="1773">
        <v>118279.9624795</v>
      </c>
      <c r="E86" s="1772">
        <v>-26.33878121637516</v>
      </c>
      <c r="F86" s="1771">
        <v>1201508.9930066001</v>
      </c>
      <c r="G86" s="1770">
        <v>-18.078671841853801</v>
      </c>
      <c r="H86" s="1769">
        <v>-1083229.0305271</v>
      </c>
    </row>
    <row r="87" spans="1:8" ht="15.75" customHeight="1">
      <c r="A87" s="1762"/>
      <c r="B87" s="3599"/>
      <c r="C87" s="1774" t="s">
        <v>286</v>
      </c>
      <c r="D87" s="1773">
        <v>130900.0374366</v>
      </c>
      <c r="E87" s="1772">
        <v>-24.487229636101638</v>
      </c>
      <c r="F87" s="1771">
        <v>1335322.46444</v>
      </c>
      <c r="G87" s="1770">
        <v>-16.78432262110633</v>
      </c>
      <c r="H87" s="1769">
        <v>-1204422.4270033999</v>
      </c>
    </row>
    <row r="88" spans="1:8" ht="15.75" customHeight="1">
      <c r="A88" s="1762"/>
      <c r="B88" s="3599"/>
      <c r="C88" s="1774" t="s">
        <v>285</v>
      </c>
      <c r="D88" s="1773">
        <v>143586.54456450001</v>
      </c>
      <c r="E88" s="1772">
        <v>-22.735230159388088</v>
      </c>
      <c r="F88" s="1771">
        <v>1480981.1288123</v>
      </c>
      <c r="G88" s="1770">
        <v>-16.007161564454019</v>
      </c>
      <c r="H88" s="1769">
        <v>-1337394.5842478001</v>
      </c>
    </row>
    <row r="89" spans="1:8" ht="15.75" customHeight="1">
      <c r="A89" s="1762"/>
      <c r="B89" s="3600"/>
      <c r="C89" s="1784" t="s">
        <v>284</v>
      </c>
      <c r="D89" s="1782">
        <v>157140.6956762</v>
      </c>
      <c r="E89" s="1783">
        <v>-21.441813761938867</v>
      </c>
      <c r="F89" s="1782">
        <v>1611731.7722593001</v>
      </c>
      <c r="G89" s="1781">
        <v>-16.075234729019307</v>
      </c>
      <c r="H89" s="1780">
        <v>-1454591.0765831</v>
      </c>
    </row>
    <row r="90" spans="1:8" ht="15.75" customHeight="1">
      <c r="A90" s="1762"/>
      <c r="B90" s="3598" t="s">
        <v>149</v>
      </c>
      <c r="C90" s="1779" t="s">
        <v>283</v>
      </c>
      <c r="D90" s="1773">
        <v>13528.6559182</v>
      </c>
      <c r="E90" s="1772">
        <v>-8.6500364264100895</v>
      </c>
      <c r="F90" s="1771">
        <v>129238.9713658</v>
      </c>
      <c r="G90" s="1770">
        <v>-1.5592625014454575</v>
      </c>
      <c r="H90" s="1769">
        <v>-115710.31544759999</v>
      </c>
    </row>
    <row r="91" spans="1:8" ht="15.75" customHeight="1">
      <c r="A91" s="1762"/>
      <c r="B91" s="3599"/>
      <c r="C91" s="1774" t="s">
        <v>282</v>
      </c>
      <c r="D91" s="1773">
        <v>26447.033095699997</v>
      </c>
      <c r="E91" s="1772">
        <v>-7.7872039933884878</v>
      </c>
      <c r="F91" s="1771">
        <v>259749.8986513</v>
      </c>
      <c r="G91" s="1770">
        <v>-5.0620509550545592</v>
      </c>
      <c r="H91" s="1769">
        <v>-233302.8655556</v>
      </c>
    </row>
    <row r="92" spans="1:8" ht="15.75" customHeight="1">
      <c r="A92" s="1762"/>
      <c r="B92" s="3599"/>
      <c r="C92" s="1774" t="s">
        <v>281</v>
      </c>
      <c r="D92" s="1773">
        <v>40874.8911792</v>
      </c>
      <c r="E92" s="1772">
        <v>-2.2603947877041719</v>
      </c>
      <c r="F92" s="1771">
        <v>407758.97566350002</v>
      </c>
      <c r="G92" s="1770">
        <v>1.6859606402647387</v>
      </c>
      <c r="H92" s="1769">
        <v>-366884.08448429999</v>
      </c>
    </row>
    <row r="93" spans="1:8" ht="15.75" customHeight="1">
      <c r="A93" s="1762"/>
      <c r="B93" s="3599"/>
      <c r="C93" s="1774" t="s">
        <v>280</v>
      </c>
      <c r="D93" s="1773">
        <v>50565.380953900007</v>
      </c>
      <c r="E93" s="1772">
        <v>-7.6841404646777391</v>
      </c>
      <c r="F93" s="1771">
        <v>512503.47463989997</v>
      </c>
      <c r="G93" s="1770">
        <v>-3.7897942291780851</v>
      </c>
      <c r="H93" s="1769">
        <v>-461938.09368599998</v>
      </c>
    </row>
    <row r="94" spans="1:8" ht="15.75" customHeight="1">
      <c r="A94" s="1762"/>
      <c r="B94" s="3599"/>
      <c r="C94" s="1774" t="s">
        <v>291</v>
      </c>
      <c r="D94" s="1773">
        <v>63207.434697500008</v>
      </c>
      <c r="E94" s="1772">
        <v>-6.0873602278299757</v>
      </c>
      <c r="F94" s="1771">
        <v>642208.96519340004</v>
      </c>
      <c r="G94" s="1770">
        <v>-3.3903882859717527</v>
      </c>
      <c r="H94" s="1769">
        <v>-579001.53049590008</v>
      </c>
    </row>
    <row r="95" spans="1:8" ht="15.75" customHeight="1">
      <c r="A95" s="1762"/>
      <c r="B95" s="3599"/>
      <c r="C95" s="1774" t="s">
        <v>290</v>
      </c>
      <c r="D95" s="1773">
        <v>74968.078861999995</v>
      </c>
      <c r="E95" s="1772">
        <v>-7.2262448321493764</v>
      </c>
      <c r="F95" s="1771">
        <v>768166.57224150002</v>
      </c>
      <c r="G95" s="1770">
        <v>-3.0907985522171089</v>
      </c>
      <c r="H95" s="1769">
        <v>-693198.4933795</v>
      </c>
    </row>
    <row r="96" spans="1:8" ht="15.75" customHeight="1">
      <c r="A96" s="1762"/>
      <c r="B96" s="3599"/>
      <c r="C96" s="1774" t="s">
        <v>289</v>
      </c>
      <c r="D96" s="1773">
        <v>86830.911982000005</v>
      </c>
      <c r="E96" s="1772">
        <v>-7.0654621881306383</v>
      </c>
      <c r="F96" s="1771">
        <v>897943.90100790001</v>
      </c>
      <c r="G96" s="1770">
        <v>-2.3087737229394918</v>
      </c>
      <c r="H96" s="1769">
        <v>-811112.98902590002</v>
      </c>
    </row>
    <row r="97" spans="1:8" ht="15.75" customHeight="1">
      <c r="A97" s="1762"/>
      <c r="B97" s="3599"/>
      <c r="C97" s="1774" t="s">
        <v>288</v>
      </c>
      <c r="D97" s="1773">
        <v>100617.44479749999</v>
      </c>
      <c r="E97" s="1772">
        <v>-3.9875001983537857</v>
      </c>
      <c r="F97" s="1771">
        <v>1030222.701352</v>
      </c>
      <c r="G97" s="1770">
        <v>-2.660923553252573</v>
      </c>
      <c r="H97" s="1769">
        <v>-929605.25655449997</v>
      </c>
    </row>
    <row r="98" spans="1:8" ht="15.75" customHeight="1">
      <c r="A98" s="1762"/>
      <c r="B98" s="3599"/>
      <c r="C98" s="1774" t="s">
        <v>287</v>
      </c>
      <c r="D98" s="1773">
        <v>113946.007184</v>
      </c>
      <c r="E98" s="1772">
        <v>-3.6641500425324836</v>
      </c>
      <c r="F98" s="1771">
        <v>1167369.809905</v>
      </c>
      <c r="G98" s="1770">
        <v>-2.8413589328342539</v>
      </c>
      <c r="H98" s="1769">
        <v>-1053423.802721</v>
      </c>
    </row>
    <row r="99" spans="1:8" ht="15.75" customHeight="1">
      <c r="A99" s="1762"/>
      <c r="B99" s="3599"/>
      <c r="C99" s="1774" t="s">
        <v>286</v>
      </c>
      <c r="D99" s="1773">
        <v>126172.9095754</v>
      </c>
      <c r="E99" s="1772">
        <v>-3.6112501980677725</v>
      </c>
      <c r="F99" s="1771">
        <v>1303357.0413531999</v>
      </c>
      <c r="G99" s="1770">
        <v>-2.3938354920289284</v>
      </c>
      <c r="H99" s="1769">
        <v>-1177184.1317777999</v>
      </c>
    </row>
    <row r="100" spans="1:8" ht="15.75" customHeight="1">
      <c r="A100" s="1762"/>
      <c r="B100" s="3599"/>
      <c r="C100" s="1774" t="s">
        <v>285</v>
      </c>
      <c r="D100" s="1773">
        <v>139261.69461189999</v>
      </c>
      <c r="E100" s="1772">
        <v>-3.0120161786171162</v>
      </c>
      <c r="F100" s="1771">
        <v>1453704.1942393999</v>
      </c>
      <c r="G100" s="1770">
        <v>-1.8418151347259548</v>
      </c>
      <c r="H100" s="1769">
        <v>-1314442.4996274998</v>
      </c>
    </row>
    <row r="101" spans="1:8" ht="15.75" customHeight="1">
      <c r="A101" s="1762"/>
      <c r="B101" s="3599"/>
      <c r="C101" s="1784" t="s">
        <v>284</v>
      </c>
      <c r="D101" s="1782">
        <v>152380.60562029999</v>
      </c>
      <c r="E101" s="1783">
        <v>-3.0291898832550235</v>
      </c>
      <c r="F101" s="1782">
        <v>1592985.5310723002</v>
      </c>
      <c r="G101" s="1781">
        <v>-1.1631117230332833</v>
      </c>
      <c r="H101" s="1780">
        <v>-1440604.9254520002</v>
      </c>
    </row>
    <row r="102" spans="1:8" ht="15.75" customHeight="1">
      <c r="A102" s="1762"/>
      <c r="B102" s="3598" t="s">
        <v>299</v>
      </c>
      <c r="C102" s="1779" t="s">
        <v>283</v>
      </c>
      <c r="D102" s="1773">
        <v>12226.1473895</v>
      </c>
      <c r="E102" s="1772">
        <v>-9.6277748253449591</v>
      </c>
      <c r="F102" s="1771">
        <v>128377.1212308</v>
      </c>
      <c r="G102" s="1770">
        <v>-0.63278779765499893</v>
      </c>
      <c r="H102" s="1769">
        <v>-116150.9738413</v>
      </c>
    </row>
    <row r="103" spans="1:8" ht="15.75" customHeight="1">
      <c r="A103" s="1762"/>
      <c r="B103" s="3599"/>
      <c r="C103" s="1774" t="s">
        <v>282</v>
      </c>
      <c r="D103" s="1773">
        <v>25093.102695699999</v>
      </c>
      <c r="E103" s="1772">
        <v>-5.1194037346296284</v>
      </c>
      <c r="F103" s="1771">
        <v>262542.62637910002</v>
      </c>
      <c r="G103" s="1770">
        <v>1.0751602762121308</v>
      </c>
      <c r="H103" s="1769">
        <v>-237449.52368340001</v>
      </c>
    </row>
    <row r="104" spans="1:8" ht="15.75" customHeight="1">
      <c r="A104" s="1762"/>
      <c r="B104" s="3599"/>
      <c r="C104" s="1774" t="s">
        <v>281</v>
      </c>
      <c r="D104" s="1773">
        <v>38378.717180599997</v>
      </c>
      <c r="E104" s="1772">
        <v>-6.1068639611944207</v>
      </c>
      <c r="F104" s="1771">
        <v>390752.32207520003</v>
      </c>
      <c r="G104" s="1770">
        <v>-4.1707613083506061</v>
      </c>
      <c r="H104" s="1769">
        <v>-352373.60489460005</v>
      </c>
    </row>
    <row r="105" spans="1:8" ht="15.75" customHeight="1">
      <c r="A105" s="1762"/>
      <c r="B105" s="3599"/>
      <c r="C105" s="1774" t="s">
        <v>280</v>
      </c>
      <c r="D105" s="1773">
        <v>52670.710545499998</v>
      </c>
      <c r="E105" s="1772">
        <v>4.1635790176670469</v>
      </c>
      <c r="F105" s="1771">
        <v>513388.03953559999</v>
      </c>
      <c r="G105" s="1770">
        <v>0.17259685825965221</v>
      </c>
      <c r="H105" s="1769">
        <v>-460717.32899010001</v>
      </c>
    </row>
    <row r="106" spans="1:8" ht="15.75" customHeight="1">
      <c r="A106" s="1762"/>
      <c r="B106" s="3599"/>
      <c r="C106" s="1774" t="s">
        <v>291</v>
      </c>
      <c r="D106" s="1773">
        <v>73659.771586699993</v>
      </c>
      <c r="E106" s="1772">
        <v>16.536562414252501</v>
      </c>
      <c r="F106" s="1771">
        <v>661488.59508890007</v>
      </c>
      <c r="G106" s="1770">
        <v>3.002080466082262</v>
      </c>
      <c r="H106" s="1769">
        <v>-587828.82350220007</v>
      </c>
    </row>
    <row r="107" spans="1:8" ht="15.75" customHeight="1">
      <c r="A107" s="1762"/>
      <c r="B107" s="3599"/>
      <c r="C107" s="1774" t="s">
        <v>290</v>
      </c>
      <c r="D107" s="1773">
        <v>98789.247591100007</v>
      </c>
      <c r="E107" s="1772">
        <v>31.775082262611562</v>
      </c>
      <c r="F107" s="1771">
        <v>822370.54787160002</v>
      </c>
      <c r="G107" s="1770">
        <v>7.0562788838797701</v>
      </c>
      <c r="H107" s="1769">
        <v>-723581.30028049997</v>
      </c>
    </row>
    <row r="108" spans="1:8" ht="15.75" customHeight="1">
      <c r="A108" s="1762"/>
      <c r="B108" s="3599"/>
      <c r="C108" s="1774" t="s">
        <v>289</v>
      </c>
      <c r="D108" s="1773">
        <v>127204.82918069999</v>
      </c>
      <c r="E108" s="1772">
        <v>46.497170508896033</v>
      </c>
      <c r="F108" s="1771">
        <v>988587.7016591999</v>
      </c>
      <c r="G108" s="1770">
        <v>10.094595057615123</v>
      </c>
      <c r="H108" s="1769">
        <v>-861382.87247849989</v>
      </c>
    </row>
    <row r="109" spans="1:8" ht="15.75" customHeight="1">
      <c r="A109" s="1762"/>
      <c r="B109" s="3599"/>
      <c r="C109" s="1774" t="s">
        <v>288</v>
      </c>
      <c r="D109" s="1773">
        <v>158172.40213510001</v>
      </c>
      <c r="E109" s="1772">
        <v>57.201767997024376</v>
      </c>
      <c r="F109" s="1771">
        <v>1145566.242292</v>
      </c>
      <c r="G109" s="1770">
        <v>11.195981294979248</v>
      </c>
      <c r="H109" s="1769">
        <v>-987393.8401569</v>
      </c>
    </row>
    <row r="110" spans="1:8" ht="15.75" customHeight="1">
      <c r="A110" s="1762"/>
      <c r="B110" s="3599"/>
      <c r="C110" s="1774" t="s">
        <v>287</v>
      </c>
      <c r="D110" s="1773">
        <v>188195.07030179998</v>
      </c>
      <c r="E110" s="1772">
        <v>65.161619044625752</v>
      </c>
      <c r="F110" s="1771">
        <v>1309532.840632</v>
      </c>
      <c r="G110" s="1770">
        <v>12.178062985761912</v>
      </c>
      <c r="H110" s="1769">
        <v>-1121337.7703302</v>
      </c>
    </row>
    <row r="111" spans="1:8" ht="15.75" customHeight="1">
      <c r="A111" s="1762"/>
      <c r="B111" s="3599"/>
      <c r="C111" s="1774" t="s">
        <v>286</v>
      </c>
      <c r="D111" s="1773">
        <v>217911.05939871998</v>
      </c>
      <c r="E111" s="1772">
        <v>72.708277975073514</v>
      </c>
      <c r="F111" s="1771">
        <v>1474188.2972264299</v>
      </c>
      <c r="G111" s="1770">
        <v>13.107019063315594</v>
      </c>
      <c r="H111" s="1769">
        <v>-1256277.2378277099</v>
      </c>
    </row>
    <row r="112" spans="1:8" ht="15.75" customHeight="1">
      <c r="A112" s="1762"/>
      <c r="B112" s="3599"/>
      <c r="C112" s="1774" t="s">
        <v>285</v>
      </c>
      <c r="D112" s="1773">
        <v>247570.21346239999</v>
      </c>
      <c r="E112" s="1772">
        <v>77.773374187595849</v>
      </c>
      <c r="F112" s="1771">
        <v>1644797.5886638002</v>
      </c>
      <c r="G112" s="1770">
        <v>13.145273652070832</v>
      </c>
      <c r="H112" s="1769">
        <v>-1397227.3752014001</v>
      </c>
    </row>
    <row r="113" spans="1:8" ht="15.75" customHeight="1">
      <c r="A113" s="1762"/>
      <c r="B113" s="3599"/>
      <c r="C113" s="1784" t="s">
        <v>284</v>
      </c>
      <c r="D113" s="1782">
        <v>277030.20203290001</v>
      </c>
      <c r="E113" s="1783">
        <v>81.801483794598013</v>
      </c>
      <c r="F113" s="1782">
        <v>1804122.7348253001</v>
      </c>
      <c r="G113" s="1781">
        <v>13.254182140052162</v>
      </c>
      <c r="H113" s="1780">
        <v>-1527092.5327924001</v>
      </c>
    </row>
    <row r="114" spans="1:8" ht="15.75" customHeight="1">
      <c r="A114" s="1775"/>
      <c r="B114" s="3598" t="s">
        <v>312</v>
      </c>
      <c r="C114" s="1779" t="s">
        <v>283</v>
      </c>
      <c r="D114" s="1778">
        <v>23932.440834199999</v>
      </c>
      <c r="E114" s="1772">
        <v>95.748015067719052</v>
      </c>
      <c r="F114" s="1777">
        <v>143040.66882999998</v>
      </c>
      <c r="G114" s="1770">
        <v>11.422243666640128</v>
      </c>
      <c r="H114" s="1776">
        <v>-116150.9738414</v>
      </c>
    </row>
    <row r="115" spans="1:8" ht="15.75" customHeight="1">
      <c r="A115" s="1775"/>
      <c r="B115" s="3599"/>
      <c r="C115" s="1774" t="s">
        <v>282</v>
      </c>
      <c r="D115" s="1773">
        <v>47317.662715300001</v>
      </c>
      <c r="E115" s="1772">
        <v>88.568401799943388</v>
      </c>
      <c r="F115" s="1771">
        <v>305155.09914300003</v>
      </c>
      <c r="G115" s="1770">
        <v>16.230687317940308</v>
      </c>
      <c r="H115" s="1769">
        <v>-257837.43642770004</v>
      </c>
    </row>
    <row r="116" spans="1:8" ht="15.75" customHeight="1">
      <c r="A116" s="1775"/>
      <c r="B116" s="3599"/>
      <c r="C116" s="1774" t="s">
        <v>281</v>
      </c>
      <c r="D116" s="1773">
        <v>72782.8049226</v>
      </c>
      <c r="E116" s="1772">
        <v>89.643662606291798</v>
      </c>
      <c r="F116" s="1771">
        <v>468083.32165569998</v>
      </c>
      <c r="G116" s="1770">
        <v>19.7902853576946</v>
      </c>
      <c r="H116" s="1769">
        <v>-395300.5167331</v>
      </c>
    </row>
    <row r="117" spans="1:8" ht="15.75" customHeight="1">
      <c r="A117" s="1775"/>
      <c r="B117" s="3599"/>
      <c r="C117" s="1774" t="s">
        <v>280</v>
      </c>
      <c r="D117" s="1773">
        <v>93495.776206099981</v>
      </c>
      <c r="E117" s="1772">
        <v>77.509996044828256</v>
      </c>
      <c r="F117" s="1771">
        <v>609451.23370129999</v>
      </c>
      <c r="G117" s="1770">
        <v>18.711615146429338</v>
      </c>
      <c r="H117" s="1769">
        <v>-515955.45749519998</v>
      </c>
    </row>
    <row r="118" spans="1:8" ht="15.75" customHeight="1">
      <c r="A118" s="1775"/>
      <c r="B118" s="3599"/>
      <c r="C118" s="1774" t="s">
        <v>291</v>
      </c>
      <c r="D118" s="1773">
        <v>116509.03652319999</v>
      </c>
      <c r="E118" s="1772">
        <v>58.171867782762519</v>
      </c>
      <c r="F118" s="1771">
        <v>766189.19375280011</v>
      </c>
      <c r="G118" s="1770">
        <v>15.82802779083876</v>
      </c>
      <c r="H118" s="1769">
        <v>-649680.15722960012</v>
      </c>
    </row>
    <row r="119" spans="1:8" ht="15.75" customHeight="1">
      <c r="A119" s="1775"/>
      <c r="B119" s="3599"/>
      <c r="C119" s="1774" t="s">
        <v>290</v>
      </c>
      <c r="D119" s="1773">
        <v>142018.01639420001</v>
      </c>
      <c r="E119" s="1772">
        <v>43.758576826122635</v>
      </c>
      <c r="F119" s="1771">
        <v>939022.88461559999</v>
      </c>
      <c r="G119" s="1770">
        <v>14.184887462946122</v>
      </c>
      <c r="H119" s="1769">
        <v>-797004.86822139996</v>
      </c>
    </row>
    <row r="120" spans="1:8" ht="15.75" customHeight="1">
      <c r="A120" s="1775"/>
      <c r="B120" s="3599"/>
      <c r="C120" s="1774" t="s">
        <v>289</v>
      </c>
      <c r="D120" s="1773">
        <v>168145.82384929998</v>
      </c>
      <c r="E120" s="1772">
        <v>32.185094647972448</v>
      </c>
      <c r="F120" s="1771">
        <v>1123486.214686</v>
      </c>
      <c r="G120" s="1770">
        <v>13.645578718043197</v>
      </c>
      <c r="H120" s="1769">
        <v>-955340.3908367001</v>
      </c>
    </row>
    <row r="121" spans="1:8" ht="15.75" customHeight="1">
      <c r="A121" s="1775"/>
      <c r="B121" s="3599"/>
      <c r="C121" s="1774" t="s">
        <v>288</v>
      </c>
      <c r="D121" s="1773">
        <v>191112.0306038</v>
      </c>
      <c r="E121" s="1772">
        <v>20.825142707616735</v>
      </c>
      <c r="F121" s="1771">
        <v>1289250.2329046999</v>
      </c>
      <c r="G121" s="1770">
        <v>12.542617380660872</v>
      </c>
      <c r="H121" s="1769">
        <v>-1098138.2023008999</v>
      </c>
    </row>
    <row r="122" spans="1:8" ht="15.75" customHeight="1" thickBot="1">
      <c r="A122" s="1762"/>
      <c r="B122" s="3632"/>
      <c r="C122" s="1768" t="s">
        <v>287</v>
      </c>
      <c r="D122" s="1767">
        <v>222936.22417900001</v>
      </c>
      <c r="E122" s="1766">
        <v>18.460182735651472</v>
      </c>
      <c r="F122" s="1766">
        <v>1490498.8670556999</v>
      </c>
      <c r="G122" s="1765">
        <v>13.819128532611913</v>
      </c>
      <c r="H122" s="1764">
        <v>-1267562.6428767</v>
      </c>
    </row>
    <row r="123" spans="1:8" ht="15.75" customHeight="1" thickTop="1">
      <c r="A123" s="1762"/>
      <c r="B123" s="1763" t="s">
        <v>1580</v>
      </c>
      <c r="C123" s="1762"/>
      <c r="D123" s="1762"/>
      <c r="E123" s="1762"/>
      <c r="F123" s="1762"/>
      <c r="G123" s="1762"/>
      <c r="H123" s="1762"/>
    </row>
    <row r="124" spans="1:8" ht="15.75" customHeight="1">
      <c r="A124" s="1762"/>
      <c r="B124" s="1762"/>
      <c r="C124" s="1762"/>
      <c r="D124" s="1762"/>
      <c r="E124" s="1762"/>
      <c r="F124" s="1762"/>
      <c r="G124" s="1762"/>
      <c r="H124" s="1762"/>
    </row>
    <row r="125" spans="1:8" ht="15.75" customHeight="1">
      <c r="A125" s="1762"/>
      <c r="B125" s="1762"/>
      <c r="C125" s="1762"/>
      <c r="D125" s="1762"/>
      <c r="E125" s="1762"/>
      <c r="F125" s="1762"/>
      <c r="G125" s="1762"/>
      <c r="H125" s="1762"/>
    </row>
    <row r="126" spans="1:8" ht="15.75" customHeight="1">
      <c r="A126" s="1762"/>
      <c r="B126" s="1762"/>
      <c r="C126" s="1762"/>
      <c r="D126" s="1762"/>
      <c r="E126" s="1762"/>
      <c r="F126" s="1762"/>
      <c r="G126" s="1762"/>
      <c r="H126" s="1762"/>
    </row>
    <row r="127" spans="1:8" ht="15.75" customHeight="1">
      <c r="A127" s="1762"/>
      <c r="B127" s="1762"/>
      <c r="C127" s="1762"/>
      <c r="D127" s="1762"/>
      <c r="E127" s="1762"/>
      <c r="F127" s="1762"/>
      <c r="G127" s="1762"/>
      <c r="H127" s="1762"/>
    </row>
    <row r="128" spans="1:8" ht="15.75" customHeight="1">
      <c r="A128" s="1762"/>
      <c r="B128" s="1762"/>
      <c r="C128" s="1762"/>
      <c r="D128" s="1762"/>
      <c r="E128" s="1762"/>
      <c r="F128" s="1762"/>
      <c r="G128" s="1762"/>
      <c r="H128" s="1762"/>
    </row>
    <row r="129" spans="1:8" ht="15.75" customHeight="1">
      <c r="A129" s="1762"/>
      <c r="B129" s="1762"/>
      <c r="C129" s="1762"/>
      <c r="D129" s="1762"/>
      <c r="E129" s="1762"/>
      <c r="F129" s="1762"/>
      <c r="G129" s="1762"/>
      <c r="H129" s="1762"/>
    </row>
    <row r="130" spans="1:8" ht="15.75" customHeight="1">
      <c r="A130" s="1762"/>
      <c r="B130" s="1762"/>
      <c r="C130" s="1762"/>
      <c r="D130" s="1762"/>
      <c r="E130" s="1762"/>
      <c r="F130" s="1762"/>
      <c r="G130" s="1762"/>
      <c r="H130" s="1762"/>
    </row>
    <row r="131" spans="1:8" ht="15.75" customHeight="1">
      <c r="A131" s="1762"/>
      <c r="B131" s="1762"/>
      <c r="C131" s="1762"/>
      <c r="D131" s="1762"/>
      <c r="E131" s="1762"/>
      <c r="F131" s="1762"/>
      <c r="G131" s="1762"/>
      <c r="H131" s="1762"/>
    </row>
    <row r="132" spans="1:8" ht="15.75" customHeight="1">
      <c r="A132" s="1762"/>
      <c r="B132" s="1762"/>
      <c r="C132" s="1762"/>
      <c r="D132" s="1762"/>
      <c r="E132" s="1762"/>
      <c r="F132" s="1762"/>
      <c r="G132" s="1762"/>
      <c r="H132" s="1762"/>
    </row>
    <row r="133" spans="1:8" ht="15.75" customHeight="1">
      <c r="A133" s="1762"/>
      <c r="B133" s="1762"/>
      <c r="C133" s="1762"/>
      <c r="D133" s="1762"/>
      <c r="E133" s="1762"/>
      <c r="F133" s="1762"/>
      <c r="G133" s="1762"/>
      <c r="H133" s="1762"/>
    </row>
    <row r="134" spans="1:8" ht="15.75" customHeight="1">
      <c r="A134" s="1762"/>
      <c r="B134" s="1762"/>
      <c r="C134" s="1762"/>
      <c r="D134" s="1762"/>
      <c r="E134" s="1762"/>
      <c r="F134" s="1762"/>
      <c r="G134" s="1762"/>
      <c r="H134" s="1762"/>
    </row>
    <row r="135" spans="1:8" ht="15.75" customHeight="1">
      <c r="A135" s="1762"/>
      <c r="B135" s="1762"/>
      <c r="C135" s="1762"/>
      <c r="D135" s="1762"/>
      <c r="E135" s="1762"/>
      <c r="F135" s="1762"/>
      <c r="G135" s="1762"/>
      <c r="H135" s="1762"/>
    </row>
    <row r="136" spans="1:8" ht="15.75" customHeight="1">
      <c r="A136" s="1762"/>
      <c r="B136" s="1762"/>
      <c r="C136" s="1762"/>
      <c r="D136" s="1762"/>
      <c r="E136" s="1762"/>
      <c r="F136" s="1762"/>
      <c r="G136" s="1762"/>
      <c r="H136" s="1762"/>
    </row>
    <row r="137" spans="1:8" ht="15.75" customHeight="1">
      <c r="A137" s="1762"/>
      <c r="B137" s="1762"/>
      <c r="C137" s="1762"/>
      <c r="D137" s="1762"/>
      <c r="E137" s="1762"/>
      <c r="F137" s="1762"/>
      <c r="G137" s="1762"/>
      <c r="H137" s="1762"/>
    </row>
    <row r="138" spans="1:8" ht="15.75" customHeight="1">
      <c r="A138" s="1762"/>
      <c r="B138" s="1762"/>
      <c r="C138" s="1762"/>
      <c r="D138" s="1762"/>
      <c r="E138" s="1762"/>
      <c r="F138" s="1762"/>
      <c r="G138" s="1762"/>
      <c r="H138" s="1762"/>
    </row>
    <row r="139" spans="1:8" ht="15.75" customHeight="1">
      <c r="A139" s="1762"/>
      <c r="B139" s="1762"/>
      <c r="C139" s="1762"/>
      <c r="D139" s="1762"/>
      <c r="E139" s="1762"/>
      <c r="F139" s="1762"/>
      <c r="G139" s="1762"/>
      <c r="H139" s="1762"/>
    </row>
    <row r="140" spans="1:8" ht="15.75" customHeight="1">
      <c r="A140" s="1762"/>
      <c r="B140" s="1762"/>
      <c r="C140" s="1762"/>
      <c r="D140" s="1762"/>
      <c r="E140" s="1762"/>
      <c r="F140" s="1762"/>
      <c r="G140" s="1762"/>
      <c r="H140" s="1762"/>
    </row>
    <row r="141" spans="1:8" ht="15.75" customHeight="1">
      <c r="A141" s="1762"/>
      <c r="B141" s="1762"/>
      <c r="C141" s="1762"/>
      <c r="D141" s="1762"/>
      <c r="E141" s="1762"/>
      <c r="F141" s="1762"/>
      <c r="G141" s="1762"/>
      <c r="H141" s="1762"/>
    </row>
    <row r="142" spans="1:8" ht="15.75" customHeight="1">
      <c r="A142" s="1762"/>
      <c r="B142" s="1762"/>
      <c r="C142" s="1762"/>
      <c r="D142" s="1762"/>
      <c r="E142" s="1762"/>
      <c r="F142" s="1762"/>
      <c r="G142" s="1762"/>
      <c r="H142" s="1762"/>
    </row>
    <row r="143" spans="1:8" ht="15.75" customHeight="1">
      <c r="A143" s="1762"/>
      <c r="B143" s="1762"/>
      <c r="C143" s="1762"/>
      <c r="D143" s="1762"/>
      <c r="E143" s="1762"/>
      <c r="F143" s="1762"/>
      <c r="G143" s="1762"/>
      <c r="H143" s="1762"/>
    </row>
    <row r="144" spans="1:8" ht="15.75" customHeight="1">
      <c r="A144" s="1762"/>
      <c r="B144" s="1762"/>
      <c r="C144" s="1762"/>
      <c r="D144" s="1762"/>
      <c r="E144" s="1762"/>
      <c r="F144" s="1762"/>
      <c r="G144" s="1762"/>
      <c r="H144" s="1762"/>
    </row>
    <row r="145" spans="1:8" ht="15.75" customHeight="1">
      <c r="A145" s="1762"/>
      <c r="B145" s="1762"/>
      <c r="C145" s="1762"/>
      <c r="D145" s="1762"/>
      <c r="E145" s="1762"/>
      <c r="F145" s="1762"/>
      <c r="G145" s="1762"/>
      <c r="H145" s="1762"/>
    </row>
    <row r="146" spans="1:8" ht="15.75" customHeight="1">
      <c r="A146" s="1762"/>
      <c r="B146" s="1762"/>
      <c r="C146" s="1762"/>
      <c r="D146" s="1762"/>
      <c r="E146" s="1762"/>
      <c r="F146" s="1762"/>
      <c r="G146" s="1762"/>
      <c r="H146" s="1762"/>
    </row>
    <row r="147" spans="1:8" ht="15.75" customHeight="1">
      <c r="A147" s="1762"/>
      <c r="B147" s="1762"/>
      <c r="C147" s="1762"/>
      <c r="D147" s="1762"/>
      <c r="E147" s="1762"/>
      <c r="F147" s="1762"/>
      <c r="G147" s="1762"/>
      <c r="H147" s="1762"/>
    </row>
    <row r="148" spans="1:8" ht="15.75" customHeight="1">
      <c r="A148" s="1762"/>
      <c r="B148" s="1762"/>
      <c r="C148" s="1762"/>
      <c r="D148" s="1762"/>
      <c r="E148" s="1762"/>
      <c r="F148" s="1762"/>
      <c r="G148" s="1762"/>
      <c r="H148" s="1762"/>
    </row>
    <row r="149" spans="1:8" ht="15.75" customHeight="1">
      <c r="A149" s="1762"/>
      <c r="B149" s="1762"/>
      <c r="C149" s="1762"/>
      <c r="D149" s="1762"/>
      <c r="E149" s="1762"/>
      <c r="F149" s="1762"/>
      <c r="G149" s="1762"/>
      <c r="H149" s="1762"/>
    </row>
    <row r="150" spans="1:8" ht="15.75" customHeight="1">
      <c r="A150" s="1762"/>
      <c r="B150" s="1762"/>
      <c r="C150" s="1762"/>
      <c r="D150" s="1762"/>
      <c r="E150" s="1762"/>
      <c r="F150" s="1762"/>
      <c r="G150" s="1762"/>
      <c r="H150" s="1762"/>
    </row>
    <row r="151" spans="1:8" ht="15.75" customHeight="1">
      <c r="A151" s="1762"/>
      <c r="B151" s="1762"/>
      <c r="C151" s="1762"/>
      <c r="D151" s="1762"/>
      <c r="E151" s="1762"/>
      <c r="F151" s="1762"/>
      <c r="G151" s="1762"/>
      <c r="H151" s="1762"/>
    </row>
    <row r="152" spans="1:8" ht="15.75" customHeight="1">
      <c r="A152" s="1762"/>
      <c r="B152" s="1762"/>
      <c r="C152" s="1762"/>
      <c r="D152" s="1762"/>
      <c r="E152" s="1762"/>
      <c r="F152" s="1762"/>
      <c r="G152" s="1762"/>
      <c r="H152" s="1762"/>
    </row>
    <row r="153" spans="1:8" ht="15.75" customHeight="1">
      <c r="A153" s="1762"/>
      <c r="B153" s="1762"/>
      <c r="C153" s="1762"/>
      <c r="D153" s="1762"/>
      <c r="E153" s="1762"/>
      <c r="F153" s="1762"/>
      <c r="G153" s="1762"/>
      <c r="H153" s="1762"/>
    </row>
    <row r="154" spans="1:8" ht="15.75" customHeight="1">
      <c r="A154" s="1762"/>
      <c r="B154" s="1762"/>
      <c r="C154" s="1762"/>
      <c r="D154" s="1762"/>
      <c r="E154" s="1762"/>
      <c r="F154" s="1762"/>
      <c r="G154" s="1762"/>
      <c r="H154" s="1762"/>
    </row>
    <row r="155" spans="1:8" ht="15.75" customHeight="1">
      <c r="A155" s="1762"/>
      <c r="B155" s="1762"/>
      <c r="C155" s="1762"/>
      <c r="D155" s="1762"/>
      <c r="E155" s="1762"/>
      <c r="F155" s="1762"/>
      <c r="G155" s="1762"/>
      <c r="H155" s="1762"/>
    </row>
    <row r="156" spans="1:8" ht="15.75" customHeight="1">
      <c r="A156" s="1762"/>
      <c r="B156" s="1762"/>
      <c r="C156" s="1762"/>
      <c r="D156" s="1762"/>
      <c r="E156" s="1762"/>
      <c r="F156" s="1762"/>
      <c r="G156" s="1762"/>
      <c r="H156" s="1762"/>
    </row>
    <row r="157" spans="1:8" ht="15.75" customHeight="1">
      <c r="A157" s="1762"/>
      <c r="B157" s="1762"/>
      <c r="C157" s="1762"/>
      <c r="D157" s="1762"/>
      <c r="E157" s="1762"/>
      <c r="F157" s="1762"/>
      <c r="G157" s="1762"/>
      <c r="H157" s="1762"/>
    </row>
    <row r="158" spans="1:8" ht="15.75" customHeight="1">
      <c r="A158" s="1762"/>
      <c r="B158" s="1762"/>
      <c r="C158" s="1762"/>
      <c r="D158" s="1762"/>
      <c r="E158" s="1762"/>
      <c r="F158" s="1762"/>
      <c r="G158" s="1762"/>
      <c r="H158" s="1762"/>
    </row>
    <row r="159" spans="1:8" ht="15.75" customHeight="1">
      <c r="A159" s="1762"/>
      <c r="B159" s="1762"/>
      <c r="C159" s="1762"/>
      <c r="D159" s="1762"/>
      <c r="E159" s="1762"/>
      <c r="F159" s="1762"/>
      <c r="G159" s="1762"/>
      <c r="H159" s="1762"/>
    </row>
    <row r="160" spans="1:8" ht="15.75" customHeight="1">
      <c r="A160" s="1762"/>
      <c r="B160" s="1762"/>
      <c r="C160" s="1762"/>
      <c r="D160" s="1762"/>
      <c r="E160" s="1762"/>
      <c r="F160" s="1762"/>
      <c r="G160" s="1762"/>
      <c r="H160" s="1762"/>
    </row>
    <row r="161" spans="1:8" ht="15.75" customHeight="1">
      <c r="A161" s="1762"/>
      <c r="B161" s="1762"/>
      <c r="C161" s="1762"/>
      <c r="D161" s="1762"/>
      <c r="E161" s="1762"/>
      <c r="F161" s="1762"/>
      <c r="G161" s="1762"/>
      <c r="H161" s="1762"/>
    </row>
    <row r="162" spans="1:8" ht="15.75" customHeight="1">
      <c r="A162" s="1762"/>
      <c r="B162" s="1762"/>
      <c r="C162" s="1762"/>
      <c r="D162" s="1762"/>
      <c r="E162" s="1762"/>
      <c r="F162" s="1762"/>
      <c r="G162" s="1762"/>
      <c r="H162" s="1762"/>
    </row>
    <row r="163" spans="1:8" ht="15.75" customHeight="1">
      <c r="A163" s="1762"/>
      <c r="B163" s="1762"/>
      <c r="C163" s="1762"/>
      <c r="D163" s="1762"/>
      <c r="E163" s="1762"/>
      <c r="F163" s="1762"/>
      <c r="G163" s="1762"/>
      <c r="H163" s="1762"/>
    </row>
    <row r="164" spans="1:8" ht="15.75" customHeight="1">
      <c r="A164" s="1762"/>
      <c r="B164" s="1762"/>
      <c r="C164" s="1762"/>
      <c r="D164" s="1762"/>
      <c r="E164" s="1762"/>
      <c r="F164" s="1762"/>
      <c r="G164" s="1762"/>
      <c r="H164" s="1762"/>
    </row>
    <row r="165" spans="1:8" ht="15.75" customHeight="1">
      <c r="A165" s="1762"/>
      <c r="B165" s="1762"/>
      <c r="C165" s="1762"/>
      <c r="D165" s="1762"/>
      <c r="E165" s="1762"/>
      <c r="F165" s="1762"/>
      <c r="G165" s="1762"/>
      <c r="H165" s="1762"/>
    </row>
    <row r="166" spans="1:8" ht="15.75" customHeight="1">
      <c r="A166" s="1762"/>
      <c r="B166" s="1762"/>
      <c r="C166" s="1762"/>
      <c r="D166" s="1762"/>
      <c r="E166" s="1762"/>
      <c r="F166" s="1762"/>
      <c r="G166" s="1762"/>
      <c r="H166" s="1762"/>
    </row>
    <row r="167" spans="1:8" ht="15.75" customHeight="1">
      <c r="A167" s="1762"/>
      <c r="B167" s="1762"/>
      <c r="C167" s="1762"/>
      <c r="D167" s="1762"/>
      <c r="E167" s="1762"/>
      <c r="F167" s="1762"/>
      <c r="G167" s="1762"/>
      <c r="H167" s="1762"/>
    </row>
    <row r="168" spans="1:8" ht="15.75" customHeight="1">
      <c r="A168" s="1762"/>
      <c r="B168" s="1762"/>
      <c r="C168" s="1762"/>
      <c r="D168" s="1762"/>
      <c r="E168" s="1762"/>
      <c r="F168" s="1762"/>
      <c r="G168" s="1762"/>
      <c r="H168" s="1762"/>
    </row>
    <row r="169" spans="1:8" ht="15.75" customHeight="1">
      <c r="A169" s="1762"/>
      <c r="B169" s="1762"/>
      <c r="C169" s="1762"/>
      <c r="D169" s="1762"/>
      <c r="E169" s="1762"/>
      <c r="F169" s="1762"/>
      <c r="G169" s="1762"/>
      <c r="H169" s="1762"/>
    </row>
    <row r="170" spans="1:8" ht="15.75" customHeight="1">
      <c r="A170" s="1762"/>
      <c r="B170" s="1762"/>
      <c r="C170" s="1762"/>
      <c r="D170" s="1762"/>
      <c r="E170" s="1762"/>
      <c r="F170" s="1762"/>
      <c r="G170" s="1762"/>
      <c r="H170" s="1762"/>
    </row>
    <row r="171" spans="1:8" ht="15.75" customHeight="1">
      <c r="A171" s="1762"/>
      <c r="B171" s="1762"/>
      <c r="C171" s="1762"/>
      <c r="D171" s="1762"/>
      <c r="E171" s="1762"/>
      <c r="F171" s="1762"/>
      <c r="G171" s="1762"/>
      <c r="H171" s="1762"/>
    </row>
    <row r="172" spans="1:8" ht="15.75" customHeight="1">
      <c r="A172" s="1762"/>
      <c r="B172" s="1762"/>
      <c r="C172" s="1762"/>
      <c r="D172" s="1762"/>
      <c r="E172" s="1762"/>
      <c r="F172" s="1762"/>
      <c r="G172" s="1762"/>
      <c r="H172" s="1762"/>
    </row>
    <row r="173" spans="1:8" ht="15.75" customHeight="1">
      <c r="A173" s="1762"/>
      <c r="B173" s="1762"/>
      <c r="C173" s="1762"/>
      <c r="D173" s="1762"/>
      <c r="E173" s="1762"/>
      <c r="F173" s="1762"/>
      <c r="G173" s="1762"/>
      <c r="H173" s="1762"/>
    </row>
    <row r="174" spans="1:8" ht="15.75" customHeight="1">
      <c r="A174" s="1762"/>
      <c r="B174" s="1762"/>
      <c r="C174" s="1762"/>
      <c r="D174" s="1762"/>
      <c r="E174" s="1762"/>
      <c r="F174" s="1762"/>
      <c r="G174" s="1762"/>
      <c r="H174" s="1762"/>
    </row>
    <row r="175" spans="1:8" ht="15.75" customHeight="1">
      <c r="A175" s="1762"/>
      <c r="B175" s="1762"/>
      <c r="C175" s="1762"/>
      <c r="D175" s="1762"/>
      <c r="E175" s="1762"/>
      <c r="F175" s="1762"/>
      <c r="G175" s="1762"/>
      <c r="H175" s="1762"/>
    </row>
    <row r="176" spans="1:8" ht="15.75" customHeight="1">
      <c r="A176" s="1762"/>
      <c r="B176" s="1762"/>
      <c r="C176" s="1762"/>
      <c r="D176" s="1762"/>
      <c r="E176" s="1762"/>
      <c r="F176" s="1762"/>
      <c r="G176" s="1762"/>
      <c r="H176" s="1762"/>
    </row>
    <row r="177" spans="1:8" ht="15.75" customHeight="1">
      <c r="A177" s="1762"/>
      <c r="B177" s="1762"/>
      <c r="C177" s="1762"/>
      <c r="D177" s="1762"/>
      <c r="E177" s="1762"/>
      <c r="F177" s="1762"/>
      <c r="G177" s="1762"/>
      <c r="H177" s="1762"/>
    </row>
    <row r="178" spans="1:8" ht="15.75" customHeight="1">
      <c r="A178" s="1762"/>
      <c r="B178" s="1762"/>
      <c r="C178" s="1762"/>
      <c r="D178" s="1762"/>
      <c r="E178" s="1762"/>
      <c r="F178" s="1762"/>
      <c r="G178" s="1762"/>
      <c r="H178" s="1762"/>
    </row>
    <row r="179" spans="1:8" ht="15.75" customHeight="1">
      <c r="A179" s="1762"/>
      <c r="B179" s="1762"/>
      <c r="C179" s="1762"/>
      <c r="D179" s="1762"/>
      <c r="E179" s="1762"/>
      <c r="F179" s="1762"/>
      <c r="G179" s="1762"/>
      <c r="H179" s="1762"/>
    </row>
    <row r="180" spans="1:8" ht="15.75" customHeight="1">
      <c r="A180" s="1762"/>
      <c r="B180" s="1762"/>
      <c r="C180" s="1762"/>
      <c r="D180" s="1762"/>
      <c r="E180" s="1762"/>
      <c r="F180" s="1762"/>
      <c r="G180" s="1762"/>
      <c r="H180" s="1762"/>
    </row>
    <row r="181" spans="1:8" ht="15.75" customHeight="1">
      <c r="A181" s="1762"/>
      <c r="B181" s="1762"/>
      <c r="C181" s="1762"/>
      <c r="D181" s="1762"/>
      <c r="E181" s="1762"/>
      <c r="F181" s="1762"/>
      <c r="G181" s="1762"/>
      <c r="H181" s="1762"/>
    </row>
    <row r="182" spans="1:8" ht="15.75" customHeight="1">
      <c r="A182" s="1762"/>
      <c r="B182" s="1762"/>
      <c r="C182" s="1762"/>
      <c r="D182" s="1762"/>
      <c r="E182" s="1762"/>
      <c r="F182" s="1762"/>
      <c r="G182" s="1762"/>
      <c r="H182" s="1762"/>
    </row>
    <row r="183" spans="1:8" ht="15.75" customHeight="1">
      <c r="A183" s="1762"/>
      <c r="B183" s="1762"/>
      <c r="C183" s="1762"/>
      <c r="D183" s="1762"/>
      <c r="E183" s="1762"/>
      <c r="F183" s="1762"/>
      <c r="G183" s="1762"/>
      <c r="H183" s="1762"/>
    </row>
    <row r="184" spans="1:8" ht="15.75" customHeight="1">
      <c r="A184" s="1762"/>
      <c r="B184" s="1762"/>
      <c r="C184" s="1762"/>
      <c r="D184" s="1762"/>
      <c r="E184" s="1762"/>
      <c r="F184" s="1762"/>
      <c r="G184" s="1762"/>
      <c r="H184" s="1762"/>
    </row>
    <row r="185" spans="1:8" ht="15.75" customHeight="1">
      <c r="A185" s="1762"/>
      <c r="B185" s="1762"/>
      <c r="C185" s="1762"/>
      <c r="D185" s="1762"/>
      <c r="E185" s="1762"/>
      <c r="F185" s="1762"/>
      <c r="G185" s="1762"/>
      <c r="H185" s="1762"/>
    </row>
    <row r="186" spans="1:8" ht="15.75" customHeight="1">
      <c r="A186" s="1762"/>
      <c r="B186" s="1762"/>
      <c r="C186" s="1762"/>
      <c r="D186" s="1762"/>
      <c r="E186" s="1762"/>
      <c r="F186" s="1762"/>
      <c r="G186" s="1762"/>
      <c r="H186" s="1762"/>
    </row>
    <row r="187" spans="1:8" ht="15.75" customHeight="1">
      <c r="A187" s="1762"/>
      <c r="B187" s="1762"/>
      <c r="C187" s="1762"/>
      <c r="D187" s="1762"/>
      <c r="E187" s="1762"/>
      <c r="F187" s="1762"/>
      <c r="G187" s="1762"/>
      <c r="H187" s="1762"/>
    </row>
    <row r="188" spans="1:8" ht="15.75" customHeight="1">
      <c r="A188" s="1762"/>
      <c r="B188" s="1762"/>
      <c r="C188" s="1762"/>
      <c r="D188" s="1762"/>
      <c r="E188" s="1762"/>
      <c r="F188" s="1762"/>
      <c r="G188" s="1762"/>
      <c r="H188" s="1762"/>
    </row>
    <row r="189" spans="1:8" ht="15.75" customHeight="1">
      <c r="A189" s="1762"/>
      <c r="B189" s="1762"/>
      <c r="C189" s="1762"/>
      <c r="D189" s="1762"/>
      <c r="E189" s="1762"/>
      <c r="F189" s="1762"/>
      <c r="G189" s="1762"/>
      <c r="H189" s="1762"/>
    </row>
    <row r="190" spans="1:8" ht="15.75" customHeight="1">
      <c r="A190" s="1762"/>
      <c r="B190" s="1762"/>
      <c r="C190" s="1762"/>
      <c r="D190" s="1762"/>
      <c r="E190" s="1762"/>
      <c r="F190" s="1762"/>
      <c r="G190" s="1762"/>
      <c r="H190" s="1762"/>
    </row>
    <row r="191" spans="1:8" ht="15.75" customHeight="1">
      <c r="A191" s="1762"/>
      <c r="B191" s="1762"/>
      <c r="C191" s="1762"/>
      <c r="D191" s="1762"/>
      <c r="E191" s="1762"/>
      <c r="F191" s="1762"/>
      <c r="G191" s="1762"/>
      <c r="H191" s="1762"/>
    </row>
    <row r="192" spans="1:8" ht="15.75" customHeight="1">
      <c r="A192" s="1762"/>
      <c r="B192" s="1762"/>
      <c r="C192" s="1762"/>
      <c r="D192" s="1762"/>
      <c r="E192" s="1762"/>
      <c r="F192" s="1762"/>
      <c r="G192" s="1762"/>
      <c r="H192" s="1762"/>
    </row>
    <row r="193" spans="1:8" ht="15.75" customHeight="1">
      <c r="A193" s="1762"/>
      <c r="B193" s="1762"/>
      <c r="C193" s="1762"/>
      <c r="D193" s="1762"/>
      <c r="E193" s="1762"/>
      <c r="F193" s="1762"/>
      <c r="G193" s="1762"/>
      <c r="H193" s="1762"/>
    </row>
    <row r="194" spans="1:8" ht="15.75" customHeight="1">
      <c r="A194" s="1762"/>
      <c r="B194" s="1762"/>
      <c r="C194" s="1762"/>
      <c r="D194" s="1762"/>
      <c r="E194" s="1762"/>
      <c r="F194" s="1762"/>
      <c r="G194" s="1762"/>
      <c r="H194" s="1762"/>
    </row>
    <row r="195" spans="1:8" ht="15.75" customHeight="1">
      <c r="A195" s="1762"/>
      <c r="B195" s="1762"/>
      <c r="C195" s="1762"/>
      <c r="D195" s="1762"/>
      <c r="E195" s="1762"/>
      <c r="F195" s="1762"/>
      <c r="G195" s="1762"/>
      <c r="H195" s="1762"/>
    </row>
    <row r="196" spans="1:8" ht="15.75" customHeight="1">
      <c r="A196" s="1762"/>
      <c r="B196" s="1762"/>
      <c r="C196" s="1762"/>
      <c r="D196" s="1762"/>
      <c r="E196" s="1762"/>
      <c r="F196" s="1762"/>
      <c r="G196" s="1762"/>
      <c r="H196" s="1762"/>
    </row>
    <row r="197" spans="1:8" ht="15.75" customHeight="1">
      <c r="A197" s="1762"/>
      <c r="B197" s="1762"/>
      <c r="C197" s="1762"/>
      <c r="D197" s="1762"/>
      <c r="E197" s="1762"/>
      <c r="F197" s="1762"/>
      <c r="G197" s="1762"/>
      <c r="H197" s="1762"/>
    </row>
    <row r="198" spans="1:8" ht="15.75" customHeight="1">
      <c r="A198" s="1762"/>
      <c r="B198" s="1762"/>
      <c r="C198" s="1762"/>
      <c r="D198" s="1762"/>
      <c r="E198" s="1762"/>
      <c r="F198" s="1762"/>
      <c r="G198" s="1762"/>
      <c r="H198" s="1762"/>
    </row>
    <row r="199" spans="1:8" ht="15.75" customHeight="1">
      <c r="A199" s="1762"/>
      <c r="B199" s="1762"/>
      <c r="C199" s="1762"/>
      <c r="D199" s="1762"/>
      <c r="E199" s="1762"/>
      <c r="F199" s="1762"/>
      <c r="G199" s="1762"/>
      <c r="H199" s="1762"/>
    </row>
    <row r="200" spans="1:8" ht="15.75" customHeight="1">
      <c r="A200" s="1762"/>
      <c r="B200" s="1762"/>
      <c r="C200" s="1762"/>
      <c r="D200" s="1762"/>
      <c r="E200" s="1762"/>
      <c r="F200" s="1762"/>
      <c r="G200" s="1762"/>
      <c r="H200" s="1762"/>
    </row>
    <row r="201" spans="1:8" ht="15.75" customHeight="1">
      <c r="A201" s="1762"/>
      <c r="B201" s="1762"/>
      <c r="C201" s="1762"/>
      <c r="D201" s="1762"/>
      <c r="E201" s="1762"/>
      <c r="F201" s="1762"/>
      <c r="G201" s="1762"/>
      <c r="H201" s="1762"/>
    </row>
    <row r="202" spans="1:8" ht="15.75" customHeight="1">
      <c r="A202" s="1762"/>
      <c r="B202" s="1762"/>
      <c r="C202" s="1762"/>
      <c r="D202" s="1762"/>
      <c r="E202" s="1762"/>
      <c r="F202" s="1762"/>
      <c r="G202" s="1762"/>
      <c r="H202" s="1762"/>
    </row>
    <row r="203" spans="1:8" ht="15.75" customHeight="1">
      <c r="A203" s="1762"/>
      <c r="B203" s="1762"/>
      <c r="C203" s="1762"/>
      <c r="D203" s="1762"/>
      <c r="E203" s="1762"/>
      <c r="F203" s="1762"/>
      <c r="G203" s="1762"/>
      <c r="H203" s="1762"/>
    </row>
    <row r="204" spans="1:8" ht="15.75" customHeight="1">
      <c r="A204" s="1762"/>
      <c r="B204" s="1762"/>
      <c r="C204" s="1762"/>
      <c r="D204" s="1762"/>
      <c r="E204" s="1762"/>
      <c r="F204" s="1762"/>
      <c r="G204" s="1762"/>
      <c r="H204" s="1762"/>
    </row>
    <row r="205" spans="1:8" ht="15.75" customHeight="1">
      <c r="A205" s="1762"/>
      <c r="B205" s="1762"/>
      <c r="C205" s="1762"/>
      <c r="D205" s="1762"/>
      <c r="E205" s="1762"/>
      <c r="F205" s="1762"/>
      <c r="G205" s="1762"/>
      <c r="H205" s="1762"/>
    </row>
    <row r="206" spans="1:8" ht="15.75" customHeight="1">
      <c r="A206" s="1762"/>
      <c r="B206" s="1762"/>
      <c r="C206" s="1762"/>
      <c r="D206" s="1762"/>
      <c r="E206" s="1762"/>
      <c r="F206" s="1762"/>
      <c r="G206" s="1762"/>
      <c r="H206" s="1762"/>
    </row>
    <row r="207" spans="1:8" ht="15.75" customHeight="1">
      <c r="A207" s="1762"/>
      <c r="B207" s="1762"/>
      <c r="C207" s="1762"/>
      <c r="D207" s="1762"/>
      <c r="E207" s="1762"/>
      <c r="F207" s="1762"/>
      <c r="G207" s="1762"/>
      <c r="H207" s="1762"/>
    </row>
    <row r="208" spans="1:8" ht="15.75" customHeight="1">
      <c r="A208" s="1762"/>
      <c r="B208" s="1762"/>
      <c r="C208" s="1762"/>
      <c r="D208" s="1762"/>
      <c r="E208" s="1762"/>
      <c r="F208" s="1762"/>
      <c r="G208" s="1762"/>
      <c r="H208" s="1762"/>
    </row>
    <row r="209" spans="1:8" ht="15.75" customHeight="1">
      <c r="A209" s="1762"/>
      <c r="B209" s="1762"/>
      <c r="C209" s="1762"/>
      <c r="D209" s="1762"/>
      <c r="E209" s="1762"/>
      <c r="F209" s="1762"/>
      <c r="G209" s="1762"/>
      <c r="H209" s="1762"/>
    </row>
    <row r="210" spans="1:8" ht="15.75" customHeight="1">
      <c r="A210" s="1762"/>
      <c r="B210" s="1762"/>
      <c r="C210" s="1762"/>
      <c r="D210" s="1762"/>
      <c r="E210" s="1762"/>
      <c r="F210" s="1762"/>
      <c r="G210" s="1762"/>
      <c r="H210" s="1762"/>
    </row>
    <row r="211" spans="1:8" ht="15.75" customHeight="1">
      <c r="A211" s="1762"/>
      <c r="B211" s="1762"/>
      <c r="C211" s="1762"/>
      <c r="D211" s="1762"/>
      <c r="E211" s="1762"/>
      <c r="F211" s="1762"/>
      <c r="G211" s="1762"/>
      <c r="H211" s="1762"/>
    </row>
    <row r="212" spans="1:8" ht="15.75" customHeight="1">
      <c r="A212" s="1762"/>
      <c r="B212" s="1762"/>
      <c r="C212" s="1762"/>
      <c r="D212" s="1762"/>
      <c r="E212" s="1762"/>
      <c r="F212" s="1762"/>
      <c r="G212" s="1762"/>
      <c r="H212" s="1762"/>
    </row>
    <row r="213" spans="1:8" ht="15.75" customHeight="1">
      <c r="A213" s="1762"/>
      <c r="B213" s="1762"/>
      <c r="C213" s="1762"/>
      <c r="D213" s="1762"/>
      <c r="E213" s="1762"/>
      <c r="F213" s="1762"/>
      <c r="G213" s="1762"/>
      <c r="H213" s="1762"/>
    </row>
    <row r="214" spans="1:8" ht="15.75" customHeight="1">
      <c r="A214" s="1762"/>
      <c r="B214" s="1762"/>
      <c r="C214" s="1762"/>
      <c r="D214" s="1762"/>
      <c r="E214" s="1762"/>
      <c r="F214" s="1762"/>
      <c r="G214" s="1762"/>
      <c r="H214" s="1762"/>
    </row>
    <row r="215" spans="1:8" ht="15.75" customHeight="1">
      <c r="A215" s="1762"/>
      <c r="B215" s="1762"/>
      <c r="C215" s="1762"/>
      <c r="D215" s="1762"/>
      <c r="E215" s="1762"/>
      <c r="F215" s="1762"/>
      <c r="G215" s="1762"/>
      <c r="H215" s="1762"/>
    </row>
    <row r="216" spans="1:8" ht="15.75" customHeight="1">
      <c r="A216" s="1762"/>
      <c r="B216" s="1762"/>
      <c r="C216" s="1762"/>
      <c r="D216" s="1762"/>
      <c r="E216" s="1762"/>
      <c r="F216" s="1762"/>
      <c r="G216" s="1762"/>
      <c r="H216" s="1762"/>
    </row>
    <row r="217" spans="1:8" ht="15.75" customHeight="1">
      <c r="A217" s="1762"/>
      <c r="B217" s="1762"/>
      <c r="C217" s="1762"/>
      <c r="D217" s="1762"/>
      <c r="E217" s="1762"/>
      <c r="F217" s="1762"/>
      <c r="G217" s="1762"/>
      <c r="H217" s="1762"/>
    </row>
    <row r="218" spans="1:8" ht="15.75" customHeight="1">
      <c r="A218" s="1762"/>
      <c r="B218" s="1762"/>
      <c r="C218" s="1762"/>
      <c r="D218" s="1762"/>
      <c r="E218" s="1762"/>
      <c r="F218" s="1762"/>
      <c r="G218" s="1762"/>
      <c r="H218" s="1762"/>
    </row>
    <row r="219" spans="1:8" ht="15.75" customHeight="1">
      <c r="A219" s="1762"/>
      <c r="B219" s="1762"/>
      <c r="C219" s="1762"/>
      <c r="D219" s="1762"/>
      <c r="E219" s="1762"/>
      <c r="F219" s="1762"/>
      <c r="G219" s="1762"/>
      <c r="H219" s="1762"/>
    </row>
    <row r="220" spans="1:8" ht="15.75" customHeight="1">
      <c r="A220" s="1762"/>
      <c r="B220" s="1762"/>
      <c r="C220" s="1762"/>
      <c r="D220" s="1762"/>
      <c r="E220" s="1762"/>
      <c r="F220" s="1762"/>
      <c r="G220" s="1762"/>
      <c r="H220" s="1762"/>
    </row>
    <row r="221" spans="1:8" ht="15.75" customHeight="1">
      <c r="A221" s="1762"/>
      <c r="B221" s="1762"/>
      <c r="C221" s="1762"/>
      <c r="D221" s="1762"/>
      <c r="E221" s="1762"/>
      <c r="F221" s="1762"/>
      <c r="G221" s="1762"/>
      <c r="H221" s="1762"/>
    </row>
    <row r="222" spans="1:8" ht="15.75" customHeight="1">
      <c r="A222" s="1762"/>
      <c r="B222" s="1762"/>
      <c r="C222" s="1762"/>
      <c r="D222" s="1762"/>
      <c r="E222" s="1762"/>
      <c r="F222" s="1762"/>
      <c r="G222" s="1762"/>
      <c r="H222" s="1762"/>
    </row>
    <row r="223" spans="1:8" ht="15.75" customHeight="1">
      <c r="A223" s="1762"/>
      <c r="B223" s="1762"/>
      <c r="C223" s="1762"/>
      <c r="D223" s="1762"/>
      <c r="E223" s="1762"/>
      <c r="F223" s="1762"/>
      <c r="G223" s="1762"/>
      <c r="H223" s="1762"/>
    </row>
    <row r="224" spans="1:8" ht="15.75" customHeight="1">
      <c r="A224" s="1762"/>
      <c r="B224" s="1762"/>
      <c r="C224" s="1762"/>
      <c r="D224" s="1762"/>
      <c r="E224" s="1762"/>
      <c r="F224" s="1762"/>
      <c r="G224" s="1762"/>
      <c r="H224" s="1762"/>
    </row>
    <row r="225" spans="1:8" ht="15.75" customHeight="1">
      <c r="A225" s="1762"/>
      <c r="B225" s="1762"/>
      <c r="C225" s="1762"/>
      <c r="D225" s="1762"/>
      <c r="E225" s="1762"/>
      <c r="F225" s="1762"/>
      <c r="G225" s="1762"/>
      <c r="H225" s="1762"/>
    </row>
    <row r="226" spans="1:8" ht="15.75" customHeight="1">
      <c r="A226" s="1762"/>
      <c r="B226" s="1762"/>
      <c r="C226" s="1762"/>
      <c r="D226" s="1762"/>
      <c r="E226" s="1762"/>
      <c r="F226" s="1762"/>
      <c r="G226" s="1762"/>
      <c r="H226" s="1762"/>
    </row>
    <row r="227" spans="1:8" ht="15.75" customHeight="1">
      <c r="A227" s="1762"/>
      <c r="B227" s="1762"/>
      <c r="C227" s="1762"/>
      <c r="D227" s="1762"/>
      <c r="E227" s="1762"/>
      <c r="F227" s="1762"/>
      <c r="G227" s="1762"/>
      <c r="H227" s="1762"/>
    </row>
    <row r="228" spans="1:8" ht="15.75" customHeight="1">
      <c r="A228" s="1762"/>
      <c r="B228" s="1762"/>
      <c r="C228" s="1762"/>
      <c r="D228" s="1762"/>
      <c r="E228" s="1762"/>
      <c r="F228" s="1762"/>
      <c r="G228" s="1762"/>
      <c r="H228" s="1762"/>
    </row>
    <row r="229" spans="1:8" ht="15.75" customHeight="1">
      <c r="A229" s="1762"/>
      <c r="B229" s="1762"/>
      <c r="C229" s="1762"/>
      <c r="D229" s="1762"/>
      <c r="E229" s="1762"/>
      <c r="F229" s="1762"/>
      <c r="G229" s="1762"/>
      <c r="H229" s="1762"/>
    </row>
    <row r="230" spans="1:8" ht="15.75" customHeight="1">
      <c r="A230" s="1762"/>
      <c r="B230" s="1762"/>
      <c r="C230" s="1762"/>
      <c r="D230" s="1762"/>
      <c r="E230" s="1762"/>
      <c r="F230" s="1762"/>
      <c r="G230" s="1762"/>
      <c r="H230" s="1762"/>
    </row>
    <row r="231" spans="1:8" ht="15.75" customHeight="1">
      <c r="A231" s="1762"/>
      <c r="B231" s="1762"/>
      <c r="C231" s="1762"/>
      <c r="D231" s="1762"/>
      <c r="E231" s="1762"/>
      <c r="F231" s="1762"/>
      <c r="G231" s="1762"/>
      <c r="H231" s="1762"/>
    </row>
    <row r="232" spans="1:8" ht="15.75" customHeight="1">
      <c r="A232" s="1762"/>
      <c r="B232" s="1762"/>
      <c r="C232" s="1762"/>
      <c r="D232" s="1762"/>
      <c r="E232" s="1762"/>
      <c r="F232" s="1762"/>
      <c r="G232" s="1762"/>
      <c r="H232" s="1762"/>
    </row>
    <row r="233" spans="1:8" ht="15.75" customHeight="1">
      <c r="A233" s="1762"/>
      <c r="B233" s="1762"/>
      <c r="C233" s="1762"/>
      <c r="D233" s="1762"/>
      <c r="E233" s="1762"/>
      <c r="F233" s="1762"/>
      <c r="G233" s="1762"/>
      <c r="H233" s="1762"/>
    </row>
    <row r="234" spans="1:8" ht="15.75" customHeight="1">
      <c r="A234" s="1762"/>
      <c r="B234" s="1762"/>
      <c r="C234" s="1762"/>
      <c r="D234" s="1762"/>
      <c r="E234" s="1762"/>
      <c r="F234" s="1762"/>
      <c r="G234" s="1762"/>
      <c r="H234" s="1762"/>
    </row>
    <row r="235" spans="1:8" ht="15.75" customHeight="1">
      <c r="A235" s="1762"/>
      <c r="B235" s="1762"/>
      <c r="C235" s="1762"/>
      <c r="D235" s="1762"/>
      <c r="E235" s="1762"/>
      <c r="F235" s="1762"/>
      <c r="G235" s="1762"/>
      <c r="H235" s="1762"/>
    </row>
    <row r="236" spans="1:8" ht="15.75" customHeight="1">
      <c r="A236" s="1762"/>
      <c r="B236" s="1762"/>
      <c r="C236" s="1762"/>
      <c r="D236" s="1762"/>
      <c r="E236" s="1762"/>
      <c r="F236" s="1762"/>
      <c r="G236" s="1762"/>
      <c r="H236" s="1762"/>
    </row>
    <row r="237" spans="1:8" ht="15.75" customHeight="1">
      <c r="A237" s="1762"/>
      <c r="B237" s="1762"/>
      <c r="C237" s="1762"/>
      <c r="D237" s="1762"/>
      <c r="E237" s="1762"/>
      <c r="F237" s="1762"/>
      <c r="G237" s="1762"/>
      <c r="H237" s="1762"/>
    </row>
    <row r="238" spans="1:8" ht="15.75" customHeight="1">
      <c r="A238" s="1762"/>
      <c r="B238" s="1762"/>
      <c r="C238" s="1762"/>
      <c r="D238" s="1762"/>
      <c r="E238" s="1762"/>
      <c r="F238" s="1762"/>
      <c r="G238" s="1762"/>
      <c r="H238" s="1762"/>
    </row>
    <row r="239" spans="1:8" ht="15.75" customHeight="1">
      <c r="A239" s="1762"/>
      <c r="B239" s="1762"/>
      <c r="C239" s="1762"/>
      <c r="D239" s="1762"/>
      <c r="E239" s="1762"/>
      <c r="F239" s="1762"/>
      <c r="G239" s="1762"/>
      <c r="H239" s="1762"/>
    </row>
    <row r="240" spans="1:8" ht="15.75" customHeight="1">
      <c r="A240" s="1762"/>
      <c r="B240" s="1762"/>
      <c r="C240" s="1762"/>
      <c r="D240" s="1762"/>
      <c r="E240" s="1762"/>
      <c r="F240" s="1762"/>
      <c r="G240" s="1762"/>
      <c r="H240" s="1762"/>
    </row>
    <row r="241" spans="1:8" ht="15.75" customHeight="1">
      <c r="A241" s="1762"/>
      <c r="B241" s="1762"/>
      <c r="C241" s="1762"/>
      <c r="D241" s="1762"/>
      <c r="E241" s="1762"/>
      <c r="F241" s="1762"/>
      <c r="G241" s="1762"/>
      <c r="H241" s="1762"/>
    </row>
    <row r="242" spans="1:8" ht="15.75" customHeight="1">
      <c r="A242" s="1762"/>
      <c r="B242" s="1762"/>
      <c r="C242" s="1762"/>
      <c r="D242" s="1762"/>
      <c r="E242" s="1762"/>
      <c r="F242" s="1762"/>
      <c r="G242" s="1762"/>
      <c r="H242" s="1762"/>
    </row>
    <row r="243" spans="1:8" ht="15.75" customHeight="1">
      <c r="A243" s="1762"/>
      <c r="B243" s="1762"/>
      <c r="C243" s="1762"/>
      <c r="D243" s="1762"/>
      <c r="E243" s="1762"/>
      <c r="F243" s="1762"/>
      <c r="G243" s="1762"/>
      <c r="H243" s="1762"/>
    </row>
    <row r="244" spans="1:8" ht="15.75" customHeight="1">
      <c r="A244" s="1762"/>
      <c r="B244" s="1762"/>
      <c r="C244" s="1762"/>
      <c r="D244" s="1762"/>
      <c r="E244" s="1762"/>
      <c r="F244" s="1762"/>
      <c r="G244" s="1762"/>
      <c r="H244" s="1762"/>
    </row>
    <row r="245" spans="1:8" ht="15.75" customHeight="1">
      <c r="A245" s="1762"/>
      <c r="B245" s="1762"/>
      <c r="C245" s="1762"/>
      <c r="D245" s="1762"/>
      <c r="E245" s="1762"/>
      <c r="F245" s="1762"/>
      <c r="G245" s="1762"/>
      <c r="H245" s="1762"/>
    </row>
    <row r="246" spans="1:8" ht="15.75" customHeight="1">
      <c r="A246" s="1762"/>
      <c r="B246" s="1762"/>
      <c r="C246" s="1762"/>
      <c r="D246" s="1762"/>
      <c r="E246" s="1762"/>
      <c r="F246" s="1762"/>
      <c r="G246" s="1762"/>
      <c r="H246" s="1762"/>
    </row>
    <row r="247" spans="1:8" ht="15.75" customHeight="1">
      <c r="A247" s="1762"/>
      <c r="B247" s="1762"/>
      <c r="C247" s="1762"/>
      <c r="D247" s="1762"/>
      <c r="E247" s="1762"/>
      <c r="F247" s="1762"/>
      <c r="G247" s="1762"/>
      <c r="H247" s="1762"/>
    </row>
    <row r="248" spans="1:8" ht="15.75" customHeight="1">
      <c r="A248" s="1762"/>
      <c r="B248" s="1762"/>
      <c r="C248" s="1762"/>
      <c r="D248" s="1762"/>
      <c r="E248" s="1762"/>
      <c r="F248" s="1762"/>
      <c r="G248" s="1762"/>
      <c r="H248" s="1762"/>
    </row>
    <row r="249" spans="1:8" ht="15.75" customHeight="1">
      <c r="A249" s="1762"/>
      <c r="B249" s="1762"/>
      <c r="C249" s="1762"/>
      <c r="D249" s="1762"/>
      <c r="E249" s="1762"/>
      <c r="F249" s="1762"/>
      <c r="G249" s="1762"/>
      <c r="H249" s="1762"/>
    </row>
    <row r="250" spans="1:8" ht="15.75" customHeight="1">
      <c r="A250" s="1762"/>
      <c r="B250" s="1762"/>
      <c r="C250" s="1762"/>
      <c r="D250" s="1762"/>
      <c r="E250" s="1762"/>
      <c r="F250" s="1762"/>
      <c r="G250" s="1762"/>
      <c r="H250" s="1762"/>
    </row>
    <row r="251" spans="1:8" ht="15.75" customHeight="1">
      <c r="A251" s="1762"/>
      <c r="B251" s="1762"/>
      <c r="C251" s="1762"/>
      <c r="D251" s="1762"/>
      <c r="E251" s="1762"/>
      <c r="F251" s="1762"/>
      <c r="G251" s="1762"/>
      <c r="H251" s="1762"/>
    </row>
    <row r="252" spans="1:8" ht="15.75" customHeight="1">
      <c r="A252" s="1762"/>
      <c r="B252" s="1762"/>
      <c r="C252" s="1762"/>
      <c r="D252" s="1762"/>
      <c r="E252" s="1762"/>
      <c r="F252" s="1762"/>
      <c r="G252" s="1762"/>
      <c r="H252" s="1762"/>
    </row>
    <row r="253" spans="1:8" ht="15.75" customHeight="1">
      <c r="A253" s="1762"/>
      <c r="B253" s="1762"/>
      <c r="C253" s="1762"/>
      <c r="D253" s="1762"/>
      <c r="E253" s="1762"/>
      <c r="F253" s="1762"/>
      <c r="G253" s="1762"/>
      <c r="H253" s="1762"/>
    </row>
    <row r="254" spans="1:8" ht="15.75" customHeight="1">
      <c r="A254" s="1762"/>
      <c r="B254" s="1762"/>
      <c r="C254" s="1762"/>
      <c r="D254" s="1762"/>
      <c r="E254" s="1762"/>
      <c r="F254" s="1762"/>
      <c r="G254" s="1762"/>
      <c r="H254" s="1762"/>
    </row>
    <row r="255" spans="1:8" ht="15.75" customHeight="1">
      <c r="A255" s="1762"/>
      <c r="B255" s="1762"/>
      <c r="C255" s="1762"/>
      <c r="D255" s="1762"/>
      <c r="E255" s="1762"/>
      <c r="F255" s="1762"/>
      <c r="G255" s="1762"/>
      <c r="H255" s="1762"/>
    </row>
    <row r="256" spans="1:8" ht="15.75" customHeight="1">
      <c r="A256" s="1762"/>
      <c r="B256" s="1762"/>
      <c r="C256" s="1762"/>
      <c r="D256" s="1762"/>
      <c r="E256" s="1762"/>
      <c r="F256" s="1762"/>
      <c r="G256" s="1762"/>
      <c r="H256" s="1762"/>
    </row>
    <row r="257" spans="1:8" ht="15.75" customHeight="1">
      <c r="A257" s="1762"/>
      <c r="B257" s="1762"/>
      <c r="C257" s="1762"/>
      <c r="D257" s="1762"/>
      <c r="E257" s="1762"/>
      <c r="F257" s="1762"/>
      <c r="G257" s="1762"/>
      <c r="H257" s="1762"/>
    </row>
    <row r="258" spans="1:8" ht="15.75" customHeight="1">
      <c r="A258" s="1762"/>
      <c r="B258" s="1762"/>
      <c r="C258" s="1762"/>
      <c r="D258" s="1762"/>
      <c r="E258" s="1762"/>
      <c r="F258" s="1762"/>
      <c r="G258" s="1762"/>
      <c r="H258" s="1762"/>
    </row>
    <row r="259" spans="1:8" ht="15.75" customHeight="1">
      <c r="A259" s="1762"/>
      <c r="B259" s="1762"/>
      <c r="C259" s="1762"/>
      <c r="D259" s="1762"/>
      <c r="E259" s="1762"/>
      <c r="F259" s="1762"/>
      <c r="G259" s="1762"/>
      <c r="H259" s="1762"/>
    </row>
    <row r="260" spans="1:8" ht="15.75" customHeight="1">
      <c r="A260" s="1762"/>
      <c r="B260" s="1762"/>
      <c r="C260" s="1762"/>
      <c r="D260" s="1762"/>
      <c r="E260" s="1762"/>
      <c r="F260" s="1762"/>
      <c r="G260" s="1762"/>
      <c r="H260" s="1762"/>
    </row>
    <row r="261" spans="1:8" ht="15.75" customHeight="1">
      <c r="A261" s="1762"/>
      <c r="B261" s="1762"/>
      <c r="C261" s="1762"/>
      <c r="D261" s="1762"/>
      <c r="E261" s="1762"/>
      <c r="F261" s="1762"/>
      <c r="G261" s="1762"/>
      <c r="H261" s="1762"/>
    </row>
    <row r="262" spans="1:8" ht="15.75" customHeight="1">
      <c r="A262" s="1762"/>
      <c r="B262" s="1762"/>
      <c r="C262" s="1762"/>
      <c r="D262" s="1762"/>
      <c r="E262" s="1762"/>
      <c r="F262" s="1762"/>
      <c r="G262" s="1762"/>
      <c r="H262" s="1762"/>
    </row>
    <row r="263" spans="1:8" ht="15.75" customHeight="1">
      <c r="A263" s="1762"/>
      <c r="B263" s="1762"/>
      <c r="C263" s="1762"/>
      <c r="D263" s="1762"/>
      <c r="E263" s="1762"/>
      <c r="F263" s="1762"/>
      <c r="G263" s="1762"/>
      <c r="H263" s="1762"/>
    </row>
    <row r="264" spans="1:8" ht="15.75" customHeight="1">
      <c r="A264" s="1762"/>
      <c r="B264" s="1762"/>
      <c r="C264" s="1762"/>
      <c r="D264" s="1762"/>
      <c r="E264" s="1762"/>
      <c r="F264" s="1762"/>
      <c r="G264" s="1762"/>
      <c r="H264" s="1762"/>
    </row>
    <row r="265" spans="1:8" ht="15.75" customHeight="1">
      <c r="A265" s="1762"/>
      <c r="B265" s="1762"/>
      <c r="C265" s="1762"/>
      <c r="D265" s="1762"/>
      <c r="E265" s="1762"/>
      <c r="F265" s="1762"/>
      <c r="G265" s="1762"/>
      <c r="H265" s="1762"/>
    </row>
    <row r="266" spans="1:8" ht="15.75" customHeight="1">
      <c r="A266" s="1762"/>
      <c r="B266" s="1762"/>
      <c r="C266" s="1762"/>
      <c r="D266" s="1762"/>
      <c r="E266" s="1762"/>
      <c r="F266" s="1762"/>
      <c r="G266" s="1762"/>
      <c r="H266" s="1762"/>
    </row>
    <row r="267" spans="1:8" ht="15.75" customHeight="1">
      <c r="A267" s="1762"/>
      <c r="B267" s="1762"/>
      <c r="C267" s="1762"/>
      <c r="D267" s="1762"/>
      <c r="E267" s="1762"/>
      <c r="F267" s="1762"/>
      <c r="G267" s="1762"/>
      <c r="H267" s="1762"/>
    </row>
    <row r="268" spans="1:8" ht="15.75" customHeight="1">
      <c r="A268" s="1762"/>
      <c r="B268" s="1762"/>
      <c r="C268" s="1762"/>
      <c r="D268" s="1762"/>
      <c r="E268" s="1762"/>
      <c r="F268" s="1762"/>
      <c r="G268" s="1762"/>
      <c r="H268" s="1762"/>
    </row>
    <row r="269" spans="1:8" ht="15.75" customHeight="1">
      <c r="A269" s="1762"/>
      <c r="B269" s="1762"/>
      <c r="C269" s="1762"/>
      <c r="D269" s="1762"/>
      <c r="E269" s="1762"/>
      <c r="F269" s="1762"/>
      <c r="G269" s="1762"/>
      <c r="H269" s="1762"/>
    </row>
    <row r="270" spans="1:8" ht="15.75" customHeight="1">
      <c r="A270" s="1762"/>
      <c r="B270" s="1762"/>
      <c r="C270" s="1762"/>
      <c r="D270" s="1762"/>
      <c r="E270" s="1762"/>
      <c r="F270" s="1762"/>
      <c r="G270" s="1762"/>
      <c r="H270" s="1762"/>
    </row>
    <row r="271" spans="1:8" ht="15.75" customHeight="1">
      <c r="A271" s="1762"/>
      <c r="B271" s="1762"/>
      <c r="C271" s="1762"/>
      <c r="D271" s="1762"/>
      <c r="E271" s="1762"/>
      <c r="F271" s="1762"/>
      <c r="G271" s="1762"/>
      <c r="H271" s="1762"/>
    </row>
    <row r="272" spans="1:8" ht="15.75" customHeight="1">
      <c r="A272" s="1762"/>
      <c r="B272" s="1762"/>
      <c r="C272" s="1762"/>
      <c r="D272" s="1762"/>
      <c r="E272" s="1762"/>
      <c r="F272" s="1762"/>
      <c r="G272" s="1762"/>
      <c r="H272" s="1762"/>
    </row>
    <row r="273" spans="1:8" ht="15.75" customHeight="1">
      <c r="A273" s="1762"/>
      <c r="B273" s="1762"/>
      <c r="C273" s="1762"/>
      <c r="D273" s="1762"/>
      <c r="E273" s="1762"/>
      <c r="F273" s="1762"/>
      <c r="G273" s="1762"/>
      <c r="H273" s="1762"/>
    </row>
    <row r="274" spans="1:8" ht="15.75" customHeight="1">
      <c r="A274" s="1762"/>
      <c r="B274" s="1762"/>
      <c r="C274" s="1762"/>
      <c r="D274" s="1762"/>
      <c r="E274" s="1762"/>
      <c r="F274" s="1762"/>
      <c r="G274" s="1762"/>
      <c r="H274" s="1762"/>
    </row>
    <row r="275" spans="1:8" ht="15.75" customHeight="1">
      <c r="A275" s="1762"/>
      <c r="B275" s="1762"/>
      <c r="C275" s="1762"/>
      <c r="D275" s="1762"/>
      <c r="E275" s="1762"/>
      <c r="F275" s="1762"/>
      <c r="G275" s="1762"/>
      <c r="H275" s="1762"/>
    </row>
    <row r="276" spans="1:8" ht="15.75" customHeight="1">
      <c r="A276" s="1762"/>
      <c r="B276" s="1762"/>
      <c r="C276" s="1762"/>
      <c r="D276" s="1762"/>
      <c r="E276" s="1762"/>
      <c r="F276" s="1762"/>
      <c r="G276" s="1762"/>
      <c r="H276" s="1762"/>
    </row>
    <row r="277" spans="1:8" ht="15.75" customHeight="1">
      <c r="A277" s="1762"/>
      <c r="B277" s="1762"/>
      <c r="C277" s="1762"/>
      <c r="D277" s="1762"/>
      <c r="E277" s="1762"/>
      <c r="F277" s="1762"/>
      <c r="G277" s="1762"/>
      <c r="H277" s="1762"/>
    </row>
    <row r="278" spans="1:8" ht="15.75" customHeight="1">
      <c r="A278" s="1762"/>
      <c r="B278" s="1762"/>
      <c r="C278" s="1762"/>
      <c r="D278" s="1762"/>
      <c r="E278" s="1762"/>
      <c r="F278" s="1762"/>
      <c r="G278" s="1762"/>
      <c r="H278" s="1762"/>
    </row>
    <row r="279" spans="1:8" ht="15.75" customHeight="1">
      <c r="A279" s="1762"/>
      <c r="B279" s="1762"/>
      <c r="C279" s="1762"/>
      <c r="D279" s="1762"/>
      <c r="E279" s="1762"/>
      <c r="F279" s="1762"/>
      <c r="G279" s="1762"/>
      <c r="H279" s="1762"/>
    </row>
    <row r="280" spans="1:8" ht="15.75" customHeight="1">
      <c r="A280" s="1762"/>
      <c r="B280" s="1762"/>
      <c r="C280" s="1762"/>
      <c r="D280" s="1762"/>
      <c r="E280" s="1762"/>
      <c r="F280" s="1762"/>
      <c r="G280" s="1762"/>
      <c r="H280" s="1762"/>
    </row>
    <row r="281" spans="1:8" ht="15.75" customHeight="1">
      <c r="A281" s="1762"/>
      <c r="B281" s="1762"/>
      <c r="C281" s="1762"/>
      <c r="D281" s="1762"/>
      <c r="E281" s="1762"/>
      <c r="F281" s="1762"/>
      <c r="G281" s="1762"/>
      <c r="H281" s="1762"/>
    </row>
    <row r="282" spans="1:8" ht="15.75" customHeight="1">
      <c r="A282" s="1762"/>
      <c r="B282" s="1762"/>
      <c r="C282" s="1762"/>
      <c r="D282" s="1762"/>
      <c r="E282" s="1762"/>
      <c r="F282" s="1762"/>
      <c r="G282" s="1762"/>
      <c r="H282" s="1762"/>
    </row>
    <row r="283" spans="1:8" ht="15.75" customHeight="1">
      <c r="A283" s="1762"/>
      <c r="B283" s="1762"/>
      <c r="C283" s="1762"/>
      <c r="D283" s="1762"/>
      <c r="E283" s="1762"/>
      <c r="F283" s="1762"/>
      <c r="G283" s="1762"/>
      <c r="H283" s="1762"/>
    </row>
    <row r="284" spans="1:8" ht="15.75" customHeight="1">
      <c r="A284" s="1762"/>
      <c r="B284" s="1762"/>
      <c r="C284" s="1762"/>
      <c r="D284" s="1762"/>
      <c r="E284" s="1762"/>
      <c r="F284" s="1762"/>
      <c r="G284" s="1762"/>
      <c r="H284" s="1762"/>
    </row>
    <row r="285" spans="1:8" ht="15.75" customHeight="1">
      <c r="A285" s="1762"/>
      <c r="B285" s="1762"/>
      <c r="C285" s="1762"/>
      <c r="D285" s="1762"/>
      <c r="E285" s="1762"/>
      <c r="F285" s="1762"/>
      <c r="G285" s="1762"/>
      <c r="H285" s="1762"/>
    </row>
    <row r="286" spans="1:8" ht="15.75" customHeight="1">
      <c r="A286" s="1762"/>
      <c r="B286" s="1762"/>
      <c r="C286" s="1762"/>
      <c r="D286" s="1762"/>
      <c r="E286" s="1762"/>
      <c r="F286" s="1762"/>
      <c r="G286" s="1762"/>
      <c r="H286" s="1762"/>
    </row>
    <row r="287" spans="1:8" ht="15.75" customHeight="1">
      <c r="A287" s="1762"/>
      <c r="B287" s="1762"/>
      <c r="C287" s="1762"/>
      <c r="D287" s="1762"/>
      <c r="E287" s="1762"/>
      <c r="F287" s="1762"/>
      <c r="G287" s="1762"/>
      <c r="H287" s="1762"/>
    </row>
    <row r="288" spans="1:8" ht="15.75" customHeight="1">
      <c r="A288" s="1762"/>
      <c r="B288" s="1762"/>
      <c r="C288" s="1762"/>
      <c r="D288" s="1762"/>
      <c r="E288" s="1762"/>
      <c r="F288" s="1762"/>
      <c r="G288" s="1762"/>
      <c r="H288" s="1762"/>
    </row>
    <row r="289" spans="1:8" ht="15.75" customHeight="1">
      <c r="A289" s="1762"/>
      <c r="B289" s="1762"/>
      <c r="C289" s="1762"/>
      <c r="D289" s="1762"/>
      <c r="E289" s="1762"/>
      <c r="F289" s="1762"/>
      <c r="G289" s="1762"/>
      <c r="H289" s="1762"/>
    </row>
    <row r="290" spans="1:8" ht="15.75" customHeight="1">
      <c r="A290" s="1762"/>
      <c r="B290" s="1762"/>
      <c r="C290" s="1762"/>
      <c r="D290" s="1762"/>
      <c r="E290" s="1762"/>
      <c r="F290" s="1762"/>
      <c r="G290" s="1762"/>
      <c r="H290" s="1762"/>
    </row>
    <row r="291" spans="1:8" ht="15.75" customHeight="1">
      <c r="A291" s="1762"/>
      <c r="B291" s="1762"/>
      <c r="C291" s="1762"/>
      <c r="D291" s="1762"/>
      <c r="E291" s="1762"/>
      <c r="F291" s="1762"/>
      <c r="G291" s="1762"/>
      <c r="H291" s="1762"/>
    </row>
    <row r="292" spans="1:8" ht="15.75" customHeight="1">
      <c r="A292" s="1762"/>
      <c r="B292" s="1762"/>
      <c r="C292" s="1762"/>
      <c r="D292" s="1762"/>
      <c r="E292" s="1762"/>
      <c r="F292" s="1762"/>
      <c r="G292" s="1762"/>
      <c r="H292" s="1762"/>
    </row>
    <row r="293" spans="1:8" ht="15.75" customHeight="1">
      <c r="A293" s="1762"/>
      <c r="B293" s="1762"/>
      <c r="C293" s="1762"/>
      <c r="D293" s="1762"/>
      <c r="E293" s="1762"/>
      <c r="F293" s="1762"/>
      <c r="G293" s="1762"/>
      <c r="H293" s="1762"/>
    </row>
    <row r="294" spans="1:8" ht="15.75" customHeight="1">
      <c r="A294" s="1762"/>
      <c r="B294" s="1762"/>
      <c r="C294" s="1762"/>
      <c r="D294" s="1762"/>
      <c r="E294" s="1762"/>
      <c r="F294" s="1762"/>
      <c r="G294" s="1762"/>
      <c r="H294" s="1762"/>
    </row>
    <row r="295" spans="1:8" ht="15.75" customHeight="1">
      <c r="A295" s="1762"/>
      <c r="B295" s="1762"/>
      <c r="C295" s="1762"/>
      <c r="D295" s="1762"/>
      <c r="E295" s="1762"/>
      <c r="F295" s="1762"/>
      <c r="G295" s="1762"/>
      <c r="H295" s="1762"/>
    </row>
    <row r="296" spans="1:8" ht="15.75" customHeight="1">
      <c r="A296" s="1762"/>
      <c r="B296" s="1762"/>
      <c r="C296" s="1762"/>
      <c r="D296" s="1762"/>
      <c r="E296" s="1762"/>
      <c r="F296" s="1762"/>
      <c r="G296" s="1762"/>
      <c r="H296" s="1762"/>
    </row>
    <row r="297" spans="1:8" ht="15.75" customHeight="1">
      <c r="A297" s="1762"/>
      <c r="B297" s="1762"/>
      <c r="C297" s="1762"/>
      <c r="D297" s="1762"/>
      <c r="E297" s="1762"/>
      <c r="F297" s="1762"/>
      <c r="G297" s="1762"/>
      <c r="H297" s="1762"/>
    </row>
    <row r="298" spans="1:8" ht="15.75" customHeight="1">
      <c r="A298" s="1762"/>
      <c r="B298" s="1762"/>
      <c r="C298" s="1762"/>
      <c r="D298" s="1762"/>
      <c r="E298" s="1762"/>
      <c r="F298" s="1762"/>
      <c r="G298" s="1762"/>
      <c r="H298" s="1762"/>
    </row>
    <row r="299" spans="1:8" ht="15.75" customHeight="1">
      <c r="A299" s="1762"/>
      <c r="B299" s="1762"/>
      <c r="C299" s="1762"/>
      <c r="D299" s="1762"/>
      <c r="E299" s="1762"/>
      <c r="F299" s="1762"/>
      <c r="G299" s="1762"/>
      <c r="H299" s="1762"/>
    </row>
    <row r="300" spans="1:8" ht="15.75" customHeight="1">
      <c r="A300" s="1762"/>
      <c r="B300" s="1762"/>
      <c r="C300" s="1762"/>
      <c r="D300" s="1762"/>
      <c r="E300" s="1762"/>
      <c r="F300" s="1762"/>
      <c r="G300" s="1762"/>
      <c r="H300" s="1762"/>
    </row>
    <row r="301" spans="1:8" ht="15.75" customHeight="1">
      <c r="A301" s="1762"/>
      <c r="B301" s="1762"/>
      <c r="C301" s="1762"/>
      <c r="D301" s="1762"/>
      <c r="E301" s="1762"/>
      <c r="F301" s="1762"/>
      <c r="G301" s="1762"/>
      <c r="H301" s="1762"/>
    </row>
    <row r="302" spans="1:8" ht="15.75" customHeight="1">
      <c r="A302" s="1762"/>
      <c r="B302" s="1762"/>
      <c r="C302" s="1762"/>
      <c r="D302" s="1762"/>
      <c r="E302" s="1762"/>
      <c r="F302" s="1762"/>
      <c r="G302" s="1762"/>
      <c r="H302" s="1762"/>
    </row>
    <row r="303" spans="1:8" ht="15.75" customHeight="1">
      <c r="A303" s="1762"/>
      <c r="B303" s="1762"/>
      <c r="C303" s="1762"/>
      <c r="D303" s="1762"/>
      <c r="E303" s="1762"/>
      <c r="F303" s="1762"/>
      <c r="G303" s="1762"/>
      <c r="H303" s="1762"/>
    </row>
    <row r="304" spans="1:8" ht="15.75" customHeight="1">
      <c r="A304" s="1762"/>
      <c r="B304" s="1762"/>
      <c r="C304" s="1762"/>
      <c r="D304" s="1762"/>
      <c r="E304" s="1762"/>
      <c r="F304" s="1762"/>
      <c r="G304" s="1762"/>
      <c r="H304" s="1762"/>
    </row>
    <row r="305" spans="1:8" ht="15.75" customHeight="1">
      <c r="A305" s="1762"/>
      <c r="B305" s="1762"/>
      <c r="C305" s="1762"/>
      <c r="D305" s="1762"/>
      <c r="E305" s="1762"/>
      <c r="F305" s="1762"/>
      <c r="G305" s="1762"/>
      <c r="H305" s="1762"/>
    </row>
    <row r="306" spans="1:8" ht="15.75" customHeight="1">
      <c r="A306" s="1762"/>
      <c r="B306" s="1762"/>
      <c r="C306" s="1762"/>
      <c r="D306" s="1762"/>
      <c r="E306" s="1762"/>
      <c r="F306" s="1762"/>
      <c r="G306" s="1762"/>
      <c r="H306" s="1762"/>
    </row>
    <row r="307" spans="1:8" ht="15.75" customHeight="1">
      <c r="A307" s="1762"/>
      <c r="B307" s="1762"/>
      <c r="C307" s="1762"/>
      <c r="D307" s="1762"/>
      <c r="E307" s="1762"/>
      <c r="F307" s="1762"/>
      <c r="G307" s="1762"/>
      <c r="H307" s="1762"/>
    </row>
    <row r="308" spans="1:8" ht="15.75" customHeight="1">
      <c r="A308" s="1762"/>
      <c r="B308" s="1762"/>
      <c r="C308" s="1762"/>
      <c r="D308" s="1762"/>
      <c r="E308" s="1762"/>
      <c r="F308" s="1762"/>
      <c r="G308" s="1762"/>
      <c r="H308" s="1762"/>
    </row>
    <row r="309" spans="1:8" ht="15.75" customHeight="1">
      <c r="A309" s="1762"/>
      <c r="B309" s="1762"/>
      <c r="C309" s="1762"/>
      <c r="D309" s="1762"/>
      <c r="E309" s="1762"/>
      <c r="F309" s="1762"/>
      <c r="G309" s="1762"/>
      <c r="H309" s="1762"/>
    </row>
    <row r="310" spans="1:8" ht="15.75" customHeight="1">
      <c r="A310" s="1762"/>
      <c r="B310" s="1762"/>
      <c r="C310" s="1762"/>
      <c r="D310" s="1762"/>
      <c r="E310" s="1762"/>
      <c r="F310" s="1762"/>
      <c r="G310" s="1762"/>
      <c r="H310" s="1762"/>
    </row>
    <row r="311" spans="1:8" ht="15.75" customHeight="1">
      <c r="A311" s="1762"/>
      <c r="B311" s="1762"/>
      <c r="C311" s="1762"/>
      <c r="D311" s="1762"/>
      <c r="E311" s="1762"/>
      <c r="F311" s="1762"/>
      <c r="G311" s="1762"/>
      <c r="H311" s="1762"/>
    </row>
    <row r="312" spans="1:8" ht="15.75" customHeight="1">
      <c r="A312" s="1762"/>
      <c r="B312" s="1762"/>
      <c r="C312" s="1762"/>
      <c r="D312" s="1762"/>
      <c r="E312" s="1762"/>
      <c r="F312" s="1762"/>
      <c r="G312" s="1762"/>
      <c r="H312" s="1762"/>
    </row>
    <row r="313" spans="1:8" ht="15.75" customHeight="1">
      <c r="A313" s="1762"/>
      <c r="B313" s="1762"/>
      <c r="C313" s="1762"/>
      <c r="D313" s="1762"/>
      <c r="E313" s="1762"/>
      <c r="F313" s="1762"/>
      <c r="G313" s="1762"/>
      <c r="H313" s="1762"/>
    </row>
    <row r="314" spans="1:8" ht="15.75" customHeight="1">
      <c r="A314" s="1762"/>
      <c r="B314" s="1762"/>
      <c r="C314" s="1762"/>
      <c r="D314" s="1762"/>
      <c r="E314" s="1762"/>
      <c r="F314" s="1762"/>
      <c r="G314" s="1762"/>
      <c r="H314" s="1762"/>
    </row>
    <row r="315" spans="1:8" ht="15.75" customHeight="1">
      <c r="A315" s="1762"/>
      <c r="B315" s="1762"/>
      <c r="C315" s="1762"/>
      <c r="D315" s="1762"/>
      <c r="E315" s="1762"/>
      <c r="F315" s="1762"/>
      <c r="G315" s="1762"/>
      <c r="H315" s="1762"/>
    </row>
    <row r="316" spans="1:8" ht="15.75" customHeight="1">
      <c r="A316" s="1762"/>
      <c r="B316" s="1762"/>
      <c r="C316" s="1762"/>
      <c r="D316" s="1762"/>
      <c r="E316" s="1762"/>
      <c r="F316" s="1762"/>
      <c r="G316" s="1762"/>
      <c r="H316" s="1762"/>
    </row>
    <row r="317" spans="1:8" ht="15.75" customHeight="1">
      <c r="A317" s="1762"/>
      <c r="B317" s="1762"/>
      <c r="C317" s="1762"/>
      <c r="D317" s="1762"/>
      <c r="E317" s="1762"/>
      <c r="F317" s="1762"/>
      <c r="G317" s="1762"/>
      <c r="H317" s="1762"/>
    </row>
    <row r="318" spans="1:8" ht="15.75" customHeight="1">
      <c r="A318" s="1762"/>
      <c r="B318" s="1762"/>
      <c r="C318" s="1762"/>
      <c r="D318" s="1762"/>
      <c r="E318" s="1762"/>
      <c r="F318" s="1762"/>
      <c r="G318" s="1762"/>
      <c r="H318" s="1762"/>
    </row>
    <row r="319" spans="1:8" ht="15.75" customHeight="1">
      <c r="A319" s="1762"/>
      <c r="B319" s="1762"/>
      <c r="C319" s="1762"/>
      <c r="D319" s="1762"/>
      <c r="E319" s="1762"/>
      <c r="F319" s="1762"/>
      <c r="G319" s="1762"/>
      <c r="H319" s="1762"/>
    </row>
    <row r="320" spans="1:8" ht="15.75" customHeight="1">
      <c r="A320" s="1762"/>
      <c r="B320" s="1762"/>
      <c r="C320" s="1762"/>
      <c r="D320" s="1762"/>
      <c r="E320" s="1762"/>
      <c r="F320" s="1762"/>
      <c r="G320" s="1762"/>
      <c r="H320" s="1762"/>
    </row>
    <row r="321" spans="1:8" ht="15.75" customHeight="1">
      <c r="A321" s="1762"/>
      <c r="B321" s="1762"/>
      <c r="C321" s="1762"/>
      <c r="D321" s="1762"/>
      <c r="E321" s="1762"/>
      <c r="F321" s="1762"/>
      <c r="G321" s="1762"/>
      <c r="H321" s="1762"/>
    </row>
    <row r="322" spans="1:8" ht="15.75" customHeight="1">
      <c r="A322" s="1762"/>
      <c r="B322" s="1762"/>
      <c r="C322" s="1762"/>
      <c r="D322" s="1762"/>
      <c r="E322" s="1762"/>
      <c r="F322" s="1762"/>
      <c r="G322" s="1762"/>
      <c r="H322" s="1762"/>
    </row>
    <row r="323" spans="1:8" ht="15.75" customHeight="1">
      <c r="A323" s="1762"/>
      <c r="B323" s="1762"/>
      <c r="C323" s="1762"/>
      <c r="D323" s="1762"/>
      <c r="E323" s="1762"/>
      <c r="F323" s="1762"/>
      <c r="G323" s="1762"/>
      <c r="H323" s="1762"/>
    </row>
    <row r="324" spans="1:8" ht="15.75" customHeight="1">
      <c r="A324" s="1762"/>
      <c r="B324" s="1762"/>
      <c r="C324" s="1762"/>
      <c r="D324" s="1762"/>
      <c r="E324" s="1762"/>
      <c r="F324" s="1762"/>
      <c r="G324" s="1762"/>
      <c r="H324" s="1762"/>
    </row>
    <row r="325" spans="1:8" ht="15.75" customHeight="1">
      <c r="A325" s="1762"/>
      <c r="B325" s="1762"/>
      <c r="C325" s="1762"/>
      <c r="D325" s="1762"/>
      <c r="E325" s="1762"/>
      <c r="F325" s="1762"/>
      <c r="G325" s="1762"/>
      <c r="H325" s="1762"/>
    </row>
    <row r="326" spans="1:8" ht="15.75" customHeight="1">
      <c r="A326" s="1762"/>
      <c r="B326" s="1762"/>
      <c r="C326" s="1762"/>
      <c r="D326" s="1762"/>
      <c r="E326" s="1762"/>
      <c r="F326" s="1762"/>
      <c r="G326" s="1762"/>
      <c r="H326" s="1762"/>
    </row>
    <row r="327" spans="1:8" ht="15.75" customHeight="1">
      <c r="A327" s="1762"/>
      <c r="B327" s="1762"/>
      <c r="C327" s="1762"/>
      <c r="D327" s="1762"/>
      <c r="E327" s="1762"/>
      <c r="F327" s="1762"/>
      <c r="G327" s="1762"/>
      <c r="H327" s="1762"/>
    </row>
    <row r="328" spans="1:8" ht="15.75" customHeight="1">
      <c r="A328" s="1762"/>
      <c r="B328" s="1762"/>
      <c r="C328" s="1762"/>
      <c r="D328" s="1762"/>
      <c r="E328" s="1762"/>
      <c r="F328" s="1762"/>
      <c r="G328" s="1762"/>
      <c r="H328" s="1762"/>
    </row>
    <row r="329" spans="1:8" ht="15.75" customHeight="1">
      <c r="A329" s="1762"/>
      <c r="B329" s="1762"/>
      <c r="C329" s="1762"/>
      <c r="D329" s="1762"/>
      <c r="E329" s="1762"/>
      <c r="F329" s="1762"/>
      <c r="G329" s="1762"/>
      <c r="H329" s="1762"/>
    </row>
    <row r="330" spans="1:8" ht="15.75" customHeight="1">
      <c r="A330" s="1762"/>
      <c r="B330" s="1762"/>
      <c r="C330" s="1762"/>
      <c r="D330" s="1762"/>
      <c r="E330" s="1762"/>
      <c r="F330" s="1762"/>
      <c r="G330" s="1762"/>
      <c r="H330" s="1762"/>
    </row>
    <row r="331" spans="1:8" ht="15.75" customHeight="1">
      <c r="A331" s="1762"/>
      <c r="B331" s="1762"/>
      <c r="C331" s="1762"/>
      <c r="D331" s="1762"/>
      <c r="E331" s="1762"/>
      <c r="F331" s="1762"/>
      <c r="G331" s="1762"/>
      <c r="H331" s="1762"/>
    </row>
    <row r="332" spans="1:8" ht="15.75" customHeight="1">
      <c r="A332" s="1762"/>
      <c r="B332" s="1762"/>
      <c r="C332" s="1762"/>
      <c r="D332" s="1762"/>
      <c r="E332" s="1762"/>
      <c r="F332" s="1762"/>
      <c r="G332" s="1762"/>
      <c r="H332" s="1762"/>
    </row>
    <row r="333" spans="1:8" ht="15.75" customHeight="1">
      <c r="A333" s="1762"/>
      <c r="B333" s="1762"/>
      <c r="C333" s="1762"/>
      <c r="D333" s="1762"/>
      <c r="E333" s="1762"/>
      <c r="F333" s="1762"/>
      <c r="G333" s="1762"/>
      <c r="H333" s="1762"/>
    </row>
    <row r="334" spans="1:8" ht="15.75" customHeight="1">
      <c r="A334" s="1762"/>
      <c r="B334" s="1762"/>
      <c r="C334" s="1762"/>
      <c r="D334" s="1762"/>
      <c r="E334" s="1762"/>
      <c r="F334" s="1762"/>
      <c r="G334" s="1762"/>
      <c r="H334" s="1762"/>
    </row>
    <row r="335" spans="1:8" ht="15.75" customHeight="1">
      <c r="A335" s="1762"/>
      <c r="B335" s="1762"/>
      <c r="C335" s="1762"/>
      <c r="D335" s="1762"/>
      <c r="E335" s="1762"/>
      <c r="F335" s="1762"/>
      <c r="G335" s="1762"/>
      <c r="H335" s="1762"/>
    </row>
    <row r="336" spans="1:8" ht="15.75" customHeight="1">
      <c r="A336" s="1762"/>
      <c r="B336" s="1762"/>
      <c r="C336" s="1762"/>
      <c r="D336" s="1762"/>
      <c r="E336" s="1762"/>
      <c r="F336" s="1762"/>
      <c r="G336" s="1762"/>
      <c r="H336" s="1762"/>
    </row>
    <row r="337" spans="1:8" ht="15.75" customHeight="1">
      <c r="A337" s="1762"/>
      <c r="B337" s="1762"/>
      <c r="C337" s="1762"/>
      <c r="D337" s="1762"/>
      <c r="E337" s="1762"/>
      <c r="F337" s="1762"/>
      <c r="G337" s="1762"/>
      <c r="H337" s="1762"/>
    </row>
    <row r="338" spans="1:8" ht="15.75" customHeight="1">
      <c r="A338" s="1762"/>
      <c r="B338" s="1762"/>
      <c r="C338" s="1762"/>
      <c r="D338" s="1762"/>
      <c r="E338" s="1762"/>
      <c r="F338" s="1762"/>
      <c r="G338" s="1762"/>
      <c r="H338" s="1762"/>
    </row>
    <row r="339" spans="1:8" ht="15.75" customHeight="1">
      <c r="A339" s="1762"/>
      <c r="B339" s="1762"/>
      <c r="C339" s="1762"/>
      <c r="D339" s="1762"/>
      <c r="E339" s="1762"/>
      <c r="F339" s="1762"/>
      <c r="G339" s="1762"/>
      <c r="H339" s="1762"/>
    </row>
    <row r="340" spans="1:8" ht="15.75" customHeight="1">
      <c r="A340" s="1762"/>
      <c r="B340" s="1762"/>
      <c r="C340" s="1762"/>
      <c r="D340" s="1762"/>
      <c r="E340" s="1762"/>
      <c r="F340" s="1762"/>
      <c r="G340" s="1762"/>
      <c r="H340" s="1762"/>
    </row>
    <row r="341" spans="1:8" ht="15.75" customHeight="1">
      <c r="A341" s="1762"/>
      <c r="B341" s="1762"/>
      <c r="C341" s="1762"/>
      <c r="D341" s="1762"/>
      <c r="E341" s="1762"/>
      <c r="F341" s="1762"/>
      <c r="G341" s="1762"/>
      <c r="H341" s="1762"/>
    </row>
    <row r="342" spans="1:8" ht="15.75" customHeight="1">
      <c r="A342" s="1762"/>
      <c r="B342" s="1762"/>
      <c r="C342" s="1762"/>
      <c r="D342" s="1762"/>
      <c r="E342" s="1762"/>
      <c r="F342" s="1762"/>
      <c r="G342" s="1762"/>
      <c r="H342" s="1762"/>
    </row>
    <row r="343" spans="1:8" ht="15.75" customHeight="1">
      <c r="A343" s="1762"/>
      <c r="B343" s="1762"/>
      <c r="C343" s="1762"/>
      <c r="D343" s="1762"/>
      <c r="E343" s="1762"/>
      <c r="F343" s="1762"/>
      <c r="G343" s="1762"/>
      <c r="H343" s="1762"/>
    </row>
    <row r="344" spans="1:8" ht="15.75" customHeight="1">
      <c r="A344" s="1762"/>
      <c r="B344" s="1762"/>
      <c r="C344" s="1762"/>
      <c r="D344" s="1762"/>
      <c r="E344" s="1762"/>
      <c r="F344" s="1762"/>
      <c r="G344" s="1762"/>
      <c r="H344" s="1762"/>
    </row>
    <row r="345" spans="1:8" ht="15.75" customHeight="1">
      <c r="A345" s="1762"/>
      <c r="B345" s="1762"/>
      <c r="C345" s="1762"/>
      <c r="D345" s="1762"/>
      <c r="E345" s="1762"/>
      <c r="F345" s="1762"/>
      <c r="G345" s="1762"/>
      <c r="H345" s="1762"/>
    </row>
    <row r="346" spans="1:8" ht="15.75" customHeight="1">
      <c r="A346" s="1762"/>
      <c r="B346" s="1762"/>
      <c r="C346" s="1762"/>
      <c r="D346" s="1762"/>
      <c r="E346" s="1762"/>
      <c r="F346" s="1762"/>
      <c r="G346" s="1762"/>
      <c r="H346" s="1762"/>
    </row>
    <row r="347" spans="1:8" ht="15.75" customHeight="1">
      <c r="A347" s="1762"/>
      <c r="B347" s="1762"/>
      <c r="C347" s="1762"/>
      <c r="D347" s="1762"/>
      <c r="E347" s="1762"/>
      <c r="F347" s="1762"/>
      <c r="G347" s="1762"/>
      <c r="H347" s="1762"/>
    </row>
    <row r="348" spans="1:8" ht="15.75" customHeight="1">
      <c r="A348" s="1762"/>
      <c r="B348" s="1762"/>
      <c r="C348" s="1762"/>
      <c r="D348" s="1762"/>
      <c r="E348" s="1762"/>
      <c r="F348" s="1762"/>
      <c r="G348" s="1762"/>
      <c r="H348" s="1762"/>
    </row>
    <row r="349" spans="1:8" ht="15.75" customHeight="1">
      <c r="A349" s="1762"/>
      <c r="B349" s="1762"/>
      <c r="C349" s="1762"/>
      <c r="D349" s="1762"/>
      <c r="E349" s="1762"/>
      <c r="F349" s="1762"/>
      <c r="G349" s="1762"/>
      <c r="H349" s="1762"/>
    </row>
    <row r="350" spans="1:8" ht="15.75" customHeight="1">
      <c r="A350" s="1762"/>
      <c r="B350" s="1762"/>
      <c r="C350" s="1762"/>
      <c r="D350" s="1762"/>
      <c r="E350" s="1762"/>
      <c r="F350" s="1762"/>
      <c r="G350" s="1762"/>
      <c r="H350" s="1762"/>
    </row>
    <row r="351" spans="1:8" ht="15.75" customHeight="1">
      <c r="A351" s="1762"/>
      <c r="B351" s="1762"/>
      <c r="C351" s="1762"/>
      <c r="D351" s="1762"/>
      <c r="E351" s="1762"/>
      <c r="F351" s="1762"/>
      <c r="G351" s="1762"/>
      <c r="H351" s="1762"/>
    </row>
    <row r="352" spans="1:8" ht="15.75" customHeight="1">
      <c r="A352" s="1762"/>
      <c r="B352" s="1762"/>
      <c r="C352" s="1762"/>
      <c r="D352" s="1762"/>
      <c r="E352" s="1762"/>
      <c r="F352" s="1762"/>
      <c r="G352" s="1762"/>
      <c r="H352" s="1762"/>
    </row>
    <row r="353" spans="1:8" ht="15.75" customHeight="1">
      <c r="A353" s="1762"/>
      <c r="B353" s="1762"/>
      <c r="C353" s="1762"/>
      <c r="D353" s="1762"/>
      <c r="E353" s="1762"/>
      <c r="F353" s="1762"/>
      <c r="G353" s="1762"/>
      <c r="H353" s="1762"/>
    </row>
    <row r="354" spans="1:8" ht="15.75" customHeight="1">
      <c r="A354" s="1762"/>
      <c r="B354" s="1762"/>
      <c r="C354" s="1762"/>
      <c r="D354" s="1762"/>
      <c r="E354" s="1762"/>
      <c r="F354" s="1762"/>
      <c r="G354" s="1762"/>
      <c r="H354" s="1762"/>
    </row>
    <row r="355" spans="1:8" ht="15.75" customHeight="1">
      <c r="A355" s="1762"/>
      <c r="B355" s="1762"/>
      <c r="C355" s="1762"/>
      <c r="D355" s="1762"/>
      <c r="E355" s="1762"/>
      <c r="F355" s="1762"/>
      <c r="G355" s="1762"/>
      <c r="H355" s="1762"/>
    </row>
    <row r="356" spans="1:8" ht="15.75" customHeight="1">
      <c r="A356" s="1762"/>
      <c r="B356" s="1762"/>
      <c r="C356" s="1762"/>
      <c r="D356" s="1762"/>
      <c r="E356" s="1762"/>
      <c r="F356" s="1762"/>
      <c r="G356" s="1762"/>
      <c r="H356" s="1762"/>
    </row>
    <row r="357" spans="1:8" ht="15.75" customHeight="1">
      <c r="A357" s="1762"/>
      <c r="B357" s="1762"/>
      <c r="C357" s="1762"/>
      <c r="D357" s="1762"/>
      <c r="E357" s="1762"/>
      <c r="F357" s="1762"/>
      <c r="G357" s="1762"/>
      <c r="H357" s="1762"/>
    </row>
    <row r="358" spans="1:8" ht="15.75" customHeight="1">
      <c r="A358" s="1762"/>
      <c r="B358" s="1762"/>
      <c r="C358" s="1762"/>
      <c r="D358" s="1762"/>
      <c r="E358" s="1762"/>
      <c r="F358" s="1762"/>
      <c r="G358" s="1762"/>
      <c r="H358" s="1762"/>
    </row>
    <row r="359" spans="1:8" ht="15.75" customHeight="1">
      <c r="A359" s="1762"/>
      <c r="B359" s="1762"/>
      <c r="C359" s="1762"/>
      <c r="D359" s="1762"/>
      <c r="E359" s="1762"/>
      <c r="F359" s="1762"/>
      <c r="G359" s="1762"/>
      <c r="H359" s="1762"/>
    </row>
    <row r="360" spans="1:8" ht="15.75" customHeight="1">
      <c r="A360" s="1762"/>
      <c r="B360" s="1762"/>
      <c r="C360" s="1762"/>
      <c r="D360" s="1762"/>
      <c r="E360" s="1762"/>
      <c r="F360" s="1762"/>
      <c r="G360" s="1762"/>
      <c r="H360" s="1762"/>
    </row>
    <row r="361" spans="1:8" ht="15.75" customHeight="1">
      <c r="A361" s="1762"/>
      <c r="B361" s="1762"/>
      <c r="C361" s="1762"/>
      <c r="D361" s="1762"/>
      <c r="E361" s="1762"/>
      <c r="F361" s="1762"/>
      <c r="G361" s="1762"/>
      <c r="H361" s="1762"/>
    </row>
    <row r="362" spans="1:8" ht="15.75" customHeight="1">
      <c r="A362" s="1762"/>
      <c r="B362" s="1762"/>
      <c r="C362" s="1762"/>
      <c r="D362" s="1762"/>
      <c r="E362" s="1762"/>
      <c r="F362" s="1762"/>
      <c r="G362" s="1762"/>
      <c r="H362" s="1762"/>
    </row>
    <row r="363" spans="1:8" ht="15.75" customHeight="1">
      <c r="A363" s="1762"/>
      <c r="B363" s="1762"/>
      <c r="C363" s="1762"/>
      <c r="D363" s="1762"/>
      <c r="E363" s="1762"/>
      <c r="F363" s="1762"/>
      <c r="G363" s="1762"/>
      <c r="H363" s="1762"/>
    </row>
    <row r="364" spans="1:8" ht="15.75" customHeight="1">
      <c r="A364" s="1762"/>
      <c r="B364" s="1762"/>
      <c r="C364" s="1762"/>
      <c r="D364" s="1762"/>
      <c r="E364" s="1762"/>
      <c r="F364" s="1762"/>
      <c r="G364" s="1762"/>
      <c r="H364" s="1762"/>
    </row>
    <row r="365" spans="1:8" ht="15.75" customHeight="1">
      <c r="A365" s="1762"/>
      <c r="B365" s="1762"/>
      <c r="C365" s="1762"/>
      <c r="D365" s="1762"/>
      <c r="E365" s="1762"/>
      <c r="F365" s="1762"/>
      <c r="G365" s="1762"/>
      <c r="H365" s="1762"/>
    </row>
    <row r="366" spans="1:8" ht="15.75" customHeight="1">
      <c r="A366" s="1762"/>
      <c r="B366" s="1762"/>
      <c r="C366" s="1762"/>
      <c r="D366" s="1762"/>
      <c r="E366" s="1762"/>
      <c r="F366" s="1762"/>
      <c r="G366" s="1762"/>
      <c r="H366" s="1762"/>
    </row>
    <row r="367" spans="1:8" ht="15.75" customHeight="1">
      <c r="A367" s="1762"/>
      <c r="B367" s="1762"/>
      <c r="C367" s="1762"/>
      <c r="D367" s="1762"/>
      <c r="E367" s="1762"/>
      <c r="F367" s="1762"/>
      <c r="G367" s="1762"/>
      <c r="H367" s="1762"/>
    </row>
    <row r="368" spans="1:8" ht="15.75" customHeight="1">
      <c r="A368" s="1762"/>
      <c r="B368" s="1762"/>
      <c r="C368" s="1762"/>
      <c r="D368" s="1762"/>
      <c r="E368" s="1762"/>
      <c r="F368" s="1762"/>
      <c r="G368" s="1762"/>
      <c r="H368" s="1762"/>
    </row>
    <row r="369" spans="1:8" ht="15.75" customHeight="1">
      <c r="A369" s="1762"/>
      <c r="B369" s="1762"/>
      <c r="C369" s="1762"/>
      <c r="D369" s="1762"/>
      <c r="E369" s="1762"/>
      <c r="F369" s="1762"/>
      <c r="G369" s="1762"/>
      <c r="H369" s="1762"/>
    </row>
    <row r="370" spans="1:8" ht="15.75" customHeight="1">
      <c r="A370" s="1762"/>
      <c r="B370" s="1762"/>
      <c r="C370" s="1762"/>
      <c r="D370" s="1762"/>
      <c r="E370" s="1762"/>
      <c r="F370" s="1762"/>
      <c r="G370" s="1762"/>
      <c r="H370" s="1762"/>
    </row>
    <row r="371" spans="1:8" ht="15.75" customHeight="1">
      <c r="A371" s="1762"/>
      <c r="B371" s="1762"/>
      <c r="C371" s="1762"/>
      <c r="D371" s="1762"/>
      <c r="E371" s="1762"/>
      <c r="F371" s="1762"/>
      <c r="G371" s="1762"/>
      <c r="H371" s="1762"/>
    </row>
    <row r="372" spans="1:8" ht="15.75" customHeight="1">
      <c r="A372" s="1762"/>
      <c r="B372" s="1762"/>
      <c r="C372" s="1762"/>
      <c r="D372" s="1762"/>
      <c r="E372" s="1762"/>
      <c r="F372" s="1762"/>
      <c r="G372" s="1762"/>
      <c r="H372" s="1762"/>
    </row>
    <row r="373" spans="1:8" ht="15.75" customHeight="1">
      <c r="A373" s="1762"/>
      <c r="B373" s="1762"/>
      <c r="C373" s="1762"/>
      <c r="D373" s="1762"/>
      <c r="E373" s="1762"/>
      <c r="F373" s="1762"/>
      <c r="G373" s="1762"/>
      <c r="H373" s="1762"/>
    </row>
    <row r="374" spans="1:8" ht="15.75" customHeight="1">
      <c r="A374" s="1762"/>
      <c r="B374" s="1762"/>
      <c r="C374" s="1762"/>
      <c r="D374" s="1762"/>
      <c r="E374" s="1762"/>
      <c r="F374" s="1762"/>
      <c r="G374" s="1762"/>
      <c r="H374" s="1762"/>
    </row>
    <row r="375" spans="1:8" ht="15.75" customHeight="1">
      <c r="A375" s="1762"/>
      <c r="B375" s="1762"/>
      <c r="C375" s="1762"/>
      <c r="D375" s="1762"/>
      <c r="E375" s="1762"/>
      <c r="F375" s="1762"/>
      <c r="G375" s="1762"/>
      <c r="H375" s="1762"/>
    </row>
    <row r="376" spans="1:8" ht="15.75" customHeight="1">
      <c r="A376" s="1762"/>
      <c r="B376" s="1762"/>
      <c r="C376" s="1762"/>
      <c r="D376" s="1762"/>
      <c r="E376" s="1762"/>
      <c r="F376" s="1762"/>
      <c r="G376" s="1762"/>
      <c r="H376" s="1762"/>
    </row>
    <row r="377" spans="1:8" ht="15.75" customHeight="1">
      <c r="A377" s="1762"/>
      <c r="B377" s="1762"/>
      <c r="C377" s="1762"/>
      <c r="D377" s="1762"/>
      <c r="E377" s="1762"/>
      <c r="F377" s="1762"/>
      <c r="G377" s="1762"/>
      <c r="H377" s="1762"/>
    </row>
    <row r="378" spans="1:8" ht="15.75" customHeight="1">
      <c r="A378" s="1762"/>
      <c r="B378" s="1762"/>
      <c r="C378" s="1762"/>
      <c r="D378" s="1762"/>
      <c r="E378" s="1762"/>
      <c r="F378" s="1762"/>
      <c r="G378" s="1762"/>
      <c r="H378" s="1762"/>
    </row>
    <row r="379" spans="1:8" ht="15.75" customHeight="1">
      <c r="A379" s="1762"/>
      <c r="B379" s="1762"/>
      <c r="C379" s="1762"/>
      <c r="D379" s="1762"/>
      <c r="E379" s="1762"/>
      <c r="F379" s="1762"/>
      <c r="G379" s="1762"/>
      <c r="H379" s="1762"/>
    </row>
    <row r="380" spans="1:8" ht="15.75" customHeight="1">
      <c r="A380" s="1762"/>
      <c r="B380" s="1762"/>
      <c r="C380" s="1762"/>
      <c r="D380" s="1762"/>
      <c r="E380" s="1762"/>
      <c r="F380" s="1762"/>
      <c r="G380" s="1762"/>
      <c r="H380" s="1762"/>
    </row>
    <row r="381" spans="1:8" ht="15.75" customHeight="1">
      <c r="A381" s="1762"/>
      <c r="B381" s="1762"/>
      <c r="C381" s="1762"/>
      <c r="D381" s="1762"/>
      <c r="E381" s="1762"/>
      <c r="F381" s="1762"/>
      <c r="G381" s="1762"/>
      <c r="H381" s="1762"/>
    </row>
    <row r="382" spans="1:8" ht="15.75" customHeight="1">
      <c r="A382" s="1762"/>
      <c r="B382" s="1762"/>
      <c r="C382" s="1762"/>
      <c r="D382" s="1762"/>
      <c r="E382" s="1762"/>
      <c r="F382" s="1762"/>
      <c r="G382" s="1762"/>
      <c r="H382" s="1762"/>
    </row>
    <row r="383" spans="1:8" ht="15.75" customHeight="1">
      <c r="A383" s="1762"/>
      <c r="B383" s="1762"/>
      <c r="C383" s="1762"/>
      <c r="D383" s="1762"/>
      <c r="E383" s="1762"/>
      <c r="F383" s="1762"/>
      <c r="G383" s="1762"/>
      <c r="H383" s="1762"/>
    </row>
    <row r="384" spans="1:8" ht="15.75" customHeight="1">
      <c r="A384" s="1762"/>
      <c r="B384" s="1762"/>
      <c r="C384" s="1762"/>
      <c r="D384" s="1762"/>
      <c r="E384" s="1762"/>
      <c r="F384" s="1762"/>
      <c r="G384" s="1762"/>
      <c r="H384" s="1762"/>
    </row>
    <row r="385" spans="1:8" ht="15.75" customHeight="1">
      <c r="A385" s="1762"/>
      <c r="B385" s="1762"/>
      <c r="C385" s="1762"/>
      <c r="D385" s="1762"/>
      <c r="E385" s="1762"/>
      <c r="F385" s="1762"/>
      <c r="G385" s="1762"/>
      <c r="H385" s="1762"/>
    </row>
    <row r="386" spans="1:8" ht="15.75" customHeight="1">
      <c r="A386" s="1762"/>
      <c r="B386" s="1762"/>
      <c r="C386" s="1762"/>
      <c r="D386" s="1762"/>
      <c r="E386" s="1762"/>
      <c r="F386" s="1762"/>
      <c r="G386" s="1762"/>
      <c r="H386" s="1762"/>
    </row>
    <row r="387" spans="1:8" ht="15.75" customHeight="1">
      <c r="A387" s="1762"/>
      <c r="B387" s="1762"/>
      <c r="C387" s="1762"/>
      <c r="D387" s="1762"/>
      <c r="E387" s="1762"/>
      <c r="F387" s="1762"/>
      <c r="G387" s="1762"/>
      <c r="H387" s="1762"/>
    </row>
    <row r="388" spans="1:8" ht="15.75" customHeight="1">
      <c r="A388" s="1762"/>
      <c r="B388" s="1762"/>
      <c r="C388" s="1762"/>
      <c r="D388" s="1762"/>
      <c r="E388" s="1762"/>
      <c r="F388" s="1762"/>
      <c r="G388" s="1762"/>
      <c r="H388" s="1762"/>
    </row>
    <row r="389" spans="1:8" ht="15.75" customHeight="1">
      <c r="A389" s="1762"/>
      <c r="B389" s="1762"/>
      <c r="C389" s="1762"/>
      <c r="D389" s="1762"/>
      <c r="E389" s="1762"/>
      <c r="F389" s="1762"/>
      <c r="G389" s="1762"/>
      <c r="H389" s="1762"/>
    </row>
    <row r="390" spans="1:8" ht="15.75" customHeight="1">
      <c r="A390" s="1762"/>
      <c r="B390" s="1762"/>
      <c r="C390" s="1762"/>
      <c r="D390" s="1762"/>
      <c r="E390" s="1762"/>
      <c r="F390" s="1762"/>
      <c r="G390" s="1762"/>
      <c r="H390" s="1762"/>
    </row>
    <row r="391" spans="1:8" ht="15.75" customHeight="1">
      <c r="A391" s="1762"/>
      <c r="B391" s="1762"/>
      <c r="C391" s="1762"/>
      <c r="D391" s="1762"/>
      <c r="E391" s="1762"/>
      <c r="F391" s="1762"/>
      <c r="G391" s="1762"/>
      <c r="H391" s="1762"/>
    </row>
    <row r="392" spans="1:8" ht="15.75" customHeight="1">
      <c r="A392" s="1762"/>
      <c r="B392" s="1762"/>
      <c r="C392" s="1762"/>
      <c r="D392" s="1762"/>
      <c r="E392" s="1762"/>
      <c r="F392" s="1762"/>
      <c r="G392" s="1762"/>
      <c r="H392" s="1762"/>
    </row>
    <row r="393" spans="1:8" ht="15.75" customHeight="1">
      <c r="A393" s="1762"/>
      <c r="B393" s="1762"/>
      <c r="C393" s="1762"/>
      <c r="D393" s="1762"/>
      <c r="E393" s="1762"/>
      <c r="F393" s="1762"/>
      <c r="G393" s="1762"/>
      <c r="H393" s="1762"/>
    </row>
    <row r="394" spans="1:8" ht="15.75" customHeight="1">
      <c r="A394" s="1762"/>
      <c r="B394" s="1762"/>
      <c r="C394" s="1762"/>
      <c r="D394" s="1762"/>
      <c r="E394" s="1762"/>
      <c r="F394" s="1762"/>
      <c r="G394" s="1762"/>
      <c r="H394" s="1762"/>
    </row>
    <row r="395" spans="1:8" ht="15.75" customHeight="1">
      <c r="A395" s="1762"/>
      <c r="B395" s="1762"/>
      <c r="C395" s="1762"/>
      <c r="D395" s="1762"/>
      <c r="E395" s="1762"/>
      <c r="F395" s="1762"/>
      <c r="G395" s="1762"/>
      <c r="H395" s="1762"/>
    </row>
    <row r="396" spans="1:8" ht="15.75" customHeight="1">
      <c r="A396" s="1762"/>
      <c r="B396" s="1762"/>
      <c r="C396" s="1762"/>
      <c r="D396" s="1762"/>
      <c r="E396" s="1762"/>
      <c r="F396" s="1762"/>
      <c r="G396" s="1762"/>
      <c r="H396" s="1762"/>
    </row>
    <row r="397" spans="1:8" ht="15.75" customHeight="1">
      <c r="A397" s="1762"/>
      <c r="B397" s="1762"/>
      <c r="C397" s="1762"/>
      <c r="D397" s="1762"/>
      <c r="E397" s="1762"/>
      <c r="F397" s="1762"/>
      <c r="G397" s="1762"/>
      <c r="H397" s="1762"/>
    </row>
    <row r="398" spans="1:8" ht="15.75" customHeight="1">
      <c r="A398" s="1762"/>
      <c r="B398" s="1762"/>
      <c r="C398" s="1762"/>
      <c r="D398" s="1762"/>
      <c r="E398" s="1762"/>
      <c r="F398" s="1762"/>
      <c r="G398" s="1762"/>
      <c r="H398" s="1762"/>
    </row>
    <row r="399" spans="1:8" ht="15.75" customHeight="1">
      <c r="A399" s="1762"/>
      <c r="B399" s="1762"/>
      <c r="C399" s="1762"/>
      <c r="D399" s="1762"/>
      <c r="E399" s="1762"/>
      <c r="F399" s="1762"/>
      <c r="G399" s="1762"/>
      <c r="H399" s="1762"/>
    </row>
    <row r="400" spans="1:8" ht="15.75" customHeight="1">
      <c r="A400" s="1762"/>
      <c r="B400" s="1762"/>
      <c r="C400" s="1762"/>
      <c r="D400" s="1762"/>
      <c r="E400" s="1762"/>
      <c r="F400" s="1762"/>
      <c r="G400" s="1762"/>
      <c r="H400" s="1762"/>
    </row>
    <row r="401" spans="1:8" ht="15.75" customHeight="1">
      <c r="A401" s="1762"/>
      <c r="B401" s="1762"/>
      <c r="C401" s="1762"/>
      <c r="D401" s="1762"/>
      <c r="E401" s="1762"/>
      <c r="F401" s="1762"/>
      <c r="G401" s="1762"/>
      <c r="H401" s="1762"/>
    </row>
    <row r="402" spans="1:8" ht="15.75" customHeight="1">
      <c r="A402" s="1762"/>
      <c r="B402" s="1762"/>
      <c r="C402" s="1762"/>
      <c r="D402" s="1762"/>
      <c r="E402" s="1762"/>
      <c r="F402" s="1762"/>
      <c r="G402" s="1762"/>
      <c r="H402" s="1762"/>
    </row>
    <row r="403" spans="1:8" ht="15.75" customHeight="1">
      <c r="A403" s="1762"/>
      <c r="B403" s="1762"/>
      <c r="C403" s="1762"/>
      <c r="D403" s="1762"/>
      <c r="E403" s="1762"/>
      <c r="F403" s="1762"/>
      <c r="G403" s="1762"/>
      <c r="H403" s="1762"/>
    </row>
    <row r="404" spans="1:8" ht="15.75" customHeight="1">
      <c r="A404" s="1762"/>
      <c r="B404" s="1762"/>
      <c r="C404" s="1762"/>
      <c r="D404" s="1762"/>
      <c r="E404" s="1762"/>
      <c r="F404" s="1762"/>
      <c r="G404" s="1762"/>
      <c r="H404" s="1762"/>
    </row>
    <row r="405" spans="1:8" ht="15.75" customHeight="1">
      <c r="A405" s="1762"/>
      <c r="B405" s="1762"/>
      <c r="C405" s="1762"/>
      <c r="D405" s="1762"/>
      <c r="E405" s="1762"/>
      <c r="F405" s="1762"/>
      <c r="G405" s="1762"/>
      <c r="H405" s="1762"/>
    </row>
    <row r="406" spans="1:8" ht="15.75" customHeight="1">
      <c r="A406" s="1762"/>
      <c r="B406" s="1762"/>
      <c r="C406" s="1762"/>
      <c r="D406" s="1762"/>
      <c r="E406" s="1762"/>
      <c r="F406" s="1762"/>
      <c r="G406" s="1762"/>
      <c r="H406" s="1762"/>
    </row>
    <row r="407" spans="1:8" ht="15.75" customHeight="1">
      <c r="A407" s="1762"/>
      <c r="B407" s="1762"/>
      <c r="C407" s="1762"/>
      <c r="D407" s="1762"/>
      <c r="E407" s="1762"/>
      <c r="F407" s="1762"/>
      <c r="G407" s="1762"/>
      <c r="H407" s="1762"/>
    </row>
    <row r="408" spans="1:8" ht="15.75" customHeight="1">
      <c r="A408" s="1762"/>
      <c r="B408" s="1762"/>
      <c r="C408" s="1762"/>
      <c r="D408" s="1762"/>
      <c r="E408" s="1762"/>
      <c r="F408" s="1762"/>
      <c r="G408" s="1762"/>
      <c r="H408" s="1762"/>
    </row>
    <row r="409" spans="1:8" ht="15.75" customHeight="1">
      <c r="A409" s="1762"/>
      <c r="B409" s="1762"/>
      <c r="C409" s="1762"/>
      <c r="D409" s="1762"/>
      <c r="E409" s="1762"/>
      <c r="F409" s="1762"/>
      <c r="G409" s="1762"/>
      <c r="H409" s="1762"/>
    </row>
    <row r="410" spans="1:8" ht="15.75" customHeight="1">
      <c r="A410" s="1762"/>
      <c r="B410" s="1762"/>
      <c r="C410" s="1762"/>
      <c r="D410" s="1762"/>
      <c r="E410" s="1762"/>
      <c r="F410" s="1762"/>
      <c r="G410" s="1762"/>
      <c r="H410" s="1762"/>
    </row>
    <row r="411" spans="1:8" ht="15.75" customHeight="1">
      <c r="A411" s="1762"/>
      <c r="B411" s="1762"/>
      <c r="C411" s="1762"/>
      <c r="D411" s="1762"/>
      <c r="E411" s="1762"/>
      <c r="F411" s="1762"/>
      <c r="G411" s="1762"/>
      <c r="H411" s="1762"/>
    </row>
    <row r="412" spans="1:8" ht="15.75" customHeight="1">
      <c r="A412" s="1762"/>
      <c r="B412" s="1762"/>
      <c r="C412" s="1762"/>
      <c r="D412" s="1762"/>
      <c r="E412" s="1762"/>
      <c r="F412" s="1762"/>
      <c r="G412" s="1762"/>
      <c r="H412" s="1762"/>
    </row>
    <row r="413" spans="1:8" ht="15.75" customHeight="1">
      <c r="A413" s="1762"/>
      <c r="B413" s="1762"/>
      <c r="C413" s="1762"/>
      <c r="D413" s="1762"/>
      <c r="E413" s="1762"/>
      <c r="F413" s="1762"/>
      <c r="G413" s="1762"/>
      <c r="H413" s="1762"/>
    </row>
    <row r="414" spans="1:8" ht="15.75" customHeight="1">
      <c r="A414" s="1762"/>
      <c r="B414" s="1762"/>
      <c r="C414" s="1762"/>
      <c r="D414" s="1762"/>
      <c r="E414" s="1762"/>
      <c r="F414" s="1762"/>
      <c r="G414" s="1762"/>
      <c r="H414" s="1762"/>
    </row>
    <row r="415" spans="1:8" ht="15.75" customHeight="1">
      <c r="A415" s="1762"/>
      <c r="B415" s="1762"/>
      <c r="C415" s="1762"/>
      <c r="D415" s="1762"/>
      <c r="E415" s="1762"/>
      <c r="F415" s="1762"/>
      <c r="G415" s="1762"/>
      <c r="H415" s="1762"/>
    </row>
    <row r="416" spans="1:8" ht="15.75" customHeight="1">
      <c r="A416" s="1762"/>
      <c r="B416" s="1762"/>
      <c r="C416" s="1762"/>
      <c r="D416" s="1762"/>
      <c r="E416" s="1762"/>
      <c r="F416" s="1762"/>
      <c r="G416" s="1762"/>
      <c r="H416" s="1762"/>
    </row>
    <row r="417" spans="1:8" ht="15.75" customHeight="1">
      <c r="A417" s="1762"/>
      <c r="B417" s="1762"/>
      <c r="C417" s="1762"/>
      <c r="D417" s="1762"/>
      <c r="E417" s="1762"/>
      <c r="F417" s="1762"/>
      <c r="G417" s="1762"/>
      <c r="H417" s="1762"/>
    </row>
    <row r="418" spans="1:8" ht="15.75" customHeight="1">
      <c r="A418" s="1762"/>
      <c r="B418" s="1762"/>
      <c r="C418" s="1762"/>
      <c r="D418" s="1762"/>
      <c r="E418" s="1762"/>
      <c r="F418" s="1762"/>
      <c r="G418" s="1762"/>
      <c r="H418" s="1762"/>
    </row>
    <row r="419" spans="1:8" ht="15.75" customHeight="1">
      <c r="A419" s="1762"/>
      <c r="B419" s="1762"/>
      <c r="C419" s="1762"/>
      <c r="D419" s="1762"/>
      <c r="E419" s="1762"/>
      <c r="F419" s="1762"/>
      <c r="G419" s="1762"/>
      <c r="H419" s="1762"/>
    </row>
    <row r="420" spans="1:8" ht="15.75" customHeight="1">
      <c r="A420" s="1762"/>
      <c r="B420" s="1762"/>
      <c r="C420" s="1762"/>
      <c r="D420" s="1762"/>
      <c r="E420" s="1762"/>
      <c r="F420" s="1762"/>
      <c r="G420" s="1762"/>
      <c r="H420" s="1762"/>
    </row>
    <row r="421" spans="1:8" ht="15.75" customHeight="1">
      <c r="A421" s="1762"/>
      <c r="B421" s="1762"/>
      <c r="C421" s="1762"/>
      <c r="D421" s="1762"/>
      <c r="E421" s="1762"/>
      <c r="F421" s="1762"/>
      <c r="G421" s="1762"/>
      <c r="H421" s="1762"/>
    </row>
    <row r="422" spans="1:8" ht="15.75" customHeight="1">
      <c r="A422" s="1762"/>
      <c r="B422" s="1762"/>
      <c r="C422" s="1762"/>
      <c r="D422" s="1762"/>
      <c r="E422" s="1762"/>
      <c r="F422" s="1762"/>
      <c r="G422" s="1762"/>
      <c r="H422" s="1762"/>
    </row>
    <row r="423" spans="1:8" ht="15.75" customHeight="1">
      <c r="A423" s="1762"/>
      <c r="B423" s="1762"/>
      <c r="C423" s="1762"/>
      <c r="D423" s="1762"/>
      <c r="E423" s="1762"/>
      <c r="F423" s="1762"/>
      <c r="G423" s="1762"/>
      <c r="H423" s="1762"/>
    </row>
    <row r="424" spans="1:8" ht="15.75" customHeight="1">
      <c r="A424" s="1762"/>
      <c r="B424" s="1762"/>
      <c r="C424" s="1762"/>
      <c r="D424" s="1762"/>
      <c r="E424" s="1762"/>
      <c r="F424" s="1762"/>
      <c r="G424" s="1762"/>
      <c r="H424" s="1762"/>
    </row>
    <row r="425" spans="1:8" ht="15.75" customHeight="1">
      <c r="A425" s="1762"/>
      <c r="B425" s="1762"/>
      <c r="C425" s="1762"/>
      <c r="D425" s="1762"/>
      <c r="E425" s="1762"/>
      <c r="F425" s="1762"/>
      <c r="G425" s="1762"/>
      <c r="H425" s="1762"/>
    </row>
    <row r="426" spans="1:8" ht="15.75" customHeight="1">
      <c r="A426" s="1762"/>
      <c r="B426" s="1762"/>
      <c r="C426" s="1762"/>
      <c r="D426" s="1762"/>
      <c r="E426" s="1762"/>
      <c r="F426" s="1762"/>
      <c r="G426" s="1762"/>
      <c r="H426" s="1762"/>
    </row>
    <row r="427" spans="1:8" ht="15.75" customHeight="1">
      <c r="A427" s="1762"/>
      <c r="B427" s="1762"/>
      <c r="C427" s="1762"/>
      <c r="D427" s="1762"/>
      <c r="E427" s="1762"/>
      <c r="F427" s="1762"/>
      <c r="G427" s="1762"/>
      <c r="H427" s="1762"/>
    </row>
    <row r="428" spans="1:8" ht="15.75" customHeight="1">
      <c r="A428" s="1762"/>
      <c r="B428" s="1762"/>
      <c r="C428" s="1762"/>
      <c r="D428" s="1762"/>
      <c r="E428" s="1762"/>
      <c r="F428" s="1762"/>
      <c r="G428" s="1762"/>
      <c r="H428" s="1762"/>
    </row>
    <row r="429" spans="1:8" ht="15.75" customHeight="1">
      <c r="A429" s="1762"/>
      <c r="B429" s="1762"/>
      <c r="C429" s="1762"/>
      <c r="D429" s="1762"/>
      <c r="E429" s="1762"/>
      <c r="F429" s="1762"/>
      <c r="G429" s="1762"/>
      <c r="H429" s="1762"/>
    </row>
    <row r="430" spans="1:8" ht="15.75" customHeight="1">
      <c r="A430" s="1762"/>
      <c r="B430" s="1762"/>
      <c r="C430" s="1762"/>
      <c r="D430" s="1762"/>
      <c r="E430" s="1762"/>
      <c r="F430" s="1762"/>
      <c r="G430" s="1762"/>
      <c r="H430" s="1762"/>
    </row>
    <row r="431" spans="1:8" ht="15.75" customHeight="1">
      <c r="A431" s="1762"/>
      <c r="B431" s="1762"/>
      <c r="C431" s="1762"/>
      <c r="D431" s="1762"/>
      <c r="E431" s="1762"/>
      <c r="F431" s="1762"/>
      <c r="G431" s="1762"/>
      <c r="H431" s="1762"/>
    </row>
    <row r="432" spans="1:8" ht="15.75" customHeight="1">
      <c r="A432" s="1762"/>
      <c r="B432" s="1762"/>
      <c r="C432" s="1762"/>
      <c r="D432" s="1762"/>
      <c r="E432" s="1762"/>
      <c r="F432" s="1762"/>
      <c r="G432" s="1762"/>
      <c r="H432" s="1762"/>
    </row>
    <row r="433" spans="1:8" ht="15.75" customHeight="1">
      <c r="A433" s="1762"/>
      <c r="B433" s="1762"/>
      <c r="C433" s="1762"/>
      <c r="D433" s="1762"/>
      <c r="E433" s="1762"/>
      <c r="F433" s="1762"/>
      <c r="G433" s="1762"/>
      <c r="H433" s="1762"/>
    </row>
    <row r="434" spans="1:8" ht="15.75" customHeight="1">
      <c r="A434" s="1762"/>
      <c r="B434" s="1762"/>
      <c r="C434" s="1762"/>
      <c r="D434" s="1762"/>
      <c r="E434" s="1762"/>
      <c r="F434" s="1762"/>
      <c r="G434" s="1762"/>
      <c r="H434" s="1762"/>
    </row>
    <row r="435" spans="1:8" ht="15.75" customHeight="1">
      <c r="A435" s="1762"/>
      <c r="B435" s="1762"/>
      <c r="C435" s="1762"/>
      <c r="D435" s="1762"/>
      <c r="E435" s="1762"/>
      <c r="F435" s="1762"/>
      <c r="G435" s="1762"/>
      <c r="H435" s="1762"/>
    </row>
    <row r="436" spans="1:8" ht="15.75" customHeight="1">
      <c r="A436" s="1762"/>
      <c r="B436" s="1762"/>
      <c r="C436" s="1762"/>
      <c r="D436" s="1762"/>
      <c r="E436" s="1762"/>
      <c r="F436" s="1762"/>
      <c r="G436" s="1762"/>
      <c r="H436" s="1762"/>
    </row>
    <row r="437" spans="1:8" ht="15.75" customHeight="1">
      <c r="A437" s="1762"/>
      <c r="B437" s="1762"/>
      <c r="C437" s="1762"/>
      <c r="D437" s="1762"/>
      <c r="E437" s="1762"/>
      <c r="F437" s="1762"/>
      <c r="G437" s="1762"/>
      <c r="H437" s="1762"/>
    </row>
    <row r="438" spans="1:8" ht="15.75" customHeight="1">
      <c r="A438" s="1762"/>
      <c r="B438" s="1762"/>
      <c r="C438" s="1762"/>
      <c r="D438" s="1762"/>
      <c r="E438" s="1762"/>
      <c r="F438" s="1762"/>
      <c r="G438" s="1762"/>
      <c r="H438" s="1762"/>
    </row>
    <row r="439" spans="1:8" ht="15.75" customHeight="1">
      <c r="A439" s="1762"/>
      <c r="B439" s="1762"/>
      <c r="C439" s="1762"/>
      <c r="D439" s="1762"/>
      <c r="E439" s="1762"/>
      <c r="F439" s="1762"/>
      <c r="G439" s="1762"/>
      <c r="H439" s="1762"/>
    </row>
    <row r="440" spans="1:8" ht="15.75" customHeight="1">
      <c r="A440" s="1762"/>
      <c r="B440" s="1762"/>
      <c r="C440" s="1762"/>
      <c r="D440" s="1762"/>
      <c r="E440" s="1762"/>
      <c r="F440" s="1762"/>
      <c r="G440" s="1762"/>
      <c r="H440" s="1762"/>
    </row>
    <row r="441" spans="1:8" ht="15.75" customHeight="1">
      <c r="A441" s="1762"/>
      <c r="B441" s="1762"/>
      <c r="C441" s="1762"/>
      <c r="D441" s="1762"/>
      <c r="E441" s="1762"/>
      <c r="F441" s="1762"/>
      <c r="G441" s="1762"/>
      <c r="H441" s="1762"/>
    </row>
    <row r="442" spans="1:8" ht="15.75" customHeight="1">
      <c r="A442" s="1762"/>
      <c r="B442" s="1762"/>
      <c r="C442" s="1762"/>
      <c r="D442" s="1762"/>
      <c r="E442" s="1762"/>
      <c r="F442" s="1762"/>
      <c r="G442" s="1762"/>
      <c r="H442" s="1762"/>
    </row>
    <row r="443" spans="1:8" ht="15.75" customHeight="1">
      <c r="A443" s="1762"/>
      <c r="B443" s="1762"/>
      <c r="C443" s="1762"/>
      <c r="D443" s="1762"/>
      <c r="E443" s="1762"/>
      <c r="F443" s="1762"/>
      <c r="G443" s="1762"/>
      <c r="H443" s="1762"/>
    </row>
    <row r="444" spans="1:8" ht="15.75" customHeight="1">
      <c r="A444" s="1762"/>
      <c r="B444" s="1762"/>
      <c r="C444" s="1762"/>
      <c r="D444" s="1762"/>
      <c r="E444" s="1762"/>
      <c r="F444" s="1762"/>
      <c r="G444" s="1762"/>
      <c r="H444" s="1762"/>
    </row>
    <row r="445" spans="1:8" ht="15.75" customHeight="1">
      <c r="A445" s="1762"/>
      <c r="B445" s="1762"/>
      <c r="C445" s="1762"/>
      <c r="D445" s="1762"/>
      <c r="E445" s="1762"/>
      <c r="F445" s="1762"/>
      <c r="G445" s="1762"/>
      <c r="H445" s="1762"/>
    </row>
    <row r="446" spans="1:8" ht="15.75" customHeight="1">
      <c r="A446" s="1762"/>
      <c r="B446" s="1762"/>
      <c r="C446" s="1762"/>
      <c r="D446" s="1762"/>
      <c r="E446" s="1762"/>
      <c r="F446" s="1762"/>
      <c r="G446" s="1762"/>
      <c r="H446" s="1762"/>
    </row>
    <row r="447" spans="1:8" ht="15.75" customHeight="1">
      <c r="A447" s="1762"/>
      <c r="B447" s="1762"/>
      <c r="C447" s="1762"/>
      <c r="D447" s="1762"/>
      <c r="E447" s="1762"/>
      <c r="F447" s="1762"/>
      <c r="G447" s="1762"/>
      <c r="H447" s="1762"/>
    </row>
    <row r="448" spans="1:8" ht="15.75" customHeight="1">
      <c r="A448" s="1762"/>
      <c r="B448" s="1762"/>
      <c r="C448" s="1762"/>
      <c r="D448" s="1762"/>
      <c r="E448" s="1762"/>
      <c r="F448" s="1762"/>
      <c r="G448" s="1762"/>
      <c r="H448" s="1762"/>
    </row>
    <row r="449" spans="1:8" ht="15.75" customHeight="1">
      <c r="A449" s="1762"/>
      <c r="B449" s="1762"/>
      <c r="C449" s="1762"/>
      <c r="D449" s="1762"/>
      <c r="E449" s="1762"/>
      <c r="F449" s="1762"/>
      <c r="G449" s="1762"/>
      <c r="H449" s="1762"/>
    </row>
    <row r="450" spans="1:8" ht="15.75" customHeight="1">
      <c r="A450" s="1762"/>
      <c r="B450" s="1762"/>
      <c r="C450" s="1762"/>
      <c r="D450" s="1762"/>
      <c r="E450" s="1762"/>
      <c r="F450" s="1762"/>
      <c r="G450" s="1762"/>
      <c r="H450" s="1762"/>
    </row>
    <row r="451" spans="1:8" ht="15.75" customHeight="1">
      <c r="A451" s="1762"/>
      <c r="B451" s="1762"/>
      <c r="C451" s="1762"/>
      <c r="D451" s="1762"/>
      <c r="E451" s="1762"/>
      <c r="F451" s="1762"/>
      <c r="G451" s="1762"/>
      <c r="H451" s="1762"/>
    </row>
    <row r="452" spans="1:8" ht="15.75" customHeight="1">
      <c r="A452" s="1762"/>
      <c r="B452" s="1762"/>
      <c r="C452" s="1762"/>
      <c r="D452" s="1762"/>
      <c r="E452" s="1762"/>
      <c r="F452" s="1762"/>
      <c r="G452" s="1762"/>
      <c r="H452" s="1762"/>
    </row>
    <row r="453" spans="1:8" ht="15.75" customHeight="1">
      <c r="A453" s="1762"/>
      <c r="B453" s="1762"/>
      <c r="C453" s="1762"/>
      <c r="D453" s="1762"/>
      <c r="E453" s="1762"/>
      <c r="F453" s="1762"/>
      <c r="G453" s="1762"/>
      <c r="H453" s="1762"/>
    </row>
    <row r="454" spans="1:8" ht="15.75" customHeight="1">
      <c r="A454" s="1762"/>
      <c r="B454" s="1762"/>
      <c r="C454" s="1762"/>
      <c r="D454" s="1762"/>
      <c r="E454" s="1762"/>
      <c r="F454" s="1762"/>
      <c r="G454" s="1762"/>
      <c r="H454" s="1762"/>
    </row>
    <row r="455" spans="1:8" ht="15.75" customHeight="1">
      <c r="A455" s="1762"/>
      <c r="B455" s="1762"/>
      <c r="C455" s="1762"/>
      <c r="D455" s="1762"/>
      <c r="E455" s="1762"/>
      <c r="F455" s="1762"/>
      <c r="G455" s="1762"/>
      <c r="H455" s="1762"/>
    </row>
    <row r="456" spans="1:8" ht="15.75" customHeight="1">
      <c r="A456" s="1762"/>
      <c r="B456" s="1762"/>
      <c r="C456" s="1762"/>
      <c r="D456" s="1762"/>
      <c r="E456" s="1762"/>
      <c r="F456" s="1762"/>
      <c r="G456" s="1762"/>
      <c r="H456" s="1762"/>
    </row>
    <row r="457" spans="1:8" ht="15.75" customHeight="1">
      <c r="A457" s="1762"/>
      <c r="B457" s="1762"/>
      <c r="C457" s="1762"/>
      <c r="D457" s="1762"/>
      <c r="E457" s="1762"/>
      <c r="F457" s="1762"/>
      <c r="G457" s="1762"/>
      <c r="H457" s="1762"/>
    </row>
    <row r="458" spans="1:8" ht="15.75" customHeight="1">
      <c r="A458" s="1762"/>
      <c r="B458" s="1762"/>
      <c r="C458" s="1762"/>
      <c r="D458" s="1762"/>
      <c r="E458" s="1762"/>
      <c r="F458" s="1762"/>
      <c r="G458" s="1762"/>
      <c r="H458" s="1762"/>
    </row>
    <row r="459" spans="1:8" ht="15.75" customHeight="1">
      <c r="A459" s="1762"/>
      <c r="B459" s="1762"/>
      <c r="C459" s="1762"/>
      <c r="D459" s="1762"/>
      <c r="E459" s="1762"/>
      <c r="F459" s="1762"/>
      <c r="G459" s="1762"/>
      <c r="H459" s="1762"/>
    </row>
    <row r="460" spans="1:8" ht="15.75" customHeight="1">
      <c r="A460" s="1762"/>
      <c r="B460" s="1762"/>
      <c r="C460" s="1762"/>
      <c r="D460" s="1762"/>
      <c r="E460" s="1762"/>
      <c r="F460" s="1762"/>
      <c r="G460" s="1762"/>
      <c r="H460" s="1762"/>
    </row>
    <row r="461" spans="1:8" ht="15.75" customHeight="1">
      <c r="A461" s="1762"/>
      <c r="B461" s="1762"/>
      <c r="C461" s="1762"/>
      <c r="D461" s="1762"/>
      <c r="E461" s="1762"/>
      <c r="F461" s="1762"/>
      <c r="G461" s="1762"/>
      <c r="H461" s="1762"/>
    </row>
    <row r="462" spans="1:8" ht="15.75" customHeight="1">
      <c r="A462" s="1762"/>
      <c r="B462" s="1762"/>
      <c r="C462" s="1762"/>
      <c r="D462" s="1762"/>
      <c r="E462" s="1762"/>
      <c r="F462" s="1762"/>
      <c r="G462" s="1762"/>
      <c r="H462" s="1762"/>
    </row>
    <row r="463" spans="1:8" ht="15.75" customHeight="1">
      <c r="A463" s="1762"/>
      <c r="B463" s="1762"/>
      <c r="C463" s="1762"/>
      <c r="D463" s="1762"/>
      <c r="E463" s="1762"/>
      <c r="F463" s="1762"/>
      <c r="G463" s="1762"/>
      <c r="H463" s="1762"/>
    </row>
    <row r="464" spans="1:8" ht="15.75" customHeight="1">
      <c r="A464" s="1762"/>
      <c r="B464" s="1762"/>
      <c r="C464" s="1762"/>
      <c r="D464" s="1762"/>
      <c r="E464" s="1762"/>
      <c r="F464" s="1762"/>
      <c r="G464" s="1762"/>
      <c r="H464" s="1762"/>
    </row>
    <row r="465" spans="1:8" ht="15.75" customHeight="1">
      <c r="A465" s="1762"/>
      <c r="B465" s="1762"/>
      <c r="C465" s="1762"/>
      <c r="D465" s="1762"/>
      <c r="E465" s="1762"/>
      <c r="F465" s="1762"/>
      <c r="G465" s="1762"/>
      <c r="H465" s="1762"/>
    </row>
    <row r="466" spans="1:8" ht="15.75" customHeight="1">
      <c r="A466" s="1762"/>
      <c r="B466" s="1762"/>
      <c r="C466" s="1762"/>
      <c r="D466" s="1762"/>
      <c r="E466" s="1762"/>
      <c r="F466" s="1762"/>
      <c r="G466" s="1762"/>
      <c r="H466" s="1762"/>
    </row>
    <row r="467" spans="1:8" ht="15.75" customHeight="1">
      <c r="A467" s="1762"/>
      <c r="B467" s="1762"/>
      <c r="C467" s="1762"/>
      <c r="D467" s="1762"/>
      <c r="E467" s="1762"/>
      <c r="F467" s="1762"/>
      <c r="G467" s="1762"/>
      <c r="H467" s="1762"/>
    </row>
    <row r="468" spans="1:8" ht="15.75" customHeight="1">
      <c r="A468" s="1762"/>
      <c r="B468" s="1762"/>
      <c r="C468" s="1762"/>
      <c r="D468" s="1762"/>
      <c r="E468" s="1762"/>
      <c r="F468" s="1762"/>
      <c r="G468" s="1762"/>
      <c r="H468" s="1762"/>
    </row>
    <row r="469" spans="1:8" ht="15.75" customHeight="1">
      <c r="A469" s="1762"/>
      <c r="B469" s="1762"/>
      <c r="C469" s="1762"/>
      <c r="D469" s="1762"/>
      <c r="E469" s="1762"/>
      <c r="F469" s="1762"/>
      <c r="G469" s="1762"/>
      <c r="H469" s="1762"/>
    </row>
    <row r="470" spans="1:8" ht="15.75" customHeight="1">
      <c r="A470" s="1762"/>
      <c r="B470" s="1762"/>
      <c r="C470" s="1762"/>
      <c r="D470" s="1762"/>
      <c r="E470" s="1762"/>
      <c r="F470" s="1762"/>
      <c r="G470" s="1762"/>
      <c r="H470" s="1762"/>
    </row>
    <row r="471" spans="1:8" ht="15.75" customHeight="1">
      <c r="A471" s="1762"/>
      <c r="B471" s="1762"/>
      <c r="C471" s="1762"/>
      <c r="D471" s="1762"/>
      <c r="E471" s="1762"/>
      <c r="F471" s="1762"/>
      <c r="G471" s="1762"/>
      <c r="H471" s="1762"/>
    </row>
    <row r="472" spans="1:8" ht="15.75" customHeight="1">
      <c r="A472" s="1762"/>
      <c r="B472" s="1762"/>
      <c r="C472" s="1762"/>
      <c r="D472" s="1762"/>
      <c r="E472" s="1762"/>
      <c r="F472" s="1762"/>
      <c r="G472" s="1762"/>
      <c r="H472" s="1762"/>
    </row>
    <row r="473" spans="1:8" ht="15.75" customHeight="1">
      <c r="A473" s="1762"/>
      <c r="B473" s="1762"/>
      <c r="C473" s="1762"/>
      <c r="D473" s="1762"/>
      <c r="E473" s="1762"/>
      <c r="F473" s="1762"/>
      <c r="G473" s="1762"/>
      <c r="H473" s="1762"/>
    </row>
    <row r="474" spans="1:8" ht="15.75" customHeight="1">
      <c r="A474" s="1762"/>
      <c r="B474" s="1762"/>
      <c r="C474" s="1762"/>
      <c r="D474" s="1762"/>
      <c r="E474" s="1762"/>
      <c r="F474" s="1762"/>
      <c r="G474" s="1762"/>
      <c r="H474" s="1762"/>
    </row>
    <row r="475" spans="1:8" ht="15.75" customHeight="1">
      <c r="A475" s="1762"/>
      <c r="B475" s="1762"/>
      <c r="C475" s="1762"/>
      <c r="D475" s="1762"/>
      <c r="E475" s="1762"/>
      <c r="F475" s="1762"/>
      <c r="G475" s="1762"/>
      <c r="H475" s="1762"/>
    </row>
    <row r="476" spans="1:8" ht="15.75" customHeight="1">
      <c r="A476" s="1762"/>
      <c r="B476" s="1762"/>
      <c r="C476" s="1762"/>
      <c r="D476" s="1762"/>
      <c r="E476" s="1762"/>
      <c r="F476" s="1762"/>
      <c r="G476" s="1762"/>
      <c r="H476" s="1762"/>
    </row>
    <row r="477" spans="1:8" ht="15.75" customHeight="1">
      <c r="A477" s="1762"/>
      <c r="B477" s="1762"/>
      <c r="C477" s="1762"/>
      <c r="D477" s="1762"/>
      <c r="E477" s="1762"/>
      <c r="F477" s="1762"/>
      <c r="G477" s="1762"/>
      <c r="H477" s="1762"/>
    </row>
    <row r="478" spans="1:8" ht="15.75" customHeight="1">
      <c r="A478" s="1762"/>
      <c r="B478" s="1762"/>
      <c r="C478" s="1762"/>
      <c r="D478" s="1762"/>
      <c r="E478" s="1762"/>
      <c r="F478" s="1762"/>
      <c r="G478" s="1762"/>
      <c r="H478" s="1762"/>
    </row>
    <row r="479" spans="1:8" ht="15.75" customHeight="1">
      <c r="A479" s="1762"/>
      <c r="B479" s="1762"/>
      <c r="C479" s="1762"/>
      <c r="D479" s="1762"/>
      <c r="E479" s="1762"/>
      <c r="F479" s="1762"/>
      <c r="G479" s="1762"/>
      <c r="H479" s="1762"/>
    </row>
    <row r="480" spans="1:8" ht="15.75" customHeight="1">
      <c r="A480" s="1762"/>
      <c r="B480" s="1762"/>
      <c r="C480" s="1762"/>
      <c r="D480" s="1762"/>
      <c r="E480" s="1762"/>
      <c r="F480" s="1762"/>
      <c r="G480" s="1762"/>
      <c r="H480" s="1762"/>
    </row>
    <row r="481" spans="1:8" ht="15.75" customHeight="1">
      <c r="A481" s="1762"/>
      <c r="B481" s="1762"/>
      <c r="C481" s="1762"/>
      <c r="D481" s="1762"/>
      <c r="E481" s="1762"/>
      <c r="F481" s="1762"/>
      <c r="G481" s="1762"/>
      <c r="H481" s="1762"/>
    </row>
    <row r="482" spans="1:8" ht="15.75" customHeight="1">
      <c r="A482" s="1762"/>
      <c r="B482" s="1762"/>
      <c r="C482" s="1762"/>
      <c r="D482" s="1762"/>
      <c r="E482" s="1762"/>
      <c r="F482" s="1762"/>
      <c r="G482" s="1762"/>
      <c r="H482" s="1762"/>
    </row>
    <row r="483" spans="1:8" ht="15.75" customHeight="1">
      <c r="A483" s="1762"/>
      <c r="B483" s="1762"/>
      <c r="C483" s="1762"/>
      <c r="D483" s="1762"/>
      <c r="E483" s="1762"/>
      <c r="F483" s="1762"/>
      <c r="G483" s="1762"/>
      <c r="H483" s="1762"/>
    </row>
    <row r="484" spans="1:8" ht="15.75" customHeight="1">
      <c r="A484" s="1762"/>
      <c r="B484" s="1762"/>
      <c r="C484" s="1762"/>
      <c r="D484" s="1762"/>
      <c r="E484" s="1762"/>
      <c r="F484" s="1762"/>
      <c r="G484" s="1762"/>
      <c r="H484" s="1762"/>
    </row>
    <row r="485" spans="1:8" ht="15.75" customHeight="1">
      <c r="A485" s="1762"/>
      <c r="B485" s="1762"/>
      <c r="C485" s="1762"/>
      <c r="D485" s="1762"/>
      <c r="E485" s="1762"/>
      <c r="F485" s="1762"/>
      <c r="G485" s="1762"/>
      <c r="H485" s="1762"/>
    </row>
    <row r="486" spans="1:8" ht="15.75" customHeight="1">
      <c r="A486" s="1762"/>
      <c r="B486" s="1762"/>
      <c r="C486" s="1762"/>
      <c r="D486" s="1762"/>
      <c r="E486" s="1762"/>
      <c r="F486" s="1762"/>
      <c r="G486" s="1762"/>
      <c r="H486" s="1762"/>
    </row>
    <row r="487" spans="1:8" ht="15.75" customHeight="1">
      <c r="A487" s="1762"/>
      <c r="B487" s="1762"/>
      <c r="C487" s="1762"/>
      <c r="D487" s="1762"/>
      <c r="E487" s="1762"/>
      <c r="F487" s="1762"/>
      <c r="G487" s="1762"/>
      <c r="H487" s="1762"/>
    </row>
    <row r="488" spans="1:8" ht="15.75" customHeight="1">
      <c r="A488" s="1762"/>
      <c r="B488" s="1762"/>
      <c r="C488" s="1762"/>
      <c r="D488" s="1762"/>
      <c r="E488" s="1762"/>
      <c r="F488" s="1762"/>
      <c r="G488" s="1762"/>
      <c r="H488" s="1762"/>
    </row>
    <row r="489" spans="1:8" ht="15.75" customHeight="1">
      <c r="A489" s="1762"/>
      <c r="B489" s="1762"/>
      <c r="C489" s="1762"/>
      <c r="D489" s="1762"/>
      <c r="E489" s="1762"/>
      <c r="F489" s="1762"/>
      <c r="G489" s="1762"/>
      <c r="H489" s="1762"/>
    </row>
    <row r="490" spans="1:8" ht="15.75" customHeight="1">
      <c r="A490" s="1762"/>
      <c r="B490" s="1762"/>
      <c r="C490" s="1762"/>
      <c r="D490" s="1762"/>
      <c r="E490" s="1762"/>
      <c r="F490" s="1762"/>
      <c r="G490" s="1762"/>
      <c r="H490" s="1762"/>
    </row>
    <row r="491" spans="1:8" ht="15.75" customHeight="1">
      <c r="A491" s="1762"/>
      <c r="B491" s="1762"/>
      <c r="C491" s="1762"/>
      <c r="D491" s="1762"/>
      <c r="E491" s="1762"/>
      <c r="F491" s="1762"/>
      <c r="G491" s="1762"/>
      <c r="H491" s="1762"/>
    </row>
    <row r="492" spans="1:8" ht="15.75" customHeight="1">
      <c r="A492" s="1762"/>
      <c r="B492" s="1762"/>
      <c r="C492" s="1762"/>
      <c r="D492" s="1762"/>
      <c r="E492" s="1762"/>
      <c r="F492" s="1762"/>
      <c r="G492" s="1762"/>
      <c r="H492" s="1762"/>
    </row>
    <row r="493" spans="1:8" ht="15.75" customHeight="1">
      <c r="A493" s="1762"/>
      <c r="B493" s="1762"/>
      <c r="C493" s="1762"/>
      <c r="D493" s="1762"/>
      <c r="E493" s="1762"/>
      <c r="F493" s="1762"/>
      <c r="G493" s="1762"/>
      <c r="H493" s="1762"/>
    </row>
    <row r="494" spans="1:8" ht="15.75" customHeight="1">
      <c r="A494" s="1762"/>
      <c r="B494" s="1762"/>
      <c r="C494" s="1762"/>
      <c r="D494" s="1762"/>
      <c r="E494" s="1762"/>
      <c r="F494" s="1762"/>
      <c r="G494" s="1762"/>
      <c r="H494" s="1762"/>
    </row>
    <row r="495" spans="1:8" ht="15.75" customHeight="1">
      <c r="A495" s="1762"/>
      <c r="B495" s="1762"/>
      <c r="C495" s="1762"/>
      <c r="D495" s="1762"/>
      <c r="E495" s="1762"/>
      <c r="F495" s="1762"/>
      <c r="G495" s="1762"/>
      <c r="H495" s="1762"/>
    </row>
    <row r="496" spans="1:8" ht="15.75" customHeight="1">
      <c r="A496" s="1762"/>
      <c r="B496" s="1762"/>
      <c r="C496" s="1762"/>
      <c r="D496" s="1762"/>
      <c r="E496" s="1762"/>
      <c r="F496" s="1762"/>
      <c r="G496" s="1762"/>
      <c r="H496" s="1762"/>
    </row>
    <row r="497" spans="1:8" ht="15.75" customHeight="1">
      <c r="A497" s="1762"/>
      <c r="B497" s="1762"/>
      <c r="C497" s="1762"/>
      <c r="D497" s="1762"/>
      <c r="E497" s="1762"/>
      <c r="F497" s="1762"/>
      <c r="G497" s="1762"/>
      <c r="H497" s="1762"/>
    </row>
    <row r="498" spans="1:8" ht="15.75" customHeight="1">
      <c r="A498" s="1762"/>
      <c r="B498" s="1762"/>
      <c r="C498" s="1762"/>
      <c r="D498" s="1762"/>
      <c r="E498" s="1762"/>
      <c r="F498" s="1762"/>
      <c r="G498" s="1762"/>
      <c r="H498" s="1762"/>
    </row>
    <row r="499" spans="1:8" ht="15.75" customHeight="1">
      <c r="A499" s="1762"/>
      <c r="B499" s="1762"/>
      <c r="C499" s="1762"/>
      <c r="D499" s="1762"/>
      <c r="E499" s="1762"/>
      <c r="F499" s="1762"/>
      <c r="G499" s="1762"/>
      <c r="H499" s="1762"/>
    </row>
    <row r="500" spans="1:8" ht="15.75" customHeight="1">
      <c r="A500" s="1762"/>
      <c r="B500" s="1762"/>
      <c r="C500" s="1762"/>
      <c r="D500" s="1762"/>
      <c r="E500" s="1762"/>
      <c r="F500" s="1762"/>
      <c r="G500" s="1762"/>
      <c r="H500" s="1762"/>
    </row>
    <row r="501" spans="1:8" ht="15.75" customHeight="1">
      <c r="A501" s="1762"/>
      <c r="B501" s="1762"/>
      <c r="C501" s="1762"/>
      <c r="D501" s="1762"/>
      <c r="E501" s="1762"/>
      <c r="F501" s="1762"/>
      <c r="G501" s="1762"/>
      <c r="H501" s="1762"/>
    </row>
    <row r="502" spans="1:8" ht="15.75" customHeight="1">
      <c r="A502" s="1762"/>
      <c r="B502" s="1762"/>
      <c r="C502" s="1762"/>
      <c r="D502" s="1762"/>
      <c r="E502" s="1762"/>
      <c r="F502" s="1762"/>
      <c r="G502" s="1762"/>
      <c r="H502" s="1762"/>
    </row>
    <row r="503" spans="1:8" ht="15.75" customHeight="1">
      <c r="A503" s="1762"/>
      <c r="B503" s="1762"/>
      <c r="C503" s="1762"/>
      <c r="D503" s="1762"/>
      <c r="E503" s="1762"/>
      <c r="F503" s="1762"/>
      <c r="G503" s="1762"/>
      <c r="H503" s="1762"/>
    </row>
    <row r="504" spans="1:8" ht="15.75" customHeight="1">
      <c r="A504" s="1762"/>
      <c r="B504" s="1762"/>
      <c r="C504" s="1762"/>
      <c r="D504" s="1762"/>
      <c r="E504" s="1762"/>
      <c r="F504" s="1762"/>
      <c r="G504" s="1762"/>
      <c r="H504" s="1762"/>
    </row>
    <row r="505" spans="1:8" ht="15.75" customHeight="1">
      <c r="A505" s="1762"/>
      <c r="B505" s="1762"/>
      <c r="C505" s="1762"/>
      <c r="D505" s="1762"/>
      <c r="E505" s="1762"/>
      <c r="F505" s="1762"/>
      <c r="G505" s="1762"/>
      <c r="H505" s="1762"/>
    </row>
    <row r="506" spans="1:8" ht="15.75" customHeight="1">
      <c r="A506" s="1762"/>
      <c r="B506" s="1762"/>
      <c r="C506" s="1762"/>
      <c r="D506" s="1762"/>
      <c r="E506" s="1762"/>
      <c r="F506" s="1762"/>
      <c r="G506" s="1762"/>
      <c r="H506" s="1762"/>
    </row>
    <row r="507" spans="1:8" ht="15.75" customHeight="1">
      <c r="A507" s="1762"/>
      <c r="B507" s="1762"/>
      <c r="C507" s="1762"/>
      <c r="D507" s="1762"/>
      <c r="E507" s="1762"/>
      <c r="F507" s="1762"/>
      <c r="G507" s="1762"/>
      <c r="H507" s="1762"/>
    </row>
    <row r="508" spans="1:8" ht="15.75" customHeight="1">
      <c r="A508" s="1762"/>
      <c r="B508" s="1762"/>
      <c r="C508" s="1762"/>
      <c r="D508" s="1762"/>
      <c r="E508" s="1762"/>
      <c r="F508" s="1762"/>
      <c r="G508" s="1762"/>
      <c r="H508" s="1762"/>
    </row>
    <row r="509" spans="1:8" ht="15.75" customHeight="1">
      <c r="A509" s="1762"/>
      <c r="B509" s="1762"/>
      <c r="C509" s="1762"/>
      <c r="D509" s="1762"/>
      <c r="E509" s="1762"/>
      <c r="F509" s="1762"/>
      <c r="G509" s="1762"/>
      <c r="H509" s="1762"/>
    </row>
    <row r="510" spans="1:8" ht="15.75" customHeight="1">
      <c r="A510" s="1762"/>
      <c r="B510" s="1762"/>
      <c r="C510" s="1762"/>
      <c r="D510" s="1762"/>
      <c r="E510" s="1762"/>
      <c r="F510" s="1762"/>
      <c r="G510" s="1762"/>
      <c r="H510" s="1762"/>
    </row>
    <row r="511" spans="1:8" ht="15.75" customHeight="1">
      <c r="A511" s="1762"/>
      <c r="B511" s="1762"/>
      <c r="C511" s="1762"/>
      <c r="D511" s="1762"/>
      <c r="E511" s="1762"/>
      <c r="F511" s="1762"/>
      <c r="G511" s="1762"/>
      <c r="H511" s="1762"/>
    </row>
    <row r="512" spans="1:8" ht="15.75" customHeight="1">
      <c r="A512" s="1762"/>
      <c r="B512" s="1762"/>
      <c r="C512" s="1762"/>
      <c r="D512" s="1762"/>
      <c r="E512" s="1762"/>
      <c r="F512" s="1762"/>
      <c r="G512" s="1762"/>
      <c r="H512" s="1762"/>
    </row>
    <row r="513" spans="1:8" ht="15.75" customHeight="1">
      <c r="A513" s="1762"/>
      <c r="B513" s="1762"/>
      <c r="C513" s="1762"/>
      <c r="D513" s="1762"/>
      <c r="E513" s="1762"/>
      <c r="F513" s="1762"/>
      <c r="G513" s="1762"/>
      <c r="H513" s="1762"/>
    </row>
    <row r="514" spans="1:8" ht="15.75" customHeight="1">
      <c r="A514" s="1762"/>
      <c r="B514" s="1762"/>
      <c r="C514" s="1762"/>
      <c r="D514" s="1762"/>
      <c r="E514" s="1762"/>
      <c r="F514" s="1762"/>
      <c r="G514" s="1762"/>
      <c r="H514" s="1762"/>
    </row>
    <row r="515" spans="1:8" ht="15.75" customHeight="1">
      <c r="A515" s="1762"/>
      <c r="B515" s="1762"/>
      <c r="C515" s="1762"/>
      <c r="D515" s="1762"/>
      <c r="E515" s="1762"/>
      <c r="F515" s="1762"/>
      <c r="G515" s="1762"/>
      <c r="H515" s="1762"/>
    </row>
    <row r="516" spans="1:8" ht="15.75" customHeight="1">
      <c r="A516" s="1762"/>
      <c r="B516" s="1762"/>
      <c r="C516" s="1762"/>
      <c r="D516" s="1762"/>
      <c r="E516" s="1762"/>
      <c r="F516" s="1762"/>
      <c r="G516" s="1762"/>
      <c r="H516" s="1762"/>
    </row>
    <row r="517" spans="1:8" ht="15.75" customHeight="1">
      <c r="A517" s="1762"/>
      <c r="B517" s="1762"/>
      <c r="C517" s="1762"/>
      <c r="D517" s="1762"/>
      <c r="E517" s="1762"/>
      <c r="F517" s="1762"/>
      <c r="G517" s="1762"/>
      <c r="H517" s="1762"/>
    </row>
    <row r="518" spans="1:8" ht="15.75" customHeight="1">
      <c r="A518" s="1762"/>
      <c r="B518" s="1762"/>
      <c r="C518" s="1762"/>
      <c r="D518" s="1762"/>
      <c r="E518" s="1762"/>
      <c r="F518" s="1762"/>
      <c r="G518" s="1762"/>
      <c r="H518" s="1762"/>
    </row>
    <row r="519" spans="1:8" ht="15.75" customHeight="1">
      <c r="A519" s="1762"/>
      <c r="B519" s="1762"/>
      <c r="C519" s="1762"/>
      <c r="D519" s="1762"/>
      <c r="E519" s="1762"/>
      <c r="F519" s="1762"/>
      <c r="G519" s="1762"/>
      <c r="H519" s="1762"/>
    </row>
    <row r="520" spans="1:8" ht="15.75" customHeight="1">
      <c r="A520" s="1762"/>
      <c r="B520" s="1762"/>
      <c r="C520" s="1762"/>
      <c r="D520" s="1762"/>
      <c r="E520" s="1762"/>
      <c r="F520" s="1762"/>
      <c r="G520" s="1762"/>
      <c r="H520" s="1762"/>
    </row>
    <row r="521" spans="1:8" ht="15.75" customHeight="1">
      <c r="A521" s="1762"/>
      <c r="B521" s="1762"/>
      <c r="C521" s="1762"/>
      <c r="D521" s="1762"/>
      <c r="E521" s="1762"/>
      <c r="F521" s="1762"/>
      <c r="G521" s="1762"/>
      <c r="H521" s="1762"/>
    </row>
    <row r="522" spans="1:8" ht="15.75" customHeight="1">
      <c r="A522" s="1762"/>
      <c r="B522" s="1762"/>
      <c r="C522" s="1762"/>
      <c r="D522" s="1762"/>
      <c r="E522" s="1762"/>
      <c r="F522" s="1762"/>
      <c r="G522" s="1762"/>
      <c r="H522" s="1762"/>
    </row>
    <row r="523" spans="1:8" ht="15.75" customHeight="1">
      <c r="A523" s="1762"/>
      <c r="B523" s="1762"/>
      <c r="C523" s="1762"/>
      <c r="D523" s="1762"/>
      <c r="E523" s="1762"/>
      <c r="F523" s="1762"/>
      <c r="G523" s="1762"/>
      <c r="H523" s="1762"/>
    </row>
    <row r="524" spans="1:8" ht="15.75" customHeight="1">
      <c r="A524" s="1762"/>
      <c r="B524" s="1762"/>
      <c r="C524" s="1762"/>
      <c r="D524" s="1762"/>
      <c r="E524" s="1762"/>
      <c r="F524" s="1762"/>
      <c r="G524" s="1762"/>
      <c r="H524" s="1762"/>
    </row>
    <row r="525" spans="1:8" ht="15.75" customHeight="1">
      <c r="A525" s="1762"/>
      <c r="B525" s="1762"/>
      <c r="C525" s="1762"/>
      <c r="D525" s="1762"/>
      <c r="E525" s="1762"/>
      <c r="F525" s="1762"/>
      <c r="G525" s="1762"/>
      <c r="H525" s="1762"/>
    </row>
    <row r="526" spans="1:8" ht="15.75" customHeight="1">
      <c r="A526" s="1762"/>
      <c r="B526" s="1762"/>
      <c r="C526" s="1762"/>
      <c r="D526" s="1762"/>
      <c r="E526" s="1762"/>
      <c r="F526" s="1762"/>
      <c r="G526" s="1762"/>
      <c r="H526" s="1762"/>
    </row>
    <row r="527" spans="1:8" ht="15.75" customHeight="1">
      <c r="A527" s="1762"/>
      <c r="B527" s="1762"/>
      <c r="C527" s="1762"/>
      <c r="D527" s="1762"/>
      <c r="E527" s="1762"/>
      <c r="F527" s="1762"/>
      <c r="G527" s="1762"/>
      <c r="H527" s="1762"/>
    </row>
    <row r="528" spans="1:8" ht="15.75" customHeight="1">
      <c r="A528" s="1762"/>
      <c r="B528" s="1762"/>
      <c r="C528" s="1762"/>
      <c r="D528" s="1762"/>
      <c r="E528" s="1762"/>
      <c r="F528" s="1762"/>
      <c r="G528" s="1762"/>
      <c r="H528" s="1762"/>
    </row>
    <row r="529" spans="1:8" ht="15.75" customHeight="1">
      <c r="A529" s="1762"/>
      <c r="B529" s="1762"/>
      <c r="C529" s="1762"/>
      <c r="D529" s="1762"/>
      <c r="E529" s="1762"/>
      <c r="F529" s="1762"/>
      <c r="G529" s="1762"/>
      <c r="H529" s="1762"/>
    </row>
    <row r="530" spans="1:8" ht="15.75" customHeight="1">
      <c r="A530" s="1762"/>
      <c r="B530" s="1762"/>
      <c r="C530" s="1762"/>
      <c r="D530" s="1762"/>
      <c r="E530" s="1762"/>
      <c r="F530" s="1762"/>
      <c r="G530" s="1762"/>
      <c r="H530" s="1762"/>
    </row>
    <row r="531" spans="1:8" ht="15.75" customHeight="1">
      <c r="A531" s="1762"/>
      <c r="B531" s="1762"/>
      <c r="C531" s="1762"/>
      <c r="D531" s="1762"/>
      <c r="E531" s="1762"/>
      <c r="F531" s="1762"/>
      <c r="G531" s="1762"/>
      <c r="H531" s="1762"/>
    </row>
    <row r="532" spans="1:8" ht="15.75" customHeight="1">
      <c r="A532" s="1762"/>
      <c r="B532" s="1762"/>
      <c r="C532" s="1762"/>
      <c r="D532" s="1762"/>
      <c r="E532" s="1762"/>
      <c r="F532" s="1762"/>
      <c r="G532" s="1762"/>
      <c r="H532" s="1762"/>
    </row>
    <row r="533" spans="1:8" ht="15.75" customHeight="1">
      <c r="A533" s="1762"/>
      <c r="B533" s="1762"/>
      <c r="C533" s="1762"/>
      <c r="D533" s="1762"/>
      <c r="E533" s="1762"/>
      <c r="F533" s="1762"/>
      <c r="G533" s="1762"/>
      <c r="H533" s="1762"/>
    </row>
    <row r="534" spans="1:8" ht="15.75" customHeight="1">
      <c r="A534" s="1762"/>
      <c r="B534" s="1762"/>
      <c r="C534" s="1762"/>
      <c r="D534" s="1762"/>
      <c r="E534" s="1762"/>
      <c r="F534" s="1762"/>
      <c r="G534" s="1762"/>
      <c r="H534" s="1762"/>
    </row>
    <row r="535" spans="1:8" ht="15.75" customHeight="1">
      <c r="A535" s="1762"/>
      <c r="B535" s="1762"/>
      <c r="C535" s="1762"/>
      <c r="D535" s="1762"/>
      <c r="E535" s="1762"/>
      <c r="F535" s="1762"/>
      <c r="G535" s="1762"/>
      <c r="H535" s="1762"/>
    </row>
    <row r="536" spans="1:8" ht="15.75" customHeight="1">
      <c r="A536" s="1762"/>
      <c r="B536" s="1762"/>
      <c r="C536" s="1762"/>
      <c r="D536" s="1762"/>
      <c r="E536" s="1762"/>
      <c r="F536" s="1762"/>
      <c r="G536" s="1762"/>
      <c r="H536" s="1762"/>
    </row>
    <row r="537" spans="1:8" ht="15.75" customHeight="1">
      <c r="A537" s="1762"/>
      <c r="B537" s="1762"/>
      <c r="C537" s="1762"/>
      <c r="D537" s="1762"/>
      <c r="E537" s="1762"/>
      <c r="F537" s="1762"/>
      <c r="G537" s="1762"/>
      <c r="H537" s="1762"/>
    </row>
    <row r="538" spans="1:8" ht="15.75" customHeight="1">
      <c r="A538" s="1762"/>
      <c r="B538" s="1762"/>
      <c r="C538" s="1762"/>
      <c r="D538" s="1762"/>
      <c r="E538" s="1762"/>
      <c r="F538" s="1762"/>
      <c r="G538" s="1762"/>
      <c r="H538" s="1762"/>
    </row>
    <row r="539" spans="1:8" ht="15.75" customHeight="1">
      <c r="A539" s="1762"/>
      <c r="B539" s="1762"/>
      <c r="C539" s="1762"/>
      <c r="D539" s="1762"/>
      <c r="E539" s="1762"/>
      <c r="F539" s="1762"/>
      <c r="G539" s="1762"/>
      <c r="H539" s="1762"/>
    </row>
    <row r="540" spans="1:8" ht="15.75" customHeight="1">
      <c r="A540" s="1762"/>
      <c r="B540" s="1762"/>
      <c r="C540" s="1762"/>
      <c r="D540" s="1762"/>
      <c r="E540" s="1762"/>
      <c r="F540" s="1762"/>
      <c r="G540" s="1762"/>
      <c r="H540" s="1762"/>
    </row>
    <row r="541" spans="1:8" ht="15.75" customHeight="1">
      <c r="A541" s="1762"/>
      <c r="B541" s="1762"/>
      <c r="C541" s="1762"/>
      <c r="D541" s="1762"/>
      <c r="E541" s="1762"/>
      <c r="F541" s="1762"/>
      <c r="G541" s="1762"/>
      <c r="H541" s="1762"/>
    </row>
    <row r="542" spans="1:8" ht="15.75" customHeight="1">
      <c r="A542" s="1762"/>
      <c r="B542" s="1762"/>
      <c r="C542" s="1762"/>
      <c r="D542" s="1762"/>
      <c r="E542" s="1762"/>
      <c r="F542" s="1762"/>
      <c r="G542" s="1762"/>
      <c r="H542" s="1762"/>
    </row>
    <row r="543" spans="1:8" ht="15.75" customHeight="1">
      <c r="A543" s="1762"/>
      <c r="B543" s="1762"/>
      <c r="C543" s="1762"/>
      <c r="D543" s="1762"/>
      <c r="E543" s="1762"/>
      <c r="F543" s="1762"/>
      <c r="G543" s="1762"/>
      <c r="H543" s="1762"/>
    </row>
    <row r="544" spans="1:8" ht="15.75" customHeight="1">
      <c r="A544" s="1762"/>
      <c r="B544" s="1762"/>
      <c r="C544" s="1762"/>
      <c r="D544" s="1762"/>
      <c r="E544" s="1762"/>
      <c r="F544" s="1762"/>
      <c r="G544" s="1762"/>
      <c r="H544" s="1762"/>
    </row>
    <row r="545" spans="1:8" ht="15.75" customHeight="1">
      <c r="A545" s="1762"/>
      <c r="B545" s="1762"/>
      <c r="C545" s="1762"/>
      <c r="D545" s="1762"/>
      <c r="E545" s="1762"/>
      <c r="F545" s="1762"/>
      <c r="G545" s="1762"/>
      <c r="H545" s="1762"/>
    </row>
    <row r="546" spans="1:8" ht="15.75" customHeight="1">
      <c r="A546" s="1762"/>
      <c r="B546" s="1762"/>
      <c r="C546" s="1762"/>
      <c r="D546" s="1762"/>
      <c r="E546" s="1762"/>
      <c r="F546" s="1762"/>
      <c r="G546" s="1762"/>
      <c r="H546" s="1762"/>
    </row>
    <row r="547" spans="1:8" ht="15.75" customHeight="1">
      <c r="A547" s="1762"/>
      <c r="B547" s="1762"/>
      <c r="C547" s="1762"/>
      <c r="D547" s="1762"/>
      <c r="E547" s="1762"/>
      <c r="F547" s="1762"/>
      <c r="G547" s="1762"/>
      <c r="H547" s="1762"/>
    </row>
    <row r="548" spans="1:8" ht="15.75" customHeight="1">
      <c r="A548" s="1762"/>
      <c r="B548" s="1762"/>
      <c r="C548" s="1762"/>
      <c r="D548" s="1762"/>
      <c r="E548" s="1762"/>
      <c r="F548" s="1762"/>
      <c r="G548" s="1762"/>
      <c r="H548" s="1762"/>
    </row>
    <row r="549" spans="1:8" ht="15.75" customHeight="1">
      <c r="A549" s="1762"/>
      <c r="B549" s="1762"/>
      <c r="C549" s="1762"/>
      <c r="D549" s="1762"/>
      <c r="E549" s="1762"/>
      <c r="F549" s="1762"/>
      <c r="G549" s="1762"/>
      <c r="H549" s="1762"/>
    </row>
    <row r="550" spans="1:8" ht="15.75" customHeight="1">
      <c r="A550" s="1762"/>
      <c r="B550" s="1762"/>
      <c r="C550" s="1762"/>
      <c r="D550" s="1762"/>
      <c r="E550" s="1762"/>
      <c r="F550" s="1762"/>
      <c r="G550" s="1762"/>
      <c r="H550" s="1762"/>
    </row>
    <row r="551" spans="1:8" ht="15.75" customHeight="1">
      <c r="A551" s="1762"/>
      <c r="B551" s="1762"/>
      <c r="C551" s="1762"/>
      <c r="D551" s="1762"/>
      <c r="E551" s="1762"/>
      <c r="F551" s="1762"/>
      <c r="G551" s="1762"/>
      <c r="H551" s="1762"/>
    </row>
    <row r="552" spans="1:8" ht="15.75" customHeight="1">
      <c r="A552" s="1762"/>
      <c r="B552" s="1762"/>
      <c r="C552" s="1762"/>
      <c r="D552" s="1762"/>
      <c r="E552" s="1762"/>
      <c r="F552" s="1762"/>
      <c r="G552" s="1762"/>
      <c r="H552" s="1762"/>
    </row>
    <row r="553" spans="1:8" ht="15.75" customHeight="1">
      <c r="A553" s="1762"/>
      <c r="B553" s="1762"/>
      <c r="C553" s="1762"/>
      <c r="D553" s="1762"/>
      <c r="E553" s="1762"/>
      <c r="F553" s="1762"/>
      <c r="G553" s="1762"/>
      <c r="H553" s="1762"/>
    </row>
    <row r="554" spans="1:8" ht="15.75" customHeight="1">
      <c r="A554" s="1762"/>
      <c r="B554" s="1762"/>
      <c r="C554" s="1762"/>
      <c r="D554" s="1762"/>
      <c r="E554" s="1762"/>
      <c r="F554" s="1762"/>
      <c r="G554" s="1762"/>
      <c r="H554" s="1762"/>
    </row>
    <row r="555" spans="1:8" ht="15.75" customHeight="1">
      <c r="A555" s="1762"/>
      <c r="B555" s="1762"/>
      <c r="C555" s="1762"/>
      <c r="D555" s="1762"/>
      <c r="E555" s="1762"/>
      <c r="F555" s="1762"/>
      <c r="G555" s="1762"/>
      <c r="H555" s="1762"/>
    </row>
    <row r="556" spans="1:8" ht="15.75" customHeight="1">
      <c r="A556" s="1762"/>
      <c r="B556" s="1762"/>
      <c r="C556" s="1762"/>
      <c r="D556" s="1762"/>
      <c r="E556" s="1762"/>
      <c r="F556" s="1762"/>
      <c r="G556" s="1762"/>
      <c r="H556" s="1762"/>
    </row>
    <row r="557" spans="1:8" ht="15.75" customHeight="1">
      <c r="A557" s="1762"/>
      <c r="B557" s="1762"/>
      <c r="C557" s="1762"/>
      <c r="D557" s="1762"/>
      <c r="E557" s="1762"/>
      <c r="F557" s="1762"/>
      <c r="G557" s="1762"/>
      <c r="H557" s="1762"/>
    </row>
    <row r="558" spans="1:8" ht="15.75" customHeight="1">
      <c r="A558" s="1762"/>
      <c r="B558" s="1762"/>
      <c r="C558" s="1762"/>
      <c r="D558" s="1762"/>
      <c r="E558" s="1762"/>
      <c r="F558" s="1762"/>
      <c r="G558" s="1762"/>
      <c r="H558" s="1762"/>
    </row>
    <row r="559" spans="1:8" ht="15.75" customHeight="1">
      <c r="A559" s="1762"/>
      <c r="B559" s="1762"/>
      <c r="C559" s="1762"/>
      <c r="D559" s="1762"/>
      <c r="E559" s="1762"/>
      <c r="F559" s="1762"/>
      <c r="G559" s="1762"/>
      <c r="H559" s="1762"/>
    </row>
    <row r="560" spans="1:8" ht="15.75" customHeight="1">
      <c r="A560" s="1762"/>
      <c r="B560" s="1762"/>
      <c r="C560" s="1762"/>
      <c r="D560" s="1762"/>
      <c r="E560" s="1762"/>
      <c r="F560" s="1762"/>
      <c r="G560" s="1762"/>
      <c r="H560" s="1762"/>
    </row>
    <row r="561" spans="1:8" ht="15.75" customHeight="1">
      <c r="A561" s="1762"/>
      <c r="B561" s="1762"/>
      <c r="C561" s="1762"/>
      <c r="D561" s="1762"/>
      <c r="E561" s="1762"/>
      <c r="F561" s="1762"/>
      <c r="G561" s="1762"/>
      <c r="H561" s="1762"/>
    </row>
    <row r="562" spans="1:8" ht="15.75" customHeight="1">
      <c r="A562" s="1762"/>
      <c r="B562" s="1762"/>
      <c r="C562" s="1762"/>
      <c r="D562" s="1762"/>
      <c r="E562" s="1762"/>
      <c r="F562" s="1762"/>
      <c r="G562" s="1762"/>
      <c r="H562" s="1762"/>
    </row>
    <row r="563" spans="1:8" ht="15.75" customHeight="1">
      <c r="A563" s="1762"/>
      <c r="B563" s="1762"/>
      <c r="C563" s="1762"/>
      <c r="D563" s="1762"/>
      <c r="E563" s="1762"/>
      <c r="F563" s="1762"/>
      <c r="G563" s="1762"/>
      <c r="H563" s="1762"/>
    </row>
    <row r="564" spans="1:8" ht="15.75" customHeight="1">
      <c r="A564" s="1762"/>
      <c r="B564" s="1762"/>
      <c r="C564" s="1762"/>
      <c r="D564" s="1762"/>
      <c r="E564" s="1762"/>
      <c r="F564" s="1762"/>
      <c r="G564" s="1762"/>
      <c r="H564" s="1762"/>
    </row>
    <row r="565" spans="1:8" ht="15.75" customHeight="1">
      <c r="A565" s="1762"/>
      <c r="B565" s="1762"/>
      <c r="C565" s="1762"/>
      <c r="D565" s="1762"/>
      <c r="E565" s="1762"/>
      <c r="F565" s="1762"/>
      <c r="G565" s="1762"/>
      <c r="H565" s="1762"/>
    </row>
    <row r="566" spans="1:8" ht="15.75" customHeight="1">
      <c r="A566" s="1762"/>
      <c r="B566" s="1762"/>
      <c r="C566" s="1762"/>
      <c r="D566" s="1762"/>
      <c r="E566" s="1762"/>
      <c r="F566" s="1762"/>
      <c r="G566" s="1762"/>
      <c r="H566" s="1762"/>
    </row>
    <row r="567" spans="1:8" ht="15.75" customHeight="1">
      <c r="A567" s="1762"/>
      <c r="B567" s="1762"/>
      <c r="C567" s="1762"/>
      <c r="D567" s="1762"/>
      <c r="E567" s="1762"/>
      <c r="F567" s="1762"/>
      <c r="G567" s="1762"/>
      <c r="H567" s="1762"/>
    </row>
    <row r="568" spans="1:8" ht="15.75" customHeight="1">
      <c r="A568" s="1762"/>
      <c r="B568" s="1762"/>
      <c r="C568" s="1762"/>
      <c r="D568" s="1762"/>
      <c r="E568" s="1762"/>
      <c r="F568" s="1762"/>
      <c r="G568" s="1762"/>
      <c r="H568" s="1762"/>
    </row>
    <row r="569" spans="1:8" ht="15.75" customHeight="1">
      <c r="A569" s="1762"/>
      <c r="B569" s="1762"/>
      <c r="C569" s="1762"/>
      <c r="D569" s="1762"/>
      <c r="E569" s="1762"/>
      <c r="F569" s="1762"/>
      <c r="G569" s="1762"/>
      <c r="H569" s="1762"/>
    </row>
    <row r="570" spans="1:8" ht="15.75" customHeight="1">
      <c r="A570" s="1762"/>
      <c r="B570" s="1762"/>
      <c r="C570" s="1762"/>
      <c r="D570" s="1762"/>
      <c r="E570" s="1762"/>
      <c r="F570" s="1762"/>
      <c r="G570" s="1762"/>
      <c r="H570" s="1762"/>
    </row>
    <row r="571" spans="1:8" ht="15.75" customHeight="1">
      <c r="A571" s="1762"/>
      <c r="B571" s="1762"/>
      <c r="C571" s="1762"/>
      <c r="D571" s="1762"/>
      <c r="E571" s="1762"/>
      <c r="F571" s="1762"/>
      <c r="G571" s="1762"/>
      <c r="H571" s="1762"/>
    </row>
    <row r="572" spans="1:8" ht="15.75" customHeight="1">
      <c r="A572" s="1762"/>
      <c r="B572" s="1762"/>
      <c r="C572" s="1762"/>
      <c r="D572" s="1762"/>
      <c r="E572" s="1762"/>
      <c r="F572" s="1762"/>
      <c r="G572" s="1762"/>
      <c r="H572" s="1762"/>
    </row>
    <row r="573" spans="1:8" ht="15.75" customHeight="1">
      <c r="A573" s="1762"/>
      <c r="B573" s="1762"/>
      <c r="C573" s="1762"/>
      <c r="D573" s="1762"/>
      <c r="E573" s="1762"/>
      <c r="F573" s="1762"/>
      <c r="G573" s="1762"/>
      <c r="H573" s="1762"/>
    </row>
    <row r="574" spans="1:8" ht="15.75" customHeight="1">
      <c r="A574" s="1762"/>
      <c r="B574" s="1762"/>
      <c r="C574" s="1762"/>
      <c r="D574" s="1762"/>
      <c r="E574" s="1762"/>
      <c r="F574" s="1762"/>
      <c r="G574" s="1762"/>
      <c r="H574" s="1762"/>
    </row>
    <row r="575" spans="1:8" ht="15.75" customHeight="1">
      <c r="A575" s="1762"/>
      <c r="B575" s="1762"/>
      <c r="C575" s="1762"/>
      <c r="D575" s="1762"/>
      <c r="E575" s="1762"/>
      <c r="F575" s="1762"/>
      <c r="G575" s="1762"/>
      <c r="H575" s="1762"/>
    </row>
    <row r="576" spans="1:8" ht="15.75" customHeight="1">
      <c r="A576" s="1762"/>
      <c r="B576" s="1762"/>
      <c r="C576" s="1762"/>
      <c r="D576" s="1762"/>
      <c r="E576" s="1762"/>
      <c r="F576" s="1762"/>
      <c r="G576" s="1762"/>
      <c r="H576" s="1762"/>
    </row>
    <row r="577" spans="1:8" ht="15.75" customHeight="1">
      <c r="A577" s="1762"/>
      <c r="B577" s="1762"/>
      <c r="C577" s="1762"/>
      <c r="D577" s="1762"/>
      <c r="E577" s="1762"/>
      <c r="F577" s="1762"/>
      <c r="G577" s="1762"/>
      <c r="H577" s="1762"/>
    </row>
    <row r="578" spans="1:8" ht="15.75" customHeight="1">
      <c r="A578" s="1762"/>
      <c r="B578" s="1762"/>
      <c r="C578" s="1762"/>
      <c r="D578" s="1762"/>
      <c r="E578" s="1762"/>
      <c r="F578" s="1762"/>
      <c r="G578" s="1762"/>
      <c r="H578" s="1762"/>
    </row>
    <row r="579" spans="1:8" ht="15.75" customHeight="1">
      <c r="A579" s="1762"/>
      <c r="B579" s="1762"/>
      <c r="C579" s="1762"/>
      <c r="D579" s="1762"/>
      <c r="E579" s="1762"/>
      <c r="F579" s="1762"/>
      <c r="G579" s="1762"/>
      <c r="H579" s="1762"/>
    </row>
    <row r="580" spans="1:8" ht="15.75" customHeight="1">
      <c r="A580" s="1762"/>
      <c r="B580" s="1762"/>
      <c r="C580" s="1762"/>
      <c r="D580" s="1762"/>
      <c r="E580" s="1762"/>
      <c r="F580" s="1762"/>
      <c r="G580" s="1762"/>
      <c r="H580" s="1762"/>
    </row>
    <row r="581" spans="1:8" ht="15.75" customHeight="1">
      <c r="A581" s="1762"/>
      <c r="B581" s="1762"/>
      <c r="C581" s="1762"/>
      <c r="D581" s="1762"/>
      <c r="E581" s="1762"/>
      <c r="F581" s="1762"/>
      <c r="G581" s="1762"/>
      <c r="H581" s="1762"/>
    </row>
    <row r="582" spans="1:8" ht="15.75" customHeight="1">
      <c r="A582" s="1762"/>
      <c r="B582" s="1762"/>
      <c r="C582" s="1762"/>
      <c r="D582" s="1762"/>
      <c r="E582" s="1762"/>
      <c r="F582" s="1762"/>
      <c r="G582" s="1762"/>
      <c r="H582" s="1762"/>
    </row>
    <row r="583" spans="1:8" ht="15.75" customHeight="1">
      <c r="A583" s="1762"/>
      <c r="B583" s="1762"/>
      <c r="C583" s="1762"/>
      <c r="D583" s="1762"/>
      <c r="E583" s="1762"/>
      <c r="F583" s="1762"/>
      <c r="G583" s="1762"/>
      <c r="H583" s="1762"/>
    </row>
    <row r="584" spans="1:8" ht="15.75" customHeight="1">
      <c r="A584" s="1762"/>
      <c r="B584" s="1762"/>
      <c r="C584" s="1762"/>
      <c r="D584" s="1762"/>
      <c r="E584" s="1762"/>
      <c r="F584" s="1762"/>
      <c r="G584" s="1762"/>
      <c r="H584" s="1762"/>
    </row>
    <row r="585" spans="1:8" ht="15.75" customHeight="1">
      <c r="A585" s="1762"/>
      <c r="B585" s="1762"/>
      <c r="C585" s="1762"/>
      <c r="D585" s="1762"/>
      <c r="E585" s="1762"/>
      <c r="F585" s="1762"/>
      <c r="G585" s="1762"/>
      <c r="H585" s="1762"/>
    </row>
    <row r="586" spans="1:8" ht="15.75" customHeight="1">
      <c r="A586" s="1762"/>
      <c r="B586" s="1762"/>
      <c r="C586" s="1762"/>
      <c r="D586" s="1762"/>
      <c r="E586" s="1762"/>
      <c r="F586" s="1762"/>
      <c r="G586" s="1762"/>
      <c r="H586" s="1762"/>
    </row>
    <row r="587" spans="1:8" ht="15.75" customHeight="1">
      <c r="A587" s="1762"/>
      <c r="B587" s="1762"/>
      <c r="C587" s="1762"/>
      <c r="D587" s="1762"/>
      <c r="E587" s="1762"/>
      <c r="F587" s="1762"/>
      <c r="G587" s="1762"/>
      <c r="H587" s="1762"/>
    </row>
    <row r="588" spans="1:8" ht="15.75" customHeight="1">
      <c r="A588" s="1762"/>
      <c r="B588" s="1762"/>
      <c r="C588" s="1762"/>
      <c r="D588" s="1762"/>
      <c r="E588" s="1762"/>
      <c r="F588" s="1762"/>
      <c r="G588" s="1762"/>
      <c r="H588" s="1762"/>
    </row>
    <row r="589" spans="1:8" ht="15.75" customHeight="1">
      <c r="A589" s="1762"/>
      <c r="B589" s="1762"/>
      <c r="C589" s="1762"/>
      <c r="D589" s="1762"/>
      <c r="E589" s="1762"/>
      <c r="F589" s="1762"/>
      <c r="G589" s="1762"/>
      <c r="H589" s="1762"/>
    </row>
    <row r="590" spans="1:8" ht="15.75" customHeight="1">
      <c r="A590" s="1762"/>
      <c r="B590" s="1762"/>
      <c r="C590" s="1762"/>
      <c r="D590" s="1762"/>
      <c r="E590" s="1762"/>
      <c r="F590" s="1762"/>
      <c r="G590" s="1762"/>
      <c r="H590" s="1762"/>
    </row>
    <row r="591" spans="1:8" ht="15.75" customHeight="1">
      <c r="A591" s="1762"/>
      <c r="B591" s="1762"/>
      <c r="C591" s="1762"/>
      <c r="D591" s="1762"/>
      <c r="E591" s="1762"/>
      <c r="F591" s="1762"/>
      <c r="G591" s="1762"/>
      <c r="H591" s="1762"/>
    </row>
    <row r="592" spans="1:8" ht="15.75" customHeight="1">
      <c r="A592" s="1762"/>
      <c r="B592" s="1762"/>
      <c r="C592" s="1762"/>
      <c r="D592" s="1762"/>
      <c r="E592" s="1762"/>
      <c r="F592" s="1762"/>
      <c r="G592" s="1762"/>
      <c r="H592" s="1762"/>
    </row>
    <row r="593" spans="1:8" ht="15.75" customHeight="1">
      <c r="A593" s="1762"/>
      <c r="B593" s="1762"/>
      <c r="C593" s="1762"/>
      <c r="D593" s="1762"/>
      <c r="E593" s="1762"/>
      <c r="F593" s="1762"/>
      <c r="G593" s="1762"/>
      <c r="H593" s="1762"/>
    </row>
    <row r="594" spans="1:8" ht="15.75" customHeight="1">
      <c r="A594" s="1762"/>
      <c r="B594" s="1762"/>
      <c r="C594" s="1762"/>
      <c r="D594" s="1762"/>
      <c r="E594" s="1762"/>
      <c r="F594" s="1762"/>
      <c r="G594" s="1762"/>
      <c r="H594" s="1762"/>
    </row>
    <row r="595" spans="1:8" ht="15.75" customHeight="1">
      <c r="A595" s="1762"/>
      <c r="B595" s="1762"/>
      <c r="C595" s="1762"/>
      <c r="D595" s="1762"/>
      <c r="E595" s="1762"/>
      <c r="F595" s="1762"/>
      <c r="G595" s="1762"/>
      <c r="H595" s="1762"/>
    </row>
    <row r="596" spans="1:8" ht="15.75" customHeight="1">
      <c r="A596" s="1762"/>
      <c r="B596" s="1762"/>
      <c r="C596" s="1762"/>
      <c r="D596" s="1762"/>
      <c r="E596" s="1762"/>
      <c r="F596" s="1762"/>
      <c r="G596" s="1762"/>
      <c r="H596" s="1762"/>
    </row>
    <row r="597" spans="1:8" ht="15.75" customHeight="1">
      <c r="A597" s="1762"/>
      <c r="B597" s="1762"/>
      <c r="C597" s="1762"/>
      <c r="D597" s="1762"/>
      <c r="E597" s="1762"/>
      <c r="F597" s="1762"/>
      <c r="G597" s="1762"/>
      <c r="H597" s="1762"/>
    </row>
    <row r="598" spans="1:8" ht="15.75" customHeight="1">
      <c r="A598" s="1762"/>
      <c r="B598" s="1762"/>
      <c r="C598" s="1762"/>
      <c r="D598" s="1762"/>
      <c r="E598" s="1762"/>
      <c r="F598" s="1762"/>
      <c r="G598" s="1762"/>
      <c r="H598" s="1762"/>
    </row>
    <row r="599" spans="1:8" ht="15.75" customHeight="1">
      <c r="A599" s="1762"/>
      <c r="B599" s="1762"/>
      <c r="C599" s="1762"/>
      <c r="D599" s="1762"/>
      <c r="E599" s="1762"/>
      <c r="F599" s="1762"/>
      <c r="G599" s="1762"/>
      <c r="H599" s="1762"/>
    </row>
    <row r="600" spans="1:8" ht="15.75" customHeight="1">
      <c r="A600" s="1762"/>
      <c r="B600" s="1762"/>
      <c r="C600" s="1762"/>
      <c r="D600" s="1762"/>
      <c r="E600" s="1762"/>
      <c r="F600" s="1762"/>
      <c r="G600" s="1762"/>
      <c r="H600" s="1762"/>
    </row>
    <row r="601" spans="1:8" ht="15.75" customHeight="1">
      <c r="A601" s="1762"/>
      <c r="B601" s="1762"/>
      <c r="C601" s="1762"/>
      <c r="D601" s="1762"/>
      <c r="E601" s="1762"/>
      <c r="F601" s="1762"/>
      <c r="G601" s="1762"/>
      <c r="H601" s="1762"/>
    </row>
    <row r="602" spans="1:8" ht="15.75" customHeight="1">
      <c r="A602" s="1762"/>
      <c r="B602" s="1762"/>
      <c r="C602" s="1762"/>
      <c r="D602" s="1762"/>
      <c r="E602" s="1762"/>
      <c r="F602" s="1762"/>
      <c r="G602" s="1762"/>
      <c r="H602" s="1762"/>
    </row>
    <row r="603" spans="1:8" ht="15.75" customHeight="1">
      <c r="A603" s="1762"/>
      <c r="B603" s="1762"/>
      <c r="C603" s="1762"/>
      <c r="D603" s="1762"/>
      <c r="E603" s="1762"/>
      <c r="F603" s="1762"/>
      <c r="G603" s="1762"/>
      <c r="H603" s="1762"/>
    </row>
    <row r="604" spans="1:8" ht="15.75" customHeight="1">
      <c r="A604" s="1762"/>
      <c r="B604" s="1762"/>
      <c r="C604" s="1762"/>
      <c r="D604" s="1762"/>
      <c r="E604" s="1762"/>
      <c r="F604" s="1762"/>
      <c r="G604" s="1762"/>
      <c r="H604" s="1762"/>
    </row>
    <row r="605" spans="1:8" ht="15.75" customHeight="1">
      <c r="A605" s="1762"/>
      <c r="B605" s="1762"/>
      <c r="C605" s="1762"/>
      <c r="D605" s="1762"/>
      <c r="E605" s="1762"/>
      <c r="F605" s="1762"/>
      <c r="G605" s="1762"/>
      <c r="H605" s="1762"/>
    </row>
    <row r="606" spans="1:8" ht="15.75" customHeight="1">
      <c r="A606" s="1762"/>
      <c r="B606" s="1762"/>
      <c r="C606" s="1762"/>
      <c r="D606" s="1762"/>
      <c r="E606" s="1762"/>
      <c r="F606" s="1762"/>
      <c r="G606" s="1762"/>
      <c r="H606" s="1762"/>
    </row>
    <row r="607" spans="1:8" ht="15.75" customHeight="1">
      <c r="A607" s="1762"/>
      <c r="B607" s="1762"/>
      <c r="C607" s="1762"/>
      <c r="D607" s="1762"/>
      <c r="E607" s="1762"/>
      <c r="F607" s="1762"/>
      <c r="G607" s="1762"/>
      <c r="H607" s="1762"/>
    </row>
    <row r="608" spans="1:8" ht="15.75" customHeight="1">
      <c r="A608" s="1762"/>
      <c r="B608" s="1762"/>
      <c r="C608" s="1762"/>
      <c r="D608" s="1762"/>
      <c r="E608" s="1762"/>
      <c r="F608" s="1762"/>
      <c r="G608" s="1762"/>
      <c r="H608" s="1762"/>
    </row>
    <row r="609" spans="1:8" ht="15.75" customHeight="1">
      <c r="A609" s="1762"/>
      <c r="B609" s="1762"/>
      <c r="C609" s="1762"/>
      <c r="D609" s="1762"/>
      <c r="E609" s="1762"/>
      <c r="F609" s="1762"/>
      <c r="G609" s="1762"/>
      <c r="H609" s="1762"/>
    </row>
    <row r="610" spans="1:8" ht="15.75" customHeight="1">
      <c r="A610" s="1762"/>
      <c r="B610" s="1762"/>
      <c r="C610" s="1762"/>
      <c r="D610" s="1762"/>
      <c r="E610" s="1762"/>
      <c r="F610" s="1762"/>
      <c r="G610" s="1762"/>
      <c r="H610" s="1762"/>
    </row>
    <row r="611" spans="1:8" ht="15.75" customHeight="1">
      <c r="A611" s="1762"/>
      <c r="B611" s="1762"/>
      <c r="C611" s="1762"/>
      <c r="D611" s="1762"/>
      <c r="E611" s="1762"/>
      <c r="F611" s="1762"/>
      <c r="G611" s="1762"/>
      <c r="H611" s="1762"/>
    </row>
    <row r="612" spans="1:8" ht="15.75" customHeight="1">
      <c r="A612" s="1762"/>
      <c r="B612" s="1762"/>
      <c r="C612" s="1762"/>
      <c r="D612" s="1762"/>
      <c r="E612" s="1762"/>
      <c r="F612" s="1762"/>
      <c r="G612" s="1762"/>
      <c r="H612" s="1762"/>
    </row>
    <row r="613" spans="1:8" ht="15.75" customHeight="1">
      <c r="A613" s="1762"/>
      <c r="B613" s="1762"/>
      <c r="C613" s="1762"/>
      <c r="D613" s="1762"/>
      <c r="E613" s="1762"/>
      <c r="F613" s="1762"/>
      <c r="G613" s="1762"/>
      <c r="H613" s="1762"/>
    </row>
    <row r="614" spans="1:8" ht="15.75" customHeight="1">
      <c r="A614" s="1762"/>
      <c r="B614" s="1762"/>
      <c r="C614" s="1762"/>
      <c r="D614" s="1762"/>
      <c r="E614" s="1762"/>
      <c r="F614" s="1762"/>
      <c r="G614" s="1762"/>
      <c r="H614" s="1762"/>
    </row>
    <row r="615" spans="1:8" ht="15.75" customHeight="1">
      <c r="A615" s="1762"/>
      <c r="B615" s="1762"/>
      <c r="C615" s="1762"/>
      <c r="D615" s="1762"/>
      <c r="E615" s="1762"/>
      <c r="F615" s="1762"/>
      <c r="G615" s="1762"/>
      <c r="H615" s="1762"/>
    </row>
    <row r="616" spans="1:8" ht="15.75" customHeight="1">
      <c r="A616" s="1762"/>
      <c r="B616" s="1762"/>
      <c r="C616" s="1762"/>
      <c r="D616" s="1762"/>
      <c r="E616" s="1762"/>
      <c r="F616" s="1762"/>
      <c r="G616" s="1762"/>
      <c r="H616" s="1762"/>
    </row>
    <row r="617" spans="1:8" ht="15.75" customHeight="1">
      <c r="A617" s="1762"/>
      <c r="B617" s="1762"/>
      <c r="C617" s="1762"/>
      <c r="D617" s="1762"/>
      <c r="E617" s="1762"/>
      <c r="F617" s="1762"/>
      <c r="G617" s="1762"/>
      <c r="H617" s="1762"/>
    </row>
    <row r="618" spans="1:8" ht="15.75" customHeight="1">
      <c r="A618" s="1762"/>
      <c r="B618" s="1762"/>
      <c r="C618" s="1762"/>
      <c r="D618" s="1762"/>
      <c r="E618" s="1762"/>
      <c r="F618" s="1762"/>
      <c r="G618" s="1762"/>
      <c r="H618" s="1762"/>
    </row>
    <row r="619" spans="1:8" ht="15.75" customHeight="1">
      <c r="A619" s="1762"/>
      <c r="B619" s="1762"/>
      <c r="C619" s="1762"/>
      <c r="D619" s="1762"/>
      <c r="E619" s="1762"/>
      <c r="F619" s="1762"/>
      <c r="G619" s="1762"/>
      <c r="H619" s="1762"/>
    </row>
    <row r="620" spans="1:8" ht="15.75" customHeight="1">
      <c r="A620" s="1762"/>
      <c r="B620" s="1762"/>
      <c r="C620" s="1762"/>
      <c r="D620" s="1762"/>
      <c r="E620" s="1762"/>
      <c r="F620" s="1762"/>
      <c r="G620" s="1762"/>
      <c r="H620" s="1762"/>
    </row>
    <row r="621" spans="1:8" ht="15.75" customHeight="1">
      <c r="A621" s="1762"/>
      <c r="B621" s="1762"/>
      <c r="C621" s="1762"/>
      <c r="D621" s="1762"/>
      <c r="E621" s="1762"/>
      <c r="F621" s="1762"/>
      <c r="G621" s="1762"/>
      <c r="H621" s="1762"/>
    </row>
    <row r="622" spans="1:8" ht="15.75" customHeight="1">
      <c r="A622" s="1762"/>
      <c r="B622" s="1762"/>
      <c r="C622" s="1762"/>
      <c r="D622" s="1762"/>
      <c r="E622" s="1762"/>
      <c r="F622" s="1762"/>
      <c r="G622" s="1762"/>
      <c r="H622" s="1762"/>
    </row>
    <row r="623" spans="1:8" ht="15.75" customHeight="1">
      <c r="A623" s="1762"/>
      <c r="B623" s="1762"/>
      <c r="C623" s="1762"/>
      <c r="D623" s="1762"/>
      <c r="E623" s="1762"/>
      <c r="F623" s="1762"/>
      <c r="G623" s="1762"/>
      <c r="H623" s="1762"/>
    </row>
    <row r="624" spans="1:8" ht="15.75" customHeight="1">
      <c r="A624" s="1762"/>
      <c r="B624" s="1762"/>
      <c r="C624" s="1762"/>
      <c r="D624" s="1762"/>
      <c r="E624" s="1762"/>
      <c r="F624" s="1762"/>
      <c r="G624" s="1762"/>
      <c r="H624" s="1762"/>
    </row>
    <row r="625" spans="1:8" ht="15.75" customHeight="1">
      <c r="A625" s="1762"/>
      <c r="B625" s="1762"/>
      <c r="C625" s="1762"/>
      <c r="D625" s="1762"/>
      <c r="E625" s="1762"/>
      <c r="F625" s="1762"/>
      <c r="G625" s="1762"/>
      <c r="H625" s="1762"/>
    </row>
    <row r="626" spans="1:8" ht="15.75" customHeight="1">
      <c r="A626" s="1762"/>
      <c r="B626" s="1762"/>
      <c r="C626" s="1762"/>
      <c r="D626" s="1762"/>
      <c r="E626" s="1762"/>
      <c r="F626" s="1762"/>
      <c r="G626" s="1762"/>
      <c r="H626" s="1762"/>
    </row>
    <row r="627" spans="1:8" ht="15.75" customHeight="1">
      <c r="A627" s="1762"/>
      <c r="B627" s="1762"/>
      <c r="C627" s="1762"/>
      <c r="D627" s="1762"/>
      <c r="E627" s="1762"/>
      <c r="F627" s="1762"/>
      <c r="G627" s="1762"/>
      <c r="H627" s="1762"/>
    </row>
    <row r="628" spans="1:8" ht="15.75" customHeight="1">
      <c r="A628" s="1762"/>
      <c r="B628" s="1762"/>
      <c r="C628" s="1762"/>
      <c r="D628" s="1762"/>
      <c r="E628" s="1762"/>
      <c r="F628" s="1762"/>
      <c r="G628" s="1762"/>
      <c r="H628" s="1762"/>
    </row>
    <row r="629" spans="1:8" ht="15.75" customHeight="1">
      <c r="A629" s="1762"/>
      <c r="B629" s="1762"/>
      <c r="C629" s="1762"/>
      <c r="D629" s="1762"/>
      <c r="E629" s="1762"/>
      <c r="F629" s="1762"/>
      <c r="G629" s="1762"/>
      <c r="H629" s="1762"/>
    </row>
    <row r="630" spans="1:8" ht="15.75" customHeight="1">
      <c r="A630" s="1762"/>
      <c r="B630" s="1762"/>
      <c r="C630" s="1762"/>
      <c r="D630" s="1762"/>
      <c r="E630" s="1762"/>
      <c r="F630" s="1762"/>
      <c r="G630" s="1762"/>
      <c r="H630" s="1762"/>
    </row>
    <row r="631" spans="1:8" ht="15.75" customHeight="1">
      <c r="A631" s="1762"/>
      <c r="B631" s="1762"/>
      <c r="C631" s="1762"/>
      <c r="D631" s="1762"/>
      <c r="E631" s="1762"/>
      <c r="F631" s="1762"/>
      <c r="G631" s="1762"/>
      <c r="H631" s="1762"/>
    </row>
    <row r="632" spans="1:8" ht="15.75" customHeight="1">
      <c r="A632" s="1762"/>
      <c r="B632" s="1762"/>
      <c r="C632" s="1762"/>
      <c r="D632" s="1762"/>
      <c r="E632" s="1762"/>
      <c r="F632" s="1762"/>
      <c r="G632" s="1762"/>
      <c r="H632" s="1762"/>
    </row>
    <row r="633" spans="1:8" ht="15.75" customHeight="1">
      <c r="A633" s="1762"/>
      <c r="B633" s="1762"/>
      <c r="C633" s="1762"/>
      <c r="D633" s="1762"/>
      <c r="E633" s="1762"/>
      <c r="F633" s="1762"/>
      <c r="G633" s="1762"/>
      <c r="H633" s="1762"/>
    </row>
    <row r="634" spans="1:8" ht="15.75" customHeight="1">
      <c r="A634" s="1762"/>
      <c r="B634" s="1762"/>
      <c r="C634" s="1762"/>
      <c r="D634" s="1762"/>
      <c r="E634" s="1762"/>
      <c r="F634" s="1762"/>
      <c r="G634" s="1762"/>
      <c r="H634" s="1762"/>
    </row>
    <row r="635" spans="1:8" ht="15.75" customHeight="1">
      <c r="A635" s="1762"/>
      <c r="B635" s="1762"/>
      <c r="C635" s="1762"/>
      <c r="D635" s="1762"/>
      <c r="E635" s="1762"/>
      <c r="F635" s="1762"/>
      <c r="G635" s="1762"/>
      <c r="H635" s="1762"/>
    </row>
    <row r="636" spans="1:8" ht="15.75" customHeight="1">
      <c r="A636" s="1762"/>
      <c r="B636" s="1762"/>
      <c r="C636" s="1762"/>
      <c r="D636" s="1762"/>
      <c r="E636" s="1762"/>
      <c r="F636" s="1762"/>
      <c r="G636" s="1762"/>
      <c r="H636" s="1762"/>
    </row>
    <row r="637" spans="1:8" ht="15.75" customHeight="1">
      <c r="A637" s="1762"/>
      <c r="B637" s="1762"/>
      <c r="C637" s="1762"/>
      <c r="D637" s="1762"/>
      <c r="E637" s="1762"/>
      <c r="F637" s="1762"/>
      <c r="G637" s="1762"/>
      <c r="H637" s="1762"/>
    </row>
    <row r="638" spans="1:8" ht="15.75" customHeight="1">
      <c r="A638" s="1762"/>
      <c r="B638" s="1762"/>
      <c r="C638" s="1762"/>
      <c r="D638" s="1762"/>
      <c r="E638" s="1762"/>
      <c r="F638" s="1762"/>
      <c r="G638" s="1762"/>
      <c r="H638" s="1762"/>
    </row>
    <row r="639" spans="1:8" ht="15.75" customHeight="1">
      <c r="A639" s="1762"/>
      <c r="B639" s="1762"/>
      <c r="C639" s="1762"/>
      <c r="D639" s="1762"/>
      <c r="E639" s="1762"/>
      <c r="F639" s="1762"/>
      <c r="G639" s="1762"/>
      <c r="H639" s="1762"/>
    </row>
    <row r="640" spans="1:8" ht="15.75" customHeight="1">
      <c r="A640" s="1762"/>
      <c r="B640" s="1762"/>
      <c r="C640" s="1762"/>
      <c r="D640" s="1762"/>
      <c r="E640" s="1762"/>
      <c r="F640" s="1762"/>
      <c r="G640" s="1762"/>
      <c r="H640" s="1762"/>
    </row>
    <row r="641" spans="1:8" ht="15.75" customHeight="1">
      <c r="A641" s="1762"/>
      <c r="B641" s="1762"/>
      <c r="C641" s="1762"/>
      <c r="D641" s="1762"/>
      <c r="E641" s="1762"/>
      <c r="F641" s="1762"/>
      <c r="G641" s="1762"/>
      <c r="H641" s="1762"/>
    </row>
    <row r="642" spans="1:8" ht="15.75" customHeight="1">
      <c r="A642" s="1762"/>
      <c r="B642" s="1762"/>
      <c r="C642" s="1762"/>
      <c r="D642" s="1762"/>
      <c r="E642" s="1762"/>
      <c r="F642" s="1762"/>
      <c r="G642" s="1762"/>
      <c r="H642" s="1762"/>
    </row>
    <row r="643" spans="1:8" ht="15.75" customHeight="1">
      <c r="A643" s="1762"/>
      <c r="B643" s="1762"/>
      <c r="C643" s="1762"/>
      <c r="D643" s="1762"/>
      <c r="E643" s="1762"/>
      <c r="F643" s="1762"/>
      <c r="G643" s="1762"/>
      <c r="H643" s="1762"/>
    </row>
    <row r="644" spans="1:8" ht="15.75" customHeight="1">
      <c r="A644" s="1762"/>
      <c r="B644" s="1762"/>
      <c r="C644" s="1762"/>
      <c r="D644" s="1762"/>
      <c r="E644" s="1762"/>
      <c r="F644" s="1762"/>
      <c r="G644" s="1762"/>
      <c r="H644" s="1762"/>
    </row>
    <row r="645" spans="1:8" ht="15.75" customHeight="1">
      <c r="A645" s="1762"/>
      <c r="B645" s="1762"/>
      <c r="C645" s="1762"/>
      <c r="D645" s="1762"/>
      <c r="E645" s="1762"/>
      <c r="F645" s="1762"/>
      <c r="G645" s="1762"/>
      <c r="H645" s="1762"/>
    </row>
    <row r="646" spans="1:8" ht="15.75" customHeight="1">
      <c r="A646" s="1762"/>
      <c r="B646" s="1762"/>
      <c r="C646" s="1762"/>
      <c r="D646" s="1762"/>
      <c r="E646" s="1762"/>
      <c r="F646" s="1762"/>
      <c r="G646" s="1762"/>
      <c r="H646" s="1762"/>
    </row>
    <row r="647" spans="1:8" ht="15.75" customHeight="1">
      <c r="A647" s="1762"/>
      <c r="B647" s="1762"/>
      <c r="C647" s="1762"/>
      <c r="D647" s="1762"/>
      <c r="E647" s="1762"/>
      <c r="F647" s="1762"/>
      <c r="G647" s="1762"/>
      <c r="H647" s="1762"/>
    </row>
    <row r="648" spans="1:8" ht="15.75" customHeight="1">
      <c r="A648" s="1762"/>
      <c r="B648" s="1762"/>
      <c r="C648" s="1762"/>
      <c r="D648" s="1762"/>
      <c r="E648" s="1762"/>
      <c r="F648" s="1762"/>
      <c r="G648" s="1762"/>
      <c r="H648" s="1762"/>
    </row>
    <row r="649" spans="1:8" ht="15.75" customHeight="1">
      <c r="A649" s="1762"/>
      <c r="B649" s="1762"/>
      <c r="C649" s="1762"/>
      <c r="D649" s="1762"/>
      <c r="E649" s="1762"/>
      <c r="F649" s="1762"/>
      <c r="G649" s="1762"/>
      <c r="H649" s="1762"/>
    </row>
    <row r="650" spans="1:8" ht="15.75" customHeight="1">
      <c r="A650" s="1762"/>
      <c r="B650" s="1762"/>
      <c r="C650" s="1762"/>
      <c r="D650" s="1762"/>
      <c r="E650" s="1762"/>
      <c r="F650" s="1762"/>
      <c r="G650" s="1762"/>
      <c r="H650" s="1762"/>
    </row>
    <row r="651" spans="1:8" ht="15.75" customHeight="1">
      <c r="A651" s="1762"/>
      <c r="B651" s="1762"/>
      <c r="C651" s="1762"/>
      <c r="D651" s="1762"/>
      <c r="E651" s="1762"/>
      <c r="F651" s="1762"/>
      <c r="G651" s="1762"/>
      <c r="H651" s="1762"/>
    </row>
    <row r="652" spans="1:8" ht="15.75" customHeight="1">
      <c r="A652" s="1762"/>
      <c r="B652" s="1762"/>
      <c r="C652" s="1762"/>
      <c r="D652" s="1762"/>
      <c r="E652" s="1762"/>
      <c r="F652" s="1762"/>
      <c r="G652" s="1762"/>
      <c r="H652" s="1762"/>
    </row>
    <row r="653" spans="1:8" ht="15.75" customHeight="1">
      <c r="A653" s="1762"/>
      <c r="B653" s="1762"/>
      <c r="C653" s="1762"/>
      <c r="D653" s="1762"/>
      <c r="E653" s="1762"/>
      <c r="F653" s="1762"/>
      <c r="G653" s="1762"/>
      <c r="H653" s="1762"/>
    </row>
    <row r="654" spans="1:8" ht="15.75" customHeight="1">
      <c r="A654" s="1762"/>
      <c r="B654" s="1762"/>
      <c r="C654" s="1762"/>
      <c r="D654" s="1762"/>
      <c r="E654" s="1762"/>
      <c r="F654" s="1762"/>
      <c r="G654" s="1762"/>
      <c r="H654" s="1762"/>
    </row>
    <row r="655" spans="1:8" ht="15.75" customHeight="1">
      <c r="A655" s="1762"/>
      <c r="B655" s="1762"/>
      <c r="C655" s="1762"/>
      <c r="D655" s="1762"/>
      <c r="E655" s="1762"/>
      <c r="F655" s="1762"/>
      <c r="G655" s="1762"/>
      <c r="H655" s="1762"/>
    </row>
    <row r="656" spans="1:8" ht="15.75" customHeight="1">
      <c r="A656" s="1762"/>
      <c r="B656" s="1762"/>
      <c r="C656" s="1762"/>
      <c r="D656" s="1762"/>
      <c r="E656" s="1762"/>
      <c r="F656" s="1762"/>
      <c r="G656" s="1762"/>
      <c r="H656" s="1762"/>
    </row>
    <row r="657" spans="1:8" ht="15.75" customHeight="1">
      <c r="A657" s="1762"/>
      <c r="B657" s="1762"/>
      <c r="C657" s="1762"/>
      <c r="D657" s="1762"/>
      <c r="E657" s="1762"/>
      <c r="F657" s="1762"/>
      <c r="G657" s="1762"/>
      <c r="H657" s="1762"/>
    </row>
    <row r="658" spans="1:8" ht="15.75" customHeight="1">
      <c r="A658" s="1762"/>
      <c r="B658" s="1762"/>
      <c r="C658" s="1762"/>
      <c r="D658" s="1762"/>
      <c r="E658" s="1762"/>
      <c r="F658" s="1762"/>
      <c r="G658" s="1762"/>
      <c r="H658" s="1762"/>
    </row>
    <row r="659" spans="1:8" ht="15.75" customHeight="1">
      <c r="A659" s="1762"/>
      <c r="B659" s="1762"/>
      <c r="C659" s="1762"/>
      <c r="D659" s="1762"/>
      <c r="E659" s="1762"/>
      <c r="F659" s="1762"/>
      <c r="G659" s="1762"/>
      <c r="H659" s="1762"/>
    </row>
    <row r="660" spans="1:8" ht="15.75" customHeight="1">
      <c r="A660" s="1762"/>
      <c r="B660" s="1762"/>
      <c r="C660" s="1762"/>
      <c r="D660" s="1762"/>
      <c r="E660" s="1762"/>
      <c r="F660" s="1762"/>
      <c r="G660" s="1762"/>
      <c r="H660" s="1762"/>
    </row>
    <row r="661" spans="1:8" ht="15.75" customHeight="1">
      <c r="A661" s="1762"/>
      <c r="B661" s="1762"/>
      <c r="C661" s="1762"/>
      <c r="D661" s="1762"/>
      <c r="E661" s="1762"/>
      <c r="F661" s="1762"/>
      <c r="G661" s="1762"/>
      <c r="H661" s="1762"/>
    </row>
    <row r="662" spans="1:8" ht="15.75" customHeight="1">
      <c r="A662" s="1762"/>
      <c r="B662" s="1762"/>
      <c r="C662" s="1762"/>
      <c r="D662" s="1762"/>
      <c r="E662" s="1762"/>
      <c r="F662" s="1762"/>
      <c r="G662" s="1762"/>
      <c r="H662" s="1762"/>
    </row>
    <row r="663" spans="1:8" ht="15.75" customHeight="1">
      <c r="A663" s="1762"/>
      <c r="B663" s="1762"/>
      <c r="C663" s="1762"/>
      <c r="D663" s="1762"/>
      <c r="E663" s="1762"/>
      <c r="F663" s="1762"/>
      <c r="G663" s="1762"/>
      <c r="H663" s="1762"/>
    </row>
    <row r="664" spans="1:8" ht="15.75" customHeight="1">
      <c r="A664" s="1762"/>
      <c r="B664" s="1762"/>
      <c r="C664" s="1762"/>
      <c r="D664" s="1762"/>
      <c r="E664" s="1762"/>
      <c r="F664" s="1762"/>
      <c r="G664" s="1762"/>
      <c r="H664" s="1762"/>
    </row>
    <row r="665" spans="1:8" ht="15.75" customHeight="1">
      <c r="A665" s="1762"/>
      <c r="B665" s="1762"/>
      <c r="C665" s="1762"/>
      <c r="D665" s="1762"/>
      <c r="E665" s="1762"/>
      <c r="F665" s="1762"/>
      <c r="G665" s="1762"/>
      <c r="H665" s="1762"/>
    </row>
    <row r="666" spans="1:8" ht="15.75" customHeight="1">
      <c r="A666" s="1762"/>
      <c r="B666" s="1762"/>
      <c r="C666" s="1762"/>
      <c r="D666" s="1762"/>
      <c r="E666" s="1762"/>
      <c r="F666" s="1762"/>
      <c r="G666" s="1762"/>
      <c r="H666" s="1762"/>
    </row>
    <row r="667" spans="1:8" ht="15.75" customHeight="1">
      <c r="A667" s="1762"/>
      <c r="B667" s="1762"/>
      <c r="C667" s="1762"/>
      <c r="D667" s="1762"/>
      <c r="E667" s="1762"/>
      <c r="F667" s="1762"/>
      <c r="G667" s="1762"/>
      <c r="H667" s="1762"/>
    </row>
    <row r="668" spans="1:8" ht="15.75" customHeight="1">
      <c r="A668" s="1762"/>
      <c r="B668" s="1762"/>
      <c r="C668" s="1762"/>
      <c r="D668" s="1762"/>
      <c r="E668" s="1762"/>
      <c r="F668" s="1762"/>
      <c r="G668" s="1762"/>
      <c r="H668" s="1762"/>
    </row>
    <row r="669" spans="1:8" ht="15.75" customHeight="1">
      <c r="A669" s="1762"/>
      <c r="B669" s="1762"/>
      <c r="C669" s="1762"/>
      <c r="D669" s="1762"/>
      <c r="E669" s="1762"/>
      <c r="F669" s="1762"/>
      <c r="G669" s="1762"/>
      <c r="H669" s="1762"/>
    </row>
    <row r="670" spans="1:8" ht="15.75" customHeight="1">
      <c r="A670" s="1762"/>
      <c r="B670" s="1762"/>
      <c r="C670" s="1762"/>
      <c r="D670" s="1762"/>
      <c r="E670" s="1762"/>
      <c r="F670" s="1762"/>
      <c r="G670" s="1762"/>
      <c r="H670" s="1762"/>
    </row>
    <row r="671" spans="1:8" ht="15.75" customHeight="1">
      <c r="A671" s="1762"/>
      <c r="B671" s="1762"/>
      <c r="C671" s="1762"/>
      <c r="D671" s="1762"/>
      <c r="E671" s="1762"/>
      <c r="F671" s="1762"/>
      <c r="G671" s="1762"/>
      <c r="H671" s="1762"/>
    </row>
    <row r="672" spans="1:8" ht="15.75" customHeight="1">
      <c r="A672" s="1762"/>
      <c r="B672" s="1762"/>
      <c r="C672" s="1762"/>
      <c r="D672" s="1762"/>
      <c r="E672" s="1762"/>
      <c r="F672" s="1762"/>
      <c r="G672" s="1762"/>
      <c r="H672" s="1762"/>
    </row>
    <row r="673" spans="1:8" ht="15.75" customHeight="1">
      <c r="A673" s="1762"/>
      <c r="B673" s="1762"/>
      <c r="C673" s="1762"/>
      <c r="D673" s="1762"/>
      <c r="E673" s="1762"/>
      <c r="F673" s="1762"/>
      <c r="G673" s="1762"/>
      <c r="H673" s="1762"/>
    </row>
    <row r="674" spans="1:8" ht="15.75" customHeight="1">
      <c r="A674" s="1762"/>
      <c r="B674" s="1762"/>
      <c r="C674" s="1762"/>
      <c r="D674" s="1762"/>
      <c r="E674" s="1762"/>
      <c r="F674" s="1762"/>
      <c r="G674" s="1762"/>
      <c r="H674" s="1762"/>
    </row>
    <row r="675" spans="1:8" ht="15.75" customHeight="1">
      <c r="A675" s="1762"/>
      <c r="B675" s="1762"/>
      <c r="C675" s="1762"/>
      <c r="D675" s="1762"/>
      <c r="E675" s="1762"/>
      <c r="F675" s="1762"/>
      <c r="G675" s="1762"/>
      <c r="H675" s="1762"/>
    </row>
    <row r="676" spans="1:8" ht="15.75" customHeight="1">
      <c r="A676" s="1762"/>
      <c r="B676" s="1762"/>
      <c r="C676" s="1762"/>
      <c r="D676" s="1762"/>
      <c r="E676" s="1762"/>
      <c r="F676" s="1762"/>
      <c r="G676" s="1762"/>
      <c r="H676" s="1762"/>
    </row>
    <row r="677" spans="1:8" ht="15.75" customHeight="1">
      <c r="A677" s="1762"/>
      <c r="B677" s="1762"/>
      <c r="C677" s="1762"/>
      <c r="D677" s="1762"/>
      <c r="E677" s="1762"/>
      <c r="F677" s="1762"/>
      <c r="G677" s="1762"/>
      <c r="H677" s="1762"/>
    </row>
    <row r="678" spans="1:8" ht="15.75" customHeight="1">
      <c r="A678" s="1762"/>
      <c r="B678" s="1762"/>
      <c r="C678" s="1762"/>
      <c r="D678" s="1762"/>
      <c r="E678" s="1762"/>
      <c r="F678" s="1762"/>
      <c r="G678" s="1762"/>
      <c r="H678" s="1762"/>
    </row>
    <row r="679" spans="1:8" ht="15.75" customHeight="1">
      <c r="A679" s="1762"/>
      <c r="B679" s="1762"/>
      <c r="C679" s="1762"/>
      <c r="D679" s="1762"/>
      <c r="E679" s="1762"/>
      <c r="F679" s="1762"/>
      <c r="G679" s="1762"/>
      <c r="H679" s="1762"/>
    </row>
    <row r="680" spans="1:8" ht="15.75" customHeight="1">
      <c r="A680" s="1762"/>
      <c r="B680" s="1762"/>
      <c r="C680" s="1762"/>
      <c r="D680" s="1762"/>
      <c r="E680" s="1762"/>
      <c r="F680" s="1762"/>
      <c r="G680" s="1762"/>
      <c r="H680" s="1762"/>
    </row>
    <row r="681" spans="1:8" ht="15.75" customHeight="1">
      <c r="A681" s="1762"/>
      <c r="B681" s="1762"/>
      <c r="C681" s="1762"/>
      <c r="D681" s="1762"/>
      <c r="E681" s="1762"/>
      <c r="F681" s="1762"/>
      <c r="G681" s="1762"/>
      <c r="H681" s="1762"/>
    </row>
    <row r="682" spans="1:8" ht="15.75" customHeight="1">
      <c r="A682" s="1762"/>
      <c r="B682" s="1762"/>
      <c r="C682" s="1762"/>
      <c r="D682" s="1762"/>
      <c r="E682" s="1762"/>
      <c r="F682" s="1762"/>
      <c r="G682" s="1762"/>
      <c r="H682" s="1762"/>
    </row>
    <row r="683" spans="1:8" ht="15.75" customHeight="1">
      <c r="A683" s="1762"/>
      <c r="B683" s="1762"/>
      <c r="C683" s="1762"/>
      <c r="D683" s="1762"/>
      <c r="E683" s="1762"/>
      <c r="F683" s="1762"/>
      <c r="G683" s="1762"/>
      <c r="H683" s="1762"/>
    </row>
    <row r="684" spans="1:8" ht="15.75" customHeight="1">
      <c r="A684" s="1762"/>
      <c r="B684" s="1762"/>
      <c r="C684" s="1762"/>
      <c r="D684" s="1762"/>
      <c r="E684" s="1762"/>
      <c r="F684" s="1762"/>
      <c r="G684" s="1762"/>
      <c r="H684" s="1762"/>
    </row>
    <row r="685" spans="1:8" ht="15.75" customHeight="1">
      <c r="A685" s="1762"/>
      <c r="B685" s="1762"/>
      <c r="C685" s="1762"/>
      <c r="D685" s="1762"/>
      <c r="E685" s="1762"/>
      <c r="F685" s="1762"/>
      <c r="G685" s="1762"/>
      <c r="H685" s="1762"/>
    </row>
    <row r="686" spans="1:8" ht="15.75" customHeight="1">
      <c r="A686" s="1762"/>
      <c r="B686" s="1762"/>
      <c r="C686" s="1762"/>
      <c r="D686" s="1762"/>
      <c r="E686" s="1762"/>
      <c r="F686" s="1762"/>
      <c r="G686" s="1762"/>
      <c r="H686" s="1762"/>
    </row>
    <row r="687" spans="1:8" ht="15.75" customHeight="1">
      <c r="A687" s="1762"/>
      <c r="B687" s="1762"/>
      <c r="C687" s="1762"/>
      <c r="D687" s="1762"/>
      <c r="E687" s="1762"/>
      <c r="F687" s="1762"/>
      <c r="G687" s="1762"/>
      <c r="H687" s="1762"/>
    </row>
    <row r="688" spans="1:8" ht="15.75" customHeight="1">
      <c r="A688" s="1762"/>
      <c r="B688" s="1762"/>
      <c r="C688" s="1762"/>
      <c r="D688" s="1762"/>
      <c r="E688" s="1762"/>
      <c r="F688" s="1762"/>
      <c r="G688" s="1762"/>
      <c r="H688" s="1762"/>
    </row>
    <row r="689" spans="1:8" ht="15.75" customHeight="1">
      <c r="A689" s="1762"/>
      <c r="B689" s="1762"/>
      <c r="C689" s="1762"/>
      <c r="D689" s="1762"/>
      <c r="E689" s="1762"/>
      <c r="F689" s="1762"/>
      <c r="G689" s="1762"/>
      <c r="H689" s="1762"/>
    </row>
    <row r="690" spans="1:8" ht="15.75" customHeight="1">
      <c r="A690" s="1762"/>
      <c r="B690" s="1762"/>
      <c r="C690" s="1762"/>
      <c r="D690" s="1762"/>
      <c r="E690" s="1762"/>
      <c r="F690" s="1762"/>
      <c r="G690" s="1762"/>
      <c r="H690" s="1762"/>
    </row>
    <row r="691" spans="1:8" ht="15.75" customHeight="1">
      <c r="A691" s="1762"/>
      <c r="B691" s="1762"/>
      <c r="C691" s="1762"/>
      <c r="D691" s="1762"/>
      <c r="E691" s="1762"/>
      <c r="F691" s="1762"/>
      <c r="G691" s="1762"/>
      <c r="H691" s="1762"/>
    </row>
    <row r="692" spans="1:8" ht="15.75" customHeight="1">
      <c r="A692" s="1762"/>
      <c r="B692" s="1762"/>
      <c r="C692" s="1762"/>
      <c r="D692" s="1762"/>
      <c r="E692" s="1762"/>
      <c r="F692" s="1762"/>
      <c r="G692" s="1762"/>
      <c r="H692" s="1762"/>
    </row>
    <row r="693" spans="1:8" ht="15.75" customHeight="1">
      <c r="A693" s="1762"/>
      <c r="B693" s="1762"/>
      <c r="C693" s="1762"/>
      <c r="D693" s="1762"/>
      <c r="E693" s="1762"/>
      <c r="F693" s="1762"/>
      <c r="G693" s="1762"/>
      <c r="H693" s="1762"/>
    </row>
    <row r="694" spans="1:8" ht="15.75" customHeight="1">
      <c r="A694" s="1762"/>
      <c r="B694" s="1762"/>
      <c r="C694" s="1762"/>
      <c r="D694" s="1762"/>
      <c r="E694" s="1762"/>
      <c r="F694" s="1762"/>
      <c r="G694" s="1762"/>
      <c r="H694" s="1762"/>
    </row>
    <row r="695" spans="1:8" ht="15.75" customHeight="1">
      <c r="A695" s="1762"/>
      <c r="B695" s="1762"/>
      <c r="C695" s="1762"/>
      <c r="D695" s="1762"/>
      <c r="E695" s="1762"/>
      <c r="F695" s="1762"/>
      <c r="G695" s="1762"/>
      <c r="H695" s="1762"/>
    </row>
    <row r="696" spans="1:8" ht="15.75" customHeight="1">
      <c r="A696" s="1762"/>
      <c r="B696" s="1762"/>
      <c r="C696" s="1762"/>
      <c r="D696" s="1762"/>
      <c r="E696" s="1762"/>
      <c r="F696" s="1762"/>
      <c r="G696" s="1762"/>
      <c r="H696" s="1762"/>
    </row>
    <row r="697" spans="1:8" ht="15.75" customHeight="1">
      <c r="A697" s="1762"/>
      <c r="B697" s="1762"/>
      <c r="C697" s="1762"/>
      <c r="D697" s="1762"/>
      <c r="E697" s="1762"/>
      <c r="F697" s="1762"/>
      <c r="G697" s="1762"/>
      <c r="H697" s="1762"/>
    </row>
    <row r="698" spans="1:8" ht="15.75" customHeight="1">
      <c r="A698" s="1762"/>
      <c r="B698" s="1762"/>
      <c r="C698" s="1762"/>
      <c r="D698" s="1762"/>
      <c r="E698" s="1762"/>
      <c r="F698" s="1762"/>
      <c r="G698" s="1762"/>
      <c r="H698" s="1762"/>
    </row>
    <row r="699" spans="1:8" ht="15.75" customHeight="1">
      <c r="A699" s="1762"/>
      <c r="B699" s="1762"/>
      <c r="C699" s="1762"/>
      <c r="D699" s="1762"/>
      <c r="E699" s="1762"/>
      <c r="F699" s="1762"/>
      <c r="G699" s="1762"/>
      <c r="H699" s="1762"/>
    </row>
    <row r="700" spans="1:8" ht="15.75" customHeight="1">
      <c r="A700" s="1762"/>
      <c r="B700" s="1762"/>
      <c r="C700" s="1762"/>
      <c r="D700" s="1762"/>
      <c r="E700" s="1762"/>
      <c r="F700" s="1762"/>
      <c r="G700" s="1762"/>
      <c r="H700" s="1762"/>
    </row>
    <row r="701" spans="1:8" ht="15.75" customHeight="1">
      <c r="A701" s="1762"/>
      <c r="B701" s="1762"/>
      <c r="C701" s="1762"/>
      <c r="D701" s="1762"/>
      <c r="E701" s="1762"/>
      <c r="F701" s="1762"/>
      <c r="G701" s="1762"/>
      <c r="H701" s="1762"/>
    </row>
    <row r="702" spans="1:8" ht="15.75" customHeight="1">
      <c r="A702" s="1762"/>
      <c r="B702" s="1762"/>
      <c r="C702" s="1762"/>
      <c r="D702" s="1762"/>
      <c r="E702" s="1762"/>
      <c r="F702" s="1762"/>
      <c r="G702" s="1762"/>
      <c r="H702" s="1762"/>
    </row>
    <row r="703" spans="1:8" ht="15.75" customHeight="1">
      <c r="A703" s="1762"/>
      <c r="B703" s="1762"/>
      <c r="C703" s="1762"/>
      <c r="D703" s="1762"/>
      <c r="E703" s="1762"/>
      <c r="F703" s="1762"/>
      <c r="G703" s="1762"/>
      <c r="H703" s="1762"/>
    </row>
    <row r="704" spans="1:8" ht="15.75" customHeight="1">
      <c r="A704" s="1762"/>
      <c r="B704" s="1762"/>
      <c r="C704" s="1762"/>
      <c r="D704" s="1762"/>
      <c r="E704" s="1762"/>
      <c r="F704" s="1762"/>
      <c r="G704" s="1762"/>
      <c r="H704" s="1762"/>
    </row>
    <row r="705" spans="1:8" ht="15.75" customHeight="1">
      <c r="A705" s="1762"/>
      <c r="B705" s="1762"/>
      <c r="C705" s="1762"/>
      <c r="D705" s="1762"/>
      <c r="E705" s="1762"/>
      <c r="F705" s="1762"/>
      <c r="G705" s="1762"/>
      <c r="H705" s="1762"/>
    </row>
    <row r="706" spans="1:8" ht="15.75" customHeight="1">
      <c r="A706" s="1762"/>
      <c r="B706" s="1762"/>
      <c r="C706" s="1762"/>
      <c r="D706" s="1762"/>
      <c r="E706" s="1762"/>
      <c r="F706" s="1762"/>
      <c r="G706" s="1762"/>
      <c r="H706" s="1762"/>
    </row>
    <row r="707" spans="1:8" ht="15.75" customHeight="1">
      <c r="A707" s="1762"/>
      <c r="B707" s="1762"/>
      <c r="C707" s="1762"/>
      <c r="D707" s="1762"/>
      <c r="E707" s="1762"/>
      <c r="F707" s="1762"/>
      <c r="G707" s="1762"/>
      <c r="H707" s="1762"/>
    </row>
    <row r="708" spans="1:8" ht="15.75" customHeight="1">
      <c r="A708" s="1762"/>
      <c r="B708" s="1762"/>
      <c r="C708" s="1762"/>
      <c r="D708" s="1762"/>
      <c r="E708" s="1762"/>
      <c r="F708" s="1762"/>
      <c r="G708" s="1762"/>
      <c r="H708" s="1762"/>
    </row>
    <row r="709" spans="1:8" ht="15.75" customHeight="1">
      <c r="A709" s="1762"/>
      <c r="B709" s="1762"/>
      <c r="C709" s="1762"/>
      <c r="D709" s="1762"/>
      <c r="E709" s="1762"/>
      <c r="F709" s="1762"/>
      <c r="G709" s="1762"/>
      <c r="H709" s="1762"/>
    </row>
    <row r="710" spans="1:8" ht="15.75" customHeight="1">
      <c r="A710" s="1762"/>
      <c r="B710" s="1762"/>
      <c r="C710" s="1762"/>
      <c r="D710" s="1762"/>
      <c r="E710" s="1762"/>
      <c r="F710" s="1762"/>
      <c r="G710" s="1762"/>
      <c r="H710" s="1762"/>
    </row>
    <row r="711" spans="1:8" ht="15.75" customHeight="1">
      <c r="A711" s="1762"/>
      <c r="B711" s="1762"/>
      <c r="C711" s="1762"/>
      <c r="D711" s="1762"/>
      <c r="E711" s="1762"/>
      <c r="F711" s="1762"/>
      <c r="G711" s="1762"/>
      <c r="H711" s="1762"/>
    </row>
    <row r="712" spans="1:8" ht="15.75" customHeight="1">
      <c r="A712" s="1762"/>
      <c r="B712" s="1762"/>
      <c r="C712" s="1762"/>
      <c r="D712" s="1762"/>
      <c r="E712" s="1762"/>
      <c r="F712" s="1762"/>
      <c r="G712" s="1762"/>
      <c r="H712" s="1762"/>
    </row>
    <row r="713" spans="1:8" ht="15.75" customHeight="1">
      <c r="A713" s="1762"/>
      <c r="B713" s="1762"/>
      <c r="C713" s="1762"/>
      <c r="D713" s="1762"/>
      <c r="E713" s="1762"/>
      <c r="F713" s="1762"/>
      <c r="G713" s="1762"/>
      <c r="H713" s="1762"/>
    </row>
    <row r="714" spans="1:8" ht="15.75" customHeight="1">
      <c r="A714" s="1762"/>
      <c r="B714" s="1762"/>
      <c r="C714" s="1762"/>
      <c r="D714" s="1762"/>
      <c r="E714" s="1762"/>
      <c r="F714" s="1762"/>
      <c r="G714" s="1762"/>
      <c r="H714" s="1762"/>
    </row>
    <row r="715" spans="1:8" ht="15.75" customHeight="1">
      <c r="A715" s="1762"/>
      <c r="B715" s="1762"/>
      <c r="C715" s="1762"/>
      <c r="D715" s="1762"/>
      <c r="E715" s="1762"/>
      <c r="F715" s="1762"/>
      <c r="G715" s="1762"/>
      <c r="H715" s="1762"/>
    </row>
    <row r="716" spans="1:8" ht="15.75" customHeight="1">
      <c r="A716" s="1762"/>
      <c r="B716" s="1762"/>
      <c r="C716" s="1762"/>
      <c r="D716" s="1762"/>
      <c r="E716" s="1762"/>
      <c r="F716" s="1762"/>
      <c r="G716" s="1762"/>
      <c r="H716" s="1762"/>
    </row>
    <row r="717" spans="1:8" ht="15.75" customHeight="1">
      <c r="A717" s="1762"/>
      <c r="B717" s="1762"/>
      <c r="C717" s="1762"/>
      <c r="D717" s="1762"/>
      <c r="E717" s="1762"/>
      <c r="F717" s="1762"/>
      <c r="G717" s="1762"/>
      <c r="H717" s="1762"/>
    </row>
    <row r="718" spans="1:8" ht="15.75" customHeight="1">
      <c r="A718" s="1762"/>
      <c r="B718" s="1762"/>
      <c r="C718" s="1762"/>
      <c r="D718" s="1762"/>
      <c r="E718" s="1762"/>
      <c r="F718" s="1762"/>
      <c r="G718" s="1762"/>
      <c r="H718" s="1762"/>
    </row>
    <row r="719" spans="1:8" ht="15.75" customHeight="1">
      <c r="A719" s="1762"/>
      <c r="B719" s="1762"/>
      <c r="C719" s="1762"/>
      <c r="D719" s="1762"/>
      <c r="E719" s="1762"/>
      <c r="F719" s="1762"/>
      <c r="G719" s="1762"/>
      <c r="H719" s="1762"/>
    </row>
    <row r="720" spans="1:8" ht="15.75" customHeight="1">
      <c r="A720" s="1762"/>
      <c r="B720" s="1762"/>
      <c r="C720" s="1762"/>
      <c r="D720" s="1762"/>
      <c r="E720" s="1762"/>
      <c r="F720" s="1762"/>
      <c r="G720" s="1762"/>
      <c r="H720" s="1762"/>
    </row>
    <row r="721" spans="1:8" ht="15.75" customHeight="1">
      <c r="A721" s="1762"/>
      <c r="B721" s="1762"/>
      <c r="C721" s="1762"/>
      <c r="D721" s="1762"/>
      <c r="E721" s="1762"/>
      <c r="F721" s="1762"/>
      <c r="G721" s="1762"/>
      <c r="H721" s="1762"/>
    </row>
    <row r="722" spans="1:8" ht="15.75" customHeight="1">
      <c r="A722" s="1762"/>
      <c r="B722" s="1762"/>
      <c r="C722" s="1762"/>
      <c r="D722" s="1762"/>
      <c r="E722" s="1762"/>
      <c r="F722" s="1762"/>
      <c r="G722" s="1762"/>
      <c r="H722" s="1762"/>
    </row>
    <row r="723" spans="1:8" ht="15.75" customHeight="1">
      <c r="A723" s="1762"/>
      <c r="B723" s="1762"/>
      <c r="C723" s="1762"/>
      <c r="D723" s="1762"/>
      <c r="E723" s="1762"/>
      <c r="F723" s="1762"/>
      <c r="G723" s="1762"/>
      <c r="H723" s="1762"/>
    </row>
    <row r="724" spans="1:8" ht="15.75" customHeight="1">
      <c r="A724" s="1762"/>
      <c r="B724" s="1762"/>
      <c r="C724" s="1762"/>
      <c r="D724" s="1762"/>
      <c r="E724" s="1762"/>
      <c r="F724" s="1762"/>
      <c r="G724" s="1762"/>
      <c r="H724" s="1762"/>
    </row>
    <row r="725" spans="1:8" ht="15.75" customHeight="1">
      <c r="A725" s="1762"/>
      <c r="B725" s="1762"/>
      <c r="C725" s="1762"/>
      <c r="D725" s="1762"/>
      <c r="E725" s="1762"/>
      <c r="F725" s="1762"/>
      <c r="G725" s="1762"/>
      <c r="H725" s="1762"/>
    </row>
    <row r="726" spans="1:8" ht="15.75" customHeight="1">
      <c r="A726" s="1762"/>
      <c r="B726" s="1762"/>
      <c r="C726" s="1762"/>
      <c r="D726" s="1762"/>
      <c r="E726" s="1762"/>
      <c r="F726" s="1762"/>
      <c r="G726" s="1762"/>
      <c r="H726" s="1762"/>
    </row>
    <row r="727" spans="1:8" ht="15.75" customHeight="1">
      <c r="A727" s="1762"/>
      <c r="B727" s="1762"/>
      <c r="C727" s="1762"/>
      <c r="D727" s="1762"/>
      <c r="E727" s="1762"/>
      <c r="F727" s="1762"/>
      <c r="G727" s="1762"/>
      <c r="H727" s="1762"/>
    </row>
    <row r="728" spans="1:8" ht="15.75" customHeight="1">
      <c r="A728" s="1762"/>
      <c r="B728" s="1762"/>
      <c r="C728" s="1762"/>
      <c r="D728" s="1762"/>
      <c r="E728" s="1762"/>
      <c r="F728" s="1762"/>
      <c r="G728" s="1762"/>
      <c r="H728" s="1762"/>
    </row>
    <row r="729" spans="1:8" ht="15.75" customHeight="1">
      <c r="A729" s="1762"/>
      <c r="B729" s="1762"/>
      <c r="C729" s="1762"/>
      <c r="D729" s="1762"/>
      <c r="E729" s="1762"/>
      <c r="F729" s="1762"/>
      <c r="G729" s="1762"/>
      <c r="H729" s="1762"/>
    </row>
    <row r="730" spans="1:8" ht="15.75" customHeight="1">
      <c r="A730" s="1762"/>
      <c r="B730" s="1762"/>
      <c r="C730" s="1762"/>
      <c r="D730" s="1762"/>
      <c r="E730" s="1762"/>
      <c r="F730" s="1762"/>
      <c r="G730" s="1762"/>
      <c r="H730" s="1762"/>
    </row>
    <row r="731" spans="1:8" ht="15.75" customHeight="1">
      <c r="A731" s="1762"/>
      <c r="B731" s="1762"/>
      <c r="C731" s="1762"/>
      <c r="D731" s="1762"/>
      <c r="E731" s="1762"/>
      <c r="F731" s="1762"/>
      <c r="G731" s="1762"/>
      <c r="H731" s="1762"/>
    </row>
    <row r="732" spans="1:8" ht="15.75" customHeight="1">
      <c r="A732" s="1762"/>
      <c r="B732" s="1762"/>
      <c r="C732" s="1762"/>
      <c r="D732" s="1762"/>
      <c r="E732" s="1762"/>
      <c r="F732" s="1762"/>
      <c r="G732" s="1762"/>
      <c r="H732" s="1762"/>
    </row>
    <row r="733" spans="1:8" ht="15.75" customHeight="1">
      <c r="A733" s="1762"/>
      <c r="B733" s="1762"/>
      <c r="C733" s="1762"/>
      <c r="D733" s="1762"/>
      <c r="E733" s="1762"/>
      <c r="F733" s="1762"/>
      <c r="G733" s="1762"/>
      <c r="H733" s="1762"/>
    </row>
    <row r="734" spans="1:8" ht="15.75" customHeight="1">
      <c r="A734" s="1762"/>
      <c r="B734" s="1762"/>
      <c r="C734" s="1762"/>
      <c r="D734" s="1762"/>
      <c r="E734" s="1762"/>
      <c r="F734" s="1762"/>
      <c r="G734" s="1762"/>
      <c r="H734" s="1762"/>
    </row>
    <row r="735" spans="1:8" ht="15.75" customHeight="1">
      <c r="A735" s="1762"/>
      <c r="B735" s="1762"/>
      <c r="C735" s="1762"/>
      <c r="D735" s="1762"/>
      <c r="E735" s="1762"/>
      <c r="F735" s="1762"/>
      <c r="G735" s="1762"/>
      <c r="H735" s="1762"/>
    </row>
    <row r="736" spans="1:8" ht="15.75" customHeight="1">
      <c r="A736" s="1762"/>
      <c r="B736" s="1762"/>
      <c r="C736" s="1762"/>
      <c r="D736" s="1762"/>
      <c r="E736" s="1762"/>
      <c r="F736" s="1762"/>
      <c r="G736" s="1762"/>
      <c r="H736" s="1762"/>
    </row>
    <row r="737" spans="1:8" ht="15.75" customHeight="1">
      <c r="A737" s="1762"/>
      <c r="B737" s="1762"/>
      <c r="C737" s="1762"/>
      <c r="D737" s="1762"/>
      <c r="E737" s="1762"/>
      <c r="F737" s="1762"/>
      <c r="G737" s="1762"/>
      <c r="H737" s="1762"/>
    </row>
    <row r="738" spans="1:8" ht="15.75" customHeight="1">
      <c r="A738" s="1762"/>
      <c r="B738" s="1762"/>
      <c r="C738" s="1762"/>
      <c r="D738" s="1762"/>
      <c r="E738" s="1762"/>
      <c r="F738" s="1762"/>
      <c r="G738" s="1762"/>
      <c r="H738" s="1762"/>
    </row>
    <row r="739" spans="1:8" ht="15.75" customHeight="1">
      <c r="A739" s="1762"/>
      <c r="B739" s="1762"/>
      <c r="C739" s="1762"/>
      <c r="D739" s="1762"/>
      <c r="E739" s="1762"/>
      <c r="F739" s="1762"/>
      <c r="G739" s="1762"/>
      <c r="H739" s="1762"/>
    </row>
    <row r="740" spans="1:8" ht="15.75" customHeight="1">
      <c r="A740" s="1762"/>
      <c r="B740" s="1762"/>
      <c r="C740" s="1762"/>
      <c r="D740" s="1762"/>
      <c r="E740" s="1762"/>
      <c r="F740" s="1762"/>
      <c r="G740" s="1762"/>
      <c r="H740" s="1762"/>
    </row>
    <row r="741" spans="1:8" ht="15.75" customHeight="1">
      <c r="A741" s="1762"/>
      <c r="B741" s="1762"/>
      <c r="C741" s="1762"/>
      <c r="D741" s="1762"/>
      <c r="E741" s="1762"/>
      <c r="F741" s="1762"/>
      <c r="G741" s="1762"/>
      <c r="H741" s="1762"/>
    </row>
    <row r="742" spans="1:8" ht="15.75" customHeight="1">
      <c r="A742" s="1762"/>
      <c r="B742" s="1762"/>
      <c r="C742" s="1762"/>
      <c r="D742" s="1762"/>
      <c r="E742" s="1762"/>
      <c r="F742" s="1762"/>
      <c r="G742" s="1762"/>
      <c r="H742" s="1762"/>
    </row>
    <row r="743" spans="1:8" ht="15.75" customHeight="1">
      <c r="A743" s="1762"/>
      <c r="B743" s="1762"/>
      <c r="C743" s="1762"/>
      <c r="D743" s="1762"/>
      <c r="E743" s="1762"/>
      <c r="F743" s="1762"/>
      <c r="G743" s="1762"/>
      <c r="H743" s="1762"/>
    </row>
    <row r="744" spans="1:8" ht="15.75" customHeight="1">
      <c r="A744" s="1762"/>
      <c r="B744" s="1762"/>
      <c r="C744" s="1762"/>
      <c r="D744" s="1762"/>
      <c r="E744" s="1762"/>
      <c r="F744" s="1762"/>
      <c r="G744" s="1762"/>
      <c r="H744" s="1762"/>
    </row>
    <row r="745" spans="1:8" ht="15.75" customHeight="1">
      <c r="A745" s="1762"/>
      <c r="B745" s="1762"/>
      <c r="C745" s="1762"/>
      <c r="D745" s="1762"/>
      <c r="E745" s="1762"/>
      <c r="F745" s="1762"/>
      <c r="G745" s="1762"/>
      <c r="H745" s="1762"/>
    </row>
    <row r="746" spans="1:8" ht="15.75" customHeight="1">
      <c r="A746" s="1762"/>
      <c r="B746" s="1762"/>
      <c r="C746" s="1762"/>
      <c r="D746" s="1762"/>
      <c r="E746" s="1762"/>
      <c r="F746" s="1762"/>
      <c r="G746" s="1762"/>
      <c r="H746" s="1762"/>
    </row>
    <row r="747" spans="1:8" ht="15.75" customHeight="1">
      <c r="A747" s="1762"/>
      <c r="B747" s="1762"/>
      <c r="C747" s="1762"/>
      <c r="D747" s="1762"/>
      <c r="E747" s="1762"/>
      <c r="F747" s="1762"/>
      <c r="G747" s="1762"/>
      <c r="H747" s="1762"/>
    </row>
    <row r="748" spans="1:8" ht="15.75" customHeight="1">
      <c r="A748" s="1762"/>
      <c r="B748" s="1762"/>
      <c r="C748" s="1762"/>
      <c r="D748" s="1762"/>
      <c r="E748" s="1762"/>
      <c r="F748" s="1762"/>
      <c r="G748" s="1762"/>
      <c r="H748" s="1762"/>
    </row>
    <row r="749" spans="1:8" ht="15.75" customHeight="1">
      <c r="A749" s="1762"/>
      <c r="B749" s="1762"/>
      <c r="C749" s="1762"/>
      <c r="D749" s="1762"/>
      <c r="E749" s="1762"/>
      <c r="F749" s="1762"/>
      <c r="G749" s="1762"/>
      <c r="H749" s="1762"/>
    </row>
    <row r="750" spans="1:8" ht="15.75" customHeight="1">
      <c r="A750" s="1762"/>
      <c r="B750" s="1762"/>
      <c r="C750" s="1762"/>
      <c r="D750" s="1762"/>
      <c r="E750" s="1762"/>
      <c r="F750" s="1762"/>
      <c r="G750" s="1762"/>
      <c r="H750" s="1762"/>
    </row>
    <row r="751" spans="1:8" ht="15.75" customHeight="1">
      <c r="A751" s="1762"/>
      <c r="B751" s="1762"/>
      <c r="C751" s="1762"/>
      <c r="D751" s="1762"/>
      <c r="E751" s="1762"/>
      <c r="F751" s="1762"/>
      <c r="G751" s="1762"/>
      <c r="H751" s="1762"/>
    </row>
    <row r="752" spans="1:8" ht="15.75" customHeight="1">
      <c r="A752" s="1762"/>
      <c r="B752" s="1762"/>
      <c r="C752" s="1762"/>
      <c r="D752" s="1762"/>
      <c r="E752" s="1762"/>
      <c r="F752" s="1762"/>
      <c r="G752" s="1762"/>
      <c r="H752" s="1762"/>
    </row>
    <row r="753" spans="1:8" ht="15.75" customHeight="1">
      <c r="A753" s="1762"/>
      <c r="B753" s="1762"/>
      <c r="C753" s="1762"/>
      <c r="D753" s="1762"/>
      <c r="E753" s="1762"/>
      <c r="F753" s="1762"/>
      <c r="G753" s="1762"/>
      <c r="H753" s="1762"/>
    </row>
    <row r="754" spans="1:8" ht="15.75" customHeight="1">
      <c r="A754" s="1762"/>
      <c r="B754" s="1762"/>
      <c r="C754" s="1762"/>
      <c r="D754" s="1762"/>
      <c r="E754" s="1762"/>
      <c r="F754" s="1762"/>
      <c r="G754" s="1762"/>
      <c r="H754" s="1762"/>
    </row>
    <row r="755" spans="1:8" ht="15.75" customHeight="1">
      <c r="A755" s="1762"/>
      <c r="B755" s="1762"/>
      <c r="C755" s="1762"/>
      <c r="D755" s="1762"/>
      <c r="E755" s="1762"/>
      <c r="F755" s="1762"/>
      <c r="G755" s="1762"/>
      <c r="H755" s="1762"/>
    </row>
    <row r="756" spans="1:8" ht="15.75" customHeight="1">
      <c r="A756" s="1762"/>
      <c r="B756" s="1762"/>
      <c r="C756" s="1762"/>
      <c r="D756" s="1762"/>
      <c r="E756" s="1762"/>
      <c r="F756" s="1762"/>
      <c r="G756" s="1762"/>
      <c r="H756" s="1762"/>
    </row>
    <row r="757" spans="1:8" ht="15.75" customHeight="1">
      <c r="A757" s="1762"/>
      <c r="B757" s="1762"/>
      <c r="C757" s="1762"/>
      <c r="D757" s="1762"/>
      <c r="E757" s="1762"/>
      <c r="F757" s="1762"/>
      <c r="G757" s="1762"/>
      <c r="H757" s="1762"/>
    </row>
    <row r="758" spans="1:8" ht="15.75" customHeight="1">
      <c r="A758" s="1762"/>
      <c r="B758" s="1762"/>
      <c r="C758" s="1762"/>
      <c r="D758" s="1762"/>
      <c r="E758" s="1762"/>
      <c r="F758" s="1762"/>
      <c r="G758" s="1762"/>
      <c r="H758" s="1762"/>
    </row>
    <row r="759" spans="1:8" ht="15.75" customHeight="1">
      <c r="A759" s="1762"/>
      <c r="B759" s="1762"/>
      <c r="C759" s="1762"/>
      <c r="D759" s="1762"/>
      <c r="E759" s="1762"/>
      <c r="F759" s="1762"/>
      <c r="G759" s="1762"/>
      <c r="H759" s="1762"/>
    </row>
    <row r="760" spans="1:8" ht="15.75" customHeight="1">
      <c r="A760" s="1762"/>
      <c r="B760" s="1762"/>
      <c r="C760" s="1762"/>
      <c r="D760" s="1762"/>
      <c r="E760" s="1762"/>
      <c r="F760" s="1762"/>
      <c r="G760" s="1762"/>
      <c r="H760" s="1762"/>
    </row>
    <row r="761" spans="1:8" ht="15.75" customHeight="1">
      <c r="A761" s="1762"/>
      <c r="B761" s="1762"/>
      <c r="C761" s="1762"/>
      <c r="D761" s="1762"/>
      <c r="E761" s="1762"/>
      <c r="F761" s="1762"/>
      <c r="G761" s="1762"/>
      <c r="H761" s="1762"/>
    </row>
    <row r="762" spans="1:8" ht="15.75" customHeight="1">
      <c r="A762" s="1762"/>
      <c r="B762" s="1762"/>
      <c r="C762" s="1762"/>
      <c r="D762" s="1762"/>
      <c r="E762" s="1762"/>
      <c r="F762" s="1762"/>
      <c r="G762" s="1762"/>
      <c r="H762" s="1762"/>
    </row>
    <row r="763" spans="1:8" ht="15.75" customHeight="1">
      <c r="A763" s="1762"/>
      <c r="B763" s="1762"/>
      <c r="C763" s="1762"/>
      <c r="D763" s="1762"/>
      <c r="E763" s="1762"/>
      <c r="F763" s="1762"/>
      <c r="G763" s="1762"/>
      <c r="H763" s="1762"/>
    </row>
    <row r="764" spans="1:8" ht="15.75" customHeight="1">
      <c r="A764" s="1762"/>
      <c r="B764" s="1762"/>
      <c r="C764" s="1762"/>
      <c r="D764" s="1762"/>
      <c r="E764" s="1762"/>
      <c r="F764" s="1762"/>
      <c r="G764" s="1762"/>
      <c r="H764" s="1762"/>
    </row>
    <row r="765" spans="1:8" ht="15.75" customHeight="1">
      <c r="A765" s="1762"/>
      <c r="B765" s="1762"/>
      <c r="C765" s="1762"/>
      <c r="D765" s="1762"/>
      <c r="E765" s="1762"/>
      <c r="F765" s="1762"/>
      <c r="G765" s="1762"/>
      <c r="H765" s="1762"/>
    </row>
    <row r="766" spans="1:8" ht="15.75" customHeight="1">
      <c r="A766" s="1762"/>
      <c r="B766" s="1762"/>
      <c r="C766" s="1762"/>
      <c r="D766" s="1762"/>
      <c r="E766" s="1762"/>
      <c r="F766" s="1762"/>
      <c r="G766" s="1762"/>
      <c r="H766" s="1762"/>
    </row>
    <row r="767" spans="1:8" ht="15.75" customHeight="1">
      <c r="A767" s="1762"/>
      <c r="B767" s="1762"/>
      <c r="C767" s="1762"/>
      <c r="D767" s="1762"/>
      <c r="E767" s="1762"/>
      <c r="F767" s="1762"/>
      <c r="G767" s="1762"/>
      <c r="H767" s="1762"/>
    </row>
    <row r="768" spans="1:8" ht="15.75" customHeight="1">
      <c r="A768" s="1762"/>
      <c r="B768" s="1762"/>
      <c r="C768" s="1762"/>
      <c r="D768" s="1762"/>
      <c r="E768" s="1762"/>
      <c r="F768" s="1762"/>
      <c r="G768" s="1762"/>
      <c r="H768" s="1762"/>
    </row>
    <row r="769" spans="1:8" ht="15.75" customHeight="1">
      <c r="A769" s="1762"/>
      <c r="B769" s="1762"/>
      <c r="C769" s="1762"/>
      <c r="D769" s="1762"/>
      <c r="E769" s="1762"/>
      <c r="F769" s="1762"/>
      <c r="G769" s="1762"/>
      <c r="H769" s="1762"/>
    </row>
    <row r="770" spans="1:8" ht="15.75" customHeight="1">
      <c r="A770" s="1762"/>
      <c r="B770" s="1762"/>
      <c r="C770" s="1762"/>
      <c r="D770" s="1762"/>
      <c r="E770" s="1762"/>
      <c r="F770" s="1762"/>
      <c r="G770" s="1762"/>
      <c r="H770" s="1762"/>
    </row>
    <row r="771" spans="1:8" ht="15.75" customHeight="1">
      <c r="A771" s="1762"/>
      <c r="B771" s="1762"/>
      <c r="C771" s="1762"/>
      <c r="D771" s="1762"/>
      <c r="E771" s="1762"/>
      <c r="F771" s="1762"/>
      <c r="G771" s="1762"/>
      <c r="H771" s="1762"/>
    </row>
    <row r="772" spans="1:8" ht="15.75" customHeight="1">
      <c r="A772" s="1762"/>
      <c r="B772" s="1762"/>
      <c r="C772" s="1762"/>
      <c r="D772" s="1762"/>
      <c r="E772" s="1762"/>
      <c r="F772" s="1762"/>
      <c r="G772" s="1762"/>
      <c r="H772" s="1762"/>
    </row>
    <row r="773" spans="1:8" ht="15.75" customHeight="1">
      <c r="A773" s="1762"/>
      <c r="B773" s="1762"/>
      <c r="C773" s="1762"/>
      <c r="D773" s="1762"/>
      <c r="E773" s="1762"/>
      <c r="F773" s="1762"/>
      <c r="G773" s="1762"/>
      <c r="H773" s="1762"/>
    </row>
    <row r="774" spans="1:8" ht="15.75" customHeight="1">
      <c r="A774" s="1762"/>
      <c r="B774" s="1762"/>
      <c r="C774" s="1762"/>
      <c r="D774" s="1762"/>
      <c r="E774" s="1762"/>
      <c r="F774" s="1762"/>
      <c r="G774" s="1762"/>
      <c r="H774" s="1762"/>
    </row>
    <row r="775" spans="1:8" ht="15.75" customHeight="1">
      <c r="A775" s="1762"/>
      <c r="B775" s="1762"/>
      <c r="C775" s="1762"/>
      <c r="D775" s="1762"/>
      <c r="E775" s="1762"/>
      <c r="F775" s="1762"/>
      <c r="G775" s="1762"/>
      <c r="H775" s="1762"/>
    </row>
    <row r="776" spans="1:8" ht="15.75" customHeight="1">
      <c r="A776" s="1762"/>
      <c r="B776" s="1762"/>
      <c r="C776" s="1762"/>
      <c r="D776" s="1762"/>
      <c r="E776" s="1762"/>
      <c r="F776" s="1762"/>
      <c r="G776" s="1762"/>
      <c r="H776" s="1762"/>
    </row>
    <row r="777" spans="1:8" ht="15.75" customHeight="1">
      <c r="A777" s="1762"/>
      <c r="B777" s="1762"/>
      <c r="C777" s="1762"/>
      <c r="D777" s="1762"/>
      <c r="E777" s="1762"/>
      <c r="F777" s="1762"/>
      <c r="G777" s="1762"/>
      <c r="H777" s="1762"/>
    </row>
    <row r="778" spans="1:8" ht="15.75" customHeight="1">
      <c r="A778" s="1762"/>
      <c r="B778" s="1762"/>
      <c r="C778" s="1762"/>
      <c r="D778" s="1762"/>
      <c r="E778" s="1762"/>
      <c r="F778" s="1762"/>
      <c r="G778" s="1762"/>
      <c r="H778" s="1762"/>
    </row>
    <row r="779" spans="1:8" ht="15.75" customHeight="1">
      <c r="A779" s="1762"/>
      <c r="B779" s="1762"/>
      <c r="C779" s="1762"/>
      <c r="D779" s="1762"/>
      <c r="E779" s="1762"/>
      <c r="F779" s="1762"/>
      <c r="G779" s="1762"/>
      <c r="H779" s="1762"/>
    </row>
    <row r="780" spans="1:8" ht="15.75" customHeight="1">
      <c r="A780" s="1762"/>
      <c r="B780" s="1762"/>
      <c r="C780" s="1762"/>
      <c r="D780" s="1762"/>
      <c r="E780" s="1762"/>
      <c r="F780" s="1762"/>
      <c r="G780" s="1762"/>
      <c r="H780" s="1762"/>
    </row>
    <row r="781" spans="1:8" ht="15.75" customHeight="1">
      <c r="A781" s="1762"/>
      <c r="B781" s="1762"/>
      <c r="C781" s="1762"/>
      <c r="D781" s="1762"/>
      <c r="E781" s="1762"/>
      <c r="F781" s="1762"/>
      <c r="G781" s="1762"/>
      <c r="H781" s="1762"/>
    </row>
    <row r="782" spans="1:8" ht="15.75" customHeight="1">
      <c r="A782" s="1762"/>
      <c r="B782" s="1762"/>
      <c r="C782" s="1762"/>
      <c r="D782" s="1762"/>
      <c r="E782" s="1762"/>
      <c r="F782" s="1762"/>
      <c r="G782" s="1762"/>
      <c r="H782" s="1762"/>
    </row>
    <row r="783" spans="1:8" ht="15.75" customHeight="1">
      <c r="A783" s="1762"/>
      <c r="B783" s="1762"/>
      <c r="C783" s="1762"/>
      <c r="D783" s="1762"/>
      <c r="E783" s="1762"/>
      <c r="F783" s="1762"/>
      <c r="G783" s="1762"/>
      <c r="H783" s="1762"/>
    </row>
    <row r="784" spans="1:8" ht="15.75" customHeight="1">
      <c r="A784" s="1762"/>
      <c r="B784" s="1762"/>
      <c r="C784" s="1762"/>
      <c r="D784" s="1762"/>
      <c r="E784" s="1762"/>
      <c r="F784" s="1762"/>
      <c r="G784" s="1762"/>
      <c r="H784" s="1762"/>
    </row>
    <row r="785" spans="1:8" ht="15.75" customHeight="1">
      <c r="A785" s="1762"/>
      <c r="B785" s="1762"/>
      <c r="C785" s="1762"/>
      <c r="D785" s="1762"/>
      <c r="E785" s="1762"/>
      <c r="F785" s="1762"/>
      <c r="G785" s="1762"/>
      <c r="H785" s="1762"/>
    </row>
    <row r="786" spans="1:8" ht="15.75" customHeight="1">
      <c r="A786" s="1762"/>
      <c r="B786" s="1762"/>
      <c r="C786" s="1762"/>
      <c r="D786" s="1762"/>
      <c r="E786" s="1762"/>
      <c r="F786" s="1762"/>
      <c r="G786" s="1762"/>
      <c r="H786" s="1762"/>
    </row>
    <row r="787" spans="1:8" ht="15.75" customHeight="1">
      <c r="A787" s="1762"/>
      <c r="B787" s="1762"/>
      <c r="C787" s="1762"/>
      <c r="D787" s="1762"/>
      <c r="E787" s="1762"/>
      <c r="F787" s="1762"/>
      <c r="G787" s="1762"/>
      <c r="H787" s="1762"/>
    </row>
    <row r="788" spans="1:8" ht="15.75" customHeight="1">
      <c r="A788" s="1762"/>
      <c r="B788" s="1762"/>
      <c r="C788" s="1762"/>
      <c r="D788" s="1762"/>
      <c r="E788" s="1762"/>
      <c r="F788" s="1762"/>
      <c r="G788" s="1762"/>
      <c r="H788" s="1762"/>
    </row>
    <row r="789" spans="1:8" ht="15.75" customHeight="1">
      <c r="A789" s="1762"/>
      <c r="B789" s="1762"/>
      <c r="C789" s="1762"/>
      <c r="D789" s="1762"/>
      <c r="E789" s="1762"/>
      <c r="F789" s="1762"/>
      <c r="G789" s="1762"/>
      <c r="H789" s="1762"/>
    </row>
    <row r="790" spans="1:8" ht="15.75" customHeight="1">
      <c r="A790" s="1762"/>
      <c r="B790" s="1762"/>
      <c r="C790" s="1762"/>
      <c r="D790" s="1762"/>
      <c r="E790" s="1762"/>
      <c r="F790" s="1762"/>
      <c r="G790" s="1762"/>
      <c r="H790" s="1762"/>
    </row>
    <row r="791" spans="1:8" ht="15.75" customHeight="1">
      <c r="A791" s="1762"/>
      <c r="B791" s="1762"/>
      <c r="C791" s="1762"/>
      <c r="D791" s="1762"/>
      <c r="E791" s="1762"/>
      <c r="F791" s="1762"/>
      <c r="G791" s="1762"/>
      <c r="H791" s="1762"/>
    </row>
    <row r="792" spans="1:8" ht="15.75" customHeight="1">
      <c r="A792" s="1762"/>
      <c r="B792" s="1762"/>
      <c r="C792" s="1762"/>
      <c r="D792" s="1762"/>
      <c r="E792" s="1762"/>
      <c r="F792" s="1762"/>
      <c r="G792" s="1762"/>
      <c r="H792" s="1762"/>
    </row>
    <row r="793" spans="1:8" ht="15.75" customHeight="1">
      <c r="A793" s="1762"/>
      <c r="B793" s="1762"/>
      <c r="C793" s="1762"/>
      <c r="D793" s="1762"/>
      <c r="E793" s="1762"/>
      <c r="F793" s="1762"/>
      <c r="G793" s="1762"/>
      <c r="H793" s="1762"/>
    </row>
    <row r="794" spans="1:8" ht="15.75" customHeight="1">
      <c r="A794" s="1762"/>
      <c r="B794" s="1762"/>
      <c r="C794" s="1762"/>
      <c r="D794" s="1762"/>
      <c r="E794" s="1762"/>
      <c r="F794" s="1762"/>
      <c r="G794" s="1762"/>
      <c r="H794" s="1762"/>
    </row>
    <row r="795" spans="1:8" ht="15.75" customHeight="1">
      <c r="A795" s="1762"/>
      <c r="B795" s="1762"/>
      <c r="C795" s="1762"/>
      <c r="D795" s="1762"/>
      <c r="E795" s="1762"/>
      <c r="F795" s="1762"/>
      <c r="G795" s="1762"/>
      <c r="H795" s="1762"/>
    </row>
    <row r="796" spans="1:8" ht="15.75" customHeight="1">
      <c r="A796" s="1762"/>
      <c r="B796" s="1762"/>
      <c r="C796" s="1762"/>
      <c r="D796" s="1762"/>
      <c r="E796" s="1762"/>
      <c r="F796" s="1762"/>
      <c r="G796" s="1762"/>
      <c r="H796" s="1762"/>
    </row>
    <row r="797" spans="1:8" ht="15.75" customHeight="1">
      <c r="A797" s="1762"/>
      <c r="B797" s="1762"/>
      <c r="C797" s="1762"/>
      <c r="D797" s="1762"/>
      <c r="E797" s="1762"/>
      <c r="F797" s="1762"/>
      <c r="G797" s="1762"/>
      <c r="H797" s="1762"/>
    </row>
    <row r="798" spans="1:8" ht="15.75" customHeight="1">
      <c r="A798" s="1762"/>
      <c r="B798" s="1762"/>
      <c r="C798" s="1762"/>
      <c r="D798" s="1762"/>
      <c r="E798" s="1762"/>
      <c r="F798" s="1762"/>
      <c r="G798" s="1762"/>
      <c r="H798" s="1762"/>
    </row>
    <row r="799" spans="1:8" ht="15.75" customHeight="1">
      <c r="A799" s="1762"/>
      <c r="B799" s="1762"/>
      <c r="C799" s="1762"/>
      <c r="D799" s="1762"/>
      <c r="E799" s="1762"/>
      <c r="F799" s="1762"/>
      <c r="G799" s="1762"/>
      <c r="H799" s="1762"/>
    </row>
    <row r="800" spans="1:8" ht="15.75" customHeight="1">
      <c r="A800" s="1762"/>
      <c r="B800" s="1762"/>
      <c r="C800" s="1762"/>
      <c r="D800" s="1762"/>
      <c r="E800" s="1762"/>
      <c r="F800" s="1762"/>
      <c r="G800" s="1762"/>
      <c r="H800" s="1762"/>
    </row>
    <row r="801" spans="1:8" ht="15.75" customHeight="1">
      <c r="A801" s="1762"/>
      <c r="B801" s="1762"/>
      <c r="C801" s="1762"/>
      <c r="D801" s="1762"/>
      <c r="E801" s="1762"/>
      <c r="F801" s="1762"/>
      <c r="G801" s="1762"/>
      <c r="H801" s="1762"/>
    </row>
    <row r="802" spans="1:8" ht="15.75" customHeight="1">
      <c r="A802" s="1762"/>
      <c r="B802" s="1762"/>
      <c r="C802" s="1762"/>
      <c r="D802" s="1762"/>
      <c r="E802" s="1762"/>
      <c r="F802" s="1762"/>
      <c r="G802" s="1762"/>
      <c r="H802" s="1762"/>
    </row>
    <row r="803" spans="1:8" ht="15.75" customHeight="1">
      <c r="A803" s="1762"/>
      <c r="B803" s="1762"/>
      <c r="C803" s="1762"/>
      <c r="D803" s="1762"/>
      <c r="E803" s="1762"/>
      <c r="F803" s="1762"/>
      <c r="G803" s="1762"/>
      <c r="H803" s="1762"/>
    </row>
    <row r="804" spans="1:8" ht="15.75" customHeight="1">
      <c r="A804" s="1762"/>
      <c r="B804" s="1762"/>
      <c r="C804" s="1762"/>
      <c r="D804" s="1762"/>
      <c r="E804" s="1762"/>
      <c r="F804" s="1762"/>
      <c r="G804" s="1762"/>
      <c r="H804" s="1762"/>
    </row>
    <row r="805" spans="1:8" ht="15.75" customHeight="1">
      <c r="A805" s="1762"/>
      <c r="B805" s="1762"/>
      <c r="C805" s="1762"/>
      <c r="D805" s="1762"/>
      <c r="E805" s="1762"/>
      <c r="F805" s="1762"/>
      <c r="G805" s="1762"/>
      <c r="H805" s="1762"/>
    </row>
    <row r="806" spans="1:8" ht="15.75" customHeight="1">
      <c r="A806" s="1762"/>
      <c r="B806" s="1762"/>
      <c r="C806" s="1762"/>
      <c r="D806" s="1762"/>
      <c r="E806" s="1762"/>
      <c r="F806" s="1762"/>
      <c r="G806" s="1762"/>
      <c r="H806" s="1762"/>
    </row>
    <row r="807" spans="1:8" ht="15.75" customHeight="1">
      <c r="A807" s="1762"/>
      <c r="B807" s="1762"/>
      <c r="C807" s="1762"/>
      <c r="D807" s="1762"/>
      <c r="E807" s="1762"/>
      <c r="F807" s="1762"/>
      <c r="G807" s="1762"/>
      <c r="H807" s="1762"/>
    </row>
    <row r="808" spans="1:8" ht="15.75" customHeight="1">
      <c r="A808" s="1762"/>
      <c r="B808" s="1762"/>
      <c r="C808" s="1762"/>
      <c r="D808" s="1762"/>
      <c r="E808" s="1762"/>
      <c r="F808" s="1762"/>
      <c r="G808" s="1762"/>
      <c r="H808" s="1762"/>
    </row>
    <row r="809" spans="1:8" ht="15.75" customHeight="1">
      <c r="A809" s="1762"/>
      <c r="B809" s="1762"/>
      <c r="C809" s="1762"/>
      <c r="D809" s="1762"/>
      <c r="E809" s="1762"/>
      <c r="F809" s="1762"/>
      <c r="G809" s="1762"/>
      <c r="H809" s="1762"/>
    </row>
    <row r="810" spans="1:8" ht="15.75" customHeight="1">
      <c r="A810" s="1762"/>
      <c r="B810" s="1762"/>
      <c r="C810" s="1762"/>
      <c r="D810" s="1762"/>
      <c r="E810" s="1762"/>
      <c r="F810" s="1762"/>
      <c r="G810" s="1762"/>
      <c r="H810" s="1762"/>
    </row>
    <row r="811" spans="1:8" ht="15.75" customHeight="1">
      <c r="A811" s="1762"/>
      <c r="B811" s="1762"/>
      <c r="C811" s="1762"/>
      <c r="D811" s="1762"/>
      <c r="E811" s="1762"/>
      <c r="F811" s="1762"/>
      <c r="G811" s="1762"/>
      <c r="H811" s="1762"/>
    </row>
    <row r="812" spans="1:8" ht="15.75" customHeight="1">
      <c r="A812" s="1762"/>
      <c r="B812" s="1762"/>
      <c r="C812" s="1762"/>
      <c r="D812" s="1762"/>
      <c r="E812" s="1762"/>
      <c r="F812" s="1762"/>
      <c r="G812" s="1762"/>
      <c r="H812" s="1762"/>
    </row>
    <row r="813" spans="1:8" ht="15.75" customHeight="1">
      <c r="A813" s="1762"/>
      <c r="B813" s="1762"/>
      <c r="C813" s="1762"/>
      <c r="D813" s="1762"/>
      <c r="E813" s="1762"/>
      <c r="F813" s="1762"/>
      <c r="G813" s="1762"/>
      <c r="H813" s="1762"/>
    </row>
    <row r="814" spans="1:8" ht="15.75" customHeight="1">
      <c r="A814" s="1762"/>
      <c r="B814" s="1762"/>
      <c r="C814" s="1762"/>
      <c r="D814" s="1762"/>
      <c r="E814" s="1762"/>
      <c r="F814" s="1762"/>
      <c r="G814" s="1762"/>
      <c r="H814" s="1762"/>
    </row>
    <row r="815" spans="1:8" ht="15.75" customHeight="1">
      <c r="A815" s="1762"/>
      <c r="B815" s="1762"/>
      <c r="C815" s="1762"/>
      <c r="D815" s="1762"/>
      <c r="E815" s="1762"/>
      <c r="F815" s="1762"/>
      <c r="G815" s="1762"/>
      <c r="H815" s="1762"/>
    </row>
    <row r="816" spans="1:8" ht="15.75" customHeight="1">
      <c r="A816" s="1762"/>
      <c r="B816" s="1762"/>
      <c r="C816" s="1762"/>
      <c r="D816" s="1762"/>
      <c r="E816" s="1762"/>
      <c r="F816" s="1762"/>
      <c r="G816" s="1762"/>
      <c r="H816" s="1762"/>
    </row>
    <row r="817" spans="1:8" ht="15.75" customHeight="1">
      <c r="A817" s="1762"/>
      <c r="B817" s="1762"/>
      <c r="C817" s="1762"/>
      <c r="D817" s="1762"/>
      <c r="E817" s="1762"/>
      <c r="F817" s="1762"/>
      <c r="G817" s="1762"/>
      <c r="H817" s="1762"/>
    </row>
    <row r="818" spans="1:8" ht="15.75" customHeight="1">
      <c r="A818" s="1762"/>
      <c r="B818" s="1762"/>
      <c r="C818" s="1762"/>
      <c r="D818" s="1762"/>
      <c r="E818" s="1762"/>
      <c r="F818" s="1762"/>
      <c r="G818" s="1762"/>
      <c r="H818" s="1762"/>
    </row>
    <row r="819" spans="1:8" ht="15.75" customHeight="1">
      <c r="A819" s="1762"/>
      <c r="B819" s="1762"/>
      <c r="C819" s="1762"/>
      <c r="D819" s="1762"/>
      <c r="E819" s="1762"/>
      <c r="F819" s="1762"/>
      <c r="G819" s="1762"/>
      <c r="H819" s="1762"/>
    </row>
    <row r="820" spans="1:8" ht="15.75" customHeight="1">
      <c r="A820" s="1762"/>
      <c r="B820" s="1762"/>
      <c r="C820" s="1762"/>
      <c r="D820" s="1762"/>
      <c r="E820" s="1762"/>
      <c r="F820" s="1762"/>
      <c r="G820" s="1762"/>
      <c r="H820" s="1762"/>
    </row>
    <row r="821" spans="1:8" ht="15.75" customHeight="1">
      <c r="A821" s="1762"/>
      <c r="B821" s="1762"/>
      <c r="C821" s="1762"/>
      <c r="D821" s="1762"/>
      <c r="E821" s="1762"/>
      <c r="F821" s="1762"/>
      <c r="G821" s="1762"/>
      <c r="H821" s="1762"/>
    </row>
    <row r="822" spans="1:8" ht="15.75" customHeight="1">
      <c r="A822" s="1762"/>
      <c r="B822" s="1762"/>
      <c r="C822" s="1762"/>
      <c r="D822" s="1762"/>
      <c r="E822" s="1762"/>
      <c r="F822" s="1762"/>
      <c r="G822" s="1762"/>
      <c r="H822" s="1762"/>
    </row>
    <row r="823" spans="1:8" ht="15.75" customHeight="1">
      <c r="A823" s="1762"/>
      <c r="B823" s="1762"/>
      <c r="C823" s="1762"/>
      <c r="D823" s="1762"/>
      <c r="E823" s="1762"/>
      <c r="F823" s="1762"/>
      <c r="G823" s="1762"/>
      <c r="H823" s="1762"/>
    </row>
    <row r="824" spans="1:8" ht="15.75" customHeight="1">
      <c r="A824" s="1762"/>
      <c r="B824" s="1762"/>
      <c r="C824" s="1762"/>
      <c r="D824" s="1762"/>
      <c r="E824" s="1762"/>
      <c r="F824" s="1762"/>
      <c r="G824" s="1762"/>
      <c r="H824" s="1762"/>
    </row>
    <row r="825" spans="1:8" ht="15.75" customHeight="1">
      <c r="A825" s="1762"/>
      <c r="B825" s="1762"/>
      <c r="C825" s="1762"/>
      <c r="D825" s="1762"/>
      <c r="E825" s="1762"/>
      <c r="F825" s="1762"/>
      <c r="G825" s="1762"/>
      <c r="H825" s="1762"/>
    </row>
    <row r="826" spans="1:8" ht="15.75" customHeight="1">
      <c r="A826" s="1762"/>
      <c r="B826" s="1762"/>
      <c r="C826" s="1762"/>
      <c r="D826" s="1762"/>
      <c r="E826" s="1762"/>
      <c r="F826" s="1762"/>
      <c r="G826" s="1762"/>
      <c r="H826" s="1762"/>
    </row>
    <row r="827" spans="1:8" ht="15.75" customHeight="1">
      <c r="A827" s="1762"/>
      <c r="B827" s="1762"/>
      <c r="C827" s="1762"/>
      <c r="D827" s="1762"/>
      <c r="E827" s="1762"/>
      <c r="F827" s="1762"/>
      <c r="G827" s="1762"/>
      <c r="H827" s="1762"/>
    </row>
    <row r="828" spans="1:8" ht="15.75" customHeight="1">
      <c r="A828" s="1762"/>
      <c r="B828" s="1762"/>
      <c r="C828" s="1762"/>
      <c r="D828" s="1762"/>
      <c r="E828" s="1762"/>
      <c r="F828" s="1762"/>
      <c r="G828" s="1762"/>
      <c r="H828" s="1762"/>
    </row>
    <row r="829" spans="1:8" ht="15.75" customHeight="1">
      <c r="A829" s="1762"/>
      <c r="B829" s="1762"/>
      <c r="C829" s="1762"/>
      <c r="D829" s="1762"/>
      <c r="E829" s="1762"/>
      <c r="F829" s="1762"/>
      <c r="G829" s="1762"/>
      <c r="H829" s="1762"/>
    </row>
    <row r="830" spans="1:8" ht="15.75" customHeight="1">
      <c r="A830" s="1762"/>
      <c r="B830" s="1762"/>
      <c r="C830" s="1762"/>
      <c r="D830" s="1762"/>
      <c r="E830" s="1762"/>
      <c r="F830" s="1762"/>
      <c r="G830" s="1762"/>
      <c r="H830" s="1762"/>
    </row>
    <row r="831" spans="1:8" ht="15.75" customHeight="1">
      <c r="A831" s="1762"/>
      <c r="B831" s="1762"/>
      <c r="C831" s="1762"/>
      <c r="D831" s="1762"/>
      <c r="E831" s="1762"/>
      <c r="F831" s="1762"/>
      <c r="G831" s="1762"/>
      <c r="H831" s="1762"/>
    </row>
    <row r="832" spans="1:8" ht="15.75" customHeight="1">
      <c r="A832" s="1762"/>
      <c r="B832" s="1762"/>
      <c r="C832" s="1762"/>
      <c r="D832" s="1762"/>
      <c r="E832" s="1762"/>
      <c r="F832" s="1762"/>
      <c r="G832" s="1762"/>
      <c r="H832" s="1762"/>
    </row>
    <row r="833" spans="1:8" ht="15.75" customHeight="1">
      <c r="A833" s="1762"/>
      <c r="B833" s="1762"/>
      <c r="C833" s="1762"/>
      <c r="D833" s="1762"/>
      <c r="E833" s="1762"/>
      <c r="F833" s="1762"/>
      <c r="G833" s="1762"/>
      <c r="H833" s="1762"/>
    </row>
    <row r="834" spans="1:8" ht="15.75" customHeight="1">
      <c r="A834" s="1762"/>
      <c r="B834" s="1762"/>
      <c r="C834" s="1762"/>
      <c r="D834" s="1762"/>
      <c r="E834" s="1762"/>
      <c r="F834" s="1762"/>
      <c r="G834" s="1762"/>
      <c r="H834" s="1762"/>
    </row>
    <row r="835" spans="1:8" ht="15.75" customHeight="1">
      <c r="A835" s="1762"/>
      <c r="B835" s="1762"/>
      <c r="C835" s="1762"/>
      <c r="D835" s="1762"/>
      <c r="E835" s="1762"/>
      <c r="F835" s="1762"/>
      <c r="G835" s="1762"/>
      <c r="H835" s="1762"/>
    </row>
    <row r="836" spans="1:8" ht="15.75" customHeight="1">
      <c r="A836" s="1762"/>
      <c r="B836" s="1762"/>
      <c r="C836" s="1762"/>
      <c r="D836" s="1762"/>
      <c r="E836" s="1762"/>
      <c r="F836" s="1762"/>
      <c r="G836" s="1762"/>
      <c r="H836" s="1762"/>
    </row>
    <row r="837" spans="1:8" ht="15.75" customHeight="1">
      <c r="A837" s="1762"/>
      <c r="B837" s="1762"/>
      <c r="C837" s="1762"/>
      <c r="D837" s="1762"/>
      <c r="E837" s="1762"/>
      <c r="F837" s="1762"/>
      <c r="G837" s="1762"/>
      <c r="H837" s="1762"/>
    </row>
    <row r="838" spans="1:8" ht="15.75" customHeight="1">
      <c r="A838" s="1762"/>
      <c r="B838" s="1762"/>
      <c r="C838" s="1762"/>
      <c r="D838" s="1762"/>
      <c r="E838" s="1762"/>
      <c r="F838" s="1762"/>
      <c r="G838" s="1762"/>
      <c r="H838" s="1762"/>
    </row>
    <row r="839" spans="1:8" ht="15.75" customHeight="1">
      <c r="A839" s="1762"/>
      <c r="B839" s="1762"/>
      <c r="C839" s="1762"/>
      <c r="D839" s="1762"/>
      <c r="E839" s="1762"/>
      <c r="F839" s="1762"/>
      <c r="G839" s="1762"/>
      <c r="H839" s="1762"/>
    </row>
    <row r="840" spans="1:8" ht="15.75" customHeight="1">
      <c r="A840" s="1762"/>
      <c r="B840" s="1762"/>
      <c r="C840" s="1762"/>
      <c r="D840" s="1762"/>
      <c r="E840" s="1762"/>
      <c r="F840" s="1762"/>
      <c r="G840" s="1762"/>
      <c r="H840" s="1762"/>
    </row>
    <row r="841" spans="1:8" ht="15.75" customHeight="1">
      <c r="A841" s="1762"/>
      <c r="B841" s="1762"/>
      <c r="C841" s="1762"/>
      <c r="D841" s="1762"/>
      <c r="E841" s="1762"/>
      <c r="F841" s="1762"/>
      <c r="G841" s="1762"/>
      <c r="H841" s="1762"/>
    </row>
    <row r="842" spans="1:8" ht="15.75" customHeight="1">
      <c r="A842" s="1762"/>
      <c r="B842" s="1762"/>
      <c r="C842" s="1762"/>
      <c r="D842" s="1762"/>
      <c r="E842" s="1762"/>
      <c r="F842" s="1762"/>
      <c r="G842" s="1762"/>
      <c r="H842" s="1762"/>
    </row>
    <row r="843" spans="1:8" ht="15.75" customHeight="1">
      <c r="A843" s="1762"/>
      <c r="B843" s="1762"/>
      <c r="C843" s="1762"/>
      <c r="D843" s="1762"/>
      <c r="E843" s="1762"/>
      <c r="F843" s="1762"/>
      <c r="G843" s="1762"/>
      <c r="H843" s="1762"/>
    </row>
    <row r="844" spans="1:8" ht="15.75" customHeight="1">
      <c r="A844" s="1762"/>
      <c r="B844" s="1762"/>
      <c r="C844" s="1762"/>
      <c r="D844" s="1762"/>
      <c r="E844" s="1762"/>
      <c r="F844" s="1762"/>
      <c r="G844" s="1762"/>
      <c r="H844" s="1762"/>
    </row>
    <row r="845" spans="1:8" ht="15.75" customHeight="1">
      <c r="A845" s="1762"/>
      <c r="B845" s="1762"/>
      <c r="C845" s="1762"/>
      <c r="D845" s="1762"/>
      <c r="E845" s="1762"/>
      <c r="F845" s="1762"/>
      <c r="G845" s="1762"/>
      <c r="H845" s="1762"/>
    </row>
    <row r="846" spans="1:8" ht="15.75" customHeight="1">
      <c r="A846" s="1762"/>
      <c r="B846" s="1762"/>
      <c r="C846" s="1762"/>
      <c r="D846" s="1762"/>
      <c r="E846" s="1762"/>
      <c r="F846" s="1762"/>
      <c r="G846" s="1762"/>
      <c r="H846" s="1762"/>
    </row>
    <row r="847" spans="1:8" ht="15.75" customHeight="1">
      <c r="A847" s="1762"/>
      <c r="B847" s="1762"/>
      <c r="C847" s="1762"/>
      <c r="D847" s="1762"/>
      <c r="E847" s="1762"/>
      <c r="F847" s="1762"/>
      <c r="G847" s="1762"/>
      <c r="H847" s="1762"/>
    </row>
    <row r="848" spans="1:8" ht="15.75" customHeight="1">
      <c r="A848" s="1762"/>
      <c r="B848" s="1762"/>
      <c r="C848" s="1762"/>
      <c r="D848" s="1762"/>
      <c r="E848" s="1762"/>
      <c r="F848" s="1762"/>
      <c r="G848" s="1762"/>
      <c r="H848" s="1762"/>
    </row>
    <row r="849" spans="1:8" ht="15.75" customHeight="1">
      <c r="A849" s="1762"/>
      <c r="B849" s="1762"/>
      <c r="C849" s="1762"/>
      <c r="D849" s="1762"/>
      <c r="E849" s="1762"/>
      <c r="F849" s="1762"/>
      <c r="G849" s="1762"/>
      <c r="H849" s="1762"/>
    </row>
    <row r="850" spans="1:8" ht="15.75" customHeight="1">
      <c r="A850" s="1762"/>
      <c r="B850" s="1762"/>
      <c r="C850" s="1762"/>
      <c r="D850" s="1762"/>
      <c r="E850" s="1762"/>
      <c r="F850" s="1762"/>
      <c r="G850" s="1762"/>
      <c r="H850" s="1762"/>
    </row>
    <row r="851" spans="1:8" ht="15.75" customHeight="1">
      <c r="A851" s="1762"/>
      <c r="B851" s="1762"/>
      <c r="C851" s="1762"/>
      <c r="D851" s="1762"/>
      <c r="E851" s="1762"/>
      <c r="F851" s="1762"/>
      <c r="G851" s="1762"/>
      <c r="H851" s="1762"/>
    </row>
    <row r="852" spans="1:8" ht="15.75" customHeight="1">
      <c r="A852" s="1762"/>
      <c r="B852" s="1762"/>
      <c r="C852" s="1762"/>
      <c r="D852" s="1762"/>
      <c r="E852" s="1762"/>
      <c r="F852" s="1762"/>
      <c r="G852" s="1762"/>
      <c r="H852" s="1762"/>
    </row>
    <row r="853" spans="1:8" ht="15.75" customHeight="1">
      <c r="A853" s="1762"/>
      <c r="B853" s="1762"/>
      <c r="C853" s="1762"/>
      <c r="D853" s="1762"/>
      <c r="E853" s="1762"/>
      <c r="F853" s="1762"/>
      <c r="G853" s="1762"/>
      <c r="H853" s="1762"/>
    </row>
    <row r="854" spans="1:8" ht="15.75" customHeight="1">
      <c r="A854" s="1762"/>
      <c r="B854" s="1762"/>
      <c r="C854" s="1762"/>
      <c r="D854" s="1762"/>
      <c r="E854" s="1762"/>
      <c r="F854" s="1762"/>
      <c r="G854" s="1762"/>
      <c r="H854" s="1762"/>
    </row>
    <row r="855" spans="1:8" ht="15.75" customHeight="1">
      <c r="A855" s="1762"/>
      <c r="B855" s="1762"/>
      <c r="C855" s="1762"/>
      <c r="D855" s="1762"/>
      <c r="E855" s="1762"/>
      <c r="F855" s="1762"/>
      <c r="G855" s="1762"/>
      <c r="H855" s="1762"/>
    </row>
    <row r="856" spans="1:8" ht="15.75" customHeight="1">
      <c r="A856" s="1762"/>
      <c r="B856" s="1762"/>
      <c r="C856" s="1762"/>
      <c r="D856" s="1762"/>
      <c r="E856" s="1762"/>
      <c r="F856" s="1762"/>
      <c r="G856" s="1762"/>
      <c r="H856" s="1762"/>
    </row>
    <row r="857" spans="1:8" ht="15.75" customHeight="1">
      <c r="A857" s="1762"/>
      <c r="B857" s="1762"/>
      <c r="C857" s="1762"/>
      <c r="D857" s="1762"/>
      <c r="E857" s="1762"/>
      <c r="F857" s="1762"/>
      <c r="G857" s="1762"/>
      <c r="H857" s="1762"/>
    </row>
    <row r="858" spans="1:8" ht="15.75" customHeight="1">
      <c r="A858" s="1762"/>
      <c r="B858" s="1762"/>
      <c r="C858" s="1762"/>
      <c r="D858" s="1762"/>
      <c r="E858" s="1762"/>
      <c r="F858" s="1762"/>
      <c r="G858" s="1762"/>
      <c r="H858" s="1762"/>
    </row>
    <row r="859" spans="1:8" ht="15.75" customHeight="1">
      <c r="A859" s="1762"/>
      <c r="B859" s="1762"/>
      <c r="C859" s="1762"/>
      <c r="D859" s="1762"/>
      <c r="E859" s="1762"/>
      <c r="F859" s="1762"/>
      <c r="G859" s="1762"/>
      <c r="H859" s="1762"/>
    </row>
    <row r="860" spans="1:8" ht="15.75" customHeight="1">
      <c r="A860" s="1762"/>
      <c r="B860" s="1762"/>
      <c r="C860" s="1762"/>
      <c r="D860" s="1762"/>
      <c r="E860" s="1762"/>
      <c r="F860" s="1762"/>
      <c r="G860" s="1762"/>
      <c r="H860" s="1762"/>
    </row>
    <row r="861" spans="1:8" ht="15.75" customHeight="1">
      <c r="A861" s="1762"/>
      <c r="B861" s="1762"/>
      <c r="C861" s="1762"/>
      <c r="D861" s="1762"/>
      <c r="E861" s="1762"/>
      <c r="F861" s="1762"/>
      <c r="G861" s="1762"/>
      <c r="H861" s="1762"/>
    </row>
    <row r="862" spans="1:8" ht="15.75" customHeight="1">
      <c r="A862" s="1762"/>
      <c r="B862" s="1762"/>
      <c r="C862" s="1762"/>
      <c r="D862" s="1762"/>
      <c r="E862" s="1762"/>
      <c r="F862" s="1762"/>
      <c r="G862" s="1762"/>
      <c r="H862" s="1762"/>
    </row>
    <row r="863" spans="1:8" ht="15.75" customHeight="1">
      <c r="A863" s="1762"/>
      <c r="B863" s="1762"/>
      <c r="C863" s="1762"/>
      <c r="D863" s="1762"/>
      <c r="E863" s="1762"/>
      <c r="F863" s="1762"/>
      <c r="G863" s="1762"/>
      <c r="H863" s="1762"/>
    </row>
    <row r="864" spans="1:8" ht="15.75" customHeight="1">
      <c r="A864" s="1762"/>
      <c r="B864" s="1762"/>
      <c r="C864" s="1762"/>
      <c r="D864" s="1762"/>
      <c r="E864" s="1762"/>
      <c r="F864" s="1762"/>
      <c r="G864" s="1762"/>
      <c r="H864" s="1762"/>
    </row>
    <row r="865" spans="1:8" ht="15.75" customHeight="1">
      <c r="A865" s="1762"/>
      <c r="B865" s="1762"/>
      <c r="C865" s="1762"/>
      <c r="D865" s="1762"/>
      <c r="E865" s="1762"/>
      <c r="F865" s="1762"/>
      <c r="G865" s="1762"/>
      <c r="H865" s="1762"/>
    </row>
    <row r="866" spans="1:8" ht="15.75" customHeight="1">
      <c r="A866" s="1762"/>
      <c r="B866" s="1762"/>
      <c r="C866" s="1762"/>
      <c r="D866" s="1762"/>
      <c r="E866" s="1762"/>
      <c r="F866" s="1762"/>
      <c r="G866" s="1762"/>
      <c r="H866" s="1762"/>
    </row>
    <row r="867" spans="1:8" ht="15.75" customHeight="1">
      <c r="A867" s="1762"/>
      <c r="B867" s="1762"/>
      <c r="C867" s="1762"/>
      <c r="D867" s="1762"/>
      <c r="E867" s="1762"/>
      <c r="F867" s="1762"/>
      <c r="G867" s="1762"/>
      <c r="H867" s="1762"/>
    </row>
    <row r="868" spans="1:8" ht="15.75" customHeight="1">
      <c r="A868" s="1762"/>
      <c r="B868" s="1762"/>
      <c r="C868" s="1762"/>
      <c r="D868" s="1762"/>
      <c r="E868" s="1762"/>
      <c r="F868" s="1762"/>
      <c r="G868" s="1762"/>
      <c r="H868" s="1762"/>
    </row>
    <row r="869" spans="1:8" ht="15.75" customHeight="1">
      <c r="A869" s="1762"/>
      <c r="B869" s="1762"/>
      <c r="C869" s="1762"/>
      <c r="D869" s="1762"/>
      <c r="E869" s="1762"/>
      <c r="F869" s="1762"/>
      <c r="G869" s="1762"/>
      <c r="H869" s="1762"/>
    </row>
    <row r="870" spans="1:8" ht="15.75" customHeight="1">
      <c r="A870" s="1762"/>
      <c r="B870" s="1762"/>
      <c r="C870" s="1762"/>
      <c r="D870" s="1762"/>
      <c r="E870" s="1762"/>
      <c r="F870" s="1762"/>
      <c r="G870" s="1762"/>
      <c r="H870" s="1762"/>
    </row>
    <row r="871" spans="1:8" ht="15.75" customHeight="1">
      <c r="A871" s="1762"/>
      <c r="B871" s="1762"/>
      <c r="C871" s="1762"/>
      <c r="D871" s="1762"/>
      <c r="E871" s="1762"/>
      <c r="F871" s="1762"/>
      <c r="G871" s="1762"/>
      <c r="H871" s="1762"/>
    </row>
    <row r="872" spans="1:8" ht="15.75" customHeight="1">
      <c r="A872" s="1762"/>
      <c r="B872" s="1762"/>
      <c r="C872" s="1762"/>
      <c r="D872" s="1762"/>
      <c r="E872" s="1762"/>
      <c r="F872" s="1762"/>
      <c r="G872" s="1762"/>
      <c r="H872" s="1762"/>
    </row>
    <row r="873" spans="1:8" ht="15.75" customHeight="1">
      <c r="A873" s="1762"/>
      <c r="B873" s="1762"/>
      <c r="C873" s="1762"/>
      <c r="D873" s="1762"/>
      <c r="E873" s="1762"/>
      <c r="F873" s="1762"/>
      <c r="G873" s="1762"/>
      <c r="H873" s="1762"/>
    </row>
    <row r="874" spans="1:8" ht="15.75" customHeight="1">
      <c r="A874" s="1762"/>
      <c r="B874" s="1762"/>
      <c r="C874" s="1762"/>
      <c r="D874" s="1762"/>
      <c r="E874" s="1762"/>
      <c r="F874" s="1762"/>
      <c r="G874" s="1762"/>
      <c r="H874" s="1762"/>
    </row>
    <row r="875" spans="1:8" ht="15.75" customHeight="1">
      <c r="A875" s="1762"/>
      <c r="B875" s="1762"/>
      <c r="C875" s="1762"/>
      <c r="D875" s="1762"/>
      <c r="E875" s="1762"/>
      <c r="F875" s="1762"/>
      <c r="G875" s="1762"/>
      <c r="H875" s="1762"/>
    </row>
    <row r="876" spans="1:8" ht="15.75" customHeight="1">
      <c r="A876" s="1762"/>
      <c r="B876" s="1762"/>
      <c r="C876" s="1762"/>
      <c r="D876" s="1762"/>
      <c r="E876" s="1762"/>
      <c r="F876" s="1762"/>
      <c r="G876" s="1762"/>
      <c r="H876" s="1762"/>
    </row>
    <row r="877" spans="1:8" ht="15.75" customHeight="1">
      <c r="A877" s="1762"/>
      <c r="B877" s="1762"/>
      <c r="C877" s="1762"/>
      <c r="D877" s="1762"/>
      <c r="E877" s="1762"/>
      <c r="F877" s="1762"/>
      <c r="G877" s="1762"/>
      <c r="H877" s="1762"/>
    </row>
    <row r="878" spans="1:8" ht="15.75" customHeight="1">
      <c r="A878" s="1762"/>
      <c r="B878" s="1762"/>
      <c r="C878" s="1762"/>
      <c r="D878" s="1762"/>
      <c r="E878" s="1762"/>
      <c r="F878" s="1762"/>
      <c r="G878" s="1762"/>
      <c r="H878" s="1762"/>
    </row>
    <row r="879" spans="1:8" ht="15.75" customHeight="1">
      <c r="A879" s="1762"/>
      <c r="B879" s="1762"/>
      <c r="C879" s="1762"/>
      <c r="D879" s="1762"/>
      <c r="E879" s="1762"/>
      <c r="F879" s="1762"/>
      <c r="G879" s="1762"/>
      <c r="H879" s="1762"/>
    </row>
    <row r="880" spans="1:8" ht="15.75" customHeight="1">
      <c r="A880" s="1762"/>
      <c r="B880" s="1762"/>
      <c r="C880" s="1762"/>
      <c r="D880" s="1762"/>
      <c r="E880" s="1762"/>
      <c r="F880" s="1762"/>
      <c r="G880" s="1762"/>
      <c r="H880" s="1762"/>
    </row>
    <row r="881" spans="1:8" ht="15.75" customHeight="1">
      <c r="A881" s="1762"/>
      <c r="B881" s="1762"/>
      <c r="C881" s="1762"/>
      <c r="D881" s="1762"/>
      <c r="E881" s="1762"/>
      <c r="F881" s="1762"/>
      <c r="G881" s="1762"/>
      <c r="H881" s="1762"/>
    </row>
    <row r="882" spans="1:8" ht="15.75" customHeight="1">
      <c r="A882" s="1762"/>
      <c r="B882" s="1762"/>
      <c r="C882" s="1762"/>
      <c r="D882" s="1762"/>
      <c r="E882" s="1762"/>
      <c r="F882" s="1762"/>
      <c r="G882" s="1762"/>
      <c r="H882" s="1762"/>
    </row>
    <row r="883" spans="1:8" ht="15.75" customHeight="1">
      <c r="A883" s="1762"/>
      <c r="B883" s="1762"/>
      <c r="C883" s="1762"/>
      <c r="D883" s="1762"/>
      <c r="E883" s="1762"/>
      <c r="F883" s="1762"/>
      <c r="G883" s="1762"/>
      <c r="H883" s="1762"/>
    </row>
    <row r="884" spans="1:8" ht="15.75" customHeight="1">
      <c r="A884" s="1762"/>
      <c r="B884" s="1762"/>
      <c r="C884" s="1762"/>
      <c r="D884" s="1762"/>
      <c r="E884" s="1762"/>
      <c r="F884" s="1762"/>
      <c r="G884" s="1762"/>
      <c r="H884" s="1762"/>
    </row>
    <row r="885" spans="1:8" ht="15.75" customHeight="1">
      <c r="A885" s="1762"/>
      <c r="B885" s="1762"/>
      <c r="C885" s="1762"/>
      <c r="D885" s="1762"/>
      <c r="E885" s="1762"/>
      <c r="F885" s="1762"/>
      <c r="G885" s="1762"/>
      <c r="H885" s="1762"/>
    </row>
    <row r="886" spans="1:8" ht="15.75" customHeight="1">
      <c r="A886" s="1762"/>
      <c r="B886" s="1762"/>
      <c r="C886" s="1762"/>
      <c r="D886" s="1762"/>
      <c r="E886" s="1762"/>
      <c r="F886" s="1762"/>
      <c r="G886" s="1762"/>
      <c r="H886" s="1762"/>
    </row>
    <row r="887" spans="1:8" ht="15.75" customHeight="1">
      <c r="A887" s="1762"/>
      <c r="B887" s="1762"/>
      <c r="C887" s="1762"/>
      <c r="D887" s="1762"/>
      <c r="E887" s="1762"/>
      <c r="F887" s="1762"/>
      <c r="G887" s="1762"/>
      <c r="H887" s="1762"/>
    </row>
    <row r="888" spans="1:8" ht="15.75" customHeight="1">
      <c r="A888" s="1762"/>
      <c r="B888" s="1762"/>
      <c r="C888" s="1762"/>
      <c r="D888" s="1762"/>
      <c r="E888" s="1762"/>
      <c r="F888" s="1762"/>
      <c r="G888" s="1762"/>
      <c r="H888" s="1762"/>
    </row>
    <row r="889" spans="1:8" ht="15.75" customHeight="1">
      <c r="A889" s="1762"/>
      <c r="B889" s="1762"/>
      <c r="C889" s="1762"/>
      <c r="D889" s="1762"/>
      <c r="E889" s="1762"/>
      <c r="F889" s="1762"/>
      <c r="G889" s="1762"/>
      <c r="H889" s="1762"/>
    </row>
    <row r="890" spans="1:8" ht="15.75" customHeight="1">
      <c r="A890" s="1762"/>
      <c r="B890" s="1762"/>
      <c r="C890" s="1762"/>
      <c r="D890" s="1762"/>
      <c r="E890" s="1762"/>
      <c r="F890" s="1762"/>
      <c r="G890" s="1762"/>
      <c r="H890" s="1762"/>
    </row>
    <row r="891" spans="1:8" ht="15.75" customHeight="1">
      <c r="A891" s="1762"/>
      <c r="B891" s="1762"/>
      <c r="C891" s="1762"/>
      <c r="D891" s="1762"/>
      <c r="E891" s="1762"/>
      <c r="F891" s="1762"/>
      <c r="G891" s="1762"/>
      <c r="H891" s="1762"/>
    </row>
    <row r="892" spans="1:8" ht="15.75" customHeight="1">
      <c r="A892" s="1762"/>
      <c r="B892" s="1762"/>
      <c r="C892" s="1762"/>
      <c r="D892" s="1762"/>
      <c r="E892" s="1762"/>
      <c r="F892" s="1762"/>
      <c r="G892" s="1762"/>
      <c r="H892" s="1762"/>
    </row>
    <row r="893" spans="1:8" ht="15.75" customHeight="1">
      <c r="A893" s="1762"/>
      <c r="B893" s="1762"/>
      <c r="C893" s="1762"/>
      <c r="D893" s="1762"/>
      <c r="E893" s="1762"/>
      <c r="F893" s="1762"/>
      <c r="G893" s="1762"/>
      <c r="H893" s="1762"/>
    </row>
    <row r="894" spans="1:8" ht="15.75" customHeight="1">
      <c r="A894" s="1762"/>
      <c r="B894" s="1762"/>
      <c r="C894" s="1762"/>
      <c r="D894" s="1762"/>
      <c r="E894" s="1762"/>
      <c r="F894" s="1762"/>
      <c r="G894" s="1762"/>
      <c r="H894" s="1762"/>
    </row>
    <row r="895" spans="1:8" ht="15.75" customHeight="1">
      <c r="A895" s="1762"/>
      <c r="B895" s="1762"/>
      <c r="C895" s="1762"/>
      <c r="D895" s="1762"/>
      <c r="E895" s="1762"/>
      <c r="F895" s="1762"/>
      <c r="G895" s="1762"/>
      <c r="H895" s="1762"/>
    </row>
    <row r="896" spans="1:8" ht="15.75" customHeight="1">
      <c r="A896" s="1762"/>
      <c r="B896" s="1762"/>
      <c r="C896" s="1762"/>
      <c r="D896" s="1762"/>
      <c r="E896" s="1762"/>
      <c r="F896" s="1762"/>
      <c r="G896" s="1762"/>
      <c r="H896" s="1762"/>
    </row>
    <row r="897" spans="1:8" ht="15.75" customHeight="1">
      <c r="A897" s="1762"/>
      <c r="B897" s="1762"/>
      <c r="C897" s="1762"/>
      <c r="D897" s="1762"/>
      <c r="E897" s="1762"/>
      <c r="F897" s="1762"/>
      <c r="G897" s="1762"/>
      <c r="H897" s="1762"/>
    </row>
    <row r="898" spans="1:8" ht="15.75" customHeight="1">
      <c r="A898" s="1762"/>
      <c r="B898" s="1762"/>
      <c r="C898" s="1762"/>
      <c r="D898" s="1762"/>
      <c r="E898" s="1762"/>
      <c r="F898" s="1762"/>
      <c r="G898" s="1762"/>
      <c r="H898" s="1762"/>
    </row>
    <row r="899" spans="1:8" ht="15.75" customHeight="1">
      <c r="A899" s="1762"/>
      <c r="B899" s="1762"/>
      <c r="C899" s="1762"/>
      <c r="D899" s="1762"/>
      <c r="E899" s="1762"/>
      <c r="F899" s="1762"/>
      <c r="G899" s="1762"/>
      <c r="H899" s="1762"/>
    </row>
    <row r="900" spans="1:8" ht="15.75" customHeight="1">
      <c r="A900" s="1762"/>
      <c r="B900" s="1762"/>
      <c r="C900" s="1762"/>
      <c r="D900" s="1762"/>
      <c r="E900" s="1762"/>
      <c r="F900" s="1762"/>
      <c r="G900" s="1762"/>
      <c r="H900" s="1762"/>
    </row>
    <row r="901" spans="1:8" ht="15.75" customHeight="1">
      <c r="A901" s="1762"/>
      <c r="B901" s="1762"/>
      <c r="C901" s="1762"/>
      <c r="D901" s="1762"/>
      <c r="E901" s="1762"/>
      <c r="F901" s="1762"/>
      <c r="G901" s="1762"/>
      <c r="H901" s="1762"/>
    </row>
    <row r="902" spans="1:8" ht="15.75" customHeight="1">
      <c r="A902" s="1762"/>
      <c r="B902" s="1762"/>
      <c r="C902" s="1762"/>
      <c r="D902" s="1762"/>
      <c r="E902" s="1762"/>
      <c r="F902" s="1762"/>
      <c r="G902" s="1762"/>
      <c r="H902" s="1762"/>
    </row>
    <row r="903" spans="1:8" ht="15.75" customHeight="1">
      <c r="A903" s="1762"/>
      <c r="B903" s="1762"/>
      <c r="C903" s="1762"/>
      <c r="D903" s="1762"/>
      <c r="E903" s="1762"/>
      <c r="F903" s="1762"/>
      <c r="G903" s="1762"/>
      <c r="H903" s="1762"/>
    </row>
    <row r="904" spans="1:8" ht="15.75" customHeight="1">
      <c r="A904" s="1762"/>
      <c r="B904" s="1762"/>
      <c r="C904" s="1762"/>
      <c r="D904" s="1762"/>
      <c r="E904" s="1762"/>
      <c r="F904" s="1762"/>
      <c r="G904" s="1762"/>
      <c r="H904" s="1762"/>
    </row>
    <row r="905" spans="1:8" ht="15.75" customHeight="1">
      <c r="A905" s="1762"/>
      <c r="B905" s="1762"/>
      <c r="C905" s="1762"/>
      <c r="D905" s="1762"/>
      <c r="E905" s="1762"/>
      <c r="F905" s="1762"/>
      <c r="G905" s="1762"/>
      <c r="H905" s="1762"/>
    </row>
    <row r="906" spans="1:8" ht="15.75" customHeight="1">
      <c r="A906" s="1762"/>
      <c r="B906" s="1762"/>
      <c r="C906" s="1762"/>
      <c r="D906" s="1762"/>
      <c r="E906" s="1762"/>
      <c r="F906" s="1762"/>
      <c r="G906" s="1762"/>
      <c r="H906" s="1762"/>
    </row>
    <row r="907" spans="1:8" ht="15.75" customHeight="1">
      <c r="A907" s="1762"/>
      <c r="B907" s="1762"/>
      <c r="C907" s="1762"/>
      <c r="D907" s="1762"/>
      <c r="E907" s="1762"/>
      <c r="F907" s="1762"/>
      <c r="G907" s="1762"/>
      <c r="H907" s="1762"/>
    </row>
    <row r="908" spans="1:8" ht="15.75" customHeight="1">
      <c r="A908" s="1762"/>
      <c r="B908" s="1762"/>
      <c r="C908" s="1762"/>
      <c r="D908" s="1762"/>
      <c r="E908" s="1762"/>
      <c r="F908" s="1762"/>
      <c r="G908" s="1762"/>
      <c r="H908" s="1762"/>
    </row>
    <row r="909" spans="1:8" ht="15.75" customHeight="1">
      <c r="A909" s="1762"/>
      <c r="B909" s="1762"/>
      <c r="C909" s="1762"/>
      <c r="D909" s="1762"/>
      <c r="E909" s="1762"/>
      <c r="F909" s="1762"/>
      <c r="G909" s="1762"/>
      <c r="H909" s="1762"/>
    </row>
    <row r="910" spans="1:8" ht="15.75" customHeight="1">
      <c r="A910" s="1762"/>
      <c r="B910" s="1762"/>
      <c r="C910" s="1762"/>
      <c r="D910" s="1762"/>
      <c r="E910" s="1762"/>
      <c r="F910" s="1762"/>
      <c r="G910" s="1762"/>
      <c r="H910" s="1762"/>
    </row>
    <row r="911" spans="1:8" ht="15.75" customHeight="1">
      <c r="A911" s="1762"/>
      <c r="B911" s="1762"/>
      <c r="C911" s="1762"/>
      <c r="D911" s="1762"/>
      <c r="E911" s="1762"/>
      <c r="F911" s="1762"/>
      <c r="G911" s="1762"/>
      <c r="H911" s="1762"/>
    </row>
    <row r="912" spans="1:8" ht="15.75" customHeight="1">
      <c r="A912" s="1762"/>
      <c r="B912" s="1762"/>
      <c r="C912" s="1762"/>
      <c r="D912" s="1762"/>
      <c r="E912" s="1762"/>
      <c r="F912" s="1762"/>
      <c r="G912" s="1762"/>
      <c r="H912" s="1762"/>
    </row>
    <row r="913" spans="1:8" ht="15.75" customHeight="1">
      <c r="A913" s="1762"/>
      <c r="B913" s="1762"/>
      <c r="C913" s="1762"/>
      <c r="D913" s="1762"/>
      <c r="E913" s="1762"/>
      <c r="F913" s="1762"/>
      <c r="G913" s="1762"/>
      <c r="H913" s="1762"/>
    </row>
    <row r="914" spans="1:8" ht="15.75" customHeight="1">
      <c r="A914" s="1762"/>
      <c r="B914" s="1762"/>
      <c r="C914" s="1762"/>
      <c r="D914" s="1762"/>
      <c r="E914" s="1762"/>
      <c r="F914" s="1762"/>
      <c r="G914" s="1762"/>
      <c r="H914" s="1762"/>
    </row>
    <row r="915" spans="1:8" ht="15.75" customHeight="1">
      <c r="A915" s="1762"/>
      <c r="B915" s="1762"/>
      <c r="C915" s="1762"/>
      <c r="D915" s="1762"/>
      <c r="E915" s="1762"/>
      <c r="F915" s="1762"/>
      <c r="G915" s="1762"/>
      <c r="H915" s="1762"/>
    </row>
    <row r="916" spans="1:8" ht="15.75" customHeight="1">
      <c r="A916" s="1762"/>
      <c r="B916" s="1762"/>
      <c r="C916" s="1762"/>
      <c r="D916" s="1762"/>
      <c r="E916" s="1762"/>
      <c r="F916" s="1762"/>
      <c r="G916" s="1762"/>
      <c r="H916" s="1762"/>
    </row>
    <row r="917" spans="1:8" ht="15.75" customHeight="1">
      <c r="A917" s="1762"/>
      <c r="B917" s="1762"/>
      <c r="C917" s="1762"/>
      <c r="D917" s="1762"/>
      <c r="E917" s="1762"/>
      <c r="F917" s="1762"/>
      <c r="G917" s="1762"/>
      <c r="H917" s="1762"/>
    </row>
    <row r="918" spans="1:8" ht="15.75" customHeight="1">
      <c r="A918" s="1762"/>
      <c r="B918" s="1762"/>
      <c r="C918" s="1762"/>
      <c r="D918" s="1762"/>
      <c r="E918" s="1762"/>
      <c r="F918" s="1762"/>
      <c r="G918" s="1762"/>
      <c r="H918" s="1762"/>
    </row>
    <row r="919" spans="1:8" ht="15.75" customHeight="1">
      <c r="A919" s="1762"/>
      <c r="B919" s="1762"/>
      <c r="C919" s="1762"/>
      <c r="D919" s="1762"/>
      <c r="E919" s="1762"/>
      <c r="F919" s="1762"/>
      <c r="G919" s="1762"/>
      <c r="H919" s="1762"/>
    </row>
    <row r="920" spans="1:8" ht="15.75" customHeight="1">
      <c r="A920" s="1762"/>
      <c r="B920" s="1762"/>
      <c r="C920" s="1762"/>
      <c r="D920" s="1762"/>
      <c r="E920" s="1762"/>
      <c r="F920" s="1762"/>
      <c r="G920" s="1762"/>
      <c r="H920" s="1762"/>
    </row>
    <row r="921" spans="1:8" ht="15.75" customHeight="1">
      <c r="A921" s="1762"/>
      <c r="B921" s="1762"/>
      <c r="C921" s="1762"/>
      <c r="D921" s="1762"/>
      <c r="E921" s="1762"/>
      <c r="F921" s="1762"/>
      <c r="G921" s="1762"/>
      <c r="H921" s="1762"/>
    </row>
    <row r="922" spans="1:8" ht="15.75" customHeight="1">
      <c r="A922" s="1762"/>
      <c r="B922" s="1762"/>
      <c r="C922" s="1762"/>
      <c r="D922" s="1762"/>
      <c r="E922" s="1762"/>
      <c r="F922" s="1762"/>
      <c r="G922" s="1762"/>
      <c r="H922" s="1762"/>
    </row>
    <row r="923" spans="1:8" ht="15.75" customHeight="1">
      <c r="A923" s="1762"/>
      <c r="B923" s="1762"/>
      <c r="C923" s="1762"/>
      <c r="D923" s="1762"/>
      <c r="E923" s="1762"/>
      <c r="F923" s="1762"/>
      <c r="G923" s="1762"/>
      <c r="H923" s="1762"/>
    </row>
    <row r="924" spans="1:8" ht="15.75" customHeight="1">
      <c r="A924" s="1762"/>
      <c r="B924" s="1762"/>
      <c r="C924" s="1762"/>
      <c r="D924" s="1762"/>
      <c r="E924" s="1762"/>
      <c r="F924" s="1762"/>
      <c r="G924" s="1762"/>
      <c r="H924" s="1762"/>
    </row>
    <row r="925" spans="1:8" ht="15.75" customHeight="1">
      <c r="A925" s="1762"/>
      <c r="B925" s="1762"/>
      <c r="C925" s="1762"/>
      <c r="D925" s="1762"/>
      <c r="E925" s="1762"/>
      <c r="F925" s="1762"/>
      <c r="G925" s="1762"/>
      <c r="H925" s="1762"/>
    </row>
    <row r="926" spans="1:8" ht="15.75" customHeight="1">
      <c r="A926" s="1762"/>
      <c r="B926" s="1762"/>
      <c r="C926" s="1762"/>
      <c r="D926" s="1762"/>
      <c r="E926" s="1762"/>
      <c r="F926" s="1762"/>
      <c r="G926" s="1762"/>
      <c r="H926" s="1762"/>
    </row>
    <row r="927" spans="1:8" ht="15.75" customHeight="1">
      <c r="A927" s="1762"/>
      <c r="B927" s="1762"/>
      <c r="C927" s="1762"/>
      <c r="D927" s="1762"/>
      <c r="E927" s="1762"/>
      <c r="F927" s="1762"/>
      <c r="G927" s="1762"/>
      <c r="H927" s="1762"/>
    </row>
    <row r="928" spans="1:8" ht="15.75" customHeight="1">
      <c r="A928" s="1762"/>
      <c r="B928" s="1762"/>
      <c r="C928" s="1762"/>
      <c r="D928" s="1762"/>
      <c r="E928" s="1762"/>
      <c r="F928" s="1762"/>
      <c r="G928" s="1762"/>
      <c r="H928" s="1762"/>
    </row>
    <row r="929" spans="1:8" ht="15.75" customHeight="1">
      <c r="A929" s="1762"/>
      <c r="B929" s="1762"/>
      <c r="C929" s="1762"/>
      <c r="D929" s="1762"/>
      <c r="E929" s="1762"/>
      <c r="F929" s="1762"/>
      <c r="G929" s="1762"/>
      <c r="H929" s="1762"/>
    </row>
    <row r="930" spans="1:8" ht="15.75" customHeight="1">
      <c r="A930" s="1762"/>
      <c r="B930" s="1762"/>
      <c r="C930" s="1762"/>
      <c r="D930" s="1762"/>
      <c r="E930" s="1762"/>
      <c r="F930" s="1762"/>
      <c r="G930" s="1762"/>
      <c r="H930" s="1762"/>
    </row>
    <row r="931" spans="1:8" ht="15.75" customHeight="1">
      <c r="A931" s="1762"/>
      <c r="B931" s="1762"/>
      <c r="C931" s="1762"/>
      <c r="D931" s="1762"/>
      <c r="E931" s="1762"/>
      <c r="F931" s="1762"/>
      <c r="G931" s="1762"/>
      <c r="H931" s="1762"/>
    </row>
    <row r="932" spans="1:8" ht="15.75" customHeight="1">
      <c r="A932" s="1762"/>
      <c r="B932" s="1762"/>
      <c r="C932" s="1762"/>
      <c r="D932" s="1762"/>
      <c r="E932" s="1762"/>
      <c r="F932" s="1762"/>
      <c r="G932" s="1762"/>
      <c r="H932" s="1762"/>
    </row>
    <row r="933" spans="1:8" ht="15.75" customHeight="1">
      <c r="A933" s="1762"/>
      <c r="B933" s="1762"/>
      <c r="C933" s="1762"/>
      <c r="D933" s="1762"/>
      <c r="E933" s="1762"/>
      <c r="F933" s="1762"/>
      <c r="G933" s="1762"/>
      <c r="H933" s="1762"/>
    </row>
    <row r="934" spans="1:8" ht="15.75" customHeight="1">
      <c r="A934" s="1762"/>
      <c r="B934" s="1762"/>
      <c r="C934" s="1762"/>
      <c r="D934" s="1762"/>
      <c r="E934" s="1762"/>
      <c r="F934" s="1762"/>
      <c r="G934" s="1762"/>
      <c r="H934" s="1762"/>
    </row>
    <row r="935" spans="1:8" ht="15.75" customHeight="1">
      <c r="A935" s="1762"/>
      <c r="B935" s="1762"/>
      <c r="C935" s="1762"/>
      <c r="D935" s="1762"/>
      <c r="E935" s="1762"/>
      <c r="F935" s="1762"/>
      <c r="G935" s="1762"/>
      <c r="H935" s="1762"/>
    </row>
    <row r="936" spans="1:8" ht="15.75" customHeight="1">
      <c r="A936" s="1762"/>
      <c r="B936" s="1762"/>
      <c r="C936" s="1762"/>
      <c r="D936" s="1762"/>
      <c r="E936" s="1762"/>
      <c r="F936" s="1762"/>
      <c r="G936" s="1762"/>
      <c r="H936" s="1762"/>
    </row>
    <row r="937" spans="1:8" ht="15.75" customHeight="1">
      <c r="A937" s="1762"/>
      <c r="B937" s="1762"/>
      <c r="C937" s="1762"/>
      <c r="D937" s="1762"/>
      <c r="E937" s="1762"/>
      <c r="F937" s="1762"/>
      <c r="G937" s="1762"/>
      <c r="H937" s="1762"/>
    </row>
    <row r="938" spans="1:8" ht="15.75" customHeight="1">
      <c r="A938" s="1762"/>
      <c r="B938" s="1762"/>
      <c r="C938" s="1762"/>
      <c r="D938" s="1762"/>
      <c r="E938" s="1762"/>
      <c r="F938" s="1762"/>
      <c r="G938" s="1762"/>
      <c r="H938" s="1762"/>
    </row>
    <row r="939" spans="1:8" ht="15.75" customHeight="1">
      <c r="A939" s="1762"/>
      <c r="B939" s="1762"/>
      <c r="C939" s="1762"/>
      <c r="D939" s="1762"/>
      <c r="E939" s="1762"/>
      <c r="F939" s="1762"/>
      <c r="G939" s="1762"/>
      <c r="H939" s="1762"/>
    </row>
    <row r="940" spans="1:8" ht="15.75" customHeight="1">
      <c r="A940" s="1762"/>
      <c r="B940" s="1762"/>
      <c r="C940" s="1762"/>
      <c r="D940" s="1762"/>
      <c r="E940" s="1762"/>
      <c r="F940" s="1762"/>
      <c r="G940" s="1762"/>
      <c r="H940" s="1762"/>
    </row>
    <row r="941" spans="1:8" ht="15.75" customHeight="1">
      <c r="A941" s="1762"/>
      <c r="B941" s="1762"/>
      <c r="C941" s="1762"/>
      <c r="D941" s="1762"/>
      <c r="E941" s="1762"/>
      <c r="F941" s="1762"/>
      <c r="G941" s="1762"/>
      <c r="H941" s="1762"/>
    </row>
    <row r="942" spans="1:8" ht="15.75" customHeight="1">
      <c r="A942" s="1762"/>
      <c r="B942" s="1762"/>
      <c r="C942" s="1762"/>
      <c r="D942" s="1762"/>
      <c r="E942" s="1762"/>
      <c r="F942" s="1762"/>
      <c r="G942" s="1762"/>
      <c r="H942" s="1762"/>
    </row>
    <row r="943" spans="1:8" ht="15.75" customHeight="1">
      <c r="A943" s="1762"/>
      <c r="B943" s="1762"/>
      <c r="C943" s="1762"/>
      <c r="D943" s="1762"/>
      <c r="E943" s="1762"/>
      <c r="F943" s="1762"/>
      <c r="G943" s="1762"/>
      <c r="H943" s="1762"/>
    </row>
    <row r="944" spans="1:8" ht="15.75" customHeight="1">
      <c r="A944" s="1762"/>
      <c r="B944" s="1762"/>
      <c r="C944" s="1762"/>
      <c r="D944" s="1762"/>
      <c r="E944" s="1762"/>
      <c r="F944" s="1762"/>
      <c r="G944" s="1762"/>
      <c r="H944" s="1762"/>
    </row>
    <row r="945" spans="1:8" ht="15.75" customHeight="1">
      <c r="A945" s="1762"/>
      <c r="B945" s="1762"/>
      <c r="C945" s="1762"/>
      <c r="D945" s="1762"/>
      <c r="E945" s="1762"/>
      <c r="F945" s="1762"/>
      <c r="G945" s="1762"/>
      <c r="H945" s="1762"/>
    </row>
    <row r="946" spans="1:8" ht="15.75" customHeight="1">
      <c r="A946" s="1762"/>
      <c r="B946" s="1762"/>
      <c r="C946" s="1762"/>
      <c r="D946" s="1762"/>
      <c r="E946" s="1762"/>
      <c r="F946" s="1762"/>
      <c r="G946" s="1762"/>
      <c r="H946" s="1762"/>
    </row>
    <row r="947" spans="1:8" ht="15.75" customHeight="1">
      <c r="A947" s="1762"/>
      <c r="B947" s="1762"/>
      <c r="C947" s="1762"/>
      <c r="D947" s="1762"/>
      <c r="E947" s="1762"/>
      <c r="F947" s="1762"/>
      <c r="G947" s="1762"/>
      <c r="H947" s="1762"/>
    </row>
    <row r="948" spans="1:8" ht="15.75" customHeight="1">
      <c r="A948" s="1762"/>
      <c r="B948" s="1762"/>
      <c r="C948" s="1762"/>
      <c r="D948" s="1762"/>
      <c r="E948" s="1762"/>
      <c r="F948" s="1762"/>
      <c r="G948" s="1762"/>
      <c r="H948" s="1762"/>
    </row>
    <row r="949" spans="1:8" ht="15.75" customHeight="1">
      <c r="A949" s="1762"/>
      <c r="B949" s="1762"/>
      <c r="C949" s="1762"/>
      <c r="D949" s="1762"/>
      <c r="E949" s="1762"/>
      <c r="F949" s="1762"/>
      <c r="G949" s="1762"/>
      <c r="H949" s="1762"/>
    </row>
    <row r="950" spans="1:8" ht="15.75" customHeight="1">
      <c r="A950" s="1762"/>
      <c r="B950" s="1762"/>
      <c r="C950" s="1762"/>
      <c r="D950" s="1762"/>
      <c r="E950" s="1762"/>
      <c r="F950" s="1762"/>
      <c r="G950" s="1762"/>
      <c r="H950" s="1762"/>
    </row>
    <row r="951" spans="1:8" ht="15.75" customHeight="1">
      <c r="A951" s="1762"/>
      <c r="B951" s="1762"/>
      <c r="C951" s="1762"/>
      <c r="D951" s="1762"/>
      <c r="E951" s="1762"/>
      <c r="F951" s="1762"/>
      <c r="G951" s="1762"/>
      <c r="H951" s="1762"/>
    </row>
    <row r="952" spans="1:8" ht="15.75" customHeight="1">
      <c r="A952" s="1762"/>
      <c r="B952" s="1762"/>
      <c r="C952" s="1762"/>
      <c r="D952" s="1762"/>
      <c r="E952" s="1762"/>
      <c r="F952" s="1762"/>
      <c r="G952" s="1762"/>
      <c r="H952" s="1762"/>
    </row>
    <row r="953" spans="1:8" ht="15.75" customHeight="1">
      <c r="A953" s="1762"/>
      <c r="B953" s="1762"/>
      <c r="C953" s="1762"/>
      <c r="D953" s="1762"/>
      <c r="E953" s="1762"/>
      <c r="F953" s="1762"/>
      <c r="G953" s="1762"/>
      <c r="H953" s="1762"/>
    </row>
    <row r="954" spans="1:8" ht="15.75" customHeight="1">
      <c r="A954" s="1762"/>
      <c r="B954" s="1762"/>
      <c r="C954" s="1762"/>
      <c r="D954" s="1762"/>
      <c r="E954" s="1762"/>
      <c r="F954" s="1762"/>
      <c r="G954" s="1762"/>
      <c r="H954" s="1762"/>
    </row>
    <row r="955" spans="1:8" ht="15.75" customHeight="1">
      <c r="A955" s="1762"/>
      <c r="B955" s="1762"/>
      <c r="C955" s="1762"/>
      <c r="D955" s="1762"/>
      <c r="E955" s="1762"/>
      <c r="F955" s="1762"/>
      <c r="G955" s="1762"/>
      <c r="H955" s="1762"/>
    </row>
    <row r="956" spans="1:8" ht="15.75" customHeight="1">
      <c r="A956" s="1762"/>
      <c r="B956" s="1762"/>
      <c r="C956" s="1762"/>
      <c r="D956" s="1762"/>
      <c r="E956" s="1762"/>
      <c r="F956" s="1762"/>
      <c r="G956" s="1762"/>
      <c r="H956" s="1762"/>
    </row>
    <row r="957" spans="1:8" ht="15.75" customHeight="1">
      <c r="A957" s="1762"/>
      <c r="B957" s="1762"/>
      <c r="C957" s="1762"/>
      <c r="D957" s="1762"/>
      <c r="E957" s="1762"/>
      <c r="F957" s="1762"/>
      <c r="G957" s="1762"/>
      <c r="H957" s="1762"/>
    </row>
    <row r="958" spans="1:8" ht="15.75" customHeight="1">
      <c r="A958" s="1762"/>
      <c r="B958" s="1762"/>
      <c r="C958" s="1762"/>
      <c r="D958" s="1762"/>
      <c r="E958" s="1762"/>
      <c r="F958" s="1762"/>
      <c r="G958" s="1762"/>
      <c r="H958" s="1762"/>
    </row>
    <row r="959" spans="1:8" ht="15.75" customHeight="1">
      <c r="A959" s="1762"/>
      <c r="B959" s="1762"/>
      <c r="C959" s="1762"/>
      <c r="D959" s="1762"/>
      <c r="E959" s="1762"/>
      <c r="F959" s="1762"/>
      <c r="G959" s="1762"/>
      <c r="H959" s="1762"/>
    </row>
    <row r="960" spans="1:8" ht="15.75" customHeight="1">
      <c r="A960" s="1762"/>
      <c r="B960" s="1762"/>
      <c r="C960" s="1762"/>
      <c r="D960" s="1762"/>
      <c r="E960" s="1762"/>
      <c r="F960" s="1762"/>
      <c r="G960" s="1762"/>
      <c r="H960" s="1762"/>
    </row>
    <row r="961" spans="1:8" ht="15.75" customHeight="1">
      <c r="A961" s="1762"/>
      <c r="B961" s="1762"/>
      <c r="C961" s="1762"/>
      <c r="D961" s="1762"/>
      <c r="E961" s="1762"/>
      <c r="F961" s="1762"/>
      <c r="G961" s="1762"/>
      <c r="H961" s="1762"/>
    </row>
    <row r="962" spans="1:8" ht="15.75" customHeight="1">
      <c r="A962" s="1762"/>
      <c r="B962" s="1762"/>
      <c r="C962" s="1762"/>
      <c r="D962" s="1762"/>
      <c r="E962" s="1762"/>
      <c r="F962" s="1762"/>
      <c r="G962" s="1762"/>
      <c r="H962" s="1762"/>
    </row>
    <row r="963" spans="1:8" ht="15.75" customHeight="1">
      <c r="A963" s="1762"/>
      <c r="B963" s="1762"/>
      <c r="C963" s="1762"/>
      <c r="D963" s="1762"/>
      <c r="E963" s="1762"/>
      <c r="F963" s="1762"/>
      <c r="G963" s="1762"/>
      <c r="H963" s="1762"/>
    </row>
    <row r="964" spans="1:8" ht="15.75" customHeight="1">
      <c r="A964" s="1762"/>
      <c r="B964" s="1762"/>
      <c r="C964" s="1762"/>
      <c r="D964" s="1762"/>
      <c r="E964" s="1762"/>
      <c r="F964" s="1762"/>
      <c r="G964" s="1762"/>
      <c r="H964" s="1762"/>
    </row>
    <row r="965" spans="1:8" ht="15.75" customHeight="1">
      <c r="A965" s="1762"/>
      <c r="B965" s="1762"/>
      <c r="C965" s="1762"/>
      <c r="D965" s="1762"/>
      <c r="E965" s="1762"/>
      <c r="F965" s="1762"/>
      <c r="G965" s="1762"/>
      <c r="H965" s="1762"/>
    </row>
    <row r="966" spans="1:8" ht="15.75" customHeight="1">
      <c r="A966" s="1762"/>
      <c r="B966" s="1762"/>
      <c r="C966" s="1762"/>
      <c r="D966" s="1762"/>
      <c r="E966" s="1762"/>
      <c r="F966" s="1762"/>
      <c r="G966" s="1762"/>
      <c r="H966" s="1762"/>
    </row>
    <row r="967" spans="1:8" ht="15.75" customHeight="1">
      <c r="A967" s="1762"/>
      <c r="B967" s="1762"/>
      <c r="C967" s="1762"/>
      <c r="D967" s="1762"/>
      <c r="E967" s="1762"/>
      <c r="F967" s="1762"/>
      <c r="G967" s="1762"/>
      <c r="H967" s="1762"/>
    </row>
    <row r="968" spans="1:8" ht="15.75" customHeight="1">
      <c r="A968" s="1762"/>
      <c r="B968" s="1762"/>
      <c r="C968" s="1762"/>
      <c r="D968" s="1762"/>
      <c r="E968" s="1762"/>
      <c r="F968" s="1762"/>
      <c r="G968" s="1762"/>
      <c r="H968" s="1762"/>
    </row>
    <row r="969" spans="1:8" ht="15.75" customHeight="1">
      <c r="A969" s="1762"/>
      <c r="B969" s="1762"/>
      <c r="C969" s="1762"/>
      <c r="D969" s="1762"/>
      <c r="E969" s="1762"/>
      <c r="F969" s="1762"/>
      <c r="G969" s="1762"/>
      <c r="H969" s="1762"/>
    </row>
    <row r="970" spans="1:8" ht="15.75" customHeight="1">
      <c r="A970" s="1762"/>
      <c r="B970" s="1762"/>
      <c r="C970" s="1762"/>
      <c r="D970" s="1762"/>
      <c r="E970" s="1762"/>
      <c r="F970" s="1762"/>
      <c r="G970" s="1762"/>
      <c r="H970" s="1762"/>
    </row>
    <row r="971" spans="1:8" ht="15.75" customHeight="1">
      <c r="A971" s="1762"/>
      <c r="B971" s="1762"/>
      <c r="C971" s="1762"/>
      <c r="D971" s="1762"/>
      <c r="E971" s="1762"/>
      <c r="F971" s="1762"/>
      <c r="G971" s="1762"/>
      <c r="H971" s="1762"/>
    </row>
    <row r="972" spans="1:8" ht="15.75" customHeight="1">
      <c r="A972" s="1762"/>
      <c r="B972" s="1762"/>
      <c r="C972" s="1762"/>
      <c r="D972" s="1762"/>
      <c r="E972" s="1762"/>
      <c r="F972" s="1762"/>
      <c r="G972" s="1762"/>
      <c r="H972" s="1762"/>
    </row>
    <row r="973" spans="1:8" ht="15.75" customHeight="1">
      <c r="A973" s="1762"/>
      <c r="B973" s="1762"/>
      <c r="C973" s="1762"/>
      <c r="D973" s="1762"/>
      <c r="E973" s="1762"/>
      <c r="F973" s="1762"/>
      <c r="G973" s="1762"/>
      <c r="H973" s="1762"/>
    </row>
    <row r="974" spans="1:8" ht="15.75" customHeight="1">
      <c r="A974" s="1762"/>
      <c r="B974" s="1762"/>
      <c r="C974" s="1762"/>
      <c r="D974" s="1762"/>
      <c r="E974" s="1762"/>
      <c r="F974" s="1762"/>
      <c r="G974" s="1762"/>
      <c r="H974" s="1762"/>
    </row>
    <row r="975" spans="1:8" ht="15.75" customHeight="1">
      <c r="A975" s="1762"/>
      <c r="B975" s="1762"/>
      <c r="C975" s="1762"/>
      <c r="D975" s="1762"/>
      <c r="E975" s="1762"/>
      <c r="F975" s="1762"/>
      <c r="G975" s="1762"/>
      <c r="H975" s="1762"/>
    </row>
    <row r="976" spans="1:8" ht="15.75" customHeight="1">
      <c r="A976" s="1762"/>
      <c r="B976" s="1762"/>
      <c r="C976" s="1762"/>
      <c r="D976" s="1762"/>
      <c r="E976" s="1762"/>
      <c r="F976" s="1762"/>
      <c r="G976" s="1762"/>
      <c r="H976" s="1762"/>
    </row>
    <row r="977" spans="1:8" ht="15.75" customHeight="1">
      <c r="A977" s="1762"/>
      <c r="B977" s="1762"/>
      <c r="C977" s="1762"/>
      <c r="D977" s="1762"/>
      <c r="E977" s="1762"/>
      <c r="F977" s="1762"/>
      <c r="G977" s="1762"/>
      <c r="H977" s="1762"/>
    </row>
    <row r="978" spans="1:8" ht="15.75" customHeight="1">
      <c r="A978" s="1762"/>
      <c r="B978" s="1762"/>
      <c r="C978" s="1762"/>
      <c r="D978" s="1762"/>
      <c r="E978" s="1762"/>
      <c r="F978" s="1762"/>
      <c r="G978" s="1762"/>
      <c r="H978" s="1762"/>
    </row>
    <row r="979" spans="1:8" ht="15.75" customHeight="1">
      <c r="A979" s="1762"/>
      <c r="B979" s="1762"/>
      <c r="C979" s="1762"/>
      <c r="D979" s="1762"/>
      <c r="E979" s="1762"/>
      <c r="F979" s="1762"/>
      <c r="G979" s="1762"/>
      <c r="H979" s="1762"/>
    </row>
    <row r="980" spans="1:8" ht="15.75" customHeight="1">
      <c r="A980" s="1762"/>
      <c r="B980" s="1762"/>
      <c r="C980" s="1762"/>
      <c r="D980" s="1762"/>
      <c r="E980" s="1762"/>
      <c r="F980" s="1762"/>
      <c r="G980" s="1762"/>
      <c r="H980" s="1762"/>
    </row>
    <row r="981" spans="1:8" ht="15.75" customHeight="1">
      <c r="A981" s="1762"/>
      <c r="B981" s="1762"/>
      <c r="C981" s="1762"/>
      <c r="D981" s="1762"/>
      <c r="E981" s="1762"/>
      <c r="F981" s="1762"/>
      <c r="G981" s="1762"/>
      <c r="H981" s="1762"/>
    </row>
    <row r="982" spans="1:8" ht="15.75" customHeight="1">
      <c r="A982" s="1762"/>
      <c r="B982" s="1762"/>
      <c r="C982" s="1762"/>
      <c r="D982" s="1762"/>
      <c r="E982" s="1762"/>
      <c r="F982" s="1762"/>
      <c r="G982" s="1762"/>
      <c r="H982" s="1762"/>
    </row>
    <row r="983" spans="1:8" ht="15.75" customHeight="1">
      <c r="A983" s="1762"/>
      <c r="B983" s="1762"/>
      <c r="C983" s="1762"/>
      <c r="D983" s="1762"/>
      <c r="E983" s="1762"/>
      <c r="F983" s="1762"/>
      <c r="G983" s="1762"/>
      <c r="H983" s="1762"/>
    </row>
    <row r="984" spans="1:8" ht="15.75" customHeight="1">
      <c r="A984" s="1762"/>
      <c r="B984" s="1762"/>
      <c r="C984" s="1762"/>
      <c r="D984" s="1762"/>
      <c r="E984" s="1762"/>
      <c r="F984" s="1762"/>
      <c r="G984" s="1762"/>
      <c r="H984" s="1762"/>
    </row>
    <row r="985" spans="1:8" ht="15.75" customHeight="1">
      <c r="A985" s="1762"/>
      <c r="B985" s="1762"/>
      <c r="C985" s="1762"/>
      <c r="D985" s="1762"/>
      <c r="E985" s="1762"/>
      <c r="F985" s="1762"/>
      <c r="G985" s="1762"/>
      <c r="H985" s="1762"/>
    </row>
    <row r="986" spans="1:8" ht="15.75" customHeight="1">
      <c r="A986" s="1762"/>
      <c r="B986" s="1762"/>
      <c r="C986" s="1762"/>
      <c r="D986" s="1762"/>
      <c r="E986" s="1762"/>
      <c r="F986" s="1762"/>
      <c r="G986" s="1762"/>
      <c r="H986" s="1762"/>
    </row>
    <row r="987" spans="1:8" ht="15.75" customHeight="1">
      <c r="A987" s="1762"/>
      <c r="B987" s="1762"/>
      <c r="C987" s="1762"/>
      <c r="D987" s="1762"/>
      <c r="E987" s="1762"/>
      <c r="F987" s="1762"/>
      <c r="G987" s="1762"/>
      <c r="H987" s="1762"/>
    </row>
    <row r="988" spans="1:8" ht="15.75" customHeight="1">
      <c r="A988" s="1762"/>
      <c r="B988" s="1762"/>
      <c r="C988" s="1762"/>
      <c r="D988" s="1762"/>
      <c r="E988" s="1762"/>
      <c r="F988" s="1762"/>
      <c r="G988" s="1762"/>
      <c r="H988" s="1762"/>
    </row>
    <row r="989" spans="1:8" ht="15.75" customHeight="1">
      <c r="A989" s="1762"/>
      <c r="B989" s="1762"/>
      <c r="C989" s="1762"/>
      <c r="D989" s="1762"/>
      <c r="E989" s="1762"/>
      <c r="F989" s="1762"/>
      <c r="G989" s="1762"/>
      <c r="H989" s="1762"/>
    </row>
    <row r="990" spans="1:8" ht="15.75" customHeight="1">
      <c r="A990" s="1762"/>
      <c r="B990" s="1762"/>
      <c r="C990" s="1762"/>
      <c r="D990" s="1762"/>
      <c r="E990" s="1762"/>
      <c r="F990" s="1762"/>
      <c r="G990" s="1762"/>
      <c r="H990" s="1762"/>
    </row>
    <row r="991" spans="1:8" ht="15.75" customHeight="1">
      <c r="A991" s="1762"/>
      <c r="B991" s="1762"/>
      <c r="C991" s="1762"/>
      <c r="D991" s="1762"/>
      <c r="E991" s="1762"/>
      <c r="F991" s="1762"/>
      <c r="G991" s="1762"/>
      <c r="H991" s="1762"/>
    </row>
    <row r="992" spans="1:8" ht="15.75" customHeight="1">
      <c r="A992" s="1762"/>
      <c r="B992" s="1762"/>
      <c r="C992" s="1762"/>
      <c r="D992" s="1762"/>
      <c r="E992" s="1762"/>
      <c r="F992" s="1762"/>
      <c r="G992" s="1762"/>
      <c r="H992" s="1762"/>
    </row>
    <row r="993" spans="1:8" ht="15.75" customHeight="1">
      <c r="A993" s="1762"/>
      <c r="B993" s="1762"/>
      <c r="C993" s="1762"/>
      <c r="D993" s="1762"/>
      <c r="E993" s="1762"/>
      <c r="F993" s="1762"/>
      <c r="G993" s="1762"/>
      <c r="H993" s="1762"/>
    </row>
    <row r="994" spans="1:8" ht="15.75" customHeight="1">
      <c r="A994" s="1762"/>
      <c r="B994" s="1762"/>
      <c r="C994" s="1762"/>
      <c r="D994" s="1762"/>
      <c r="E994" s="1762"/>
      <c r="F994" s="1762"/>
      <c r="G994" s="1762"/>
      <c r="H994" s="1762"/>
    </row>
    <row r="995" spans="1:8" ht="15.75" customHeight="1">
      <c r="A995" s="1762"/>
      <c r="B995" s="1762"/>
      <c r="C995" s="1762"/>
      <c r="D995" s="1762"/>
      <c r="E995" s="1762"/>
      <c r="F995" s="1762"/>
      <c r="G995" s="1762"/>
      <c r="H995" s="1762"/>
    </row>
    <row r="996" spans="1:8" ht="15.75" customHeight="1">
      <c r="A996" s="1762"/>
      <c r="B996" s="1762"/>
      <c r="C996" s="1762"/>
      <c r="D996" s="1762"/>
      <c r="E996" s="1762"/>
      <c r="F996" s="1762"/>
      <c r="G996" s="1762"/>
      <c r="H996" s="1762"/>
    </row>
    <row r="997" spans="1:8" ht="15.75" customHeight="1">
      <c r="A997" s="1762"/>
      <c r="B997" s="1762"/>
      <c r="C997" s="1762"/>
      <c r="D997" s="1762"/>
      <c r="E997" s="1762"/>
      <c r="F997" s="1762"/>
      <c r="G997" s="1762"/>
      <c r="H997" s="1762"/>
    </row>
    <row r="998" spans="1:8" ht="15.75" customHeight="1">
      <c r="A998" s="1762"/>
      <c r="B998" s="1762"/>
      <c r="C998" s="1762"/>
      <c r="D998" s="1762"/>
      <c r="E998" s="1762"/>
      <c r="F998" s="1762"/>
      <c r="G998" s="1762"/>
      <c r="H998" s="1762"/>
    </row>
    <row r="999" spans="1:8" ht="15.75" customHeight="1">
      <c r="A999" s="1762"/>
      <c r="B999" s="1762"/>
      <c r="C999" s="1762"/>
      <c r="D999" s="1762"/>
      <c r="E999" s="1762"/>
      <c r="F999" s="1762"/>
      <c r="G999" s="1762"/>
      <c r="H999" s="1762"/>
    </row>
    <row r="1000" spans="1:8" ht="15.75" customHeight="1">
      <c r="A1000" s="1762"/>
      <c r="B1000" s="1762"/>
      <c r="C1000" s="1762"/>
      <c r="D1000" s="1762"/>
      <c r="E1000" s="1762"/>
      <c r="F1000" s="1762"/>
      <c r="G1000" s="1762"/>
      <c r="H1000" s="1762"/>
    </row>
    <row r="1001" spans="1:8" ht="15.75" customHeight="1">
      <c r="A1001" s="1762"/>
      <c r="B1001" s="1762"/>
      <c r="C1001" s="1762"/>
      <c r="D1001" s="1762"/>
      <c r="E1001" s="1762"/>
      <c r="F1001" s="1762"/>
      <c r="G1001" s="1762"/>
      <c r="H1001" s="1762"/>
    </row>
    <row r="1002" spans="1:8" ht="15.75" customHeight="1">
      <c r="A1002" s="1762"/>
      <c r="B1002" s="1762"/>
      <c r="C1002" s="1762"/>
      <c r="D1002" s="1762"/>
      <c r="E1002" s="1762"/>
      <c r="F1002" s="1762"/>
      <c r="G1002" s="1762"/>
      <c r="H1002" s="1762"/>
    </row>
    <row r="1003" spans="1:8" ht="15.75" customHeight="1">
      <c r="A1003" s="1762"/>
      <c r="B1003" s="1762"/>
      <c r="C1003" s="1762"/>
      <c r="D1003" s="1762"/>
      <c r="E1003" s="1762"/>
      <c r="F1003" s="1762"/>
      <c r="G1003" s="1762"/>
      <c r="H1003" s="1762"/>
    </row>
    <row r="1004" spans="1:8" ht="15.75" customHeight="1">
      <c r="A1004" s="1762"/>
      <c r="B1004" s="1762"/>
      <c r="C1004" s="1762"/>
      <c r="D1004" s="1762"/>
      <c r="E1004" s="1762"/>
      <c r="F1004" s="1762"/>
      <c r="G1004" s="1762"/>
      <c r="H1004" s="1762"/>
    </row>
    <row r="1005" spans="1:8" ht="15.75" customHeight="1">
      <c r="A1005" s="1762"/>
      <c r="B1005" s="1762"/>
      <c r="C1005" s="1762"/>
      <c r="D1005" s="1762"/>
      <c r="E1005" s="1762"/>
      <c r="F1005" s="1762"/>
      <c r="G1005" s="1762"/>
      <c r="H1005" s="1762"/>
    </row>
    <row r="1006" spans="1:8" ht="15.75" customHeight="1">
      <c r="A1006" s="1762"/>
      <c r="B1006" s="1762"/>
      <c r="C1006" s="1762"/>
      <c r="D1006" s="1762"/>
      <c r="E1006" s="1762"/>
      <c r="F1006" s="1762"/>
      <c r="G1006" s="1762"/>
      <c r="H1006" s="1762"/>
    </row>
    <row r="1007" spans="1:8" ht="15.75" customHeight="1">
      <c r="A1007" s="1762"/>
      <c r="B1007" s="1762"/>
      <c r="C1007" s="1762"/>
      <c r="D1007" s="1762"/>
      <c r="E1007" s="1762"/>
      <c r="F1007" s="1762"/>
      <c r="G1007" s="1762"/>
      <c r="H1007" s="1762"/>
    </row>
    <row r="1008" spans="1:8" ht="15.75" customHeight="1">
      <c r="A1008" s="1762"/>
      <c r="B1008" s="1762"/>
      <c r="C1008" s="1762"/>
      <c r="D1008" s="1762"/>
      <c r="E1008" s="1762"/>
      <c r="F1008" s="1762"/>
      <c r="G1008" s="1762"/>
      <c r="H1008" s="1762"/>
    </row>
    <row r="1009" spans="1:8" ht="15.75" customHeight="1">
      <c r="A1009" s="1762"/>
      <c r="B1009" s="1762"/>
      <c r="C1009" s="1762"/>
      <c r="D1009" s="1762"/>
      <c r="E1009" s="1762"/>
      <c r="F1009" s="1762"/>
      <c r="G1009" s="1762"/>
      <c r="H1009" s="1762"/>
    </row>
    <row r="1010" spans="1:8" ht="15.75" customHeight="1">
      <c r="A1010" s="1762"/>
      <c r="B1010" s="1762"/>
      <c r="C1010" s="1762"/>
      <c r="D1010" s="1762"/>
      <c r="E1010" s="1762"/>
      <c r="F1010" s="1762"/>
      <c r="G1010" s="1762"/>
      <c r="H1010" s="1762"/>
    </row>
    <row r="1011" spans="1:8" ht="15.75" customHeight="1">
      <c r="A1011" s="1762"/>
      <c r="B1011" s="1762"/>
      <c r="C1011" s="1762"/>
      <c r="D1011" s="1762"/>
      <c r="E1011" s="1762"/>
      <c r="F1011" s="1762"/>
      <c r="G1011" s="1762"/>
      <c r="H1011" s="1762"/>
    </row>
    <row r="1012" spans="1:8" ht="15.75" customHeight="1">
      <c r="A1012" s="1762"/>
      <c r="B1012" s="1762"/>
      <c r="C1012" s="1762"/>
      <c r="D1012" s="1762"/>
      <c r="E1012" s="1762"/>
      <c r="F1012" s="1762"/>
      <c r="G1012" s="1762"/>
      <c r="H1012" s="1762"/>
    </row>
    <row r="1013" spans="1:8" ht="15.75" customHeight="1">
      <c r="A1013" s="1762"/>
      <c r="B1013" s="1762"/>
      <c r="C1013" s="1762"/>
      <c r="D1013" s="1762"/>
      <c r="E1013" s="1762"/>
      <c r="F1013" s="1762"/>
      <c r="G1013" s="1762"/>
      <c r="H1013" s="1762"/>
    </row>
    <row r="1014" spans="1:8" ht="15.75" customHeight="1">
      <c r="A1014" s="1762"/>
      <c r="B1014" s="1762"/>
      <c r="C1014" s="1762"/>
      <c r="D1014" s="1762"/>
      <c r="E1014" s="1762"/>
      <c r="F1014" s="1762"/>
      <c r="G1014" s="1762"/>
      <c r="H1014" s="1762"/>
    </row>
    <row r="1015" spans="1:8" ht="15.75" customHeight="1">
      <c r="A1015" s="1762"/>
      <c r="B1015" s="1762"/>
      <c r="C1015" s="1762"/>
      <c r="D1015" s="1762"/>
      <c r="E1015" s="1762"/>
      <c r="F1015" s="1762"/>
      <c r="G1015" s="1762"/>
      <c r="H1015" s="1762"/>
    </row>
    <row r="1016" spans="1:8" ht="15.75" customHeight="1">
      <c r="A1016" s="1762"/>
      <c r="B1016" s="1762"/>
      <c r="C1016" s="1762"/>
      <c r="D1016" s="1762"/>
      <c r="E1016" s="1762"/>
      <c r="F1016" s="1762"/>
      <c r="G1016" s="1762"/>
      <c r="H1016" s="1762"/>
    </row>
    <row r="1017" spans="1:8" ht="15.75" customHeight="1">
      <c r="A1017" s="1762"/>
      <c r="B1017" s="1762"/>
      <c r="C1017" s="1762"/>
      <c r="D1017" s="1762"/>
      <c r="E1017" s="1762"/>
      <c r="F1017" s="1762"/>
      <c r="G1017" s="1762"/>
      <c r="H1017" s="1762"/>
    </row>
    <row r="1018" spans="1:8" ht="15.75" customHeight="1">
      <c r="A1018" s="1762"/>
      <c r="B1018" s="1762"/>
      <c r="C1018" s="1762"/>
      <c r="D1018" s="1762"/>
      <c r="E1018" s="1762"/>
      <c r="F1018" s="1762"/>
      <c r="G1018" s="1762"/>
      <c r="H1018" s="1762"/>
    </row>
    <row r="1019" spans="1:8" ht="15.75" customHeight="1">
      <c r="A1019" s="1762"/>
      <c r="B1019" s="1762"/>
      <c r="C1019" s="1762"/>
      <c r="D1019" s="1762"/>
      <c r="E1019" s="1762"/>
      <c r="F1019" s="1762"/>
      <c r="G1019" s="1762"/>
      <c r="H1019" s="1762"/>
    </row>
    <row r="1020" spans="1:8" ht="15.75" customHeight="1">
      <c r="A1020" s="1762"/>
      <c r="B1020" s="1762"/>
      <c r="C1020" s="1762"/>
      <c r="D1020" s="1762"/>
      <c r="E1020" s="1762"/>
      <c r="F1020" s="1762"/>
      <c r="G1020" s="1762"/>
      <c r="H1020" s="1762"/>
    </row>
    <row r="1021" spans="1:8" ht="15.75" customHeight="1">
      <c r="A1021" s="1762"/>
      <c r="B1021" s="1762"/>
      <c r="C1021" s="1762"/>
      <c r="D1021" s="1762"/>
      <c r="E1021" s="1762"/>
      <c r="F1021" s="1762"/>
      <c r="G1021" s="1762"/>
      <c r="H1021" s="1762"/>
    </row>
    <row r="1022" spans="1:8" ht="15.75" customHeight="1">
      <c r="A1022" s="1762"/>
      <c r="B1022" s="1762"/>
      <c r="C1022" s="1762"/>
      <c r="D1022" s="1762"/>
      <c r="E1022" s="1762"/>
      <c r="F1022" s="1762"/>
      <c r="G1022" s="1762"/>
      <c r="H1022" s="1762"/>
    </row>
    <row r="1023" spans="1:8" ht="15.75" customHeight="1">
      <c r="A1023" s="1762"/>
      <c r="B1023" s="1762"/>
      <c r="C1023" s="1762"/>
      <c r="D1023" s="1762"/>
      <c r="E1023" s="1762"/>
      <c r="F1023" s="1762"/>
      <c r="G1023" s="1762"/>
      <c r="H1023" s="1762"/>
    </row>
    <row r="1024" spans="1:8" ht="15.75" customHeight="1">
      <c r="A1024" s="1762"/>
      <c r="B1024" s="1762"/>
      <c r="C1024" s="1762"/>
      <c r="D1024" s="1762"/>
      <c r="E1024" s="1762"/>
      <c r="F1024" s="1762"/>
      <c r="G1024" s="1762"/>
      <c r="H1024" s="1762"/>
    </row>
    <row r="1025" spans="1:8" ht="15.75" customHeight="1">
      <c r="A1025" s="1762"/>
      <c r="B1025" s="1762"/>
      <c r="C1025" s="1762"/>
      <c r="D1025" s="1762"/>
      <c r="E1025" s="1762"/>
      <c r="F1025" s="1762"/>
      <c r="G1025" s="1762"/>
      <c r="H1025" s="1762"/>
    </row>
    <row r="1026" spans="1:8" ht="15.75" customHeight="1">
      <c r="A1026" s="1762"/>
      <c r="B1026" s="1762"/>
      <c r="C1026" s="1762"/>
      <c r="D1026" s="1762"/>
      <c r="E1026" s="1762"/>
      <c r="F1026" s="1762"/>
      <c r="G1026" s="1762"/>
      <c r="H1026" s="1762"/>
    </row>
    <row r="1027" spans="1:8" ht="15.75" customHeight="1">
      <c r="A1027" s="1762"/>
      <c r="B1027" s="1762"/>
      <c r="C1027" s="1762"/>
      <c r="D1027" s="1762"/>
      <c r="E1027" s="1762"/>
      <c r="F1027" s="1762"/>
      <c r="G1027" s="1762"/>
      <c r="H1027" s="1762"/>
    </row>
    <row r="1028" spans="1:8" ht="15.75" customHeight="1">
      <c r="A1028" s="1762"/>
      <c r="B1028" s="1762"/>
      <c r="C1028" s="1762"/>
      <c r="D1028" s="1762"/>
      <c r="E1028" s="1762"/>
      <c r="F1028" s="1762"/>
      <c r="G1028" s="1762"/>
      <c r="H1028" s="1762"/>
    </row>
    <row r="1029" spans="1:8" ht="15.75" customHeight="1">
      <c r="A1029" s="1762"/>
      <c r="B1029" s="1762"/>
      <c r="C1029" s="1762"/>
      <c r="D1029" s="1762"/>
      <c r="E1029" s="1762"/>
      <c r="F1029" s="1762"/>
      <c r="G1029" s="1762"/>
      <c r="H1029" s="1762"/>
    </row>
    <row r="1030" spans="1:8" ht="15.75" customHeight="1">
      <c r="A1030" s="1762"/>
      <c r="B1030" s="1762"/>
      <c r="C1030" s="1762"/>
      <c r="D1030" s="1762"/>
      <c r="E1030" s="1762"/>
      <c r="F1030" s="1762"/>
      <c r="G1030" s="1762"/>
      <c r="H1030" s="1762"/>
    </row>
    <row r="1031" spans="1:8" ht="15.75" customHeight="1">
      <c r="A1031" s="1762"/>
      <c r="B1031" s="1762"/>
      <c r="C1031" s="1762"/>
      <c r="D1031" s="1762"/>
      <c r="E1031" s="1762"/>
      <c r="F1031" s="1762"/>
      <c r="G1031" s="1762"/>
      <c r="H1031" s="1762"/>
    </row>
    <row r="1032" spans="1:8" ht="15.75" customHeight="1">
      <c r="A1032" s="1762"/>
      <c r="B1032" s="1762"/>
      <c r="C1032" s="1762"/>
      <c r="D1032" s="1762"/>
      <c r="E1032" s="1762"/>
      <c r="F1032" s="1762"/>
      <c r="G1032" s="1762"/>
      <c r="H1032" s="1762"/>
    </row>
    <row r="1033" spans="1:8" ht="15.75" customHeight="1">
      <c r="A1033" s="1762"/>
      <c r="B1033" s="1762"/>
      <c r="C1033" s="1762"/>
      <c r="D1033" s="1762"/>
      <c r="E1033" s="1762"/>
      <c r="F1033" s="1762"/>
      <c r="G1033" s="1762"/>
      <c r="H1033" s="1762"/>
    </row>
    <row r="1034" spans="1:8" ht="15.75" customHeight="1">
      <c r="A1034" s="1762"/>
      <c r="B1034" s="1762"/>
      <c r="C1034" s="1762"/>
      <c r="D1034" s="1762"/>
      <c r="E1034" s="1762"/>
      <c r="F1034" s="1762"/>
      <c r="G1034" s="1762"/>
      <c r="H1034" s="1762"/>
    </row>
    <row r="1035" spans="1:8" ht="15.75" customHeight="1">
      <c r="A1035" s="1762"/>
      <c r="B1035" s="1762"/>
      <c r="C1035" s="1762"/>
      <c r="D1035" s="1762"/>
      <c r="E1035" s="1762"/>
      <c r="F1035" s="1762"/>
      <c r="G1035" s="1762"/>
      <c r="H1035" s="1762"/>
    </row>
    <row r="1036" spans="1:8" ht="15.75" customHeight="1">
      <c r="A1036" s="1762"/>
      <c r="B1036" s="1762"/>
      <c r="C1036" s="1762"/>
      <c r="D1036" s="1762"/>
      <c r="E1036" s="1762"/>
      <c r="F1036" s="1762"/>
      <c r="G1036" s="1762"/>
      <c r="H1036" s="1762"/>
    </row>
    <row r="1037" spans="1:8" ht="15.75" customHeight="1">
      <c r="A1037" s="1762"/>
      <c r="B1037" s="1762"/>
      <c r="C1037" s="1762"/>
      <c r="D1037" s="1762"/>
      <c r="E1037" s="1762"/>
      <c r="F1037" s="1762"/>
      <c r="G1037" s="1762"/>
      <c r="H1037" s="1762"/>
    </row>
    <row r="1038" spans="1:8" ht="15.75" customHeight="1">
      <c r="A1038" s="1762"/>
      <c r="B1038" s="1762"/>
      <c r="C1038" s="1762"/>
      <c r="D1038" s="1762"/>
      <c r="E1038" s="1762"/>
      <c r="F1038" s="1762"/>
      <c r="G1038" s="1762"/>
      <c r="H1038" s="1762"/>
    </row>
    <row r="1039" spans="1:8" ht="15.75" customHeight="1">
      <c r="A1039" s="1762"/>
      <c r="B1039" s="1762"/>
      <c r="C1039" s="1762"/>
      <c r="D1039" s="1762"/>
      <c r="E1039" s="1762"/>
      <c r="F1039" s="1762"/>
      <c r="G1039" s="1762"/>
      <c r="H1039" s="1762"/>
    </row>
    <row r="1040" spans="1:8" ht="15.75" customHeight="1">
      <c r="A1040" s="1762"/>
      <c r="B1040" s="1762"/>
      <c r="C1040" s="1762"/>
      <c r="D1040" s="1762"/>
      <c r="E1040" s="1762"/>
      <c r="F1040" s="1762"/>
      <c r="G1040" s="1762"/>
      <c r="H1040" s="1762"/>
    </row>
    <row r="1041" spans="1:8" ht="15.75" customHeight="1">
      <c r="A1041" s="1762"/>
      <c r="B1041" s="1762"/>
      <c r="C1041" s="1762"/>
      <c r="D1041" s="1762"/>
      <c r="E1041" s="1762"/>
      <c r="F1041" s="1762"/>
      <c r="G1041" s="1762"/>
      <c r="H1041" s="1762"/>
    </row>
    <row r="1042" spans="1:8" ht="15.75" customHeight="1">
      <c r="A1042" s="1762"/>
      <c r="B1042" s="1762"/>
      <c r="C1042" s="1762"/>
      <c r="D1042" s="1762"/>
      <c r="E1042" s="1762"/>
      <c r="F1042" s="1762"/>
      <c r="G1042" s="1762"/>
      <c r="H1042" s="1762"/>
    </row>
    <row r="1043" spans="1:8" ht="15.75" customHeight="1">
      <c r="A1043" s="1762"/>
      <c r="B1043" s="1762"/>
      <c r="C1043" s="1762"/>
      <c r="D1043" s="1762"/>
      <c r="E1043" s="1762"/>
      <c r="F1043" s="1762"/>
      <c r="G1043" s="1762"/>
      <c r="H1043" s="1762"/>
    </row>
    <row r="1044" spans="1:8" ht="15.75" customHeight="1">
      <c r="A1044" s="1762"/>
      <c r="B1044" s="1762"/>
      <c r="C1044" s="1762"/>
      <c r="D1044" s="1762"/>
      <c r="E1044" s="1762"/>
      <c r="F1044" s="1762"/>
      <c r="G1044" s="1762"/>
      <c r="H1044" s="1762"/>
    </row>
    <row r="1045" spans="1:8" ht="15.75" customHeight="1">
      <c r="A1045" s="1762"/>
      <c r="B1045" s="1762"/>
      <c r="C1045" s="1762"/>
      <c r="D1045" s="1762"/>
      <c r="E1045" s="1762"/>
      <c r="F1045" s="1762"/>
      <c r="G1045" s="1762"/>
      <c r="H1045" s="1762"/>
    </row>
    <row r="1046" spans="1:8" ht="15.75" customHeight="1">
      <c r="A1046" s="1762"/>
      <c r="B1046" s="1762"/>
      <c r="C1046" s="1762"/>
      <c r="D1046" s="1762"/>
      <c r="E1046" s="1762"/>
      <c r="F1046" s="1762"/>
      <c r="G1046" s="1762"/>
      <c r="H1046" s="1762"/>
    </row>
    <row r="1047" spans="1:8" ht="15.75" customHeight="1">
      <c r="A1047" s="1762"/>
      <c r="B1047" s="1762"/>
      <c r="C1047" s="1762"/>
      <c r="D1047" s="1762"/>
      <c r="E1047" s="1762"/>
      <c r="F1047" s="1762"/>
      <c r="G1047" s="1762"/>
      <c r="H1047" s="1762"/>
    </row>
    <row r="1048" spans="1:8" ht="15" customHeight="1">
      <c r="B1048" s="1762"/>
      <c r="C1048" s="1762"/>
      <c r="D1048" s="1762"/>
      <c r="E1048" s="1762"/>
      <c r="F1048" s="1762"/>
      <c r="G1048" s="1762"/>
      <c r="H1048" s="1762"/>
    </row>
    <row r="1049" spans="1:8" ht="15" customHeight="1">
      <c r="C1049" s="1762"/>
      <c r="D1049" s="1762"/>
      <c r="E1049" s="1762"/>
      <c r="F1049" s="1762"/>
      <c r="G1049" s="1762"/>
      <c r="H1049" s="1762"/>
    </row>
  </sheetData>
  <mergeCells count="18">
    <mergeCell ref="B30:B41"/>
    <mergeCell ref="B42:B53"/>
    <mergeCell ref="B54:B64"/>
    <mergeCell ref="B66:B77"/>
    <mergeCell ref="B114:B122"/>
    <mergeCell ref="B78:B89"/>
    <mergeCell ref="B90:B101"/>
    <mergeCell ref="B102:B113"/>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5"/>
  <cols>
    <col min="1" max="1" width="11.85546875" style="640" bestFit="1" customWidth="1"/>
    <col min="2" max="3" width="5.7109375" style="640" bestFit="1" customWidth="1"/>
    <col min="4" max="4" width="8.28515625" style="640" bestFit="1" customWidth="1"/>
    <col min="5" max="6" width="5.7109375" style="640" bestFit="1" customWidth="1"/>
    <col min="7" max="7" width="8.28515625" style="640" customWidth="1"/>
    <col min="8" max="9" width="5.7109375" style="640" bestFit="1" customWidth="1"/>
    <col min="10" max="10" width="8.28515625" style="640" customWidth="1"/>
    <col min="11" max="11" width="6.140625" style="640" customWidth="1"/>
    <col min="12" max="12" width="8.42578125" style="640" bestFit="1" customWidth="1"/>
    <col min="13" max="13" width="8.28515625" style="640" bestFit="1" customWidth="1"/>
    <col min="14" max="239" width="9.140625" style="640"/>
    <col min="240" max="240" width="11.7109375" style="640" bestFit="1" customWidth="1"/>
    <col min="241" max="243" width="0" style="640" hidden="1" customWidth="1"/>
    <col min="244" max="246" width="9.140625" style="640" customWidth="1"/>
    <col min="247" max="247" width="9.7109375" style="640" customWidth="1"/>
    <col min="248" max="248" width="9.140625" style="640" customWidth="1"/>
    <col min="249" max="250" width="9.28515625" style="640" bestFit="1" customWidth="1"/>
    <col min="251" max="251" width="10.85546875" style="640" bestFit="1" customWidth="1"/>
    <col min="252" max="252" width="9.28515625" style="640" customWidth="1"/>
    <col min="253" max="495" width="9.140625" style="640"/>
    <col min="496" max="496" width="11.7109375" style="640" bestFit="1" customWidth="1"/>
    <col min="497" max="499" width="0" style="640" hidden="1" customWidth="1"/>
    <col min="500" max="502" width="9.140625" style="640" customWidth="1"/>
    <col min="503" max="503" width="9.7109375" style="640" customWidth="1"/>
    <col min="504" max="504" width="9.140625" style="640" customWidth="1"/>
    <col min="505" max="506" width="9.28515625" style="640" bestFit="1" customWidth="1"/>
    <col min="507" max="507" width="10.85546875" style="640" bestFit="1" customWidth="1"/>
    <col min="508" max="508" width="9.28515625" style="640" customWidth="1"/>
    <col min="509" max="751" width="9.140625" style="640"/>
    <col min="752" max="752" width="11.7109375" style="640" bestFit="1" customWidth="1"/>
    <col min="753" max="755" width="0" style="640" hidden="1" customWidth="1"/>
    <col min="756" max="758" width="9.140625" style="640" customWidth="1"/>
    <col min="759" max="759" width="9.7109375" style="640" customWidth="1"/>
    <col min="760" max="760" width="9.140625" style="640" customWidth="1"/>
    <col min="761" max="762" width="9.28515625" style="640" bestFit="1" customWidth="1"/>
    <col min="763" max="763" width="10.85546875" style="640" bestFit="1" customWidth="1"/>
    <col min="764" max="764" width="9.28515625" style="640" customWidth="1"/>
    <col min="765" max="1007" width="9.140625" style="640"/>
    <col min="1008" max="1008" width="11.7109375" style="640" bestFit="1" customWidth="1"/>
    <col min="1009" max="1011" width="0" style="640" hidden="1" customWidth="1"/>
    <col min="1012" max="1014" width="9.140625" style="640" customWidth="1"/>
    <col min="1015" max="1015" width="9.7109375" style="640" customWidth="1"/>
    <col min="1016" max="1016" width="9.140625" style="640" customWidth="1"/>
    <col min="1017" max="1018" width="9.28515625" style="640" bestFit="1" customWidth="1"/>
    <col min="1019" max="1019" width="10.85546875" style="640" bestFit="1" customWidth="1"/>
    <col min="1020" max="1020" width="9.28515625" style="640" customWidth="1"/>
    <col min="1021" max="1263" width="9.140625" style="640"/>
    <col min="1264" max="1264" width="11.7109375" style="640" bestFit="1" customWidth="1"/>
    <col min="1265" max="1267" width="0" style="640" hidden="1" customWidth="1"/>
    <col min="1268" max="1270" width="9.140625" style="640" customWidth="1"/>
    <col min="1271" max="1271" width="9.7109375" style="640" customWidth="1"/>
    <col min="1272" max="1272" width="9.140625" style="640" customWidth="1"/>
    <col min="1273" max="1274" width="9.28515625" style="640" bestFit="1" customWidth="1"/>
    <col min="1275" max="1275" width="10.85546875" style="640" bestFit="1" customWidth="1"/>
    <col min="1276" max="1276" width="9.28515625" style="640" customWidth="1"/>
    <col min="1277" max="1519" width="9.140625" style="640"/>
    <col min="1520" max="1520" width="11.7109375" style="640" bestFit="1" customWidth="1"/>
    <col min="1521" max="1523" width="0" style="640" hidden="1" customWidth="1"/>
    <col min="1524" max="1526" width="9.140625" style="640" customWidth="1"/>
    <col min="1527" max="1527" width="9.7109375" style="640" customWidth="1"/>
    <col min="1528" max="1528" width="9.140625" style="640" customWidth="1"/>
    <col min="1529" max="1530" width="9.28515625" style="640" bestFit="1" customWidth="1"/>
    <col min="1531" max="1531" width="10.85546875" style="640" bestFit="1" customWidth="1"/>
    <col min="1532" max="1532" width="9.28515625" style="640" customWidth="1"/>
    <col min="1533" max="1775" width="9.140625" style="640"/>
    <col min="1776" max="1776" width="11.7109375" style="640" bestFit="1" customWidth="1"/>
    <col min="1777" max="1779" width="0" style="640" hidden="1" customWidth="1"/>
    <col min="1780" max="1782" width="9.140625" style="640" customWidth="1"/>
    <col min="1783" max="1783" width="9.7109375" style="640" customWidth="1"/>
    <col min="1784" max="1784" width="9.140625" style="640" customWidth="1"/>
    <col min="1785" max="1786" width="9.28515625" style="640" bestFit="1" customWidth="1"/>
    <col min="1787" max="1787" width="10.85546875" style="640" bestFit="1" customWidth="1"/>
    <col min="1788" max="1788" width="9.28515625" style="640" customWidth="1"/>
    <col min="1789" max="2031" width="9.140625" style="640"/>
    <col min="2032" max="2032" width="11.7109375" style="640" bestFit="1" customWidth="1"/>
    <col min="2033" max="2035" width="0" style="640" hidden="1" customWidth="1"/>
    <col min="2036" max="2038" width="9.140625" style="640" customWidth="1"/>
    <col min="2039" max="2039" width="9.7109375" style="640" customWidth="1"/>
    <col min="2040" max="2040" width="9.140625" style="640" customWidth="1"/>
    <col min="2041" max="2042" width="9.28515625" style="640" bestFit="1" customWidth="1"/>
    <col min="2043" max="2043" width="10.85546875" style="640" bestFit="1" customWidth="1"/>
    <col min="2044" max="2044" width="9.28515625" style="640" customWidth="1"/>
    <col min="2045" max="2287" width="9.140625" style="640"/>
    <col min="2288" max="2288" width="11.7109375" style="640" bestFit="1" customWidth="1"/>
    <col min="2289" max="2291" width="0" style="640" hidden="1" customWidth="1"/>
    <col min="2292" max="2294" width="9.140625" style="640" customWidth="1"/>
    <col min="2295" max="2295" width="9.7109375" style="640" customWidth="1"/>
    <col min="2296" max="2296" width="9.140625" style="640" customWidth="1"/>
    <col min="2297" max="2298" width="9.28515625" style="640" bestFit="1" customWidth="1"/>
    <col min="2299" max="2299" width="10.85546875" style="640" bestFit="1" customWidth="1"/>
    <col min="2300" max="2300" width="9.28515625" style="640" customWidth="1"/>
    <col min="2301" max="2543" width="9.140625" style="640"/>
    <col min="2544" max="2544" width="11.7109375" style="640" bestFit="1" customWidth="1"/>
    <col min="2545" max="2547" width="0" style="640" hidden="1" customWidth="1"/>
    <col min="2548" max="2550" width="9.140625" style="640" customWidth="1"/>
    <col min="2551" max="2551" width="9.7109375" style="640" customWidth="1"/>
    <col min="2552" max="2552" width="9.140625" style="640" customWidth="1"/>
    <col min="2553" max="2554" width="9.28515625" style="640" bestFit="1" customWidth="1"/>
    <col min="2555" max="2555" width="10.85546875" style="640" bestFit="1" customWidth="1"/>
    <col min="2556" max="2556" width="9.28515625" style="640" customWidth="1"/>
    <col min="2557" max="2799" width="9.140625" style="640"/>
    <col min="2800" max="2800" width="11.7109375" style="640" bestFit="1" customWidth="1"/>
    <col min="2801" max="2803" width="0" style="640" hidden="1" customWidth="1"/>
    <col min="2804" max="2806" width="9.140625" style="640" customWidth="1"/>
    <col min="2807" max="2807" width="9.7109375" style="640" customWidth="1"/>
    <col min="2808" max="2808" width="9.140625" style="640" customWidth="1"/>
    <col min="2809" max="2810" width="9.28515625" style="640" bestFit="1" customWidth="1"/>
    <col min="2811" max="2811" width="10.85546875" style="640" bestFit="1" customWidth="1"/>
    <col min="2812" max="2812" width="9.28515625" style="640" customWidth="1"/>
    <col min="2813" max="3055" width="9.140625" style="640"/>
    <col min="3056" max="3056" width="11.7109375" style="640" bestFit="1" customWidth="1"/>
    <col min="3057" max="3059" width="0" style="640" hidden="1" customWidth="1"/>
    <col min="3060" max="3062" width="9.140625" style="640" customWidth="1"/>
    <col min="3063" max="3063" width="9.7109375" style="640" customWidth="1"/>
    <col min="3064" max="3064" width="9.140625" style="640" customWidth="1"/>
    <col min="3065" max="3066" width="9.28515625" style="640" bestFit="1" customWidth="1"/>
    <col min="3067" max="3067" width="10.85546875" style="640" bestFit="1" customWidth="1"/>
    <col min="3068" max="3068" width="9.28515625" style="640" customWidth="1"/>
    <col min="3069" max="3311" width="9.140625" style="640"/>
    <col min="3312" max="3312" width="11.7109375" style="640" bestFit="1" customWidth="1"/>
    <col min="3313" max="3315" width="0" style="640" hidden="1" customWidth="1"/>
    <col min="3316" max="3318" width="9.140625" style="640" customWidth="1"/>
    <col min="3319" max="3319" width="9.7109375" style="640" customWidth="1"/>
    <col min="3320" max="3320" width="9.140625" style="640" customWidth="1"/>
    <col min="3321" max="3322" width="9.28515625" style="640" bestFit="1" customWidth="1"/>
    <col min="3323" max="3323" width="10.85546875" style="640" bestFit="1" customWidth="1"/>
    <col min="3324" max="3324" width="9.28515625" style="640" customWidth="1"/>
    <col min="3325" max="3567" width="9.140625" style="640"/>
    <col min="3568" max="3568" width="11.7109375" style="640" bestFit="1" customWidth="1"/>
    <col min="3569" max="3571" width="0" style="640" hidden="1" customWidth="1"/>
    <col min="3572" max="3574" width="9.140625" style="640" customWidth="1"/>
    <col min="3575" max="3575" width="9.7109375" style="640" customWidth="1"/>
    <col min="3576" max="3576" width="9.140625" style="640" customWidth="1"/>
    <col min="3577" max="3578" width="9.28515625" style="640" bestFit="1" customWidth="1"/>
    <col min="3579" max="3579" width="10.85546875" style="640" bestFit="1" customWidth="1"/>
    <col min="3580" max="3580" width="9.28515625" style="640" customWidth="1"/>
    <col min="3581" max="3823" width="9.140625" style="640"/>
    <col min="3824" max="3824" width="11.7109375" style="640" bestFit="1" customWidth="1"/>
    <col min="3825" max="3827" width="0" style="640" hidden="1" customWidth="1"/>
    <col min="3828" max="3830" width="9.140625" style="640" customWidth="1"/>
    <col min="3831" max="3831" width="9.7109375" style="640" customWidth="1"/>
    <col min="3832" max="3832" width="9.140625" style="640" customWidth="1"/>
    <col min="3833" max="3834" width="9.28515625" style="640" bestFit="1" customWidth="1"/>
    <col min="3835" max="3835" width="10.85546875" style="640" bestFit="1" customWidth="1"/>
    <col min="3836" max="3836" width="9.28515625" style="640" customWidth="1"/>
    <col min="3837" max="4079" width="9.140625" style="640"/>
    <col min="4080" max="4080" width="11.7109375" style="640" bestFit="1" customWidth="1"/>
    <col min="4081" max="4083" width="0" style="640" hidden="1" customWidth="1"/>
    <col min="4084" max="4086" width="9.140625" style="640" customWidth="1"/>
    <col min="4087" max="4087" width="9.7109375" style="640" customWidth="1"/>
    <col min="4088" max="4088" width="9.140625" style="640" customWidth="1"/>
    <col min="4089" max="4090" width="9.28515625" style="640" bestFit="1" customWidth="1"/>
    <col min="4091" max="4091" width="10.85546875" style="640" bestFit="1" customWidth="1"/>
    <col min="4092" max="4092" width="9.28515625" style="640" customWidth="1"/>
    <col min="4093" max="4335" width="9.140625" style="640"/>
    <col min="4336" max="4336" width="11.7109375" style="640" bestFit="1" customWidth="1"/>
    <col min="4337" max="4339" width="0" style="640" hidden="1" customWidth="1"/>
    <col min="4340" max="4342" width="9.140625" style="640" customWidth="1"/>
    <col min="4343" max="4343" width="9.7109375" style="640" customWidth="1"/>
    <col min="4344" max="4344" width="9.140625" style="640" customWidth="1"/>
    <col min="4345" max="4346" width="9.28515625" style="640" bestFit="1" customWidth="1"/>
    <col min="4347" max="4347" width="10.85546875" style="640" bestFit="1" customWidth="1"/>
    <col min="4348" max="4348" width="9.28515625" style="640" customWidth="1"/>
    <col min="4349" max="4591" width="9.140625" style="640"/>
    <col min="4592" max="4592" width="11.7109375" style="640" bestFit="1" customWidth="1"/>
    <col min="4593" max="4595" width="0" style="640" hidden="1" customWidth="1"/>
    <col min="4596" max="4598" width="9.140625" style="640" customWidth="1"/>
    <col min="4599" max="4599" width="9.7109375" style="640" customWidth="1"/>
    <col min="4600" max="4600" width="9.140625" style="640" customWidth="1"/>
    <col min="4601" max="4602" width="9.28515625" style="640" bestFit="1" customWidth="1"/>
    <col min="4603" max="4603" width="10.85546875" style="640" bestFit="1" customWidth="1"/>
    <col min="4604" max="4604" width="9.28515625" style="640" customWidth="1"/>
    <col min="4605" max="4847" width="9.140625" style="640"/>
    <col min="4848" max="4848" width="11.7109375" style="640" bestFit="1" customWidth="1"/>
    <col min="4849" max="4851" width="0" style="640" hidden="1" customWidth="1"/>
    <col min="4852" max="4854" width="9.140625" style="640" customWidth="1"/>
    <col min="4855" max="4855" width="9.7109375" style="640" customWidth="1"/>
    <col min="4856" max="4856" width="9.140625" style="640" customWidth="1"/>
    <col min="4857" max="4858" width="9.28515625" style="640" bestFit="1" customWidth="1"/>
    <col min="4859" max="4859" width="10.85546875" style="640" bestFit="1" customWidth="1"/>
    <col min="4860" max="4860" width="9.28515625" style="640" customWidth="1"/>
    <col min="4861" max="5103" width="9.140625" style="640"/>
    <col min="5104" max="5104" width="11.7109375" style="640" bestFit="1" customWidth="1"/>
    <col min="5105" max="5107" width="0" style="640" hidden="1" customWidth="1"/>
    <col min="5108" max="5110" width="9.140625" style="640" customWidth="1"/>
    <col min="5111" max="5111" width="9.7109375" style="640" customWidth="1"/>
    <col min="5112" max="5112" width="9.140625" style="640" customWidth="1"/>
    <col min="5113" max="5114" width="9.28515625" style="640" bestFit="1" customWidth="1"/>
    <col min="5115" max="5115" width="10.85546875" style="640" bestFit="1" customWidth="1"/>
    <col min="5116" max="5116" width="9.28515625" style="640" customWidth="1"/>
    <col min="5117" max="5359" width="9.140625" style="640"/>
    <col min="5360" max="5360" width="11.7109375" style="640" bestFit="1" customWidth="1"/>
    <col min="5361" max="5363" width="0" style="640" hidden="1" customWidth="1"/>
    <col min="5364" max="5366" width="9.140625" style="640" customWidth="1"/>
    <col min="5367" max="5367" width="9.7109375" style="640" customWidth="1"/>
    <col min="5368" max="5368" width="9.140625" style="640" customWidth="1"/>
    <col min="5369" max="5370" width="9.28515625" style="640" bestFit="1" customWidth="1"/>
    <col min="5371" max="5371" width="10.85546875" style="640" bestFit="1" customWidth="1"/>
    <col min="5372" max="5372" width="9.28515625" style="640" customWidth="1"/>
    <col min="5373" max="5615" width="9.140625" style="640"/>
    <col min="5616" max="5616" width="11.7109375" style="640" bestFit="1" customWidth="1"/>
    <col min="5617" max="5619" width="0" style="640" hidden="1" customWidth="1"/>
    <col min="5620" max="5622" width="9.140625" style="640" customWidth="1"/>
    <col min="5623" max="5623" width="9.7109375" style="640" customWidth="1"/>
    <col min="5624" max="5624" width="9.140625" style="640" customWidth="1"/>
    <col min="5625" max="5626" width="9.28515625" style="640" bestFit="1" customWidth="1"/>
    <col min="5627" max="5627" width="10.85546875" style="640" bestFit="1" customWidth="1"/>
    <col min="5628" max="5628" width="9.28515625" style="640" customWidth="1"/>
    <col min="5629" max="5871" width="9.140625" style="640"/>
    <col min="5872" max="5872" width="11.7109375" style="640" bestFit="1" customWidth="1"/>
    <col min="5873" max="5875" width="0" style="640" hidden="1" customWidth="1"/>
    <col min="5876" max="5878" width="9.140625" style="640" customWidth="1"/>
    <col min="5879" max="5879" width="9.7109375" style="640" customWidth="1"/>
    <col min="5880" max="5880" width="9.140625" style="640" customWidth="1"/>
    <col min="5881" max="5882" width="9.28515625" style="640" bestFit="1" customWidth="1"/>
    <col min="5883" max="5883" width="10.85546875" style="640" bestFit="1" customWidth="1"/>
    <col min="5884" max="5884" width="9.28515625" style="640" customWidth="1"/>
    <col min="5885" max="6127" width="9.140625" style="640"/>
    <col min="6128" max="6128" width="11.7109375" style="640" bestFit="1" customWidth="1"/>
    <col min="6129" max="6131" width="0" style="640" hidden="1" customWidth="1"/>
    <col min="6132" max="6134" width="9.140625" style="640" customWidth="1"/>
    <col min="6135" max="6135" width="9.7109375" style="640" customWidth="1"/>
    <col min="6136" max="6136" width="9.140625" style="640" customWidth="1"/>
    <col min="6137" max="6138" width="9.28515625" style="640" bestFit="1" customWidth="1"/>
    <col min="6139" max="6139" width="10.85546875" style="640" bestFit="1" customWidth="1"/>
    <col min="6140" max="6140" width="9.28515625" style="640" customWidth="1"/>
    <col min="6141" max="6383" width="9.140625" style="640"/>
    <col min="6384" max="6384" width="11.7109375" style="640" bestFit="1" customWidth="1"/>
    <col min="6385" max="6387" width="0" style="640" hidden="1" customWidth="1"/>
    <col min="6388" max="6390" width="9.140625" style="640" customWidth="1"/>
    <col min="6391" max="6391" width="9.7109375" style="640" customWidth="1"/>
    <col min="6392" max="6392" width="9.140625" style="640" customWidth="1"/>
    <col min="6393" max="6394" width="9.28515625" style="640" bestFit="1" customWidth="1"/>
    <col min="6395" max="6395" width="10.85546875" style="640" bestFit="1" customWidth="1"/>
    <col min="6396" max="6396" width="9.28515625" style="640" customWidth="1"/>
    <col min="6397" max="6639" width="9.140625" style="640"/>
    <col min="6640" max="6640" width="11.7109375" style="640" bestFit="1" customWidth="1"/>
    <col min="6641" max="6643" width="0" style="640" hidden="1" customWidth="1"/>
    <col min="6644" max="6646" width="9.140625" style="640" customWidth="1"/>
    <col min="6647" max="6647" width="9.7109375" style="640" customWidth="1"/>
    <col min="6648" max="6648" width="9.140625" style="640" customWidth="1"/>
    <col min="6649" max="6650" width="9.28515625" style="640" bestFit="1" customWidth="1"/>
    <col min="6651" max="6651" width="10.85546875" style="640" bestFit="1" customWidth="1"/>
    <col min="6652" max="6652" width="9.28515625" style="640" customWidth="1"/>
    <col min="6653" max="6895" width="9.140625" style="640"/>
    <col min="6896" max="6896" width="11.7109375" style="640" bestFit="1" customWidth="1"/>
    <col min="6897" max="6899" width="0" style="640" hidden="1" customWidth="1"/>
    <col min="6900" max="6902" width="9.140625" style="640" customWidth="1"/>
    <col min="6903" max="6903" width="9.7109375" style="640" customWidth="1"/>
    <col min="6904" max="6904" width="9.140625" style="640" customWidth="1"/>
    <col min="6905" max="6906" width="9.28515625" style="640" bestFit="1" customWidth="1"/>
    <col min="6907" max="6907" width="10.85546875" style="640" bestFit="1" customWidth="1"/>
    <col min="6908" max="6908" width="9.28515625" style="640" customWidth="1"/>
    <col min="6909" max="7151" width="9.140625" style="640"/>
    <col min="7152" max="7152" width="11.7109375" style="640" bestFit="1" customWidth="1"/>
    <col min="7153" max="7155" width="0" style="640" hidden="1" customWidth="1"/>
    <col min="7156" max="7158" width="9.140625" style="640" customWidth="1"/>
    <col min="7159" max="7159" width="9.7109375" style="640" customWidth="1"/>
    <col min="7160" max="7160" width="9.140625" style="640" customWidth="1"/>
    <col min="7161" max="7162" width="9.28515625" style="640" bestFit="1" customWidth="1"/>
    <col min="7163" max="7163" width="10.85546875" style="640" bestFit="1" customWidth="1"/>
    <col min="7164" max="7164" width="9.28515625" style="640" customWidth="1"/>
    <col min="7165" max="7407" width="9.140625" style="640"/>
    <col min="7408" max="7408" width="11.7109375" style="640" bestFit="1" customWidth="1"/>
    <col min="7409" max="7411" width="0" style="640" hidden="1" customWidth="1"/>
    <col min="7412" max="7414" width="9.140625" style="640" customWidth="1"/>
    <col min="7415" max="7415" width="9.7109375" style="640" customWidth="1"/>
    <col min="7416" max="7416" width="9.140625" style="640" customWidth="1"/>
    <col min="7417" max="7418" width="9.28515625" style="640" bestFit="1" customWidth="1"/>
    <col min="7419" max="7419" width="10.85546875" style="640" bestFit="1" customWidth="1"/>
    <col min="7420" max="7420" width="9.28515625" style="640" customWidth="1"/>
    <col min="7421" max="7663" width="9.140625" style="640"/>
    <col min="7664" max="7664" width="11.7109375" style="640" bestFit="1" customWidth="1"/>
    <col min="7665" max="7667" width="0" style="640" hidden="1" customWidth="1"/>
    <col min="7668" max="7670" width="9.140625" style="640" customWidth="1"/>
    <col min="7671" max="7671" width="9.7109375" style="640" customWidth="1"/>
    <col min="7672" max="7672" width="9.140625" style="640" customWidth="1"/>
    <col min="7673" max="7674" width="9.28515625" style="640" bestFit="1" customWidth="1"/>
    <col min="7675" max="7675" width="10.85546875" style="640" bestFit="1" customWidth="1"/>
    <col min="7676" max="7676" width="9.28515625" style="640" customWidth="1"/>
    <col min="7677" max="7919" width="9.140625" style="640"/>
    <col min="7920" max="7920" width="11.7109375" style="640" bestFit="1" customWidth="1"/>
    <col min="7921" max="7923" width="0" style="640" hidden="1" customWidth="1"/>
    <col min="7924" max="7926" width="9.140625" style="640" customWidth="1"/>
    <col min="7927" max="7927" width="9.7109375" style="640" customWidth="1"/>
    <col min="7928" max="7928" width="9.140625" style="640" customWidth="1"/>
    <col min="7929" max="7930" width="9.28515625" style="640" bestFit="1" customWidth="1"/>
    <col min="7931" max="7931" width="10.85546875" style="640" bestFit="1" customWidth="1"/>
    <col min="7932" max="7932" width="9.28515625" style="640" customWidth="1"/>
    <col min="7933" max="8175" width="9.140625" style="640"/>
    <col min="8176" max="8176" width="11.7109375" style="640" bestFit="1" customWidth="1"/>
    <col min="8177" max="8179" width="0" style="640" hidden="1" customWidth="1"/>
    <col min="8180" max="8182" width="9.140625" style="640" customWidth="1"/>
    <col min="8183" max="8183" width="9.7109375" style="640" customWidth="1"/>
    <col min="8184" max="8184" width="9.140625" style="640" customWidth="1"/>
    <col min="8185" max="8186" width="9.28515625" style="640" bestFit="1" customWidth="1"/>
    <col min="8187" max="8187" width="10.85546875" style="640" bestFit="1" customWidth="1"/>
    <col min="8188" max="8188" width="9.28515625" style="640" customWidth="1"/>
    <col min="8189" max="8431" width="9.140625" style="640"/>
    <col min="8432" max="8432" width="11.7109375" style="640" bestFit="1" customWidth="1"/>
    <col min="8433" max="8435" width="0" style="640" hidden="1" customWidth="1"/>
    <col min="8436" max="8438" width="9.140625" style="640" customWidth="1"/>
    <col min="8439" max="8439" width="9.7109375" style="640" customWidth="1"/>
    <col min="8440" max="8440" width="9.140625" style="640" customWidth="1"/>
    <col min="8441" max="8442" width="9.28515625" style="640" bestFit="1" customWidth="1"/>
    <col min="8443" max="8443" width="10.85546875" style="640" bestFit="1" customWidth="1"/>
    <col min="8444" max="8444" width="9.28515625" style="640" customWidth="1"/>
    <col min="8445" max="8687" width="9.140625" style="640"/>
    <col min="8688" max="8688" width="11.7109375" style="640" bestFit="1" customWidth="1"/>
    <col min="8689" max="8691" width="0" style="640" hidden="1" customWidth="1"/>
    <col min="8692" max="8694" width="9.140625" style="640" customWidth="1"/>
    <col min="8695" max="8695" width="9.7109375" style="640" customWidth="1"/>
    <col min="8696" max="8696" width="9.140625" style="640" customWidth="1"/>
    <col min="8697" max="8698" width="9.28515625" style="640" bestFit="1" customWidth="1"/>
    <col min="8699" max="8699" width="10.85546875" style="640" bestFit="1" customWidth="1"/>
    <col min="8700" max="8700" width="9.28515625" style="640" customWidth="1"/>
    <col min="8701" max="8943" width="9.140625" style="640"/>
    <col min="8944" max="8944" width="11.7109375" style="640" bestFit="1" customWidth="1"/>
    <col min="8945" max="8947" width="0" style="640" hidden="1" customWidth="1"/>
    <col min="8948" max="8950" width="9.140625" style="640" customWidth="1"/>
    <col min="8951" max="8951" width="9.7109375" style="640" customWidth="1"/>
    <col min="8952" max="8952" width="9.140625" style="640" customWidth="1"/>
    <col min="8953" max="8954" width="9.28515625" style="640" bestFit="1" customWidth="1"/>
    <col min="8955" max="8955" width="10.85546875" style="640" bestFit="1" customWidth="1"/>
    <col min="8956" max="8956" width="9.28515625" style="640" customWidth="1"/>
    <col min="8957" max="9199" width="9.140625" style="640"/>
    <col min="9200" max="9200" width="11.7109375" style="640" bestFit="1" customWidth="1"/>
    <col min="9201" max="9203" width="0" style="640" hidden="1" customWidth="1"/>
    <col min="9204" max="9206" width="9.140625" style="640" customWidth="1"/>
    <col min="9207" max="9207" width="9.7109375" style="640" customWidth="1"/>
    <col min="9208" max="9208" width="9.140625" style="640" customWidth="1"/>
    <col min="9209" max="9210" width="9.28515625" style="640" bestFit="1" customWidth="1"/>
    <col min="9211" max="9211" width="10.85546875" style="640" bestFit="1" customWidth="1"/>
    <col min="9212" max="9212" width="9.28515625" style="640" customWidth="1"/>
    <col min="9213" max="9455" width="9.140625" style="640"/>
    <col min="9456" max="9456" width="11.7109375" style="640" bestFit="1" customWidth="1"/>
    <col min="9457" max="9459" width="0" style="640" hidden="1" customWidth="1"/>
    <col min="9460" max="9462" width="9.140625" style="640" customWidth="1"/>
    <col min="9463" max="9463" width="9.7109375" style="640" customWidth="1"/>
    <col min="9464" max="9464" width="9.140625" style="640" customWidth="1"/>
    <col min="9465" max="9466" width="9.28515625" style="640" bestFit="1" customWidth="1"/>
    <col min="9467" max="9467" width="10.85546875" style="640" bestFit="1" customWidth="1"/>
    <col min="9468" max="9468" width="9.28515625" style="640" customWidth="1"/>
    <col min="9469" max="9711" width="9.140625" style="640"/>
    <col min="9712" max="9712" width="11.7109375" style="640" bestFit="1" customWidth="1"/>
    <col min="9713" max="9715" width="0" style="640" hidden="1" customWidth="1"/>
    <col min="9716" max="9718" width="9.140625" style="640" customWidth="1"/>
    <col min="9719" max="9719" width="9.7109375" style="640" customWidth="1"/>
    <col min="9720" max="9720" width="9.140625" style="640" customWidth="1"/>
    <col min="9721" max="9722" width="9.28515625" style="640" bestFit="1" customWidth="1"/>
    <col min="9723" max="9723" width="10.85546875" style="640" bestFit="1" customWidth="1"/>
    <col min="9724" max="9724" width="9.28515625" style="640" customWidth="1"/>
    <col min="9725" max="9967" width="9.140625" style="640"/>
    <col min="9968" max="9968" width="11.7109375" style="640" bestFit="1" customWidth="1"/>
    <col min="9969" max="9971" width="0" style="640" hidden="1" customWidth="1"/>
    <col min="9972" max="9974" width="9.140625" style="640" customWidth="1"/>
    <col min="9975" max="9975" width="9.7109375" style="640" customWidth="1"/>
    <col min="9976" max="9976" width="9.140625" style="640" customWidth="1"/>
    <col min="9977" max="9978" width="9.28515625" style="640" bestFit="1" customWidth="1"/>
    <col min="9979" max="9979" width="10.85546875" style="640" bestFit="1" customWidth="1"/>
    <col min="9980" max="9980" width="9.28515625" style="640" customWidth="1"/>
    <col min="9981" max="10223" width="9.140625" style="640"/>
    <col min="10224" max="10224" width="11.7109375" style="640" bestFit="1" customWidth="1"/>
    <col min="10225" max="10227" width="0" style="640" hidden="1" customWidth="1"/>
    <col min="10228" max="10230" width="9.140625" style="640" customWidth="1"/>
    <col min="10231" max="10231" width="9.7109375" style="640" customWidth="1"/>
    <col min="10232" max="10232" width="9.140625" style="640" customWidth="1"/>
    <col min="10233" max="10234" width="9.28515625" style="640" bestFit="1" customWidth="1"/>
    <col min="10235" max="10235" width="10.85546875" style="640" bestFit="1" customWidth="1"/>
    <col min="10236" max="10236" width="9.28515625" style="640" customWidth="1"/>
    <col min="10237" max="10479" width="9.140625" style="640"/>
    <col min="10480" max="10480" width="11.7109375" style="640" bestFit="1" customWidth="1"/>
    <col min="10481" max="10483" width="0" style="640" hidden="1" customWidth="1"/>
    <col min="10484" max="10486" width="9.140625" style="640" customWidth="1"/>
    <col min="10487" max="10487" width="9.7109375" style="640" customWidth="1"/>
    <col min="10488" max="10488" width="9.140625" style="640" customWidth="1"/>
    <col min="10489" max="10490" width="9.28515625" style="640" bestFit="1" customWidth="1"/>
    <col min="10491" max="10491" width="10.85546875" style="640" bestFit="1" customWidth="1"/>
    <col min="10492" max="10492" width="9.28515625" style="640" customWidth="1"/>
    <col min="10493" max="10735" width="9.140625" style="640"/>
    <col min="10736" max="10736" width="11.7109375" style="640" bestFit="1" customWidth="1"/>
    <col min="10737" max="10739" width="0" style="640" hidden="1" customWidth="1"/>
    <col min="10740" max="10742" width="9.140625" style="640" customWidth="1"/>
    <col min="10743" max="10743" width="9.7109375" style="640" customWidth="1"/>
    <col min="10744" max="10744" width="9.140625" style="640" customWidth="1"/>
    <col min="10745" max="10746" width="9.28515625" style="640" bestFit="1" customWidth="1"/>
    <col min="10747" max="10747" width="10.85546875" style="640" bestFit="1" customWidth="1"/>
    <col min="10748" max="10748" width="9.28515625" style="640" customWidth="1"/>
    <col min="10749" max="10991" width="9.140625" style="640"/>
    <col min="10992" max="10992" width="11.7109375" style="640" bestFit="1" customWidth="1"/>
    <col min="10993" max="10995" width="0" style="640" hidden="1" customWidth="1"/>
    <col min="10996" max="10998" width="9.140625" style="640" customWidth="1"/>
    <col min="10999" max="10999" width="9.7109375" style="640" customWidth="1"/>
    <col min="11000" max="11000" width="9.140625" style="640" customWidth="1"/>
    <col min="11001" max="11002" width="9.28515625" style="640" bestFit="1" customWidth="1"/>
    <col min="11003" max="11003" width="10.85546875" style="640" bestFit="1" customWidth="1"/>
    <col min="11004" max="11004" width="9.28515625" style="640" customWidth="1"/>
    <col min="11005" max="11247" width="9.140625" style="640"/>
    <col min="11248" max="11248" width="11.7109375" style="640" bestFit="1" customWidth="1"/>
    <col min="11249" max="11251" width="0" style="640" hidden="1" customWidth="1"/>
    <col min="11252" max="11254" width="9.140625" style="640" customWidth="1"/>
    <col min="11255" max="11255" width="9.7109375" style="640" customWidth="1"/>
    <col min="11256" max="11256" width="9.140625" style="640" customWidth="1"/>
    <col min="11257" max="11258" width="9.28515625" style="640" bestFit="1" customWidth="1"/>
    <col min="11259" max="11259" width="10.85546875" style="640" bestFit="1" customWidth="1"/>
    <col min="11260" max="11260" width="9.28515625" style="640" customWidth="1"/>
    <col min="11261" max="11503" width="9.140625" style="640"/>
    <col min="11504" max="11504" width="11.7109375" style="640" bestFit="1" customWidth="1"/>
    <col min="11505" max="11507" width="0" style="640" hidden="1" customWidth="1"/>
    <col min="11508" max="11510" width="9.140625" style="640" customWidth="1"/>
    <col min="11511" max="11511" width="9.7109375" style="640" customWidth="1"/>
    <col min="11512" max="11512" width="9.140625" style="640" customWidth="1"/>
    <col min="11513" max="11514" width="9.28515625" style="640" bestFit="1" customWidth="1"/>
    <col min="11515" max="11515" width="10.85546875" style="640" bestFit="1" customWidth="1"/>
    <col min="11516" max="11516" width="9.28515625" style="640" customWidth="1"/>
    <col min="11517" max="11759" width="9.140625" style="640"/>
    <col min="11760" max="11760" width="11.7109375" style="640" bestFit="1" customWidth="1"/>
    <col min="11761" max="11763" width="0" style="640" hidden="1" customWidth="1"/>
    <col min="11764" max="11766" width="9.140625" style="640" customWidth="1"/>
    <col min="11767" max="11767" width="9.7109375" style="640" customWidth="1"/>
    <col min="11768" max="11768" width="9.140625" style="640" customWidth="1"/>
    <col min="11769" max="11770" width="9.28515625" style="640" bestFit="1" customWidth="1"/>
    <col min="11771" max="11771" width="10.85546875" style="640" bestFit="1" customWidth="1"/>
    <col min="11772" max="11772" width="9.28515625" style="640" customWidth="1"/>
    <col min="11773" max="12015" width="9.140625" style="640"/>
    <col min="12016" max="12016" width="11.7109375" style="640" bestFit="1" customWidth="1"/>
    <col min="12017" max="12019" width="0" style="640" hidden="1" customWidth="1"/>
    <col min="12020" max="12022" width="9.140625" style="640" customWidth="1"/>
    <col min="12023" max="12023" width="9.7109375" style="640" customWidth="1"/>
    <col min="12024" max="12024" width="9.140625" style="640" customWidth="1"/>
    <col min="12025" max="12026" width="9.28515625" style="640" bestFit="1" customWidth="1"/>
    <col min="12027" max="12027" width="10.85546875" style="640" bestFit="1" customWidth="1"/>
    <col min="12028" max="12028" width="9.28515625" style="640" customWidth="1"/>
    <col min="12029" max="12271" width="9.140625" style="640"/>
    <col min="12272" max="12272" width="11.7109375" style="640" bestFit="1" customWidth="1"/>
    <col min="12273" max="12275" width="0" style="640" hidden="1" customWidth="1"/>
    <col min="12276" max="12278" width="9.140625" style="640" customWidth="1"/>
    <col min="12279" max="12279" width="9.7109375" style="640" customWidth="1"/>
    <col min="12280" max="12280" width="9.140625" style="640" customWidth="1"/>
    <col min="12281" max="12282" width="9.28515625" style="640" bestFit="1" customWidth="1"/>
    <col min="12283" max="12283" width="10.85546875" style="640" bestFit="1" customWidth="1"/>
    <col min="12284" max="12284" width="9.28515625" style="640" customWidth="1"/>
    <col min="12285" max="12527" width="9.140625" style="640"/>
    <col min="12528" max="12528" width="11.7109375" style="640" bestFit="1" customWidth="1"/>
    <col min="12529" max="12531" width="0" style="640" hidden="1" customWidth="1"/>
    <col min="12532" max="12534" width="9.140625" style="640" customWidth="1"/>
    <col min="12535" max="12535" width="9.7109375" style="640" customWidth="1"/>
    <col min="12536" max="12536" width="9.140625" style="640" customWidth="1"/>
    <col min="12537" max="12538" width="9.28515625" style="640" bestFit="1" customWidth="1"/>
    <col min="12539" max="12539" width="10.85546875" style="640" bestFit="1" customWidth="1"/>
    <col min="12540" max="12540" width="9.28515625" style="640" customWidth="1"/>
    <col min="12541" max="12783" width="9.140625" style="640"/>
    <col min="12784" max="12784" width="11.7109375" style="640" bestFit="1" customWidth="1"/>
    <col min="12785" max="12787" width="0" style="640" hidden="1" customWidth="1"/>
    <col min="12788" max="12790" width="9.140625" style="640" customWidth="1"/>
    <col min="12791" max="12791" width="9.7109375" style="640" customWidth="1"/>
    <col min="12792" max="12792" width="9.140625" style="640" customWidth="1"/>
    <col min="12793" max="12794" width="9.28515625" style="640" bestFit="1" customWidth="1"/>
    <col min="12795" max="12795" width="10.85546875" style="640" bestFit="1" customWidth="1"/>
    <col min="12796" max="12796" width="9.28515625" style="640" customWidth="1"/>
    <col min="12797" max="13039" width="9.140625" style="640"/>
    <col min="13040" max="13040" width="11.7109375" style="640" bestFit="1" customWidth="1"/>
    <col min="13041" max="13043" width="0" style="640" hidden="1" customWidth="1"/>
    <col min="13044" max="13046" width="9.140625" style="640" customWidth="1"/>
    <col min="13047" max="13047" width="9.7109375" style="640" customWidth="1"/>
    <col min="13048" max="13048" width="9.140625" style="640" customWidth="1"/>
    <col min="13049" max="13050" width="9.28515625" style="640" bestFit="1" customWidth="1"/>
    <col min="13051" max="13051" width="10.85546875" style="640" bestFit="1" customWidth="1"/>
    <col min="13052" max="13052" width="9.28515625" style="640" customWidth="1"/>
    <col min="13053" max="13295" width="9.140625" style="640"/>
    <col min="13296" max="13296" width="11.7109375" style="640" bestFit="1" customWidth="1"/>
    <col min="13297" max="13299" width="0" style="640" hidden="1" customWidth="1"/>
    <col min="13300" max="13302" width="9.140625" style="640" customWidth="1"/>
    <col min="13303" max="13303" width="9.7109375" style="640" customWidth="1"/>
    <col min="13304" max="13304" width="9.140625" style="640" customWidth="1"/>
    <col min="13305" max="13306" width="9.28515625" style="640" bestFit="1" customWidth="1"/>
    <col min="13307" max="13307" width="10.85546875" style="640" bestFit="1" customWidth="1"/>
    <col min="13308" max="13308" width="9.28515625" style="640" customWidth="1"/>
    <col min="13309" max="13551" width="9.140625" style="640"/>
    <col min="13552" max="13552" width="11.7109375" style="640" bestFit="1" customWidth="1"/>
    <col min="13553" max="13555" width="0" style="640" hidden="1" customWidth="1"/>
    <col min="13556" max="13558" width="9.140625" style="640" customWidth="1"/>
    <col min="13559" max="13559" width="9.7109375" style="640" customWidth="1"/>
    <col min="13560" max="13560" width="9.140625" style="640" customWidth="1"/>
    <col min="13561" max="13562" width="9.28515625" style="640" bestFit="1" customWidth="1"/>
    <col min="13563" max="13563" width="10.85546875" style="640" bestFit="1" customWidth="1"/>
    <col min="13564" max="13564" width="9.28515625" style="640" customWidth="1"/>
    <col min="13565" max="13807" width="9.140625" style="640"/>
    <col min="13808" max="13808" width="11.7109375" style="640" bestFit="1" customWidth="1"/>
    <col min="13809" max="13811" width="0" style="640" hidden="1" customWidth="1"/>
    <col min="13812" max="13814" width="9.140625" style="640" customWidth="1"/>
    <col min="13815" max="13815" width="9.7109375" style="640" customWidth="1"/>
    <col min="13816" max="13816" width="9.140625" style="640" customWidth="1"/>
    <col min="13817" max="13818" width="9.28515625" style="640" bestFit="1" customWidth="1"/>
    <col min="13819" max="13819" width="10.85546875" style="640" bestFit="1" customWidth="1"/>
    <col min="13820" max="13820" width="9.28515625" style="640" customWidth="1"/>
    <col min="13821" max="14063" width="9.140625" style="640"/>
    <col min="14064" max="14064" width="11.7109375" style="640" bestFit="1" customWidth="1"/>
    <col min="14065" max="14067" width="0" style="640" hidden="1" customWidth="1"/>
    <col min="14068" max="14070" width="9.140625" style="640" customWidth="1"/>
    <col min="14071" max="14071" width="9.7109375" style="640" customWidth="1"/>
    <col min="14072" max="14072" width="9.140625" style="640" customWidth="1"/>
    <col min="14073" max="14074" width="9.28515625" style="640" bestFit="1" customWidth="1"/>
    <col min="14075" max="14075" width="10.85546875" style="640" bestFit="1" customWidth="1"/>
    <col min="14076" max="14076" width="9.28515625" style="640" customWidth="1"/>
    <col min="14077" max="14319" width="9.140625" style="640"/>
    <col min="14320" max="14320" width="11.7109375" style="640" bestFit="1" customWidth="1"/>
    <col min="14321" max="14323" width="0" style="640" hidden="1" customWidth="1"/>
    <col min="14324" max="14326" width="9.140625" style="640" customWidth="1"/>
    <col min="14327" max="14327" width="9.7109375" style="640" customWidth="1"/>
    <col min="14328" max="14328" width="9.140625" style="640" customWidth="1"/>
    <col min="14329" max="14330" width="9.28515625" style="640" bestFit="1" customWidth="1"/>
    <col min="14331" max="14331" width="10.85546875" style="640" bestFit="1" customWidth="1"/>
    <col min="14332" max="14332" width="9.28515625" style="640" customWidth="1"/>
    <col min="14333" max="14575" width="9.140625" style="640"/>
    <col min="14576" max="14576" width="11.7109375" style="640" bestFit="1" customWidth="1"/>
    <col min="14577" max="14579" width="0" style="640" hidden="1" customWidth="1"/>
    <col min="14580" max="14582" width="9.140625" style="640" customWidth="1"/>
    <col min="14583" max="14583" width="9.7109375" style="640" customWidth="1"/>
    <col min="14584" max="14584" width="9.140625" style="640" customWidth="1"/>
    <col min="14585" max="14586" width="9.28515625" style="640" bestFit="1" customWidth="1"/>
    <col min="14587" max="14587" width="10.85546875" style="640" bestFit="1" customWidth="1"/>
    <col min="14588" max="14588" width="9.28515625" style="640" customWidth="1"/>
    <col min="14589" max="14831" width="9.140625" style="640"/>
    <col min="14832" max="14832" width="11.7109375" style="640" bestFit="1" customWidth="1"/>
    <col min="14833" max="14835" width="0" style="640" hidden="1" customWidth="1"/>
    <col min="14836" max="14838" width="9.140625" style="640" customWidth="1"/>
    <col min="14839" max="14839" width="9.7109375" style="640" customWidth="1"/>
    <col min="14840" max="14840" width="9.140625" style="640" customWidth="1"/>
    <col min="14841" max="14842" width="9.28515625" style="640" bestFit="1" customWidth="1"/>
    <col min="14843" max="14843" width="10.85546875" style="640" bestFit="1" customWidth="1"/>
    <col min="14844" max="14844" width="9.28515625" style="640" customWidth="1"/>
    <col min="14845" max="15087" width="9.140625" style="640"/>
    <col min="15088" max="15088" width="11.7109375" style="640" bestFit="1" customWidth="1"/>
    <col min="15089" max="15091" width="0" style="640" hidden="1" customWidth="1"/>
    <col min="15092" max="15094" width="9.140625" style="640" customWidth="1"/>
    <col min="15095" max="15095" width="9.7109375" style="640" customWidth="1"/>
    <col min="15096" max="15096" width="9.140625" style="640" customWidth="1"/>
    <col min="15097" max="15098" width="9.28515625" style="640" bestFit="1" customWidth="1"/>
    <col min="15099" max="15099" width="10.85546875" style="640" bestFit="1" customWidth="1"/>
    <col min="15100" max="15100" width="9.28515625" style="640" customWidth="1"/>
    <col min="15101" max="15343" width="9.140625" style="640"/>
    <col min="15344" max="15344" width="11.7109375" style="640" bestFit="1" customWidth="1"/>
    <col min="15345" max="15347" width="0" style="640" hidden="1" customWidth="1"/>
    <col min="15348" max="15350" width="9.140625" style="640" customWidth="1"/>
    <col min="15351" max="15351" width="9.7109375" style="640" customWidth="1"/>
    <col min="15352" max="15352" width="9.140625" style="640" customWidth="1"/>
    <col min="15353" max="15354" width="9.28515625" style="640" bestFit="1" customWidth="1"/>
    <col min="15355" max="15355" width="10.85546875" style="640" bestFit="1" customWidth="1"/>
    <col min="15356" max="15356" width="9.28515625" style="640" customWidth="1"/>
    <col min="15357" max="15599" width="9.140625" style="640"/>
    <col min="15600" max="15600" width="11.7109375" style="640" bestFit="1" customWidth="1"/>
    <col min="15601" max="15603" width="0" style="640" hidden="1" customWidth="1"/>
    <col min="15604" max="15606" width="9.140625" style="640" customWidth="1"/>
    <col min="15607" max="15607" width="9.7109375" style="640" customWidth="1"/>
    <col min="15608" max="15608" width="9.140625" style="640" customWidth="1"/>
    <col min="15609" max="15610" width="9.28515625" style="640" bestFit="1" customWidth="1"/>
    <col min="15611" max="15611" width="10.85546875" style="640" bestFit="1" customWidth="1"/>
    <col min="15612" max="15612" width="9.28515625" style="640" customWidth="1"/>
    <col min="15613" max="15855" width="9.140625" style="640"/>
    <col min="15856" max="15856" width="11.7109375" style="640" bestFit="1" customWidth="1"/>
    <col min="15857" max="15859" width="0" style="640" hidden="1" customWidth="1"/>
    <col min="15860" max="15862" width="9.140625" style="640" customWidth="1"/>
    <col min="15863" max="15863" width="9.7109375" style="640" customWidth="1"/>
    <col min="15864" max="15864" width="9.140625" style="640" customWidth="1"/>
    <col min="15865" max="15866" width="9.28515625" style="640" bestFit="1" customWidth="1"/>
    <col min="15867" max="15867" width="10.85546875" style="640" bestFit="1" customWidth="1"/>
    <col min="15868" max="15868" width="9.28515625" style="640" customWidth="1"/>
    <col min="15869" max="16111" width="9.140625" style="640"/>
    <col min="16112" max="16112" width="11.7109375" style="640" bestFit="1" customWidth="1"/>
    <col min="16113" max="16115" width="0" style="640" hidden="1" customWidth="1"/>
    <col min="16116" max="16118" width="9.140625" style="640" customWidth="1"/>
    <col min="16119" max="16119" width="9.7109375" style="640" customWidth="1"/>
    <col min="16120" max="16120" width="9.140625" style="640" customWidth="1"/>
    <col min="16121" max="16122" width="9.28515625" style="640" bestFit="1" customWidth="1"/>
    <col min="16123" max="16123" width="10.85546875" style="640" bestFit="1" customWidth="1"/>
    <col min="16124" max="16124" width="9.28515625" style="640" customWidth="1"/>
    <col min="16125" max="16384" width="9.140625" style="640"/>
  </cols>
  <sheetData>
    <row r="1" spans="1:13">
      <c r="A1" s="3004" t="s">
        <v>647</v>
      </c>
      <c r="B1" s="3004"/>
      <c r="C1" s="3004"/>
      <c r="D1" s="3004"/>
      <c r="E1" s="3004"/>
      <c r="F1" s="3004"/>
      <c r="G1" s="3004"/>
      <c r="H1" s="3004"/>
      <c r="I1" s="3004"/>
      <c r="J1" s="3004"/>
      <c r="K1" s="3004"/>
      <c r="L1" s="3004"/>
      <c r="M1" s="3004"/>
    </row>
    <row r="2" spans="1:13">
      <c r="A2" s="3004" t="s">
        <v>648</v>
      </c>
      <c r="B2" s="3004"/>
      <c r="C2" s="3004"/>
      <c r="D2" s="3004"/>
      <c r="E2" s="3004"/>
      <c r="F2" s="3004"/>
      <c r="G2" s="3004"/>
      <c r="H2" s="3004"/>
      <c r="I2" s="3004"/>
      <c r="J2" s="3004"/>
      <c r="K2" s="3004"/>
      <c r="L2" s="3004"/>
      <c r="M2" s="3004"/>
    </row>
    <row r="3" spans="1:13">
      <c r="A3" s="3005" t="s">
        <v>632</v>
      </c>
      <c r="B3" s="3005"/>
      <c r="C3" s="3005"/>
      <c r="D3" s="3005"/>
      <c r="E3" s="3005"/>
      <c r="F3" s="3005"/>
      <c r="G3" s="3005"/>
      <c r="H3" s="3005"/>
      <c r="I3" s="3005"/>
      <c r="J3" s="3005"/>
      <c r="K3" s="3005"/>
      <c r="L3" s="3005"/>
      <c r="M3" s="3005"/>
    </row>
    <row r="4" spans="1:13" ht="15.75" thickBot="1">
      <c r="A4" s="3006"/>
      <c r="B4" s="3006"/>
      <c r="C4" s="3006"/>
      <c r="D4" s="3006"/>
      <c r="E4" s="3006"/>
      <c r="F4" s="3006"/>
      <c r="G4" s="3006"/>
      <c r="H4" s="3006"/>
      <c r="I4" s="3006"/>
      <c r="J4" s="3006"/>
      <c r="K4" s="3006"/>
      <c r="L4" s="3006"/>
      <c r="M4" s="3006"/>
    </row>
    <row r="5" spans="1:13" ht="15.75" thickTop="1">
      <c r="A5" s="3007" t="s">
        <v>119</v>
      </c>
      <c r="B5" s="3009" t="s">
        <v>142</v>
      </c>
      <c r="C5" s="3010"/>
      <c r="D5" s="3011"/>
      <c r="E5" s="3009" t="s">
        <v>149</v>
      </c>
      <c r="F5" s="3010"/>
      <c r="G5" s="3011"/>
      <c r="H5" s="3009" t="s">
        <v>299</v>
      </c>
      <c r="I5" s="3010"/>
      <c r="J5" s="3011"/>
      <c r="K5" s="3012" t="s">
        <v>312</v>
      </c>
      <c r="L5" s="3013"/>
      <c r="M5" s="3014"/>
    </row>
    <row r="6" spans="1:13">
      <c r="A6" s="3008"/>
      <c r="B6" s="641" t="s">
        <v>649</v>
      </c>
      <c r="C6" s="641" t="s">
        <v>650</v>
      </c>
      <c r="D6" s="642" t="s">
        <v>651</v>
      </c>
      <c r="E6" s="641" t="s">
        <v>649</v>
      </c>
      <c r="F6" s="641" t="s">
        <v>650</v>
      </c>
      <c r="G6" s="641" t="s">
        <v>651</v>
      </c>
      <c r="H6" s="641" t="s">
        <v>649</v>
      </c>
      <c r="I6" s="641" t="s">
        <v>650</v>
      </c>
      <c r="J6" s="641" t="s">
        <v>651</v>
      </c>
      <c r="K6" s="641" t="s">
        <v>649</v>
      </c>
      <c r="L6" s="641" t="s">
        <v>650</v>
      </c>
      <c r="M6" s="643" t="s">
        <v>651</v>
      </c>
    </row>
    <row r="7" spans="1:13">
      <c r="A7" s="644" t="s">
        <v>634</v>
      </c>
      <c r="B7" s="645">
        <v>8.26</v>
      </c>
      <c r="C7" s="645">
        <v>7</v>
      </c>
      <c r="D7" s="646">
        <v>1.2599999999999998</v>
      </c>
      <c r="E7" s="645">
        <v>7.52</v>
      </c>
      <c r="F7" s="647">
        <v>6.83</v>
      </c>
      <c r="G7" s="648">
        <f>E7-F7</f>
        <v>0.6899999999999995</v>
      </c>
      <c r="H7" s="645">
        <v>4.09</v>
      </c>
      <c r="I7" s="647">
        <v>3.65</v>
      </c>
      <c r="J7" s="648">
        <f t="shared" ref="J7:J15" si="0">H7-I7</f>
        <v>0.43999999999999995</v>
      </c>
      <c r="K7" s="649">
        <v>1.6847927355884309</v>
      </c>
      <c r="L7" s="645">
        <v>2.0699999999999998</v>
      </c>
      <c r="M7" s="645">
        <f t="shared" ref="M7:M14" si="1">K7-L7</f>
        <v>-0.38520726441156894</v>
      </c>
    </row>
    <row r="8" spans="1:13">
      <c r="A8" s="650" t="s">
        <v>635</v>
      </c>
      <c r="B8" s="645">
        <v>8.64</v>
      </c>
      <c r="C8" s="645">
        <v>7.41</v>
      </c>
      <c r="D8" s="647">
        <v>1.2300000000000004</v>
      </c>
      <c r="E8" s="645">
        <v>8.19</v>
      </c>
      <c r="F8" s="647">
        <v>5.0199999999999996</v>
      </c>
      <c r="G8" s="645">
        <f t="shared" ref="G8:G18" si="2">E8-F8</f>
        <v>3.17</v>
      </c>
      <c r="H8" s="645">
        <v>3.86</v>
      </c>
      <c r="I8" s="647">
        <v>5.49</v>
      </c>
      <c r="J8" s="645">
        <f t="shared" si="0"/>
        <v>-1.6300000000000003</v>
      </c>
      <c r="K8" s="649">
        <v>1.8661299149643327</v>
      </c>
      <c r="L8" s="645">
        <v>1.54</v>
      </c>
      <c r="M8" s="645">
        <f t="shared" si="1"/>
        <v>0.32612991496433263</v>
      </c>
    </row>
    <row r="9" spans="1:13">
      <c r="A9" s="650" t="s">
        <v>636</v>
      </c>
      <c r="B9" s="645">
        <v>8.5</v>
      </c>
      <c r="C9" s="645">
        <v>6.77</v>
      </c>
      <c r="D9" s="647">
        <v>1.7300000000000004</v>
      </c>
      <c r="E9" s="645">
        <v>7.5</v>
      </c>
      <c r="F9" s="647">
        <v>4.87</v>
      </c>
      <c r="G9" s="645">
        <f t="shared" si="2"/>
        <v>2.63</v>
      </c>
      <c r="H9" s="645">
        <v>4.82</v>
      </c>
      <c r="I9" s="647">
        <v>6.21</v>
      </c>
      <c r="J9" s="645">
        <f t="shared" si="0"/>
        <v>-1.3899999999999997</v>
      </c>
      <c r="K9" s="649">
        <v>1.4693041725944767</v>
      </c>
      <c r="L9" s="645">
        <v>0.25</v>
      </c>
      <c r="M9" s="645">
        <f t="shared" si="1"/>
        <v>1.2193041725944767</v>
      </c>
    </row>
    <row r="10" spans="1:13">
      <c r="A10" s="650" t="s">
        <v>637</v>
      </c>
      <c r="B10" s="645">
        <v>8.08</v>
      </c>
      <c r="C10" s="645">
        <v>5.88</v>
      </c>
      <c r="D10" s="647">
        <v>2.2000000000000002</v>
      </c>
      <c r="E10" s="645">
        <v>5.38</v>
      </c>
      <c r="F10" s="647">
        <v>5.55</v>
      </c>
      <c r="G10" s="645">
        <f t="shared" si="2"/>
        <v>-0.16999999999999993</v>
      </c>
      <c r="H10" s="645">
        <v>5.6</v>
      </c>
      <c r="I10" s="647">
        <v>5.48</v>
      </c>
      <c r="J10" s="645">
        <f t="shared" si="0"/>
        <v>0.11999999999999922</v>
      </c>
      <c r="K10" s="649">
        <v>1.1055679622641748</v>
      </c>
      <c r="L10" s="645">
        <v>0.71</v>
      </c>
      <c r="M10" s="645">
        <f t="shared" si="1"/>
        <v>0.39556796226417479</v>
      </c>
    </row>
    <row r="11" spans="1:13">
      <c r="A11" s="650" t="s">
        <v>638</v>
      </c>
      <c r="B11" s="645">
        <v>7.38</v>
      </c>
      <c r="C11" s="645">
        <v>5.72</v>
      </c>
      <c r="D11" s="647">
        <v>1.6600000000000001</v>
      </c>
      <c r="E11" s="645">
        <v>4.95</v>
      </c>
      <c r="F11" s="647">
        <v>5.69</v>
      </c>
      <c r="G11" s="645">
        <f t="shared" si="2"/>
        <v>-0.74000000000000021</v>
      </c>
      <c r="H11" s="645">
        <v>6.05</v>
      </c>
      <c r="I11" s="647">
        <v>5.22</v>
      </c>
      <c r="J11" s="645">
        <f t="shared" si="0"/>
        <v>0.83000000000000007</v>
      </c>
      <c r="K11" s="649">
        <v>1.6320201178311464</v>
      </c>
      <c r="L11" s="645">
        <v>1.33</v>
      </c>
      <c r="M11" s="651">
        <f t="shared" si="1"/>
        <v>0.30202011783114635</v>
      </c>
    </row>
    <row r="12" spans="1:13">
      <c r="A12" s="650" t="s">
        <v>639</v>
      </c>
      <c r="B12" s="645">
        <v>7.26</v>
      </c>
      <c r="C12" s="645">
        <v>6.52</v>
      </c>
      <c r="D12" s="647">
        <v>0.74000000000000021</v>
      </c>
      <c r="E12" s="645">
        <v>5.26</v>
      </c>
      <c r="F12" s="647">
        <v>5.0999999999999996</v>
      </c>
      <c r="G12" s="645">
        <f t="shared" si="2"/>
        <v>0.16000000000000014</v>
      </c>
      <c r="H12" s="645">
        <v>5.4068291909001687</v>
      </c>
      <c r="I12" s="647">
        <v>4.3099999999999996</v>
      </c>
      <c r="J12" s="645">
        <f t="shared" si="0"/>
        <v>1.0968291909001691</v>
      </c>
      <c r="K12" s="649">
        <v>2.4193170712528911</v>
      </c>
      <c r="L12" s="645">
        <v>2.75</v>
      </c>
      <c r="M12" s="651">
        <f t="shared" si="1"/>
        <v>-0.33068292874710892</v>
      </c>
    </row>
    <row r="13" spans="1:13">
      <c r="A13" s="650" t="s">
        <v>640</v>
      </c>
      <c r="B13" s="645">
        <v>7.88</v>
      </c>
      <c r="C13" s="645">
        <v>6.44</v>
      </c>
      <c r="D13" s="647">
        <v>1.4399999999999995</v>
      </c>
      <c r="E13" s="645">
        <v>5.01</v>
      </c>
      <c r="F13" s="647">
        <v>5.09</v>
      </c>
      <c r="G13" s="645">
        <f t="shared" si="2"/>
        <v>-8.0000000000000071E-2</v>
      </c>
      <c r="H13" s="645">
        <v>4.1594139081109489</v>
      </c>
      <c r="I13" s="647">
        <v>3.61</v>
      </c>
      <c r="J13" s="645">
        <f t="shared" si="0"/>
        <v>0.54941390811094903</v>
      </c>
      <c r="K13" s="649">
        <v>3.25</v>
      </c>
      <c r="L13" s="645">
        <v>3.21</v>
      </c>
      <c r="M13" s="651">
        <f t="shared" si="1"/>
        <v>4.0000000000000036E-2</v>
      </c>
    </row>
    <row r="14" spans="1:13">
      <c r="A14" s="650" t="s">
        <v>641</v>
      </c>
      <c r="B14" s="652">
        <v>7.44</v>
      </c>
      <c r="C14" s="652">
        <v>5.66</v>
      </c>
      <c r="D14" s="653">
        <v>1.7800000000000002</v>
      </c>
      <c r="E14" s="652">
        <v>4.82</v>
      </c>
      <c r="F14" s="653">
        <v>4.8499999999999996</v>
      </c>
      <c r="G14" s="645">
        <f t="shared" si="2"/>
        <v>-2.9999999999999361E-2</v>
      </c>
      <c r="H14" s="652">
        <v>3.749435102931244</v>
      </c>
      <c r="I14" s="653">
        <v>3.34</v>
      </c>
      <c r="J14" s="645">
        <f t="shared" si="0"/>
        <v>0.40943510293124419</v>
      </c>
      <c r="K14" s="654">
        <v>3.6187407944810985</v>
      </c>
      <c r="L14" s="652">
        <v>3.4</v>
      </c>
      <c r="M14" s="651">
        <f t="shared" si="1"/>
        <v>0.21874079448109862</v>
      </c>
    </row>
    <row r="15" spans="1:13">
      <c r="A15" s="650" t="s">
        <v>642</v>
      </c>
      <c r="B15" s="652">
        <v>7.76</v>
      </c>
      <c r="C15" s="655">
        <v>4.7</v>
      </c>
      <c r="D15" s="656">
        <v>3.0599999999999996</v>
      </c>
      <c r="E15" s="652">
        <v>4.6100000000000003</v>
      </c>
      <c r="F15" s="656">
        <v>4.83</v>
      </c>
      <c r="G15" s="645">
        <f t="shared" si="2"/>
        <v>-0.21999999999999975</v>
      </c>
      <c r="H15" s="652">
        <v>3.3880836060399702</v>
      </c>
      <c r="I15" s="656">
        <v>3.16</v>
      </c>
      <c r="J15" s="645">
        <f t="shared" si="0"/>
        <v>0.22808360603997002</v>
      </c>
      <c r="K15" s="649">
        <v>4.4691886886299272</v>
      </c>
      <c r="L15" s="645"/>
      <c r="M15" s="657"/>
    </row>
    <row r="16" spans="1:13">
      <c r="A16" s="650" t="s">
        <v>643</v>
      </c>
      <c r="B16" s="652">
        <v>7.41</v>
      </c>
      <c r="C16" s="655">
        <v>4.3099999999999996</v>
      </c>
      <c r="D16" s="656">
        <v>3.1000000000000005</v>
      </c>
      <c r="E16" s="652">
        <v>4.4000000000000004</v>
      </c>
      <c r="F16" s="656">
        <v>4.8</v>
      </c>
      <c r="G16" s="645">
        <f t="shared" si="2"/>
        <v>-0.39999999999999947</v>
      </c>
      <c r="H16" s="652">
        <v>2.765899558454791</v>
      </c>
      <c r="I16" s="656">
        <v>2.82</v>
      </c>
      <c r="J16" s="645">
        <f>H16-I16</f>
        <v>-5.4100441545208877E-2</v>
      </c>
      <c r="K16" s="654"/>
      <c r="L16" s="655"/>
      <c r="M16" s="657"/>
    </row>
    <row r="17" spans="1:13">
      <c r="A17" s="650" t="s">
        <v>644</v>
      </c>
      <c r="B17" s="652">
        <v>6.83</v>
      </c>
      <c r="C17" s="652">
        <v>4.87</v>
      </c>
      <c r="D17" s="653">
        <v>1.96</v>
      </c>
      <c r="E17" s="652">
        <v>4.17</v>
      </c>
      <c r="F17" s="653">
        <v>5.08</v>
      </c>
      <c r="G17" s="645">
        <f t="shared" si="2"/>
        <v>-0.91000000000000014</v>
      </c>
      <c r="H17" s="652">
        <v>2.72</v>
      </c>
      <c r="I17" s="653">
        <v>2.1</v>
      </c>
      <c r="J17" s="645">
        <f>H17-I17</f>
        <v>0.62000000000000011</v>
      </c>
      <c r="K17" s="654"/>
      <c r="L17" s="652"/>
      <c r="M17" s="657"/>
    </row>
    <row r="18" spans="1:13">
      <c r="A18" s="650" t="s">
        <v>645</v>
      </c>
      <c r="B18" s="652">
        <v>7.44</v>
      </c>
      <c r="C18" s="652">
        <v>7.44</v>
      </c>
      <c r="D18" s="653">
        <v>0</v>
      </c>
      <c r="E18" s="652">
        <v>3.57</v>
      </c>
      <c r="F18" s="653">
        <v>3.6</v>
      </c>
      <c r="G18" s="658">
        <f t="shared" si="2"/>
        <v>-3.0000000000000249E-2</v>
      </c>
      <c r="H18" s="652">
        <v>2.2000000000000002</v>
      </c>
      <c r="I18" s="653">
        <v>1.55</v>
      </c>
      <c r="J18" s="658">
        <f t="shared" ref="J18" si="3">H18-I18</f>
        <v>0.65000000000000013</v>
      </c>
      <c r="K18" s="654"/>
      <c r="L18" s="652"/>
      <c r="M18" s="657"/>
    </row>
    <row r="19" spans="1:13" ht="15.75" thickBot="1">
      <c r="A19" s="659" t="s">
        <v>646</v>
      </c>
      <c r="B19" s="660">
        <v>7.74</v>
      </c>
      <c r="C19" s="660">
        <v>6.06</v>
      </c>
      <c r="D19" s="661">
        <v>1.6800000000000004</v>
      </c>
      <c r="E19" s="660">
        <v>5.44</v>
      </c>
      <c r="F19" s="660">
        <f>AVERAGE(F7:F18)</f>
        <v>5.1091666666666669</v>
      </c>
      <c r="G19" s="661">
        <f t="shared" ref="G19" si="4">AVERAGE(G7:G18)</f>
        <v>0.33916666666666667</v>
      </c>
      <c r="H19" s="660">
        <v>4.0599999999999996</v>
      </c>
      <c r="I19" s="660">
        <f>AVERAGE(I7:I18)</f>
        <v>3.9116666666666666</v>
      </c>
      <c r="J19" s="661">
        <f>AVERAGE(J7:J18)</f>
        <v>0.15580511386976023</v>
      </c>
      <c r="K19" s="662">
        <f>AVERAGE(K7:K18)</f>
        <v>2.3905623841784975</v>
      </c>
      <c r="L19" s="660">
        <f>AVERAGE(L7:L18)</f>
        <v>1.9075</v>
      </c>
      <c r="M19" s="662">
        <f>AVERAGE(M7:M18)</f>
        <v>0.2232340961220689</v>
      </c>
    </row>
    <row r="20" spans="1:13" ht="15.75" thickTop="1">
      <c r="A20" s="663" t="s">
        <v>652</v>
      </c>
    </row>
    <row r="21" spans="1:13">
      <c r="A21" s="664" t="s">
        <v>653</v>
      </c>
      <c r="B21" s="665"/>
      <c r="C21" s="665"/>
      <c r="D21" s="665"/>
      <c r="E21" s="665"/>
      <c r="F21" s="665"/>
      <c r="G21" s="665"/>
      <c r="H21" s="665"/>
      <c r="I21" s="665"/>
      <c r="J21" s="665"/>
    </row>
    <row r="22" spans="1:13">
      <c r="A22" s="664" t="s">
        <v>654</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53"/>
  <sheetViews>
    <sheetView workbookViewId="0">
      <pane xSplit="3" ySplit="5" topLeftCell="D102" activePane="bottomRight" state="frozen"/>
      <selection sqref="A1:X1"/>
      <selection pane="topRight" sqref="A1:X1"/>
      <selection pane="bottomLeft" sqref="A1:X1"/>
      <selection pane="bottomRight" activeCell="B2" sqref="B2:G2"/>
    </sheetView>
  </sheetViews>
  <sheetFormatPr defaultColWidth="11.85546875" defaultRowHeight="15" customHeight="1"/>
  <cols>
    <col min="1" max="1" width="4" style="1709" customWidth="1"/>
    <col min="2" max="2" width="10.7109375" style="1709" customWidth="1"/>
    <col min="3" max="3" width="14.85546875" style="1709" customWidth="1"/>
    <col min="4" max="4" width="21.85546875" style="1709" customWidth="1"/>
    <col min="5" max="5" width="23.42578125" style="1709" customWidth="1"/>
    <col min="6" max="6" width="16.42578125" style="1709" customWidth="1"/>
    <col min="7" max="7" width="21" style="1709" customWidth="1"/>
    <col min="8" max="16384" width="11.85546875" style="1709"/>
  </cols>
  <sheetData>
    <row r="1" spans="1:7" ht="15.75">
      <c r="A1" s="1762"/>
      <c r="B1" s="3607" t="s">
        <v>2555</v>
      </c>
      <c r="C1" s="3608"/>
      <c r="D1" s="3608"/>
      <c r="E1" s="3608"/>
      <c r="F1" s="3608"/>
      <c r="G1" s="3608"/>
    </row>
    <row r="2" spans="1:7" ht="15.75">
      <c r="A2" s="1762"/>
      <c r="B2" s="3607" t="s">
        <v>1590</v>
      </c>
      <c r="C2" s="3607"/>
      <c r="D2" s="3607"/>
      <c r="E2" s="3607"/>
      <c r="F2" s="3607"/>
      <c r="G2" s="3607"/>
    </row>
    <row r="3" spans="1:7" ht="16.5" thickBot="1">
      <c r="A3" s="1762"/>
      <c r="B3" s="3609"/>
      <c r="C3" s="3610"/>
      <c r="D3" s="3610"/>
      <c r="E3" s="3610"/>
      <c r="F3" s="3610"/>
      <c r="G3" s="3610"/>
    </row>
    <row r="4" spans="1:7" ht="27.75" customHeight="1" thickTop="1">
      <c r="A4" s="1762"/>
      <c r="B4" s="3633" t="s">
        <v>262</v>
      </c>
      <c r="C4" s="3634" t="s">
        <v>119</v>
      </c>
      <c r="D4" s="3634" t="s">
        <v>1589</v>
      </c>
      <c r="E4" s="3634" t="s">
        <v>1588</v>
      </c>
      <c r="F4" s="3635" t="s">
        <v>1587</v>
      </c>
      <c r="G4" s="3636"/>
    </row>
    <row r="5" spans="1:7" ht="36" customHeight="1">
      <c r="A5" s="1839"/>
      <c r="B5" s="3612"/>
      <c r="C5" s="3614"/>
      <c r="D5" s="3614"/>
      <c r="E5" s="3614"/>
      <c r="F5" s="1882" t="s">
        <v>1505</v>
      </c>
      <c r="G5" s="1881" t="s">
        <v>1586</v>
      </c>
    </row>
    <row r="6" spans="1:7">
      <c r="A6" s="1762"/>
      <c r="B6" s="3604" t="s">
        <v>58</v>
      </c>
      <c r="C6" s="1743" t="s">
        <v>283</v>
      </c>
      <c r="D6" s="1845">
        <v>1041.9670567600333</v>
      </c>
      <c r="E6" s="1845">
        <v>9763.5593774365916</v>
      </c>
      <c r="F6" s="1770">
        <v>15.06492518278775</v>
      </c>
      <c r="G6" s="1844">
        <v>12.717709870329365</v>
      </c>
    </row>
    <row r="7" spans="1:7">
      <c r="A7" s="1762"/>
      <c r="B7" s="3605"/>
      <c r="C7" s="1743" t="s">
        <v>282</v>
      </c>
      <c r="D7" s="1845">
        <v>1032.7036000000001</v>
      </c>
      <c r="E7" s="1845">
        <v>9664.9845577912965</v>
      </c>
      <c r="F7" s="1770">
        <v>14.143485966128065</v>
      </c>
      <c r="G7" s="1844">
        <v>12.012749033644187</v>
      </c>
    </row>
    <row r="8" spans="1:7">
      <c r="A8" s="1762"/>
      <c r="B8" s="3605"/>
      <c r="C8" s="1743" t="s">
        <v>281</v>
      </c>
      <c r="D8" s="1845">
        <v>1054.6091550086007</v>
      </c>
      <c r="E8" s="1845">
        <v>9903.3632736275795</v>
      </c>
      <c r="F8" s="1770">
        <v>14.626797370480839</v>
      </c>
      <c r="G8" s="1844">
        <v>12.497145980573077</v>
      </c>
    </row>
    <row r="9" spans="1:7">
      <c r="A9" s="1762"/>
      <c r="B9" s="3605"/>
      <c r="C9" s="1743" t="s">
        <v>280</v>
      </c>
      <c r="D9" s="1845">
        <v>1061.2766998164675</v>
      </c>
      <c r="E9" s="1845">
        <v>9889.8210774062736</v>
      </c>
      <c r="F9" s="1770">
        <v>14.361168375188411</v>
      </c>
      <c r="G9" s="1844">
        <v>12.38697512211111</v>
      </c>
    </row>
    <row r="10" spans="1:7">
      <c r="A10" s="1762"/>
      <c r="B10" s="3605"/>
      <c r="C10" s="1743" t="s">
        <v>291</v>
      </c>
      <c r="D10" s="1845">
        <v>1076.84058511803</v>
      </c>
      <c r="E10" s="1845">
        <v>9998.5198246799446</v>
      </c>
      <c r="F10" s="1770">
        <v>14.332111065389258</v>
      </c>
      <c r="G10" s="1844">
        <v>12.420501464821481</v>
      </c>
    </row>
    <row r="11" spans="1:7">
      <c r="A11" s="1762"/>
      <c r="B11" s="3605"/>
      <c r="C11" s="1743" t="s">
        <v>290</v>
      </c>
      <c r="D11" s="1845">
        <v>1088.7819086287927</v>
      </c>
      <c r="E11" s="1845">
        <v>10031.158177895639</v>
      </c>
      <c r="F11" s="1770">
        <v>14.28167301703772</v>
      </c>
      <c r="G11" s="1844">
        <v>12.409031975277177</v>
      </c>
    </row>
    <row r="12" spans="1:7">
      <c r="A12" s="1762"/>
      <c r="B12" s="3605"/>
      <c r="C12" s="1743" t="s">
        <v>289</v>
      </c>
      <c r="D12" s="1845">
        <v>1077.3944708432789</v>
      </c>
      <c r="E12" s="1845">
        <v>10104.046430116092</v>
      </c>
      <c r="F12" s="1770">
        <v>13.748597060753244</v>
      </c>
      <c r="G12" s="1844">
        <v>11.959928840616064</v>
      </c>
    </row>
    <row r="13" spans="1:7">
      <c r="A13" s="1762"/>
      <c r="B13" s="3605"/>
      <c r="C13" s="1743" t="s">
        <v>288</v>
      </c>
      <c r="D13" s="1845">
        <v>1074.1967418914064</v>
      </c>
      <c r="E13" s="1845">
        <v>10108.898817600513</v>
      </c>
      <c r="F13" s="1770">
        <v>13.853724296671151</v>
      </c>
      <c r="G13" s="1844">
        <v>11.968760188197264</v>
      </c>
    </row>
    <row r="14" spans="1:7">
      <c r="A14" s="1762"/>
      <c r="B14" s="3605"/>
      <c r="C14" s="1743" t="s">
        <v>287</v>
      </c>
      <c r="D14" s="1845">
        <v>1057.3004245120676</v>
      </c>
      <c r="E14" s="1845">
        <v>10255.096261028784</v>
      </c>
      <c r="F14" s="1770">
        <v>13.26474347076293</v>
      </c>
      <c r="G14" s="1844">
        <v>11.45285314497314</v>
      </c>
    </row>
    <row r="15" spans="1:7">
      <c r="A15" s="1762"/>
      <c r="B15" s="3605"/>
      <c r="C15" s="1743" t="s">
        <v>286</v>
      </c>
      <c r="D15" s="1845">
        <v>1058.2066359244009</v>
      </c>
      <c r="E15" s="1845">
        <v>10312.899677657158</v>
      </c>
      <c r="F15" s="1770">
        <v>13.239001587924598</v>
      </c>
      <c r="G15" s="1844">
        <v>11.436319390604282</v>
      </c>
    </row>
    <row r="16" spans="1:7">
      <c r="A16" s="1762"/>
      <c r="B16" s="3605"/>
      <c r="C16" s="1748" t="s">
        <v>285</v>
      </c>
      <c r="D16" s="1880">
        <v>1070.1826878141871</v>
      </c>
      <c r="E16" s="1880">
        <v>10413.376353159359</v>
      </c>
      <c r="F16" s="1819">
        <v>13.27830739612633</v>
      </c>
      <c r="G16" s="1879">
        <v>11.467156360819313</v>
      </c>
    </row>
    <row r="17" spans="1:7">
      <c r="A17" s="1762"/>
      <c r="B17" s="3612"/>
      <c r="C17" s="1878" t="s">
        <v>284</v>
      </c>
      <c r="D17" s="1877">
        <v>1079.432117189476</v>
      </c>
      <c r="E17" s="1877">
        <v>10494.187509133541</v>
      </c>
      <c r="F17" s="1814">
        <v>13.245300022019331</v>
      </c>
      <c r="G17" s="1876">
        <v>11.4294218613691</v>
      </c>
    </row>
    <row r="18" spans="1:7">
      <c r="A18" s="1762"/>
      <c r="B18" s="3604" t="s">
        <v>164</v>
      </c>
      <c r="C18" s="1744" t="s">
        <v>283</v>
      </c>
      <c r="D18" s="1845">
        <v>1078.7508409525187</v>
      </c>
      <c r="E18" s="1867">
        <v>10546.004897375295</v>
      </c>
      <c r="F18" s="1794">
        <v>14.191009069774573</v>
      </c>
      <c r="G18" s="1866">
        <v>12.005061774716985</v>
      </c>
    </row>
    <row r="19" spans="1:7">
      <c r="A19" s="1762"/>
      <c r="B19" s="3605"/>
      <c r="C19" s="1743" t="s">
        <v>282</v>
      </c>
      <c r="D19" s="1845">
        <v>1079.8778102458152</v>
      </c>
      <c r="E19" s="1845">
        <v>10564.251714398506</v>
      </c>
      <c r="F19" s="1770">
        <v>13.333487388499249</v>
      </c>
      <c r="G19" s="1844">
        <v>11.351732336291235</v>
      </c>
    </row>
    <row r="20" spans="1:7">
      <c r="A20" s="1762"/>
      <c r="B20" s="3605"/>
      <c r="C20" s="1743" t="s">
        <v>281</v>
      </c>
      <c r="D20" s="1845">
        <v>1099.7265480454967</v>
      </c>
      <c r="E20" s="1845">
        <v>10646.979843600509</v>
      </c>
      <c r="F20" s="1770">
        <v>13.036855440393678</v>
      </c>
      <c r="G20" s="1844">
        <v>11.161280497363727</v>
      </c>
    </row>
    <row r="21" spans="1:7" ht="15.75" customHeight="1">
      <c r="A21" s="1762"/>
      <c r="B21" s="3605"/>
      <c r="C21" s="1743" t="s">
        <v>280</v>
      </c>
      <c r="D21" s="1845">
        <v>1105.432337855071</v>
      </c>
      <c r="E21" s="1845">
        <v>10625.070529172155</v>
      </c>
      <c r="F21" s="1770">
        <v>13.457270403363259</v>
      </c>
      <c r="G21" s="1844">
        <v>11.56818202405943</v>
      </c>
    </row>
    <row r="22" spans="1:7" ht="15.75" customHeight="1">
      <c r="A22" s="1762"/>
      <c r="B22" s="3605"/>
      <c r="C22" s="1743" t="s">
        <v>291</v>
      </c>
      <c r="D22" s="1845">
        <v>1089.1498000000001</v>
      </c>
      <c r="E22" s="1845">
        <v>10610.324403312226</v>
      </c>
      <c r="F22" s="1770">
        <v>12.855985083914783</v>
      </c>
      <c r="G22" s="1844">
        <v>11.084228345628112</v>
      </c>
    </row>
    <row r="23" spans="1:7" ht="15.75" customHeight="1">
      <c r="A23" s="1762"/>
      <c r="B23" s="3605"/>
      <c r="C23" s="1743" t="s">
        <v>290</v>
      </c>
      <c r="D23" s="1845">
        <v>1067.3429214396274</v>
      </c>
      <c r="E23" s="1845">
        <v>10513.622157600743</v>
      </c>
      <c r="F23" s="1770">
        <v>11.750982564586272</v>
      </c>
      <c r="G23" s="1844">
        <v>10.192455722561689</v>
      </c>
    </row>
    <row r="24" spans="1:7" ht="15.75" customHeight="1">
      <c r="A24" s="1762"/>
      <c r="B24" s="3605"/>
      <c r="C24" s="1743" t="s">
        <v>289</v>
      </c>
      <c r="D24" s="1845">
        <v>1049.1986263619674</v>
      </c>
      <c r="E24" s="1845">
        <v>10212.172730795866</v>
      </c>
      <c r="F24" s="1770">
        <v>11.30252070138658</v>
      </c>
      <c r="G24" s="1844">
        <v>9.8245682543574091</v>
      </c>
    </row>
    <row r="25" spans="1:7" ht="15.75" customHeight="1">
      <c r="A25" s="1762"/>
      <c r="B25" s="3605"/>
      <c r="C25" s="1743" t="s">
        <v>288</v>
      </c>
      <c r="D25" s="1845">
        <v>1049.220651892193</v>
      </c>
      <c r="E25" s="1845">
        <v>10134.460078162785</v>
      </c>
      <c r="F25" s="1770">
        <v>11.115454204461409</v>
      </c>
      <c r="G25" s="1844">
        <v>9.6740079486490416</v>
      </c>
    </row>
    <row r="26" spans="1:7" ht="15.75" customHeight="1">
      <c r="A26" s="1762"/>
      <c r="B26" s="3605"/>
      <c r="C26" s="1743" t="s">
        <v>287</v>
      </c>
      <c r="D26" s="1845">
        <v>1064.3745758102878</v>
      </c>
      <c r="E26" s="1845">
        <v>10222.575641666232</v>
      </c>
      <c r="F26" s="1770">
        <v>11.100108206847052</v>
      </c>
      <c r="G26" s="1844">
        <v>9.6625142183875514</v>
      </c>
    </row>
    <row r="27" spans="1:7" ht="15.75" customHeight="1">
      <c r="A27" s="1762"/>
      <c r="B27" s="3605"/>
      <c r="C27" s="1743" t="s">
        <v>286</v>
      </c>
      <c r="D27" s="1845">
        <v>1072.8500734180386</v>
      </c>
      <c r="E27" s="1845">
        <v>9986.5035224614967</v>
      </c>
      <c r="F27" s="1770">
        <v>11.035812806232997</v>
      </c>
      <c r="G27" s="1844">
        <v>9.6259648589548714</v>
      </c>
    </row>
    <row r="28" spans="1:7" ht="15.75" customHeight="1">
      <c r="A28" s="1762"/>
      <c r="B28" s="3605"/>
      <c r="C28" s="1748" t="s">
        <v>285</v>
      </c>
      <c r="D28" s="1880">
        <v>1094.0037480703663</v>
      </c>
      <c r="E28" s="1880">
        <v>10135.295053459016</v>
      </c>
      <c r="F28" s="1819">
        <v>11.0133049939905</v>
      </c>
      <c r="G28" s="1879">
        <v>9.6154429115388087</v>
      </c>
    </row>
    <row r="29" spans="1:7" ht="15.75" customHeight="1">
      <c r="A29" s="1762"/>
      <c r="B29" s="3612"/>
      <c r="C29" s="1878" t="s">
        <v>284</v>
      </c>
      <c r="D29" s="1877">
        <v>1102.5852126730799</v>
      </c>
      <c r="E29" s="1877">
        <v>10084.005969206877</v>
      </c>
      <c r="F29" s="1814">
        <v>10.763297108546904</v>
      </c>
      <c r="G29" s="1876">
        <v>9.4223788956975909</v>
      </c>
    </row>
    <row r="30" spans="1:7" ht="15.75" customHeight="1">
      <c r="A30" s="1762"/>
      <c r="B30" s="3604" t="s">
        <v>59</v>
      </c>
      <c r="C30" s="1744" t="s">
        <v>283</v>
      </c>
      <c r="D30" s="1867">
        <v>1092.8721606509157</v>
      </c>
      <c r="E30" s="1867">
        <v>9798.0290537109158</v>
      </c>
      <c r="F30" s="1794">
        <v>9.2265560853511577</v>
      </c>
      <c r="G30" s="1866">
        <v>7.9843672809056061</v>
      </c>
    </row>
    <row r="31" spans="1:7" ht="15.75" customHeight="1">
      <c r="A31" s="1762"/>
      <c r="B31" s="3605"/>
      <c r="C31" s="1743" t="s">
        <v>282</v>
      </c>
      <c r="D31" s="1845">
        <v>1117.4587574488337</v>
      </c>
      <c r="E31" s="1845">
        <v>9745.8464804538107</v>
      </c>
      <c r="F31" s="1770">
        <v>9.7349449722170007</v>
      </c>
      <c r="G31" s="1844">
        <v>8.3423385946043727</v>
      </c>
    </row>
    <row r="32" spans="1:7" ht="15.75" customHeight="1">
      <c r="A32" s="1762"/>
      <c r="B32" s="3605"/>
      <c r="C32" s="1743" t="s">
        <v>281</v>
      </c>
      <c r="D32" s="1845">
        <v>1120.9191561417736</v>
      </c>
      <c r="E32" s="1845">
        <v>9560.8655697865361</v>
      </c>
      <c r="F32" s="1770">
        <v>9.195113285585121</v>
      </c>
      <c r="G32" s="1844">
        <v>7.8809441395411941</v>
      </c>
    </row>
    <row r="33" spans="1:7" ht="15.75" customHeight="1">
      <c r="A33" s="1762"/>
      <c r="B33" s="3605"/>
      <c r="C33" s="1743" t="s">
        <v>280</v>
      </c>
      <c r="D33" s="1845">
        <v>1082.7596524957348</v>
      </c>
      <c r="E33" s="1845">
        <v>9425.1362508333477</v>
      </c>
      <c r="F33" s="1770">
        <v>9.1513717849156055</v>
      </c>
      <c r="G33" s="1844">
        <v>7.8983437150970817</v>
      </c>
    </row>
    <row r="34" spans="1:7" ht="15.75" customHeight="1">
      <c r="A34" s="1762"/>
      <c r="B34" s="3605"/>
      <c r="C34" s="1743" t="s">
        <v>291</v>
      </c>
      <c r="D34" s="1845">
        <v>1065.8025028684408</v>
      </c>
      <c r="E34" s="1845">
        <v>9288.8487014118873</v>
      </c>
      <c r="F34" s="1770">
        <v>8.9651063201243701</v>
      </c>
      <c r="G34" s="1844">
        <v>7.7942756306232841</v>
      </c>
    </row>
    <row r="35" spans="1:7" ht="15.75" customHeight="1">
      <c r="A35" s="1762"/>
      <c r="B35" s="3605"/>
      <c r="C35" s="1743" t="s">
        <v>290</v>
      </c>
      <c r="D35" s="1845">
        <v>1058.2013853280353</v>
      </c>
      <c r="E35" s="1845">
        <v>9407.9070530586359</v>
      </c>
      <c r="F35" s="1770">
        <v>8.9188529759963053</v>
      </c>
      <c r="G35" s="1844">
        <v>7.7779372855780915</v>
      </c>
    </row>
    <row r="36" spans="1:7" ht="15.75" customHeight="1">
      <c r="A36" s="1762"/>
      <c r="B36" s="3605"/>
      <c r="C36" s="1743" t="s">
        <v>289</v>
      </c>
      <c r="D36" s="1845">
        <v>1078.3585542621715</v>
      </c>
      <c r="E36" s="1845">
        <v>9494.2644326657119</v>
      </c>
      <c r="F36" s="1770">
        <v>9.2124154032994632</v>
      </c>
      <c r="G36" s="1844">
        <v>8.0221199186128942</v>
      </c>
    </row>
    <row r="37" spans="1:7" ht="15.75" customHeight="1">
      <c r="A37" s="1762"/>
      <c r="B37" s="3605"/>
      <c r="C37" s="1743" t="s">
        <v>288</v>
      </c>
      <c r="D37" s="1845">
        <v>1061.710350558863</v>
      </c>
      <c r="E37" s="1845">
        <v>9568.4061874446943</v>
      </c>
      <c r="F37" s="1770">
        <v>9.099310052343565</v>
      </c>
      <c r="G37" s="1844">
        <v>7.9353185125433319</v>
      </c>
    </row>
    <row r="38" spans="1:7" ht="15.75" customHeight="1">
      <c r="A38" s="1762"/>
      <c r="B38" s="3605"/>
      <c r="C38" s="1743" t="s">
        <v>287</v>
      </c>
      <c r="D38" s="1845">
        <v>1050.8542049559001</v>
      </c>
      <c r="E38" s="1845">
        <v>9522.919845545086</v>
      </c>
      <c r="F38" s="1770">
        <v>9.0440628912677479</v>
      </c>
      <c r="G38" s="1844">
        <v>7.9076146818598323</v>
      </c>
    </row>
    <row r="39" spans="1:7" ht="15.75" customHeight="1">
      <c r="A39" s="1762"/>
      <c r="B39" s="3605"/>
      <c r="C39" s="1743" t="s">
        <v>286</v>
      </c>
      <c r="D39" s="1845">
        <v>1060.6960553269951</v>
      </c>
      <c r="E39" s="1845">
        <v>9423.3835761104747</v>
      </c>
      <c r="F39" s="1770">
        <v>9.1348984907704214</v>
      </c>
      <c r="G39" s="1844">
        <v>7.9892325937409359</v>
      </c>
    </row>
    <row r="40" spans="1:7" ht="15.75" customHeight="1">
      <c r="A40" s="1762"/>
      <c r="B40" s="3605"/>
      <c r="C40" s="1748" t="s">
        <v>285</v>
      </c>
      <c r="D40" s="1880">
        <v>1030.8802569614227</v>
      </c>
      <c r="E40" s="1880">
        <v>9254.6930331396234</v>
      </c>
      <c r="F40" s="1819">
        <v>8.8497637795075068</v>
      </c>
      <c r="G40" s="1879">
        <v>7.7489661330769062</v>
      </c>
    </row>
    <row r="41" spans="1:7" ht="15.75" customHeight="1">
      <c r="A41" s="1762"/>
      <c r="B41" s="3612"/>
      <c r="C41" s="1878" t="s">
        <v>284</v>
      </c>
      <c r="D41" s="1877">
        <v>1038.9188615432033</v>
      </c>
      <c r="E41" s="1877">
        <v>9499.9895898244631</v>
      </c>
      <c r="F41" s="1814">
        <v>8.9133906196853783</v>
      </c>
      <c r="G41" s="1876">
        <v>7.7905075284597807</v>
      </c>
    </row>
    <row r="42" spans="1:7" ht="15.75" customHeight="1">
      <c r="A42" s="1762"/>
      <c r="B42" s="3604" t="s">
        <v>60</v>
      </c>
      <c r="C42" s="1744" t="s">
        <v>283</v>
      </c>
      <c r="D42" s="1867">
        <v>1064.6443285751468</v>
      </c>
      <c r="E42" s="1867">
        <v>9375.9958483060036</v>
      </c>
      <c r="F42" s="1794">
        <v>10.225170187738309</v>
      </c>
      <c r="G42" s="1866">
        <v>8.8256606999649616</v>
      </c>
    </row>
    <row r="43" spans="1:7" ht="15.75" customHeight="1">
      <c r="A43" s="1762"/>
      <c r="B43" s="3605"/>
      <c r="C43" s="1743" t="s">
        <v>282</v>
      </c>
      <c r="D43" s="1845">
        <v>1078.93649604599</v>
      </c>
      <c r="E43" s="1845">
        <v>9442.8189746716998</v>
      </c>
      <c r="F43" s="1770">
        <v>9.5970724504286835</v>
      </c>
      <c r="G43" s="1844">
        <v>8.3548112253267508</v>
      </c>
    </row>
    <row r="44" spans="1:7" ht="15.75" customHeight="1">
      <c r="A44" s="1762"/>
      <c r="B44" s="3605"/>
      <c r="C44" s="1743" t="s">
        <v>281</v>
      </c>
      <c r="D44" s="1845">
        <v>1087.7253021773859</v>
      </c>
      <c r="E44" s="1845">
        <v>9541.450019099877</v>
      </c>
      <c r="F44" s="1770">
        <v>9.8143157978590825</v>
      </c>
      <c r="G44" s="1844">
        <v>8.5325416220234782</v>
      </c>
    </row>
    <row r="45" spans="1:7" ht="15.75" customHeight="1">
      <c r="A45" s="1762"/>
      <c r="B45" s="3605"/>
      <c r="C45" s="1743" t="s">
        <v>280</v>
      </c>
      <c r="D45" s="1845">
        <v>1103.1220635048301</v>
      </c>
      <c r="E45" s="1845">
        <v>9629.2079565714903</v>
      </c>
      <c r="F45" s="1770">
        <v>9.9253170014538128</v>
      </c>
      <c r="G45" s="1844">
        <v>8.6989153069760654</v>
      </c>
    </row>
    <row r="46" spans="1:7" ht="15.75" customHeight="1">
      <c r="A46" s="1762"/>
      <c r="B46" s="3605"/>
      <c r="C46" s="1743" t="s">
        <v>291</v>
      </c>
      <c r="D46" s="1845">
        <v>1088.31298395148</v>
      </c>
      <c r="E46" s="1845">
        <v>9631.0883535529192</v>
      </c>
      <c r="F46" s="1770">
        <v>9.4834569454751723</v>
      </c>
      <c r="G46" s="1844">
        <v>8.3312203836914875</v>
      </c>
    </row>
    <row r="47" spans="1:7" ht="15.75" customHeight="1">
      <c r="A47" s="1762"/>
      <c r="B47" s="3605"/>
      <c r="C47" s="1743" t="s">
        <v>290</v>
      </c>
      <c r="D47" s="1845">
        <v>1095.9751446051259</v>
      </c>
      <c r="E47" s="1845">
        <v>9692.0334683863257</v>
      </c>
      <c r="F47" s="1770">
        <v>9.5922555186707577</v>
      </c>
      <c r="G47" s="1844">
        <v>8.4226413157226911</v>
      </c>
    </row>
    <row r="48" spans="1:7" ht="15.75" customHeight="1">
      <c r="A48" s="1762"/>
      <c r="B48" s="3605"/>
      <c r="C48" s="1743" t="s">
        <v>289</v>
      </c>
      <c r="D48" s="1845">
        <v>1096.6814231247299</v>
      </c>
      <c r="E48" s="1845">
        <v>9640.3078685366472</v>
      </c>
      <c r="F48" s="1770">
        <v>9.6669420401108397</v>
      </c>
      <c r="G48" s="1844">
        <v>8.4880599221713311</v>
      </c>
    </row>
    <row r="49" spans="1:7" ht="15.75" customHeight="1">
      <c r="A49" s="1762"/>
      <c r="B49" s="3605"/>
      <c r="C49" s="1743" t="s">
        <v>288</v>
      </c>
      <c r="D49" s="1845">
        <v>1136.5145496932828</v>
      </c>
      <c r="E49" s="1845">
        <v>9595.6986634015757</v>
      </c>
      <c r="F49" s="1770">
        <v>9.9726690306000734</v>
      </c>
      <c r="G49" s="1844">
        <v>8.7750636224258081</v>
      </c>
    </row>
    <row r="50" spans="1:7" ht="15.75" customHeight="1">
      <c r="A50" s="1762"/>
      <c r="B50" s="3605"/>
      <c r="C50" s="1743" t="s">
        <v>287</v>
      </c>
      <c r="D50" s="1845">
        <v>1155.8953671310901</v>
      </c>
      <c r="E50" s="1845">
        <v>9493.2273910240456</v>
      </c>
      <c r="F50" s="1770">
        <v>10.735564501157816</v>
      </c>
      <c r="G50" s="1844">
        <v>9.453736570694236</v>
      </c>
    </row>
    <row r="51" spans="1:7" ht="15.75" customHeight="1">
      <c r="A51" s="1762"/>
      <c r="B51" s="3605"/>
      <c r="C51" s="1743" t="s">
        <v>286</v>
      </c>
      <c r="D51" s="1845">
        <v>1235.25351106729</v>
      </c>
      <c r="E51" s="1845">
        <v>10250.215841567444</v>
      </c>
      <c r="F51" s="1770">
        <v>12.235469907548779</v>
      </c>
      <c r="G51" s="1844">
        <v>10.76869342751888</v>
      </c>
    </row>
    <row r="52" spans="1:7" ht="15.75" customHeight="1">
      <c r="A52" s="1762"/>
      <c r="B52" s="3605"/>
      <c r="C52" s="1743" t="s">
        <v>285</v>
      </c>
      <c r="D52" s="1845">
        <v>1306.4606000000001</v>
      </c>
      <c r="E52" s="1845">
        <v>10792.7</v>
      </c>
      <c r="F52" s="1770">
        <v>13.286519887289323</v>
      </c>
      <c r="G52" s="1844">
        <v>11.705110078226005</v>
      </c>
    </row>
    <row r="53" spans="1:7" ht="15.75" customHeight="1">
      <c r="A53" s="1762"/>
      <c r="B53" s="3605"/>
      <c r="C53" s="1875" t="s">
        <v>284</v>
      </c>
      <c r="D53" s="1874">
        <v>1401.8362572825597</v>
      </c>
      <c r="E53" s="1874">
        <v>11646.060125301652</v>
      </c>
      <c r="F53" s="1873">
        <v>14.386889847329877</v>
      </c>
      <c r="G53" s="1872">
        <v>12.680793849301457</v>
      </c>
    </row>
    <row r="54" spans="1:7" ht="15.75" customHeight="1">
      <c r="A54" s="1762"/>
      <c r="B54" s="3629" t="s">
        <v>61</v>
      </c>
      <c r="C54" s="1744" t="s">
        <v>283</v>
      </c>
      <c r="D54" s="1867">
        <v>1436.7343993528427</v>
      </c>
      <c r="E54" s="1867">
        <v>12017.853612319888</v>
      </c>
      <c r="F54" s="1794">
        <v>17.279366850354066</v>
      </c>
      <c r="G54" s="1866">
        <v>15.550436962346586</v>
      </c>
    </row>
    <row r="55" spans="1:7" ht="15.75" customHeight="1">
      <c r="A55" s="1762"/>
      <c r="B55" s="3630"/>
      <c r="C55" s="1743" t="s">
        <v>282</v>
      </c>
      <c r="D55" s="1845">
        <v>1433.6678472311007</v>
      </c>
      <c r="E55" s="1845">
        <v>12197.276222827128</v>
      </c>
      <c r="F55" s="1770">
        <v>16.531224106380389</v>
      </c>
      <c r="G55" s="1844">
        <v>14.933659986220134</v>
      </c>
    </row>
    <row r="56" spans="1:7" ht="15.75" customHeight="1">
      <c r="A56" s="1762"/>
      <c r="B56" s="3630"/>
      <c r="C56" s="1743" t="s">
        <v>281</v>
      </c>
      <c r="D56" s="1845">
        <v>1470.2606569218387</v>
      </c>
      <c r="E56" s="1845">
        <v>12553.455062515697</v>
      </c>
      <c r="F56" s="1770">
        <v>15.573045509283839</v>
      </c>
      <c r="G56" s="1844">
        <v>14.070811709983881</v>
      </c>
    </row>
    <row r="57" spans="1:7" ht="15.75" customHeight="1">
      <c r="A57" s="1762"/>
      <c r="B57" s="3630"/>
      <c r="C57" s="1743" t="s">
        <v>280</v>
      </c>
      <c r="D57" s="1845">
        <v>1506.0572639750596</v>
      </c>
      <c r="E57" s="1845">
        <v>12648.503098807923</v>
      </c>
      <c r="F57" s="1770">
        <v>15.448649113910109</v>
      </c>
      <c r="G57" s="1844">
        <v>13.952435288501098</v>
      </c>
    </row>
    <row r="58" spans="1:7" ht="15.75" customHeight="1">
      <c r="A58" s="1762"/>
      <c r="B58" s="3630"/>
      <c r="C58" s="1743" t="s">
        <v>291</v>
      </c>
      <c r="D58" s="1845">
        <v>1474.3376713360965</v>
      </c>
      <c r="E58" s="1845">
        <v>12544.351836434073</v>
      </c>
      <c r="F58" s="1770">
        <v>14.447974881064185</v>
      </c>
      <c r="G58" s="1844">
        <v>13.039891249841128</v>
      </c>
    </row>
    <row r="59" spans="1:7" ht="15.75" customHeight="1">
      <c r="A59" s="1762"/>
      <c r="B59" s="3630"/>
      <c r="C59" s="1743" t="s">
        <v>290</v>
      </c>
      <c r="D59" s="1845">
        <v>1493.7504337513406</v>
      </c>
      <c r="E59" s="1845">
        <v>12775.83333690849</v>
      </c>
      <c r="F59" s="1770">
        <v>13.923348177591215</v>
      </c>
      <c r="G59" s="1844">
        <v>12.618706255537553</v>
      </c>
    </row>
    <row r="60" spans="1:7" ht="15.75" customHeight="1">
      <c r="A60" s="1762"/>
      <c r="B60" s="3630"/>
      <c r="C60" s="1743" t="s">
        <v>289</v>
      </c>
      <c r="D60" s="1845">
        <v>1462.0312274593082</v>
      </c>
      <c r="E60" s="1845">
        <v>12574.449363200381</v>
      </c>
      <c r="F60" s="1770">
        <v>13.076117530750349</v>
      </c>
      <c r="G60" s="1844">
        <v>11.864826671537504</v>
      </c>
    </row>
    <row r="61" spans="1:7" ht="15.75" customHeight="1">
      <c r="A61" s="1762"/>
      <c r="B61" s="3630"/>
      <c r="C61" s="1743" t="s">
        <v>288</v>
      </c>
      <c r="D61" s="1845">
        <v>1436.5434503334864</v>
      </c>
      <c r="E61" s="1845">
        <v>12366.937416782768</v>
      </c>
      <c r="F61" s="1770">
        <v>12.504939365266392</v>
      </c>
      <c r="G61" s="1844">
        <v>11.332896478609502</v>
      </c>
    </row>
    <row r="62" spans="1:7" ht="15.75" customHeight="1">
      <c r="A62" s="1762"/>
      <c r="B62" s="3630"/>
      <c r="C62" s="1743" t="s">
        <v>287</v>
      </c>
      <c r="D62" s="1845">
        <v>1433.2727543640592</v>
      </c>
      <c r="E62" s="1845">
        <v>11963.879418731714</v>
      </c>
      <c r="F62" s="1770">
        <v>11.90451491027523</v>
      </c>
      <c r="G62" s="1844">
        <v>10.788639433881608</v>
      </c>
    </row>
    <row r="63" spans="1:7" ht="15.75" customHeight="1">
      <c r="A63" s="1762"/>
      <c r="B63" s="3630"/>
      <c r="C63" s="1743" t="s">
        <v>286</v>
      </c>
      <c r="D63" s="1845">
        <v>1390.8380405953285</v>
      </c>
      <c r="E63" s="1845">
        <v>11869.244244711797</v>
      </c>
      <c r="F63" s="1770">
        <v>11.367690497244901</v>
      </c>
      <c r="G63" s="1844">
        <v>10.303084905163375</v>
      </c>
    </row>
    <row r="64" spans="1:7" ht="15.75" customHeight="1">
      <c r="A64" s="1762"/>
      <c r="B64" s="3630"/>
      <c r="C64" s="1743" t="s">
        <v>285</v>
      </c>
      <c r="D64" s="1845">
        <v>1365.6482387551437</v>
      </c>
      <c r="E64" s="1845">
        <v>11710.240428358289</v>
      </c>
      <c r="F64" s="1770">
        <v>11.13839983960985</v>
      </c>
      <c r="G64" s="1844">
        <v>10.111641009365167</v>
      </c>
    </row>
    <row r="65" spans="1:7" ht="15.75" customHeight="1">
      <c r="A65" s="1762"/>
      <c r="B65" s="3631"/>
      <c r="C65" s="1871" t="s">
        <v>284</v>
      </c>
      <c r="D65" s="1870">
        <v>1399.0253158889254</v>
      </c>
      <c r="E65" s="1870">
        <v>11752.564817615301</v>
      </c>
      <c r="F65" s="1869">
        <v>11.198163062758612</v>
      </c>
      <c r="G65" s="1868">
        <v>10.167803303004446</v>
      </c>
    </row>
    <row r="66" spans="1:7" ht="15.75" customHeight="1">
      <c r="A66" s="1762"/>
      <c r="B66" s="3629" t="s">
        <v>131</v>
      </c>
      <c r="C66" s="1744" t="s">
        <v>283</v>
      </c>
      <c r="D66" s="1867">
        <v>1353.8182727778992</v>
      </c>
      <c r="E66" s="1867">
        <v>11395.776706884673</v>
      </c>
      <c r="F66" s="1794">
        <v>9.3044026039926049</v>
      </c>
      <c r="G66" s="1866">
        <v>8.3154847419458271</v>
      </c>
    </row>
    <row r="67" spans="1:7" ht="15.75" customHeight="1">
      <c r="A67" s="1762"/>
      <c r="B67" s="3630"/>
      <c r="C67" s="1743" t="s">
        <v>282</v>
      </c>
      <c r="D67" s="1845">
        <v>1306.9547219679962</v>
      </c>
      <c r="E67" s="1845">
        <v>11114.505671978875</v>
      </c>
      <c r="F67" s="1770">
        <v>8.5993160338341337</v>
      </c>
      <c r="G67" s="1844">
        <v>7.7419573184058699</v>
      </c>
    </row>
    <row r="68" spans="1:7" ht="15.75" customHeight="1">
      <c r="A68" s="1762"/>
      <c r="B68" s="3630"/>
      <c r="C68" s="1743" t="s">
        <v>281</v>
      </c>
      <c r="D68" s="1845">
        <v>1319.3219252500717</v>
      </c>
      <c r="E68" s="1845">
        <v>10956.003365305362</v>
      </c>
      <c r="F68" s="1770">
        <v>8.559158229131512</v>
      </c>
      <c r="G68" s="1844">
        <v>7.7502950330675917</v>
      </c>
    </row>
    <row r="69" spans="1:7" ht="15.75" customHeight="1">
      <c r="A69" s="1762"/>
      <c r="B69" s="3630"/>
      <c r="C69" s="1743" t="s">
        <v>280</v>
      </c>
      <c r="D69" s="1845">
        <v>1244.8470104579687</v>
      </c>
      <c r="E69" s="1845">
        <v>10445.099936717308</v>
      </c>
      <c r="F69" s="1770">
        <v>7.9275695433525835</v>
      </c>
      <c r="G69" s="1844">
        <v>7.186059589143043</v>
      </c>
    </row>
    <row r="70" spans="1:7" ht="15.75" customHeight="1">
      <c r="A70" s="1762"/>
      <c r="B70" s="3630"/>
      <c r="C70" s="1743" t="s">
        <v>291</v>
      </c>
      <c r="D70" s="1845">
        <v>1214.0336693107533</v>
      </c>
      <c r="E70" s="1845">
        <v>10001.101155867478</v>
      </c>
      <c r="F70" s="1770">
        <v>7.4895036331954623</v>
      </c>
      <c r="G70" s="1844">
        <v>6.8044576425828653</v>
      </c>
    </row>
    <row r="71" spans="1:7" ht="15.75" customHeight="1">
      <c r="A71" s="1762"/>
      <c r="B71" s="3630"/>
      <c r="C71" s="1743" t="s">
        <v>290</v>
      </c>
      <c r="D71" s="1845">
        <v>1165.7982114111044</v>
      </c>
      <c r="E71" s="1845">
        <v>9861.2604585611934</v>
      </c>
      <c r="F71" s="1770">
        <v>7.226183412929144</v>
      </c>
      <c r="G71" s="1844">
        <v>6.5523266821044261</v>
      </c>
    </row>
    <row r="72" spans="1:7" ht="15.75" customHeight="1">
      <c r="A72" s="1762"/>
      <c r="B72" s="3630"/>
      <c r="C72" s="1743" t="s">
        <v>289</v>
      </c>
      <c r="D72" s="1845">
        <v>1173.018456412748</v>
      </c>
      <c r="E72" s="1845">
        <v>9724.9084431499559</v>
      </c>
      <c r="F72" s="1770">
        <v>7.3731708498369386</v>
      </c>
      <c r="G72" s="1844">
        <v>6.6712413882898858</v>
      </c>
    </row>
    <row r="73" spans="1:7" ht="15.75" customHeight="1">
      <c r="A73" s="1762"/>
      <c r="B73" s="3630"/>
      <c r="C73" s="1743" t="s">
        <v>288</v>
      </c>
      <c r="D73" s="1845">
        <v>1170.9963935819212</v>
      </c>
      <c r="E73" s="1845">
        <v>9555.2541295954397</v>
      </c>
      <c r="F73" s="1770">
        <v>7.3658111969018716</v>
      </c>
      <c r="G73" s="1844">
        <v>6.6411359856477743</v>
      </c>
    </row>
    <row r="74" spans="1:7" ht="15.75" customHeight="1">
      <c r="A74" s="1762"/>
      <c r="B74" s="3630"/>
      <c r="C74" s="1743" t="s">
        <v>287</v>
      </c>
      <c r="D74" s="1845">
        <v>1167.9237555939374</v>
      </c>
      <c r="E74" s="1845">
        <v>9587.2907206857453</v>
      </c>
      <c r="F74" s="1770">
        <v>7.3581542112676157</v>
      </c>
      <c r="G74" s="1844">
        <v>6.5959846217128959</v>
      </c>
    </row>
    <row r="75" spans="1:7" ht="15.75" customHeight="1">
      <c r="A75" s="1762"/>
      <c r="B75" s="3630"/>
      <c r="C75" s="1743" t="s">
        <v>286</v>
      </c>
      <c r="D75" s="1845">
        <v>1146.8788172867182</v>
      </c>
      <c r="E75" s="1845">
        <v>9254.2468916865819</v>
      </c>
      <c r="F75" s="1770">
        <v>7.3267040212647583</v>
      </c>
      <c r="G75" s="1844">
        <v>6.5504875444323192</v>
      </c>
    </row>
    <row r="76" spans="1:7" ht="15.75" customHeight="1">
      <c r="A76" s="1762"/>
      <c r="B76" s="3630"/>
      <c r="C76" s="1743" t="s">
        <v>285</v>
      </c>
      <c r="D76" s="1845">
        <v>1176.8442402401279</v>
      </c>
      <c r="E76" s="1845">
        <v>9425.3102694227764</v>
      </c>
      <c r="F76" s="1770">
        <v>7.5247638940799773</v>
      </c>
      <c r="G76" s="1844">
        <v>6.7120173496722977</v>
      </c>
    </row>
    <row r="77" spans="1:7" ht="15.75" customHeight="1">
      <c r="A77" s="1762"/>
      <c r="B77" s="3642"/>
      <c r="C77" s="1859" t="s">
        <v>284</v>
      </c>
      <c r="D77" s="1865">
        <v>1215.8021562667964</v>
      </c>
      <c r="E77" s="1865">
        <v>9512.5745737172074</v>
      </c>
      <c r="F77" s="1864">
        <v>7.7876127952574947</v>
      </c>
      <c r="G77" s="1863">
        <v>6.9354154381969684</v>
      </c>
    </row>
    <row r="78" spans="1:7" ht="15.75" customHeight="1">
      <c r="A78" s="1775"/>
      <c r="B78" s="3643" t="s">
        <v>142</v>
      </c>
      <c r="C78" s="1855" t="s">
        <v>283</v>
      </c>
      <c r="D78" s="1848">
        <v>1197.8498812557496</v>
      </c>
      <c r="E78" s="1848">
        <v>9397.8493743586187</v>
      </c>
      <c r="F78" s="1785">
        <v>9.4333773063362436</v>
      </c>
      <c r="G78" s="1847">
        <v>8.0107470244088699</v>
      </c>
    </row>
    <row r="79" spans="1:7" ht="15.75" customHeight="1">
      <c r="A79" s="1775"/>
      <c r="B79" s="3644"/>
      <c r="C79" s="1743" t="s">
        <v>282</v>
      </c>
      <c r="D79" s="1845">
        <v>1189.1550933243411</v>
      </c>
      <c r="E79" s="1845">
        <v>9325.2438309625231</v>
      </c>
      <c r="F79" s="1770">
        <v>8.9801478686567791</v>
      </c>
      <c r="G79" s="1844">
        <v>7.7193412993340393</v>
      </c>
    </row>
    <row r="80" spans="1:7" ht="15.75" customHeight="1">
      <c r="A80" s="1775"/>
      <c r="B80" s="3644"/>
      <c r="C80" s="1743" t="s">
        <v>281</v>
      </c>
      <c r="D80" s="1845">
        <v>1246.2199589714548</v>
      </c>
      <c r="E80" s="1845">
        <v>9457.539341059839</v>
      </c>
      <c r="F80" s="1770">
        <v>9.6392558797620396</v>
      </c>
      <c r="G80" s="1844">
        <v>8.2912584572116526</v>
      </c>
    </row>
    <row r="81" spans="1:7" ht="15.75" customHeight="1">
      <c r="A81" s="1775"/>
      <c r="B81" s="3644"/>
      <c r="C81" s="1743" t="s">
        <v>280</v>
      </c>
      <c r="D81" s="1845">
        <v>1246.270701086775</v>
      </c>
      <c r="E81" s="1845">
        <v>9604.428954121262</v>
      </c>
      <c r="F81" s="1770">
        <v>9.6788289661768783</v>
      </c>
      <c r="G81" s="1844">
        <v>8.3452141322366895</v>
      </c>
    </row>
    <row r="82" spans="1:7" ht="15.75" customHeight="1">
      <c r="A82" s="1775"/>
      <c r="B82" s="3644"/>
      <c r="C82" s="1743" t="s">
        <v>291</v>
      </c>
      <c r="D82" s="1845">
        <v>1292.5561506168551</v>
      </c>
      <c r="E82" s="1845">
        <v>9796.5450251391176</v>
      </c>
      <c r="F82" s="1770">
        <v>10.039179765830685</v>
      </c>
      <c r="G82" s="1844">
        <v>8.6582951925871203</v>
      </c>
    </row>
    <row r="83" spans="1:7" ht="15.75" customHeight="1">
      <c r="A83" s="1775"/>
      <c r="B83" s="3644"/>
      <c r="C83" s="1743" t="s">
        <v>290</v>
      </c>
      <c r="D83" s="1845">
        <v>1337.2861818058645</v>
      </c>
      <c r="E83" s="1845">
        <v>10276.540242879155</v>
      </c>
      <c r="F83" s="1770">
        <v>10.413946211711458</v>
      </c>
      <c r="G83" s="1844">
        <v>8.9837246020331509</v>
      </c>
    </row>
    <row r="84" spans="1:7" ht="15.75" customHeight="1">
      <c r="A84" s="1775"/>
      <c r="B84" s="3644"/>
      <c r="C84" s="1743" t="s">
        <v>289</v>
      </c>
      <c r="D84" s="1845">
        <v>1383.3345986689367</v>
      </c>
      <c r="E84" s="1845">
        <v>10479.807565673762</v>
      </c>
      <c r="F84" s="1770">
        <v>10.799695441170876</v>
      </c>
      <c r="G84" s="1844">
        <v>9.2997960614279496</v>
      </c>
    </row>
    <row r="85" spans="1:7" ht="15.75" customHeight="1">
      <c r="A85" s="1775"/>
      <c r="B85" s="3644"/>
      <c r="C85" s="1743" t="s">
        <v>288</v>
      </c>
      <c r="D85" s="1845">
        <v>1401.2070780975046</v>
      </c>
      <c r="E85" s="1845">
        <v>10663.67639343611</v>
      </c>
      <c r="F85" s="1770">
        <v>10.835363250652877</v>
      </c>
      <c r="G85" s="1844">
        <v>9.3008338228878387</v>
      </c>
    </row>
    <row r="86" spans="1:7" ht="15.75" customHeight="1">
      <c r="A86" s="1775"/>
      <c r="B86" s="3644"/>
      <c r="C86" s="1743" t="s">
        <v>287</v>
      </c>
      <c r="D86" s="1845">
        <v>1433.7261739271571</v>
      </c>
      <c r="E86" s="1845">
        <v>10916.97383634476</v>
      </c>
      <c r="F86" s="1770">
        <v>10.957065942014784</v>
      </c>
      <c r="G86" s="1844">
        <v>9.3833473656441519</v>
      </c>
    </row>
    <row r="87" spans="1:7" ht="15.75" customHeight="1">
      <c r="A87" s="1775"/>
      <c r="B87" s="3644"/>
      <c r="C87" s="1743" t="s">
        <v>286</v>
      </c>
      <c r="D87" s="1845">
        <v>1470.3344217610268</v>
      </c>
      <c r="E87" s="1845">
        <v>11183.801793268631</v>
      </c>
      <c r="F87" s="1770">
        <v>11.212647951394676</v>
      </c>
      <c r="G87" s="1844">
        <v>9.6097702273362451</v>
      </c>
    </row>
    <row r="88" spans="1:7" ht="15.75" customHeight="1">
      <c r="A88" s="1775"/>
      <c r="B88" s="3644"/>
      <c r="C88" s="1743" t="s">
        <v>285</v>
      </c>
      <c r="D88" s="1845">
        <v>1480.8749177280101</v>
      </c>
      <c r="E88" s="1845">
        <v>11273.408326187649</v>
      </c>
      <c r="F88" s="1770">
        <v>11.198618358477678</v>
      </c>
      <c r="G88" s="1844">
        <v>9.5659888857026303</v>
      </c>
    </row>
    <row r="89" spans="1:7" ht="15.75" customHeight="1">
      <c r="A89" s="1775"/>
      <c r="B89" s="3645"/>
      <c r="C89" s="1859" t="s">
        <v>284</v>
      </c>
      <c r="D89" s="1865">
        <v>1539.3624085946531</v>
      </c>
      <c r="E89" s="1865">
        <v>11708.849232483859</v>
      </c>
      <c r="F89" s="1864">
        <v>11.670725876873048</v>
      </c>
      <c r="G89" s="1863">
        <v>9.9578263907245912</v>
      </c>
    </row>
    <row r="90" spans="1:7" ht="15.75" customHeight="1">
      <c r="A90" s="1775"/>
      <c r="B90" s="3629" t="s">
        <v>149</v>
      </c>
      <c r="C90" s="1855" t="s">
        <v>283</v>
      </c>
      <c r="D90" s="1848">
        <v>1573.1249388610049</v>
      </c>
      <c r="E90" s="1848">
        <v>11852.067647562759</v>
      </c>
      <c r="F90" s="1785">
        <v>12.500481006732134</v>
      </c>
      <c r="G90" s="1847">
        <v>10.283808561788105</v>
      </c>
    </row>
    <row r="91" spans="1:7" ht="15.75" customHeight="1">
      <c r="A91" s="1762"/>
      <c r="B91" s="3630"/>
      <c r="C91" s="1743" t="s">
        <v>282</v>
      </c>
      <c r="D91" s="1845">
        <v>1598.9005915073901</v>
      </c>
      <c r="E91" s="1845">
        <v>12012.776795697895</v>
      </c>
      <c r="F91" s="1770">
        <v>12.638417641925711</v>
      </c>
      <c r="G91" s="1844">
        <v>10.314733038330491</v>
      </c>
    </row>
    <row r="92" spans="1:7" ht="15.75" customHeight="1">
      <c r="A92" s="1762"/>
      <c r="B92" s="3630"/>
      <c r="C92" s="1743" t="s">
        <v>281</v>
      </c>
      <c r="D92" s="1845">
        <v>1643.0939849344907</v>
      </c>
      <c r="E92" s="1845">
        <v>12330.911706825445</v>
      </c>
      <c r="F92" s="1770">
        <v>12.418617960011677</v>
      </c>
      <c r="G92" s="1844">
        <v>10.270258098226792</v>
      </c>
    </row>
    <row r="93" spans="1:7" ht="15.75" customHeight="1">
      <c r="A93" s="1762"/>
      <c r="B93" s="3630"/>
      <c r="C93" s="1743" t="s">
        <v>280</v>
      </c>
      <c r="D93" s="1845">
        <v>1696.7774460153678</v>
      </c>
      <c r="E93" s="1845">
        <v>12753.889401799213</v>
      </c>
      <c r="F93" s="1770">
        <v>13.602103368850235</v>
      </c>
      <c r="G93" s="1844">
        <v>11.308447014575663</v>
      </c>
    </row>
    <row r="94" spans="1:7" ht="15.75" customHeight="1">
      <c r="A94" s="1762"/>
      <c r="B94" s="3630"/>
      <c r="C94" s="1743" t="s">
        <v>291</v>
      </c>
      <c r="D94" s="1845">
        <v>1767.0375564694482</v>
      </c>
      <c r="E94" s="1845">
        <v>13305.003813488805</v>
      </c>
      <c r="F94" s="1770">
        <v>14.119397153390018</v>
      </c>
      <c r="G94" s="1844">
        <v>11.785082773397217</v>
      </c>
    </row>
    <row r="95" spans="1:7" ht="15.75" customHeight="1">
      <c r="A95" s="1762"/>
      <c r="B95" s="3630"/>
      <c r="C95" s="1743" t="s">
        <v>290</v>
      </c>
      <c r="D95" s="1845">
        <v>1816.5721964533177</v>
      </c>
      <c r="E95" s="1845">
        <v>13691.379231634894</v>
      </c>
      <c r="F95" s="1770">
        <v>14.540058525650371</v>
      </c>
      <c r="G95" s="1844">
        <v>12.099227144648937</v>
      </c>
    </row>
    <row r="96" spans="1:7" ht="15.75" customHeight="1">
      <c r="A96" s="1762"/>
      <c r="B96" s="3630"/>
      <c r="C96" s="1743" t="s">
        <v>289</v>
      </c>
      <c r="D96" s="1845">
        <v>1844.9370325569269</v>
      </c>
      <c r="E96" s="1845">
        <v>13886.324195069446</v>
      </c>
      <c r="F96" s="1770">
        <v>14.685839416337696</v>
      </c>
      <c r="G96" s="1844">
        <v>12.275769085956316</v>
      </c>
    </row>
    <row r="97" spans="1:7" ht="15.75" customHeight="1">
      <c r="A97" s="1762"/>
      <c r="B97" s="3630"/>
      <c r="C97" s="1743" t="s">
        <v>288</v>
      </c>
      <c r="D97" s="1845">
        <v>1872.8157000864271</v>
      </c>
      <c r="E97" s="1845">
        <v>14140.861522851308</v>
      </c>
      <c r="F97" s="1770">
        <v>14.812509769950102</v>
      </c>
      <c r="G97" s="1844">
        <v>12.350802271373594</v>
      </c>
    </row>
    <row r="98" spans="1:7" ht="15.75" customHeight="1">
      <c r="A98" s="1762"/>
      <c r="B98" s="3630"/>
      <c r="C98" s="1743" t="s">
        <v>287</v>
      </c>
      <c r="D98" s="1845">
        <v>1911.8591007553555</v>
      </c>
      <c r="E98" s="1845">
        <v>14364.080396358791</v>
      </c>
      <c r="F98" s="1770">
        <v>14.980961931658674</v>
      </c>
      <c r="G98" s="1844">
        <v>12.4635156222962</v>
      </c>
    </row>
    <row r="99" spans="1:7" ht="15.75" customHeight="1">
      <c r="A99" s="1762"/>
      <c r="B99" s="3630"/>
      <c r="C99" s="1743" t="s">
        <v>286</v>
      </c>
      <c r="D99" s="1845">
        <v>1942.3968567662591</v>
      </c>
      <c r="E99" s="1845">
        <v>14537.810469023718</v>
      </c>
      <c r="F99" s="1770">
        <v>15.122474691569513</v>
      </c>
      <c r="G99" s="1844">
        <v>12.617307881223974</v>
      </c>
    </row>
    <row r="100" spans="1:7" ht="15.75" customHeight="1">
      <c r="A100" s="1762"/>
      <c r="B100" s="3630"/>
      <c r="C100" s="1743" t="s">
        <v>285</v>
      </c>
      <c r="D100" s="1862">
        <v>1967.1908718921536</v>
      </c>
      <c r="E100" s="1862">
        <v>14715.670795123828</v>
      </c>
      <c r="F100" s="1861">
        <v>15.098478694078842</v>
      </c>
      <c r="G100" s="1860">
        <v>12.600702802922035</v>
      </c>
    </row>
    <row r="101" spans="1:7" ht="15.75" customHeight="1" thickBot="1">
      <c r="A101" s="1762"/>
      <c r="B101" s="3630"/>
      <c r="C101" s="1859" t="s">
        <v>284</v>
      </c>
      <c r="D101" s="1858">
        <v>2041.1027356271454</v>
      </c>
      <c r="E101" s="1858">
        <v>15270.856917755089</v>
      </c>
      <c r="F101" s="1857">
        <v>15.599653046224983</v>
      </c>
      <c r="G101" s="1856">
        <v>13.037015773118686</v>
      </c>
    </row>
    <row r="102" spans="1:7" ht="15.75" customHeight="1" thickTop="1">
      <c r="A102" s="1762"/>
      <c r="B102" s="3637" t="s">
        <v>299</v>
      </c>
      <c r="C102" s="1855" t="s">
        <v>283</v>
      </c>
      <c r="D102" s="1848">
        <v>2092.2185837133784</v>
      </c>
      <c r="E102" s="1848">
        <v>15576.374208705914</v>
      </c>
      <c r="F102" s="1785">
        <v>16.772958807996144</v>
      </c>
      <c r="G102" s="1847">
        <v>13.545347421108584</v>
      </c>
    </row>
    <row r="103" spans="1:7" ht="15.75" customHeight="1">
      <c r="A103" s="1762"/>
      <c r="B103" s="3638"/>
      <c r="C103" s="1743" t="s">
        <v>282</v>
      </c>
      <c r="D103" s="1845">
        <v>2152.5283860250947</v>
      </c>
      <c r="E103" s="1845">
        <v>16036.119988267114</v>
      </c>
      <c r="F103" s="1770">
        <v>16.852983182480337</v>
      </c>
      <c r="G103" s="1844">
        <v>13.761819236400688</v>
      </c>
    </row>
    <row r="104" spans="1:7" ht="15.75" customHeight="1">
      <c r="A104" s="1762"/>
      <c r="B104" s="3638"/>
      <c r="C104" s="1846" t="s">
        <v>281</v>
      </c>
      <c r="D104" s="1845">
        <v>2232.2754508760413</v>
      </c>
      <c r="E104" s="1845">
        <v>16600.546225002166</v>
      </c>
      <c r="F104" s="1770">
        <v>17.611844782834908</v>
      </c>
      <c r="G104" s="1844">
        <v>14.636819071217534</v>
      </c>
    </row>
    <row r="105" spans="1:7" ht="15.75" customHeight="1">
      <c r="A105" s="1762"/>
      <c r="B105" s="3638"/>
      <c r="C105" s="1846" t="s">
        <v>280</v>
      </c>
      <c r="D105" s="1845">
        <v>2255.3479795938624</v>
      </c>
      <c r="E105" s="1845">
        <v>16701.33278727682</v>
      </c>
      <c r="F105" s="1770">
        <v>18.052597391244618</v>
      </c>
      <c r="G105" s="1844">
        <v>15.1464151404183</v>
      </c>
    </row>
    <row r="106" spans="1:7" ht="15.75" customHeight="1">
      <c r="A106" s="1762"/>
      <c r="B106" s="3638"/>
      <c r="C106" s="1846" t="s">
        <v>291</v>
      </c>
      <c r="D106" s="1845">
        <v>2273.2647155037862</v>
      </c>
      <c r="E106" s="1845">
        <v>16755.839282846508</v>
      </c>
      <c r="F106" s="1770">
        <v>17.601830427614324</v>
      </c>
      <c r="G106" s="1844">
        <v>14.592084290332187</v>
      </c>
    </row>
    <row r="107" spans="1:7" ht="15.75" customHeight="1">
      <c r="A107" s="1762"/>
      <c r="B107" s="3638"/>
      <c r="C107" s="1846" t="s">
        <v>290</v>
      </c>
      <c r="D107" s="1845">
        <v>2316.8429153995785</v>
      </c>
      <c r="E107" s="1845">
        <v>16843.641696834446</v>
      </c>
      <c r="F107" s="1770">
        <v>17.323880943505838</v>
      </c>
      <c r="G107" s="1844">
        <v>14.655112858675578</v>
      </c>
    </row>
    <row r="108" spans="1:7" ht="15.75" customHeight="1">
      <c r="A108" s="1762"/>
      <c r="B108" s="3638"/>
      <c r="C108" s="1846" t="s">
        <v>289</v>
      </c>
      <c r="D108" s="1845">
        <v>2369.0779051409377</v>
      </c>
      <c r="E108" s="1845">
        <v>17052.313432238807</v>
      </c>
      <c r="F108" s="1770">
        <v>17.195200441877354</v>
      </c>
      <c r="G108" s="1844">
        <v>14.609559470160375</v>
      </c>
    </row>
    <row r="109" spans="1:7" ht="15.75" customHeight="1">
      <c r="A109" s="1762"/>
      <c r="B109" s="3638"/>
      <c r="C109" s="1846" t="s">
        <v>288</v>
      </c>
      <c r="D109" s="1845">
        <v>2409.2547336914777</v>
      </c>
      <c r="E109" s="1845">
        <v>17265.692516063333</v>
      </c>
      <c r="F109" s="1770">
        <v>17.226580365534762</v>
      </c>
      <c r="G109" s="1844">
        <v>14.470896963778333</v>
      </c>
    </row>
    <row r="110" spans="1:7" ht="15.75" customHeight="1">
      <c r="A110" s="1762"/>
      <c r="B110" s="3638"/>
      <c r="C110" s="1846" t="s">
        <v>287</v>
      </c>
      <c r="D110" s="1845">
        <v>2426.8364332582428</v>
      </c>
      <c r="E110" s="1845">
        <v>17627.92498916425</v>
      </c>
      <c r="F110" s="1770">
        <v>17.062195236670497</v>
      </c>
      <c r="G110" s="1844">
        <v>14.322343544784594</v>
      </c>
    </row>
    <row r="111" spans="1:7" ht="15.75" customHeight="1">
      <c r="A111" s="1762"/>
      <c r="B111" s="3638"/>
      <c r="C111" s="1846" t="s">
        <v>286</v>
      </c>
      <c r="D111" s="1845">
        <v>2512.9469953175494</v>
      </c>
      <c r="E111" s="1845">
        <v>18404.474844862674</v>
      </c>
      <c r="F111" s="1770">
        <v>17.432542295813651</v>
      </c>
      <c r="G111" s="1844">
        <v>14.686911798549785</v>
      </c>
    </row>
    <row r="112" spans="1:7" ht="15.75" customHeight="1">
      <c r="A112" s="1762"/>
      <c r="B112" s="3638"/>
      <c r="C112" s="1846" t="s">
        <v>285</v>
      </c>
      <c r="D112" s="1845">
        <v>2569.3838201494359</v>
      </c>
      <c r="E112" s="1845">
        <v>18653.868303684012</v>
      </c>
      <c r="F112" s="1770">
        <v>17.582910693229557</v>
      </c>
      <c r="G112" s="1844">
        <v>14.833798279825849</v>
      </c>
    </row>
    <row r="113" spans="1:7" ht="15.75" customHeight="1">
      <c r="A113" s="1762"/>
      <c r="B113" s="3638"/>
      <c r="C113" s="1854" t="s">
        <v>284</v>
      </c>
      <c r="D113" s="1853">
        <v>2677.6837041829217</v>
      </c>
      <c r="E113" s="1852">
        <v>19502.430474748155</v>
      </c>
      <c r="F113" s="1851">
        <v>18.243825036306418</v>
      </c>
      <c r="G113" s="1850">
        <v>15.367878014409722</v>
      </c>
    </row>
    <row r="114" spans="1:7" ht="15.75" customHeight="1">
      <c r="A114" s="1775"/>
      <c r="B114" s="3639" t="s">
        <v>312</v>
      </c>
      <c r="C114" s="1849" t="s">
        <v>283</v>
      </c>
      <c r="D114" s="1848">
        <v>2806.0367465808399</v>
      </c>
      <c r="E114" s="1848">
        <v>20030.243033627226</v>
      </c>
      <c r="F114" s="1785">
        <v>20.419109242149453</v>
      </c>
      <c r="G114" s="1847">
        <v>16.597865133945334</v>
      </c>
    </row>
    <row r="115" spans="1:7" ht="15.75" customHeight="1">
      <c r="A115" s="1775"/>
      <c r="B115" s="3640"/>
      <c r="C115" s="1846" t="s">
        <v>282</v>
      </c>
      <c r="D115" s="1845">
        <v>2881.3542360945612</v>
      </c>
      <c r="E115" s="1845">
        <v>20414.866346142568</v>
      </c>
      <c r="F115" s="1770">
        <v>19.661721214220158</v>
      </c>
      <c r="G115" s="1844">
        <v>15.972640294599593</v>
      </c>
    </row>
    <row r="116" spans="1:7" ht="15.75" customHeight="1">
      <c r="A116" s="1775"/>
      <c r="B116" s="3640"/>
      <c r="C116" s="1846" t="s">
        <v>281</v>
      </c>
      <c r="D116" s="1845">
        <v>2979.8075777309673</v>
      </c>
      <c r="E116" s="1845">
        <v>21205.576271925471</v>
      </c>
      <c r="F116" s="1770">
        <v>19.862499021273244</v>
      </c>
      <c r="G116" s="1844">
        <v>16.390256919790513</v>
      </c>
    </row>
    <row r="117" spans="1:7" ht="15.75" customHeight="1">
      <c r="A117" s="1775"/>
      <c r="B117" s="3640"/>
      <c r="C117" s="1846" t="s">
        <v>280</v>
      </c>
      <c r="D117" s="1845">
        <v>3055.5159628759257</v>
      </c>
      <c r="E117" s="1845">
        <v>21517.718048422008</v>
      </c>
      <c r="F117" s="1770">
        <v>20.826901363750306</v>
      </c>
      <c r="G117" s="1844">
        <v>17.385247793647224</v>
      </c>
    </row>
    <row r="118" spans="1:7" ht="15.75" customHeight="1">
      <c r="A118" s="1775"/>
      <c r="B118" s="3640"/>
      <c r="C118" s="1846" t="s">
        <v>291</v>
      </c>
      <c r="D118" s="1845">
        <v>3201.4745144049753</v>
      </c>
      <c r="E118" s="1845">
        <v>22129.498267816238</v>
      </c>
      <c r="F118" s="1770">
        <v>21.656632181905024</v>
      </c>
      <c r="G118" s="1844">
        <v>18.225807193840343</v>
      </c>
    </row>
    <row r="119" spans="1:7" ht="15.75" customHeight="1">
      <c r="A119" s="1775"/>
      <c r="B119" s="3640"/>
      <c r="C119" s="1846" t="s">
        <v>290</v>
      </c>
      <c r="D119" s="1845">
        <v>3242.4475884607286</v>
      </c>
      <c r="E119" s="1845">
        <v>22468.627180796397</v>
      </c>
      <c r="F119" s="1770">
        <v>21.443951152802036</v>
      </c>
      <c r="G119" s="1844">
        <v>18.089602969853289</v>
      </c>
    </row>
    <row r="120" spans="1:7" ht="15.75" customHeight="1">
      <c r="A120" s="1775"/>
      <c r="B120" s="3640"/>
      <c r="C120" s="1846" t="s">
        <v>289</v>
      </c>
      <c r="D120" s="1845">
        <v>3302.6598267940462</v>
      </c>
      <c r="E120" s="1845">
        <v>22756.561887921496</v>
      </c>
      <c r="F120" s="1770">
        <v>21.261478579189944</v>
      </c>
      <c r="G120" s="1844">
        <v>18.021197657532376</v>
      </c>
    </row>
    <row r="121" spans="1:7" ht="15.75" customHeight="1">
      <c r="A121" s="1775"/>
      <c r="B121" s="3640"/>
      <c r="C121" s="1846" t="s">
        <v>288</v>
      </c>
      <c r="D121" s="1845">
        <v>3413.7677570074402</v>
      </c>
      <c r="E121" s="1845">
        <v>23075.35323108987</v>
      </c>
      <c r="F121" s="1770">
        <v>21.437194823599889</v>
      </c>
      <c r="G121" s="1844">
        <v>18.453614368085265</v>
      </c>
    </row>
    <row r="122" spans="1:7" ht="15.75" customHeight="1" thickBot="1">
      <c r="A122" s="1775"/>
      <c r="B122" s="3641"/>
      <c r="C122" s="1843" t="s">
        <v>287</v>
      </c>
      <c r="D122" s="1842">
        <v>3494.7284735231729</v>
      </c>
      <c r="E122" s="1842">
        <v>23554.144864347058</v>
      </c>
      <c r="F122" s="1765">
        <v>21.754097427856671</v>
      </c>
      <c r="G122" s="1841">
        <v>18.37180993645914</v>
      </c>
    </row>
    <row r="123" spans="1:7" ht="15.75" customHeight="1" thickTop="1">
      <c r="A123" s="1762"/>
      <c r="B123" s="1762"/>
      <c r="C123" s="1762"/>
      <c r="D123" s="1762"/>
      <c r="E123" s="1762"/>
      <c r="F123" s="1762"/>
      <c r="G123" s="1762"/>
    </row>
    <row r="124" spans="1:7" ht="15.75" customHeight="1">
      <c r="A124" s="1762"/>
      <c r="B124" s="1840" t="s">
        <v>1585</v>
      </c>
      <c r="C124" s="1762"/>
      <c r="D124" s="1762"/>
      <c r="E124" s="1762"/>
      <c r="F124" s="1762"/>
      <c r="G124" s="1762"/>
    </row>
    <row r="125" spans="1:7" ht="15.75" customHeight="1">
      <c r="A125" s="1762"/>
      <c r="B125" s="1762"/>
      <c r="C125" s="1762"/>
      <c r="D125" s="1762"/>
      <c r="E125" s="1762"/>
      <c r="F125" s="1762"/>
      <c r="G125" s="1762"/>
    </row>
    <row r="126" spans="1:7" ht="15.75" customHeight="1">
      <c r="A126" s="1762"/>
      <c r="B126" s="1762"/>
      <c r="C126" s="1762"/>
      <c r="D126" s="1762"/>
      <c r="E126" s="1762"/>
      <c r="F126" s="1762"/>
      <c r="G126" s="1762"/>
    </row>
    <row r="127" spans="1:7" ht="15.75" customHeight="1">
      <c r="A127" s="1762"/>
      <c r="B127" s="1762"/>
      <c r="C127" s="1762"/>
      <c r="D127" s="1762"/>
      <c r="E127" s="1762"/>
      <c r="F127" s="1762"/>
      <c r="G127" s="1762"/>
    </row>
    <row r="128" spans="1:7" ht="15.75" customHeight="1">
      <c r="A128" s="1762"/>
      <c r="B128" s="1762"/>
      <c r="C128" s="1762"/>
      <c r="D128" s="1762"/>
      <c r="E128" s="1762"/>
      <c r="F128" s="1762"/>
      <c r="G128" s="1762"/>
    </row>
    <row r="129" spans="1:7" ht="15.75" customHeight="1">
      <c r="A129" s="1762"/>
      <c r="B129" s="1762"/>
      <c r="C129" s="1762"/>
      <c r="D129" s="1762"/>
      <c r="E129" s="1762"/>
      <c r="F129" s="1762"/>
      <c r="G129" s="1762"/>
    </row>
    <row r="130" spans="1:7" ht="15.75" customHeight="1">
      <c r="A130" s="1762"/>
      <c r="B130" s="1762"/>
      <c r="C130" s="1762"/>
      <c r="D130" s="1762"/>
      <c r="E130" s="1762"/>
      <c r="F130" s="1762"/>
      <c r="G130" s="1762"/>
    </row>
    <row r="131" spans="1:7" ht="15.75" customHeight="1">
      <c r="A131" s="1762"/>
      <c r="B131" s="1762"/>
      <c r="C131" s="1762"/>
      <c r="D131" s="1762"/>
      <c r="E131" s="1762"/>
      <c r="F131" s="1762"/>
      <c r="G131" s="1762"/>
    </row>
    <row r="132" spans="1:7" ht="15.75" customHeight="1">
      <c r="A132" s="1762"/>
      <c r="B132" s="1762"/>
      <c r="C132" s="1762"/>
      <c r="D132" s="1762"/>
      <c r="E132" s="1762"/>
      <c r="F132" s="1762"/>
      <c r="G132" s="1762"/>
    </row>
    <row r="133" spans="1:7" ht="15.75" customHeight="1">
      <c r="A133" s="1762"/>
      <c r="B133" s="1762"/>
      <c r="C133" s="1762"/>
      <c r="D133" s="1762"/>
      <c r="E133" s="1762"/>
      <c r="F133" s="1762"/>
      <c r="G133" s="1762"/>
    </row>
    <row r="134" spans="1:7" ht="15.75" customHeight="1">
      <c r="A134" s="1762"/>
      <c r="B134" s="1762"/>
      <c r="C134" s="1762"/>
      <c r="D134" s="1762"/>
      <c r="E134" s="1762"/>
      <c r="F134" s="1762"/>
      <c r="G134" s="1762"/>
    </row>
    <row r="135" spans="1:7" ht="15.75" customHeight="1">
      <c r="A135" s="1762"/>
      <c r="B135" s="1762"/>
      <c r="C135" s="1762"/>
      <c r="D135" s="1762"/>
      <c r="E135" s="1762"/>
      <c r="F135" s="1762"/>
      <c r="G135" s="1762"/>
    </row>
    <row r="136" spans="1:7" ht="15.75" customHeight="1">
      <c r="A136" s="1762"/>
      <c r="B136" s="1762"/>
      <c r="C136" s="1762"/>
      <c r="D136" s="1762"/>
      <c r="E136" s="1762"/>
      <c r="F136" s="1762"/>
      <c r="G136" s="1762"/>
    </row>
    <row r="137" spans="1:7" ht="15.75" customHeight="1">
      <c r="A137" s="1762"/>
      <c r="B137" s="1762"/>
      <c r="C137" s="1762"/>
      <c r="D137" s="1762"/>
      <c r="E137" s="1762"/>
      <c r="F137" s="1762"/>
      <c r="G137" s="1762"/>
    </row>
    <row r="138" spans="1:7" ht="15.75" customHeight="1">
      <c r="A138" s="1762"/>
      <c r="B138" s="1762"/>
      <c r="C138" s="1762"/>
      <c r="D138" s="1762"/>
      <c r="E138" s="1762"/>
      <c r="F138" s="1762"/>
      <c r="G138" s="1762"/>
    </row>
    <row r="139" spans="1:7" ht="15.75" customHeight="1">
      <c r="A139" s="1762"/>
      <c r="B139" s="1762"/>
      <c r="C139" s="1762"/>
      <c r="D139" s="1762"/>
      <c r="E139" s="1762"/>
      <c r="F139" s="1762"/>
      <c r="G139" s="1762"/>
    </row>
    <row r="140" spans="1:7" ht="15.75" customHeight="1">
      <c r="A140" s="1762"/>
      <c r="B140" s="1762"/>
      <c r="C140" s="1762"/>
      <c r="D140" s="1762"/>
      <c r="E140" s="1762"/>
      <c r="F140" s="1762"/>
      <c r="G140" s="1762"/>
    </row>
    <row r="141" spans="1:7" ht="15.75" customHeight="1">
      <c r="A141" s="1762"/>
      <c r="B141" s="1762"/>
      <c r="C141" s="1762"/>
      <c r="D141" s="1762"/>
      <c r="E141" s="1762"/>
      <c r="F141" s="1762"/>
      <c r="G141" s="1762"/>
    </row>
    <row r="142" spans="1:7" ht="15.75" customHeight="1">
      <c r="A142" s="1762"/>
      <c r="B142" s="1762"/>
      <c r="C142" s="1762"/>
      <c r="D142" s="1762"/>
      <c r="E142" s="1762"/>
      <c r="F142" s="1762"/>
      <c r="G142" s="1762"/>
    </row>
    <row r="143" spans="1:7" ht="15.75" customHeight="1">
      <c r="A143" s="1762"/>
      <c r="B143" s="1762"/>
      <c r="C143" s="1762"/>
      <c r="D143" s="1762"/>
      <c r="E143" s="1762"/>
      <c r="F143" s="1762"/>
      <c r="G143" s="1762"/>
    </row>
    <row r="144" spans="1:7" ht="15.75" customHeight="1">
      <c r="A144" s="1762"/>
      <c r="B144" s="1762"/>
      <c r="C144" s="1762"/>
      <c r="D144" s="1762"/>
      <c r="E144" s="1762"/>
      <c r="F144" s="1762"/>
      <c r="G144" s="1762"/>
    </row>
    <row r="145" spans="1:7" ht="15.75" customHeight="1">
      <c r="A145" s="1762"/>
      <c r="B145" s="1762"/>
      <c r="C145" s="1762"/>
      <c r="D145" s="1762"/>
      <c r="E145" s="1762"/>
      <c r="F145" s="1762"/>
      <c r="G145" s="1762"/>
    </row>
    <row r="146" spans="1:7" ht="15.75" customHeight="1">
      <c r="A146" s="1762"/>
      <c r="B146" s="1762"/>
      <c r="C146" s="1762"/>
      <c r="D146" s="1762"/>
      <c r="E146" s="1762"/>
      <c r="F146" s="1762"/>
      <c r="G146" s="1762"/>
    </row>
    <row r="147" spans="1:7" ht="15.75" customHeight="1">
      <c r="A147" s="1762"/>
      <c r="B147" s="1762"/>
      <c r="C147" s="1762"/>
      <c r="D147" s="1762"/>
      <c r="E147" s="1762"/>
      <c r="F147" s="1762"/>
      <c r="G147" s="1762"/>
    </row>
    <row r="148" spans="1:7" ht="15.75" customHeight="1">
      <c r="A148" s="1762"/>
      <c r="B148" s="1762"/>
      <c r="C148" s="1762"/>
      <c r="D148" s="1762"/>
      <c r="E148" s="1762"/>
      <c r="F148" s="1762"/>
      <c r="G148" s="1762"/>
    </row>
    <row r="149" spans="1:7" ht="15.75" customHeight="1">
      <c r="A149" s="1762"/>
      <c r="B149" s="1762"/>
      <c r="C149" s="1762"/>
      <c r="D149" s="1762"/>
      <c r="E149" s="1762"/>
      <c r="F149" s="1762"/>
      <c r="G149" s="1762"/>
    </row>
    <row r="150" spans="1:7" ht="15.75" customHeight="1">
      <c r="A150" s="1762"/>
      <c r="B150" s="1762"/>
      <c r="C150" s="1762"/>
      <c r="D150" s="1762"/>
      <c r="E150" s="1762"/>
      <c r="F150" s="1762"/>
      <c r="G150" s="1762"/>
    </row>
    <row r="151" spans="1:7" ht="15.75" customHeight="1">
      <c r="A151" s="1762"/>
      <c r="B151" s="1762"/>
      <c r="C151" s="1762"/>
      <c r="D151" s="1762"/>
      <c r="E151" s="1762"/>
      <c r="F151" s="1762"/>
      <c r="G151" s="1762"/>
    </row>
    <row r="152" spans="1:7" ht="15.75" customHeight="1">
      <c r="A152" s="1762"/>
      <c r="B152" s="1762"/>
      <c r="C152" s="1762"/>
      <c r="D152" s="1762"/>
      <c r="E152" s="1762"/>
      <c r="F152" s="1762"/>
      <c r="G152" s="1762"/>
    </row>
    <row r="153" spans="1:7" ht="15.75" customHeight="1">
      <c r="A153" s="1762"/>
      <c r="B153" s="1762"/>
      <c r="C153" s="1762"/>
      <c r="D153" s="1762"/>
      <c r="E153" s="1762"/>
      <c r="F153" s="1762"/>
      <c r="G153" s="1762"/>
    </row>
    <row r="154" spans="1:7" ht="15.75" customHeight="1">
      <c r="A154" s="1762"/>
      <c r="B154" s="1762"/>
      <c r="C154" s="1762"/>
      <c r="D154" s="1762"/>
      <c r="E154" s="1762"/>
      <c r="F154" s="1762"/>
      <c r="G154" s="1762"/>
    </row>
    <row r="155" spans="1:7" ht="15.75" customHeight="1">
      <c r="A155" s="1762"/>
      <c r="B155" s="1762"/>
      <c r="C155" s="1762"/>
      <c r="D155" s="1762"/>
      <c r="E155" s="1762"/>
      <c r="F155" s="1762"/>
      <c r="G155" s="1762"/>
    </row>
    <row r="156" spans="1:7" ht="15.75" customHeight="1">
      <c r="A156" s="1762"/>
      <c r="B156" s="1762"/>
      <c r="C156" s="1762"/>
      <c r="D156" s="1762"/>
      <c r="E156" s="1762"/>
      <c r="F156" s="1762"/>
      <c r="G156" s="1762"/>
    </row>
    <row r="157" spans="1:7" ht="15.75" customHeight="1">
      <c r="A157" s="1762"/>
      <c r="B157" s="1762"/>
      <c r="C157" s="1762"/>
      <c r="D157" s="1762"/>
      <c r="E157" s="1762"/>
      <c r="F157" s="1762"/>
      <c r="G157" s="1762"/>
    </row>
    <row r="158" spans="1:7" ht="15.75" customHeight="1">
      <c r="A158" s="1762"/>
      <c r="B158" s="1762"/>
      <c r="C158" s="1762"/>
      <c r="D158" s="1762"/>
      <c r="E158" s="1762"/>
      <c r="F158" s="1762"/>
      <c r="G158" s="1762"/>
    </row>
    <row r="159" spans="1:7" ht="15.75" customHeight="1">
      <c r="A159" s="1762"/>
      <c r="B159" s="1762"/>
      <c r="C159" s="1762"/>
      <c r="D159" s="1762"/>
      <c r="E159" s="1762"/>
      <c r="F159" s="1762"/>
      <c r="G159" s="1762"/>
    </row>
    <row r="160" spans="1:7" ht="15.75" customHeight="1">
      <c r="A160" s="1762"/>
      <c r="B160" s="1762"/>
      <c r="C160" s="1762"/>
      <c r="D160" s="1762"/>
      <c r="E160" s="1762"/>
      <c r="F160" s="1762"/>
      <c r="G160" s="1762"/>
    </row>
    <row r="161" spans="1:7" ht="15.75" customHeight="1">
      <c r="A161" s="1762"/>
      <c r="B161" s="1762"/>
      <c r="C161" s="1762"/>
      <c r="D161" s="1762"/>
      <c r="E161" s="1762"/>
      <c r="F161" s="1762"/>
      <c r="G161" s="1762"/>
    </row>
    <row r="162" spans="1:7" ht="15.75" customHeight="1">
      <c r="A162" s="1762"/>
      <c r="B162" s="1762"/>
      <c r="C162" s="1762"/>
      <c r="D162" s="1762"/>
      <c r="E162" s="1762"/>
      <c r="F162" s="1762"/>
      <c r="G162" s="1762"/>
    </row>
    <row r="163" spans="1:7" ht="15.75" customHeight="1">
      <c r="A163" s="1762"/>
      <c r="B163" s="1762"/>
      <c r="C163" s="1762"/>
      <c r="D163" s="1762"/>
      <c r="E163" s="1762"/>
      <c r="F163" s="1762"/>
      <c r="G163" s="1762"/>
    </row>
    <row r="164" spans="1:7" ht="15.75" customHeight="1">
      <c r="A164" s="1762"/>
      <c r="B164" s="1762"/>
      <c r="C164" s="1762"/>
      <c r="D164" s="1762"/>
      <c r="E164" s="1762"/>
      <c r="F164" s="1762"/>
      <c r="G164" s="1762"/>
    </row>
    <row r="165" spans="1:7" ht="15.75" customHeight="1">
      <c r="A165" s="1762"/>
      <c r="B165" s="1762"/>
      <c r="C165" s="1762"/>
      <c r="D165" s="1762"/>
      <c r="E165" s="1762"/>
      <c r="F165" s="1762"/>
      <c r="G165" s="1762"/>
    </row>
    <row r="166" spans="1:7" ht="15.75" customHeight="1">
      <c r="A166" s="1762"/>
      <c r="B166" s="1762"/>
      <c r="C166" s="1762"/>
      <c r="D166" s="1762"/>
      <c r="E166" s="1762"/>
      <c r="F166" s="1762"/>
      <c r="G166" s="1762"/>
    </row>
    <row r="167" spans="1:7" ht="15.75" customHeight="1">
      <c r="A167" s="1762"/>
      <c r="B167" s="1762"/>
      <c r="C167" s="1762"/>
      <c r="D167" s="1762"/>
      <c r="E167" s="1762"/>
      <c r="F167" s="1762"/>
      <c r="G167" s="1762"/>
    </row>
    <row r="168" spans="1:7" ht="15.75" customHeight="1">
      <c r="A168" s="1762"/>
      <c r="B168" s="1762"/>
      <c r="C168" s="1762"/>
      <c r="D168" s="1762"/>
      <c r="E168" s="1762"/>
      <c r="F168" s="1762"/>
      <c r="G168" s="1762"/>
    </row>
    <row r="169" spans="1:7" ht="15.75" customHeight="1">
      <c r="A169" s="1762"/>
      <c r="B169" s="1762"/>
      <c r="C169" s="1762"/>
      <c r="D169" s="1762"/>
      <c r="E169" s="1762"/>
      <c r="F169" s="1762"/>
      <c r="G169" s="1762"/>
    </row>
    <row r="170" spans="1:7" ht="15.75" customHeight="1">
      <c r="A170" s="1762"/>
      <c r="B170" s="1762"/>
      <c r="C170" s="1762"/>
      <c r="D170" s="1762"/>
      <c r="E170" s="1762"/>
      <c r="F170" s="1762"/>
      <c r="G170" s="1762"/>
    </row>
    <row r="171" spans="1:7" ht="15.75" customHeight="1">
      <c r="A171" s="1762"/>
      <c r="B171" s="1762"/>
      <c r="C171" s="1762"/>
      <c r="D171" s="1762"/>
      <c r="E171" s="1762"/>
      <c r="F171" s="1762"/>
      <c r="G171" s="1762"/>
    </row>
    <row r="172" spans="1:7" ht="15.75" customHeight="1">
      <c r="A172" s="1762"/>
      <c r="B172" s="1762"/>
      <c r="C172" s="1762"/>
      <c r="D172" s="1762"/>
      <c r="E172" s="1762"/>
      <c r="F172" s="1762"/>
      <c r="G172" s="1762"/>
    </row>
    <row r="173" spans="1:7" ht="15.75" customHeight="1">
      <c r="A173" s="1762"/>
      <c r="B173" s="1762"/>
      <c r="C173" s="1762"/>
      <c r="D173" s="1762"/>
      <c r="E173" s="1762"/>
      <c r="F173" s="1762"/>
      <c r="G173" s="1762"/>
    </row>
    <row r="174" spans="1:7" ht="15.75" customHeight="1">
      <c r="A174" s="1762"/>
      <c r="B174" s="1762"/>
      <c r="C174" s="1762"/>
      <c r="D174" s="1762"/>
      <c r="E174" s="1762"/>
      <c r="F174" s="1762"/>
      <c r="G174" s="1762"/>
    </row>
    <row r="175" spans="1:7" ht="15.75" customHeight="1">
      <c r="A175" s="1762"/>
      <c r="B175" s="1762"/>
      <c r="C175" s="1762"/>
      <c r="D175" s="1762"/>
      <c r="E175" s="1762"/>
      <c r="F175" s="1762"/>
      <c r="G175" s="1762"/>
    </row>
    <row r="176" spans="1:7" ht="15.75" customHeight="1">
      <c r="A176" s="1762"/>
      <c r="B176" s="1762"/>
      <c r="C176" s="1762"/>
      <c r="D176" s="1762"/>
      <c r="E176" s="1762"/>
      <c r="F176" s="1762"/>
      <c r="G176" s="1762"/>
    </row>
    <row r="177" spans="1:7" ht="15.75" customHeight="1">
      <c r="A177" s="1762"/>
      <c r="B177" s="1762"/>
      <c r="C177" s="1762"/>
      <c r="D177" s="1762"/>
      <c r="E177" s="1762"/>
      <c r="F177" s="1762"/>
      <c r="G177" s="1762"/>
    </row>
    <row r="178" spans="1:7" ht="15.75" customHeight="1">
      <c r="A178" s="1762"/>
      <c r="B178" s="1762"/>
      <c r="C178" s="1762"/>
      <c r="D178" s="1762"/>
      <c r="E178" s="1762"/>
      <c r="F178" s="1762"/>
      <c r="G178" s="1762"/>
    </row>
    <row r="179" spans="1:7" ht="15.75" customHeight="1">
      <c r="A179" s="1762"/>
      <c r="B179" s="1762"/>
      <c r="C179" s="1762"/>
      <c r="D179" s="1762"/>
      <c r="E179" s="1762"/>
      <c r="F179" s="1762"/>
      <c r="G179" s="1762"/>
    </row>
    <row r="180" spans="1:7" ht="15.75" customHeight="1">
      <c r="A180" s="1762"/>
      <c r="B180" s="1762"/>
      <c r="C180" s="1762"/>
      <c r="D180" s="1762"/>
      <c r="E180" s="1762"/>
      <c r="F180" s="1762"/>
      <c r="G180" s="1762"/>
    </row>
    <row r="181" spans="1:7" ht="15.75" customHeight="1">
      <c r="A181" s="1762"/>
      <c r="B181" s="1762"/>
      <c r="C181" s="1762"/>
      <c r="D181" s="1762"/>
      <c r="E181" s="1762"/>
      <c r="F181" s="1762"/>
      <c r="G181" s="1762"/>
    </row>
    <row r="182" spans="1:7" ht="15.75" customHeight="1">
      <c r="A182" s="1762"/>
      <c r="B182" s="1762"/>
      <c r="C182" s="1762"/>
      <c r="D182" s="1762"/>
      <c r="E182" s="1762"/>
      <c r="F182" s="1762"/>
      <c r="G182" s="1762"/>
    </row>
    <row r="183" spans="1:7" ht="15.75" customHeight="1">
      <c r="A183" s="1762"/>
      <c r="B183" s="1762"/>
      <c r="C183" s="1762"/>
      <c r="D183" s="1762"/>
      <c r="E183" s="1762"/>
      <c r="F183" s="1762"/>
      <c r="G183" s="1762"/>
    </row>
    <row r="184" spans="1:7" ht="15.75" customHeight="1">
      <c r="A184" s="1762"/>
      <c r="B184" s="1762"/>
      <c r="C184" s="1762"/>
      <c r="D184" s="1762"/>
      <c r="E184" s="1762"/>
      <c r="F184" s="1762"/>
      <c r="G184" s="1762"/>
    </row>
    <row r="185" spans="1:7" ht="15.75" customHeight="1">
      <c r="A185" s="1762"/>
      <c r="B185" s="1762"/>
      <c r="C185" s="1762"/>
      <c r="D185" s="1762"/>
      <c r="E185" s="1762"/>
      <c r="F185" s="1762"/>
      <c r="G185" s="1762"/>
    </row>
    <row r="186" spans="1:7" ht="15.75" customHeight="1">
      <c r="A186" s="1762"/>
      <c r="B186" s="1762"/>
      <c r="C186" s="1762"/>
      <c r="D186" s="1762"/>
      <c r="E186" s="1762"/>
      <c r="F186" s="1762"/>
      <c r="G186" s="1762"/>
    </row>
    <row r="187" spans="1:7" ht="15.75" customHeight="1">
      <c r="A187" s="1762"/>
      <c r="B187" s="1762"/>
      <c r="C187" s="1762"/>
      <c r="D187" s="1762"/>
      <c r="E187" s="1762"/>
      <c r="F187" s="1762"/>
      <c r="G187" s="1762"/>
    </row>
    <row r="188" spans="1:7" ht="15.75" customHeight="1">
      <c r="A188" s="1762"/>
      <c r="B188" s="1762"/>
      <c r="C188" s="1762"/>
      <c r="D188" s="1762"/>
      <c r="E188" s="1762"/>
      <c r="F188" s="1762"/>
      <c r="G188" s="1762"/>
    </row>
    <row r="189" spans="1:7" ht="15.75" customHeight="1">
      <c r="A189" s="1762"/>
      <c r="B189" s="1762"/>
      <c r="C189" s="1762"/>
      <c r="D189" s="1762"/>
      <c r="E189" s="1762"/>
      <c r="F189" s="1762"/>
      <c r="G189" s="1762"/>
    </row>
    <row r="190" spans="1:7" ht="15.75" customHeight="1">
      <c r="A190" s="1762"/>
      <c r="B190" s="1762"/>
      <c r="C190" s="1762"/>
      <c r="D190" s="1762"/>
      <c r="E190" s="1762"/>
      <c r="F190" s="1762"/>
      <c r="G190" s="1762"/>
    </row>
    <row r="191" spans="1:7" ht="15.75" customHeight="1">
      <c r="A191" s="1762"/>
      <c r="B191" s="1762"/>
      <c r="C191" s="1762"/>
      <c r="D191" s="1762"/>
      <c r="E191" s="1762"/>
      <c r="F191" s="1762"/>
      <c r="G191" s="1762"/>
    </row>
    <row r="192" spans="1:7" ht="15.75" customHeight="1">
      <c r="A192" s="1762"/>
      <c r="B192" s="1762"/>
      <c r="C192" s="1762"/>
      <c r="D192" s="1762"/>
      <c r="E192" s="1762"/>
      <c r="F192" s="1762"/>
      <c r="G192" s="1762"/>
    </row>
    <row r="193" spans="1:7" ht="15.75" customHeight="1">
      <c r="A193" s="1762"/>
      <c r="B193" s="1762"/>
      <c r="C193" s="1762"/>
      <c r="D193" s="1762"/>
      <c r="E193" s="1762"/>
      <c r="F193" s="1762"/>
      <c r="G193" s="1762"/>
    </row>
    <row r="194" spans="1:7" ht="15.75" customHeight="1">
      <c r="A194" s="1762"/>
      <c r="B194" s="1762"/>
      <c r="C194" s="1762"/>
      <c r="D194" s="1762"/>
      <c r="E194" s="1762"/>
      <c r="F194" s="1762"/>
      <c r="G194" s="1762"/>
    </row>
    <row r="195" spans="1:7" ht="15.75" customHeight="1">
      <c r="A195" s="1762"/>
      <c r="B195" s="1762"/>
      <c r="C195" s="1762"/>
      <c r="D195" s="1762"/>
      <c r="E195" s="1762"/>
      <c r="F195" s="1762"/>
      <c r="G195" s="1762"/>
    </row>
    <row r="196" spans="1:7" ht="15.75" customHeight="1">
      <c r="A196" s="1762"/>
      <c r="B196" s="1762"/>
      <c r="C196" s="1762"/>
      <c r="D196" s="1762"/>
      <c r="E196" s="1762"/>
      <c r="F196" s="1762"/>
      <c r="G196" s="1762"/>
    </row>
    <row r="197" spans="1:7" ht="15.75" customHeight="1">
      <c r="A197" s="1762"/>
      <c r="B197" s="1762"/>
      <c r="C197" s="1762"/>
      <c r="D197" s="1762"/>
      <c r="E197" s="1762"/>
      <c r="F197" s="1762"/>
      <c r="G197" s="1762"/>
    </row>
    <row r="198" spans="1:7" ht="15.75" customHeight="1">
      <c r="A198" s="1762"/>
      <c r="B198" s="1762"/>
      <c r="C198" s="1762"/>
      <c r="D198" s="1762"/>
      <c r="E198" s="1762"/>
      <c r="F198" s="1762"/>
      <c r="G198" s="1762"/>
    </row>
    <row r="199" spans="1:7" ht="15.75" customHeight="1">
      <c r="A199" s="1762"/>
      <c r="B199" s="1762"/>
      <c r="C199" s="1762"/>
      <c r="D199" s="1762"/>
      <c r="E199" s="1762"/>
      <c r="F199" s="1762"/>
      <c r="G199" s="1762"/>
    </row>
    <row r="200" spans="1:7" ht="15.75" customHeight="1">
      <c r="A200" s="1762"/>
      <c r="B200" s="1762"/>
      <c r="C200" s="1762"/>
      <c r="D200" s="1762"/>
      <c r="E200" s="1762"/>
      <c r="F200" s="1762"/>
      <c r="G200" s="1762"/>
    </row>
    <row r="201" spans="1:7" ht="15.75" customHeight="1">
      <c r="A201" s="1762"/>
      <c r="B201" s="1762"/>
      <c r="C201" s="1762"/>
      <c r="D201" s="1762"/>
      <c r="E201" s="1762"/>
      <c r="F201" s="1762"/>
      <c r="G201" s="1762"/>
    </row>
    <row r="202" spans="1:7" ht="15.75" customHeight="1">
      <c r="A202" s="1762"/>
      <c r="B202" s="1762"/>
      <c r="C202" s="1762"/>
      <c r="D202" s="1762"/>
      <c r="E202" s="1762"/>
      <c r="F202" s="1762"/>
      <c r="G202" s="1762"/>
    </row>
    <row r="203" spans="1:7" ht="15.75" customHeight="1">
      <c r="A203" s="1762"/>
      <c r="B203" s="1762"/>
      <c r="C203" s="1762"/>
      <c r="D203" s="1762"/>
      <c r="E203" s="1762"/>
      <c r="F203" s="1762"/>
      <c r="G203" s="1762"/>
    </row>
    <row r="204" spans="1:7" ht="15.75" customHeight="1">
      <c r="A204" s="1762"/>
      <c r="B204" s="1762"/>
      <c r="C204" s="1762"/>
      <c r="D204" s="1762"/>
      <c r="E204" s="1762"/>
      <c r="F204" s="1762"/>
      <c r="G204" s="1762"/>
    </row>
    <row r="205" spans="1:7" ht="15.75" customHeight="1">
      <c r="A205" s="1762"/>
      <c r="B205" s="1762"/>
      <c r="C205" s="1762"/>
      <c r="D205" s="1762"/>
      <c r="E205" s="1762"/>
      <c r="F205" s="1762"/>
      <c r="G205" s="1762"/>
    </row>
    <row r="206" spans="1:7" ht="15.75" customHeight="1">
      <c r="A206" s="1762"/>
      <c r="B206" s="1762"/>
      <c r="C206" s="1762"/>
      <c r="D206" s="1762"/>
      <c r="E206" s="1762"/>
      <c r="F206" s="1762"/>
      <c r="G206" s="1762"/>
    </row>
    <row r="207" spans="1:7" ht="15.75" customHeight="1">
      <c r="A207" s="1762"/>
      <c r="B207" s="1762"/>
      <c r="C207" s="1762"/>
      <c r="D207" s="1762"/>
      <c r="E207" s="1762"/>
      <c r="F207" s="1762"/>
      <c r="G207" s="1762"/>
    </row>
    <row r="208" spans="1:7" ht="15.75" customHeight="1">
      <c r="A208" s="1762"/>
      <c r="B208" s="1762"/>
      <c r="C208" s="1762"/>
      <c r="D208" s="1762"/>
      <c r="E208" s="1762"/>
      <c r="F208" s="1762"/>
      <c r="G208" s="1762"/>
    </row>
    <row r="209" spans="1:7" ht="15.75" customHeight="1">
      <c r="A209" s="1762"/>
      <c r="B209" s="1762"/>
      <c r="C209" s="1762"/>
      <c r="D209" s="1762"/>
      <c r="E209" s="1762"/>
      <c r="F209" s="1762"/>
      <c r="G209" s="1762"/>
    </row>
    <row r="210" spans="1:7" ht="15.75" customHeight="1">
      <c r="A210" s="1762"/>
      <c r="B210" s="1762"/>
      <c r="C210" s="1762"/>
      <c r="D210" s="1762"/>
      <c r="E210" s="1762"/>
      <c r="F210" s="1762"/>
      <c r="G210" s="1762"/>
    </row>
    <row r="211" spans="1:7" ht="15.75" customHeight="1">
      <c r="A211" s="1762"/>
      <c r="B211" s="1762"/>
      <c r="C211" s="1762"/>
      <c r="D211" s="1762"/>
      <c r="E211" s="1762"/>
      <c r="F211" s="1762"/>
      <c r="G211" s="1762"/>
    </row>
    <row r="212" spans="1:7" ht="15.75" customHeight="1">
      <c r="A212" s="1762"/>
      <c r="B212" s="1762"/>
      <c r="C212" s="1762"/>
      <c r="D212" s="1762"/>
      <c r="E212" s="1762"/>
      <c r="F212" s="1762"/>
      <c r="G212" s="1762"/>
    </row>
    <row r="213" spans="1:7" ht="15.75" customHeight="1">
      <c r="A213" s="1762"/>
      <c r="B213" s="1762"/>
      <c r="C213" s="1762"/>
      <c r="D213" s="1762"/>
      <c r="E213" s="1762"/>
      <c r="F213" s="1762"/>
      <c r="G213" s="1762"/>
    </row>
    <row r="214" spans="1:7" ht="15.75" customHeight="1">
      <c r="A214" s="1762"/>
      <c r="B214" s="1762"/>
      <c r="C214" s="1762"/>
      <c r="D214" s="1762"/>
      <c r="E214" s="1762"/>
      <c r="F214" s="1762"/>
      <c r="G214" s="1762"/>
    </row>
    <row r="215" spans="1:7" ht="15.75" customHeight="1">
      <c r="A215" s="1762"/>
      <c r="B215" s="1762"/>
      <c r="C215" s="1762"/>
      <c r="D215" s="1762"/>
      <c r="E215" s="1762"/>
      <c r="F215" s="1762"/>
      <c r="G215" s="1762"/>
    </row>
    <row r="216" spans="1:7" ht="15.75" customHeight="1">
      <c r="A216" s="1762"/>
      <c r="B216" s="1762"/>
      <c r="C216" s="1762"/>
      <c r="D216" s="1762"/>
      <c r="E216" s="1762"/>
      <c r="F216" s="1762"/>
      <c r="G216" s="1762"/>
    </row>
    <row r="217" spans="1:7" ht="15.75" customHeight="1">
      <c r="A217" s="1762"/>
      <c r="B217" s="1762"/>
      <c r="C217" s="1762"/>
      <c r="D217" s="1762"/>
      <c r="E217" s="1762"/>
      <c r="F217" s="1762"/>
      <c r="G217" s="1762"/>
    </row>
    <row r="218" spans="1:7" ht="15.75" customHeight="1">
      <c r="A218" s="1762"/>
      <c r="B218" s="1762"/>
      <c r="C218" s="1762"/>
      <c r="D218" s="1762"/>
      <c r="E218" s="1762"/>
      <c r="F218" s="1762"/>
      <c r="G218" s="1762"/>
    </row>
    <row r="219" spans="1:7" ht="15.75" customHeight="1">
      <c r="A219" s="1762"/>
      <c r="B219" s="1762"/>
      <c r="C219" s="1762"/>
      <c r="D219" s="1762"/>
      <c r="E219" s="1762"/>
      <c r="F219" s="1762"/>
      <c r="G219" s="1762"/>
    </row>
    <row r="220" spans="1:7" ht="15.75" customHeight="1">
      <c r="A220" s="1762"/>
      <c r="B220" s="1762"/>
      <c r="C220" s="1762"/>
      <c r="D220" s="1762"/>
      <c r="E220" s="1762"/>
      <c r="F220" s="1762"/>
      <c r="G220" s="1762"/>
    </row>
    <row r="221" spans="1:7" ht="15.75" customHeight="1">
      <c r="A221" s="1762"/>
      <c r="B221" s="1762"/>
      <c r="C221" s="1762"/>
      <c r="D221" s="1762"/>
      <c r="E221" s="1762"/>
      <c r="F221" s="1762"/>
      <c r="G221" s="1762"/>
    </row>
    <row r="222" spans="1:7" ht="15.75" customHeight="1">
      <c r="A222" s="1762"/>
      <c r="B222" s="1762"/>
      <c r="C222" s="1762"/>
      <c r="D222" s="1762"/>
      <c r="E222" s="1762"/>
      <c r="F222" s="1762"/>
      <c r="G222" s="1762"/>
    </row>
    <row r="223" spans="1:7" ht="15.75" customHeight="1">
      <c r="A223" s="1762"/>
      <c r="B223" s="1762"/>
      <c r="C223" s="1762"/>
      <c r="D223" s="1762"/>
      <c r="E223" s="1762"/>
      <c r="F223" s="1762"/>
      <c r="G223" s="1762"/>
    </row>
    <row r="224" spans="1:7" ht="15.75" customHeight="1">
      <c r="A224" s="1762"/>
      <c r="B224" s="1762"/>
      <c r="C224" s="1762"/>
      <c r="D224" s="1762"/>
      <c r="E224" s="1762"/>
      <c r="F224" s="1762"/>
      <c r="G224" s="1762"/>
    </row>
    <row r="225" spans="1:7" ht="15.75" customHeight="1">
      <c r="A225" s="1762"/>
      <c r="B225" s="1762"/>
      <c r="C225" s="1762"/>
      <c r="D225" s="1762"/>
      <c r="E225" s="1762"/>
      <c r="F225" s="1762"/>
      <c r="G225" s="1762"/>
    </row>
    <row r="226" spans="1:7" ht="15.75" customHeight="1">
      <c r="A226" s="1762"/>
      <c r="B226" s="1762"/>
      <c r="C226" s="1762"/>
      <c r="D226" s="1762"/>
      <c r="E226" s="1762"/>
      <c r="F226" s="1762"/>
      <c r="G226" s="1762"/>
    </row>
    <row r="227" spans="1:7" ht="15.75" customHeight="1">
      <c r="A227" s="1762"/>
      <c r="B227" s="1762"/>
      <c r="C227" s="1762"/>
      <c r="D227" s="1762"/>
      <c r="E227" s="1762"/>
      <c r="F227" s="1762"/>
      <c r="G227" s="1762"/>
    </row>
    <row r="228" spans="1:7" ht="15.75" customHeight="1">
      <c r="A228" s="1762"/>
      <c r="B228" s="1762"/>
      <c r="C228" s="1762"/>
      <c r="D228" s="1762"/>
      <c r="E228" s="1762"/>
      <c r="F228" s="1762"/>
      <c r="G228" s="1762"/>
    </row>
    <row r="229" spans="1:7" ht="15.75" customHeight="1">
      <c r="A229" s="1762"/>
      <c r="B229" s="1762"/>
      <c r="C229" s="1762"/>
      <c r="D229" s="1762"/>
      <c r="E229" s="1762"/>
      <c r="F229" s="1762"/>
      <c r="G229" s="1762"/>
    </row>
    <row r="230" spans="1:7" ht="15.75" customHeight="1">
      <c r="A230" s="1762"/>
      <c r="B230" s="1762"/>
      <c r="C230" s="1762"/>
      <c r="D230" s="1762"/>
      <c r="E230" s="1762"/>
      <c r="F230" s="1762"/>
      <c r="G230" s="1762"/>
    </row>
    <row r="231" spans="1:7" ht="15.75" customHeight="1">
      <c r="A231" s="1762"/>
      <c r="B231" s="1762"/>
      <c r="C231" s="1762"/>
      <c r="D231" s="1762"/>
      <c r="E231" s="1762"/>
      <c r="F231" s="1762"/>
      <c r="G231" s="1762"/>
    </row>
    <row r="232" spans="1:7" ht="15.75" customHeight="1">
      <c r="A232" s="1762"/>
      <c r="B232" s="1762"/>
      <c r="C232" s="1762"/>
      <c r="D232" s="1762"/>
      <c r="E232" s="1762"/>
      <c r="F232" s="1762"/>
      <c r="G232" s="1762"/>
    </row>
    <row r="233" spans="1:7" ht="15.75" customHeight="1">
      <c r="A233" s="1762"/>
      <c r="B233" s="1762"/>
      <c r="C233" s="1762"/>
      <c r="D233" s="1762"/>
      <c r="E233" s="1762"/>
      <c r="F233" s="1762"/>
      <c r="G233" s="1762"/>
    </row>
    <row r="234" spans="1:7" ht="15.75" customHeight="1">
      <c r="A234" s="1762"/>
      <c r="B234" s="1762"/>
      <c r="C234" s="1762"/>
      <c r="D234" s="1762"/>
      <c r="E234" s="1762"/>
      <c r="F234" s="1762"/>
      <c r="G234" s="1762"/>
    </row>
    <row r="235" spans="1:7" ht="15.75" customHeight="1">
      <c r="A235" s="1762"/>
      <c r="B235" s="1762"/>
      <c r="C235" s="1762"/>
      <c r="D235" s="1762"/>
      <c r="E235" s="1762"/>
      <c r="F235" s="1762"/>
      <c r="G235" s="1762"/>
    </row>
    <row r="236" spans="1:7" ht="15.75" customHeight="1">
      <c r="A236" s="1762"/>
      <c r="B236" s="1762"/>
      <c r="C236" s="1762"/>
      <c r="D236" s="1762"/>
      <c r="E236" s="1762"/>
      <c r="F236" s="1762"/>
      <c r="G236" s="1762"/>
    </row>
    <row r="237" spans="1:7" ht="15.75" customHeight="1">
      <c r="A237" s="1762"/>
      <c r="B237" s="1762"/>
      <c r="C237" s="1762"/>
      <c r="D237" s="1762"/>
      <c r="E237" s="1762"/>
      <c r="F237" s="1762"/>
      <c r="G237" s="1762"/>
    </row>
    <row r="238" spans="1:7" ht="15.75" customHeight="1">
      <c r="A238" s="1762"/>
      <c r="B238" s="1762"/>
      <c r="C238" s="1762"/>
      <c r="D238" s="1762"/>
      <c r="E238" s="1762"/>
      <c r="F238" s="1762"/>
      <c r="G238" s="1762"/>
    </row>
    <row r="239" spans="1:7" ht="15.75" customHeight="1">
      <c r="A239" s="1762"/>
      <c r="B239" s="1762"/>
      <c r="C239" s="1762"/>
      <c r="D239" s="1762"/>
      <c r="E239" s="1762"/>
      <c r="F239" s="1762"/>
      <c r="G239" s="1762"/>
    </row>
    <row r="240" spans="1:7" ht="15.75" customHeight="1">
      <c r="A240" s="1762"/>
      <c r="B240" s="1762"/>
      <c r="C240" s="1762"/>
      <c r="D240" s="1762"/>
      <c r="E240" s="1762"/>
      <c r="F240" s="1762"/>
      <c r="G240" s="1762"/>
    </row>
    <row r="241" spans="1:7" ht="15.75" customHeight="1">
      <c r="A241" s="1762"/>
      <c r="B241" s="1762"/>
      <c r="C241" s="1762"/>
      <c r="D241" s="1762"/>
      <c r="E241" s="1762"/>
      <c r="F241" s="1762"/>
      <c r="G241" s="1762"/>
    </row>
    <row r="242" spans="1:7" ht="15.75" customHeight="1">
      <c r="A242" s="1762"/>
      <c r="B242" s="1762"/>
      <c r="C242" s="1762"/>
      <c r="D242" s="1762"/>
      <c r="E242" s="1762"/>
      <c r="F242" s="1762"/>
      <c r="G242" s="1762"/>
    </row>
    <row r="243" spans="1:7" ht="15.75" customHeight="1">
      <c r="A243" s="1762"/>
      <c r="B243" s="1762"/>
      <c r="C243" s="1762"/>
      <c r="D243" s="1762"/>
      <c r="E243" s="1762"/>
      <c r="F243" s="1762"/>
      <c r="G243" s="1762"/>
    </row>
    <row r="244" spans="1:7" ht="15.75" customHeight="1">
      <c r="A244" s="1762"/>
      <c r="B244" s="1762"/>
      <c r="C244" s="1762"/>
      <c r="D244" s="1762"/>
      <c r="E244" s="1762"/>
      <c r="F244" s="1762"/>
      <c r="G244" s="1762"/>
    </row>
    <row r="245" spans="1:7" ht="15.75" customHeight="1">
      <c r="A245" s="1762"/>
      <c r="B245" s="1762"/>
      <c r="C245" s="1762"/>
      <c r="D245" s="1762"/>
      <c r="E245" s="1762"/>
      <c r="F245" s="1762"/>
      <c r="G245" s="1762"/>
    </row>
    <row r="246" spans="1:7" ht="15.75" customHeight="1">
      <c r="A246" s="1762"/>
      <c r="B246" s="1762"/>
      <c r="C246" s="1762"/>
      <c r="D246" s="1762"/>
      <c r="E246" s="1762"/>
      <c r="F246" s="1762"/>
      <c r="G246" s="1762"/>
    </row>
    <row r="247" spans="1:7" ht="15.75" customHeight="1">
      <c r="A247" s="1762"/>
      <c r="B247" s="1762"/>
      <c r="C247" s="1762"/>
      <c r="D247" s="1762"/>
      <c r="E247" s="1762"/>
      <c r="F247" s="1762"/>
      <c r="G247" s="1762"/>
    </row>
    <row r="248" spans="1:7" ht="15.75" customHeight="1">
      <c r="A248" s="1762"/>
      <c r="B248" s="1762"/>
      <c r="C248" s="1762"/>
      <c r="D248" s="1762"/>
      <c r="E248" s="1762"/>
      <c r="F248" s="1762"/>
      <c r="G248" s="1762"/>
    </row>
    <row r="249" spans="1:7" ht="15.75" customHeight="1">
      <c r="A249" s="1762"/>
      <c r="B249" s="1762"/>
      <c r="C249" s="1762"/>
      <c r="D249" s="1762"/>
      <c r="E249" s="1762"/>
      <c r="F249" s="1762"/>
      <c r="G249" s="1762"/>
    </row>
    <row r="250" spans="1:7" ht="15.75" customHeight="1">
      <c r="A250" s="1762"/>
      <c r="B250" s="1762"/>
      <c r="C250" s="1762"/>
      <c r="D250" s="1762"/>
      <c r="E250" s="1762"/>
      <c r="F250" s="1762"/>
      <c r="G250" s="1762"/>
    </row>
    <row r="251" spans="1:7" ht="15.75" customHeight="1">
      <c r="A251" s="1762"/>
      <c r="B251" s="1762"/>
      <c r="C251" s="1762"/>
      <c r="D251" s="1762"/>
      <c r="E251" s="1762"/>
      <c r="F251" s="1762"/>
      <c r="G251" s="1762"/>
    </row>
    <row r="252" spans="1:7" ht="15.75" customHeight="1">
      <c r="A252" s="1762"/>
      <c r="B252" s="1762"/>
      <c r="C252" s="1762"/>
      <c r="D252" s="1762"/>
      <c r="E252" s="1762"/>
      <c r="F252" s="1762"/>
      <c r="G252" s="1762"/>
    </row>
    <row r="253" spans="1:7" ht="15.75" customHeight="1">
      <c r="A253" s="1762"/>
      <c r="B253" s="1762"/>
      <c r="C253" s="1762"/>
      <c r="D253" s="1762"/>
      <c r="E253" s="1762"/>
      <c r="F253" s="1762"/>
      <c r="G253" s="1762"/>
    </row>
    <row r="254" spans="1:7" ht="15.75" customHeight="1">
      <c r="A254" s="1762"/>
      <c r="B254" s="1762"/>
      <c r="C254" s="1762"/>
      <c r="D254" s="1762"/>
      <c r="E254" s="1762"/>
      <c r="F254" s="1762"/>
      <c r="G254" s="1762"/>
    </row>
    <row r="255" spans="1:7" ht="15.75" customHeight="1">
      <c r="A255" s="1762"/>
      <c r="B255" s="1762"/>
      <c r="C255" s="1762"/>
      <c r="D255" s="1762"/>
      <c r="E255" s="1762"/>
      <c r="F255" s="1762"/>
      <c r="G255" s="1762"/>
    </row>
    <row r="256" spans="1:7" ht="15.75" customHeight="1">
      <c r="A256" s="1762"/>
      <c r="B256" s="1762"/>
      <c r="C256" s="1762"/>
      <c r="D256" s="1762"/>
      <c r="E256" s="1762"/>
      <c r="F256" s="1762"/>
      <c r="G256" s="1762"/>
    </row>
    <row r="257" spans="1:7" ht="15.75" customHeight="1">
      <c r="A257" s="1762"/>
      <c r="B257" s="1762"/>
      <c r="C257" s="1762"/>
      <c r="D257" s="1762"/>
      <c r="E257" s="1762"/>
      <c r="F257" s="1762"/>
      <c r="G257" s="1762"/>
    </row>
    <row r="258" spans="1:7" ht="15.75" customHeight="1">
      <c r="A258" s="1762"/>
      <c r="B258" s="1762"/>
      <c r="C258" s="1762"/>
      <c r="D258" s="1762"/>
      <c r="E258" s="1762"/>
      <c r="F258" s="1762"/>
      <c r="G258" s="1762"/>
    </row>
    <row r="259" spans="1:7" ht="15.75" customHeight="1">
      <c r="A259" s="1762"/>
      <c r="B259" s="1762"/>
      <c r="C259" s="1762"/>
      <c r="D259" s="1762"/>
      <c r="E259" s="1762"/>
      <c r="F259" s="1762"/>
      <c r="G259" s="1762"/>
    </row>
    <row r="260" spans="1:7" ht="15.75" customHeight="1">
      <c r="A260" s="1762"/>
      <c r="B260" s="1762"/>
      <c r="C260" s="1762"/>
      <c r="D260" s="1762"/>
      <c r="E260" s="1762"/>
      <c r="F260" s="1762"/>
      <c r="G260" s="1762"/>
    </row>
    <row r="261" spans="1:7" ht="15.75" customHeight="1">
      <c r="A261" s="1762"/>
      <c r="B261" s="1762"/>
      <c r="C261" s="1762"/>
      <c r="D261" s="1762"/>
      <c r="E261" s="1762"/>
      <c r="F261" s="1762"/>
      <c r="G261" s="1762"/>
    </row>
    <row r="262" spans="1:7" ht="15.75" customHeight="1">
      <c r="A262" s="1762"/>
      <c r="B262" s="1762"/>
      <c r="C262" s="1762"/>
      <c r="D262" s="1762"/>
      <c r="E262" s="1762"/>
      <c r="F262" s="1762"/>
      <c r="G262" s="1762"/>
    </row>
    <row r="263" spans="1:7" ht="15.75" customHeight="1">
      <c r="A263" s="1762"/>
      <c r="B263" s="1762"/>
      <c r="C263" s="1762"/>
      <c r="D263" s="1762"/>
      <c r="E263" s="1762"/>
      <c r="F263" s="1762"/>
      <c r="G263" s="1762"/>
    </row>
    <row r="264" spans="1:7" ht="15.75" customHeight="1">
      <c r="A264" s="1762"/>
      <c r="B264" s="1762"/>
      <c r="C264" s="1762"/>
      <c r="D264" s="1762"/>
      <c r="E264" s="1762"/>
      <c r="F264" s="1762"/>
      <c r="G264" s="1762"/>
    </row>
    <row r="265" spans="1:7" ht="15.75" customHeight="1">
      <c r="A265" s="1762"/>
      <c r="B265" s="1762"/>
      <c r="C265" s="1762"/>
      <c r="D265" s="1762"/>
      <c r="E265" s="1762"/>
      <c r="F265" s="1762"/>
      <c r="G265" s="1762"/>
    </row>
    <row r="266" spans="1:7" ht="15.75" customHeight="1">
      <c r="A266" s="1762"/>
      <c r="B266" s="1762"/>
      <c r="C266" s="1762"/>
      <c r="D266" s="1762"/>
      <c r="E266" s="1762"/>
      <c r="F266" s="1762"/>
      <c r="G266" s="1762"/>
    </row>
    <row r="267" spans="1:7" ht="15.75" customHeight="1">
      <c r="A267" s="1762"/>
      <c r="B267" s="1762"/>
      <c r="C267" s="1762"/>
      <c r="D267" s="1762"/>
      <c r="E267" s="1762"/>
      <c r="F267" s="1762"/>
      <c r="G267" s="1762"/>
    </row>
    <row r="268" spans="1:7" ht="15.75" customHeight="1">
      <c r="A268" s="1762"/>
      <c r="B268" s="1762"/>
      <c r="C268" s="1762"/>
      <c r="D268" s="1762"/>
      <c r="E268" s="1762"/>
      <c r="F268" s="1762"/>
      <c r="G268" s="1762"/>
    </row>
    <row r="269" spans="1:7" ht="15.75" customHeight="1">
      <c r="A269" s="1762"/>
      <c r="B269" s="1762"/>
      <c r="C269" s="1762"/>
      <c r="D269" s="1762"/>
      <c r="E269" s="1762"/>
      <c r="F269" s="1762"/>
      <c r="G269" s="1762"/>
    </row>
    <row r="270" spans="1:7" ht="15.75" customHeight="1">
      <c r="A270" s="1762"/>
      <c r="B270" s="1762"/>
      <c r="C270" s="1762"/>
      <c r="D270" s="1762"/>
      <c r="E270" s="1762"/>
      <c r="F270" s="1762"/>
      <c r="G270" s="1762"/>
    </row>
    <row r="271" spans="1:7" ht="15.75" customHeight="1">
      <c r="A271" s="1762"/>
      <c r="B271" s="1762"/>
      <c r="C271" s="1762"/>
      <c r="D271" s="1762"/>
      <c r="E271" s="1762"/>
      <c r="F271" s="1762"/>
      <c r="G271" s="1762"/>
    </row>
    <row r="272" spans="1:7" ht="15.75" customHeight="1">
      <c r="A272" s="1762"/>
      <c r="B272" s="1762"/>
      <c r="C272" s="1762"/>
      <c r="D272" s="1762"/>
      <c r="E272" s="1762"/>
      <c r="F272" s="1762"/>
      <c r="G272" s="1762"/>
    </row>
    <row r="273" spans="1:7" ht="15.75" customHeight="1">
      <c r="A273" s="1762"/>
      <c r="B273" s="1762"/>
      <c r="C273" s="1762"/>
      <c r="D273" s="1762"/>
      <c r="E273" s="1762"/>
      <c r="F273" s="1762"/>
      <c r="G273" s="1762"/>
    </row>
    <row r="274" spans="1:7" ht="15.75" customHeight="1">
      <c r="A274" s="1762"/>
      <c r="B274" s="1762"/>
      <c r="C274" s="1762"/>
      <c r="D274" s="1762"/>
      <c r="E274" s="1762"/>
      <c r="F274" s="1762"/>
      <c r="G274" s="1762"/>
    </row>
    <row r="275" spans="1:7" ht="15.75" customHeight="1">
      <c r="A275" s="1762"/>
      <c r="B275" s="1762"/>
      <c r="C275" s="1762"/>
      <c r="D275" s="1762"/>
      <c r="E275" s="1762"/>
      <c r="F275" s="1762"/>
      <c r="G275" s="1762"/>
    </row>
    <row r="276" spans="1:7" ht="15.75" customHeight="1">
      <c r="A276" s="1762"/>
      <c r="B276" s="1762"/>
      <c r="C276" s="1762"/>
      <c r="D276" s="1762"/>
      <c r="E276" s="1762"/>
      <c r="F276" s="1762"/>
      <c r="G276" s="1762"/>
    </row>
    <row r="277" spans="1:7" ht="15.75" customHeight="1">
      <c r="A277" s="1762"/>
      <c r="B277" s="1762"/>
      <c r="C277" s="1762"/>
      <c r="D277" s="1762"/>
      <c r="E277" s="1762"/>
      <c r="F277" s="1762"/>
      <c r="G277" s="1762"/>
    </row>
    <row r="278" spans="1:7" ht="15.75" customHeight="1">
      <c r="A278" s="1762"/>
      <c r="B278" s="1762"/>
      <c r="C278" s="1762"/>
      <c r="D278" s="1762"/>
      <c r="E278" s="1762"/>
      <c r="F278" s="1762"/>
      <c r="G278" s="1762"/>
    </row>
    <row r="279" spans="1:7" ht="15.75" customHeight="1">
      <c r="A279" s="1762"/>
      <c r="B279" s="1762"/>
      <c r="C279" s="1762"/>
      <c r="D279" s="1762"/>
      <c r="E279" s="1762"/>
      <c r="F279" s="1762"/>
      <c r="G279" s="1762"/>
    </row>
    <row r="280" spans="1:7" ht="15.75" customHeight="1">
      <c r="A280" s="1762"/>
      <c r="B280" s="1762"/>
      <c r="C280" s="1762"/>
      <c r="D280" s="1762"/>
      <c r="E280" s="1762"/>
      <c r="F280" s="1762"/>
      <c r="G280" s="1762"/>
    </row>
    <row r="281" spans="1:7" ht="15.75" customHeight="1">
      <c r="A281" s="1762"/>
      <c r="B281" s="1762"/>
      <c r="C281" s="1762"/>
      <c r="D281" s="1762"/>
      <c r="E281" s="1762"/>
      <c r="F281" s="1762"/>
      <c r="G281" s="1762"/>
    </row>
    <row r="282" spans="1:7" ht="15.75" customHeight="1">
      <c r="A282" s="1762"/>
      <c r="B282" s="1762"/>
      <c r="C282" s="1762"/>
      <c r="D282" s="1762"/>
      <c r="E282" s="1762"/>
      <c r="F282" s="1762"/>
      <c r="G282" s="1762"/>
    </row>
    <row r="283" spans="1:7" ht="15.75" customHeight="1">
      <c r="A283" s="1762"/>
      <c r="B283" s="1762"/>
      <c r="C283" s="1762"/>
      <c r="D283" s="1762"/>
      <c r="E283" s="1762"/>
      <c r="F283" s="1762"/>
      <c r="G283" s="1762"/>
    </row>
    <row r="284" spans="1:7" ht="15.75" customHeight="1">
      <c r="A284" s="1762"/>
      <c r="B284" s="1762"/>
      <c r="C284" s="1762"/>
      <c r="D284" s="1762"/>
      <c r="E284" s="1762"/>
      <c r="F284" s="1762"/>
      <c r="G284" s="1762"/>
    </row>
    <row r="285" spans="1:7" ht="15.75" customHeight="1">
      <c r="A285" s="1762"/>
      <c r="B285" s="1762"/>
      <c r="C285" s="1762"/>
      <c r="D285" s="1762"/>
      <c r="E285" s="1762"/>
      <c r="F285" s="1762"/>
      <c r="G285" s="1762"/>
    </row>
    <row r="286" spans="1:7" ht="15.75" customHeight="1">
      <c r="A286" s="1762"/>
      <c r="B286" s="1762"/>
      <c r="C286" s="1762"/>
      <c r="D286" s="1762"/>
      <c r="E286" s="1762"/>
      <c r="F286" s="1762"/>
      <c r="G286" s="1762"/>
    </row>
    <row r="287" spans="1:7" ht="15.75" customHeight="1">
      <c r="A287" s="1762"/>
      <c r="B287" s="1762"/>
      <c r="C287" s="1762"/>
      <c r="D287" s="1762"/>
      <c r="E287" s="1762"/>
      <c r="F287" s="1762"/>
      <c r="G287" s="1762"/>
    </row>
    <row r="288" spans="1:7" ht="15.75" customHeight="1">
      <c r="A288" s="1762"/>
      <c r="B288" s="1762"/>
      <c r="C288" s="1762"/>
      <c r="D288" s="1762"/>
      <c r="E288" s="1762"/>
      <c r="F288" s="1762"/>
      <c r="G288" s="1762"/>
    </row>
    <row r="289" spans="1:7" ht="15.75" customHeight="1">
      <c r="A289" s="1762"/>
      <c r="B289" s="1762"/>
      <c r="C289" s="1762"/>
      <c r="D289" s="1762"/>
      <c r="E289" s="1762"/>
      <c r="F289" s="1762"/>
      <c r="G289" s="1762"/>
    </row>
    <row r="290" spans="1:7" ht="15.75" customHeight="1">
      <c r="A290" s="1762"/>
      <c r="B290" s="1762"/>
      <c r="C290" s="1762"/>
      <c r="D290" s="1762"/>
      <c r="E290" s="1762"/>
      <c r="F290" s="1762"/>
      <c r="G290" s="1762"/>
    </row>
    <row r="291" spans="1:7" ht="15.75" customHeight="1">
      <c r="A291" s="1762"/>
      <c r="B291" s="1762"/>
      <c r="C291" s="1762"/>
      <c r="D291" s="1762"/>
      <c r="E291" s="1762"/>
      <c r="F291" s="1762"/>
      <c r="G291" s="1762"/>
    </row>
    <row r="292" spans="1:7" ht="15.75" customHeight="1">
      <c r="A292" s="1762"/>
      <c r="B292" s="1762"/>
      <c r="C292" s="1762"/>
      <c r="D292" s="1762"/>
      <c r="E292" s="1762"/>
      <c r="F292" s="1762"/>
      <c r="G292" s="1762"/>
    </row>
    <row r="293" spans="1:7" ht="15.75" customHeight="1">
      <c r="A293" s="1762"/>
      <c r="B293" s="1762"/>
      <c r="C293" s="1762"/>
      <c r="D293" s="1762"/>
      <c r="E293" s="1762"/>
      <c r="F293" s="1762"/>
      <c r="G293" s="1762"/>
    </row>
    <row r="294" spans="1:7" ht="15.75" customHeight="1">
      <c r="A294" s="1762"/>
      <c r="B294" s="1762"/>
      <c r="C294" s="1762"/>
      <c r="D294" s="1762"/>
      <c r="E294" s="1762"/>
      <c r="F294" s="1762"/>
      <c r="G294" s="1762"/>
    </row>
    <row r="295" spans="1:7" ht="15.75" customHeight="1">
      <c r="A295" s="1762"/>
      <c r="B295" s="1762"/>
      <c r="C295" s="1762"/>
      <c r="D295" s="1762"/>
      <c r="E295" s="1762"/>
      <c r="F295" s="1762"/>
      <c r="G295" s="1762"/>
    </row>
    <row r="296" spans="1:7" ht="15.75" customHeight="1">
      <c r="A296" s="1762"/>
      <c r="B296" s="1762"/>
      <c r="C296" s="1762"/>
      <c r="D296" s="1762"/>
      <c r="E296" s="1762"/>
      <c r="F296" s="1762"/>
      <c r="G296" s="1762"/>
    </row>
    <row r="297" spans="1:7" ht="15.75" customHeight="1">
      <c r="A297" s="1762"/>
      <c r="B297" s="1762"/>
      <c r="C297" s="1762"/>
      <c r="D297" s="1762"/>
      <c r="E297" s="1762"/>
      <c r="F297" s="1762"/>
      <c r="G297" s="1762"/>
    </row>
    <row r="298" spans="1:7" ht="15.75" customHeight="1">
      <c r="A298" s="1762"/>
      <c r="B298" s="1762"/>
      <c r="C298" s="1762"/>
      <c r="D298" s="1762"/>
      <c r="E298" s="1762"/>
      <c r="F298" s="1762"/>
      <c r="G298" s="1762"/>
    </row>
    <row r="299" spans="1:7" ht="15.75" customHeight="1">
      <c r="A299" s="1762"/>
      <c r="B299" s="1762"/>
      <c r="C299" s="1762"/>
      <c r="D299" s="1762"/>
      <c r="E299" s="1762"/>
      <c r="F299" s="1762"/>
      <c r="G299" s="1762"/>
    </row>
    <row r="300" spans="1:7" ht="15.75" customHeight="1">
      <c r="A300" s="1762"/>
      <c r="B300" s="1762"/>
      <c r="C300" s="1762"/>
      <c r="D300" s="1762"/>
      <c r="E300" s="1762"/>
      <c r="F300" s="1762"/>
      <c r="G300" s="1762"/>
    </row>
    <row r="301" spans="1:7" ht="15.75" customHeight="1">
      <c r="A301" s="1762"/>
      <c r="B301" s="1762"/>
      <c r="C301" s="1762"/>
      <c r="D301" s="1762"/>
      <c r="E301" s="1762"/>
      <c r="F301" s="1762"/>
      <c r="G301" s="1762"/>
    </row>
    <row r="302" spans="1:7" ht="15.75" customHeight="1">
      <c r="A302" s="1762"/>
      <c r="B302" s="1762"/>
      <c r="C302" s="1762"/>
      <c r="D302" s="1762"/>
      <c r="E302" s="1762"/>
      <c r="F302" s="1762"/>
      <c r="G302" s="1762"/>
    </row>
    <row r="303" spans="1:7" ht="15.75" customHeight="1">
      <c r="A303" s="1762"/>
      <c r="B303" s="1762"/>
      <c r="C303" s="1762"/>
      <c r="D303" s="1762"/>
      <c r="E303" s="1762"/>
      <c r="F303" s="1762"/>
      <c r="G303" s="1762"/>
    </row>
    <row r="304" spans="1:7" ht="15.75" customHeight="1">
      <c r="A304" s="1762"/>
      <c r="B304" s="1762"/>
      <c r="C304" s="1762"/>
      <c r="D304" s="1762"/>
      <c r="E304" s="1762"/>
      <c r="F304" s="1762"/>
      <c r="G304" s="1762"/>
    </row>
    <row r="305" spans="1:7" ht="15.75" customHeight="1">
      <c r="A305" s="1762"/>
      <c r="B305" s="1762"/>
      <c r="C305" s="1762"/>
      <c r="D305" s="1762"/>
      <c r="E305" s="1762"/>
      <c r="F305" s="1762"/>
      <c r="G305" s="1762"/>
    </row>
    <row r="306" spans="1:7" ht="15.75" customHeight="1">
      <c r="A306" s="1762"/>
      <c r="B306" s="1762"/>
      <c r="C306" s="1762"/>
      <c r="D306" s="1762"/>
      <c r="E306" s="1762"/>
      <c r="F306" s="1762"/>
      <c r="G306" s="1762"/>
    </row>
    <row r="307" spans="1:7" ht="15.75" customHeight="1">
      <c r="A307" s="1762"/>
      <c r="B307" s="1762"/>
      <c r="C307" s="1762"/>
      <c r="D307" s="1762"/>
      <c r="E307" s="1762"/>
      <c r="F307" s="1762"/>
      <c r="G307" s="1762"/>
    </row>
    <row r="308" spans="1:7" ht="15.75" customHeight="1">
      <c r="A308" s="1762"/>
      <c r="B308" s="1762"/>
      <c r="C308" s="1762"/>
      <c r="D308" s="1762"/>
      <c r="E308" s="1762"/>
      <c r="F308" s="1762"/>
      <c r="G308" s="1762"/>
    </row>
    <row r="309" spans="1:7" ht="15.75" customHeight="1">
      <c r="A309" s="1762"/>
      <c r="B309" s="1762"/>
      <c r="C309" s="1762"/>
      <c r="D309" s="1762"/>
      <c r="E309" s="1762"/>
      <c r="F309" s="1762"/>
      <c r="G309" s="1762"/>
    </row>
    <row r="310" spans="1:7" ht="15.75" customHeight="1">
      <c r="A310" s="1762"/>
      <c r="B310" s="1762"/>
      <c r="C310" s="1762"/>
      <c r="D310" s="1762"/>
      <c r="E310" s="1762"/>
      <c r="F310" s="1762"/>
      <c r="G310" s="1762"/>
    </row>
    <row r="311" spans="1:7" ht="15.75" customHeight="1">
      <c r="A311" s="1762"/>
      <c r="B311" s="1762"/>
      <c r="C311" s="1762"/>
      <c r="D311" s="1762"/>
      <c r="E311" s="1762"/>
      <c r="F311" s="1762"/>
      <c r="G311" s="1762"/>
    </row>
    <row r="312" spans="1:7" ht="15.75" customHeight="1">
      <c r="A312" s="1762"/>
      <c r="B312" s="1762"/>
      <c r="C312" s="1762"/>
      <c r="D312" s="1762"/>
      <c r="E312" s="1762"/>
      <c r="F312" s="1762"/>
      <c r="G312" s="1762"/>
    </row>
    <row r="313" spans="1:7" ht="15.75" customHeight="1">
      <c r="A313" s="1762"/>
      <c r="B313" s="1762"/>
      <c r="C313" s="1762"/>
      <c r="D313" s="1762"/>
      <c r="E313" s="1762"/>
      <c r="F313" s="1762"/>
      <c r="G313" s="1762"/>
    </row>
    <row r="314" spans="1:7" ht="15.75" customHeight="1">
      <c r="A314" s="1762"/>
      <c r="B314" s="1762"/>
      <c r="C314" s="1762"/>
      <c r="D314" s="1762"/>
      <c r="E314" s="1762"/>
      <c r="F314" s="1762"/>
      <c r="G314" s="1762"/>
    </row>
    <row r="315" spans="1:7" ht="15.75" customHeight="1">
      <c r="A315" s="1762"/>
      <c r="B315" s="1762"/>
      <c r="C315" s="1762"/>
      <c r="D315" s="1762"/>
      <c r="E315" s="1762"/>
      <c r="F315" s="1762"/>
      <c r="G315" s="1762"/>
    </row>
    <row r="316" spans="1:7" ht="15.75" customHeight="1">
      <c r="A316" s="1762"/>
      <c r="B316" s="1762"/>
      <c r="C316" s="1762"/>
      <c r="D316" s="1762"/>
      <c r="E316" s="1762"/>
      <c r="F316" s="1762"/>
      <c r="G316" s="1762"/>
    </row>
    <row r="317" spans="1:7" ht="15.75" customHeight="1">
      <c r="A317" s="1762"/>
      <c r="B317" s="1762"/>
      <c r="C317" s="1762"/>
      <c r="D317" s="1762"/>
      <c r="E317" s="1762"/>
      <c r="F317" s="1762"/>
      <c r="G317" s="1762"/>
    </row>
    <row r="318" spans="1:7" ht="15.75" customHeight="1">
      <c r="A318" s="1762"/>
      <c r="B318" s="1762"/>
      <c r="C318" s="1762"/>
      <c r="D318" s="1762"/>
      <c r="E318" s="1762"/>
      <c r="F318" s="1762"/>
      <c r="G318" s="1762"/>
    </row>
    <row r="319" spans="1:7" ht="15.75" customHeight="1">
      <c r="A319" s="1762"/>
      <c r="B319" s="1762"/>
      <c r="C319" s="1762"/>
      <c r="D319" s="1762"/>
      <c r="E319" s="1762"/>
      <c r="F319" s="1762"/>
      <c r="G319" s="1762"/>
    </row>
    <row r="320" spans="1:7" ht="15.75" customHeight="1">
      <c r="A320" s="1762"/>
      <c r="B320" s="1762"/>
      <c r="C320" s="1762"/>
      <c r="D320" s="1762"/>
      <c r="E320" s="1762"/>
      <c r="F320" s="1762"/>
      <c r="G320" s="1762"/>
    </row>
    <row r="321" spans="1:7" ht="15.75" customHeight="1">
      <c r="A321" s="1762"/>
      <c r="B321" s="1762"/>
      <c r="C321" s="1762"/>
      <c r="D321" s="1762"/>
      <c r="E321" s="1762"/>
      <c r="F321" s="1762"/>
      <c r="G321" s="1762"/>
    </row>
    <row r="322" spans="1:7" ht="15.75" customHeight="1">
      <c r="A322" s="1762"/>
      <c r="B322" s="1762"/>
      <c r="C322" s="1762"/>
      <c r="D322" s="1762"/>
      <c r="E322" s="1762"/>
      <c r="F322" s="1762"/>
      <c r="G322" s="1762"/>
    </row>
    <row r="323" spans="1:7" ht="15.75" customHeight="1">
      <c r="A323" s="1762"/>
      <c r="B323" s="1762"/>
      <c r="C323" s="1762"/>
      <c r="D323" s="1762"/>
      <c r="E323" s="1762"/>
      <c r="F323" s="1762"/>
      <c r="G323" s="1762"/>
    </row>
    <row r="324" spans="1:7" ht="15.75" customHeight="1">
      <c r="A324" s="1762"/>
      <c r="B324" s="1762"/>
      <c r="C324" s="1762"/>
      <c r="D324" s="1762"/>
      <c r="E324" s="1762"/>
      <c r="F324" s="1762"/>
      <c r="G324" s="1762"/>
    </row>
    <row r="325" spans="1:7" ht="15.75" customHeight="1">
      <c r="A325" s="1762"/>
      <c r="B325" s="1762"/>
      <c r="C325" s="1762"/>
      <c r="D325" s="1762"/>
      <c r="E325" s="1762"/>
      <c r="F325" s="1762"/>
      <c r="G325" s="1762"/>
    </row>
    <row r="326" spans="1:7" ht="15.75" customHeight="1">
      <c r="A326" s="1762"/>
      <c r="B326" s="1762"/>
      <c r="C326" s="1762"/>
      <c r="D326" s="1762"/>
      <c r="E326" s="1762"/>
      <c r="F326" s="1762"/>
      <c r="G326" s="1762"/>
    </row>
    <row r="327" spans="1:7" ht="15.75" customHeight="1">
      <c r="A327" s="1762"/>
      <c r="B327" s="1762"/>
      <c r="C327" s="1762"/>
      <c r="D327" s="1762"/>
      <c r="E327" s="1762"/>
      <c r="F327" s="1762"/>
      <c r="G327" s="1762"/>
    </row>
    <row r="328" spans="1:7" ht="15.75" customHeight="1">
      <c r="A328" s="1762"/>
      <c r="B328" s="1762"/>
      <c r="C328" s="1762"/>
      <c r="D328" s="1762"/>
      <c r="E328" s="1762"/>
      <c r="F328" s="1762"/>
      <c r="G328" s="1762"/>
    </row>
    <row r="329" spans="1:7" ht="15.75" customHeight="1">
      <c r="A329" s="1762"/>
      <c r="B329" s="1762"/>
      <c r="C329" s="1762"/>
      <c r="D329" s="1762"/>
      <c r="E329" s="1762"/>
      <c r="F329" s="1762"/>
      <c r="G329" s="1762"/>
    </row>
    <row r="330" spans="1:7" ht="15.75" customHeight="1">
      <c r="A330" s="1762"/>
      <c r="B330" s="1762"/>
      <c r="C330" s="1762"/>
      <c r="D330" s="1762"/>
      <c r="E330" s="1762"/>
      <c r="F330" s="1762"/>
      <c r="G330" s="1762"/>
    </row>
    <row r="331" spans="1:7" ht="15.75" customHeight="1">
      <c r="A331" s="1762"/>
      <c r="B331" s="1762"/>
      <c r="C331" s="1762"/>
      <c r="D331" s="1762"/>
      <c r="E331" s="1762"/>
      <c r="F331" s="1762"/>
      <c r="G331" s="1762"/>
    </row>
    <row r="332" spans="1:7" ht="15.75" customHeight="1">
      <c r="A332" s="1762"/>
      <c r="B332" s="1762"/>
      <c r="C332" s="1762"/>
      <c r="D332" s="1762"/>
      <c r="E332" s="1762"/>
      <c r="F332" s="1762"/>
      <c r="G332" s="1762"/>
    </row>
    <row r="333" spans="1:7" ht="15.75" customHeight="1">
      <c r="A333" s="1762"/>
      <c r="B333" s="1762"/>
      <c r="C333" s="1762"/>
      <c r="D333" s="1762"/>
      <c r="E333" s="1762"/>
      <c r="F333" s="1762"/>
      <c r="G333" s="1762"/>
    </row>
    <row r="334" spans="1:7" ht="15.75" customHeight="1">
      <c r="A334" s="1762"/>
      <c r="B334" s="1762"/>
      <c r="C334" s="1762"/>
      <c r="D334" s="1762"/>
      <c r="E334" s="1762"/>
      <c r="F334" s="1762"/>
      <c r="G334" s="1762"/>
    </row>
    <row r="335" spans="1:7" ht="15.75" customHeight="1">
      <c r="A335" s="1762"/>
      <c r="B335" s="1762"/>
      <c r="C335" s="1762"/>
      <c r="D335" s="1762"/>
      <c r="E335" s="1762"/>
      <c r="F335" s="1762"/>
      <c r="G335" s="1762"/>
    </row>
    <row r="336" spans="1:7" ht="15.75" customHeight="1">
      <c r="A336" s="1762"/>
      <c r="B336" s="1762"/>
      <c r="C336" s="1762"/>
      <c r="D336" s="1762"/>
      <c r="E336" s="1762"/>
      <c r="F336" s="1762"/>
      <c r="G336" s="1762"/>
    </row>
    <row r="337" spans="1:7" ht="15.75" customHeight="1">
      <c r="A337" s="1762"/>
      <c r="B337" s="1762"/>
      <c r="C337" s="1762"/>
      <c r="D337" s="1762"/>
      <c r="E337" s="1762"/>
      <c r="F337" s="1762"/>
      <c r="G337" s="1762"/>
    </row>
    <row r="338" spans="1:7" ht="15.75" customHeight="1">
      <c r="A338" s="1762"/>
      <c r="B338" s="1762"/>
      <c r="C338" s="1762"/>
      <c r="D338" s="1762"/>
      <c r="E338" s="1762"/>
      <c r="F338" s="1762"/>
      <c r="G338" s="1762"/>
    </row>
    <row r="339" spans="1:7" ht="15.75" customHeight="1">
      <c r="A339" s="1762"/>
      <c r="B339" s="1762"/>
      <c r="C339" s="1762"/>
      <c r="D339" s="1762"/>
      <c r="E339" s="1762"/>
      <c r="F339" s="1762"/>
      <c r="G339" s="1762"/>
    </row>
    <row r="340" spans="1:7" ht="15.75" customHeight="1">
      <c r="A340" s="1762"/>
      <c r="B340" s="1762"/>
      <c r="C340" s="1762"/>
      <c r="D340" s="1762"/>
      <c r="E340" s="1762"/>
      <c r="F340" s="1762"/>
      <c r="G340" s="1762"/>
    </row>
    <row r="341" spans="1:7" ht="15.75" customHeight="1">
      <c r="A341" s="1762"/>
      <c r="B341" s="1762"/>
      <c r="C341" s="1762"/>
      <c r="D341" s="1762"/>
      <c r="E341" s="1762"/>
      <c r="F341" s="1762"/>
      <c r="G341" s="1762"/>
    </row>
    <row r="342" spans="1:7" ht="15.75" customHeight="1">
      <c r="A342" s="1762"/>
      <c r="B342" s="1762"/>
      <c r="C342" s="1762"/>
      <c r="D342" s="1762"/>
      <c r="E342" s="1762"/>
      <c r="F342" s="1762"/>
      <c r="G342" s="1762"/>
    </row>
    <row r="343" spans="1:7" ht="15.75" customHeight="1">
      <c r="A343" s="1762"/>
      <c r="B343" s="1762"/>
      <c r="C343" s="1762"/>
      <c r="D343" s="1762"/>
      <c r="E343" s="1762"/>
      <c r="F343" s="1762"/>
      <c r="G343" s="1762"/>
    </row>
    <row r="344" spans="1:7" ht="15.75" customHeight="1">
      <c r="A344" s="1762"/>
      <c r="B344" s="1762"/>
      <c r="C344" s="1762"/>
      <c r="D344" s="1762"/>
      <c r="E344" s="1762"/>
      <c r="F344" s="1762"/>
      <c r="G344" s="1762"/>
    </row>
    <row r="345" spans="1:7" ht="15.75" customHeight="1">
      <c r="A345" s="1762"/>
      <c r="B345" s="1762"/>
      <c r="C345" s="1762"/>
      <c r="D345" s="1762"/>
      <c r="E345" s="1762"/>
      <c r="F345" s="1762"/>
      <c r="G345" s="1762"/>
    </row>
    <row r="346" spans="1:7" ht="15.75" customHeight="1">
      <c r="A346" s="1762"/>
      <c r="B346" s="1762"/>
      <c r="C346" s="1762"/>
      <c r="D346" s="1762"/>
      <c r="E346" s="1762"/>
      <c r="F346" s="1762"/>
      <c r="G346" s="1762"/>
    </row>
    <row r="347" spans="1:7" ht="15.75" customHeight="1">
      <c r="A347" s="1762"/>
      <c r="B347" s="1762"/>
      <c r="C347" s="1762"/>
      <c r="D347" s="1762"/>
      <c r="E347" s="1762"/>
      <c r="F347" s="1762"/>
      <c r="G347" s="1762"/>
    </row>
    <row r="348" spans="1:7" ht="15.75" customHeight="1">
      <c r="A348" s="1762"/>
      <c r="B348" s="1762"/>
      <c r="C348" s="1762"/>
      <c r="D348" s="1762"/>
      <c r="E348" s="1762"/>
      <c r="F348" s="1762"/>
      <c r="G348" s="1762"/>
    </row>
    <row r="349" spans="1:7" ht="15.75" customHeight="1">
      <c r="A349" s="1762"/>
      <c r="B349" s="1762"/>
      <c r="C349" s="1762"/>
      <c r="D349" s="1762"/>
      <c r="E349" s="1762"/>
      <c r="F349" s="1762"/>
      <c r="G349" s="1762"/>
    </row>
    <row r="350" spans="1:7" ht="15.75" customHeight="1">
      <c r="A350" s="1762"/>
      <c r="B350" s="1762"/>
      <c r="C350" s="1762"/>
      <c r="D350" s="1762"/>
      <c r="E350" s="1762"/>
      <c r="F350" s="1762"/>
      <c r="G350" s="1762"/>
    </row>
    <row r="351" spans="1:7" ht="15.75" customHeight="1">
      <c r="A351" s="1762"/>
      <c r="B351" s="1762"/>
      <c r="C351" s="1762"/>
      <c r="D351" s="1762"/>
      <c r="E351" s="1762"/>
      <c r="F351" s="1762"/>
      <c r="G351" s="1762"/>
    </row>
    <row r="352" spans="1:7" ht="15.75" customHeight="1">
      <c r="A352" s="1762"/>
      <c r="B352" s="1762"/>
      <c r="C352" s="1762"/>
      <c r="D352" s="1762"/>
      <c r="E352" s="1762"/>
      <c r="F352" s="1762"/>
      <c r="G352" s="1762"/>
    </row>
    <row r="353" spans="1:7" ht="15.75" customHeight="1">
      <c r="A353" s="1762"/>
      <c r="B353" s="1762"/>
      <c r="C353" s="1762"/>
      <c r="D353" s="1762"/>
      <c r="E353" s="1762"/>
      <c r="F353" s="1762"/>
      <c r="G353" s="1762"/>
    </row>
    <row r="354" spans="1:7" ht="15.75" customHeight="1">
      <c r="A354" s="1762"/>
      <c r="B354" s="1762"/>
      <c r="C354" s="1762"/>
      <c r="D354" s="1762"/>
      <c r="E354" s="1762"/>
      <c r="F354" s="1762"/>
      <c r="G354" s="1762"/>
    </row>
    <row r="355" spans="1:7" ht="15.75" customHeight="1">
      <c r="A355" s="1762"/>
      <c r="B355" s="1762"/>
      <c r="C355" s="1762"/>
      <c r="D355" s="1762"/>
      <c r="E355" s="1762"/>
      <c r="F355" s="1762"/>
      <c r="G355" s="1762"/>
    </row>
    <row r="356" spans="1:7" ht="15.75" customHeight="1">
      <c r="A356" s="1762"/>
      <c r="B356" s="1762"/>
      <c r="C356" s="1762"/>
      <c r="D356" s="1762"/>
      <c r="E356" s="1762"/>
      <c r="F356" s="1762"/>
      <c r="G356" s="1762"/>
    </row>
    <row r="357" spans="1:7" ht="15.75" customHeight="1">
      <c r="A357" s="1762"/>
      <c r="B357" s="1762"/>
      <c r="C357" s="1762"/>
      <c r="D357" s="1762"/>
      <c r="E357" s="1762"/>
      <c r="F357" s="1762"/>
      <c r="G357" s="1762"/>
    </row>
    <row r="358" spans="1:7" ht="15.75" customHeight="1">
      <c r="A358" s="1762"/>
      <c r="B358" s="1762"/>
      <c r="C358" s="1762"/>
      <c r="D358" s="1762"/>
      <c r="E358" s="1762"/>
      <c r="F358" s="1762"/>
      <c r="G358" s="1762"/>
    </row>
    <row r="359" spans="1:7" ht="15.75" customHeight="1">
      <c r="A359" s="1762"/>
      <c r="B359" s="1762"/>
      <c r="C359" s="1762"/>
      <c r="D359" s="1762"/>
      <c r="E359" s="1762"/>
      <c r="F359" s="1762"/>
      <c r="G359" s="1762"/>
    </row>
    <row r="360" spans="1:7" ht="15.75" customHeight="1">
      <c r="A360" s="1762"/>
      <c r="B360" s="1762"/>
      <c r="C360" s="1762"/>
      <c r="D360" s="1762"/>
      <c r="E360" s="1762"/>
      <c r="F360" s="1762"/>
      <c r="G360" s="1762"/>
    </row>
    <row r="361" spans="1:7" ht="15.75" customHeight="1">
      <c r="A361" s="1762"/>
      <c r="B361" s="1762"/>
      <c r="C361" s="1762"/>
      <c r="D361" s="1762"/>
      <c r="E361" s="1762"/>
      <c r="F361" s="1762"/>
      <c r="G361" s="1762"/>
    </row>
    <row r="362" spans="1:7" ht="15.75" customHeight="1">
      <c r="A362" s="1762"/>
      <c r="B362" s="1762"/>
      <c r="C362" s="1762"/>
      <c r="D362" s="1762"/>
      <c r="E362" s="1762"/>
      <c r="F362" s="1762"/>
      <c r="G362" s="1762"/>
    </row>
    <row r="363" spans="1:7" ht="15.75" customHeight="1">
      <c r="A363" s="1762"/>
      <c r="B363" s="1762"/>
      <c r="C363" s="1762"/>
      <c r="D363" s="1762"/>
      <c r="E363" s="1762"/>
      <c r="F363" s="1762"/>
      <c r="G363" s="1762"/>
    </row>
    <row r="364" spans="1:7" ht="15.75" customHeight="1">
      <c r="A364" s="1762"/>
      <c r="B364" s="1762"/>
      <c r="C364" s="1762"/>
      <c r="D364" s="1762"/>
      <c r="E364" s="1762"/>
      <c r="F364" s="1762"/>
      <c r="G364" s="1762"/>
    </row>
    <row r="365" spans="1:7" ht="15.75" customHeight="1">
      <c r="A365" s="1762"/>
      <c r="B365" s="1762"/>
      <c r="C365" s="1762"/>
      <c r="D365" s="1762"/>
      <c r="E365" s="1762"/>
      <c r="F365" s="1762"/>
      <c r="G365" s="1762"/>
    </row>
    <row r="366" spans="1:7" ht="15.75" customHeight="1">
      <c r="A366" s="1762"/>
      <c r="B366" s="1762"/>
      <c r="C366" s="1762"/>
      <c r="D366" s="1762"/>
      <c r="E366" s="1762"/>
      <c r="F366" s="1762"/>
      <c r="G366" s="1762"/>
    </row>
    <row r="367" spans="1:7" ht="15.75" customHeight="1">
      <c r="A367" s="1762"/>
      <c r="B367" s="1762"/>
      <c r="C367" s="1762"/>
      <c r="D367" s="1762"/>
      <c r="E367" s="1762"/>
      <c r="F367" s="1762"/>
      <c r="G367" s="1762"/>
    </row>
    <row r="368" spans="1:7" ht="15.75" customHeight="1">
      <c r="A368" s="1762"/>
      <c r="B368" s="1762"/>
      <c r="C368" s="1762"/>
      <c r="D368" s="1762"/>
      <c r="E368" s="1762"/>
      <c r="F368" s="1762"/>
      <c r="G368" s="1762"/>
    </row>
    <row r="369" spans="1:7" ht="15.75" customHeight="1">
      <c r="A369" s="1762"/>
      <c r="B369" s="1762"/>
      <c r="C369" s="1762"/>
      <c r="D369" s="1762"/>
      <c r="E369" s="1762"/>
      <c r="F369" s="1762"/>
      <c r="G369" s="1762"/>
    </row>
    <row r="370" spans="1:7" ht="15.75" customHeight="1">
      <c r="A370" s="1762"/>
      <c r="B370" s="1762"/>
      <c r="C370" s="1762"/>
      <c r="D370" s="1762"/>
      <c r="E370" s="1762"/>
      <c r="F370" s="1762"/>
      <c r="G370" s="1762"/>
    </row>
    <row r="371" spans="1:7" ht="15.75" customHeight="1">
      <c r="A371" s="1762"/>
      <c r="B371" s="1762"/>
      <c r="C371" s="1762"/>
      <c r="D371" s="1762"/>
      <c r="E371" s="1762"/>
      <c r="F371" s="1762"/>
      <c r="G371" s="1762"/>
    </row>
    <row r="372" spans="1:7" ht="15.75" customHeight="1">
      <c r="A372" s="1762"/>
      <c r="B372" s="1762"/>
      <c r="C372" s="1762"/>
      <c r="D372" s="1762"/>
      <c r="E372" s="1762"/>
      <c r="F372" s="1762"/>
      <c r="G372" s="1762"/>
    </row>
    <row r="373" spans="1:7" ht="15.75" customHeight="1">
      <c r="A373" s="1762"/>
      <c r="B373" s="1762"/>
      <c r="C373" s="1762"/>
      <c r="D373" s="1762"/>
      <c r="E373" s="1762"/>
      <c r="F373" s="1762"/>
      <c r="G373" s="1762"/>
    </row>
    <row r="374" spans="1:7" ht="15.75" customHeight="1">
      <c r="A374" s="1762"/>
      <c r="B374" s="1762"/>
      <c r="C374" s="1762"/>
      <c r="D374" s="1762"/>
      <c r="E374" s="1762"/>
      <c r="F374" s="1762"/>
      <c r="G374" s="1762"/>
    </row>
    <row r="375" spans="1:7" ht="15.75" customHeight="1">
      <c r="A375" s="1762"/>
      <c r="B375" s="1762"/>
      <c r="C375" s="1762"/>
      <c r="D375" s="1762"/>
      <c r="E375" s="1762"/>
      <c r="F375" s="1762"/>
      <c r="G375" s="1762"/>
    </row>
    <row r="376" spans="1:7" ht="15.75" customHeight="1">
      <c r="A376" s="1762"/>
      <c r="B376" s="1762"/>
      <c r="C376" s="1762"/>
      <c r="D376" s="1762"/>
      <c r="E376" s="1762"/>
      <c r="F376" s="1762"/>
      <c r="G376" s="1762"/>
    </row>
    <row r="377" spans="1:7" ht="15.75" customHeight="1">
      <c r="A377" s="1762"/>
      <c r="B377" s="1762"/>
      <c r="C377" s="1762"/>
      <c r="D377" s="1762"/>
      <c r="E377" s="1762"/>
      <c r="F377" s="1762"/>
      <c r="G377" s="1762"/>
    </row>
    <row r="378" spans="1:7" ht="15.75" customHeight="1">
      <c r="A378" s="1762"/>
      <c r="B378" s="1762"/>
      <c r="C378" s="1762"/>
      <c r="D378" s="1762"/>
      <c r="E378" s="1762"/>
      <c r="F378" s="1762"/>
      <c r="G378" s="1762"/>
    </row>
    <row r="379" spans="1:7" ht="15.75" customHeight="1">
      <c r="A379" s="1762"/>
      <c r="B379" s="1762"/>
      <c r="C379" s="1762"/>
      <c r="D379" s="1762"/>
      <c r="E379" s="1762"/>
      <c r="F379" s="1762"/>
      <c r="G379" s="1762"/>
    </row>
    <row r="380" spans="1:7" ht="15.75" customHeight="1">
      <c r="A380" s="1762"/>
      <c r="B380" s="1762"/>
      <c r="C380" s="1762"/>
      <c r="D380" s="1762"/>
      <c r="E380" s="1762"/>
      <c r="F380" s="1762"/>
      <c r="G380" s="1762"/>
    </row>
    <row r="381" spans="1:7" ht="15.75" customHeight="1">
      <c r="A381" s="1762"/>
      <c r="B381" s="1762"/>
      <c r="C381" s="1762"/>
      <c r="D381" s="1762"/>
      <c r="E381" s="1762"/>
      <c r="F381" s="1762"/>
      <c r="G381" s="1762"/>
    </row>
    <row r="382" spans="1:7" ht="15.75" customHeight="1">
      <c r="A382" s="1762"/>
      <c r="B382" s="1762"/>
      <c r="C382" s="1762"/>
      <c r="D382" s="1762"/>
      <c r="E382" s="1762"/>
      <c r="F382" s="1762"/>
      <c r="G382" s="1762"/>
    </row>
    <row r="383" spans="1:7" ht="15.75" customHeight="1">
      <c r="A383" s="1762"/>
      <c r="B383" s="1762"/>
      <c r="C383" s="1762"/>
      <c r="D383" s="1762"/>
      <c r="E383" s="1762"/>
      <c r="F383" s="1762"/>
      <c r="G383" s="1762"/>
    </row>
    <row r="384" spans="1:7" ht="15.75" customHeight="1">
      <c r="A384" s="1762"/>
      <c r="B384" s="1762"/>
      <c r="C384" s="1762"/>
      <c r="D384" s="1762"/>
      <c r="E384" s="1762"/>
      <c r="F384" s="1762"/>
      <c r="G384" s="1762"/>
    </row>
    <row r="385" spans="1:7" ht="15.75" customHeight="1">
      <c r="A385" s="1762"/>
      <c r="B385" s="1762"/>
      <c r="C385" s="1762"/>
      <c r="D385" s="1762"/>
      <c r="E385" s="1762"/>
      <c r="F385" s="1762"/>
      <c r="G385" s="1762"/>
    </row>
    <row r="386" spans="1:7" ht="15.75" customHeight="1">
      <c r="A386" s="1762"/>
      <c r="B386" s="1762"/>
      <c r="C386" s="1762"/>
      <c r="D386" s="1762"/>
      <c r="E386" s="1762"/>
      <c r="F386" s="1762"/>
      <c r="G386" s="1762"/>
    </row>
    <row r="387" spans="1:7" ht="15.75" customHeight="1">
      <c r="A387" s="1762"/>
      <c r="B387" s="1762"/>
      <c r="C387" s="1762"/>
      <c r="D387" s="1762"/>
      <c r="E387" s="1762"/>
      <c r="F387" s="1762"/>
      <c r="G387" s="1762"/>
    </row>
    <row r="388" spans="1:7" ht="15.75" customHeight="1">
      <c r="A388" s="1762"/>
      <c r="B388" s="1762"/>
      <c r="C388" s="1762"/>
      <c r="D388" s="1762"/>
      <c r="E388" s="1762"/>
      <c r="F388" s="1762"/>
      <c r="G388" s="1762"/>
    </row>
    <row r="389" spans="1:7" ht="15.75" customHeight="1">
      <c r="A389" s="1762"/>
      <c r="B389" s="1762"/>
      <c r="C389" s="1762"/>
      <c r="D389" s="1762"/>
      <c r="E389" s="1762"/>
      <c r="F389" s="1762"/>
      <c r="G389" s="1762"/>
    </row>
    <row r="390" spans="1:7" ht="15.75" customHeight="1">
      <c r="A390" s="1762"/>
      <c r="B390" s="1762"/>
      <c r="C390" s="1762"/>
      <c r="D390" s="1762"/>
      <c r="E390" s="1762"/>
      <c r="F390" s="1762"/>
      <c r="G390" s="1762"/>
    </row>
    <row r="391" spans="1:7" ht="15.75" customHeight="1">
      <c r="A391" s="1762"/>
      <c r="B391" s="1762"/>
      <c r="C391" s="1762"/>
      <c r="D391" s="1762"/>
      <c r="E391" s="1762"/>
      <c r="F391" s="1762"/>
      <c r="G391" s="1762"/>
    </row>
    <row r="392" spans="1:7" ht="15.75" customHeight="1">
      <c r="A392" s="1762"/>
      <c r="B392" s="1762"/>
      <c r="C392" s="1762"/>
      <c r="D392" s="1762"/>
      <c r="E392" s="1762"/>
      <c r="F392" s="1762"/>
      <c r="G392" s="1762"/>
    </row>
    <row r="393" spans="1:7" ht="15.75" customHeight="1">
      <c r="A393" s="1762"/>
      <c r="B393" s="1762"/>
      <c r="C393" s="1762"/>
      <c r="D393" s="1762"/>
      <c r="E393" s="1762"/>
      <c r="F393" s="1762"/>
      <c r="G393" s="1762"/>
    </row>
    <row r="394" spans="1:7" ht="15.75" customHeight="1">
      <c r="A394" s="1762"/>
      <c r="B394" s="1762"/>
      <c r="C394" s="1762"/>
      <c r="D394" s="1762"/>
      <c r="E394" s="1762"/>
      <c r="F394" s="1762"/>
      <c r="G394" s="1762"/>
    </row>
    <row r="395" spans="1:7" ht="15.75" customHeight="1">
      <c r="A395" s="1762"/>
      <c r="B395" s="1762"/>
      <c r="C395" s="1762"/>
      <c r="D395" s="1762"/>
      <c r="E395" s="1762"/>
      <c r="F395" s="1762"/>
      <c r="G395" s="1762"/>
    </row>
    <row r="396" spans="1:7" ht="15.75" customHeight="1">
      <c r="A396" s="1762"/>
      <c r="B396" s="1762"/>
      <c r="C396" s="1762"/>
      <c r="D396" s="1762"/>
      <c r="E396" s="1762"/>
      <c r="F396" s="1762"/>
      <c r="G396" s="1762"/>
    </row>
    <row r="397" spans="1:7" ht="15.75" customHeight="1">
      <c r="A397" s="1762"/>
      <c r="B397" s="1762"/>
      <c r="C397" s="1762"/>
      <c r="D397" s="1762"/>
      <c r="E397" s="1762"/>
      <c r="F397" s="1762"/>
      <c r="G397" s="1762"/>
    </row>
    <row r="398" spans="1:7" ht="15.75" customHeight="1">
      <c r="A398" s="1762"/>
      <c r="B398" s="1762"/>
      <c r="C398" s="1762"/>
      <c r="D398" s="1762"/>
      <c r="E398" s="1762"/>
      <c r="F398" s="1762"/>
      <c r="G398" s="1762"/>
    </row>
    <row r="399" spans="1:7" ht="15.75" customHeight="1">
      <c r="A399" s="1762"/>
      <c r="B399" s="1762"/>
      <c r="C399" s="1762"/>
      <c r="D399" s="1762"/>
      <c r="E399" s="1762"/>
      <c r="F399" s="1762"/>
      <c r="G399" s="1762"/>
    </row>
    <row r="400" spans="1:7" ht="15.75" customHeight="1">
      <c r="A400" s="1762"/>
      <c r="B400" s="1762"/>
      <c r="C400" s="1762"/>
      <c r="D400" s="1762"/>
      <c r="E400" s="1762"/>
      <c r="F400" s="1762"/>
      <c r="G400" s="1762"/>
    </row>
    <row r="401" spans="1:7" ht="15.75" customHeight="1">
      <c r="A401" s="1762"/>
      <c r="B401" s="1762"/>
      <c r="C401" s="1762"/>
      <c r="D401" s="1762"/>
      <c r="E401" s="1762"/>
      <c r="F401" s="1762"/>
      <c r="G401" s="1762"/>
    </row>
    <row r="402" spans="1:7" ht="15.75" customHeight="1">
      <c r="A402" s="1762"/>
      <c r="B402" s="1762"/>
      <c r="C402" s="1762"/>
      <c r="D402" s="1762"/>
      <c r="E402" s="1762"/>
      <c r="F402" s="1762"/>
      <c r="G402" s="1762"/>
    </row>
    <row r="403" spans="1:7" ht="15.75" customHeight="1">
      <c r="A403" s="1762"/>
      <c r="B403" s="1762"/>
      <c r="C403" s="1762"/>
      <c r="D403" s="1762"/>
      <c r="E403" s="1762"/>
      <c r="F403" s="1762"/>
      <c r="G403" s="1762"/>
    </row>
    <row r="404" spans="1:7" ht="15.75" customHeight="1">
      <c r="A404" s="1762"/>
      <c r="B404" s="1762"/>
      <c r="C404" s="1762"/>
      <c r="D404" s="1762"/>
      <c r="E404" s="1762"/>
      <c r="F404" s="1762"/>
      <c r="G404" s="1762"/>
    </row>
    <row r="405" spans="1:7" ht="15.75" customHeight="1">
      <c r="A405" s="1762"/>
      <c r="B405" s="1762"/>
      <c r="C405" s="1762"/>
      <c r="D405" s="1762"/>
      <c r="E405" s="1762"/>
      <c r="F405" s="1762"/>
      <c r="G405" s="1762"/>
    </row>
    <row r="406" spans="1:7" ht="15.75" customHeight="1">
      <c r="A406" s="1762"/>
      <c r="B406" s="1762"/>
      <c r="C406" s="1762"/>
      <c r="D406" s="1762"/>
      <c r="E406" s="1762"/>
      <c r="F406" s="1762"/>
      <c r="G406" s="1762"/>
    </row>
    <row r="407" spans="1:7" ht="15.75" customHeight="1">
      <c r="A407" s="1762"/>
      <c r="B407" s="1762"/>
      <c r="C407" s="1762"/>
      <c r="D407" s="1762"/>
      <c r="E407" s="1762"/>
      <c r="F407" s="1762"/>
      <c r="G407" s="1762"/>
    </row>
    <row r="408" spans="1:7" ht="15.75" customHeight="1">
      <c r="A408" s="1762"/>
      <c r="B408" s="1762"/>
      <c r="C408" s="1762"/>
      <c r="D408" s="1762"/>
      <c r="E408" s="1762"/>
      <c r="F408" s="1762"/>
      <c r="G408" s="1762"/>
    </row>
    <row r="409" spans="1:7" ht="15.75" customHeight="1">
      <c r="A409" s="1762"/>
      <c r="B409" s="1762"/>
      <c r="C409" s="1762"/>
      <c r="D409" s="1762"/>
      <c r="E409" s="1762"/>
      <c r="F409" s="1762"/>
      <c r="G409" s="1762"/>
    </row>
    <row r="410" spans="1:7" ht="15.75" customHeight="1">
      <c r="A410" s="1762"/>
      <c r="B410" s="1762"/>
      <c r="C410" s="1762"/>
      <c r="D410" s="1762"/>
      <c r="E410" s="1762"/>
      <c r="F410" s="1762"/>
      <c r="G410" s="1762"/>
    </row>
    <row r="411" spans="1:7" ht="15.75" customHeight="1">
      <c r="A411" s="1762"/>
      <c r="B411" s="1762"/>
      <c r="C411" s="1762"/>
      <c r="D411" s="1762"/>
      <c r="E411" s="1762"/>
      <c r="F411" s="1762"/>
      <c r="G411" s="1762"/>
    </row>
    <row r="412" spans="1:7" ht="15.75" customHeight="1">
      <c r="A412" s="1762"/>
      <c r="B412" s="1762"/>
      <c r="C412" s="1762"/>
      <c r="D412" s="1762"/>
      <c r="E412" s="1762"/>
      <c r="F412" s="1762"/>
      <c r="G412" s="1762"/>
    </row>
    <row r="413" spans="1:7" ht="15.75" customHeight="1">
      <c r="A413" s="1762"/>
      <c r="B413" s="1762"/>
      <c r="C413" s="1762"/>
      <c r="D413" s="1762"/>
      <c r="E413" s="1762"/>
      <c r="F413" s="1762"/>
      <c r="G413" s="1762"/>
    </row>
    <row r="414" spans="1:7" ht="15.75" customHeight="1">
      <c r="A414" s="1762"/>
      <c r="B414" s="1762"/>
      <c r="C414" s="1762"/>
      <c r="D414" s="1762"/>
      <c r="E414" s="1762"/>
      <c r="F414" s="1762"/>
      <c r="G414" s="1762"/>
    </row>
    <row r="415" spans="1:7" ht="15.75" customHeight="1">
      <c r="A415" s="1762"/>
      <c r="B415" s="1762"/>
      <c r="C415" s="1762"/>
      <c r="D415" s="1762"/>
      <c r="E415" s="1762"/>
      <c r="F415" s="1762"/>
      <c r="G415" s="1762"/>
    </row>
    <row r="416" spans="1:7" ht="15.75" customHeight="1">
      <c r="A416" s="1762"/>
      <c r="B416" s="1762"/>
      <c r="C416" s="1762"/>
      <c r="D416" s="1762"/>
      <c r="E416" s="1762"/>
      <c r="F416" s="1762"/>
      <c r="G416" s="1762"/>
    </row>
    <row r="417" spans="1:7" ht="15.75" customHeight="1">
      <c r="A417" s="1762"/>
      <c r="B417" s="1762"/>
      <c r="C417" s="1762"/>
      <c r="D417" s="1762"/>
      <c r="E417" s="1762"/>
      <c r="F417" s="1762"/>
      <c r="G417" s="1762"/>
    </row>
    <row r="418" spans="1:7" ht="15.75" customHeight="1">
      <c r="A418" s="1762"/>
      <c r="B418" s="1762"/>
      <c r="C418" s="1762"/>
      <c r="D418" s="1762"/>
      <c r="E418" s="1762"/>
      <c r="F418" s="1762"/>
      <c r="G418" s="1762"/>
    </row>
    <row r="419" spans="1:7" ht="15.75" customHeight="1">
      <c r="A419" s="1762"/>
      <c r="B419" s="1762"/>
      <c r="C419" s="1762"/>
      <c r="D419" s="1762"/>
      <c r="E419" s="1762"/>
      <c r="F419" s="1762"/>
      <c r="G419" s="1762"/>
    </row>
    <row r="420" spans="1:7" ht="15.75" customHeight="1">
      <c r="A420" s="1762"/>
      <c r="B420" s="1762"/>
      <c r="C420" s="1762"/>
      <c r="D420" s="1762"/>
      <c r="E420" s="1762"/>
      <c r="F420" s="1762"/>
      <c r="G420" s="1762"/>
    </row>
    <row r="421" spans="1:7" ht="15.75" customHeight="1">
      <c r="A421" s="1762"/>
      <c r="B421" s="1762"/>
      <c r="C421" s="1762"/>
      <c r="D421" s="1762"/>
      <c r="E421" s="1762"/>
      <c r="F421" s="1762"/>
      <c r="G421" s="1762"/>
    </row>
    <row r="422" spans="1:7" ht="15.75" customHeight="1">
      <c r="A422" s="1762"/>
      <c r="B422" s="1762"/>
      <c r="C422" s="1762"/>
      <c r="D422" s="1762"/>
      <c r="E422" s="1762"/>
      <c r="F422" s="1762"/>
      <c r="G422" s="1762"/>
    </row>
    <row r="423" spans="1:7" ht="15.75" customHeight="1">
      <c r="A423" s="1762"/>
      <c r="B423" s="1762"/>
      <c r="C423" s="1762"/>
      <c r="D423" s="1762"/>
      <c r="E423" s="1762"/>
      <c r="F423" s="1762"/>
      <c r="G423" s="1762"/>
    </row>
    <row r="424" spans="1:7" ht="15.75" customHeight="1">
      <c r="A424" s="1762"/>
      <c r="B424" s="1762"/>
      <c r="C424" s="1762"/>
      <c r="D424" s="1762"/>
      <c r="E424" s="1762"/>
      <c r="F424" s="1762"/>
      <c r="G424" s="1762"/>
    </row>
    <row r="425" spans="1:7" ht="15.75" customHeight="1">
      <c r="A425" s="1762"/>
      <c r="B425" s="1762"/>
      <c r="C425" s="1762"/>
      <c r="D425" s="1762"/>
      <c r="E425" s="1762"/>
      <c r="F425" s="1762"/>
      <c r="G425" s="1762"/>
    </row>
    <row r="426" spans="1:7" ht="15.75" customHeight="1">
      <c r="A426" s="1762"/>
      <c r="B426" s="1762"/>
      <c r="C426" s="1762"/>
      <c r="D426" s="1762"/>
      <c r="E426" s="1762"/>
      <c r="F426" s="1762"/>
      <c r="G426" s="1762"/>
    </row>
    <row r="427" spans="1:7" ht="15.75" customHeight="1">
      <c r="A427" s="1762"/>
      <c r="B427" s="1762"/>
      <c r="C427" s="1762"/>
      <c r="D427" s="1762"/>
      <c r="E427" s="1762"/>
      <c r="F427" s="1762"/>
      <c r="G427" s="1762"/>
    </row>
    <row r="428" spans="1:7" ht="15.75" customHeight="1">
      <c r="A428" s="1762"/>
      <c r="B428" s="1762"/>
      <c r="C428" s="1762"/>
      <c r="D428" s="1762"/>
      <c r="E428" s="1762"/>
      <c r="F428" s="1762"/>
      <c r="G428" s="1762"/>
    </row>
    <row r="429" spans="1:7" ht="15.75" customHeight="1">
      <c r="A429" s="1762"/>
      <c r="B429" s="1762"/>
      <c r="C429" s="1762"/>
      <c r="D429" s="1762"/>
      <c r="E429" s="1762"/>
      <c r="F429" s="1762"/>
      <c r="G429" s="1762"/>
    </row>
    <row r="430" spans="1:7" ht="15.75" customHeight="1">
      <c r="A430" s="1762"/>
      <c r="B430" s="1762"/>
      <c r="C430" s="1762"/>
      <c r="D430" s="1762"/>
      <c r="E430" s="1762"/>
      <c r="F430" s="1762"/>
      <c r="G430" s="1762"/>
    </row>
    <row r="431" spans="1:7" ht="15.75" customHeight="1">
      <c r="A431" s="1762"/>
      <c r="B431" s="1762"/>
      <c r="C431" s="1762"/>
      <c r="D431" s="1762"/>
      <c r="E431" s="1762"/>
      <c r="F431" s="1762"/>
      <c r="G431" s="1762"/>
    </row>
    <row r="432" spans="1:7" ht="15.75" customHeight="1">
      <c r="A432" s="1762"/>
      <c r="B432" s="1762"/>
      <c r="C432" s="1762"/>
      <c r="D432" s="1762"/>
      <c r="E432" s="1762"/>
      <c r="F432" s="1762"/>
      <c r="G432" s="1762"/>
    </row>
    <row r="433" spans="1:7" ht="15.75" customHeight="1">
      <c r="A433" s="1762"/>
      <c r="B433" s="1762"/>
      <c r="C433" s="1762"/>
      <c r="D433" s="1762"/>
      <c r="E433" s="1762"/>
      <c r="F433" s="1762"/>
      <c r="G433" s="1762"/>
    </row>
    <row r="434" spans="1:7" ht="15.75" customHeight="1">
      <c r="A434" s="1762"/>
      <c r="B434" s="1762"/>
      <c r="C434" s="1762"/>
      <c r="D434" s="1762"/>
      <c r="E434" s="1762"/>
      <c r="F434" s="1762"/>
      <c r="G434" s="1762"/>
    </row>
    <row r="435" spans="1:7" ht="15.75" customHeight="1">
      <c r="A435" s="1762"/>
      <c r="B435" s="1762"/>
      <c r="C435" s="1762"/>
      <c r="D435" s="1762"/>
      <c r="E435" s="1762"/>
      <c r="F435" s="1762"/>
      <c r="G435" s="1762"/>
    </row>
    <row r="436" spans="1:7" ht="15.75" customHeight="1">
      <c r="A436" s="1762"/>
      <c r="B436" s="1762"/>
      <c r="C436" s="1762"/>
      <c r="D436" s="1762"/>
      <c r="E436" s="1762"/>
      <c r="F436" s="1762"/>
      <c r="G436" s="1762"/>
    </row>
    <row r="437" spans="1:7" ht="15.75" customHeight="1">
      <c r="A437" s="1762"/>
      <c r="B437" s="1762"/>
      <c r="C437" s="1762"/>
      <c r="D437" s="1762"/>
      <c r="E437" s="1762"/>
      <c r="F437" s="1762"/>
      <c r="G437" s="1762"/>
    </row>
    <row r="438" spans="1:7" ht="15.75" customHeight="1">
      <c r="A438" s="1762"/>
      <c r="B438" s="1762"/>
      <c r="C438" s="1762"/>
      <c r="D438" s="1762"/>
      <c r="E438" s="1762"/>
      <c r="F438" s="1762"/>
      <c r="G438" s="1762"/>
    </row>
    <row r="439" spans="1:7" ht="15.75" customHeight="1">
      <c r="A439" s="1762"/>
      <c r="B439" s="1762"/>
      <c r="C439" s="1762"/>
      <c r="D439" s="1762"/>
      <c r="E439" s="1762"/>
      <c r="F439" s="1762"/>
      <c r="G439" s="1762"/>
    </row>
    <row r="440" spans="1:7" ht="15.75" customHeight="1">
      <c r="A440" s="1762"/>
      <c r="B440" s="1762"/>
      <c r="C440" s="1762"/>
      <c r="D440" s="1762"/>
      <c r="E440" s="1762"/>
      <c r="F440" s="1762"/>
      <c r="G440" s="1762"/>
    </row>
    <row r="441" spans="1:7" ht="15.75" customHeight="1">
      <c r="A441" s="1762"/>
      <c r="B441" s="1762"/>
      <c r="C441" s="1762"/>
      <c r="D441" s="1762"/>
      <c r="E441" s="1762"/>
      <c r="F441" s="1762"/>
      <c r="G441" s="1762"/>
    </row>
    <row r="442" spans="1:7" ht="15.75" customHeight="1">
      <c r="A442" s="1762"/>
      <c r="B442" s="1762"/>
      <c r="C442" s="1762"/>
      <c r="D442" s="1762"/>
      <c r="E442" s="1762"/>
      <c r="F442" s="1762"/>
      <c r="G442" s="1762"/>
    </row>
    <row r="443" spans="1:7" ht="15.75" customHeight="1">
      <c r="A443" s="1762"/>
      <c r="B443" s="1762"/>
      <c r="C443" s="1762"/>
      <c r="D443" s="1762"/>
      <c r="E443" s="1762"/>
      <c r="F443" s="1762"/>
      <c r="G443" s="1762"/>
    </row>
    <row r="444" spans="1:7" ht="15.75" customHeight="1">
      <c r="A444" s="1762"/>
      <c r="B444" s="1762"/>
      <c r="C444" s="1762"/>
      <c r="D444" s="1762"/>
      <c r="E444" s="1762"/>
      <c r="F444" s="1762"/>
      <c r="G444" s="1762"/>
    </row>
    <row r="445" spans="1:7" ht="15.75" customHeight="1">
      <c r="A445" s="1762"/>
      <c r="B445" s="1762"/>
      <c r="C445" s="1762"/>
      <c r="D445" s="1762"/>
      <c r="E445" s="1762"/>
      <c r="F445" s="1762"/>
      <c r="G445" s="1762"/>
    </row>
    <row r="446" spans="1:7" ht="15.75" customHeight="1">
      <c r="A446" s="1762"/>
      <c r="B446" s="1762"/>
      <c r="C446" s="1762"/>
      <c r="D446" s="1762"/>
      <c r="E446" s="1762"/>
      <c r="F446" s="1762"/>
      <c r="G446" s="1762"/>
    </row>
    <row r="447" spans="1:7" ht="15.75" customHeight="1">
      <c r="A447" s="1762"/>
      <c r="B447" s="1762"/>
      <c r="C447" s="1762"/>
      <c r="D447" s="1762"/>
      <c r="E447" s="1762"/>
      <c r="F447" s="1762"/>
      <c r="G447" s="1762"/>
    </row>
    <row r="448" spans="1:7" ht="15.75" customHeight="1">
      <c r="A448" s="1762"/>
      <c r="B448" s="1762"/>
      <c r="C448" s="1762"/>
      <c r="D448" s="1762"/>
      <c r="E448" s="1762"/>
      <c r="F448" s="1762"/>
      <c r="G448" s="1762"/>
    </row>
    <row r="449" spans="1:7" ht="15.75" customHeight="1">
      <c r="A449" s="1762"/>
      <c r="B449" s="1762"/>
      <c r="C449" s="1762"/>
      <c r="D449" s="1762"/>
      <c r="E449" s="1762"/>
      <c r="F449" s="1762"/>
      <c r="G449" s="1762"/>
    </row>
    <row r="450" spans="1:7" ht="15.75" customHeight="1">
      <c r="A450" s="1762"/>
      <c r="B450" s="1762"/>
      <c r="C450" s="1762"/>
      <c r="D450" s="1762"/>
      <c r="E450" s="1762"/>
      <c r="F450" s="1762"/>
      <c r="G450" s="1762"/>
    </row>
    <row r="451" spans="1:7" ht="15.75" customHeight="1">
      <c r="A451" s="1762"/>
      <c r="B451" s="1762"/>
      <c r="C451" s="1762"/>
      <c r="D451" s="1762"/>
      <c r="E451" s="1762"/>
      <c r="F451" s="1762"/>
      <c r="G451" s="1762"/>
    </row>
    <row r="452" spans="1:7" ht="15.75" customHeight="1">
      <c r="A452" s="1762"/>
      <c r="B452" s="1762"/>
      <c r="C452" s="1762"/>
      <c r="D452" s="1762"/>
      <c r="E452" s="1762"/>
      <c r="F452" s="1762"/>
      <c r="G452" s="1762"/>
    </row>
    <row r="453" spans="1:7" ht="15.75" customHeight="1">
      <c r="A453" s="1762"/>
      <c r="B453" s="1762"/>
      <c r="C453" s="1762"/>
      <c r="D453" s="1762"/>
      <c r="E453" s="1762"/>
      <c r="F453" s="1762"/>
      <c r="G453" s="1762"/>
    </row>
    <row r="454" spans="1:7" ht="15.75" customHeight="1">
      <c r="A454" s="1762"/>
      <c r="B454" s="1762"/>
      <c r="C454" s="1762"/>
      <c r="D454" s="1762"/>
      <c r="E454" s="1762"/>
      <c r="F454" s="1762"/>
      <c r="G454" s="1762"/>
    </row>
    <row r="455" spans="1:7" ht="15.75" customHeight="1">
      <c r="A455" s="1762"/>
      <c r="B455" s="1762"/>
      <c r="C455" s="1762"/>
      <c r="D455" s="1762"/>
      <c r="E455" s="1762"/>
      <c r="F455" s="1762"/>
      <c r="G455" s="1762"/>
    </row>
    <row r="456" spans="1:7" ht="15.75" customHeight="1">
      <c r="A456" s="1762"/>
      <c r="B456" s="1762"/>
      <c r="C456" s="1762"/>
      <c r="D456" s="1762"/>
      <c r="E456" s="1762"/>
      <c r="F456" s="1762"/>
      <c r="G456" s="1762"/>
    </row>
    <row r="457" spans="1:7" ht="15.75" customHeight="1">
      <c r="A457" s="1762"/>
      <c r="B457" s="1762"/>
      <c r="C457" s="1762"/>
      <c r="D457" s="1762"/>
      <c r="E457" s="1762"/>
      <c r="F457" s="1762"/>
      <c r="G457" s="1762"/>
    </row>
    <row r="458" spans="1:7" ht="15.75" customHeight="1">
      <c r="A458" s="1762"/>
      <c r="B458" s="1762"/>
      <c r="C458" s="1762"/>
      <c r="D458" s="1762"/>
      <c r="E458" s="1762"/>
      <c r="F458" s="1762"/>
      <c r="G458" s="1762"/>
    </row>
    <row r="459" spans="1:7" ht="15.75" customHeight="1">
      <c r="A459" s="1762"/>
      <c r="B459" s="1762"/>
      <c r="C459" s="1762"/>
      <c r="D459" s="1762"/>
      <c r="E459" s="1762"/>
      <c r="F459" s="1762"/>
      <c r="G459" s="1762"/>
    </row>
    <row r="460" spans="1:7" ht="15.75" customHeight="1">
      <c r="A460" s="1762"/>
      <c r="B460" s="1762"/>
      <c r="C460" s="1762"/>
      <c r="D460" s="1762"/>
      <c r="E460" s="1762"/>
      <c r="F460" s="1762"/>
      <c r="G460" s="1762"/>
    </row>
    <row r="461" spans="1:7" ht="15.75" customHeight="1">
      <c r="A461" s="1762"/>
      <c r="B461" s="1762"/>
      <c r="C461" s="1762"/>
      <c r="D461" s="1762"/>
      <c r="E461" s="1762"/>
      <c r="F461" s="1762"/>
      <c r="G461" s="1762"/>
    </row>
    <row r="462" spans="1:7" ht="15.75" customHeight="1">
      <c r="A462" s="1762"/>
      <c r="B462" s="1762"/>
      <c r="C462" s="1762"/>
      <c r="D462" s="1762"/>
      <c r="E462" s="1762"/>
      <c r="F462" s="1762"/>
      <c r="G462" s="1762"/>
    </row>
    <row r="463" spans="1:7" ht="15.75" customHeight="1">
      <c r="A463" s="1762"/>
      <c r="B463" s="1762"/>
      <c r="C463" s="1762"/>
      <c r="D463" s="1762"/>
      <c r="E463" s="1762"/>
      <c r="F463" s="1762"/>
      <c r="G463" s="1762"/>
    </row>
    <row r="464" spans="1:7" ht="15.75" customHeight="1">
      <c r="A464" s="1762"/>
      <c r="B464" s="1762"/>
      <c r="C464" s="1762"/>
      <c r="D464" s="1762"/>
      <c r="E464" s="1762"/>
      <c r="F464" s="1762"/>
      <c r="G464" s="1762"/>
    </row>
    <row r="465" spans="1:7" ht="15.75" customHeight="1">
      <c r="A465" s="1762"/>
      <c r="B465" s="1762"/>
      <c r="C465" s="1762"/>
      <c r="D465" s="1762"/>
      <c r="E465" s="1762"/>
      <c r="F465" s="1762"/>
      <c r="G465" s="1762"/>
    </row>
    <row r="466" spans="1:7" ht="15.75" customHeight="1">
      <c r="A466" s="1762"/>
      <c r="B466" s="1762"/>
      <c r="C466" s="1762"/>
      <c r="D466" s="1762"/>
      <c r="E466" s="1762"/>
      <c r="F466" s="1762"/>
      <c r="G466" s="1762"/>
    </row>
    <row r="467" spans="1:7" ht="15.75" customHeight="1">
      <c r="A467" s="1762"/>
      <c r="B467" s="1762"/>
      <c r="C467" s="1762"/>
      <c r="D467" s="1762"/>
      <c r="E467" s="1762"/>
      <c r="F467" s="1762"/>
      <c r="G467" s="1762"/>
    </row>
    <row r="468" spans="1:7" ht="15.75" customHeight="1">
      <c r="A468" s="1762"/>
      <c r="B468" s="1762"/>
      <c r="C468" s="1762"/>
      <c r="D468" s="1762"/>
      <c r="E468" s="1762"/>
      <c r="F468" s="1762"/>
      <c r="G468" s="1762"/>
    </row>
    <row r="469" spans="1:7" ht="15.75" customHeight="1">
      <c r="A469" s="1762"/>
      <c r="B469" s="1762"/>
      <c r="C469" s="1762"/>
      <c r="D469" s="1762"/>
      <c r="E469" s="1762"/>
      <c r="F469" s="1762"/>
      <c r="G469" s="1762"/>
    </row>
    <row r="470" spans="1:7" ht="15.75" customHeight="1">
      <c r="A470" s="1762"/>
      <c r="B470" s="1762"/>
      <c r="C470" s="1762"/>
      <c r="D470" s="1762"/>
      <c r="E470" s="1762"/>
      <c r="F470" s="1762"/>
      <c r="G470" s="1762"/>
    </row>
    <row r="471" spans="1:7" ht="15.75" customHeight="1">
      <c r="A471" s="1762"/>
      <c r="B471" s="1762"/>
      <c r="C471" s="1762"/>
      <c r="D471" s="1762"/>
      <c r="E471" s="1762"/>
      <c r="F471" s="1762"/>
      <c r="G471" s="1762"/>
    </row>
    <row r="472" spans="1:7" ht="15.75" customHeight="1">
      <c r="A472" s="1762"/>
      <c r="B472" s="1762"/>
      <c r="C472" s="1762"/>
      <c r="D472" s="1762"/>
      <c r="E472" s="1762"/>
      <c r="F472" s="1762"/>
      <c r="G472" s="1762"/>
    </row>
    <row r="473" spans="1:7" ht="15.75" customHeight="1">
      <c r="A473" s="1762"/>
      <c r="B473" s="1762"/>
      <c r="C473" s="1762"/>
      <c r="D473" s="1762"/>
      <c r="E473" s="1762"/>
      <c r="F473" s="1762"/>
      <c r="G473" s="1762"/>
    </row>
    <row r="474" spans="1:7" ht="15.75" customHeight="1">
      <c r="A474" s="1762"/>
      <c r="B474" s="1762"/>
      <c r="C474" s="1762"/>
      <c r="D474" s="1762"/>
      <c r="E474" s="1762"/>
      <c r="F474" s="1762"/>
      <c r="G474" s="1762"/>
    </row>
    <row r="475" spans="1:7" ht="15.75" customHeight="1">
      <c r="A475" s="1762"/>
      <c r="B475" s="1762"/>
      <c r="C475" s="1762"/>
      <c r="D475" s="1762"/>
      <c r="E475" s="1762"/>
      <c r="F475" s="1762"/>
      <c r="G475" s="1762"/>
    </row>
    <row r="476" spans="1:7" ht="15.75" customHeight="1">
      <c r="A476" s="1762"/>
      <c r="B476" s="1762"/>
      <c r="C476" s="1762"/>
      <c r="D476" s="1762"/>
      <c r="E476" s="1762"/>
      <c r="F476" s="1762"/>
      <c r="G476" s="1762"/>
    </row>
    <row r="477" spans="1:7" ht="15.75" customHeight="1">
      <c r="A477" s="1762"/>
      <c r="B477" s="1762"/>
      <c r="C477" s="1762"/>
      <c r="D477" s="1762"/>
      <c r="E477" s="1762"/>
      <c r="F477" s="1762"/>
      <c r="G477" s="1762"/>
    </row>
    <row r="478" spans="1:7" ht="15.75" customHeight="1">
      <c r="A478" s="1762"/>
      <c r="B478" s="1762"/>
      <c r="C478" s="1762"/>
      <c r="D478" s="1762"/>
      <c r="E478" s="1762"/>
      <c r="F478" s="1762"/>
      <c r="G478" s="1762"/>
    </row>
    <row r="479" spans="1:7" ht="15.75" customHeight="1">
      <c r="A479" s="1762"/>
      <c r="B479" s="1762"/>
      <c r="C479" s="1762"/>
      <c r="D479" s="1762"/>
      <c r="E479" s="1762"/>
      <c r="F479" s="1762"/>
      <c r="G479" s="1762"/>
    </row>
    <row r="480" spans="1:7" ht="15.75" customHeight="1">
      <c r="A480" s="1762"/>
      <c r="B480" s="1762"/>
      <c r="C480" s="1762"/>
      <c r="D480" s="1762"/>
      <c r="E480" s="1762"/>
      <c r="F480" s="1762"/>
      <c r="G480" s="1762"/>
    </row>
    <row r="481" spans="1:7" ht="15.75" customHeight="1">
      <c r="A481" s="1762"/>
      <c r="B481" s="1762"/>
      <c r="C481" s="1762"/>
      <c r="D481" s="1762"/>
      <c r="E481" s="1762"/>
      <c r="F481" s="1762"/>
      <c r="G481" s="1762"/>
    </row>
    <row r="482" spans="1:7" ht="15.75" customHeight="1">
      <c r="A482" s="1762"/>
      <c r="B482" s="1762"/>
      <c r="C482" s="1762"/>
      <c r="D482" s="1762"/>
      <c r="E482" s="1762"/>
      <c r="F482" s="1762"/>
      <c r="G482" s="1762"/>
    </row>
    <row r="483" spans="1:7" ht="15.75" customHeight="1">
      <c r="A483" s="1762"/>
      <c r="B483" s="1762"/>
      <c r="C483" s="1762"/>
      <c r="D483" s="1762"/>
      <c r="E483" s="1762"/>
      <c r="F483" s="1762"/>
      <c r="G483" s="1762"/>
    </row>
    <row r="484" spans="1:7" ht="15.75" customHeight="1">
      <c r="A484" s="1762"/>
      <c r="B484" s="1762"/>
      <c r="C484" s="1762"/>
      <c r="D484" s="1762"/>
      <c r="E484" s="1762"/>
      <c r="F484" s="1762"/>
      <c r="G484" s="1762"/>
    </row>
    <row r="485" spans="1:7" ht="15.75" customHeight="1">
      <c r="A485" s="1762"/>
      <c r="B485" s="1762"/>
      <c r="C485" s="1762"/>
      <c r="D485" s="1762"/>
      <c r="E485" s="1762"/>
      <c r="F485" s="1762"/>
      <c r="G485" s="1762"/>
    </row>
    <row r="486" spans="1:7" ht="15.75" customHeight="1">
      <c r="A486" s="1762"/>
      <c r="B486" s="1762"/>
      <c r="C486" s="1762"/>
      <c r="D486" s="1762"/>
      <c r="E486" s="1762"/>
      <c r="F486" s="1762"/>
      <c r="G486" s="1762"/>
    </row>
    <row r="487" spans="1:7" ht="15.75" customHeight="1">
      <c r="A487" s="1762"/>
      <c r="B487" s="1762"/>
      <c r="C487" s="1762"/>
      <c r="D487" s="1762"/>
      <c r="E487" s="1762"/>
      <c r="F487" s="1762"/>
      <c r="G487" s="1762"/>
    </row>
    <row r="488" spans="1:7" ht="15.75" customHeight="1">
      <c r="A488" s="1762"/>
      <c r="B488" s="1762"/>
      <c r="C488" s="1762"/>
      <c r="D488" s="1762"/>
      <c r="E488" s="1762"/>
      <c r="F488" s="1762"/>
      <c r="G488" s="1762"/>
    </row>
    <row r="489" spans="1:7" ht="15.75" customHeight="1">
      <c r="A489" s="1762"/>
      <c r="B489" s="1762"/>
      <c r="C489" s="1762"/>
      <c r="D489" s="1762"/>
      <c r="E489" s="1762"/>
      <c r="F489" s="1762"/>
      <c r="G489" s="1762"/>
    </row>
    <row r="490" spans="1:7" ht="15.75" customHeight="1">
      <c r="A490" s="1762"/>
      <c r="B490" s="1762"/>
      <c r="C490" s="1762"/>
      <c r="D490" s="1762"/>
      <c r="E490" s="1762"/>
      <c r="F490" s="1762"/>
      <c r="G490" s="1762"/>
    </row>
    <row r="491" spans="1:7" ht="15.75" customHeight="1">
      <c r="A491" s="1762"/>
      <c r="B491" s="1762"/>
      <c r="C491" s="1762"/>
      <c r="D491" s="1762"/>
      <c r="E491" s="1762"/>
      <c r="F491" s="1762"/>
      <c r="G491" s="1762"/>
    </row>
    <row r="492" spans="1:7" ht="15.75" customHeight="1">
      <c r="A492" s="1762"/>
      <c r="B492" s="1762"/>
      <c r="C492" s="1762"/>
      <c r="D492" s="1762"/>
      <c r="E492" s="1762"/>
      <c r="F492" s="1762"/>
      <c r="G492" s="1762"/>
    </row>
    <row r="493" spans="1:7" ht="15.75" customHeight="1">
      <c r="A493" s="1762"/>
      <c r="B493" s="1762"/>
      <c r="C493" s="1762"/>
      <c r="D493" s="1762"/>
      <c r="E493" s="1762"/>
      <c r="F493" s="1762"/>
      <c r="G493" s="1762"/>
    </row>
    <row r="494" spans="1:7" ht="15.75" customHeight="1">
      <c r="A494" s="1762"/>
      <c r="B494" s="1762"/>
      <c r="C494" s="1762"/>
      <c r="D494" s="1762"/>
      <c r="E494" s="1762"/>
      <c r="F494" s="1762"/>
      <c r="G494" s="1762"/>
    </row>
    <row r="495" spans="1:7" ht="15.75" customHeight="1">
      <c r="A495" s="1762"/>
      <c r="B495" s="1762"/>
      <c r="C495" s="1762"/>
      <c r="D495" s="1762"/>
      <c r="E495" s="1762"/>
      <c r="F495" s="1762"/>
      <c r="G495" s="1762"/>
    </row>
    <row r="496" spans="1:7" ht="15.75" customHeight="1">
      <c r="A496" s="1762"/>
      <c r="B496" s="1762"/>
      <c r="C496" s="1762"/>
      <c r="D496" s="1762"/>
      <c r="E496" s="1762"/>
      <c r="F496" s="1762"/>
      <c r="G496" s="1762"/>
    </row>
    <row r="497" spans="1:7" ht="15.75" customHeight="1">
      <c r="A497" s="1762"/>
      <c r="B497" s="1762"/>
      <c r="C497" s="1762"/>
      <c r="D497" s="1762"/>
      <c r="E497" s="1762"/>
      <c r="F497" s="1762"/>
      <c r="G497" s="1762"/>
    </row>
    <row r="498" spans="1:7" ht="15.75" customHeight="1">
      <c r="A498" s="1762"/>
      <c r="B498" s="1762"/>
      <c r="C498" s="1762"/>
      <c r="D498" s="1762"/>
      <c r="E498" s="1762"/>
      <c r="F498" s="1762"/>
      <c r="G498" s="1762"/>
    </row>
    <row r="499" spans="1:7" ht="15.75" customHeight="1">
      <c r="A499" s="1762"/>
      <c r="B499" s="1762"/>
      <c r="C499" s="1762"/>
      <c r="D499" s="1762"/>
      <c r="E499" s="1762"/>
      <c r="F499" s="1762"/>
      <c r="G499" s="1762"/>
    </row>
    <row r="500" spans="1:7" ht="15.75" customHeight="1">
      <c r="A500" s="1762"/>
      <c r="B500" s="1762"/>
      <c r="C500" s="1762"/>
      <c r="D500" s="1762"/>
      <c r="E500" s="1762"/>
      <c r="F500" s="1762"/>
      <c r="G500" s="1762"/>
    </row>
    <row r="501" spans="1:7" ht="15.75" customHeight="1">
      <c r="A501" s="1762"/>
      <c r="B501" s="1762"/>
      <c r="C501" s="1762"/>
      <c r="D501" s="1762"/>
      <c r="E501" s="1762"/>
      <c r="F501" s="1762"/>
      <c r="G501" s="1762"/>
    </row>
    <row r="502" spans="1:7" ht="15.75" customHeight="1">
      <c r="A502" s="1762"/>
      <c r="B502" s="1762"/>
      <c r="C502" s="1762"/>
      <c r="D502" s="1762"/>
      <c r="E502" s="1762"/>
      <c r="F502" s="1762"/>
      <c r="G502" s="1762"/>
    </row>
    <row r="503" spans="1:7" ht="15.75" customHeight="1">
      <c r="A503" s="1762"/>
      <c r="B503" s="1762"/>
      <c r="C503" s="1762"/>
      <c r="D503" s="1762"/>
      <c r="E503" s="1762"/>
      <c r="F503" s="1762"/>
      <c r="G503" s="1762"/>
    </row>
    <row r="504" spans="1:7" ht="15.75" customHeight="1">
      <c r="A504" s="1762"/>
      <c r="B504" s="1762"/>
      <c r="C504" s="1762"/>
      <c r="D504" s="1762"/>
      <c r="E504" s="1762"/>
      <c r="F504" s="1762"/>
      <c r="G504" s="1762"/>
    </row>
    <row r="505" spans="1:7" ht="15.75" customHeight="1">
      <c r="A505" s="1762"/>
      <c r="B505" s="1762"/>
      <c r="C505" s="1762"/>
      <c r="D505" s="1762"/>
      <c r="E505" s="1762"/>
      <c r="F505" s="1762"/>
      <c r="G505" s="1762"/>
    </row>
    <row r="506" spans="1:7" ht="15.75" customHeight="1">
      <c r="A506" s="1762"/>
      <c r="B506" s="1762"/>
      <c r="C506" s="1762"/>
      <c r="D506" s="1762"/>
      <c r="E506" s="1762"/>
      <c r="F506" s="1762"/>
      <c r="G506" s="1762"/>
    </row>
    <row r="507" spans="1:7" ht="15.75" customHeight="1">
      <c r="A507" s="1762"/>
      <c r="B507" s="1762"/>
      <c r="C507" s="1762"/>
      <c r="D507" s="1762"/>
      <c r="E507" s="1762"/>
      <c r="F507" s="1762"/>
      <c r="G507" s="1762"/>
    </row>
    <row r="508" spans="1:7" ht="15.75" customHeight="1">
      <c r="A508" s="1762"/>
      <c r="B508" s="1762"/>
      <c r="C508" s="1762"/>
      <c r="D508" s="1762"/>
      <c r="E508" s="1762"/>
      <c r="F508" s="1762"/>
      <c r="G508" s="1762"/>
    </row>
    <row r="509" spans="1:7" ht="15.75" customHeight="1">
      <c r="A509" s="1762"/>
      <c r="B509" s="1762"/>
      <c r="C509" s="1762"/>
      <c r="D509" s="1762"/>
      <c r="E509" s="1762"/>
      <c r="F509" s="1762"/>
      <c r="G509" s="1762"/>
    </row>
    <row r="510" spans="1:7" ht="15.75" customHeight="1">
      <c r="A510" s="1762"/>
      <c r="B510" s="1762"/>
      <c r="C510" s="1762"/>
      <c r="D510" s="1762"/>
      <c r="E510" s="1762"/>
      <c r="F510" s="1762"/>
      <c r="G510" s="1762"/>
    </row>
    <row r="511" spans="1:7" ht="15.75" customHeight="1">
      <c r="A511" s="1762"/>
      <c r="B511" s="1762"/>
      <c r="C511" s="1762"/>
      <c r="D511" s="1762"/>
      <c r="E511" s="1762"/>
      <c r="F511" s="1762"/>
      <c r="G511" s="1762"/>
    </row>
    <row r="512" spans="1:7" ht="15.75" customHeight="1">
      <c r="A512" s="1762"/>
      <c r="B512" s="1762"/>
      <c r="C512" s="1762"/>
      <c r="D512" s="1762"/>
      <c r="E512" s="1762"/>
      <c r="F512" s="1762"/>
      <c r="G512" s="1762"/>
    </row>
    <row r="513" spans="1:7" ht="15.75" customHeight="1">
      <c r="A513" s="1762"/>
      <c r="B513" s="1762"/>
      <c r="C513" s="1762"/>
      <c r="D513" s="1762"/>
      <c r="E513" s="1762"/>
      <c r="F513" s="1762"/>
      <c r="G513" s="1762"/>
    </row>
    <row r="514" spans="1:7" ht="15.75" customHeight="1">
      <c r="A514" s="1762"/>
      <c r="B514" s="1762"/>
      <c r="C514" s="1762"/>
      <c r="D514" s="1762"/>
      <c r="E514" s="1762"/>
      <c r="F514" s="1762"/>
      <c r="G514" s="1762"/>
    </row>
    <row r="515" spans="1:7" ht="15.75" customHeight="1">
      <c r="A515" s="1762"/>
      <c r="B515" s="1762"/>
      <c r="C515" s="1762"/>
      <c r="D515" s="1762"/>
      <c r="E515" s="1762"/>
      <c r="F515" s="1762"/>
      <c r="G515" s="1762"/>
    </row>
    <row r="516" spans="1:7" ht="15.75" customHeight="1">
      <c r="A516" s="1762"/>
      <c r="B516" s="1762"/>
      <c r="C516" s="1762"/>
      <c r="D516" s="1762"/>
      <c r="E516" s="1762"/>
      <c r="F516" s="1762"/>
      <c r="G516" s="1762"/>
    </row>
    <row r="517" spans="1:7" ht="15.75" customHeight="1">
      <c r="A517" s="1762"/>
      <c r="B517" s="1762"/>
      <c r="C517" s="1762"/>
      <c r="D517" s="1762"/>
      <c r="E517" s="1762"/>
      <c r="F517" s="1762"/>
      <c r="G517" s="1762"/>
    </row>
    <row r="518" spans="1:7" ht="15.75" customHeight="1">
      <c r="A518" s="1762"/>
      <c r="B518" s="1762"/>
      <c r="C518" s="1762"/>
      <c r="D518" s="1762"/>
      <c r="E518" s="1762"/>
      <c r="F518" s="1762"/>
      <c r="G518" s="1762"/>
    </row>
    <row r="519" spans="1:7" ht="15.75" customHeight="1">
      <c r="A519" s="1762"/>
      <c r="B519" s="1762"/>
      <c r="C519" s="1762"/>
      <c r="D519" s="1762"/>
      <c r="E519" s="1762"/>
      <c r="F519" s="1762"/>
      <c r="G519" s="1762"/>
    </row>
    <row r="520" spans="1:7" ht="15.75" customHeight="1">
      <c r="A520" s="1762"/>
      <c r="B520" s="1762"/>
      <c r="C520" s="1762"/>
      <c r="D520" s="1762"/>
      <c r="E520" s="1762"/>
      <c r="F520" s="1762"/>
      <c r="G520" s="1762"/>
    </row>
    <row r="521" spans="1:7" ht="15.75" customHeight="1">
      <c r="A521" s="1762"/>
      <c r="B521" s="1762"/>
      <c r="C521" s="1762"/>
      <c r="D521" s="1762"/>
      <c r="E521" s="1762"/>
      <c r="F521" s="1762"/>
      <c r="G521" s="1762"/>
    </row>
    <row r="522" spans="1:7" ht="15.75" customHeight="1">
      <c r="A522" s="1762"/>
      <c r="B522" s="1762"/>
      <c r="C522" s="1762"/>
      <c r="D522" s="1762"/>
      <c r="E522" s="1762"/>
      <c r="F522" s="1762"/>
      <c r="G522" s="1762"/>
    </row>
    <row r="523" spans="1:7" ht="15.75" customHeight="1">
      <c r="A523" s="1762"/>
      <c r="B523" s="1762"/>
      <c r="C523" s="1762"/>
      <c r="D523" s="1762"/>
      <c r="E523" s="1762"/>
      <c r="F523" s="1762"/>
      <c r="G523" s="1762"/>
    </row>
    <row r="524" spans="1:7" ht="15.75" customHeight="1">
      <c r="A524" s="1762"/>
      <c r="B524" s="1762"/>
      <c r="C524" s="1762"/>
      <c r="D524" s="1762"/>
      <c r="E524" s="1762"/>
      <c r="F524" s="1762"/>
      <c r="G524" s="1762"/>
    </row>
    <row r="525" spans="1:7" ht="15.75" customHeight="1">
      <c r="A525" s="1762"/>
      <c r="B525" s="1762"/>
      <c r="C525" s="1762"/>
      <c r="D525" s="1762"/>
      <c r="E525" s="1762"/>
      <c r="F525" s="1762"/>
      <c r="G525" s="1762"/>
    </row>
    <row r="526" spans="1:7" ht="15.75" customHeight="1">
      <c r="A526" s="1762"/>
      <c r="B526" s="1762"/>
      <c r="C526" s="1762"/>
      <c r="D526" s="1762"/>
      <c r="E526" s="1762"/>
      <c r="F526" s="1762"/>
      <c r="G526" s="1762"/>
    </row>
    <row r="527" spans="1:7" ht="15.75" customHeight="1">
      <c r="A527" s="1762"/>
      <c r="B527" s="1762"/>
      <c r="C527" s="1762"/>
      <c r="D527" s="1762"/>
      <c r="E527" s="1762"/>
      <c r="F527" s="1762"/>
      <c r="G527" s="1762"/>
    </row>
    <row r="528" spans="1:7" ht="15.75" customHeight="1">
      <c r="A528" s="1762"/>
      <c r="B528" s="1762"/>
      <c r="C528" s="1762"/>
      <c r="D528" s="1762"/>
      <c r="E528" s="1762"/>
      <c r="F528" s="1762"/>
      <c r="G528" s="1762"/>
    </row>
    <row r="529" spans="1:7" ht="15.75" customHeight="1">
      <c r="A529" s="1762"/>
      <c r="B529" s="1762"/>
      <c r="C529" s="1762"/>
      <c r="D529" s="1762"/>
      <c r="E529" s="1762"/>
      <c r="F529" s="1762"/>
      <c r="G529" s="1762"/>
    </row>
    <row r="530" spans="1:7" ht="15.75" customHeight="1">
      <c r="A530" s="1762"/>
      <c r="B530" s="1762"/>
      <c r="C530" s="1762"/>
      <c r="D530" s="1762"/>
      <c r="E530" s="1762"/>
      <c r="F530" s="1762"/>
      <c r="G530" s="1762"/>
    </row>
    <row r="531" spans="1:7" ht="15.75" customHeight="1">
      <c r="A531" s="1762"/>
      <c r="B531" s="1762"/>
      <c r="C531" s="1762"/>
      <c r="D531" s="1762"/>
      <c r="E531" s="1762"/>
      <c r="F531" s="1762"/>
      <c r="G531" s="1762"/>
    </row>
    <row r="532" spans="1:7" ht="15.75" customHeight="1">
      <c r="A532" s="1762"/>
      <c r="B532" s="1762"/>
      <c r="C532" s="1762"/>
      <c r="D532" s="1762"/>
      <c r="E532" s="1762"/>
      <c r="F532" s="1762"/>
      <c r="G532" s="1762"/>
    </row>
    <row r="533" spans="1:7" ht="15.75" customHeight="1">
      <c r="A533" s="1762"/>
      <c r="B533" s="1762"/>
      <c r="C533" s="1762"/>
      <c r="D533" s="1762"/>
      <c r="E533" s="1762"/>
      <c r="F533" s="1762"/>
      <c r="G533" s="1762"/>
    </row>
    <row r="534" spans="1:7" ht="15.75" customHeight="1">
      <c r="A534" s="1762"/>
      <c r="B534" s="1762"/>
      <c r="C534" s="1762"/>
      <c r="D534" s="1762"/>
      <c r="E534" s="1762"/>
      <c r="F534" s="1762"/>
      <c r="G534" s="1762"/>
    </row>
    <row r="535" spans="1:7" ht="15.75" customHeight="1">
      <c r="A535" s="1762"/>
      <c r="B535" s="1762"/>
      <c r="C535" s="1762"/>
      <c r="D535" s="1762"/>
      <c r="E535" s="1762"/>
      <c r="F535" s="1762"/>
      <c r="G535" s="1762"/>
    </row>
    <row r="536" spans="1:7" ht="15.75" customHeight="1">
      <c r="A536" s="1762"/>
      <c r="B536" s="1762"/>
      <c r="C536" s="1762"/>
      <c r="D536" s="1762"/>
      <c r="E536" s="1762"/>
      <c r="F536" s="1762"/>
      <c r="G536" s="1762"/>
    </row>
    <row r="537" spans="1:7" ht="15.75" customHeight="1">
      <c r="A537" s="1762"/>
      <c r="B537" s="1762"/>
      <c r="C537" s="1762"/>
      <c r="D537" s="1762"/>
      <c r="E537" s="1762"/>
      <c r="F537" s="1762"/>
      <c r="G537" s="1762"/>
    </row>
    <row r="538" spans="1:7" ht="15.75" customHeight="1">
      <c r="A538" s="1762"/>
      <c r="B538" s="1762"/>
      <c r="C538" s="1762"/>
      <c r="D538" s="1762"/>
      <c r="E538" s="1762"/>
      <c r="F538" s="1762"/>
      <c r="G538" s="1762"/>
    </row>
    <row r="539" spans="1:7" ht="15.75" customHeight="1">
      <c r="A539" s="1762"/>
      <c r="B539" s="1762"/>
      <c r="C539" s="1762"/>
      <c r="D539" s="1762"/>
      <c r="E539" s="1762"/>
      <c r="F539" s="1762"/>
      <c r="G539" s="1762"/>
    </row>
    <row r="540" spans="1:7" ht="15.75" customHeight="1">
      <c r="A540" s="1762"/>
      <c r="B540" s="1762"/>
      <c r="C540" s="1762"/>
      <c r="D540" s="1762"/>
      <c r="E540" s="1762"/>
      <c r="F540" s="1762"/>
      <c r="G540" s="1762"/>
    </row>
    <row r="541" spans="1:7" ht="15.75" customHeight="1">
      <c r="A541" s="1762"/>
      <c r="B541" s="1762"/>
      <c r="C541" s="1762"/>
      <c r="D541" s="1762"/>
      <c r="E541" s="1762"/>
      <c r="F541" s="1762"/>
      <c r="G541" s="1762"/>
    </row>
    <row r="542" spans="1:7" ht="15.75" customHeight="1">
      <c r="A542" s="1762"/>
      <c r="B542" s="1762"/>
      <c r="C542" s="1762"/>
      <c r="D542" s="1762"/>
      <c r="E542" s="1762"/>
      <c r="F542" s="1762"/>
      <c r="G542" s="1762"/>
    </row>
    <row r="543" spans="1:7" ht="15.75" customHeight="1">
      <c r="A543" s="1762"/>
      <c r="B543" s="1762"/>
      <c r="C543" s="1762"/>
      <c r="D543" s="1762"/>
      <c r="E543" s="1762"/>
      <c r="F543" s="1762"/>
      <c r="G543" s="1762"/>
    </row>
    <row r="544" spans="1:7" ht="15.75" customHeight="1">
      <c r="A544" s="1762"/>
      <c r="B544" s="1762"/>
      <c r="C544" s="1762"/>
      <c r="D544" s="1762"/>
      <c r="E544" s="1762"/>
      <c r="F544" s="1762"/>
      <c r="G544" s="1762"/>
    </row>
    <row r="545" spans="1:7" ht="15.75" customHeight="1">
      <c r="A545" s="1762"/>
      <c r="B545" s="1762"/>
      <c r="C545" s="1762"/>
      <c r="D545" s="1762"/>
      <c r="E545" s="1762"/>
      <c r="F545" s="1762"/>
      <c r="G545" s="1762"/>
    </row>
    <row r="546" spans="1:7" ht="15.75" customHeight="1">
      <c r="A546" s="1762"/>
      <c r="B546" s="1762"/>
      <c r="C546" s="1762"/>
      <c r="D546" s="1762"/>
      <c r="E546" s="1762"/>
      <c r="F546" s="1762"/>
      <c r="G546" s="1762"/>
    </row>
    <row r="547" spans="1:7" ht="15.75" customHeight="1">
      <c r="A547" s="1762"/>
      <c r="B547" s="1762"/>
      <c r="C547" s="1762"/>
      <c r="D547" s="1762"/>
      <c r="E547" s="1762"/>
      <c r="F547" s="1762"/>
      <c r="G547" s="1762"/>
    </row>
    <row r="548" spans="1:7" ht="15.75" customHeight="1">
      <c r="A548" s="1762"/>
      <c r="B548" s="1762"/>
      <c r="C548" s="1762"/>
      <c r="D548" s="1762"/>
      <c r="E548" s="1762"/>
      <c r="F548" s="1762"/>
      <c r="G548" s="1762"/>
    </row>
    <row r="549" spans="1:7" ht="15.75" customHeight="1">
      <c r="A549" s="1762"/>
      <c r="B549" s="1762"/>
      <c r="C549" s="1762"/>
      <c r="D549" s="1762"/>
      <c r="E549" s="1762"/>
      <c r="F549" s="1762"/>
      <c r="G549" s="1762"/>
    </row>
    <row r="550" spans="1:7" ht="15.75" customHeight="1">
      <c r="A550" s="1762"/>
      <c r="B550" s="1762"/>
      <c r="C550" s="1762"/>
      <c r="D550" s="1762"/>
      <c r="E550" s="1762"/>
      <c r="F550" s="1762"/>
      <c r="G550" s="1762"/>
    </row>
    <row r="551" spans="1:7" ht="15.75" customHeight="1">
      <c r="A551" s="1762"/>
      <c r="B551" s="1762"/>
      <c r="C551" s="1762"/>
      <c r="D551" s="1762"/>
      <c r="E551" s="1762"/>
      <c r="F551" s="1762"/>
      <c r="G551" s="1762"/>
    </row>
    <row r="552" spans="1:7" ht="15.75" customHeight="1">
      <c r="A552" s="1762"/>
      <c r="B552" s="1762"/>
      <c r="C552" s="1762"/>
      <c r="D552" s="1762"/>
      <c r="E552" s="1762"/>
      <c r="F552" s="1762"/>
      <c r="G552" s="1762"/>
    </row>
    <row r="553" spans="1:7" ht="15.75" customHeight="1">
      <c r="A553" s="1762"/>
      <c r="B553" s="1762"/>
      <c r="C553" s="1762"/>
      <c r="D553" s="1762"/>
      <c r="E553" s="1762"/>
      <c r="F553" s="1762"/>
      <c r="G553" s="1762"/>
    </row>
    <row r="554" spans="1:7" ht="15.75" customHeight="1">
      <c r="A554" s="1762"/>
      <c r="B554" s="1762"/>
      <c r="C554" s="1762"/>
      <c r="D554" s="1762"/>
      <c r="E554" s="1762"/>
      <c r="F554" s="1762"/>
      <c r="G554" s="1762"/>
    </row>
    <row r="555" spans="1:7" ht="15.75" customHeight="1">
      <c r="A555" s="1762"/>
      <c r="B555" s="1762"/>
      <c r="C555" s="1762"/>
      <c r="D555" s="1762"/>
      <c r="E555" s="1762"/>
      <c r="F555" s="1762"/>
      <c r="G555" s="1762"/>
    </row>
    <row r="556" spans="1:7" ht="15.75" customHeight="1">
      <c r="A556" s="1762"/>
      <c r="B556" s="1762"/>
      <c r="C556" s="1762"/>
      <c r="D556" s="1762"/>
      <c r="E556" s="1762"/>
      <c r="F556" s="1762"/>
      <c r="G556" s="1762"/>
    </row>
    <row r="557" spans="1:7" ht="15.75" customHeight="1">
      <c r="A557" s="1762"/>
      <c r="B557" s="1762"/>
      <c r="C557" s="1762"/>
      <c r="D557" s="1762"/>
      <c r="E557" s="1762"/>
      <c r="F557" s="1762"/>
      <c r="G557" s="1762"/>
    </row>
    <row r="558" spans="1:7" ht="15.75" customHeight="1">
      <c r="A558" s="1762"/>
      <c r="B558" s="1762"/>
      <c r="C558" s="1762"/>
      <c r="D558" s="1762"/>
      <c r="E558" s="1762"/>
      <c r="F558" s="1762"/>
      <c r="G558" s="1762"/>
    </row>
    <row r="559" spans="1:7" ht="15.75" customHeight="1">
      <c r="A559" s="1762"/>
      <c r="B559" s="1762"/>
      <c r="C559" s="1762"/>
      <c r="D559" s="1762"/>
      <c r="E559" s="1762"/>
      <c r="F559" s="1762"/>
      <c r="G559" s="1762"/>
    </row>
    <row r="560" spans="1:7" ht="15.75" customHeight="1">
      <c r="A560" s="1762"/>
      <c r="B560" s="1762"/>
      <c r="C560" s="1762"/>
      <c r="D560" s="1762"/>
      <c r="E560" s="1762"/>
      <c r="F560" s="1762"/>
      <c r="G560" s="1762"/>
    </row>
    <row r="561" spans="1:7" ht="15.75" customHeight="1">
      <c r="A561" s="1762"/>
      <c r="B561" s="1762"/>
      <c r="C561" s="1762"/>
      <c r="D561" s="1762"/>
      <c r="E561" s="1762"/>
      <c r="F561" s="1762"/>
      <c r="G561" s="1762"/>
    </row>
    <row r="562" spans="1:7" ht="15.75" customHeight="1">
      <c r="A562" s="1762"/>
      <c r="B562" s="1762"/>
      <c r="C562" s="1762"/>
      <c r="D562" s="1762"/>
      <c r="E562" s="1762"/>
      <c r="F562" s="1762"/>
      <c r="G562" s="1762"/>
    </row>
    <row r="563" spans="1:7" ht="15.75" customHeight="1">
      <c r="A563" s="1762"/>
      <c r="B563" s="1762"/>
      <c r="C563" s="1762"/>
      <c r="D563" s="1762"/>
      <c r="E563" s="1762"/>
      <c r="F563" s="1762"/>
      <c r="G563" s="1762"/>
    </row>
    <row r="564" spans="1:7" ht="15.75" customHeight="1">
      <c r="A564" s="1762"/>
      <c r="B564" s="1762"/>
      <c r="C564" s="1762"/>
      <c r="D564" s="1762"/>
      <c r="E564" s="1762"/>
      <c r="F564" s="1762"/>
      <c r="G564" s="1762"/>
    </row>
    <row r="565" spans="1:7" ht="15.75" customHeight="1">
      <c r="A565" s="1762"/>
      <c r="B565" s="1762"/>
      <c r="C565" s="1762"/>
      <c r="D565" s="1762"/>
      <c r="E565" s="1762"/>
      <c r="F565" s="1762"/>
      <c r="G565" s="1762"/>
    </row>
    <row r="566" spans="1:7" ht="15.75" customHeight="1">
      <c r="A566" s="1762"/>
      <c r="B566" s="1762"/>
      <c r="C566" s="1762"/>
      <c r="D566" s="1762"/>
      <c r="E566" s="1762"/>
      <c r="F566" s="1762"/>
      <c r="G566" s="1762"/>
    </row>
    <row r="567" spans="1:7" ht="15.75" customHeight="1">
      <c r="A567" s="1762"/>
      <c r="B567" s="1762"/>
      <c r="C567" s="1762"/>
      <c r="D567" s="1762"/>
      <c r="E567" s="1762"/>
      <c r="F567" s="1762"/>
      <c r="G567" s="1762"/>
    </row>
    <row r="568" spans="1:7" ht="15.75" customHeight="1">
      <c r="A568" s="1762"/>
      <c r="B568" s="1762"/>
      <c r="C568" s="1762"/>
      <c r="D568" s="1762"/>
      <c r="E568" s="1762"/>
      <c r="F568" s="1762"/>
      <c r="G568" s="1762"/>
    </row>
    <row r="569" spans="1:7" ht="15.75" customHeight="1">
      <c r="A569" s="1762"/>
      <c r="B569" s="1762"/>
      <c r="C569" s="1762"/>
      <c r="D569" s="1762"/>
      <c r="E569" s="1762"/>
      <c r="F569" s="1762"/>
      <c r="G569" s="1762"/>
    </row>
    <row r="570" spans="1:7" ht="15.75" customHeight="1">
      <c r="A570" s="1762"/>
      <c r="B570" s="1762"/>
      <c r="C570" s="1762"/>
      <c r="D570" s="1762"/>
      <c r="E570" s="1762"/>
      <c r="F570" s="1762"/>
      <c r="G570" s="1762"/>
    </row>
    <row r="571" spans="1:7" ht="15.75" customHeight="1">
      <c r="A571" s="1762"/>
      <c r="B571" s="1762"/>
      <c r="C571" s="1762"/>
      <c r="D571" s="1762"/>
      <c r="E571" s="1762"/>
      <c r="F571" s="1762"/>
      <c r="G571" s="1762"/>
    </row>
    <row r="572" spans="1:7" ht="15.75" customHeight="1">
      <c r="A572" s="1762"/>
      <c r="B572" s="1762"/>
      <c r="C572" s="1762"/>
      <c r="D572" s="1762"/>
      <c r="E572" s="1762"/>
      <c r="F572" s="1762"/>
      <c r="G572" s="1762"/>
    </row>
    <row r="573" spans="1:7" ht="15.75" customHeight="1">
      <c r="A573" s="1762"/>
      <c r="B573" s="1762"/>
      <c r="C573" s="1762"/>
      <c r="D573" s="1762"/>
      <c r="E573" s="1762"/>
      <c r="F573" s="1762"/>
      <c r="G573" s="1762"/>
    </row>
    <row r="574" spans="1:7" ht="15.75" customHeight="1">
      <c r="A574" s="1762"/>
      <c r="B574" s="1762"/>
      <c r="C574" s="1762"/>
      <c r="D574" s="1762"/>
      <c r="E574" s="1762"/>
      <c r="F574" s="1762"/>
      <c r="G574" s="1762"/>
    </row>
    <row r="575" spans="1:7" ht="15.75" customHeight="1">
      <c r="A575" s="1762"/>
      <c r="B575" s="1762"/>
      <c r="C575" s="1762"/>
      <c r="D575" s="1762"/>
      <c r="E575" s="1762"/>
      <c r="F575" s="1762"/>
      <c r="G575" s="1762"/>
    </row>
    <row r="576" spans="1:7" ht="15.75" customHeight="1">
      <c r="A576" s="1762"/>
      <c r="B576" s="1762"/>
      <c r="C576" s="1762"/>
      <c r="D576" s="1762"/>
      <c r="E576" s="1762"/>
      <c r="F576" s="1762"/>
      <c r="G576" s="1762"/>
    </row>
    <row r="577" spans="1:7" ht="15.75" customHeight="1">
      <c r="A577" s="1762"/>
      <c r="B577" s="1762"/>
      <c r="C577" s="1762"/>
      <c r="D577" s="1762"/>
      <c r="E577" s="1762"/>
      <c r="F577" s="1762"/>
      <c r="G577" s="1762"/>
    </row>
    <row r="578" spans="1:7" ht="15.75" customHeight="1">
      <c r="A578" s="1762"/>
      <c r="B578" s="1762"/>
      <c r="C578" s="1762"/>
      <c r="D578" s="1762"/>
      <c r="E578" s="1762"/>
      <c r="F578" s="1762"/>
      <c r="G578" s="1762"/>
    </row>
    <row r="579" spans="1:7" ht="15.75" customHeight="1">
      <c r="A579" s="1762"/>
      <c r="B579" s="1762"/>
      <c r="C579" s="1762"/>
      <c r="D579" s="1762"/>
      <c r="E579" s="1762"/>
      <c r="F579" s="1762"/>
      <c r="G579" s="1762"/>
    </row>
    <row r="580" spans="1:7" ht="15.75" customHeight="1">
      <c r="A580" s="1762"/>
      <c r="B580" s="1762"/>
      <c r="C580" s="1762"/>
      <c r="D580" s="1762"/>
      <c r="E580" s="1762"/>
      <c r="F580" s="1762"/>
      <c r="G580" s="1762"/>
    </row>
    <row r="581" spans="1:7" ht="15.75" customHeight="1">
      <c r="A581" s="1762"/>
      <c r="B581" s="1762"/>
      <c r="C581" s="1762"/>
      <c r="D581" s="1762"/>
      <c r="E581" s="1762"/>
      <c r="F581" s="1762"/>
      <c r="G581" s="1762"/>
    </row>
    <row r="582" spans="1:7" ht="15.75" customHeight="1">
      <c r="A582" s="1762"/>
      <c r="B582" s="1762"/>
      <c r="C582" s="1762"/>
      <c r="D582" s="1762"/>
      <c r="E582" s="1762"/>
      <c r="F582" s="1762"/>
      <c r="G582" s="1762"/>
    </row>
    <row r="583" spans="1:7" ht="15.75" customHeight="1">
      <c r="A583" s="1762"/>
      <c r="B583" s="1762"/>
      <c r="C583" s="1762"/>
      <c r="D583" s="1762"/>
      <c r="E583" s="1762"/>
      <c r="F583" s="1762"/>
      <c r="G583" s="1762"/>
    </row>
    <row r="584" spans="1:7" ht="15.75" customHeight="1">
      <c r="A584" s="1762"/>
      <c r="B584" s="1762"/>
      <c r="C584" s="1762"/>
      <c r="D584" s="1762"/>
      <c r="E584" s="1762"/>
      <c r="F584" s="1762"/>
      <c r="G584" s="1762"/>
    </row>
    <row r="585" spans="1:7" ht="15.75" customHeight="1">
      <c r="A585" s="1762"/>
      <c r="B585" s="1762"/>
      <c r="C585" s="1762"/>
      <c r="D585" s="1762"/>
      <c r="E585" s="1762"/>
      <c r="F585" s="1762"/>
      <c r="G585" s="1762"/>
    </row>
    <row r="586" spans="1:7" ht="15.75" customHeight="1">
      <c r="A586" s="1762"/>
      <c r="B586" s="1762"/>
      <c r="C586" s="1762"/>
      <c r="D586" s="1762"/>
      <c r="E586" s="1762"/>
      <c r="F586" s="1762"/>
      <c r="G586" s="1762"/>
    </row>
    <row r="587" spans="1:7" ht="15.75" customHeight="1">
      <c r="A587" s="1762"/>
      <c r="B587" s="1762"/>
      <c r="C587" s="1762"/>
      <c r="D587" s="1762"/>
      <c r="E587" s="1762"/>
      <c r="F587" s="1762"/>
      <c r="G587" s="1762"/>
    </row>
    <row r="588" spans="1:7" ht="15.75" customHeight="1">
      <c r="A588" s="1762"/>
      <c r="B588" s="1762"/>
      <c r="C588" s="1762"/>
      <c r="D588" s="1762"/>
      <c r="E588" s="1762"/>
      <c r="F588" s="1762"/>
      <c r="G588" s="1762"/>
    </row>
    <row r="589" spans="1:7" ht="15.75" customHeight="1">
      <c r="A589" s="1762"/>
      <c r="B589" s="1762"/>
      <c r="C589" s="1762"/>
      <c r="D589" s="1762"/>
      <c r="E589" s="1762"/>
      <c r="F589" s="1762"/>
      <c r="G589" s="1762"/>
    </row>
    <row r="590" spans="1:7" ht="15.75" customHeight="1">
      <c r="A590" s="1762"/>
      <c r="B590" s="1762"/>
      <c r="C590" s="1762"/>
      <c r="D590" s="1762"/>
      <c r="E590" s="1762"/>
      <c r="F590" s="1762"/>
      <c r="G590" s="1762"/>
    </row>
    <row r="591" spans="1:7" ht="15.75" customHeight="1">
      <c r="A591" s="1762"/>
      <c r="B591" s="1762"/>
      <c r="C591" s="1762"/>
      <c r="D591" s="1762"/>
      <c r="E591" s="1762"/>
      <c r="F591" s="1762"/>
      <c r="G591" s="1762"/>
    </row>
    <row r="592" spans="1:7" ht="15.75" customHeight="1">
      <c r="A592" s="1762"/>
      <c r="B592" s="1762"/>
      <c r="C592" s="1762"/>
      <c r="D592" s="1762"/>
      <c r="E592" s="1762"/>
      <c r="F592" s="1762"/>
      <c r="G592" s="1762"/>
    </row>
    <row r="593" spans="1:7" ht="15.75" customHeight="1">
      <c r="A593" s="1762"/>
      <c r="B593" s="1762"/>
      <c r="C593" s="1762"/>
      <c r="D593" s="1762"/>
      <c r="E593" s="1762"/>
      <c r="F593" s="1762"/>
      <c r="G593" s="1762"/>
    </row>
    <row r="594" spans="1:7" ht="15.75" customHeight="1">
      <c r="A594" s="1762"/>
      <c r="B594" s="1762"/>
      <c r="C594" s="1762"/>
      <c r="D594" s="1762"/>
      <c r="E594" s="1762"/>
      <c r="F594" s="1762"/>
      <c r="G594" s="1762"/>
    </row>
    <row r="595" spans="1:7" ht="15.75" customHeight="1">
      <c r="A595" s="1762"/>
      <c r="B595" s="1762"/>
      <c r="C595" s="1762"/>
      <c r="D595" s="1762"/>
      <c r="E595" s="1762"/>
      <c r="F595" s="1762"/>
      <c r="G595" s="1762"/>
    </row>
    <row r="596" spans="1:7" ht="15.75" customHeight="1">
      <c r="A596" s="1762"/>
      <c r="B596" s="1762"/>
      <c r="C596" s="1762"/>
      <c r="D596" s="1762"/>
      <c r="E596" s="1762"/>
      <c r="F596" s="1762"/>
      <c r="G596" s="1762"/>
    </row>
    <row r="597" spans="1:7" ht="15.75" customHeight="1">
      <c r="A597" s="1762"/>
      <c r="B597" s="1762"/>
      <c r="C597" s="1762"/>
      <c r="D597" s="1762"/>
      <c r="E597" s="1762"/>
      <c r="F597" s="1762"/>
      <c r="G597" s="1762"/>
    </row>
    <row r="598" spans="1:7" ht="15.75" customHeight="1">
      <c r="A598" s="1762"/>
      <c r="B598" s="1762"/>
      <c r="C598" s="1762"/>
      <c r="D598" s="1762"/>
      <c r="E598" s="1762"/>
      <c r="F598" s="1762"/>
      <c r="G598" s="1762"/>
    </row>
    <row r="599" spans="1:7" ht="15.75" customHeight="1">
      <c r="A599" s="1762"/>
      <c r="B599" s="1762"/>
      <c r="C599" s="1762"/>
      <c r="D599" s="1762"/>
      <c r="E599" s="1762"/>
      <c r="F599" s="1762"/>
      <c r="G599" s="1762"/>
    </row>
    <row r="600" spans="1:7" ht="15.75" customHeight="1">
      <c r="A600" s="1762"/>
      <c r="B600" s="1762"/>
      <c r="C600" s="1762"/>
      <c r="D600" s="1762"/>
      <c r="E600" s="1762"/>
      <c r="F600" s="1762"/>
      <c r="G600" s="1762"/>
    </row>
    <row r="601" spans="1:7" ht="15.75" customHeight="1">
      <c r="A601" s="1762"/>
      <c r="B601" s="1762"/>
      <c r="C601" s="1762"/>
      <c r="D601" s="1762"/>
      <c r="E601" s="1762"/>
      <c r="F601" s="1762"/>
      <c r="G601" s="1762"/>
    </row>
    <row r="602" spans="1:7" ht="15.75" customHeight="1">
      <c r="A602" s="1762"/>
      <c r="B602" s="1762"/>
      <c r="C602" s="1762"/>
      <c r="D602" s="1762"/>
      <c r="E602" s="1762"/>
      <c r="F602" s="1762"/>
      <c r="G602" s="1762"/>
    </row>
    <row r="603" spans="1:7" ht="15.75" customHeight="1">
      <c r="A603" s="1762"/>
      <c r="B603" s="1762"/>
      <c r="C603" s="1762"/>
      <c r="D603" s="1762"/>
      <c r="E603" s="1762"/>
      <c r="F603" s="1762"/>
      <c r="G603" s="1762"/>
    </row>
    <row r="604" spans="1:7" ht="15.75" customHeight="1">
      <c r="A604" s="1762"/>
      <c r="B604" s="1762"/>
      <c r="C604" s="1762"/>
      <c r="D604" s="1762"/>
      <c r="E604" s="1762"/>
      <c r="F604" s="1762"/>
      <c r="G604" s="1762"/>
    </row>
    <row r="605" spans="1:7" ht="15.75" customHeight="1">
      <c r="A605" s="1762"/>
      <c r="B605" s="1762"/>
      <c r="C605" s="1762"/>
      <c r="D605" s="1762"/>
      <c r="E605" s="1762"/>
      <c r="F605" s="1762"/>
      <c r="G605" s="1762"/>
    </row>
    <row r="606" spans="1:7" ht="15.75" customHeight="1">
      <c r="A606" s="1762"/>
      <c r="B606" s="1762"/>
      <c r="C606" s="1762"/>
      <c r="D606" s="1762"/>
      <c r="E606" s="1762"/>
      <c r="F606" s="1762"/>
      <c r="G606" s="1762"/>
    </row>
    <row r="607" spans="1:7" ht="15.75" customHeight="1">
      <c r="A607" s="1762"/>
      <c r="B607" s="1762"/>
      <c r="C607" s="1762"/>
      <c r="D607" s="1762"/>
      <c r="E607" s="1762"/>
      <c r="F607" s="1762"/>
      <c r="G607" s="1762"/>
    </row>
    <row r="608" spans="1:7" ht="15.75" customHeight="1">
      <c r="A608" s="1762"/>
      <c r="B608" s="1762"/>
      <c r="C608" s="1762"/>
      <c r="D608" s="1762"/>
      <c r="E608" s="1762"/>
      <c r="F608" s="1762"/>
      <c r="G608" s="1762"/>
    </row>
    <row r="609" spans="1:7" ht="15.75" customHeight="1">
      <c r="A609" s="1762"/>
      <c r="B609" s="1762"/>
      <c r="C609" s="1762"/>
      <c r="D609" s="1762"/>
      <c r="E609" s="1762"/>
      <c r="F609" s="1762"/>
      <c r="G609" s="1762"/>
    </row>
    <row r="610" spans="1:7" ht="15.75" customHeight="1">
      <c r="A610" s="1762"/>
      <c r="B610" s="1762"/>
      <c r="C610" s="1762"/>
      <c r="D610" s="1762"/>
      <c r="E610" s="1762"/>
      <c r="F610" s="1762"/>
      <c r="G610" s="1762"/>
    </row>
    <row r="611" spans="1:7" ht="15.75" customHeight="1">
      <c r="A611" s="1762"/>
      <c r="B611" s="1762"/>
      <c r="C611" s="1762"/>
      <c r="D611" s="1762"/>
      <c r="E611" s="1762"/>
      <c r="F611" s="1762"/>
      <c r="G611" s="1762"/>
    </row>
    <row r="612" spans="1:7" ht="15.75" customHeight="1">
      <c r="A612" s="1762"/>
      <c r="B612" s="1762"/>
      <c r="C612" s="1762"/>
      <c r="D612" s="1762"/>
      <c r="E612" s="1762"/>
      <c r="F612" s="1762"/>
      <c r="G612" s="1762"/>
    </row>
    <row r="613" spans="1:7" ht="15.75" customHeight="1">
      <c r="A613" s="1762"/>
      <c r="B613" s="1762"/>
      <c r="C613" s="1762"/>
      <c r="D613" s="1762"/>
      <c r="E613" s="1762"/>
      <c r="F613" s="1762"/>
      <c r="G613" s="1762"/>
    </row>
    <row r="614" spans="1:7" ht="15.75" customHeight="1">
      <c r="A614" s="1762"/>
      <c r="B614" s="1762"/>
      <c r="C614" s="1762"/>
      <c r="D614" s="1762"/>
      <c r="E614" s="1762"/>
      <c r="F614" s="1762"/>
      <c r="G614" s="1762"/>
    </row>
    <row r="615" spans="1:7" ht="15.75" customHeight="1">
      <c r="A615" s="1762"/>
      <c r="B615" s="1762"/>
      <c r="C615" s="1762"/>
      <c r="D615" s="1762"/>
      <c r="E615" s="1762"/>
      <c r="F615" s="1762"/>
      <c r="G615" s="1762"/>
    </row>
    <row r="616" spans="1:7" ht="15.75" customHeight="1">
      <c r="A616" s="1762"/>
      <c r="B616" s="1762"/>
      <c r="C616" s="1762"/>
      <c r="D616" s="1762"/>
      <c r="E616" s="1762"/>
      <c r="F616" s="1762"/>
      <c r="G616" s="1762"/>
    </row>
    <row r="617" spans="1:7" ht="15.75" customHeight="1">
      <c r="A617" s="1762"/>
      <c r="B617" s="1762"/>
      <c r="C617" s="1762"/>
      <c r="D617" s="1762"/>
      <c r="E617" s="1762"/>
      <c r="F617" s="1762"/>
      <c r="G617" s="1762"/>
    </row>
    <row r="618" spans="1:7" ht="15.75" customHeight="1">
      <c r="A618" s="1762"/>
      <c r="B618" s="1762"/>
      <c r="C618" s="1762"/>
      <c r="D618" s="1762"/>
      <c r="E618" s="1762"/>
      <c r="F618" s="1762"/>
      <c r="G618" s="1762"/>
    </row>
    <row r="619" spans="1:7" ht="15.75" customHeight="1">
      <c r="A619" s="1762"/>
      <c r="B619" s="1762"/>
      <c r="C619" s="1762"/>
      <c r="D619" s="1762"/>
      <c r="E619" s="1762"/>
      <c r="F619" s="1762"/>
      <c r="G619" s="1762"/>
    </row>
    <row r="620" spans="1:7" ht="15.75" customHeight="1">
      <c r="A620" s="1762"/>
      <c r="B620" s="1762"/>
      <c r="C620" s="1762"/>
      <c r="D620" s="1762"/>
      <c r="E620" s="1762"/>
      <c r="F620" s="1762"/>
      <c r="G620" s="1762"/>
    </row>
    <row r="621" spans="1:7" ht="15.75" customHeight="1">
      <c r="A621" s="1762"/>
      <c r="B621" s="1762"/>
      <c r="C621" s="1762"/>
      <c r="D621" s="1762"/>
      <c r="E621" s="1762"/>
      <c r="F621" s="1762"/>
      <c r="G621" s="1762"/>
    </row>
    <row r="622" spans="1:7" ht="15.75" customHeight="1">
      <c r="A622" s="1762"/>
      <c r="B622" s="1762"/>
      <c r="C622" s="1762"/>
      <c r="D622" s="1762"/>
      <c r="E622" s="1762"/>
      <c r="F622" s="1762"/>
      <c r="G622" s="1762"/>
    </row>
    <row r="623" spans="1:7" ht="15.75" customHeight="1">
      <c r="A623" s="1762"/>
      <c r="B623" s="1762"/>
      <c r="C623" s="1762"/>
      <c r="D623" s="1762"/>
      <c r="E623" s="1762"/>
      <c r="F623" s="1762"/>
      <c r="G623" s="1762"/>
    </row>
    <row r="624" spans="1:7" ht="15.75" customHeight="1">
      <c r="A624" s="1762"/>
      <c r="B624" s="1762"/>
      <c r="C624" s="1762"/>
      <c r="D624" s="1762"/>
      <c r="E624" s="1762"/>
      <c r="F624" s="1762"/>
      <c r="G624" s="1762"/>
    </row>
    <row r="625" spans="1:7" ht="15.75" customHeight="1">
      <c r="A625" s="1762"/>
      <c r="B625" s="1762"/>
      <c r="C625" s="1762"/>
      <c r="D625" s="1762"/>
      <c r="E625" s="1762"/>
      <c r="F625" s="1762"/>
      <c r="G625" s="1762"/>
    </row>
    <row r="626" spans="1:7" ht="15.75" customHeight="1">
      <c r="A626" s="1762"/>
      <c r="B626" s="1762"/>
      <c r="C626" s="1762"/>
      <c r="D626" s="1762"/>
      <c r="E626" s="1762"/>
      <c r="F626" s="1762"/>
      <c r="G626" s="1762"/>
    </row>
    <row r="627" spans="1:7" ht="15.75" customHeight="1">
      <c r="A627" s="1762"/>
      <c r="B627" s="1762"/>
      <c r="C627" s="1762"/>
      <c r="D627" s="1762"/>
      <c r="E627" s="1762"/>
      <c r="F627" s="1762"/>
      <c r="G627" s="1762"/>
    </row>
    <row r="628" spans="1:7" ht="15.75" customHeight="1">
      <c r="A628" s="1762"/>
      <c r="B628" s="1762"/>
      <c r="C628" s="1762"/>
      <c r="D628" s="1762"/>
      <c r="E628" s="1762"/>
      <c r="F628" s="1762"/>
      <c r="G628" s="1762"/>
    </row>
    <row r="629" spans="1:7" ht="15.75" customHeight="1">
      <c r="A629" s="1762"/>
      <c r="B629" s="1762"/>
      <c r="C629" s="1762"/>
      <c r="D629" s="1762"/>
      <c r="E629" s="1762"/>
      <c r="F629" s="1762"/>
      <c r="G629" s="1762"/>
    </row>
    <row r="630" spans="1:7" ht="15.75" customHeight="1">
      <c r="A630" s="1762"/>
      <c r="B630" s="1762"/>
      <c r="C630" s="1762"/>
      <c r="D630" s="1762"/>
      <c r="E630" s="1762"/>
      <c r="F630" s="1762"/>
      <c r="G630" s="1762"/>
    </row>
    <row r="631" spans="1:7" ht="15.75" customHeight="1">
      <c r="A631" s="1762"/>
      <c r="B631" s="1762"/>
      <c r="C631" s="1762"/>
      <c r="D631" s="1762"/>
      <c r="E631" s="1762"/>
      <c r="F631" s="1762"/>
      <c r="G631" s="1762"/>
    </row>
    <row r="632" spans="1:7" ht="15.75" customHeight="1">
      <c r="A632" s="1762"/>
      <c r="B632" s="1762"/>
      <c r="C632" s="1762"/>
      <c r="D632" s="1762"/>
      <c r="E632" s="1762"/>
      <c r="F632" s="1762"/>
      <c r="G632" s="1762"/>
    </row>
    <row r="633" spans="1:7" ht="15.75" customHeight="1">
      <c r="A633" s="1762"/>
      <c r="B633" s="1762"/>
      <c r="C633" s="1762"/>
      <c r="D633" s="1762"/>
      <c r="E633" s="1762"/>
      <c r="F633" s="1762"/>
      <c r="G633" s="1762"/>
    </row>
    <row r="634" spans="1:7" ht="15.75" customHeight="1">
      <c r="A634" s="1762"/>
      <c r="B634" s="1762"/>
      <c r="C634" s="1762"/>
      <c r="D634" s="1762"/>
      <c r="E634" s="1762"/>
      <c r="F634" s="1762"/>
      <c r="G634" s="1762"/>
    </row>
    <row r="635" spans="1:7" ht="15.75" customHeight="1">
      <c r="A635" s="1762"/>
      <c r="B635" s="1762"/>
      <c r="C635" s="1762"/>
      <c r="D635" s="1762"/>
      <c r="E635" s="1762"/>
      <c r="F635" s="1762"/>
      <c r="G635" s="1762"/>
    </row>
    <row r="636" spans="1:7" ht="15.75" customHeight="1">
      <c r="A636" s="1762"/>
      <c r="B636" s="1762"/>
      <c r="C636" s="1762"/>
      <c r="D636" s="1762"/>
      <c r="E636" s="1762"/>
      <c r="F636" s="1762"/>
      <c r="G636" s="1762"/>
    </row>
    <row r="637" spans="1:7" ht="15.75" customHeight="1">
      <c r="A637" s="1762"/>
      <c r="B637" s="1762"/>
      <c r="C637" s="1762"/>
      <c r="D637" s="1762"/>
      <c r="E637" s="1762"/>
      <c r="F637" s="1762"/>
      <c r="G637" s="1762"/>
    </row>
    <row r="638" spans="1:7" ht="15.75" customHeight="1">
      <c r="A638" s="1762"/>
      <c r="B638" s="1762"/>
      <c r="C638" s="1762"/>
      <c r="D638" s="1762"/>
      <c r="E638" s="1762"/>
      <c r="F638" s="1762"/>
      <c r="G638" s="1762"/>
    </row>
    <row r="639" spans="1:7" ht="15.75" customHeight="1">
      <c r="A639" s="1762"/>
      <c r="B639" s="1762"/>
      <c r="C639" s="1762"/>
      <c r="D639" s="1762"/>
      <c r="E639" s="1762"/>
      <c r="F639" s="1762"/>
      <c r="G639" s="1762"/>
    </row>
    <row r="640" spans="1:7" ht="15.75" customHeight="1">
      <c r="A640" s="1762"/>
      <c r="B640" s="1762"/>
      <c r="C640" s="1762"/>
      <c r="D640" s="1762"/>
      <c r="E640" s="1762"/>
      <c r="F640" s="1762"/>
      <c r="G640" s="1762"/>
    </row>
    <row r="641" spans="1:7" ht="15.75" customHeight="1">
      <c r="A641" s="1762"/>
      <c r="B641" s="1762"/>
      <c r="C641" s="1762"/>
      <c r="D641" s="1762"/>
      <c r="E641" s="1762"/>
      <c r="F641" s="1762"/>
      <c r="G641" s="1762"/>
    </row>
    <row r="642" spans="1:7" ht="15.75" customHeight="1">
      <c r="A642" s="1762"/>
      <c r="B642" s="1762"/>
      <c r="C642" s="1762"/>
      <c r="D642" s="1762"/>
      <c r="E642" s="1762"/>
      <c r="F642" s="1762"/>
      <c r="G642" s="1762"/>
    </row>
    <row r="643" spans="1:7" ht="15.75" customHeight="1">
      <c r="A643" s="1762"/>
      <c r="B643" s="1762"/>
      <c r="C643" s="1762"/>
      <c r="D643" s="1762"/>
      <c r="E643" s="1762"/>
      <c r="F643" s="1762"/>
      <c r="G643" s="1762"/>
    </row>
    <row r="644" spans="1:7" ht="15.75" customHeight="1">
      <c r="A644" s="1762"/>
      <c r="B644" s="1762"/>
      <c r="C644" s="1762"/>
      <c r="D644" s="1762"/>
      <c r="E644" s="1762"/>
      <c r="F644" s="1762"/>
      <c r="G644" s="1762"/>
    </row>
    <row r="645" spans="1:7" ht="15.75" customHeight="1">
      <c r="A645" s="1762"/>
      <c r="B645" s="1762"/>
      <c r="C645" s="1762"/>
      <c r="D645" s="1762"/>
      <c r="E645" s="1762"/>
      <c r="F645" s="1762"/>
      <c r="G645" s="1762"/>
    </row>
    <row r="646" spans="1:7" ht="15.75" customHeight="1">
      <c r="A646" s="1762"/>
      <c r="B646" s="1762"/>
      <c r="C646" s="1762"/>
      <c r="D646" s="1762"/>
      <c r="E646" s="1762"/>
      <c r="F646" s="1762"/>
      <c r="G646" s="1762"/>
    </row>
    <row r="647" spans="1:7" ht="15.75" customHeight="1">
      <c r="A647" s="1762"/>
      <c r="B647" s="1762"/>
      <c r="C647" s="1762"/>
      <c r="D647" s="1762"/>
      <c r="E647" s="1762"/>
      <c r="F647" s="1762"/>
      <c r="G647" s="1762"/>
    </row>
    <row r="648" spans="1:7" ht="15.75" customHeight="1">
      <c r="A648" s="1762"/>
      <c r="B648" s="1762"/>
      <c r="C648" s="1762"/>
      <c r="D648" s="1762"/>
      <c r="E648" s="1762"/>
      <c r="F648" s="1762"/>
      <c r="G648" s="1762"/>
    </row>
    <row r="649" spans="1:7" ht="15.75" customHeight="1">
      <c r="A649" s="1762"/>
      <c r="B649" s="1762"/>
      <c r="C649" s="1762"/>
      <c r="D649" s="1762"/>
      <c r="E649" s="1762"/>
      <c r="F649" s="1762"/>
      <c r="G649" s="1762"/>
    </row>
    <row r="650" spans="1:7" ht="15.75" customHeight="1">
      <c r="A650" s="1762"/>
      <c r="B650" s="1762"/>
      <c r="C650" s="1762"/>
      <c r="D650" s="1762"/>
      <c r="E650" s="1762"/>
      <c r="F650" s="1762"/>
      <c r="G650" s="1762"/>
    </row>
    <row r="651" spans="1:7" ht="15.75" customHeight="1">
      <c r="A651" s="1762"/>
      <c r="B651" s="1762"/>
      <c r="C651" s="1762"/>
      <c r="D651" s="1762"/>
      <c r="E651" s="1762"/>
      <c r="F651" s="1762"/>
      <c r="G651" s="1762"/>
    </row>
    <row r="652" spans="1:7" ht="15.75" customHeight="1">
      <c r="A652" s="1762"/>
      <c r="B652" s="1762"/>
      <c r="C652" s="1762"/>
      <c r="D652" s="1762"/>
      <c r="E652" s="1762"/>
      <c r="F652" s="1762"/>
      <c r="G652" s="1762"/>
    </row>
    <row r="653" spans="1:7" ht="15.75" customHeight="1">
      <c r="A653" s="1762"/>
      <c r="B653" s="1762"/>
      <c r="C653" s="1762"/>
      <c r="D653" s="1762"/>
      <c r="E653" s="1762"/>
      <c r="F653" s="1762"/>
      <c r="G653" s="1762"/>
    </row>
    <row r="654" spans="1:7" ht="15.75" customHeight="1">
      <c r="A654" s="1762"/>
      <c r="B654" s="1762"/>
      <c r="C654" s="1762"/>
      <c r="D654" s="1762"/>
      <c r="E654" s="1762"/>
      <c r="F654" s="1762"/>
      <c r="G654" s="1762"/>
    </row>
    <row r="655" spans="1:7" ht="15.75" customHeight="1">
      <c r="A655" s="1762"/>
      <c r="B655" s="1762"/>
      <c r="C655" s="1762"/>
      <c r="D655" s="1762"/>
      <c r="E655" s="1762"/>
      <c r="F655" s="1762"/>
      <c r="G655" s="1762"/>
    </row>
    <row r="656" spans="1:7" ht="15.75" customHeight="1">
      <c r="A656" s="1762"/>
      <c r="B656" s="1762"/>
      <c r="C656" s="1762"/>
      <c r="D656" s="1762"/>
      <c r="E656" s="1762"/>
      <c r="F656" s="1762"/>
      <c r="G656" s="1762"/>
    </row>
    <row r="657" spans="1:7" ht="15.75" customHeight="1">
      <c r="A657" s="1762"/>
      <c r="B657" s="1762"/>
      <c r="C657" s="1762"/>
      <c r="D657" s="1762"/>
      <c r="E657" s="1762"/>
      <c r="F657" s="1762"/>
      <c r="G657" s="1762"/>
    </row>
    <row r="658" spans="1:7" ht="15.75" customHeight="1">
      <c r="A658" s="1762"/>
      <c r="B658" s="1762"/>
      <c r="C658" s="1762"/>
      <c r="D658" s="1762"/>
      <c r="E658" s="1762"/>
      <c r="F658" s="1762"/>
      <c r="G658" s="1762"/>
    </row>
    <row r="659" spans="1:7" ht="15.75" customHeight="1">
      <c r="A659" s="1762"/>
      <c r="B659" s="1762"/>
      <c r="C659" s="1762"/>
      <c r="D659" s="1762"/>
      <c r="E659" s="1762"/>
      <c r="F659" s="1762"/>
      <c r="G659" s="1762"/>
    </row>
    <row r="660" spans="1:7" ht="15.75" customHeight="1">
      <c r="A660" s="1762"/>
      <c r="B660" s="1762"/>
      <c r="C660" s="1762"/>
      <c r="D660" s="1762"/>
      <c r="E660" s="1762"/>
      <c r="F660" s="1762"/>
      <c r="G660" s="1762"/>
    </row>
    <row r="661" spans="1:7" ht="15.75" customHeight="1">
      <c r="A661" s="1762"/>
      <c r="B661" s="1762"/>
      <c r="C661" s="1762"/>
      <c r="D661" s="1762"/>
      <c r="E661" s="1762"/>
      <c r="F661" s="1762"/>
      <c r="G661" s="1762"/>
    </row>
    <row r="662" spans="1:7" ht="15.75" customHeight="1">
      <c r="A662" s="1762"/>
      <c r="B662" s="1762"/>
      <c r="C662" s="1762"/>
      <c r="D662" s="1762"/>
      <c r="E662" s="1762"/>
      <c r="F662" s="1762"/>
      <c r="G662" s="1762"/>
    </row>
    <row r="663" spans="1:7" ht="15.75" customHeight="1">
      <c r="A663" s="1762"/>
      <c r="B663" s="1762"/>
      <c r="C663" s="1762"/>
      <c r="D663" s="1762"/>
      <c r="E663" s="1762"/>
      <c r="F663" s="1762"/>
      <c r="G663" s="1762"/>
    </row>
    <row r="664" spans="1:7" ht="15.75" customHeight="1">
      <c r="A664" s="1762"/>
      <c r="B664" s="1762"/>
      <c r="C664" s="1762"/>
      <c r="D664" s="1762"/>
      <c r="E664" s="1762"/>
      <c r="F664" s="1762"/>
      <c r="G664" s="1762"/>
    </row>
    <row r="665" spans="1:7" ht="15.75" customHeight="1">
      <c r="A665" s="1762"/>
      <c r="B665" s="1762"/>
      <c r="C665" s="1762"/>
      <c r="D665" s="1762"/>
      <c r="E665" s="1762"/>
      <c r="F665" s="1762"/>
      <c r="G665" s="1762"/>
    </row>
    <row r="666" spans="1:7" ht="15.75" customHeight="1">
      <c r="A666" s="1762"/>
      <c r="B666" s="1762"/>
      <c r="C666" s="1762"/>
      <c r="D666" s="1762"/>
      <c r="E666" s="1762"/>
      <c r="F666" s="1762"/>
      <c r="G666" s="1762"/>
    </row>
    <row r="667" spans="1:7" ht="15.75" customHeight="1">
      <c r="A667" s="1762"/>
      <c r="B667" s="1762"/>
      <c r="C667" s="1762"/>
      <c r="D667" s="1762"/>
      <c r="E667" s="1762"/>
      <c r="F667" s="1762"/>
      <c r="G667" s="1762"/>
    </row>
    <row r="668" spans="1:7" ht="15.75" customHeight="1">
      <c r="A668" s="1762"/>
      <c r="B668" s="1762"/>
      <c r="C668" s="1762"/>
      <c r="D668" s="1762"/>
      <c r="E668" s="1762"/>
      <c r="F668" s="1762"/>
      <c r="G668" s="1762"/>
    </row>
    <row r="669" spans="1:7" ht="15.75" customHeight="1">
      <c r="A669" s="1762"/>
      <c r="B669" s="1762"/>
      <c r="C669" s="1762"/>
      <c r="D669" s="1762"/>
      <c r="E669" s="1762"/>
      <c r="F669" s="1762"/>
      <c r="G669" s="1762"/>
    </row>
    <row r="670" spans="1:7" ht="15.75" customHeight="1">
      <c r="A670" s="1762"/>
      <c r="B670" s="1762"/>
      <c r="C670" s="1762"/>
      <c r="D670" s="1762"/>
      <c r="E670" s="1762"/>
      <c r="F670" s="1762"/>
      <c r="G670" s="1762"/>
    </row>
    <row r="671" spans="1:7" ht="15.75" customHeight="1">
      <c r="A671" s="1762"/>
      <c r="B671" s="1762"/>
      <c r="C671" s="1762"/>
      <c r="D671" s="1762"/>
      <c r="E671" s="1762"/>
      <c r="F671" s="1762"/>
      <c r="G671" s="1762"/>
    </row>
    <row r="672" spans="1:7" ht="15.75" customHeight="1">
      <c r="A672" s="1762"/>
      <c r="B672" s="1762"/>
      <c r="C672" s="1762"/>
      <c r="D672" s="1762"/>
      <c r="E672" s="1762"/>
      <c r="F672" s="1762"/>
      <c r="G672" s="1762"/>
    </row>
    <row r="673" spans="1:7" ht="15.75" customHeight="1">
      <c r="A673" s="1762"/>
      <c r="B673" s="1762"/>
      <c r="C673" s="1762"/>
      <c r="D673" s="1762"/>
      <c r="E673" s="1762"/>
      <c r="F673" s="1762"/>
      <c r="G673" s="1762"/>
    </row>
    <row r="674" spans="1:7" ht="15.75" customHeight="1">
      <c r="A674" s="1762"/>
      <c r="B674" s="1762"/>
      <c r="C674" s="1762"/>
      <c r="D674" s="1762"/>
      <c r="E674" s="1762"/>
      <c r="F674" s="1762"/>
      <c r="G674" s="1762"/>
    </row>
    <row r="675" spans="1:7" ht="15.75" customHeight="1">
      <c r="A675" s="1762"/>
      <c r="B675" s="1762"/>
      <c r="C675" s="1762"/>
      <c r="D675" s="1762"/>
      <c r="E675" s="1762"/>
      <c r="F675" s="1762"/>
      <c r="G675" s="1762"/>
    </row>
    <row r="676" spans="1:7" ht="15.75" customHeight="1">
      <c r="A676" s="1762"/>
      <c r="B676" s="1762"/>
      <c r="C676" s="1762"/>
      <c r="D676" s="1762"/>
      <c r="E676" s="1762"/>
      <c r="F676" s="1762"/>
      <c r="G676" s="1762"/>
    </row>
    <row r="677" spans="1:7" ht="15.75" customHeight="1">
      <c r="A677" s="1762"/>
      <c r="B677" s="1762"/>
      <c r="C677" s="1762"/>
      <c r="D677" s="1762"/>
      <c r="E677" s="1762"/>
      <c r="F677" s="1762"/>
      <c r="G677" s="1762"/>
    </row>
    <row r="678" spans="1:7" ht="15.75" customHeight="1">
      <c r="A678" s="1762"/>
      <c r="B678" s="1762"/>
      <c r="C678" s="1762"/>
      <c r="D678" s="1762"/>
      <c r="E678" s="1762"/>
      <c r="F678" s="1762"/>
      <c r="G678" s="1762"/>
    </row>
    <row r="679" spans="1:7" ht="15.75" customHeight="1">
      <c r="A679" s="1762"/>
      <c r="B679" s="1762"/>
      <c r="C679" s="1762"/>
      <c r="D679" s="1762"/>
      <c r="E679" s="1762"/>
      <c r="F679" s="1762"/>
      <c r="G679" s="1762"/>
    </row>
    <row r="680" spans="1:7" ht="15.75" customHeight="1">
      <c r="A680" s="1762"/>
      <c r="B680" s="1762"/>
      <c r="C680" s="1762"/>
      <c r="D680" s="1762"/>
      <c r="E680" s="1762"/>
      <c r="F680" s="1762"/>
      <c r="G680" s="1762"/>
    </row>
    <row r="681" spans="1:7" ht="15.75" customHeight="1">
      <c r="A681" s="1762"/>
      <c r="B681" s="1762"/>
      <c r="C681" s="1762"/>
      <c r="D681" s="1762"/>
      <c r="E681" s="1762"/>
      <c r="F681" s="1762"/>
      <c r="G681" s="1762"/>
    </row>
    <row r="682" spans="1:7" ht="15.75" customHeight="1">
      <c r="A682" s="1762"/>
      <c r="B682" s="1762"/>
      <c r="C682" s="1762"/>
      <c r="D682" s="1762"/>
      <c r="E682" s="1762"/>
      <c r="F682" s="1762"/>
      <c r="G682" s="1762"/>
    </row>
    <row r="683" spans="1:7" ht="15.75" customHeight="1">
      <c r="A683" s="1762"/>
      <c r="B683" s="1762"/>
      <c r="C683" s="1762"/>
      <c r="D683" s="1762"/>
      <c r="E683" s="1762"/>
      <c r="F683" s="1762"/>
      <c r="G683" s="1762"/>
    </row>
    <row r="684" spans="1:7" ht="15.75" customHeight="1">
      <c r="A684" s="1762"/>
      <c r="B684" s="1762"/>
      <c r="C684" s="1762"/>
      <c r="D684" s="1762"/>
      <c r="E684" s="1762"/>
      <c r="F684" s="1762"/>
      <c r="G684" s="1762"/>
    </row>
    <row r="685" spans="1:7" ht="15.75" customHeight="1">
      <c r="A685" s="1762"/>
      <c r="B685" s="1762"/>
      <c r="C685" s="1762"/>
      <c r="D685" s="1762"/>
      <c r="E685" s="1762"/>
      <c r="F685" s="1762"/>
      <c r="G685" s="1762"/>
    </row>
    <row r="686" spans="1:7" ht="15.75" customHeight="1">
      <c r="A686" s="1762"/>
      <c r="B686" s="1762"/>
      <c r="C686" s="1762"/>
      <c r="D686" s="1762"/>
      <c r="E686" s="1762"/>
      <c r="F686" s="1762"/>
      <c r="G686" s="1762"/>
    </row>
    <row r="687" spans="1:7" ht="15.75" customHeight="1">
      <c r="A687" s="1762"/>
      <c r="B687" s="1762"/>
      <c r="C687" s="1762"/>
      <c r="D687" s="1762"/>
      <c r="E687" s="1762"/>
      <c r="F687" s="1762"/>
      <c r="G687" s="1762"/>
    </row>
    <row r="688" spans="1:7" ht="15.75" customHeight="1">
      <c r="A688" s="1762"/>
      <c r="B688" s="1762"/>
      <c r="C688" s="1762"/>
      <c r="D688" s="1762"/>
      <c r="E688" s="1762"/>
      <c r="F688" s="1762"/>
      <c r="G688" s="1762"/>
    </row>
    <row r="689" spans="1:7" ht="15.75" customHeight="1">
      <c r="A689" s="1762"/>
      <c r="B689" s="1762"/>
      <c r="C689" s="1762"/>
      <c r="D689" s="1762"/>
      <c r="E689" s="1762"/>
      <c r="F689" s="1762"/>
      <c r="G689" s="1762"/>
    </row>
    <row r="690" spans="1:7" ht="15.75" customHeight="1">
      <c r="A690" s="1762"/>
      <c r="B690" s="1762"/>
      <c r="C690" s="1762"/>
      <c r="D690" s="1762"/>
      <c r="E690" s="1762"/>
      <c r="F690" s="1762"/>
      <c r="G690" s="1762"/>
    </row>
    <row r="691" spans="1:7" ht="15.75" customHeight="1">
      <c r="A691" s="1762"/>
      <c r="B691" s="1762"/>
      <c r="C691" s="1762"/>
      <c r="D691" s="1762"/>
      <c r="E691" s="1762"/>
      <c r="F691" s="1762"/>
      <c r="G691" s="1762"/>
    </row>
    <row r="692" spans="1:7" ht="15.75" customHeight="1">
      <c r="A692" s="1762"/>
      <c r="B692" s="1762"/>
      <c r="C692" s="1762"/>
      <c r="D692" s="1762"/>
      <c r="E692" s="1762"/>
      <c r="F692" s="1762"/>
      <c r="G692" s="1762"/>
    </row>
    <row r="693" spans="1:7" ht="15.75" customHeight="1">
      <c r="A693" s="1762"/>
      <c r="B693" s="1762"/>
      <c r="C693" s="1762"/>
      <c r="D693" s="1762"/>
      <c r="E693" s="1762"/>
      <c r="F693" s="1762"/>
      <c r="G693" s="1762"/>
    </row>
    <row r="694" spans="1:7" ht="15.75" customHeight="1">
      <c r="A694" s="1762"/>
      <c r="B694" s="1762"/>
      <c r="C694" s="1762"/>
      <c r="D694" s="1762"/>
      <c r="E694" s="1762"/>
      <c r="F694" s="1762"/>
      <c r="G694" s="1762"/>
    </row>
    <row r="695" spans="1:7" ht="15.75" customHeight="1">
      <c r="A695" s="1762"/>
      <c r="B695" s="1762"/>
      <c r="C695" s="1762"/>
      <c r="D695" s="1762"/>
      <c r="E695" s="1762"/>
      <c r="F695" s="1762"/>
      <c r="G695" s="1762"/>
    </row>
    <row r="696" spans="1:7" ht="15.75" customHeight="1">
      <c r="A696" s="1762"/>
      <c r="B696" s="1762"/>
      <c r="C696" s="1762"/>
      <c r="D696" s="1762"/>
      <c r="E696" s="1762"/>
      <c r="F696" s="1762"/>
      <c r="G696" s="1762"/>
    </row>
    <row r="697" spans="1:7" ht="15.75" customHeight="1">
      <c r="A697" s="1762"/>
      <c r="B697" s="1762"/>
      <c r="C697" s="1762"/>
      <c r="D697" s="1762"/>
      <c r="E697" s="1762"/>
      <c r="F697" s="1762"/>
      <c r="G697" s="1762"/>
    </row>
    <row r="698" spans="1:7" ht="15.75" customHeight="1">
      <c r="A698" s="1762"/>
      <c r="B698" s="1762"/>
      <c r="C698" s="1762"/>
      <c r="D698" s="1762"/>
      <c r="E698" s="1762"/>
      <c r="F698" s="1762"/>
      <c r="G698" s="1762"/>
    </row>
    <row r="699" spans="1:7" ht="15.75" customHeight="1">
      <c r="A699" s="1762"/>
      <c r="B699" s="1762"/>
      <c r="C699" s="1762"/>
      <c r="D699" s="1762"/>
      <c r="E699" s="1762"/>
      <c r="F699" s="1762"/>
      <c r="G699" s="1762"/>
    </row>
    <row r="700" spans="1:7" ht="15.75" customHeight="1">
      <c r="A700" s="1762"/>
      <c r="B700" s="1762"/>
      <c r="C700" s="1762"/>
      <c r="D700" s="1762"/>
      <c r="E700" s="1762"/>
      <c r="F700" s="1762"/>
      <c r="G700" s="1762"/>
    </row>
    <row r="701" spans="1:7" ht="15.75" customHeight="1">
      <c r="A701" s="1762"/>
      <c r="B701" s="1762"/>
      <c r="C701" s="1762"/>
      <c r="D701" s="1762"/>
      <c r="E701" s="1762"/>
      <c r="F701" s="1762"/>
      <c r="G701" s="1762"/>
    </row>
    <row r="702" spans="1:7" ht="15.75" customHeight="1">
      <c r="A702" s="1762"/>
      <c r="B702" s="1762"/>
      <c r="C702" s="1762"/>
      <c r="D702" s="1762"/>
      <c r="E702" s="1762"/>
      <c r="F702" s="1762"/>
      <c r="G702" s="1762"/>
    </row>
    <row r="703" spans="1:7" ht="15.75" customHeight="1">
      <c r="A703" s="1762"/>
      <c r="B703" s="1762"/>
      <c r="C703" s="1762"/>
      <c r="D703" s="1762"/>
      <c r="E703" s="1762"/>
      <c r="F703" s="1762"/>
      <c r="G703" s="1762"/>
    </row>
    <row r="704" spans="1:7" ht="15.75" customHeight="1">
      <c r="A704" s="1762"/>
      <c r="B704" s="1762"/>
      <c r="C704" s="1762"/>
      <c r="D704" s="1762"/>
      <c r="E704" s="1762"/>
      <c r="F704" s="1762"/>
      <c r="G704" s="1762"/>
    </row>
    <row r="705" spans="1:7" ht="15.75" customHeight="1">
      <c r="A705" s="1762"/>
      <c r="B705" s="1762"/>
      <c r="C705" s="1762"/>
      <c r="D705" s="1762"/>
      <c r="E705" s="1762"/>
      <c r="F705" s="1762"/>
      <c r="G705" s="1762"/>
    </row>
    <row r="706" spans="1:7" ht="15.75" customHeight="1">
      <c r="A706" s="1762"/>
      <c r="B706" s="1762"/>
      <c r="C706" s="1762"/>
      <c r="D706" s="1762"/>
      <c r="E706" s="1762"/>
      <c r="F706" s="1762"/>
      <c r="G706" s="1762"/>
    </row>
    <row r="707" spans="1:7" ht="15.75" customHeight="1">
      <c r="A707" s="1762"/>
      <c r="B707" s="1762"/>
      <c r="C707" s="1762"/>
      <c r="D707" s="1762"/>
      <c r="E707" s="1762"/>
      <c r="F707" s="1762"/>
      <c r="G707" s="1762"/>
    </row>
    <row r="708" spans="1:7" ht="15.75" customHeight="1">
      <c r="A708" s="1762"/>
      <c r="B708" s="1762"/>
      <c r="C708" s="1762"/>
      <c r="D708" s="1762"/>
      <c r="E708" s="1762"/>
      <c r="F708" s="1762"/>
      <c r="G708" s="1762"/>
    </row>
    <row r="709" spans="1:7" ht="15.75" customHeight="1">
      <c r="A709" s="1762"/>
      <c r="B709" s="1762"/>
      <c r="C709" s="1762"/>
      <c r="D709" s="1762"/>
      <c r="E709" s="1762"/>
      <c r="F709" s="1762"/>
      <c r="G709" s="1762"/>
    </row>
    <row r="710" spans="1:7" ht="15.75" customHeight="1">
      <c r="A710" s="1762"/>
      <c r="B710" s="1762"/>
      <c r="C710" s="1762"/>
      <c r="D710" s="1762"/>
      <c r="E710" s="1762"/>
      <c r="F710" s="1762"/>
      <c r="G710" s="1762"/>
    </row>
    <row r="711" spans="1:7" ht="15.75" customHeight="1">
      <c r="A711" s="1762"/>
      <c r="B711" s="1762"/>
      <c r="C711" s="1762"/>
      <c r="D711" s="1762"/>
      <c r="E711" s="1762"/>
      <c r="F711" s="1762"/>
      <c r="G711" s="1762"/>
    </row>
    <row r="712" spans="1:7" ht="15.75" customHeight="1">
      <c r="A712" s="1762"/>
      <c r="B712" s="1762"/>
      <c r="C712" s="1762"/>
      <c r="D712" s="1762"/>
      <c r="E712" s="1762"/>
      <c r="F712" s="1762"/>
      <c r="G712" s="1762"/>
    </row>
    <row r="713" spans="1:7" ht="15.75" customHeight="1">
      <c r="A713" s="1762"/>
      <c r="B713" s="1762"/>
      <c r="C713" s="1762"/>
      <c r="D713" s="1762"/>
      <c r="E713" s="1762"/>
      <c r="F713" s="1762"/>
      <c r="G713" s="1762"/>
    </row>
    <row r="714" spans="1:7" ht="15.75" customHeight="1">
      <c r="A714" s="1762"/>
      <c r="B714" s="1762"/>
      <c r="C714" s="1762"/>
      <c r="D714" s="1762"/>
      <c r="E714" s="1762"/>
      <c r="F714" s="1762"/>
      <c r="G714" s="1762"/>
    </row>
    <row r="715" spans="1:7" ht="15.75" customHeight="1">
      <c r="A715" s="1762"/>
      <c r="B715" s="1762"/>
      <c r="C715" s="1762"/>
      <c r="D715" s="1762"/>
      <c r="E715" s="1762"/>
      <c r="F715" s="1762"/>
      <c r="G715" s="1762"/>
    </row>
    <row r="716" spans="1:7" ht="15.75" customHeight="1">
      <c r="A716" s="1762"/>
      <c r="B716" s="1762"/>
      <c r="C716" s="1762"/>
      <c r="D716" s="1762"/>
      <c r="E716" s="1762"/>
      <c r="F716" s="1762"/>
      <c r="G716" s="1762"/>
    </row>
    <row r="717" spans="1:7" ht="15.75" customHeight="1">
      <c r="A717" s="1762"/>
      <c r="B717" s="1762"/>
      <c r="C717" s="1762"/>
      <c r="D717" s="1762"/>
      <c r="E717" s="1762"/>
      <c r="F717" s="1762"/>
      <c r="G717" s="1762"/>
    </row>
    <row r="718" spans="1:7" ht="15.75" customHeight="1">
      <c r="A718" s="1762"/>
      <c r="B718" s="1762"/>
      <c r="C718" s="1762"/>
      <c r="D718" s="1762"/>
      <c r="E718" s="1762"/>
      <c r="F718" s="1762"/>
      <c r="G718" s="1762"/>
    </row>
    <row r="719" spans="1:7" ht="15.75" customHeight="1">
      <c r="A719" s="1762"/>
      <c r="B719" s="1762"/>
      <c r="C719" s="1762"/>
      <c r="D719" s="1762"/>
      <c r="E719" s="1762"/>
      <c r="F719" s="1762"/>
      <c r="G719" s="1762"/>
    </row>
    <row r="720" spans="1:7" ht="15.75" customHeight="1">
      <c r="A720" s="1762"/>
      <c r="B720" s="1762"/>
      <c r="C720" s="1762"/>
      <c r="D720" s="1762"/>
      <c r="E720" s="1762"/>
      <c r="F720" s="1762"/>
      <c r="G720" s="1762"/>
    </row>
    <row r="721" spans="1:7" ht="15.75" customHeight="1">
      <c r="A721" s="1762"/>
      <c r="B721" s="1762"/>
      <c r="C721" s="1762"/>
      <c r="D721" s="1762"/>
      <c r="E721" s="1762"/>
      <c r="F721" s="1762"/>
      <c r="G721" s="1762"/>
    </row>
    <row r="722" spans="1:7" ht="15.75" customHeight="1">
      <c r="A722" s="1762"/>
      <c r="B722" s="1762"/>
      <c r="C722" s="1762"/>
      <c r="D722" s="1762"/>
      <c r="E722" s="1762"/>
      <c r="F722" s="1762"/>
      <c r="G722" s="1762"/>
    </row>
    <row r="723" spans="1:7" ht="15.75" customHeight="1">
      <c r="A723" s="1762"/>
      <c r="B723" s="1762"/>
      <c r="C723" s="1762"/>
      <c r="D723" s="1762"/>
      <c r="E723" s="1762"/>
      <c r="F723" s="1762"/>
      <c r="G723" s="1762"/>
    </row>
    <row r="724" spans="1:7" ht="15.75" customHeight="1">
      <c r="A724" s="1762"/>
      <c r="B724" s="1762"/>
      <c r="C724" s="1762"/>
      <c r="D724" s="1762"/>
      <c r="E724" s="1762"/>
      <c r="F724" s="1762"/>
      <c r="G724" s="1762"/>
    </row>
    <row r="725" spans="1:7" ht="15.75" customHeight="1">
      <c r="A725" s="1762"/>
      <c r="B725" s="1762"/>
      <c r="C725" s="1762"/>
      <c r="D725" s="1762"/>
      <c r="E725" s="1762"/>
      <c r="F725" s="1762"/>
      <c r="G725" s="1762"/>
    </row>
    <row r="726" spans="1:7" ht="15.75" customHeight="1">
      <c r="A726" s="1762"/>
      <c r="B726" s="1762"/>
      <c r="C726" s="1762"/>
      <c r="D726" s="1762"/>
      <c r="E726" s="1762"/>
      <c r="F726" s="1762"/>
      <c r="G726" s="1762"/>
    </row>
    <row r="727" spans="1:7" ht="15.75" customHeight="1">
      <c r="A727" s="1762"/>
      <c r="B727" s="1762"/>
      <c r="C727" s="1762"/>
      <c r="D727" s="1762"/>
      <c r="E727" s="1762"/>
      <c r="F727" s="1762"/>
      <c r="G727" s="1762"/>
    </row>
    <row r="728" spans="1:7" ht="15.75" customHeight="1">
      <c r="A728" s="1762"/>
      <c r="B728" s="1762"/>
      <c r="C728" s="1762"/>
      <c r="D728" s="1762"/>
      <c r="E728" s="1762"/>
      <c r="F728" s="1762"/>
      <c r="G728" s="1762"/>
    </row>
    <row r="729" spans="1:7" ht="15.75" customHeight="1">
      <c r="A729" s="1762"/>
      <c r="B729" s="1762"/>
      <c r="C729" s="1762"/>
      <c r="D729" s="1762"/>
      <c r="E729" s="1762"/>
      <c r="F729" s="1762"/>
      <c r="G729" s="1762"/>
    </row>
    <row r="730" spans="1:7" ht="15.75" customHeight="1">
      <c r="A730" s="1762"/>
      <c r="B730" s="1762"/>
      <c r="C730" s="1762"/>
      <c r="D730" s="1762"/>
      <c r="E730" s="1762"/>
      <c r="F730" s="1762"/>
      <c r="G730" s="1762"/>
    </row>
    <row r="731" spans="1:7" ht="15.75" customHeight="1">
      <c r="A731" s="1762"/>
      <c r="B731" s="1762"/>
      <c r="C731" s="1762"/>
      <c r="D731" s="1762"/>
      <c r="E731" s="1762"/>
      <c r="F731" s="1762"/>
      <c r="G731" s="1762"/>
    </row>
    <row r="732" spans="1:7" ht="15.75" customHeight="1">
      <c r="A732" s="1762"/>
      <c r="B732" s="1762"/>
      <c r="C732" s="1762"/>
      <c r="D732" s="1762"/>
      <c r="E732" s="1762"/>
      <c r="F732" s="1762"/>
      <c r="G732" s="1762"/>
    </row>
    <row r="733" spans="1:7" ht="15.75" customHeight="1">
      <c r="A733" s="1762"/>
      <c r="B733" s="1762"/>
      <c r="C733" s="1762"/>
      <c r="D733" s="1762"/>
      <c r="E733" s="1762"/>
      <c r="F733" s="1762"/>
      <c r="G733" s="1762"/>
    </row>
    <row r="734" spans="1:7" ht="15.75" customHeight="1">
      <c r="A734" s="1762"/>
      <c r="B734" s="1762"/>
      <c r="C734" s="1762"/>
      <c r="D734" s="1762"/>
      <c r="E734" s="1762"/>
      <c r="F734" s="1762"/>
      <c r="G734" s="1762"/>
    </row>
    <row r="735" spans="1:7" ht="15.75" customHeight="1">
      <c r="A735" s="1762"/>
      <c r="B735" s="1762"/>
      <c r="C735" s="1762"/>
      <c r="D735" s="1762"/>
      <c r="E735" s="1762"/>
      <c r="F735" s="1762"/>
      <c r="G735" s="1762"/>
    </row>
    <row r="736" spans="1:7" ht="15.75" customHeight="1">
      <c r="A736" s="1762"/>
      <c r="B736" s="1762"/>
      <c r="C736" s="1762"/>
      <c r="D736" s="1762"/>
      <c r="E736" s="1762"/>
      <c r="F736" s="1762"/>
      <c r="G736" s="1762"/>
    </row>
    <row r="737" spans="1:7" ht="15.75" customHeight="1">
      <c r="A737" s="1762"/>
      <c r="B737" s="1762"/>
      <c r="C737" s="1762"/>
      <c r="D737" s="1762"/>
      <c r="E737" s="1762"/>
      <c r="F737" s="1762"/>
      <c r="G737" s="1762"/>
    </row>
    <row r="738" spans="1:7" ht="15.75" customHeight="1">
      <c r="A738" s="1762"/>
      <c r="B738" s="1762"/>
      <c r="C738" s="1762"/>
      <c r="D738" s="1762"/>
      <c r="E738" s="1762"/>
      <c r="F738" s="1762"/>
      <c r="G738" s="1762"/>
    </row>
    <row r="739" spans="1:7" ht="15.75" customHeight="1">
      <c r="A739" s="1762"/>
      <c r="B739" s="1762"/>
      <c r="C739" s="1762"/>
      <c r="D739" s="1762"/>
      <c r="E739" s="1762"/>
      <c r="F739" s="1762"/>
      <c r="G739" s="1762"/>
    </row>
    <row r="740" spans="1:7" ht="15.75" customHeight="1">
      <c r="A740" s="1762"/>
      <c r="B740" s="1762"/>
      <c r="C740" s="1762"/>
      <c r="D740" s="1762"/>
      <c r="E740" s="1762"/>
      <c r="F740" s="1762"/>
      <c r="G740" s="1762"/>
    </row>
    <row r="741" spans="1:7" ht="15.75" customHeight="1">
      <c r="A741" s="1762"/>
      <c r="B741" s="1762"/>
      <c r="C741" s="1762"/>
      <c r="D741" s="1762"/>
      <c r="E741" s="1762"/>
      <c r="F741" s="1762"/>
      <c r="G741" s="1762"/>
    </row>
    <row r="742" spans="1:7" ht="15.75" customHeight="1">
      <c r="A742" s="1762"/>
      <c r="B742" s="1762"/>
      <c r="C742" s="1762"/>
      <c r="D742" s="1762"/>
      <c r="E742" s="1762"/>
      <c r="F742" s="1762"/>
      <c r="G742" s="1762"/>
    </row>
    <row r="743" spans="1:7" ht="15.75" customHeight="1">
      <c r="A743" s="1762"/>
      <c r="B743" s="1762"/>
      <c r="C743" s="1762"/>
      <c r="D743" s="1762"/>
      <c r="E743" s="1762"/>
      <c r="F743" s="1762"/>
      <c r="G743" s="1762"/>
    </row>
    <row r="744" spans="1:7" ht="15.75" customHeight="1">
      <c r="A744" s="1762"/>
      <c r="B744" s="1762"/>
      <c r="C744" s="1762"/>
      <c r="D744" s="1762"/>
      <c r="E744" s="1762"/>
      <c r="F744" s="1762"/>
      <c r="G744" s="1762"/>
    </row>
    <row r="745" spans="1:7" ht="15.75" customHeight="1">
      <c r="A745" s="1762"/>
      <c r="B745" s="1762"/>
      <c r="C745" s="1762"/>
      <c r="D745" s="1762"/>
      <c r="E745" s="1762"/>
      <c r="F745" s="1762"/>
      <c r="G745" s="1762"/>
    </row>
    <row r="746" spans="1:7" ht="15.75" customHeight="1">
      <c r="A746" s="1762"/>
      <c r="B746" s="1762"/>
      <c r="C746" s="1762"/>
      <c r="D746" s="1762"/>
      <c r="E746" s="1762"/>
      <c r="F746" s="1762"/>
      <c r="G746" s="1762"/>
    </row>
    <row r="747" spans="1:7" ht="15.75" customHeight="1">
      <c r="A747" s="1762"/>
      <c r="B747" s="1762"/>
      <c r="C747" s="1762"/>
      <c r="D747" s="1762"/>
      <c r="E747" s="1762"/>
      <c r="F747" s="1762"/>
      <c r="G747" s="1762"/>
    </row>
    <row r="748" spans="1:7" ht="15.75" customHeight="1">
      <c r="A748" s="1762"/>
      <c r="B748" s="1762"/>
      <c r="C748" s="1762"/>
      <c r="D748" s="1762"/>
      <c r="E748" s="1762"/>
      <c r="F748" s="1762"/>
      <c r="G748" s="1762"/>
    </row>
    <row r="749" spans="1:7" ht="15.75" customHeight="1">
      <c r="A749" s="1762"/>
      <c r="B749" s="1762"/>
      <c r="C749" s="1762"/>
      <c r="D749" s="1762"/>
      <c r="E749" s="1762"/>
      <c r="F749" s="1762"/>
      <c r="G749" s="1762"/>
    </row>
    <row r="750" spans="1:7" ht="15.75" customHeight="1">
      <c r="A750" s="1762"/>
      <c r="B750" s="1762"/>
      <c r="C750" s="1762"/>
      <c r="D750" s="1762"/>
      <c r="E750" s="1762"/>
      <c r="F750" s="1762"/>
      <c r="G750" s="1762"/>
    </row>
    <row r="751" spans="1:7" ht="15.75" customHeight="1">
      <c r="A751" s="1762"/>
      <c r="B751" s="1762"/>
      <c r="C751" s="1762"/>
      <c r="D751" s="1762"/>
      <c r="E751" s="1762"/>
      <c r="F751" s="1762"/>
      <c r="G751" s="1762"/>
    </row>
    <row r="752" spans="1:7" ht="15.75" customHeight="1">
      <c r="A752" s="1762"/>
      <c r="B752" s="1762"/>
      <c r="C752" s="1762"/>
      <c r="D752" s="1762"/>
      <c r="E752" s="1762"/>
      <c r="F752" s="1762"/>
      <c r="G752" s="1762"/>
    </row>
    <row r="753" spans="1:7" ht="15.75" customHeight="1">
      <c r="A753" s="1762"/>
      <c r="B753" s="1762"/>
      <c r="C753" s="1762"/>
      <c r="D753" s="1762"/>
      <c r="E753" s="1762"/>
      <c r="F753" s="1762"/>
      <c r="G753" s="1762"/>
    </row>
    <row r="754" spans="1:7" ht="15.75" customHeight="1">
      <c r="A754" s="1762"/>
      <c r="B754" s="1762"/>
      <c r="C754" s="1762"/>
      <c r="D754" s="1762"/>
      <c r="E754" s="1762"/>
      <c r="F754" s="1762"/>
      <c r="G754" s="1762"/>
    </row>
    <row r="755" spans="1:7" ht="15.75" customHeight="1">
      <c r="A755" s="1762"/>
      <c r="B755" s="1762"/>
      <c r="C755" s="1762"/>
      <c r="D755" s="1762"/>
      <c r="E755" s="1762"/>
      <c r="F755" s="1762"/>
      <c r="G755" s="1762"/>
    </row>
    <row r="756" spans="1:7" ht="15.75" customHeight="1">
      <c r="A756" s="1762"/>
      <c r="B756" s="1762"/>
      <c r="C756" s="1762"/>
      <c r="D756" s="1762"/>
      <c r="E756" s="1762"/>
      <c r="F756" s="1762"/>
      <c r="G756" s="1762"/>
    </row>
    <row r="757" spans="1:7" ht="15.75" customHeight="1">
      <c r="A757" s="1762"/>
      <c r="B757" s="1762"/>
      <c r="C757" s="1762"/>
      <c r="D757" s="1762"/>
      <c r="E757" s="1762"/>
      <c r="F757" s="1762"/>
      <c r="G757" s="1762"/>
    </row>
    <row r="758" spans="1:7" ht="15.75" customHeight="1">
      <c r="A758" s="1762"/>
      <c r="B758" s="1762"/>
      <c r="C758" s="1762"/>
      <c r="D758" s="1762"/>
      <c r="E758" s="1762"/>
      <c r="F758" s="1762"/>
      <c r="G758" s="1762"/>
    </row>
    <row r="759" spans="1:7" ht="15.75" customHeight="1">
      <c r="A759" s="1762"/>
      <c r="B759" s="1762"/>
      <c r="C759" s="1762"/>
      <c r="D759" s="1762"/>
      <c r="E759" s="1762"/>
      <c r="F759" s="1762"/>
      <c r="G759" s="1762"/>
    </row>
    <row r="760" spans="1:7" ht="15.75" customHeight="1">
      <c r="A760" s="1762"/>
      <c r="B760" s="1762"/>
      <c r="C760" s="1762"/>
      <c r="D760" s="1762"/>
      <c r="E760" s="1762"/>
      <c r="F760" s="1762"/>
      <c r="G760" s="1762"/>
    </row>
    <row r="761" spans="1:7" ht="15.75" customHeight="1">
      <c r="A761" s="1762"/>
      <c r="B761" s="1762"/>
      <c r="C761" s="1762"/>
      <c r="D761" s="1762"/>
      <c r="E761" s="1762"/>
      <c r="F761" s="1762"/>
      <c r="G761" s="1762"/>
    </row>
    <row r="762" spans="1:7" ht="15.75" customHeight="1">
      <c r="A762" s="1762"/>
      <c r="B762" s="1762"/>
      <c r="C762" s="1762"/>
      <c r="D762" s="1762"/>
      <c r="E762" s="1762"/>
      <c r="F762" s="1762"/>
      <c r="G762" s="1762"/>
    </row>
    <row r="763" spans="1:7" ht="15.75" customHeight="1">
      <c r="A763" s="1762"/>
      <c r="B763" s="1762"/>
      <c r="C763" s="1762"/>
      <c r="D763" s="1762"/>
      <c r="E763" s="1762"/>
      <c r="F763" s="1762"/>
      <c r="G763" s="1762"/>
    </row>
    <row r="764" spans="1:7" ht="15.75" customHeight="1">
      <c r="A764" s="1762"/>
      <c r="B764" s="1762"/>
      <c r="C764" s="1762"/>
      <c r="D764" s="1762"/>
      <c r="E764" s="1762"/>
      <c r="F764" s="1762"/>
      <c r="G764" s="1762"/>
    </row>
    <row r="765" spans="1:7" ht="15.75" customHeight="1">
      <c r="A765" s="1762"/>
      <c r="B765" s="1762"/>
      <c r="C765" s="1762"/>
      <c r="D765" s="1762"/>
      <c r="E765" s="1762"/>
      <c r="F765" s="1762"/>
      <c r="G765" s="1762"/>
    </row>
    <row r="766" spans="1:7" ht="15.75" customHeight="1">
      <c r="A766" s="1762"/>
      <c r="B766" s="1762"/>
      <c r="C766" s="1762"/>
      <c r="D766" s="1762"/>
      <c r="E766" s="1762"/>
      <c r="F766" s="1762"/>
      <c r="G766" s="1762"/>
    </row>
    <row r="767" spans="1:7" ht="15.75" customHeight="1">
      <c r="A767" s="1762"/>
      <c r="B767" s="1762"/>
      <c r="C767" s="1762"/>
      <c r="D767" s="1762"/>
      <c r="E767" s="1762"/>
      <c r="F767" s="1762"/>
      <c r="G767" s="1762"/>
    </row>
    <row r="768" spans="1:7" ht="15.75" customHeight="1">
      <c r="A768" s="1762"/>
      <c r="B768" s="1762"/>
      <c r="C768" s="1762"/>
      <c r="D768" s="1762"/>
      <c r="E768" s="1762"/>
      <c r="F768" s="1762"/>
      <c r="G768" s="1762"/>
    </row>
    <row r="769" spans="1:7" ht="15.75" customHeight="1">
      <c r="A769" s="1762"/>
      <c r="B769" s="1762"/>
      <c r="C769" s="1762"/>
      <c r="D769" s="1762"/>
      <c r="E769" s="1762"/>
      <c r="F769" s="1762"/>
      <c r="G769" s="1762"/>
    </row>
    <row r="770" spans="1:7" ht="15.75" customHeight="1">
      <c r="A770" s="1762"/>
      <c r="B770" s="1762"/>
      <c r="C770" s="1762"/>
      <c r="D770" s="1762"/>
      <c r="E770" s="1762"/>
      <c r="F770" s="1762"/>
      <c r="G770" s="1762"/>
    </row>
    <row r="771" spans="1:7" ht="15.75" customHeight="1">
      <c r="A771" s="1762"/>
      <c r="B771" s="1762"/>
      <c r="C771" s="1762"/>
      <c r="D771" s="1762"/>
      <c r="E771" s="1762"/>
      <c r="F771" s="1762"/>
      <c r="G771" s="1762"/>
    </row>
    <row r="772" spans="1:7" ht="15.75" customHeight="1">
      <c r="A772" s="1762"/>
      <c r="B772" s="1762"/>
      <c r="C772" s="1762"/>
      <c r="D772" s="1762"/>
      <c r="E772" s="1762"/>
      <c r="F772" s="1762"/>
      <c r="G772" s="1762"/>
    </row>
    <row r="773" spans="1:7" ht="15.75" customHeight="1">
      <c r="A773" s="1762"/>
      <c r="B773" s="1762"/>
      <c r="C773" s="1762"/>
      <c r="D773" s="1762"/>
      <c r="E773" s="1762"/>
      <c r="F773" s="1762"/>
      <c r="G773" s="1762"/>
    </row>
    <row r="774" spans="1:7" ht="15.75" customHeight="1">
      <c r="A774" s="1762"/>
      <c r="B774" s="1762"/>
      <c r="C774" s="1762"/>
      <c r="D774" s="1762"/>
      <c r="E774" s="1762"/>
      <c r="F774" s="1762"/>
      <c r="G774" s="1762"/>
    </row>
    <row r="775" spans="1:7" ht="15.75" customHeight="1">
      <c r="A775" s="1762"/>
      <c r="B775" s="1762"/>
      <c r="C775" s="1762"/>
      <c r="D775" s="1762"/>
      <c r="E775" s="1762"/>
      <c r="F775" s="1762"/>
      <c r="G775" s="1762"/>
    </row>
    <row r="776" spans="1:7" ht="15.75" customHeight="1">
      <c r="A776" s="1762"/>
      <c r="B776" s="1762"/>
      <c r="C776" s="1762"/>
      <c r="D776" s="1762"/>
      <c r="E776" s="1762"/>
      <c r="F776" s="1762"/>
      <c r="G776" s="1762"/>
    </row>
    <row r="777" spans="1:7" ht="15.75" customHeight="1">
      <c r="A777" s="1762"/>
      <c r="B777" s="1762"/>
      <c r="C777" s="1762"/>
      <c r="D777" s="1762"/>
      <c r="E777" s="1762"/>
      <c r="F777" s="1762"/>
      <c r="G777" s="1762"/>
    </row>
    <row r="778" spans="1:7" ht="15.75" customHeight="1">
      <c r="A778" s="1762"/>
      <c r="B778" s="1762"/>
      <c r="C778" s="1762"/>
      <c r="D778" s="1762"/>
      <c r="E778" s="1762"/>
      <c r="F778" s="1762"/>
      <c r="G778" s="1762"/>
    </row>
    <row r="779" spans="1:7" ht="15.75" customHeight="1">
      <c r="A779" s="1762"/>
      <c r="B779" s="1762"/>
      <c r="C779" s="1762"/>
      <c r="D779" s="1762"/>
      <c r="E779" s="1762"/>
      <c r="F779" s="1762"/>
      <c r="G779" s="1762"/>
    </row>
    <row r="780" spans="1:7" ht="15.75" customHeight="1">
      <c r="A780" s="1762"/>
      <c r="B780" s="1762"/>
      <c r="C780" s="1762"/>
      <c r="D780" s="1762"/>
      <c r="E780" s="1762"/>
      <c r="F780" s="1762"/>
      <c r="G780" s="1762"/>
    </row>
    <row r="781" spans="1:7" ht="15.75" customHeight="1">
      <c r="A781" s="1762"/>
      <c r="B781" s="1762"/>
      <c r="C781" s="1762"/>
      <c r="D781" s="1762"/>
      <c r="E781" s="1762"/>
      <c r="F781" s="1762"/>
      <c r="G781" s="1762"/>
    </row>
    <row r="782" spans="1:7" ht="15.75" customHeight="1">
      <c r="A782" s="1762"/>
      <c r="B782" s="1762"/>
      <c r="C782" s="1762"/>
      <c r="D782" s="1762"/>
      <c r="E782" s="1762"/>
      <c r="F782" s="1762"/>
      <c r="G782" s="1762"/>
    </row>
    <row r="783" spans="1:7" ht="15.75" customHeight="1">
      <c r="A783" s="1762"/>
      <c r="B783" s="1762"/>
      <c r="C783" s="1762"/>
      <c r="D783" s="1762"/>
      <c r="E783" s="1762"/>
      <c r="F783" s="1762"/>
      <c r="G783" s="1762"/>
    </row>
    <row r="784" spans="1:7" ht="15.75" customHeight="1">
      <c r="A784" s="1762"/>
      <c r="B784" s="1762"/>
      <c r="C784" s="1762"/>
      <c r="D784" s="1762"/>
      <c r="E784" s="1762"/>
      <c r="F784" s="1762"/>
      <c r="G784" s="1762"/>
    </row>
    <row r="785" spans="1:7" ht="15.75" customHeight="1">
      <c r="A785" s="1762"/>
      <c r="B785" s="1762"/>
      <c r="C785" s="1762"/>
      <c r="D785" s="1762"/>
      <c r="E785" s="1762"/>
      <c r="F785" s="1762"/>
      <c r="G785" s="1762"/>
    </row>
    <row r="786" spans="1:7" ht="15.75" customHeight="1">
      <c r="A786" s="1762"/>
      <c r="B786" s="1762"/>
      <c r="C786" s="1762"/>
      <c r="D786" s="1762"/>
      <c r="E786" s="1762"/>
      <c r="F786" s="1762"/>
      <c r="G786" s="1762"/>
    </row>
    <row r="787" spans="1:7" ht="15.75" customHeight="1">
      <c r="A787" s="1762"/>
      <c r="B787" s="1762"/>
      <c r="C787" s="1762"/>
      <c r="D787" s="1762"/>
      <c r="E787" s="1762"/>
      <c r="F787" s="1762"/>
      <c r="G787" s="1762"/>
    </row>
    <row r="788" spans="1:7" ht="15.75" customHeight="1">
      <c r="A788" s="1762"/>
      <c r="B788" s="1762"/>
      <c r="C788" s="1762"/>
      <c r="D788" s="1762"/>
      <c r="E788" s="1762"/>
      <c r="F788" s="1762"/>
      <c r="G788" s="1762"/>
    </row>
    <row r="789" spans="1:7" ht="15.75" customHeight="1">
      <c r="A789" s="1762"/>
      <c r="B789" s="1762"/>
      <c r="C789" s="1762"/>
      <c r="D789" s="1762"/>
      <c r="E789" s="1762"/>
      <c r="F789" s="1762"/>
      <c r="G789" s="1762"/>
    </row>
    <row r="790" spans="1:7" ht="15.75" customHeight="1">
      <c r="A790" s="1762"/>
      <c r="B790" s="1762"/>
      <c r="C790" s="1762"/>
      <c r="D790" s="1762"/>
      <c r="E790" s="1762"/>
      <c r="F790" s="1762"/>
      <c r="G790" s="1762"/>
    </row>
    <row r="791" spans="1:7" ht="15.75" customHeight="1">
      <c r="A791" s="1762"/>
      <c r="B791" s="1762"/>
      <c r="C791" s="1762"/>
      <c r="D791" s="1762"/>
      <c r="E791" s="1762"/>
      <c r="F791" s="1762"/>
      <c r="G791" s="1762"/>
    </row>
    <row r="792" spans="1:7" ht="15.75" customHeight="1">
      <c r="A792" s="1762"/>
      <c r="B792" s="1762"/>
      <c r="C792" s="1762"/>
      <c r="D792" s="1762"/>
      <c r="E792" s="1762"/>
      <c r="F792" s="1762"/>
      <c r="G792" s="1762"/>
    </row>
    <row r="793" spans="1:7" ht="15.75" customHeight="1">
      <c r="A793" s="1762"/>
      <c r="B793" s="1762"/>
      <c r="C793" s="1762"/>
      <c r="D793" s="1762"/>
      <c r="E793" s="1762"/>
      <c r="F793" s="1762"/>
      <c r="G793" s="1762"/>
    </row>
    <row r="794" spans="1:7" ht="15.75" customHeight="1">
      <c r="A794" s="1762"/>
      <c r="B794" s="1762"/>
      <c r="C794" s="1762"/>
      <c r="D794" s="1762"/>
      <c r="E794" s="1762"/>
      <c r="F794" s="1762"/>
      <c r="G794" s="1762"/>
    </row>
    <row r="795" spans="1:7" ht="15.75" customHeight="1">
      <c r="A795" s="1762"/>
      <c r="B795" s="1762"/>
      <c r="C795" s="1762"/>
      <c r="D795" s="1762"/>
      <c r="E795" s="1762"/>
      <c r="F795" s="1762"/>
      <c r="G795" s="1762"/>
    </row>
    <row r="796" spans="1:7" ht="15.75" customHeight="1">
      <c r="A796" s="1762"/>
      <c r="B796" s="1762"/>
      <c r="C796" s="1762"/>
      <c r="D796" s="1762"/>
      <c r="E796" s="1762"/>
      <c r="F796" s="1762"/>
      <c r="G796" s="1762"/>
    </row>
    <row r="797" spans="1:7" ht="15.75" customHeight="1">
      <c r="A797" s="1762"/>
      <c r="B797" s="1762"/>
      <c r="C797" s="1762"/>
      <c r="D797" s="1762"/>
      <c r="E797" s="1762"/>
      <c r="F797" s="1762"/>
      <c r="G797" s="1762"/>
    </row>
    <row r="798" spans="1:7" ht="15.75" customHeight="1">
      <c r="A798" s="1762"/>
      <c r="B798" s="1762"/>
      <c r="C798" s="1762"/>
      <c r="D798" s="1762"/>
      <c r="E798" s="1762"/>
      <c r="F798" s="1762"/>
      <c r="G798" s="1762"/>
    </row>
    <row r="799" spans="1:7" ht="15.75" customHeight="1">
      <c r="A799" s="1762"/>
      <c r="B799" s="1762"/>
      <c r="C799" s="1762"/>
      <c r="D799" s="1762"/>
      <c r="E799" s="1762"/>
      <c r="F799" s="1762"/>
      <c r="G799" s="1762"/>
    </row>
    <row r="800" spans="1:7" ht="15.75" customHeight="1">
      <c r="A800" s="1762"/>
      <c r="B800" s="1762"/>
      <c r="C800" s="1762"/>
      <c r="D800" s="1762"/>
      <c r="E800" s="1762"/>
      <c r="F800" s="1762"/>
      <c r="G800" s="1762"/>
    </row>
    <row r="801" spans="1:7" ht="15.75" customHeight="1">
      <c r="A801" s="1762"/>
      <c r="B801" s="1762"/>
      <c r="C801" s="1762"/>
      <c r="D801" s="1762"/>
      <c r="E801" s="1762"/>
      <c r="F801" s="1762"/>
      <c r="G801" s="1762"/>
    </row>
    <row r="802" spans="1:7" ht="15.75" customHeight="1">
      <c r="A802" s="1762"/>
      <c r="B802" s="1762"/>
      <c r="C802" s="1762"/>
      <c r="D802" s="1762"/>
      <c r="E802" s="1762"/>
      <c r="F802" s="1762"/>
      <c r="G802" s="1762"/>
    </row>
    <row r="803" spans="1:7" ht="15.75" customHeight="1">
      <c r="A803" s="1762"/>
      <c r="B803" s="1762"/>
      <c r="C803" s="1762"/>
      <c r="D803" s="1762"/>
      <c r="E803" s="1762"/>
      <c r="F803" s="1762"/>
      <c r="G803" s="1762"/>
    </row>
    <row r="804" spans="1:7" ht="15.75" customHeight="1">
      <c r="A804" s="1762"/>
      <c r="B804" s="1762"/>
      <c r="C804" s="1762"/>
      <c r="D804" s="1762"/>
      <c r="E804" s="1762"/>
      <c r="F804" s="1762"/>
      <c r="G804" s="1762"/>
    </row>
    <row r="805" spans="1:7" ht="15.75" customHeight="1">
      <c r="A805" s="1762"/>
      <c r="B805" s="1762"/>
      <c r="C805" s="1762"/>
      <c r="D805" s="1762"/>
      <c r="E805" s="1762"/>
      <c r="F805" s="1762"/>
      <c r="G805" s="1762"/>
    </row>
    <row r="806" spans="1:7" ht="15.75" customHeight="1">
      <c r="A806" s="1762"/>
      <c r="B806" s="1762"/>
      <c r="C806" s="1762"/>
      <c r="D806" s="1762"/>
      <c r="E806" s="1762"/>
      <c r="F806" s="1762"/>
      <c r="G806" s="1762"/>
    </row>
    <row r="807" spans="1:7" ht="15.75" customHeight="1">
      <c r="A807" s="1762"/>
      <c r="B807" s="1762"/>
      <c r="C807" s="1762"/>
      <c r="D807" s="1762"/>
      <c r="E807" s="1762"/>
      <c r="F807" s="1762"/>
      <c r="G807" s="1762"/>
    </row>
    <row r="808" spans="1:7" ht="15.75" customHeight="1">
      <c r="A808" s="1762"/>
      <c r="B808" s="1762"/>
      <c r="C808" s="1762"/>
      <c r="D808" s="1762"/>
      <c r="E808" s="1762"/>
      <c r="F808" s="1762"/>
      <c r="G808" s="1762"/>
    </row>
    <row r="809" spans="1:7" ht="15.75" customHeight="1">
      <c r="A809" s="1762"/>
      <c r="B809" s="1762"/>
      <c r="C809" s="1762"/>
      <c r="D809" s="1762"/>
      <c r="E809" s="1762"/>
      <c r="F809" s="1762"/>
      <c r="G809" s="1762"/>
    </row>
    <row r="810" spans="1:7" ht="15.75" customHeight="1">
      <c r="A810" s="1762"/>
      <c r="B810" s="1762"/>
      <c r="C810" s="1762"/>
      <c r="D810" s="1762"/>
      <c r="E810" s="1762"/>
      <c r="F810" s="1762"/>
      <c r="G810" s="1762"/>
    </row>
    <row r="811" spans="1:7" ht="15.75" customHeight="1">
      <c r="A811" s="1762"/>
      <c r="B811" s="1762"/>
      <c r="C811" s="1762"/>
      <c r="D811" s="1762"/>
      <c r="E811" s="1762"/>
      <c r="F811" s="1762"/>
      <c r="G811" s="1762"/>
    </row>
    <row r="812" spans="1:7" ht="15.75" customHeight="1">
      <c r="A812" s="1762"/>
      <c r="B812" s="1762"/>
      <c r="C812" s="1762"/>
      <c r="D812" s="1762"/>
      <c r="E812" s="1762"/>
      <c r="F812" s="1762"/>
      <c r="G812" s="1762"/>
    </row>
    <row r="813" spans="1:7" ht="15.75" customHeight="1">
      <c r="A813" s="1762"/>
      <c r="B813" s="1762"/>
      <c r="C813" s="1762"/>
      <c r="D813" s="1762"/>
      <c r="E813" s="1762"/>
      <c r="F813" s="1762"/>
      <c r="G813" s="1762"/>
    </row>
    <row r="814" spans="1:7" ht="15.75" customHeight="1">
      <c r="A814" s="1762"/>
      <c r="B814" s="1762"/>
      <c r="C814" s="1762"/>
      <c r="D814" s="1762"/>
      <c r="E814" s="1762"/>
      <c r="F814" s="1762"/>
      <c r="G814" s="1762"/>
    </row>
    <row r="815" spans="1:7" ht="15.75" customHeight="1">
      <c r="A815" s="1762"/>
      <c r="B815" s="1762"/>
      <c r="C815" s="1762"/>
      <c r="D815" s="1762"/>
      <c r="E815" s="1762"/>
      <c r="F815" s="1762"/>
      <c r="G815" s="1762"/>
    </row>
    <row r="816" spans="1:7" ht="15.75" customHeight="1">
      <c r="A816" s="1762"/>
      <c r="B816" s="1762"/>
      <c r="C816" s="1762"/>
      <c r="D816" s="1762"/>
      <c r="E816" s="1762"/>
      <c r="F816" s="1762"/>
      <c r="G816" s="1762"/>
    </row>
    <row r="817" spans="1:7" ht="15.75" customHeight="1">
      <c r="A817" s="1762"/>
      <c r="B817" s="1762"/>
      <c r="C817" s="1762"/>
      <c r="D817" s="1762"/>
      <c r="E817" s="1762"/>
      <c r="F817" s="1762"/>
      <c r="G817" s="1762"/>
    </row>
    <row r="818" spans="1:7" ht="15.75" customHeight="1">
      <c r="A818" s="1762"/>
      <c r="B818" s="1762"/>
      <c r="C818" s="1762"/>
      <c r="D818" s="1762"/>
      <c r="E818" s="1762"/>
      <c r="F818" s="1762"/>
      <c r="G818" s="1762"/>
    </row>
    <row r="819" spans="1:7" ht="15.75" customHeight="1">
      <c r="A819" s="1762"/>
      <c r="B819" s="1762"/>
      <c r="C819" s="1762"/>
      <c r="D819" s="1762"/>
      <c r="E819" s="1762"/>
      <c r="F819" s="1762"/>
      <c r="G819" s="1762"/>
    </row>
    <row r="820" spans="1:7" ht="15.75" customHeight="1">
      <c r="A820" s="1762"/>
      <c r="B820" s="1762"/>
      <c r="C820" s="1762"/>
      <c r="D820" s="1762"/>
      <c r="E820" s="1762"/>
      <c r="F820" s="1762"/>
      <c r="G820" s="1762"/>
    </row>
    <row r="821" spans="1:7" ht="15.75" customHeight="1">
      <c r="A821" s="1762"/>
      <c r="B821" s="1762"/>
      <c r="C821" s="1762"/>
      <c r="D821" s="1762"/>
      <c r="E821" s="1762"/>
      <c r="F821" s="1762"/>
      <c r="G821" s="1762"/>
    </row>
    <row r="822" spans="1:7" ht="15.75" customHeight="1">
      <c r="A822" s="1762"/>
      <c r="B822" s="1762"/>
      <c r="C822" s="1762"/>
      <c r="D822" s="1762"/>
      <c r="E822" s="1762"/>
      <c r="F822" s="1762"/>
      <c r="G822" s="1762"/>
    </row>
    <row r="823" spans="1:7" ht="15.75" customHeight="1">
      <c r="A823" s="1762"/>
      <c r="B823" s="1762"/>
      <c r="C823" s="1762"/>
      <c r="D823" s="1762"/>
      <c r="E823" s="1762"/>
      <c r="F823" s="1762"/>
      <c r="G823" s="1762"/>
    </row>
    <row r="824" spans="1:7" ht="15.75" customHeight="1">
      <c r="A824" s="1762"/>
      <c r="B824" s="1762"/>
      <c r="C824" s="1762"/>
      <c r="D824" s="1762"/>
      <c r="E824" s="1762"/>
      <c r="F824" s="1762"/>
      <c r="G824" s="1762"/>
    </row>
    <row r="825" spans="1:7" ht="15.75" customHeight="1">
      <c r="A825" s="1762"/>
      <c r="B825" s="1762"/>
      <c r="C825" s="1762"/>
      <c r="D825" s="1762"/>
      <c r="E825" s="1762"/>
      <c r="F825" s="1762"/>
      <c r="G825" s="1762"/>
    </row>
    <row r="826" spans="1:7" ht="15.75" customHeight="1">
      <c r="A826" s="1762"/>
      <c r="B826" s="1762"/>
      <c r="C826" s="1762"/>
      <c r="D826" s="1762"/>
      <c r="E826" s="1762"/>
      <c r="F826" s="1762"/>
      <c r="G826" s="1762"/>
    </row>
    <row r="827" spans="1:7" ht="15.75" customHeight="1">
      <c r="A827" s="1762"/>
      <c r="B827" s="1762"/>
      <c r="C827" s="1762"/>
      <c r="D827" s="1762"/>
      <c r="E827" s="1762"/>
      <c r="F827" s="1762"/>
      <c r="G827" s="1762"/>
    </row>
    <row r="828" spans="1:7" ht="15.75" customHeight="1">
      <c r="A828" s="1762"/>
      <c r="B828" s="1762"/>
      <c r="C828" s="1762"/>
      <c r="D828" s="1762"/>
      <c r="E828" s="1762"/>
      <c r="F828" s="1762"/>
      <c r="G828" s="1762"/>
    </row>
    <row r="829" spans="1:7" ht="15.75" customHeight="1">
      <c r="A829" s="1762"/>
      <c r="B829" s="1762"/>
      <c r="C829" s="1762"/>
      <c r="D829" s="1762"/>
      <c r="E829" s="1762"/>
      <c r="F829" s="1762"/>
      <c r="G829" s="1762"/>
    </row>
    <row r="830" spans="1:7" ht="15.75" customHeight="1">
      <c r="A830" s="1762"/>
      <c r="B830" s="1762"/>
      <c r="C830" s="1762"/>
      <c r="D830" s="1762"/>
      <c r="E830" s="1762"/>
      <c r="F830" s="1762"/>
      <c r="G830" s="1762"/>
    </row>
    <row r="831" spans="1:7" ht="15.75" customHeight="1">
      <c r="A831" s="1762"/>
      <c r="B831" s="1762"/>
      <c r="C831" s="1762"/>
      <c r="D831" s="1762"/>
      <c r="E831" s="1762"/>
      <c r="F831" s="1762"/>
      <c r="G831" s="1762"/>
    </row>
    <row r="832" spans="1:7" ht="15.75" customHeight="1">
      <c r="A832" s="1762"/>
      <c r="B832" s="1762"/>
      <c r="C832" s="1762"/>
      <c r="D832" s="1762"/>
      <c r="E832" s="1762"/>
      <c r="F832" s="1762"/>
      <c r="G832" s="1762"/>
    </row>
    <row r="833" spans="1:7" ht="15.75" customHeight="1">
      <c r="A833" s="1762"/>
      <c r="B833" s="1762"/>
      <c r="C833" s="1762"/>
      <c r="D833" s="1762"/>
      <c r="E833" s="1762"/>
      <c r="F833" s="1762"/>
      <c r="G833" s="1762"/>
    </row>
    <row r="834" spans="1:7" ht="15.75" customHeight="1">
      <c r="A834" s="1762"/>
      <c r="B834" s="1762"/>
      <c r="C834" s="1762"/>
      <c r="D834" s="1762"/>
      <c r="E834" s="1762"/>
      <c r="F834" s="1762"/>
      <c r="G834" s="1762"/>
    </row>
    <row r="835" spans="1:7" ht="15.75" customHeight="1">
      <c r="A835" s="1762"/>
      <c r="B835" s="1762"/>
      <c r="C835" s="1762"/>
      <c r="D835" s="1762"/>
      <c r="E835" s="1762"/>
      <c r="F835" s="1762"/>
      <c r="G835" s="1762"/>
    </row>
    <row r="836" spans="1:7" ht="15.75" customHeight="1">
      <c r="A836" s="1762"/>
      <c r="B836" s="1762"/>
      <c r="C836" s="1762"/>
      <c r="D836" s="1762"/>
      <c r="E836" s="1762"/>
      <c r="F836" s="1762"/>
      <c r="G836" s="1762"/>
    </row>
    <row r="837" spans="1:7" ht="15.75" customHeight="1">
      <c r="A837" s="1762"/>
      <c r="B837" s="1762"/>
      <c r="C837" s="1762"/>
      <c r="D837" s="1762"/>
      <c r="E837" s="1762"/>
      <c r="F837" s="1762"/>
      <c r="G837" s="1762"/>
    </row>
    <row r="838" spans="1:7" ht="15.75" customHeight="1">
      <c r="A838" s="1762"/>
      <c r="B838" s="1762"/>
      <c r="C838" s="1762"/>
      <c r="D838" s="1762"/>
      <c r="E838" s="1762"/>
      <c r="F838" s="1762"/>
      <c r="G838" s="1762"/>
    </row>
    <row r="839" spans="1:7" ht="15.75" customHeight="1">
      <c r="A839" s="1762"/>
      <c r="B839" s="1762"/>
      <c r="C839" s="1762"/>
      <c r="D839" s="1762"/>
      <c r="E839" s="1762"/>
      <c r="F839" s="1762"/>
      <c r="G839" s="1762"/>
    </row>
    <row r="840" spans="1:7" ht="15.75" customHeight="1">
      <c r="A840" s="1762"/>
      <c r="B840" s="1762"/>
      <c r="C840" s="1762"/>
      <c r="D840" s="1762"/>
      <c r="E840" s="1762"/>
      <c r="F840" s="1762"/>
      <c r="G840" s="1762"/>
    </row>
    <row r="841" spans="1:7" ht="15.75" customHeight="1">
      <c r="A841" s="1762"/>
      <c r="B841" s="1762"/>
      <c r="C841" s="1762"/>
      <c r="D841" s="1762"/>
      <c r="E841" s="1762"/>
      <c r="F841" s="1762"/>
      <c r="G841" s="1762"/>
    </row>
    <row r="842" spans="1:7" ht="15.75" customHeight="1">
      <c r="A842" s="1762"/>
      <c r="B842" s="1762"/>
      <c r="C842" s="1762"/>
      <c r="D842" s="1762"/>
      <c r="E842" s="1762"/>
      <c r="F842" s="1762"/>
      <c r="G842" s="1762"/>
    </row>
    <row r="843" spans="1:7" ht="15.75" customHeight="1">
      <c r="A843" s="1762"/>
      <c r="B843" s="1762"/>
      <c r="C843" s="1762"/>
      <c r="D843" s="1762"/>
      <c r="E843" s="1762"/>
      <c r="F843" s="1762"/>
      <c r="G843" s="1762"/>
    </row>
    <row r="844" spans="1:7" ht="15.75" customHeight="1">
      <c r="A844" s="1762"/>
      <c r="B844" s="1762"/>
      <c r="C844" s="1762"/>
      <c r="D844" s="1762"/>
      <c r="E844" s="1762"/>
      <c r="F844" s="1762"/>
      <c r="G844" s="1762"/>
    </row>
    <row r="845" spans="1:7" ht="15.75" customHeight="1">
      <c r="A845" s="1762"/>
      <c r="B845" s="1762"/>
      <c r="C845" s="1762"/>
      <c r="D845" s="1762"/>
      <c r="E845" s="1762"/>
      <c r="F845" s="1762"/>
      <c r="G845" s="1762"/>
    </row>
    <row r="846" spans="1:7" ht="15.75" customHeight="1">
      <c r="A846" s="1762"/>
      <c r="B846" s="1762"/>
      <c r="C846" s="1762"/>
      <c r="D846" s="1762"/>
      <c r="E846" s="1762"/>
      <c r="F846" s="1762"/>
      <c r="G846" s="1762"/>
    </row>
    <row r="847" spans="1:7" ht="15.75" customHeight="1">
      <c r="A847" s="1762"/>
      <c r="B847" s="1762"/>
      <c r="C847" s="1762"/>
      <c r="D847" s="1762"/>
      <c r="E847" s="1762"/>
      <c r="F847" s="1762"/>
      <c r="G847" s="1762"/>
    </row>
    <row r="848" spans="1:7" ht="15.75" customHeight="1">
      <c r="A848" s="1762"/>
      <c r="B848" s="1762"/>
      <c r="C848" s="1762"/>
      <c r="D848" s="1762"/>
      <c r="E848" s="1762"/>
      <c r="F848" s="1762"/>
      <c r="G848" s="1762"/>
    </row>
    <row r="849" spans="1:7" ht="15.75" customHeight="1">
      <c r="A849" s="1762"/>
      <c r="B849" s="1762"/>
      <c r="C849" s="1762"/>
      <c r="D849" s="1762"/>
      <c r="E849" s="1762"/>
      <c r="F849" s="1762"/>
      <c r="G849" s="1762"/>
    </row>
    <row r="850" spans="1:7" ht="15.75" customHeight="1">
      <c r="A850" s="1762"/>
      <c r="B850" s="1762"/>
      <c r="C850" s="1762"/>
      <c r="D850" s="1762"/>
      <c r="E850" s="1762"/>
      <c r="F850" s="1762"/>
      <c r="G850" s="1762"/>
    </row>
    <row r="851" spans="1:7" ht="15.75" customHeight="1">
      <c r="A851" s="1762"/>
      <c r="B851" s="1762"/>
      <c r="C851" s="1762"/>
      <c r="D851" s="1762"/>
      <c r="E851" s="1762"/>
      <c r="F851" s="1762"/>
      <c r="G851" s="1762"/>
    </row>
    <row r="852" spans="1:7" ht="15.75" customHeight="1">
      <c r="A852" s="1762"/>
      <c r="B852" s="1762"/>
      <c r="C852" s="1762"/>
      <c r="D852" s="1762"/>
      <c r="E852" s="1762"/>
      <c r="F852" s="1762"/>
      <c r="G852" s="1762"/>
    </row>
    <row r="853" spans="1:7" ht="15.75" customHeight="1">
      <c r="A853" s="1762"/>
      <c r="B853" s="1762"/>
      <c r="C853" s="1762"/>
      <c r="D853" s="1762"/>
      <c r="E853" s="1762"/>
      <c r="F853" s="1762"/>
      <c r="G853" s="1762"/>
    </row>
    <row r="854" spans="1:7" ht="15.75" customHeight="1">
      <c r="A854" s="1762"/>
      <c r="B854" s="1762"/>
      <c r="C854" s="1762"/>
      <c r="D854" s="1762"/>
      <c r="E854" s="1762"/>
      <c r="F854" s="1762"/>
      <c r="G854" s="1762"/>
    </row>
    <row r="855" spans="1:7" ht="15.75" customHeight="1">
      <c r="A855" s="1762"/>
      <c r="B855" s="1762"/>
      <c r="C855" s="1762"/>
      <c r="D855" s="1762"/>
      <c r="E855" s="1762"/>
      <c r="F855" s="1762"/>
      <c r="G855" s="1762"/>
    </row>
    <row r="856" spans="1:7" ht="15.75" customHeight="1">
      <c r="A856" s="1762"/>
      <c r="B856" s="1762"/>
      <c r="C856" s="1762"/>
      <c r="D856" s="1762"/>
      <c r="E856" s="1762"/>
      <c r="F856" s="1762"/>
      <c r="G856" s="1762"/>
    </row>
    <row r="857" spans="1:7" ht="15.75" customHeight="1">
      <c r="A857" s="1762"/>
      <c r="B857" s="1762"/>
      <c r="C857" s="1762"/>
      <c r="D857" s="1762"/>
      <c r="E857" s="1762"/>
      <c r="F857" s="1762"/>
      <c r="G857" s="1762"/>
    </row>
    <row r="858" spans="1:7" ht="15.75" customHeight="1">
      <c r="A858" s="1762"/>
      <c r="B858" s="1762"/>
      <c r="C858" s="1762"/>
      <c r="D858" s="1762"/>
      <c r="E858" s="1762"/>
      <c r="F858" s="1762"/>
      <c r="G858" s="1762"/>
    </row>
    <row r="859" spans="1:7" ht="15.75" customHeight="1">
      <c r="A859" s="1762"/>
      <c r="B859" s="1762"/>
      <c r="C859" s="1762"/>
      <c r="D859" s="1762"/>
      <c r="E859" s="1762"/>
      <c r="F859" s="1762"/>
      <c r="G859" s="1762"/>
    </row>
    <row r="860" spans="1:7" ht="15.75" customHeight="1">
      <c r="A860" s="1762"/>
      <c r="B860" s="1762"/>
      <c r="C860" s="1762"/>
      <c r="D860" s="1762"/>
      <c r="E860" s="1762"/>
      <c r="F860" s="1762"/>
      <c r="G860" s="1762"/>
    </row>
    <row r="861" spans="1:7" ht="15.75" customHeight="1">
      <c r="A861" s="1762"/>
      <c r="B861" s="1762"/>
      <c r="C861" s="1762"/>
      <c r="D861" s="1762"/>
      <c r="E861" s="1762"/>
      <c r="F861" s="1762"/>
      <c r="G861" s="1762"/>
    </row>
    <row r="862" spans="1:7" ht="15.75" customHeight="1">
      <c r="A862" s="1762"/>
      <c r="B862" s="1762"/>
      <c r="C862" s="1762"/>
      <c r="D862" s="1762"/>
      <c r="E862" s="1762"/>
      <c r="F862" s="1762"/>
      <c r="G862" s="1762"/>
    </row>
    <row r="863" spans="1:7" ht="15.75" customHeight="1">
      <c r="A863" s="1762"/>
      <c r="B863" s="1762"/>
      <c r="C863" s="1762"/>
      <c r="D863" s="1762"/>
      <c r="E863" s="1762"/>
      <c r="F863" s="1762"/>
      <c r="G863" s="1762"/>
    </row>
    <row r="864" spans="1:7" ht="15.75" customHeight="1">
      <c r="A864" s="1762"/>
      <c r="B864" s="1762"/>
      <c r="C864" s="1762"/>
      <c r="D864" s="1762"/>
      <c r="E864" s="1762"/>
      <c r="F864" s="1762"/>
      <c r="G864" s="1762"/>
    </row>
    <row r="865" spans="1:7" ht="15.75" customHeight="1">
      <c r="A865" s="1762"/>
      <c r="B865" s="1762"/>
      <c r="C865" s="1762"/>
      <c r="D865" s="1762"/>
      <c r="E865" s="1762"/>
      <c r="F865" s="1762"/>
      <c r="G865" s="1762"/>
    </row>
    <row r="866" spans="1:7" ht="15.75" customHeight="1">
      <c r="A866" s="1762"/>
      <c r="B866" s="1762"/>
      <c r="C866" s="1762"/>
      <c r="D866" s="1762"/>
      <c r="E866" s="1762"/>
      <c r="F866" s="1762"/>
      <c r="G866" s="1762"/>
    </row>
    <row r="867" spans="1:7" ht="15.75" customHeight="1">
      <c r="A867" s="1762"/>
      <c r="B867" s="1762"/>
      <c r="C867" s="1762"/>
      <c r="D867" s="1762"/>
      <c r="E867" s="1762"/>
      <c r="F867" s="1762"/>
      <c r="G867" s="1762"/>
    </row>
    <row r="868" spans="1:7" ht="15.75" customHeight="1">
      <c r="A868" s="1762"/>
      <c r="B868" s="1762"/>
      <c r="C868" s="1762"/>
      <c r="D868" s="1762"/>
      <c r="E868" s="1762"/>
      <c r="F868" s="1762"/>
      <c r="G868" s="1762"/>
    </row>
    <row r="869" spans="1:7" ht="15.75" customHeight="1">
      <c r="A869" s="1762"/>
      <c r="B869" s="1762"/>
      <c r="C869" s="1762"/>
      <c r="D869" s="1762"/>
      <c r="E869" s="1762"/>
      <c r="F869" s="1762"/>
      <c r="G869" s="1762"/>
    </row>
    <row r="870" spans="1:7" ht="15.75" customHeight="1">
      <c r="A870" s="1762"/>
      <c r="B870" s="1762"/>
      <c r="C870" s="1762"/>
      <c r="D870" s="1762"/>
      <c r="E870" s="1762"/>
      <c r="F870" s="1762"/>
      <c r="G870" s="1762"/>
    </row>
    <row r="871" spans="1:7" ht="15.75" customHeight="1">
      <c r="A871" s="1762"/>
      <c r="B871" s="1762"/>
      <c r="C871" s="1762"/>
      <c r="D871" s="1762"/>
      <c r="E871" s="1762"/>
      <c r="F871" s="1762"/>
      <c r="G871" s="1762"/>
    </row>
    <row r="872" spans="1:7" ht="15.75" customHeight="1">
      <c r="A872" s="1762"/>
      <c r="B872" s="1762"/>
      <c r="C872" s="1762"/>
      <c r="D872" s="1762"/>
      <c r="E872" s="1762"/>
      <c r="F872" s="1762"/>
      <c r="G872" s="1762"/>
    </row>
    <row r="873" spans="1:7" ht="15.75" customHeight="1">
      <c r="A873" s="1762"/>
      <c r="B873" s="1762"/>
      <c r="C873" s="1762"/>
      <c r="D873" s="1762"/>
      <c r="E873" s="1762"/>
      <c r="F873" s="1762"/>
      <c r="G873" s="1762"/>
    </row>
    <row r="874" spans="1:7" ht="15.75" customHeight="1">
      <c r="A874" s="1762"/>
      <c r="B874" s="1762"/>
      <c r="C874" s="1762"/>
      <c r="D874" s="1762"/>
      <c r="E874" s="1762"/>
      <c r="F874" s="1762"/>
      <c r="G874" s="1762"/>
    </row>
    <row r="875" spans="1:7" ht="15.75" customHeight="1">
      <c r="A875" s="1762"/>
      <c r="B875" s="1762"/>
      <c r="C875" s="1762"/>
      <c r="D875" s="1762"/>
      <c r="E875" s="1762"/>
      <c r="F875" s="1762"/>
      <c r="G875" s="1762"/>
    </row>
    <row r="876" spans="1:7" ht="15.75" customHeight="1">
      <c r="A876" s="1762"/>
      <c r="B876" s="1762"/>
      <c r="C876" s="1762"/>
      <c r="D876" s="1762"/>
      <c r="E876" s="1762"/>
      <c r="F876" s="1762"/>
      <c r="G876" s="1762"/>
    </row>
    <row r="877" spans="1:7" ht="15.75" customHeight="1">
      <c r="A877" s="1762"/>
      <c r="B877" s="1762"/>
      <c r="C877" s="1762"/>
      <c r="D877" s="1762"/>
      <c r="E877" s="1762"/>
      <c r="F877" s="1762"/>
      <c r="G877" s="1762"/>
    </row>
    <row r="878" spans="1:7" ht="15.75" customHeight="1">
      <c r="A878" s="1762"/>
      <c r="B878" s="1762"/>
      <c r="C878" s="1762"/>
      <c r="D878" s="1762"/>
      <c r="E878" s="1762"/>
      <c r="F878" s="1762"/>
      <c r="G878" s="1762"/>
    </row>
    <row r="879" spans="1:7" ht="15.75" customHeight="1">
      <c r="A879" s="1762"/>
      <c r="B879" s="1762"/>
      <c r="C879" s="1762"/>
      <c r="D879" s="1762"/>
      <c r="E879" s="1762"/>
      <c r="F879" s="1762"/>
      <c r="G879" s="1762"/>
    </row>
    <row r="880" spans="1:7" ht="15.75" customHeight="1">
      <c r="A880" s="1762"/>
      <c r="B880" s="1762"/>
      <c r="C880" s="1762"/>
      <c r="D880" s="1762"/>
      <c r="E880" s="1762"/>
      <c r="F880" s="1762"/>
      <c r="G880" s="1762"/>
    </row>
    <row r="881" spans="1:7" ht="15.75" customHeight="1">
      <c r="A881" s="1762"/>
      <c r="B881" s="1762"/>
      <c r="C881" s="1762"/>
      <c r="D881" s="1762"/>
      <c r="E881" s="1762"/>
      <c r="F881" s="1762"/>
      <c r="G881" s="1762"/>
    </row>
    <row r="882" spans="1:7" ht="15.75" customHeight="1">
      <c r="A882" s="1762"/>
      <c r="B882" s="1762"/>
      <c r="C882" s="1762"/>
      <c r="D882" s="1762"/>
      <c r="E882" s="1762"/>
      <c r="F882" s="1762"/>
      <c r="G882" s="1762"/>
    </row>
    <row r="883" spans="1:7" ht="15.75" customHeight="1">
      <c r="A883" s="1762"/>
      <c r="B883" s="1762"/>
      <c r="C883" s="1762"/>
      <c r="D883" s="1762"/>
      <c r="E883" s="1762"/>
      <c r="F883" s="1762"/>
      <c r="G883" s="1762"/>
    </row>
    <row r="884" spans="1:7" ht="15.75" customHeight="1">
      <c r="A884" s="1762"/>
      <c r="B884" s="1762"/>
      <c r="C884" s="1762"/>
      <c r="D884" s="1762"/>
      <c r="E884" s="1762"/>
      <c r="F884" s="1762"/>
      <c r="G884" s="1762"/>
    </row>
    <row r="885" spans="1:7" ht="15.75" customHeight="1">
      <c r="A885" s="1762"/>
      <c r="B885" s="1762"/>
      <c r="C885" s="1762"/>
      <c r="D885" s="1762"/>
      <c r="E885" s="1762"/>
      <c r="F885" s="1762"/>
      <c r="G885" s="1762"/>
    </row>
    <row r="886" spans="1:7" ht="15.75" customHeight="1">
      <c r="A886" s="1762"/>
      <c r="B886" s="1762"/>
      <c r="C886" s="1762"/>
      <c r="D886" s="1762"/>
      <c r="E886" s="1762"/>
      <c r="F886" s="1762"/>
      <c r="G886" s="1762"/>
    </row>
    <row r="887" spans="1:7" ht="15.75" customHeight="1">
      <c r="A887" s="1762"/>
      <c r="B887" s="1762"/>
      <c r="C887" s="1762"/>
      <c r="D887" s="1762"/>
      <c r="E887" s="1762"/>
      <c r="F887" s="1762"/>
      <c r="G887" s="1762"/>
    </row>
    <row r="888" spans="1:7" ht="15.75" customHeight="1">
      <c r="A888" s="1762"/>
      <c r="B888" s="1762"/>
      <c r="C888" s="1762"/>
      <c r="D888" s="1762"/>
      <c r="E888" s="1762"/>
      <c r="F888" s="1762"/>
      <c r="G888" s="1762"/>
    </row>
    <row r="889" spans="1:7" ht="15.75" customHeight="1">
      <c r="A889" s="1762"/>
      <c r="B889" s="1762"/>
      <c r="C889" s="1762"/>
      <c r="D889" s="1762"/>
      <c r="E889" s="1762"/>
      <c r="F889" s="1762"/>
      <c r="G889" s="1762"/>
    </row>
    <row r="890" spans="1:7" ht="15.75" customHeight="1">
      <c r="A890" s="1762"/>
      <c r="B890" s="1762"/>
      <c r="C890" s="1762"/>
      <c r="D890" s="1762"/>
      <c r="E890" s="1762"/>
      <c r="F890" s="1762"/>
      <c r="G890" s="1762"/>
    </row>
    <row r="891" spans="1:7" ht="15.75" customHeight="1">
      <c r="A891" s="1762"/>
      <c r="B891" s="1762"/>
      <c r="C891" s="1762"/>
      <c r="D891" s="1762"/>
      <c r="E891" s="1762"/>
      <c r="F891" s="1762"/>
      <c r="G891" s="1762"/>
    </row>
    <row r="892" spans="1:7" ht="15.75" customHeight="1">
      <c r="A892" s="1762"/>
      <c r="B892" s="1762"/>
      <c r="C892" s="1762"/>
      <c r="D892" s="1762"/>
      <c r="E892" s="1762"/>
      <c r="F892" s="1762"/>
      <c r="G892" s="1762"/>
    </row>
    <row r="893" spans="1:7" ht="15.75" customHeight="1">
      <c r="A893" s="1762"/>
      <c r="B893" s="1762"/>
      <c r="C893" s="1762"/>
      <c r="D893" s="1762"/>
      <c r="E893" s="1762"/>
      <c r="F893" s="1762"/>
      <c r="G893" s="1762"/>
    </row>
    <row r="894" spans="1:7" ht="15.75" customHeight="1">
      <c r="A894" s="1762"/>
      <c r="B894" s="1762"/>
      <c r="C894" s="1762"/>
      <c r="D894" s="1762"/>
      <c r="E894" s="1762"/>
      <c r="F894" s="1762"/>
      <c r="G894" s="1762"/>
    </row>
    <row r="895" spans="1:7" ht="15.75" customHeight="1">
      <c r="A895" s="1762"/>
      <c r="B895" s="1762"/>
      <c r="C895" s="1762"/>
      <c r="D895" s="1762"/>
      <c r="E895" s="1762"/>
      <c r="F895" s="1762"/>
      <c r="G895" s="1762"/>
    </row>
    <row r="896" spans="1:7" ht="15.75" customHeight="1">
      <c r="A896" s="1762"/>
      <c r="B896" s="1762"/>
      <c r="C896" s="1762"/>
      <c r="D896" s="1762"/>
      <c r="E896" s="1762"/>
      <c r="F896" s="1762"/>
      <c r="G896" s="1762"/>
    </row>
    <row r="897" spans="1:7" ht="15.75" customHeight="1">
      <c r="A897" s="1762"/>
      <c r="B897" s="1762"/>
      <c r="C897" s="1762"/>
      <c r="D897" s="1762"/>
      <c r="E897" s="1762"/>
      <c r="F897" s="1762"/>
      <c r="G897" s="1762"/>
    </row>
    <row r="898" spans="1:7" ht="15.75" customHeight="1">
      <c r="A898" s="1762"/>
      <c r="B898" s="1762"/>
      <c r="C898" s="1762"/>
      <c r="D898" s="1762"/>
      <c r="E898" s="1762"/>
      <c r="F898" s="1762"/>
      <c r="G898" s="1762"/>
    </row>
    <row r="899" spans="1:7" ht="15.75" customHeight="1">
      <c r="A899" s="1762"/>
      <c r="B899" s="1762"/>
      <c r="C899" s="1762"/>
      <c r="D899" s="1762"/>
      <c r="E899" s="1762"/>
      <c r="F899" s="1762"/>
      <c r="G899" s="1762"/>
    </row>
    <row r="900" spans="1:7" ht="15.75" customHeight="1">
      <c r="A900" s="1762"/>
      <c r="B900" s="1762"/>
      <c r="C900" s="1762"/>
      <c r="D900" s="1762"/>
      <c r="E900" s="1762"/>
      <c r="F900" s="1762"/>
      <c r="G900" s="1762"/>
    </row>
    <row r="901" spans="1:7" ht="15.75" customHeight="1">
      <c r="A901" s="1762"/>
      <c r="B901" s="1762"/>
      <c r="C901" s="1762"/>
      <c r="D901" s="1762"/>
      <c r="E901" s="1762"/>
      <c r="F901" s="1762"/>
      <c r="G901" s="1762"/>
    </row>
    <row r="902" spans="1:7" ht="15.75" customHeight="1">
      <c r="A902" s="1762"/>
      <c r="B902" s="1762"/>
      <c r="C902" s="1762"/>
      <c r="D902" s="1762"/>
      <c r="E902" s="1762"/>
      <c r="F902" s="1762"/>
      <c r="G902" s="1762"/>
    </row>
    <row r="903" spans="1:7" ht="15.75" customHeight="1">
      <c r="A903" s="1762"/>
      <c r="B903" s="1762"/>
      <c r="C903" s="1762"/>
      <c r="D903" s="1762"/>
      <c r="E903" s="1762"/>
      <c r="F903" s="1762"/>
      <c r="G903" s="1762"/>
    </row>
    <row r="904" spans="1:7" ht="15.75" customHeight="1">
      <c r="A904" s="1762"/>
      <c r="B904" s="1762"/>
      <c r="C904" s="1762"/>
      <c r="D904" s="1762"/>
      <c r="E904" s="1762"/>
      <c r="F904" s="1762"/>
      <c r="G904" s="1762"/>
    </row>
    <row r="905" spans="1:7" ht="15.75" customHeight="1">
      <c r="A905" s="1762"/>
      <c r="B905" s="1762"/>
      <c r="C905" s="1762"/>
      <c r="D905" s="1762"/>
      <c r="E905" s="1762"/>
      <c r="F905" s="1762"/>
      <c r="G905" s="1762"/>
    </row>
    <row r="906" spans="1:7" ht="15.75" customHeight="1">
      <c r="A906" s="1762"/>
      <c r="B906" s="1762"/>
      <c r="C906" s="1762"/>
      <c r="D906" s="1762"/>
      <c r="E906" s="1762"/>
      <c r="F906" s="1762"/>
      <c r="G906" s="1762"/>
    </row>
    <row r="907" spans="1:7" ht="15.75" customHeight="1">
      <c r="A907" s="1762"/>
      <c r="B907" s="1762"/>
      <c r="C907" s="1762"/>
      <c r="D907" s="1762"/>
      <c r="E907" s="1762"/>
      <c r="F907" s="1762"/>
      <c r="G907" s="1762"/>
    </row>
    <row r="908" spans="1:7" ht="15.75" customHeight="1">
      <c r="A908" s="1762"/>
      <c r="B908" s="1762"/>
      <c r="C908" s="1762"/>
      <c r="D908" s="1762"/>
      <c r="E908" s="1762"/>
      <c r="F908" s="1762"/>
      <c r="G908" s="1762"/>
    </row>
    <row r="909" spans="1:7" ht="15.75" customHeight="1">
      <c r="A909" s="1762"/>
      <c r="B909" s="1762"/>
      <c r="C909" s="1762"/>
      <c r="D909" s="1762"/>
      <c r="E909" s="1762"/>
      <c r="F909" s="1762"/>
      <c r="G909" s="1762"/>
    </row>
    <row r="910" spans="1:7" ht="15.75" customHeight="1">
      <c r="A910" s="1762"/>
      <c r="B910" s="1762"/>
      <c r="C910" s="1762"/>
      <c r="D910" s="1762"/>
      <c r="E910" s="1762"/>
      <c r="F910" s="1762"/>
      <c r="G910" s="1762"/>
    </row>
    <row r="911" spans="1:7" ht="15.75" customHeight="1">
      <c r="A911" s="1762"/>
      <c r="B911" s="1762"/>
      <c r="C911" s="1762"/>
      <c r="D911" s="1762"/>
      <c r="E911" s="1762"/>
      <c r="F911" s="1762"/>
      <c r="G911" s="1762"/>
    </row>
    <row r="912" spans="1:7" ht="15.75" customHeight="1">
      <c r="A912" s="1762"/>
      <c r="B912" s="1762"/>
      <c r="C912" s="1762"/>
      <c r="D912" s="1762"/>
      <c r="E912" s="1762"/>
      <c r="F912" s="1762"/>
      <c r="G912" s="1762"/>
    </row>
    <row r="913" spans="1:7" ht="15.75" customHeight="1">
      <c r="A913" s="1762"/>
      <c r="B913" s="1762"/>
      <c r="C913" s="1762"/>
      <c r="D913" s="1762"/>
      <c r="E913" s="1762"/>
      <c r="F913" s="1762"/>
      <c r="G913" s="1762"/>
    </row>
    <row r="914" spans="1:7" ht="15.75" customHeight="1">
      <c r="A914" s="1762"/>
      <c r="B914" s="1762"/>
      <c r="C914" s="1762"/>
      <c r="D914" s="1762"/>
      <c r="E914" s="1762"/>
      <c r="F914" s="1762"/>
      <c r="G914" s="1762"/>
    </row>
    <row r="915" spans="1:7" ht="15.75" customHeight="1">
      <c r="A915" s="1762"/>
      <c r="B915" s="1762"/>
      <c r="C915" s="1762"/>
      <c r="D915" s="1762"/>
      <c r="E915" s="1762"/>
      <c r="F915" s="1762"/>
      <c r="G915" s="1762"/>
    </row>
    <row r="916" spans="1:7" ht="15.75" customHeight="1">
      <c r="A916" s="1762"/>
      <c r="B916" s="1762"/>
      <c r="C916" s="1762"/>
      <c r="D916" s="1762"/>
      <c r="E916" s="1762"/>
      <c r="F916" s="1762"/>
      <c r="G916" s="1762"/>
    </row>
    <row r="917" spans="1:7" ht="15.75" customHeight="1">
      <c r="A917" s="1762"/>
      <c r="B917" s="1762"/>
      <c r="C917" s="1762"/>
      <c r="D917" s="1762"/>
      <c r="E917" s="1762"/>
      <c r="F917" s="1762"/>
      <c r="G917" s="1762"/>
    </row>
    <row r="918" spans="1:7" ht="15.75" customHeight="1">
      <c r="A918" s="1762"/>
      <c r="B918" s="1762"/>
      <c r="C918" s="1762"/>
      <c r="D918" s="1762"/>
      <c r="E918" s="1762"/>
      <c r="F918" s="1762"/>
      <c r="G918" s="1762"/>
    </row>
    <row r="919" spans="1:7" ht="15.75" customHeight="1">
      <c r="A919" s="1762"/>
      <c r="B919" s="1762"/>
      <c r="C919" s="1762"/>
      <c r="D919" s="1762"/>
      <c r="E919" s="1762"/>
      <c r="F919" s="1762"/>
      <c r="G919" s="1762"/>
    </row>
    <row r="920" spans="1:7" ht="15.75" customHeight="1">
      <c r="A920" s="1762"/>
      <c r="B920" s="1762"/>
      <c r="C920" s="1762"/>
      <c r="D920" s="1762"/>
      <c r="E920" s="1762"/>
      <c r="F920" s="1762"/>
      <c r="G920" s="1762"/>
    </row>
    <row r="921" spans="1:7" ht="15.75" customHeight="1">
      <c r="A921" s="1762"/>
      <c r="B921" s="1762"/>
      <c r="C921" s="1762"/>
      <c r="D921" s="1762"/>
      <c r="E921" s="1762"/>
      <c r="F921" s="1762"/>
      <c r="G921" s="1762"/>
    </row>
    <row r="922" spans="1:7" ht="15.75" customHeight="1">
      <c r="A922" s="1762"/>
      <c r="B922" s="1762"/>
      <c r="C922" s="1762"/>
      <c r="D922" s="1762"/>
      <c r="E922" s="1762"/>
      <c r="F922" s="1762"/>
      <c r="G922" s="1762"/>
    </row>
    <row r="923" spans="1:7" ht="15.75" customHeight="1">
      <c r="A923" s="1762"/>
      <c r="B923" s="1762"/>
      <c r="C923" s="1762"/>
      <c r="D923" s="1762"/>
      <c r="E923" s="1762"/>
      <c r="F923" s="1762"/>
      <c r="G923" s="1762"/>
    </row>
    <row r="924" spans="1:7" ht="15.75" customHeight="1">
      <c r="A924" s="1762"/>
      <c r="B924" s="1762"/>
      <c r="C924" s="1762"/>
      <c r="D924" s="1762"/>
      <c r="E924" s="1762"/>
      <c r="F924" s="1762"/>
      <c r="G924" s="1762"/>
    </row>
    <row r="925" spans="1:7" ht="15.75" customHeight="1">
      <c r="A925" s="1762"/>
      <c r="B925" s="1762"/>
      <c r="C925" s="1762"/>
      <c r="D925" s="1762"/>
      <c r="E925" s="1762"/>
      <c r="F925" s="1762"/>
      <c r="G925" s="1762"/>
    </row>
    <row r="926" spans="1:7" ht="15.75" customHeight="1">
      <c r="A926" s="1762"/>
      <c r="B926" s="1762"/>
      <c r="C926" s="1762"/>
      <c r="D926" s="1762"/>
      <c r="E926" s="1762"/>
      <c r="F926" s="1762"/>
      <c r="G926" s="1762"/>
    </row>
    <row r="927" spans="1:7" ht="15.75" customHeight="1">
      <c r="A927" s="1762"/>
      <c r="B927" s="1762"/>
      <c r="C927" s="1762"/>
      <c r="D927" s="1762"/>
      <c r="E927" s="1762"/>
      <c r="F927" s="1762"/>
      <c r="G927" s="1762"/>
    </row>
    <row r="928" spans="1:7" ht="15.75" customHeight="1">
      <c r="A928" s="1762"/>
      <c r="B928" s="1762"/>
      <c r="C928" s="1762"/>
      <c r="D928" s="1762"/>
      <c r="E928" s="1762"/>
      <c r="F928" s="1762"/>
      <c r="G928" s="1762"/>
    </row>
    <row r="929" spans="1:7" ht="15.75" customHeight="1">
      <c r="A929" s="1762"/>
      <c r="B929" s="1762"/>
      <c r="C929" s="1762"/>
      <c r="D929" s="1762"/>
      <c r="E929" s="1762"/>
      <c r="F929" s="1762"/>
      <c r="G929" s="1762"/>
    </row>
    <row r="930" spans="1:7" ht="15.75" customHeight="1">
      <c r="A930" s="1762"/>
      <c r="B930" s="1762"/>
      <c r="C930" s="1762"/>
      <c r="D930" s="1762"/>
      <c r="E930" s="1762"/>
      <c r="F930" s="1762"/>
      <c r="G930" s="1762"/>
    </row>
    <row r="931" spans="1:7" ht="15.75" customHeight="1">
      <c r="A931" s="1762"/>
      <c r="B931" s="1762"/>
      <c r="C931" s="1762"/>
      <c r="D931" s="1762"/>
      <c r="E931" s="1762"/>
      <c r="F931" s="1762"/>
      <c r="G931" s="1762"/>
    </row>
    <row r="932" spans="1:7" ht="15.75" customHeight="1">
      <c r="A932" s="1762"/>
      <c r="B932" s="1762"/>
      <c r="C932" s="1762"/>
      <c r="D932" s="1762"/>
      <c r="E932" s="1762"/>
      <c r="F932" s="1762"/>
      <c r="G932" s="1762"/>
    </row>
    <row r="933" spans="1:7" ht="15.75" customHeight="1">
      <c r="A933" s="1762"/>
      <c r="B933" s="1762"/>
      <c r="C933" s="1762"/>
      <c r="D933" s="1762"/>
      <c r="E933" s="1762"/>
      <c r="F933" s="1762"/>
      <c r="G933" s="1762"/>
    </row>
    <row r="934" spans="1:7" ht="15.75" customHeight="1">
      <c r="A934" s="1762"/>
      <c r="B934" s="1762"/>
      <c r="C934" s="1762"/>
      <c r="D934" s="1762"/>
      <c r="E934" s="1762"/>
      <c r="F934" s="1762"/>
      <c r="G934" s="1762"/>
    </row>
    <row r="935" spans="1:7" ht="15.75" customHeight="1">
      <c r="A935" s="1762"/>
      <c r="B935" s="1762"/>
      <c r="C935" s="1762"/>
      <c r="D935" s="1762"/>
      <c r="E935" s="1762"/>
      <c r="F935" s="1762"/>
      <c r="G935" s="1762"/>
    </row>
    <row r="936" spans="1:7" ht="15.75" customHeight="1">
      <c r="A936" s="1762"/>
      <c r="B936" s="1762"/>
      <c r="C936" s="1762"/>
      <c r="D936" s="1762"/>
      <c r="E936" s="1762"/>
      <c r="F936" s="1762"/>
      <c r="G936" s="1762"/>
    </row>
    <row r="937" spans="1:7" ht="15.75" customHeight="1">
      <c r="A937" s="1762"/>
      <c r="B937" s="1762"/>
      <c r="C937" s="1762"/>
      <c r="D937" s="1762"/>
      <c r="E937" s="1762"/>
      <c r="F937" s="1762"/>
      <c r="G937" s="1762"/>
    </row>
    <row r="938" spans="1:7" ht="15.75" customHeight="1">
      <c r="A938" s="1762"/>
      <c r="B938" s="1762"/>
      <c r="C938" s="1762"/>
      <c r="D938" s="1762"/>
      <c r="E938" s="1762"/>
      <c r="F938" s="1762"/>
      <c r="G938" s="1762"/>
    </row>
    <row r="939" spans="1:7" ht="15.75" customHeight="1">
      <c r="A939" s="1762"/>
      <c r="B939" s="1762"/>
      <c r="C939" s="1762"/>
      <c r="D939" s="1762"/>
      <c r="E939" s="1762"/>
      <c r="F939" s="1762"/>
      <c r="G939" s="1762"/>
    </row>
    <row r="940" spans="1:7" ht="15.75" customHeight="1">
      <c r="A940" s="1762"/>
      <c r="B940" s="1762"/>
      <c r="C940" s="1762"/>
      <c r="D940" s="1762"/>
      <c r="E940" s="1762"/>
      <c r="F940" s="1762"/>
      <c r="G940" s="1762"/>
    </row>
    <row r="941" spans="1:7" ht="15.75" customHeight="1">
      <c r="A941" s="1762"/>
      <c r="B941" s="1762"/>
      <c r="C941" s="1762"/>
      <c r="D941" s="1762"/>
      <c r="E941" s="1762"/>
      <c r="F941" s="1762"/>
      <c r="G941" s="1762"/>
    </row>
    <row r="942" spans="1:7" ht="15.75" customHeight="1">
      <c r="A942" s="1762"/>
      <c r="B942" s="1762"/>
      <c r="C942" s="1762"/>
      <c r="D942" s="1762"/>
      <c r="E942" s="1762"/>
      <c r="F942" s="1762"/>
      <c r="G942" s="1762"/>
    </row>
    <row r="943" spans="1:7" ht="15.75" customHeight="1">
      <c r="A943" s="1762"/>
      <c r="B943" s="1762"/>
      <c r="C943" s="1762"/>
      <c r="D943" s="1762"/>
      <c r="E943" s="1762"/>
      <c r="F943" s="1762"/>
      <c r="G943" s="1762"/>
    </row>
    <row r="944" spans="1:7" ht="15.75" customHeight="1">
      <c r="A944" s="1762"/>
      <c r="B944" s="1762"/>
      <c r="C944" s="1762"/>
      <c r="D944" s="1762"/>
      <c r="E944" s="1762"/>
      <c r="F944" s="1762"/>
      <c r="G944" s="1762"/>
    </row>
    <row r="945" spans="1:7" ht="15.75" customHeight="1">
      <c r="A945" s="1762"/>
      <c r="B945" s="1762"/>
      <c r="C945" s="1762"/>
      <c r="D945" s="1762"/>
      <c r="E945" s="1762"/>
      <c r="F945" s="1762"/>
      <c r="G945" s="1762"/>
    </row>
    <row r="946" spans="1:7" ht="15.75" customHeight="1">
      <c r="A946" s="1762"/>
      <c r="B946" s="1762"/>
      <c r="C946" s="1762"/>
      <c r="D946" s="1762"/>
      <c r="E946" s="1762"/>
      <c r="F946" s="1762"/>
      <c r="G946" s="1762"/>
    </row>
    <row r="947" spans="1:7" ht="15.75" customHeight="1">
      <c r="A947" s="1762"/>
      <c r="B947" s="1762"/>
      <c r="C947" s="1762"/>
      <c r="D947" s="1762"/>
      <c r="E947" s="1762"/>
      <c r="F947" s="1762"/>
      <c r="G947" s="1762"/>
    </row>
    <row r="948" spans="1:7" ht="15.75" customHeight="1">
      <c r="A948" s="1762"/>
      <c r="B948" s="1762"/>
      <c r="C948" s="1762"/>
      <c r="D948" s="1762"/>
      <c r="E948" s="1762"/>
      <c r="F948" s="1762"/>
      <c r="G948" s="1762"/>
    </row>
    <row r="949" spans="1:7" ht="15.75" customHeight="1">
      <c r="A949" s="1762"/>
      <c r="B949" s="1762"/>
      <c r="C949" s="1762"/>
      <c r="D949" s="1762"/>
      <c r="E949" s="1762"/>
      <c r="F949" s="1762"/>
      <c r="G949" s="1762"/>
    </row>
    <row r="950" spans="1:7" ht="15.75" customHeight="1">
      <c r="A950" s="1762"/>
      <c r="B950" s="1762"/>
      <c r="C950" s="1762"/>
      <c r="D950" s="1762"/>
      <c r="E950" s="1762"/>
      <c r="F950" s="1762"/>
      <c r="G950" s="1762"/>
    </row>
    <row r="951" spans="1:7" ht="15.75" customHeight="1">
      <c r="A951" s="1762"/>
      <c r="B951" s="1762"/>
      <c r="C951" s="1762"/>
      <c r="D951" s="1762"/>
      <c r="E951" s="1762"/>
      <c r="F951" s="1762"/>
      <c r="G951" s="1762"/>
    </row>
    <row r="952" spans="1:7" ht="15.75" customHeight="1">
      <c r="A952" s="1762"/>
      <c r="B952" s="1762"/>
      <c r="C952" s="1762"/>
      <c r="D952" s="1762"/>
      <c r="E952" s="1762"/>
      <c r="F952" s="1762"/>
      <c r="G952" s="1762"/>
    </row>
    <row r="953" spans="1:7" ht="15.75" customHeight="1">
      <c r="A953" s="1762"/>
      <c r="B953" s="1762"/>
      <c r="C953" s="1762"/>
      <c r="D953" s="1762"/>
      <c r="E953" s="1762"/>
      <c r="F953" s="1762"/>
      <c r="G953" s="1762"/>
    </row>
    <row r="954" spans="1:7" ht="15.75" customHeight="1">
      <c r="A954" s="1762"/>
      <c r="B954" s="1762"/>
      <c r="C954" s="1762"/>
      <c r="D954" s="1762"/>
      <c r="E954" s="1762"/>
      <c r="F954" s="1762"/>
      <c r="G954" s="1762"/>
    </row>
    <row r="955" spans="1:7" ht="15.75" customHeight="1">
      <c r="A955" s="1762"/>
      <c r="B955" s="1762"/>
      <c r="C955" s="1762"/>
      <c r="D955" s="1762"/>
      <c r="E955" s="1762"/>
      <c r="F955" s="1762"/>
      <c r="G955" s="1762"/>
    </row>
    <row r="956" spans="1:7" ht="15.75" customHeight="1">
      <c r="A956" s="1762"/>
      <c r="B956" s="1762"/>
      <c r="C956" s="1762"/>
      <c r="D956" s="1762"/>
      <c r="E956" s="1762"/>
      <c r="F956" s="1762"/>
      <c r="G956" s="1762"/>
    </row>
    <row r="957" spans="1:7" ht="15.75" customHeight="1">
      <c r="A957" s="1762"/>
      <c r="B957" s="1762"/>
      <c r="C957" s="1762"/>
      <c r="D957" s="1762"/>
      <c r="E957" s="1762"/>
      <c r="F957" s="1762"/>
      <c r="G957" s="1762"/>
    </row>
    <row r="958" spans="1:7" ht="15.75" customHeight="1">
      <c r="A958" s="1762"/>
      <c r="B958" s="1762"/>
      <c r="C958" s="1762"/>
      <c r="D958" s="1762"/>
      <c r="E958" s="1762"/>
      <c r="F958" s="1762"/>
      <c r="G958" s="1762"/>
    </row>
    <row r="959" spans="1:7" ht="15.75" customHeight="1">
      <c r="A959" s="1762"/>
      <c r="B959" s="1762"/>
      <c r="C959" s="1762"/>
      <c r="D959" s="1762"/>
      <c r="E959" s="1762"/>
      <c r="F959" s="1762"/>
      <c r="G959" s="1762"/>
    </row>
    <row r="960" spans="1:7" ht="15.75" customHeight="1">
      <c r="A960" s="1762"/>
      <c r="B960" s="1762"/>
      <c r="C960" s="1762"/>
      <c r="D960" s="1762"/>
      <c r="E960" s="1762"/>
      <c r="F960" s="1762"/>
      <c r="G960" s="1762"/>
    </row>
    <row r="961" spans="1:7" ht="15.75" customHeight="1">
      <c r="A961" s="1762"/>
      <c r="B961" s="1762"/>
      <c r="C961" s="1762"/>
      <c r="D961" s="1762"/>
      <c r="E961" s="1762"/>
      <c r="F961" s="1762"/>
      <c r="G961" s="1762"/>
    </row>
    <row r="962" spans="1:7" ht="15.75" customHeight="1">
      <c r="A962" s="1762"/>
      <c r="B962" s="1762"/>
      <c r="C962" s="1762"/>
      <c r="D962" s="1762"/>
      <c r="E962" s="1762"/>
      <c r="F962" s="1762"/>
      <c r="G962" s="1762"/>
    </row>
    <row r="963" spans="1:7" ht="15.75" customHeight="1">
      <c r="A963" s="1762"/>
      <c r="B963" s="1762"/>
      <c r="C963" s="1762"/>
      <c r="D963" s="1762"/>
      <c r="E963" s="1762"/>
      <c r="F963" s="1762"/>
      <c r="G963" s="1762"/>
    </row>
    <row r="964" spans="1:7" ht="15.75" customHeight="1">
      <c r="A964" s="1762"/>
      <c r="B964" s="1762"/>
      <c r="C964" s="1762"/>
      <c r="D964" s="1762"/>
      <c r="E964" s="1762"/>
      <c r="F964" s="1762"/>
      <c r="G964" s="1762"/>
    </row>
    <row r="965" spans="1:7" ht="15.75" customHeight="1">
      <c r="A965" s="1762"/>
      <c r="B965" s="1762"/>
      <c r="C965" s="1762"/>
      <c r="D965" s="1762"/>
      <c r="E965" s="1762"/>
      <c r="F965" s="1762"/>
      <c r="G965" s="1762"/>
    </row>
    <row r="966" spans="1:7" ht="15.75" customHeight="1">
      <c r="A966" s="1762"/>
      <c r="B966" s="1762"/>
      <c r="C966" s="1762"/>
      <c r="D966" s="1762"/>
      <c r="E966" s="1762"/>
      <c r="F966" s="1762"/>
      <c r="G966" s="1762"/>
    </row>
    <row r="967" spans="1:7" ht="15.75" customHeight="1">
      <c r="A967" s="1762"/>
      <c r="B967" s="1762"/>
      <c r="C967" s="1762"/>
      <c r="D967" s="1762"/>
      <c r="E967" s="1762"/>
      <c r="F967" s="1762"/>
      <c r="G967" s="1762"/>
    </row>
    <row r="968" spans="1:7" ht="15.75" customHeight="1">
      <c r="A968" s="1762"/>
      <c r="B968" s="1762"/>
      <c r="C968" s="1762"/>
      <c r="D968" s="1762"/>
      <c r="E968" s="1762"/>
      <c r="F968" s="1762"/>
      <c r="G968" s="1762"/>
    </row>
    <row r="969" spans="1:7" ht="15.75" customHeight="1">
      <c r="A969" s="1762"/>
      <c r="B969" s="1762"/>
      <c r="C969" s="1762"/>
      <c r="D969" s="1762"/>
      <c r="E969" s="1762"/>
      <c r="F969" s="1762"/>
      <c r="G969" s="1762"/>
    </row>
    <row r="970" spans="1:7" ht="15.75" customHeight="1">
      <c r="A970" s="1762"/>
      <c r="B970" s="1762"/>
      <c r="C970" s="1762"/>
      <c r="D970" s="1762"/>
      <c r="E970" s="1762"/>
      <c r="F970" s="1762"/>
      <c r="G970" s="1762"/>
    </row>
    <row r="971" spans="1:7" ht="15.75" customHeight="1">
      <c r="A971" s="1762"/>
      <c r="B971" s="1762"/>
      <c r="C971" s="1762"/>
      <c r="D971" s="1762"/>
      <c r="E971" s="1762"/>
      <c r="F971" s="1762"/>
      <c r="G971" s="1762"/>
    </row>
    <row r="972" spans="1:7" ht="15.75" customHeight="1">
      <c r="A972" s="1762"/>
      <c r="B972" s="1762"/>
      <c r="C972" s="1762"/>
      <c r="D972" s="1762"/>
      <c r="E972" s="1762"/>
      <c r="F972" s="1762"/>
      <c r="G972" s="1762"/>
    </row>
    <row r="973" spans="1:7" ht="15.75" customHeight="1">
      <c r="A973" s="1762"/>
      <c r="B973" s="1762"/>
      <c r="C973" s="1762"/>
      <c r="D973" s="1762"/>
      <c r="E973" s="1762"/>
      <c r="F973" s="1762"/>
      <c r="G973" s="1762"/>
    </row>
    <row r="974" spans="1:7" ht="15.75" customHeight="1">
      <c r="A974" s="1762"/>
      <c r="B974" s="1762"/>
      <c r="C974" s="1762"/>
      <c r="D974" s="1762"/>
      <c r="E974" s="1762"/>
      <c r="F974" s="1762"/>
      <c r="G974" s="1762"/>
    </row>
    <row r="975" spans="1:7" ht="15.75" customHeight="1">
      <c r="A975" s="1762"/>
      <c r="B975" s="1762"/>
      <c r="C975" s="1762"/>
      <c r="D975" s="1762"/>
      <c r="E975" s="1762"/>
      <c r="F975" s="1762"/>
      <c r="G975" s="1762"/>
    </row>
    <row r="976" spans="1:7" ht="15.75" customHeight="1">
      <c r="A976" s="1762"/>
      <c r="B976" s="1762"/>
      <c r="C976" s="1762"/>
      <c r="D976" s="1762"/>
      <c r="E976" s="1762"/>
      <c r="F976" s="1762"/>
      <c r="G976" s="1762"/>
    </row>
    <row r="977" spans="1:7" ht="15.75" customHeight="1">
      <c r="A977" s="1762"/>
      <c r="B977" s="1762"/>
      <c r="C977" s="1762"/>
      <c r="D977" s="1762"/>
      <c r="E977" s="1762"/>
      <c r="F977" s="1762"/>
      <c r="G977" s="1762"/>
    </row>
    <row r="978" spans="1:7" ht="15.75" customHeight="1">
      <c r="A978" s="1762"/>
      <c r="B978" s="1762"/>
      <c r="C978" s="1762"/>
      <c r="D978" s="1762"/>
      <c r="E978" s="1762"/>
      <c r="F978" s="1762"/>
      <c r="G978" s="1762"/>
    </row>
    <row r="979" spans="1:7" ht="15.75" customHeight="1">
      <c r="A979" s="1762"/>
      <c r="B979" s="1762"/>
      <c r="C979" s="1762"/>
      <c r="D979" s="1762"/>
      <c r="E979" s="1762"/>
      <c r="F979" s="1762"/>
      <c r="G979" s="1762"/>
    </row>
    <row r="980" spans="1:7" ht="15.75" customHeight="1">
      <c r="A980" s="1762"/>
      <c r="B980" s="1762"/>
      <c r="C980" s="1762"/>
      <c r="D980" s="1762"/>
      <c r="E980" s="1762"/>
      <c r="F980" s="1762"/>
      <c r="G980" s="1762"/>
    </row>
    <row r="981" spans="1:7" ht="15.75" customHeight="1">
      <c r="A981" s="1762"/>
      <c r="B981" s="1762"/>
      <c r="C981" s="1762"/>
      <c r="D981" s="1762"/>
      <c r="E981" s="1762"/>
      <c r="F981" s="1762"/>
      <c r="G981" s="1762"/>
    </row>
    <row r="982" spans="1:7" ht="15.75" customHeight="1">
      <c r="A982" s="1762"/>
      <c r="B982" s="1762"/>
      <c r="C982" s="1762"/>
      <c r="D982" s="1762"/>
      <c r="E982" s="1762"/>
      <c r="F982" s="1762"/>
      <c r="G982" s="1762"/>
    </row>
    <row r="983" spans="1:7" ht="15.75" customHeight="1">
      <c r="A983" s="1762"/>
      <c r="B983" s="1762"/>
      <c r="C983" s="1762"/>
      <c r="D983" s="1762"/>
      <c r="E983" s="1762"/>
      <c r="F983" s="1762"/>
      <c r="G983" s="1762"/>
    </row>
    <row r="984" spans="1:7" ht="15.75" customHeight="1">
      <c r="A984" s="1762"/>
      <c r="B984" s="1762"/>
      <c r="C984" s="1762"/>
      <c r="D984" s="1762"/>
      <c r="E984" s="1762"/>
      <c r="F984" s="1762"/>
      <c r="G984" s="1762"/>
    </row>
    <row r="985" spans="1:7" ht="15.75" customHeight="1">
      <c r="A985" s="1762"/>
      <c r="B985" s="1762"/>
      <c r="C985" s="1762"/>
      <c r="D985" s="1762"/>
      <c r="E985" s="1762"/>
      <c r="F985" s="1762"/>
      <c r="G985" s="1762"/>
    </row>
    <row r="986" spans="1:7" ht="15.75" customHeight="1">
      <c r="A986" s="1762"/>
      <c r="B986" s="1762"/>
      <c r="C986" s="1762"/>
      <c r="D986" s="1762"/>
      <c r="E986" s="1762"/>
      <c r="F986" s="1762"/>
      <c r="G986" s="1762"/>
    </row>
    <row r="987" spans="1:7" ht="15.75" customHeight="1">
      <c r="A987" s="1762"/>
      <c r="B987" s="1762"/>
      <c r="C987" s="1762"/>
      <c r="D987" s="1762"/>
      <c r="E987" s="1762"/>
      <c r="F987" s="1762"/>
      <c r="G987" s="1762"/>
    </row>
    <row r="988" spans="1:7" ht="15.75" customHeight="1">
      <c r="A988" s="1762"/>
      <c r="B988" s="1762"/>
      <c r="C988" s="1762"/>
      <c r="D988" s="1762"/>
      <c r="E988" s="1762"/>
      <c r="F988" s="1762"/>
      <c r="G988" s="1762"/>
    </row>
    <row r="989" spans="1:7" ht="15.75" customHeight="1">
      <c r="A989" s="1762"/>
      <c r="B989" s="1762"/>
      <c r="C989" s="1762"/>
      <c r="D989" s="1762"/>
      <c r="E989" s="1762"/>
      <c r="F989" s="1762"/>
      <c r="G989" s="1762"/>
    </row>
    <row r="990" spans="1:7" ht="15.75" customHeight="1">
      <c r="A990" s="1762"/>
      <c r="B990" s="1762"/>
      <c r="C990" s="1762"/>
      <c r="D990" s="1762"/>
      <c r="E990" s="1762"/>
      <c r="F990" s="1762"/>
      <c r="G990" s="1762"/>
    </row>
    <row r="991" spans="1:7" ht="15.75" customHeight="1">
      <c r="A991" s="1762"/>
      <c r="B991" s="1762"/>
      <c r="C991" s="1762"/>
      <c r="D991" s="1762"/>
      <c r="E991" s="1762"/>
      <c r="F991" s="1762"/>
      <c r="G991" s="1762"/>
    </row>
    <row r="992" spans="1:7" ht="15.75" customHeight="1">
      <c r="A992" s="1762"/>
      <c r="B992" s="1762"/>
      <c r="C992" s="1762"/>
      <c r="D992" s="1762"/>
      <c r="E992" s="1762"/>
      <c r="F992" s="1762"/>
      <c r="G992" s="1762"/>
    </row>
    <row r="993" spans="1:7" ht="15.75" customHeight="1">
      <c r="A993" s="1762"/>
      <c r="B993" s="1762"/>
      <c r="C993" s="1762"/>
      <c r="D993" s="1762"/>
      <c r="E993" s="1762"/>
      <c r="F993" s="1762"/>
      <c r="G993" s="1762"/>
    </row>
    <row r="994" spans="1:7" ht="15.75" customHeight="1">
      <c r="A994" s="1762"/>
      <c r="B994" s="1762"/>
      <c r="C994" s="1762"/>
      <c r="D994" s="1762"/>
      <c r="E994" s="1762"/>
      <c r="F994" s="1762"/>
      <c r="G994" s="1762"/>
    </row>
    <row r="995" spans="1:7" ht="15.75" customHeight="1">
      <c r="A995" s="1762"/>
      <c r="B995" s="1762"/>
      <c r="C995" s="1762"/>
      <c r="D995" s="1762"/>
      <c r="E995" s="1762"/>
      <c r="F995" s="1762"/>
      <c r="G995" s="1762"/>
    </row>
    <row r="996" spans="1:7" ht="15.75" customHeight="1">
      <c r="A996" s="1762"/>
      <c r="B996" s="1762"/>
      <c r="C996" s="1762"/>
      <c r="D996" s="1762"/>
      <c r="E996" s="1762"/>
      <c r="F996" s="1762"/>
      <c r="G996" s="1762"/>
    </row>
    <row r="997" spans="1:7" ht="15.75" customHeight="1">
      <c r="A997" s="1762"/>
      <c r="B997" s="1762"/>
      <c r="C997" s="1762"/>
      <c r="D997" s="1762"/>
      <c r="E997" s="1762"/>
      <c r="F997" s="1762"/>
      <c r="G997" s="1762"/>
    </row>
    <row r="998" spans="1:7" ht="15.75" customHeight="1">
      <c r="A998" s="1762"/>
      <c r="B998" s="1762"/>
      <c r="C998" s="1762"/>
      <c r="D998" s="1762"/>
      <c r="E998" s="1762"/>
      <c r="F998" s="1762"/>
      <c r="G998" s="1762"/>
    </row>
    <row r="999" spans="1:7" ht="15.75" customHeight="1">
      <c r="A999" s="1762"/>
      <c r="B999" s="1762"/>
      <c r="C999" s="1762"/>
      <c r="D999" s="1762"/>
      <c r="E999" s="1762"/>
      <c r="F999" s="1762"/>
      <c r="G999" s="1762"/>
    </row>
    <row r="1000" spans="1:7" ht="15.75" customHeight="1">
      <c r="A1000" s="1762"/>
      <c r="B1000" s="1762"/>
      <c r="C1000" s="1762"/>
      <c r="D1000" s="1762"/>
      <c r="E1000" s="1762"/>
      <c r="F1000" s="1762"/>
      <c r="G1000" s="1762"/>
    </row>
    <row r="1001" spans="1:7" ht="15.75" customHeight="1">
      <c r="A1001" s="1762"/>
      <c r="B1001" s="1762"/>
      <c r="C1001" s="1762"/>
      <c r="D1001" s="1762"/>
      <c r="E1001" s="1762"/>
      <c r="F1001" s="1762"/>
      <c r="G1001" s="1762"/>
    </row>
    <row r="1002" spans="1:7" ht="15.75" customHeight="1">
      <c r="A1002" s="1762"/>
      <c r="B1002" s="1762"/>
      <c r="C1002" s="1762"/>
      <c r="D1002" s="1762"/>
      <c r="E1002" s="1762"/>
      <c r="F1002" s="1762"/>
      <c r="G1002" s="1762"/>
    </row>
    <row r="1003" spans="1:7" ht="15.75" customHeight="1">
      <c r="A1003" s="1762"/>
      <c r="B1003" s="1762"/>
      <c r="C1003" s="1762"/>
      <c r="D1003" s="1762"/>
      <c r="E1003" s="1762"/>
      <c r="F1003" s="1762"/>
      <c r="G1003" s="1762"/>
    </row>
    <row r="1004" spans="1:7" ht="15.75" customHeight="1">
      <c r="A1004" s="1762"/>
      <c r="B1004" s="1762"/>
      <c r="C1004" s="1762"/>
      <c r="D1004" s="1762"/>
      <c r="E1004" s="1762"/>
      <c r="F1004" s="1762"/>
      <c r="G1004" s="1762"/>
    </row>
    <row r="1005" spans="1:7" ht="15.75" customHeight="1">
      <c r="A1005" s="1762"/>
      <c r="B1005" s="1762"/>
      <c r="C1005" s="1762"/>
      <c r="D1005" s="1762"/>
      <c r="E1005" s="1762"/>
      <c r="F1005" s="1762"/>
      <c r="G1005" s="1762"/>
    </row>
    <row r="1006" spans="1:7" ht="15.75" customHeight="1">
      <c r="A1006" s="1762"/>
      <c r="B1006" s="1762"/>
      <c r="C1006" s="1762"/>
      <c r="D1006" s="1762"/>
      <c r="E1006" s="1762"/>
      <c r="F1006" s="1762"/>
      <c r="G1006" s="1762"/>
    </row>
    <row r="1007" spans="1:7" ht="15.75" customHeight="1">
      <c r="A1007" s="1762"/>
      <c r="B1007" s="1762"/>
      <c r="C1007" s="1762"/>
      <c r="D1007" s="1762"/>
      <c r="E1007" s="1762"/>
      <c r="F1007" s="1762"/>
      <c r="G1007" s="1762"/>
    </row>
    <row r="1008" spans="1:7" ht="15.75" customHeight="1">
      <c r="A1008" s="1762"/>
      <c r="B1008" s="1762"/>
      <c r="C1008" s="1762"/>
      <c r="D1008" s="1762"/>
      <c r="E1008" s="1762"/>
      <c r="F1008" s="1762"/>
      <c r="G1008" s="1762"/>
    </row>
    <row r="1009" spans="1:7" ht="15.75" customHeight="1">
      <c r="A1009" s="1762"/>
      <c r="B1009" s="1762"/>
      <c r="C1009" s="1762"/>
      <c r="D1009" s="1762"/>
      <c r="E1009" s="1762"/>
      <c r="F1009" s="1762"/>
      <c r="G1009" s="1762"/>
    </row>
    <row r="1010" spans="1:7" ht="15.75" customHeight="1">
      <c r="A1010" s="1762"/>
      <c r="B1010" s="1762"/>
      <c r="C1010" s="1762"/>
      <c r="D1010" s="1762"/>
      <c r="E1010" s="1762"/>
      <c r="F1010" s="1762"/>
      <c r="G1010" s="1762"/>
    </row>
    <row r="1011" spans="1:7" ht="15.75" customHeight="1">
      <c r="A1011" s="1762"/>
      <c r="B1011" s="1762"/>
      <c r="C1011" s="1762"/>
      <c r="D1011" s="1762"/>
      <c r="E1011" s="1762"/>
      <c r="F1011" s="1762"/>
      <c r="G1011" s="1762"/>
    </row>
    <row r="1012" spans="1:7" ht="15.75" customHeight="1">
      <c r="A1012" s="1762"/>
      <c r="B1012" s="1762"/>
      <c r="C1012" s="1762"/>
      <c r="D1012" s="1762"/>
      <c r="E1012" s="1762"/>
      <c r="F1012" s="1762"/>
      <c r="G1012" s="1762"/>
    </row>
    <row r="1013" spans="1:7" ht="15.75" customHeight="1">
      <c r="A1013" s="1762"/>
      <c r="B1013" s="1762"/>
      <c r="C1013" s="1762"/>
      <c r="D1013" s="1762"/>
      <c r="E1013" s="1762"/>
      <c r="F1013" s="1762"/>
      <c r="G1013" s="1762"/>
    </row>
    <row r="1014" spans="1:7" ht="15.75" customHeight="1">
      <c r="A1014" s="1762"/>
      <c r="B1014" s="1762"/>
      <c r="C1014" s="1762"/>
      <c r="D1014" s="1762"/>
      <c r="E1014" s="1762"/>
      <c r="F1014" s="1762"/>
      <c r="G1014" s="1762"/>
    </row>
    <row r="1015" spans="1:7" ht="15.75" customHeight="1">
      <c r="A1015" s="1762"/>
      <c r="B1015" s="1762"/>
      <c r="C1015" s="1762"/>
      <c r="D1015" s="1762"/>
      <c r="E1015" s="1762"/>
      <c r="F1015" s="1762"/>
      <c r="G1015" s="1762"/>
    </row>
    <row r="1016" spans="1:7" ht="15.75" customHeight="1">
      <c r="A1016" s="1762"/>
      <c r="B1016" s="1762"/>
      <c r="C1016" s="1762"/>
      <c r="D1016" s="1762"/>
      <c r="E1016" s="1762"/>
      <c r="F1016" s="1762"/>
      <c r="G1016" s="1762"/>
    </row>
    <row r="1017" spans="1:7" ht="15.75" customHeight="1">
      <c r="A1017" s="1762"/>
      <c r="B1017" s="1762"/>
      <c r="C1017" s="1762"/>
      <c r="D1017" s="1762"/>
      <c r="E1017" s="1762"/>
      <c r="F1017" s="1762"/>
      <c r="G1017" s="1762"/>
    </row>
    <row r="1018" spans="1:7" ht="15.75" customHeight="1">
      <c r="A1018" s="1762"/>
      <c r="B1018" s="1762"/>
      <c r="C1018" s="1762"/>
      <c r="D1018" s="1762"/>
      <c r="E1018" s="1762"/>
      <c r="F1018" s="1762"/>
      <c r="G1018" s="1762"/>
    </row>
    <row r="1019" spans="1:7" ht="15.75" customHeight="1">
      <c r="A1019" s="1762"/>
      <c r="B1019" s="1762"/>
      <c r="C1019" s="1762"/>
      <c r="D1019" s="1762"/>
      <c r="E1019" s="1762"/>
      <c r="F1019" s="1762"/>
      <c r="G1019" s="1762"/>
    </row>
    <row r="1020" spans="1:7" ht="15.75" customHeight="1">
      <c r="A1020" s="1762"/>
      <c r="B1020" s="1762"/>
      <c r="C1020" s="1762"/>
      <c r="D1020" s="1762"/>
      <c r="E1020" s="1762"/>
      <c r="F1020" s="1762"/>
      <c r="G1020" s="1762"/>
    </row>
    <row r="1021" spans="1:7" ht="15.75" customHeight="1">
      <c r="A1021" s="1762"/>
      <c r="B1021" s="1762"/>
      <c r="C1021" s="1762"/>
      <c r="D1021" s="1762"/>
      <c r="E1021" s="1762"/>
      <c r="F1021" s="1762"/>
      <c r="G1021" s="1762"/>
    </row>
    <row r="1022" spans="1:7" ht="15.75" customHeight="1">
      <c r="A1022" s="1762"/>
      <c r="B1022" s="1762"/>
      <c r="C1022" s="1762"/>
      <c r="D1022" s="1762"/>
      <c r="E1022" s="1762"/>
      <c r="F1022" s="1762"/>
      <c r="G1022" s="1762"/>
    </row>
    <row r="1023" spans="1:7" ht="15.75" customHeight="1">
      <c r="A1023" s="1762"/>
      <c r="B1023" s="1762"/>
      <c r="C1023" s="1762"/>
      <c r="D1023" s="1762"/>
      <c r="E1023" s="1762"/>
      <c r="F1023" s="1762"/>
      <c r="G1023" s="1762"/>
    </row>
    <row r="1024" spans="1:7" ht="15.75" customHeight="1">
      <c r="A1024" s="1762"/>
      <c r="B1024" s="1762"/>
      <c r="C1024" s="1762"/>
      <c r="D1024" s="1762"/>
      <c r="E1024" s="1762"/>
      <c r="F1024" s="1762"/>
      <c r="G1024" s="1762"/>
    </row>
    <row r="1025" spans="1:7" ht="15.75" customHeight="1">
      <c r="A1025" s="1762"/>
      <c r="B1025" s="1762"/>
      <c r="C1025" s="1762"/>
      <c r="D1025" s="1762"/>
      <c r="E1025" s="1762"/>
      <c r="F1025" s="1762"/>
      <c r="G1025" s="1762"/>
    </row>
    <row r="1026" spans="1:7" ht="15.75" customHeight="1">
      <c r="A1026" s="1762"/>
      <c r="B1026" s="1762"/>
      <c r="C1026" s="1762"/>
      <c r="D1026" s="1762"/>
      <c r="E1026" s="1762"/>
      <c r="F1026" s="1762"/>
      <c r="G1026" s="1762"/>
    </row>
    <row r="1027" spans="1:7" ht="15.75" customHeight="1">
      <c r="A1027" s="1762"/>
      <c r="B1027" s="1762"/>
      <c r="C1027" s="1762"/>
      <c r="D1027" s="1762"/>
      <c r="E1027" s="1762"/>
      <c r="F1027" s="1762"/>
      <c r="G1027" s="1762"/>
    </row>
    <row r="1028" spans="1:7" ht="15.75" customHeight="1">
      <c r="A1028" s="1762"/>
      <c r="B1028" s="1762"/>
      <c r="C1028" s="1762"/>
      <c r="D1028" s="1762"/>
      <c r="E1028" s="1762"/>
      <c r="F1028" s="1762"/>
      <c r="G1028" s="1762"/>
    </row>
    <row r="1029" spans="1:7" ht="15.75" customHeight="1">
      <c r="A1029" s="1762"/>
      <c r="B1029" s="1762"/>
      <c r="C1029" s="1762"/>
      <c r="D1029" s="1762"/>
      <c r="E1029" s="1762"/>
      <c r="F1029" s="1762"/>
      <c r="G1029" s="1762"/>
    </row>
    <row r="1030" spans="1:7" ht="15.75" customHeight="1">
      <c r="A1030" s="1762"/>
      <c r="B1030" s="1762"/>
      <c r="C1030" s="1762"/>
      <c r="D1030" s="1762"/>
      <c r="E1030" s="1762"/>
      <c r="F1030" s="1762"/>
      <c r="G1030" s="1762"/>
    </row>
    <row r="1031" spans="1:7" ht="15.75" customHeight="1">
      <c r="A1031" s="1762"/>
      <c r="B1031" s="1762"/>
      <c r="C1031" s="1762"/>
      <c r="D1031" s="1762"/>
      <c r="E1031" s="1762"/>
      <c r="F1031" s="1762"/>
      <c r="G1031" s="1762"/>
    </row>
    <row r="1032" spans="1:7" ht="15.75" customHeight="1">
      <c r="A1032" s="1762"/>
      <c r="B1032" s="1762"/>
      <c r="C1032" s="1762"/>
      <c r="D1032" s="1762"/>
      <c r="E1032" s="1762"/>
      <c r="F1032" s="1762"/>
      <c r="G1032" s="1762"/>
    </row>
    <row r="1033" spans="1:7" ht="15.75" customHeight="1">
      <c r="A1033" s="1762"/>
      <c r="B1033" s="1762"/>
      <c r="C1033" s="1762"/>
      <c r="D1033" s="1762"/>
      <c r="E1033" s="1762"/>
      <c r="F1033" s="1762"/>
      <c r="G1033" s="1762"/>
    </row>
    <row r="1034" spans="1:7" ht="15.75" customHeight="1">
      <c r="A1034" s="1762"/>
      <c r="B1034" s="1762"/>
      <c r="C1034" s="1762"/>
      <c r="D1034" s="1762"/>
      <c r="E1034" s="1762"/>
      <c r="F1034" s="1762"/>
      <c r="G1034" s="1762"/>
    </row>
    <row r="1035" spans="1:7" ht="15.75" customHeight="1">
      <c r="A1035" s="1762"/>
      <c r="B1035" s="1762"/>
      <c r="C1035" s="1762"/>
      <c r="D1035" s="1762"/>
      <c r="E1035" s="1762"/>
      <c r="F1035" s="1762"/>
      <c r="G1035" s="1762"/>
    </row>
    <row r="1036" spans="1:7" ht="15.75" customHeight="1">
      <c r="A1036" s="1762"/>
      <c r="B1036" s="1762"/>
      <c r="C1036" s="1762"/>
      <c r="D1036" s="1762"/>
      <c r="E1036" s="1762"/>
      <c r="F1036" s="1762"/>
      <c r="G1036" s="1762"/>
    </row>
    <row r="1037" spans="1:7" ht="15.75" customHeight="1">
      <c r="A1037" s="1762"/>
      <c r="B1037" s="1762"/>
      <c r="C1037" s="1762"/>
      <c r="D1037" s="1762"/>
      <c r="E1037" s="1762"/>
      <c r="F1037" s="1762"/>
      <c r="G1037" s="1762"/>
    </row>
    <row r="1038" spans="1:7" ht="15.75" customHeight="1">
      <c r="A1038" s="1762"/>
      <c r="B1038" s="1762"/>
      <c r="C1038" s="1762"/>
      <c r="D1038" s="1762"/>
      <c r="E1038" s="1762"/>
      <c r="F1038" s="1762"/>
      <c r="G1038" s="1762"/>
    </row>
    <row r="1039" spans="1:7" ht="15.75" customHeight="1">
      <c r="A1039" s="1762"/>
      <c r="B1039" s="1762"/>
      <c r="C1039" s="1762"/>
      <c r="D1039" s="1762"/>
      <c r="E1039" s="1762"/>
      <c r="F1039" s="1762"/>
      <c r="G1039" s="1762"/>
    </row>
    <row r="1040" spans="1:7" ht="15.75" customHeight="1">
      <c r="A1040" s="1762"/>
      <c r="B1040" s="1762"/>
      <c r="C1040" s="1762"/>
      <c r="D1040" s="1762"/>
      <c r="E1040" s="1762"/>
      <c r="F1040" s="1762"/>
      <c r="G1040" s="1762"/>
    </row>
    <row r="1041" spans="1:7" ht="15.75" customHeight="1">
      <c r="A1041" s="1762"/>
      <c r="B1041" s="1762"/>
      <c r="C1041" s="1762"/>
      <c r="D1041" s="1762"/>
      <c r="E1041" s="1762"/>
      <c r="F1041" s="1762"/>
      <c r="G1041" s="1762"/>
    </row>
    <row r="1042" spans="1:7" ht="15.75" customHeight="1">
      <c r="A1042" s="1762"/>
      <c r="B1042" s="1762"/>
      <c r="C1042" s="1762"/>
      <c r="D1042" s="1762"/>
      <c r="E1042" s="1762"/>
      <c r="F1042" s="1762"/>
      <c r="G1042" s="1762"/>
    </row>
    <row r="1043" spans="1:7" ht="15.75" customHeight="1">
      <c r="A1043" s="1762"/>
      <c r="B1043" s="1762"/>
      <c r="C1043" s="1762"/>
      <c r="D1043" s="1762"/>
      <c r="E1043" s="1762"/>
      <c r="F1043" s="1762"/>
      <c r="G1043" s="1762"/>
    </row>
    <row r="1044" spans="1:7" ht="15.75" customHeight="1">
      <c r="A1044" s="1762"/>
      <c r="B1044" s="1762"/>
      <c r="C1044" s="1762"/>
      <c r="D1044" s="1762"/>
      <c r="E1044" s="1762"/>
      <c r="F1044" s="1762"/>
      <c r="G1044" s="1762"/>
    </row>
    <row r="1045" spans="1:7" ht="15.75" customHeight="1">
      <c r="A1045" s="1762"/>
      <c r="B1045" s="1762"/>
      <c r="C1045" s="1762"/>
      <c r="D1045" s="1762"/>
      <c r="E1045" s="1762"/>
      <c r="F1045" s="1762"/>
      <c r="G1045" s="1762"/>
    </row>
    <row r="1046" spans="1:7" ht="15.75" customHeight="1">
      <c r="A1046" s="1762"/>
      <c r="B1046" s="1762"/>
      <c r="C1046" s="1762"/>
      <c r="D1046" s="1762"/>
      <c r="E1046" s="1762"/>
      <c r="F1046" s="1762"/>
      <c r="G1046" s="1762"/>
    </row>
    <row r="1047" spans="1:7" ht="15.75" customHeight="1">
      <c r="A1047" s="1762"/>
      <c r="B1047" s="1762"/>
      <c r="C1047" s="1762"/>
      <c r="D1047" s="1762"/>
      <c r="E1047" s="1762"/>
      <c r="F1047" s="1762"/>
      <c r="G1047" s="1762"/>
    </row>
    <row r="1048" spans="1:7" ht="15.75" customHeight="1">
      <c r="A1048" s="1762"/>
      <c r="B1048" s="1762"/>
      <c r="C1048" s="1762"/>
      <c r="D1048" s="1762"/>
      <c r="E1048" s="1762"/>
      <c r="F1048" s="1762"/>
      <c r="G1048" s="1762"/>
    </row>
    <row r="1049" spans="1:7" ht="15.75" customHeight="1">
      <c r="A1049" s="1762"/>
      <c r="B1049" s="1762"/>
      <c r="C1049" s="1762"/>
      <c r="D1049" s="1762"/>
      <c r="E1049" s="1762"/>
      <c r="F1049" s="1762"/>
      <c r="G1049" s="1762"/>
    </row>
    <row r="1050" spans="1:7" ht="15.75" customHeight="1">
      <c r="A1050" s="1762"/>
      <c r="B1050" s="1762"/>
      <c r="C1050" s="1762"/>
      <c r="D1050" s="1762"/>
      <c r="E1050" s="1762"/>
      <c r="F1050" s="1762"/>
      <c r="G1050" s="1762"/>
    </row>
    <row r="1051" spans="1:7" ht="15.75" customHeight="1">
      <c r="A1051" s="1762"/>
      <c r="B1051" s="1762"/>
      <c r="C1051" s="1762"/>
      <c r="D1051" s="1762"/>
      <c r="E1051" s="1762"/>
      <c r="F1051" s="1762"/>
      <c r="G1051" s="1762"/>
    </row>
    <row r="1052" spans="1:7" ht="15.75" customHeight="1">
      <c r="A1052" s="1762"/>
      <c r="B1052" s="1762"/>
      <c r="C1052" s="1762"/>
      <c r="D1052" s="1762"/>
      <c r="E1052" s="1762"/>
      <c r="F1052" s="1762"/>
      <c r="G1052" s="1762"/>
    </row>
    <row r="1053" spans="1:7" ht="15.75" customHeight="1">
      <c r="A1053" s="1762"/>
      <c r="B1053" s="1762"/>
      <c r="C1053" s="1762"/>
      <c r="D1053" s="1762"/>
      <c r="E1053" s="1762"/>
      <c r="F1053" s="1762"/>
      <c r="G1053" s="1762"/>
    </row>
  </sheetData>
  <mergeCells count="18">
    <mergeCell ref="B90:B101"/>
    <mergeCell ref="B102:B113"/>
    <mergeCell ref="B114:B122"/>
    <mergeCell ref="B6:B17"/>
    <mergeCell ref="B18:B29"/>
    <mergeCell ref="B30:B41"/>
    <mergeCell ref="B42:B53"/>
    <mergeCell ref="B54:B65"/>
    <mergeCell ref="B66:B77"/>
    <mergeCell ref="B78:B89"/>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1"/>
  <sheetViews>
    <sheetView workbookViewId="0">
      <pane xSplit="2" ySplit="4" topLeftCell="C225" activePane="bottomRight" state="frozen"/>
      <selection sqref="A1:X1"/>
      <selection pane="topRight" sqref="A1:X1"/>
      <selection pane="bottomLeft" sqref="A1:X1"/>
      <selection pane="bottomRight" activeCell="Y239" sqref="Y239"/>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3607" t="s">
        <v>2556</v>
      </c>
      <c r="B1" s="3607"/>
      <c r="C1" s="3607"/>
      <c r="D1" s="3607"/>
      <c r="E1" s="3607"/>
      <c r="F1" s="3607"/>
      <c r="G1" s="3607"/>
      <c r="H1" s="3607"/>
      <c r="I1" s="3607"/>
      <c r="J1" s="3607"/>
      <c r="K1" s="3607"/>
      <c r="L1" s="3607"/>
      <c r="M1" s="3607"/>
      <c r="N1" s="3607"/>
      <c r="O1" s="3607"/>
      <c r="P1" s="3607"/>
      <c r="Q1" s="3607"/>
      <c r="R1" s="3607"/>
      <c r="S1" s="3607"/>
      <c r="T1" s="3607"/>
      <c r="U1" s="3607"/>
      <c r="V1" s="3607"/>
      <c r="W1" s="3607"/>
    </row>
    <row r="2" spans="1:23" ht="15.75">
      <c r="A2" s="3607" t="s">
        <v>1615</v>
      </c>
      <c r="B2" s="3607"/>
      <c r="C2" s="3607"/>
      <c r="D2" s="3607"/>
      <c r="E2" s="3607"/>
      <c r="F2" s="3607"/>
      <c r="G2" s="3607"/>
      <c r="H2" s="3607"/>
      <c r="I2" s="3607"/>
      <c r="J2" s="3607"/>
      <c r="K2" s="3607"/>
      <c r="L2" s="3607"/>
      <c r="M2" s="3607"/>
      <c r="N2" s="3607"/>
      <c r="O2" s="3607"/>
      <c r="P2" s="3607"/>
      <c r="Q2" s="3607"/>
      <c r="R2" s="3607"/>
      <c r="S2" s="3607"/>
      <c r="T2" s="3607"/>
      <c r="U2" s="3607"/>
      <c r="V2" s="3607"/>
      <c r="W2" s="3607"/>
    </row>
    <row r="3" spans="1:23" ht="15.75">
      <c r="A3" s="1902"/>
      <c r="C3" s="1902"/>
      <c r="F3" s="1902"/>
      <c r="G3" s="1902"/>
      <c r="H3" s="34"/>
      <c r="K3" s="1902"/>
      <c r="M3" s="1903" t="s">
        <v>1614</v>
      </c>
      <c r="O3" s="1902"/>
      <c r="P3" s="1902"/>
      <c r="R3" s="1902"/>
      <c r="W3" t="s">
        <v>1612</v>
      </c>
    </row>
    <row r="4" spans="1:23" ht="31.5">
      <c r="A4" s="1901" t="s">
        <v>262</v>
      </c>
      <c r="B4" s="1901" t="s">
        <v>1262</v>
      </c>
      <c r="C4" s="1900" t="s">
        <v>1252</v>
      </c>
      <c r="D4" s="1900" t="s">
        <v>1244</v>
      </c>
      <c r="E4" s="1900" t="s">
        <v>1243</v>
      </c>
      <c r="F4" s="1900" t="s">
        <v>1249</v>
      </c>
      <c r="G4" s="1900" t="s">
        <v>1240</v>
      </c>
      <c r="H4" s="1900" t="s">
        <v>1248</v>
      </c>
      <c r="I4" s="1900" t="s">
        <v>1238</v>
      </c>
      <c r="J4" s="1900" t="s">
        <v>1251</v>
      </c>
      <c r="K4" s="1900" t="s">
        <v>1235</v>
      </c>
      <c r="L4" s="1900" t="s">
        <v>1245</v>
      </c>
      <c r="M4" s="1900" t="s">
        <v>1247</v>
      </c>
      <c r="N4" s="1900" t="s">
        <v>1242</v>
      </c>
      <c r="O4" s="1900" t="s">
        <v>1250</v>
      </c>
      <c r="P4" s="1900" t="s">
        <v>1237</v>
      </c>
      <c r="Q4" s="1900" t="s">
        <v>1239</v>
      </c>
      <c r="R4" s="1900" t="s">
        <v>1236</v>
      </c>
      <c r="S4" s="1900" t="s">
        <v>1611</v>
      </c>
      <c r="T4" s="1900" t="s">
        <v>1246</v>
      </c>
      <c r="U4" s="1900" t="s">
        <v>1234</v>
      </c>
      <c r="V4" s="1900" t="s">
        <v>683</v>
      </c>
      <c r="W4" s="1899" t="s">
        <v>250</v>
      </c>
    </row>
    <row r="5" spans="1:23" ht="15.75">
      <c r="A5" s="1897" t="s">
        <v>1613</v>
      </c>
      <c r="B5" s="1886" t="s">
        <v>1597</v>
      </c>
      <c r="C5" s="1886">
        <v>106</v>
      </c>
      <c r="D5" s="1886">
        <v>201</v>
      </c>
      <c r="E5" s="1886"/>
      <c r="F5" s="1886">
        <v>7</v>
      </c>
      <c r="G5" s="1886">
        <v>298</v>
      </c>
      <c r="H5" s="1886"/>
      <c r="I5" s="1886">
        <v>912</v>
      </c>
      <c r="J5" s="1886">
        <v>8</v>
      </c>
      <c r="K5" s="1886">
        <v>9630</v>
      </c>
      <c r="L5" s="1886"/>
      <c r="M5" s="1886"/>
      <c r="N5" s="1886">
        <v>380</v>
      </c>
      <c r="O5" s="1886"/>
      <c r="P5" s="1886">
        <v>9558</v>
      </c>
      <c r="Q5" s="1886"/>
      <c r="R5" s="1886">
        <v>12237</v>
      </c>
      <c r="S5" s="1886">
        <v>356</v>
      </c>
      <c r="T5" s="1886"/>
      <c r="U5" s="1886">
        <v>3717</v>
      </c>
      <c r="V5" s="1886">
        <v>702</v>
      </c>
      <c r="W5" s="13">
        <v>38112</v>
      </c>
    </row>
    <row r="6" spans="1:23" ht="15.75">
      <c r="A6" s="1897"/>
      <c r="B6" s="1886" t="s">
        <v>1596</v>
      </c>
      <c r="C6" s="1886">
        <v>108</v>
      </c>
      <c r="D6" s="1886">
        <v>195</v>
      </c>
      <c r="E6" s="1886"/>
      <c r="F6" s="1886">
        <v>6</v>
      </c>
      <c r="G6" s="1886">
        <v>286</v>
      </c>
      <c r="H6" s="1886"/>
      <c r="I6" s="1886">
        <v>1047</v>
      </c>
      <c r="J6" s="1886">
        <v>6</v>
      </c>
      <c r="K6" s="1886">
        <v>6730</v>
      </c>
      <c r="L6" s="1886"/>
      <c r="M6" s="1886"/>
      <c r="N6" s="1886">
        <v>182</v>
      </c>
      <c r="O6" s="1886"/>
      <c r="P6" s="1886">
        <v>11600</v>
      </c>
      <c r="Q6" s="1886"/>
      <c r="R6" s="1886">
        <v>14074</v>
      </c>
      <c r="S6" s="1886">
        <v>624</v>
      </c>
      <c r="T6" s="1886"/>
      <c r="U6" s="1886">
        <v>4447</v>
      </c>
      <c r="V6" s="1886">
        <v>614</v>
      </c>
      <c r="W6" s="13">
        <v>39919</v>
      </c>
    </row>
    <row r="7" spans="1:23" ht="15.75">
      <c r="A7" s="1897"/>
      <c r="B7" s="1886" t="s">
        <v>1602</v>
      </c>
      <c r="C7" s="1886">
        <v>116</v>
      </c>
      <c r="D7" s="1886">
        <v>197</v>
      </c>
      <c r="E7" s="1886"/>
      <c r="F7" s="1886">
        <v>17</v>
      </c>
      <c r="G7" s="1886">
        <v>336</v>
      </c>
      <c r="H7" s="1886"/>
      <c r="I7" s="1886">
        <v>723</v>
      </c>
      <c r="J7" s="1886">
        <v>15</v>
      </c>
      <c r="K7" s="1886">
        <v>6171</v>
      </c>
      <c r="L7" s="1886"/>
      <c r="M7" s="1886"/>
      <c r="N7" s="1886">
        <v>225</v>
      </c>
      <c r="O7" s="1886"/>
      <c r="P7" s="1886">
        <v>12175</v>
      </c>
      <c r="Q7" s="1886"/>
      <c r="R7" s="1886">
        <v>9968</v>
      </c>
      <c r="S7" s="1886">
        <v>276</v>
      </c>
      <c r="T7" s="1886"/>
      <c r="U7" s="1886">
        <v>4644</v>
      </c>
      <c r="V7" s="1886">
        <v>621</v>
      </c>
      <c r="W7" s="13">
        <v>35484</v>
      </c>
    </row>
    <row r="8" spans="1:23" ht="15.75">
      <c r="A8" s="1897"/>
      <c r="B8" s="1886" t="s">
        <v>1594</v>
      </c>
      <c r="C8" s="1886">
        <v>117</v>
      </c>
      <c r="D8" s="1886">
        <v>134</v>
      </c>
      <c r="E8" s="1886"/>
      <c r="F8" s="1886">
        <v>28</v>
      </c>
      <c r="G8" s="1886">
        <v>352</v>
      </c>
      <c r="H8" s="1886"/>
      <c r="I8" s="1886">
        <v>563</v>
      </c>
      <c r="J8" s="1886">
        <v>28</v>
      </c>
      <c r="K8" s="1886">
        <v>3104</v>
      </c>
      <c r="L8" s="1886"/>
      <c r="M8" s="1886"/>
      <c r="N8" s="1886">
        <v>304</v>
      </c>
      <c r="O8" s="1886"/>
      <c r="P8" s="1886">
        <v>8050</v>
      </c>
      <c r="Q8" s="1886"/>
      <c r="R8" s="1886">
        <v>5873</v>
      </c>
      <c r="S8" s="1886">
        <v>145</v>
      </c>
      <c r="T8" s="1886"/>
      <c r="U8" s="1886">
        <v>3785</v>
      </c>
      <c r="V8" s="1886">
        <v>578</v>
      </c>
      <c r="W8" s="13">
        <v>23061</v>
      </c>
    </row>
    <row r="9" spans="1:23" ht="15.75">
      <c r="A9" s="1897"/>
      <c r="B9" s="1886" t="s">
        <v>1593</v>
      </c>
      <c r="C9" s="1886">
        <v>151</v>
      </c>
      <c r="D9" s="1886">
        <v>222</v>
      </c>
      <c r="E9" s="1886"/>
      <c r="F9" s="1886">
        <v>24</v>
      </c>
      <c r="G9" s="1886">
        <v>510</v>
      </c>
      <c r="H9" s="1886"/>
      <c r="I9" s="1886">
        <v>869</v>
      </c>
      <c r="J9" s="1886">
        <v>32</v>
      </c>
      <c r="K9" s="1886">
        <v>5566</v>
      </c>
      <c r="L9" s="1886"/>
      <c r="M9" s="1886"/>
      <c r="N9" s="1886">
        <v>332</v>
      </c>
      <c r="O9" s="1886"/>
      <c r="P9" s="1886">
        <v>12744</v>
      </c>
      <c r="Q9" s="1886"/>
      <c r="R9" s="1886">
        <v>11607</v>
      </c>
      <c r="S9" s="1886">
        <v>273</v>
      </c>
      <c r="T9" s="1886"/>
      <c r="U9" s="1886">
        <v>5308</v>
      </c>
      <c r="V9" s="1886">
        <v>712</v>
      </c>
      <c r="W9" s="13">
        <v>38350</v>
      </c>
    </row>
    <row r="10" spans="1:23" ht="15.75">
      <c r="A10" s="1897"/>
      <c r="B10" s="1886" t="s">
        <v>698</v>
      </c>
      <c r="C10" s="1886">
        <v>83</v>
      </c>
      <c r="D10" s="1886">
        <v>247</v>
      </c>
      <c r="E10" s="1886"/>
      <c r="F10" s="1886">
        <v>14</v>
      </c>
      <c r="G10" s="1886">
        <v>399</v>
      </c>
      <c r="H10" s="1886"/>
      <c r="I10" s="1886">
        <v>1056</v>
      </c>
      <c r="J10" s="1886">
        <v>11</v>
      </c>
      <c r="K10" s="1886">
        <v>4134</v>
      </c>
      <c r="L10" s="1886"/>
      <c r="M10" s="1886"/>
      <c r="N10" s="1886">
        <v>323</v>
      </c>
      <c r="O10" s="1886"/>
      <c r="P10" s="1886">
        <v>10625</v>
      </c>
      <c r="Q10" s="1886"/>
      <c r="R10" s="1886">
        <v>13091</v>
      </c>
      <c r="S10" s="1886">
        <v>283</v>
      </c>
      <c r="T10" s="1886"/>
      <c r="U10" s="1886">
        <v>4506</v>
      </c>
      <c r="V10" s="1886">
        <v>617</v>
      </c>
      <c r="W10" s="13">
        <v>35389</v>
      </c>
    </row>
    <row r="11" spans="1:23" ht="15.75">
      <c r="A11" s="1897"/>
      <c r="B11" s="1886" t="s">
        <v>1592</v>
      </c>
      <c r="C11" s="1886">
        <v>104</v>
      </c>
      <c r="D11" s="1886">
        <v>302</v>
      </c>
      <c r="E11" s="1886"/>
      <c r="F11" s="1886">
        <v>15</v>
      </c>
      <c r="G11" s="1886">
        <v>415</v>
      </c>
      <c r="H11" s="1886"/>
      <c r="I11" s="1886">
        <v>855</v>
      </c>
      <c r="J11" s="1886">
        <v>11</v>
      </c>
      <c r="K11" s="1886">
        <v>3675</v>
      </c>
      <c r="L11" s="1886"/>
      <c r="M11" s="1886"/>
      <c r="N11" s="1886">
        <v>249</v>
      </c>
      <c r="O11" s="1886"/>
      <c r="P11" s="1886">
        <v>10415</v>
      </c>
      <c r="Q11" s="1886"/>
      <c r="R11" s="1886">
        <v>13656</v>
      </c>
      <c r="S11" s="1886">
        <v>85</v>
      </c>
      <c r="T11" s="1886"/>
      <c r="U11" s="1886">
        <v>3826</v>
      </c>
      <c r="V11" s="1886">
        <v>611</v>
      </c>
      <c r="W11" s="13">
        <v>34219</v>
      </c>
    </row>
    <row r="12" spans="1:23" ht="15.75">
      <c r="A12" s="1897"/>
      <c r="B12" s="1886" t="s">
        <v>1603</v>
      </c>
      <c r="C12" s="1886">
        <v>137</v>
      </c>
      <c r="D12" s="1886">
        <v>536</v>
      </c>
      <c r="E12" s="1886"/>
      <c r="F12" s="1886">
        <v>14</v>
      </c>
      <c r="G12" s="1886">
        <v>296</v>
      </c>
      <c r="H12" s="1886"/>
      <c r="I12" s="1886">
        <v>724</v>
      </c>
      <c r="J12" s="1886">
        <v>15</v>
      </c>
      <c r="K12" s="1886">
        <v>3966</v>
      </c>
      <c r="L12" s="1886"/>
      <c r="M12" s="1886"/>
      <c r="N12" s="1886">
        <v>279</v>
      </c>
      <c r="O12" s="1886"/>
      <c r="P12" s="1886">
        <v>11418</v>
      </c>
      <c r="Q12" s="1886"/>
      <c r="R12" s="1886">
        <v>12840</v>
      </c>
      <c r="S12" s="1886">
        <v>96</v>
      </c>
      <c r="T12" s="1886"/>
      <c r="U12" s="1886">
        <v>4742</v>
      </c>
      <c r="V12" s="1886">
        <v>638</v>
      </c>
      <c r="W12" s="13">
        <v>35701</v>
      </c>
    </row>
    <row r="13" spans="1:23" ht="15.75">
      <c r="A13" s="1897"/>
      <c r="B13" s="1886" t="s">
        <v>1591</v>
      </c>
      <c r="C13" s="1886">
        <v>155</v>
      </c>
      <c r="D13" s="1886">
        <v>242</v>
      </c>
      <c r="E13" s="1886"/>
      <c r="F13" s="1886">
        <v>8</v>
      </c>
      <c r="G13" s="1886">
        <v>318</v>
      </c>
      <c r="H13" s="1886"/>
      <c r="I13" s="1886">
        <v>587</v>
      </c>
      <c r="J13" s="1886">
        <v>14</v>
      </c>
      <c r="K13" s="1886">
        <v>4291</v>
      </c>
      <c r="L13" s="1886"/>
      <c r="M13" s="1886"/>
      <c r="N13" s="1886">
        <v>233</v>
      </c>
      <c r="O13" s="1886"/>
      <c r="P13" s="1886">
        <v>10200</v>
      </c>
      <c r="Q13" s="1886"/>
      <c r="R13" s="1886">
        <v>9382</v>
      </c>
      <c r="S13" s="1886">
        <v>1199</v>
      </c>
      <c r="T13" s="1886"/>
      <c r="U13" s="1886">
        <v>4375</v>
      </c>
      <c r="V13" s="1886">
        <v>611</v>
      </c>
      <c r="W13" s="13">
        <v>31615</v>
      </c>
    </row>
    <row r="14" spans="1:23" ht="15.75">
      <c r="A14" s="1897"/>
      <c r="B14" s="1886" t="s">
        <v>1600</v>
      </c>
      <c r="C14" s="1886">
        <v>136</v>
      </c>
      <c r="D14" s="1886">
        <v>233</v>
      </c>
      <c r="E14" s="1886"/>
      <c r="F14" s="1886">
        <v>17</v>
      </c>
      <c r="G14" s="1886">
        <v>301</v>
      </c>
      <c r="H14" s="1886"/>
      <c r="I14" s="1886">
        <v>938</v>
      </c>
      <c r="J14" s="1886">
        <v>13</v>
      </c>
      <c r="K14" s="1886">
        <v>4396</v>
      </c>
      <c r="L14" s="1886"/>
      <c r="M14" s="1886"/>
      <c r="N14" s="1886">
        <v>284</v>
      </c>
      <c r="O14" s="1886"/>
      <c r="P14" s="1886">
        <v>12127</v>
      </c>
      <c r="Q14" s="1886"/>
      <c r="R14" s="1886">
        <v>11660</v>
      </c>
      <c r="S14" s="1886">
        <v>1742</v>
      </c>
      <c r="T14" s="1886"/>
      <c r="U14" s="1886">
        <v>4261</v>
      </c>
      <c r="V14" s="1886">
        <v>670</v>
      </c>
      <c r="W14" s="13">
        <v>36778</v>
      </c>
    </row>
    <row r="15" spans="1:23" ht="15.75">
      <c r="A15" s="1897"/>
      <c r="B15" s="1886" t="s">
        <v>1599</v>
      </c>
      <c r="C15" s="1886">
        <v>169</v>
      </c>
      <c r="D15" s="1886">
        <v>368</v>
      </c>
      <c r="E15" s="1886"/>
      <c r="F15" s="1886">
        <v>19</v>
      </c>
      <c r="G15" s="1886">
        <v>171</v>
      </c>
      <c r="H15" s="1886"/>
      <c r="I15" s="1886">
        <v>1070</v>
      </c>
      <c r="J15" s="1886">
        <v>5</v>
      </c>
      <c r="K15" s="1886">
        <v>4217</v>
      </c>
      <c r="L15" s="1886"/>
      <c r="M15" s="1886"/>
      <c r="N15" s="1886">
        <v>148</v>
      </c>
      <c r="O15" s="1886"/>
      <c r="P15" s="1886">
        <v>11567</v>
      </c>
      <c r="Q15" s="1886"/>
      <c r="R15" s="1886">
        <v>13012</v>
      </c>
      <c r="S15" s="1886">
        <v>1096</v>
      </c>
      <c r="T15" s="1886"/>
      <c r="U15" s="1886">
        <v>5044</v>
      </c>
      <c r="V15" s="1886">
        <v>801</v>
      </c>
      <c r="W15" s="13">
        <v>37687</v>
      </c>
    </row>
    <row r="16" spans="1:23" ht="15.75">
      <c r="A16" s="1897"/>
      <c r="B16" s="1886" t="s">
        <v>1598</v>
      </c>
      <c r="C16" s="1886">
        <v>37</v>
      </c>
      <c r="D16" s="1886">
        <v>269</v>
      </c>
      <c r="E16" s="1886"/>
      <c r="F16" s="1886">
        <v>20</v>
      </c>
      <c r="G16" s="1886">
        <v>162</v>
      </c>
      <c r="H16" s="1886"/>
      <c r="I16" s="1886">
        <v>705</v>
      </c>
      <c r="J16" s="1886">
        <v>9</v>
      </c>
      <c r="K16" s="1886">
        <v>5099</v>
      </c>
      <c r="L16" s="1886"/>
      <c r="M16" s="1886"/>
      <c r="N16" s="1886">
        <v>120</v>
      </c>
      <c r="O16" s="1886"/>
      <c r="P16" s="1886">
        <v>8559</v>
      </c>
      <c r="Q16" s="1886"/>
      <c r="R16" s="1886">
        <v>11129</v>
      </c>
      <c r="S16" s="1886">
        <v>1257</v>
      </c>
      <c r="T16" s="1886"/>
      <c r="U16" s="1886">
        <v>4138</v>
      </c>
      <c r="V16" s="1886">
        <v>894</v>
      </c>
      <c r="W16" s="13">
        <v>32398</v>
      </c>
    </row>
    <row r="17" spans="1:23" ht="15.75">
      <c r="A17" s="1896"/>
      <c r="B17" s="1895" t="s">
        <v>253</v>
      </c>
      <c r="C17" s="1894">
        <v>1419</v>
      </c>
      <c r="D17" s="1894">
        <v>3146</v>
      </c>
      <c r="E17" s="1894"/>
      <c r="F17" s="1894">
        <v>189</v>
      </c>
      <c r="G17" s="1894">
        <v>3844</v>
      </c>
      <c r="H17" s="1894"/>
      <c r="I17" s="1894">
        <v>10049</v>
      </c>
      <c r="J17" s="1894">
        <v>167</v>
      </c>
      <c r="K17" s="1894">
        <v>60979</v>
      </c>
      <c r="L17" s="1894"/>
      <c r="M17" s="1894"/>
      <c r="N17" s="1894">
        <v>3059</v>
      </c>
      <c r="O17" s="1894"/>
      <c r="P17" s="1894">
        <v>129038</v>
      </c>
      <c r="Q17" s="1894"/>
      <c r="R17" s="1894">
        <v>138529</v>
      </c>
      <c r="S17" s="1894">
        <v>7432</v>
      </c>
      <c r="T17" s="1894"/>
      <c r="U17" s="1894">
        <v>52793</v>
      </c>
      <c r="V17" s="1894">
        <v>8069</v>
      </c>
      <c r="W17" s="1893">
        <v>418713</v>
      </c>
    </row>
    <row r="18" spans="1:23" ht="15.75">
      <c r="A18" s="1898" t="s">
        <v>1610</v>
      </c>
      <c r="B18" s="1886" t="s">
        <v>1597</v>
      </c>
      <c r="C18" s="1886">
        <v>0</v>
      </c>
      <c r="D18" s="1886">
        <v>305</v>
      </c>
      <c r="E18" s="1886"/>
      <c r="F18" s="1886">
        <v>15</v>
      </c>
      <c r="G18" s="1886">
        <v>254</v>
      </c>
      <c r="H18" s="1886"/>
      <c r="I18" s="1886">
        <v>731</v>
      </c>
      <c r="J18" s="1886">
        <v>31</v>
      </c>
      <c r="K18" s="1886">
        <v>6775</v>
      </c>
      <c r="L18" s="1886"/>
      <c r="M18" s="1886"/>
      <c r="N18" s="1886">
        <v>294</v>
      </c>
      <c r="O18" s="1886"/>
      <c r="P18" s="1886">
        <v>9551</v>
      </c>
      <c r="Q18" s="1886"/>
      <c r="R18" s="1886">
        <v>10788</v>
      </c>
      <c r="S18" s="1886">
        <v>774</v>
      </c>
      <c r="T18" s="1886"/>
      <c r="U18" s="1886">
        <v>5041</v>
      </c>
      <c r="V18" s="1886">
        <v>926</v>
      </c>
      <c r="W18" s="13">
        <v>35485</v>
      </c>
    </row>
    <row r="19" spans="1:23" ht="15.75">
      <c r="A19" s="1897"/>
      <c r="B19" s="1886" t="s">
        <v>1596</v>
      </c>
      <c r="C19" s="1886">
        <v>0</v>
      </c>
      <c r="D19" s="1886">
        <v>313</v>
      </c>
      <c r="E19" s="1886"/>
      <c r="F19" s="1886">
        <v>4</v>
      </c>
      <c r="G19" s="1886">
        <v>246</v>
      </c>
      <c r="H19" s="1886"/>
      <c r="I19" s="1886">
        <v>467</v>
      </c>
      <c r="J19" s="1886">
        <v>12</v>
      </c>
      <c r="K19" s="1886">
        <v>7334</v>
      </c>
      <c r="L19" s="1886"/>
      <c r="M19" s="1886"/>
      <c r="N19" s="1886">
        <v>254</v>
      </c>
      <c r="O19" s="1886"/>
      <c r="P19" s="1886">
        <v>11288</v>
      </c>
      <c r="Q19" s="1886"/>
      <c r="R19" s="1886">
        <v>9255</v>
      </c>
      <c r="S19" s="1886">
        <v>7</v>
      </c>
      <c r="T19" s="1886"/>
      <c r="U19" s="1886">
        <v>4797</v>
      </c>
      <c r="V19" s="1886">
        <v>782</v>
      </c>
      <c r="W19" s="13">
        <v>34759</v>
      </c>
    </row>
    <row r="20" spans="1:23" ht="15.75">
      <c r="A20" s="1897"/>
      <c r="B20" s="1886" t="s">
        <v>1602</v>
      </c>
      <c r="C20" s="1886">
        <v>11</v>
      </c>
      <c r="D20" s="1886">
        <v>275</v>
      </c>
      <c r="E20" s="1886"/>
      <c r="F20" s="1886">
        <v>12</v>
      </c>
      <c r="G20" s="1886">
        <v>247</v>
      </c>
      <c r="H20" s="1886"/>
      <c r="I20" s="1886">
        <v>844</v>
      </c>
      <c r="J20" s="1886">
        <v>11</v>
      </c>
      <c r="K20" s="1886">
        <v>5243</v>
      </c>
      <c r="L20" s="1886"/>
      <c r="M20" s="1886"/>
      <c r="N20" s="1886">
        <v>185</v>
      </c>
      <c r="O20" s="1886"/>
      <c r="P20" s="1886">
        <v>8495</v>
      </c>
      <c r="Q20" s="1886"/>
      <c r="R20" s="1886">
        <v>6116</v>
      </c>
      <c r="S20" s="1886">
        <v>5</v>
      </c>
      <c r="T20" s="1886"/>
      <c r="U20" s="1886">
        <v>2931</v>
      </c>
      <c r="V20" s="1886">
        <v>574</v>
      </c>
      <c r="W20" s="13">
        <v>24949</v>
      </c>
    </row>
    <row r="21" spans="1:23" ht="15.75">
      <c r="A21" s="1897"/>
      <c r="B21" s="1886" t="s">
        <v>1594</v>
      </c>
      <c r="C21" s="1886">
        <v>192</v>
      </c>
      <c r="D21" s="1886">
        <v>396</v>
      </c>
      <c r="E21" s="1886"/>
      <c r="F21" s="1886">
        <v>25</v>
      </c>
      <c r="G21" s="1886">
        <v>293</v>
      </c>
      <c r="H21" s="1886"/>
      <c r="I21" s="1886">
        <v>1279</v>
      </c>
      <c r="J21" s="1886">
        <v>6</v>
      </c>
      <c r="K21" s="1886">
        <v>5334</v>
      </c>
      <c r="L21" s="1886"/>
      <c r="M21" s="1886"/>
      <c r="N21" s="1886">
        <v>260</v>
      </c>
      <c r="O21" s="1886"/>
      <c r="P21" s="1886">
        <v>10375</v>
      </c>
      <c r="Q21" s="1886"/>
      <c r="R21" s="1886">
        <v>5721</v>
      </c>
      <c r="S21" s="1886">
        <v>11</v>
      </c>
      <c r="T21" s="1886"/>
      <c r="U21" s="1886">
        <v>5729</v>
      </c>
      <c r="V21" s="1886">
        <v>967</v>
      </c>
      <c r="W21" s="13">
        <v>30588</v>
      </c>
    </row>
    <row r="22" spans="1:23" ht="15.75">
      <c r="A22" s="1897"/>
      <c r="B22" s="1886" t="s">
        <v>1593</v>
      </c>
      <c r="C22" s="1886">
        <v>199</v>
      </c>
      <c r="D22" s="1886">
        <v>278</v>
      </c>
      <c r="E22" s="1886"/>
      <c r="F22" s="1886">
        <v>9</v>
      </c>
      <c r="G22" s="1886">
        <v>355</v>
      </c>
      <c r="H22" s="1886"/>
      <c r="I22" s="1886">
        <v>1221</v>
      </c>
      <c r="J22" s="1886">
        <v>5</v>
      </c>
      <c r="K22" s="1886">
        <v>7191</v>
      </c>
      <c r="L22" s="1886"/>
      <c r="M22" s="1886"/>
      <c r="N22" s="1886">
        <v>160</v>
      </c>
      <c r="O22" s="1886"/>
      <c r="P22" s="1886">
        <v>12479</v>
      </c>
      <c r="Q22" s="1886"/>
      <c r="R22" s="1886">
        <v>7017</v>
      </c>
      <c r="S22" s="1886">
        <v>3</v>
      </c>
      <c r="T22" s="1886"/>
      <c r="U22" s="1886">
        <v>4011</v>
      </c>
      <c r="V22" s="1886">
        <v>722</v>
      </c>
      <c r="W22" s="13">
        <v>33650</v>
      </c>
    </row>
    <row r="23" spans="1:23" ht="15.75">
      <c r="A23" s="1897"/>
      <c r="B23" s="1886" t="s">
        <v>698</v>
      </c>
      <c r="C23" s="1886">
        <v>151</v>
      </c>
      <c r="D23" s="1886">
        <v>365</v>
      </c>
      <c r="E23" s="1886"/>
      <c r="F23" s="1886">
        <v>5</v>
      </c>
      <c r="G23" s="1886">
        <v>234</v>
      </c>
      <c r="H23" s="1886"/>
      <c r="I23" s="1886">
        <v>1157</v>
      </c>
      <c r="J23" s="1886">
        <v>11</v>
      </c>
      <c r="K23" s="1886">
        <v>6924</v>
      </c>
      <c r="L23" s="1886"/>
      <c r="M23" s="1886"/>
      <c r="N23" s="1886">
        <v>263</v>
      </c>
      <c r="O23" s="1886"/>
      <c r="P23" s="1886">
        <v>10588</v>
      </c>
      <c r="Q23" s="1886"/>
      <c r="R23" s="1886">
        <v>5583</v>
      </c>
      <c r="S23" s="1886">
        <v>15</v>
      </c>
      <c r="T23" s="1886"/>
      <c r="U23" s="1886">
        <v>3887</v>
      </c>
      <c r="V23" s="1886">
        <v>819</v>
      </c>
      <c r="W23" s="13">
        <v>30002</v>
      </c>
    </row>
    <row r="24" spans="1:23" ht="15.75">
      <c r="A24" s="1897"/>
      <c r="B24" s="1886" t="s">
        <v>1592</v>
      </c>
      <c r="C24" s="1886">
        <v>150</v>
      </c>
      <c r="D24" s="1886">
        <v>360</v>
      </c>
      <c r="E24" s="1886"/>
      <c r="F24" s="1886">
        <v>9</v>
      </c>
      <c r="G24" s="1886">
        <v>148</v>
      </c>
      <c r="H24" s="1886"/>
      <c r="I24" s="1886">
        <v>1510</v>
      </c>
      <c r="J24" s="1886">
        <v>27</v>
      </c>
      <c r="K24" s="1886">
        <v>9873</v>
      </c>
      <c r="L24" s="1886"/>
      <c r="M24" s="1886"/>
      <c r="N24" s="1886">
        <v>397</v>
      </c>
      <c r="O24" s="1886"/>
      <c r="P24" s="1886">
        <v>13653</v>
      </c>
      <c r="Q24" s="1886"/>
      <c r="R24" s="1886">
        <v>5401</v>
      </c>
      <c r="S24" s="1886">
        <v>103</v>
      </c>
      <c r="T24" s="1886"/>
      <c r="U24" s="1886">
        <v>6275</v>
      </c>
      <c r="V24" s="1886">
        <v>790</v>
      </c>
      <c r="W24" s="13">
        <v>38696</v>
      </c>
    </row>
    <row r="25" spans="1:23" ht="15.75">
      <c r="A25" s="1897"/>
      <c r="B25" s="1886" t="s">
        <v>1603</v>
      </c>
      <c r="C25" s="1886">
        <v>152</v>
      </c>
      <c r="D25" s="1886">
        <v>417</v>
      </c>
      <c r="E25" s="1886"/>
      <c r="F25" s="1886">
        <v>11</v>
      </c>
      <c r="G25" s="1886">
        <v>117</v>
      </c>
      <c r="H25" s="1886"/>
      <c r="I25" s="1886">
        <v>1385</v>
      </c>
      <c r="J25" s="1886">
        <v>17</v>
      </c>
      <c r="K25" s="1886">
        <v>8181</v>
      </c>
      <c r="L25" s="1886"/>
      <c r="M25" s="1886"/>
      <c r="N25" s="1886">
        <v>325</v>
      </c>
      <c r="O25" s="1886"/>
      <c r="P25" s="1886">
        <v>9644</v>
      </c>
      <c r="Q25" s="1886"/>
      <c r="R25" s="1886">
        <v>5372</v>
      </c>
      <c r="S25" s="1886">
        <v>213</v>
      </c>
      <c r="T25" s="1886"/>
      <c r="U25" s="1886">
        <v>5634</v>
      </c>
      <c r="V25" s="1886">
        <v>773</v>
      </c>
      <c r="W25" s="13">
        <v>32241</v>
      </c>
    </row>
    <row r="26" spans="1:23" ht="15.75">
      <c r="A26" s="1897"/>
      <c r="B26" s="1886" t="s">
        <v>1591</v>
      </c>
      <c r="C26" s="1886">
        <v>147</v>
      </c>
      <c r="D26" s="1886">
        <v>471</v>
      </c>
      <c r="E26" s="1886"/>
      <c r="F26" s="1886">
        <v>14</v>
      </c>
      <c r="G26" s="1886">
        <v>97</v>
      </c>
      <c r="H26" s="1886"/>
      <c r="I26" s="1886">
        <v>1422</v>
      </c>
      <c r="J26" s="1886">
        <v>13</v>
      </c>
      <c r="K26" s="1886">
        <v>12783</v>
      </c>
      <c r="L26" s="1886"/>
      <c r="M26" s="1886"/>
      <c r="N26" s="1886">
        <v>375</v>
      </c>
      <c r="O26" s="1886"/>
      <c r="P26" s="1886">
        <v>13923</v>
      </c>
      <c r="Q26" s="1886"/>
      <c r="R26" s="1886">
        <v>7023</v>
      </c>
      <c r="S26" s="1886">
        <v>1020</v>
      </c>
      <c r="T26" s="1886"/>
      <c r="U26" s="1886">
        <v>3265</v>
      </c>
      <c r="V26" s="1886">
        <v>953</v>
      </c>
      <c r="W26" s="13">
        <v>41506</v>
      </c>
    </row>
    <row r="27" spans="1:23" ht="15.75">
      <c r="A27" s="1897"/>
      <c r="B27" s="1886" t="s">
        <v>1600</v>
      </c>
      <c r="C27" s="1886">
        <v>154</v>
      </c>
      <c r="D27" s="1886">
        <v>246</v>
      </c>
      <c r="E27" s="1886"/>
      <c r="F27" s="1886">
        <v>12</v>
      </c>
      <c r="G27" s="1886">
        <v>94</v>
      </c>
      <c r="H27" s="1886"/>
      <c r="I27" s="1886">
        <v>1403</v>
      </c>
      <c r="J27" s="1886">
        <v>3</v>
      </c>
      <c r="K27" s="1886">
        <v>9157</v>
      </c>
      <c r="L27" s="1886"/>
      <c r="M27" s="1886"/>
      <c r="N27" s="1886">
        <v>151</v>
      </c>
      <c r="O27" s="1886"/>
      <c r="P27" s="1886">
        <v>10174</v>
      </c>
      <c r="Q27" s="1886"/>
      <c r="R27" s="1886">
        <v>4874</v>
      </c>
      <c r="S27" s="1886">
        <v>874</v>
      </c>
      <c r="T27" s="1886"/>
      <c r="U27" s="1886">
        <v>4985</v>
      </c>
      <c r="V27" s="1886">
        <v>989</v>
      </c>
      <c r="W27" s="13">
        <v>33116</v>
      </c>
    </row>
    <row r="28" spans="1:23" ht="15.75">
      <c r="A28" s="1897"/>
      <c r="B28" s="1886" t="s">
        <v>1599</v>
      </c>
      <c r="C28" s="1886">
        <v>144</v>
      </c>
      <c r="D28" s="1886">
        <v>398</v>
      </c>
      <c r="E28" s="1886"/>
      <c r="F28" s="1886">
        <v>8</v>
      </c>
      <c r="G28" s="1886">
        <v>94</v>
      </c>
      <c r="H28" s="1886"/>
      <c r="I28" s="1886">
        <v>1594</v>
      </c>
      <c r="J28" s="1886">
        <v>3</v>
      </c>
      <c r="K28" s="1886">
        <v>11474</v>
      </c>
      <c r="L28" s="1886"/>
      <c r="M28" s="1886"/>
      <c r="N28" s="1886">
        <v>371</v>
      </c>
      <c r="O28" s="1886"/>
      <c r="P28" s="1886">
        <v>9621</v>
      </c>
      <c r="Q28" s="1886"/>
      <c r="R28" s="1886">
        <v>5286</v>
      </c>
      <c r="S28" s="1886">
        <v>1168</v>
      </c>
      <c r="T28" s="1886"/>
      <c r="U28" s="1886">
        <v>6194</v>
      </c>
      <c r="V28" s="1886">
        <v>1498</v>
      </c>
      <c r="W28" s="13">
        <v>37853</v>
      </c>
    </row>
    <row r="29" spans="1:23" ht="15.75">
      <c r="A29" s="1897"/>
      <c r="B29" s="1886" t="s">
        <v>1598</v>
      </c>
      <c r="C29" s="1886">
        <v>81</v>
      </c>
      <c r="D29" s="1886">
        <v>183</v>
      </c>
      <c r="E29" s="1886"/>
      <c r="F29" s="1886">
        <v>6</v>
      </c>
      <c r="G29" s="1886">
        <v>72</v>
      </c>
      <c r="H29" s="1886"/>
      <c r="I29" s="1886">
        <v>563</v>
      </c>
      <c r="J29" s="1886">
        <v>1</v>
      </c>
      <c r="K29" s="1886">
        <v>8168</v>
      </c>
      <c r="L29" s="1886"/>
      <c r="M29" s="1886"/>
      <c r="N29" s="1886">
        <v>151</v>
      </c>
      <c r="O29" s="1886"/>
      <c r="P29" s="1886">
        <v>6101</v>
      </c>
      <c r="Q29" s="1886"/>
      <c r="R29" s="1886">
        <v>4448</v>
      </c>
      <c r="S29" s="1886">
        <v>1615</v>
      </c>
      <c r="T29" s="1886"/>
      <c r="U29" s="1886">
        <v>3777</v>
      </c>
      <c r="V29" s="1886">
        <v>967</v>
      </c>
      <c r="W29" s="13">
        <v>26133</v>
      </c>
    </row>
    <row r="30" spans="1:23" ht="15.75">
      <c r="A30" s="1896"/>
      <c r="B30" s="1895" t="s">
        <v>253</v>
      </c>
      <c r="C30" s="1894">
        <v>1381</v>
      </c>
      <c r="D30" s="1894">
        <v>4007</v>
      </c>
      <c r="E30" s="1894">
        <v>0</v>
      </c>
      <c r="F30" s="1894">
        <v>130</v>
      </c>
      <c r="G30" s="1894">
        <v>2251</v>
      </c>
      <c r="H30" s="1894">
        <v>0</v>
      </c>
      <c r="I30" s="1894">
        <v>13576</v>
      </c>
      <c r="J30" s="1894">
        <v>140</v>
      </c>
      <c r="K30" s="1894">
        <v>98437</v>
      </c>
      <c r="L30" s="1894">
        <v>0</v>
      </c>
      <c r="M30" s="1894">
        <v>0</v>
      </c>
      <c r="N30" s="1894">
        <v>3186</v>
      </c>
      <c r="O30" s="1894">
        <v>0</v>
      </c>
      <c r="P30" s="1894">
        <v>125892</v>
      </c>
      <c r="Q30" s="1894">
        <v>0</v>
      </c>
      <c r="R30" s="1894">
        <v>76884</v>
      </c>
      <c r="S30" s="1894">
        <v>5808</v>
      </c>
      <c r="T30" s="1894">
        <v>0</v>
      </c>
      <c r="U30" s="1894">
        <v>56526</v>
      </c>
      <c r="V30" s="1894">
        <v>10760</v>
      </c>
      <c r="W30" s="1893">
        <v>398978</v>
      </c>
    </row>
    <row r="31" spans="1:23" ht="15.75">
      <c r="A31" s="1898" t="s">
        <v>1609</v>
      </c>
      <c r="B31" s="1886" t="s">
        <v>1597</v>
      </c>
      <c r="C31" s="1886">
        <v>117</v>
      </c>
      <c r="D31" s="1886">
        <v>454</v>
      </c>
      <c r="E31" s="1886">
        <v>144</v>
      </c>
      <c r="F31" s="1886">
        <v>3</v>
      </c>
      <c r="G31" s="1886">
        <v>58</v>
      </c>
      <c r="H31" s="1886">
        <v>359</v>
      </c>
      <c r="I31" s="1886">
        <v>721</v>
      </c>
      <c r="J31" s="1886">
        <v>2</v>
      </c>
      <c r="K31" s="1886">
        <v>11231</v>
      </c>
      <c r="L31" s="1886">
        <v>132</v>
      </c>
      <c r="M31" s="1886">
        <v>48</v>
      </c>
      <c r="N31" s="1886">
        <v>180</v>
      </c>
      <c r="O31" s="1886">
        <v>177</v>
      </c>
      <c r="P31" s="1886">
        <v>7159</v>
      </c>
      <c r="Q31" s="1886">
        <v>5</v>
      </c>
      <c r="R31" s="1886">
        <v>4194</v>
      </c>
      <c r="S31" s="1886">
        <v>904</v>
      </c>
      <c r="T31" s="1886">
        <v>59</v>
      </c>
      <c r="U31" s="1886">
        <v>4997</v>
      </c>
      <c r="V31" s="1886">
        <v>365</v>
      </c>
      <c r="W31" s="13">
        <v>31309</v>
      </c>
    </row>
    <row r="32" spans="1:23" ht="15.75">
      <c r="A32" s="1897"/>
      <c r="B32" s="1886" t="s">
        <v>1596</v>
      </c>
      <c r="C32" s="1886">
        <v>114</v>
      </c>
      <c r="D32" s="1886">
        <v>253</v>
      </c>
      <c r="E32" s="1886">
        <v>124</v>
      </c>
      <c r="F32" s="1886">
        <v>5</v>
      </c>
      <c r="G32" s="1886">
        <v>40</v>
      </c>
      <c r="H32" s="1886">
        <v>351</v>
      </c>
      <c r="I32" s="1886">
        <v>1447</v>
      </c>
      <c r="J32" s="1886">
        <v>0</v>
      </c>
      <c r="K32" s="1886">
        <v>12089</v>
      </c>
      <c r="L32" s="1886">
        <v>119</v>
      </c>
      <c r="M32" s="1886">
        <v>56</v>
      </c>
      <c r="N32" s="1886">
        <v>344</v>
      </c>
      <c r="O32" s="1886">
        <v>200</v>
      </c>
      <c r="P32" s="1886">
        <v>7418</v>
      </c>
      <c r="Q32" s="1886">
        <v>13</v>
      </c>
      <c r="R32" s="1886">
        <v>4575</v>
      </c>
      <c r="S32" s="1886">
        <v>449</v>
      </c>
      <c r="T32" s="1886">
        <v>40</v>
      </c>
      <c r="U32" s="1886">
        <v>5297</v>
      </c>
      <c r="V32" s="1886">
        <v>396</v>
      </c>
      <c r="W32" s="13">
        <v>33330</v>
      </c>
    </row>
    <row r="33" spans="1:23" ht="15.75">
      <c r="A33" s="1897"/>
      <c r="B33" s="1886" t="s">
        <v>1602</v>
      </c>
      <c r="C33" s="1886">
        <v>108</v>
      </c>
      <c r="D33" s="1886">
        <v>357</v>
      </c>
      <c r="E33" s="1886">
        <v>171</v>
      </c>
      <c r="F33" s="1886">
        <v>6</v>
      </c>
      <c r="G33" s="1886">
        <v>78</v>
      </c>
      <c r="H33" s="1886">
        <v>107</v>
      </c>
      <c r="I33" s="1886">
        <v>1428</v>
      </c>
      <c r="J33" s="1886">
        <v>0</v>
      </c>
      <c r="K33" s="1886">
        <v>75</v>
      </c>
      <c r="L33" s="1886">
        <v>258</v>
      </c>
      <c r="M33" s="1886">
        <v>178</v>
      </c>
      <c r="N33" s="1886">
        <v>253</v>
      </c>
      <c r="O33" s="1886">
        <v>107</v>
      </c>
      <c r="P33" s="1886">
        <v>7595</v>
      </c>
      <c r="Q33" s="1886">
        <v>34</v>
      </c>
      <c r="R33" s="1886">
        <v>3113</v>
      </c>
      <c r="S33" s="1886">
        <v>383</v>
      </c>
      <c r="T33" s="1886">
        <v>34</v>
      </c>
      <c r="U33" s="1886">
        <v>5843</v>
      </c>
      <c r="V33" s="1886">
        <v>511</v>
      </c>
      <c r="W33" s="13">
        <v>20639</v>
      </c>
    </row>
    <row r="34" spans="1:23" ht="15.75">
      <c r="A34" s="1897"/>
      <c r="B34" s="1886" t="s">
        <v>1594</v>
      </c>
      <c r="C34" s="1886">
        <v>118</v>
      </c>
      <c r="D34" s="1886">
        <v>359</v>
      </c>
      <c r="E34" s="1886">
        <v>128</v>
      </c>
      <c r="F34" s="1886">
        <v>14</v>
      </c>
      <c r="G34" s="1886">
        <v>71</v>
      </c>
      <c r="H34" s="1886">
        <v>112</v>
      </c>
      <c r="I34" s="1886">
        <v>849</v>
      </c>
      <c r="J34" s="1886">
        <v>2</v>
      </c>
      <c r="K34" s="1886">
        <v>70</v>
      </c>
      <c r="L34" s="1886">
        <v>157</v>
      </c>
      <c r="M34" s="1886">
        <v>205</v>
      </c>
      <c r="N34" s="1886">
        <v>146</v>
      </c>
      <c r="O34" s="1886">
        <v>131</v>
      </c>
      <c r="P34" s="1886">
        <v>5060</v>
      </c>
      <c r="Q34" s="1886">
        <v>31</v>
      </c>
      <c r="R34" s="1886">
        <v>1774</v>
      </c>
      <c r="S34" s="1886">
        <v>569</v>
      </c>
      <c r="T34" s="1886">
        <v>25</v>
      </c>
      <c r="U34" s="1886">
        <v>4730</v>
      </c>
      <c r="V34" s="1886">
        <v>452</v>
      </c>
      <c r="W34" s="13">
        <v>15003</v>
      </c>
    </row>
    <row r="35" spans="1:23" ht="15.75">
      <c r="A35" s="1897"/>
      <c r="B35" s="1886" t="s">
        <v>1593</v>
      </c>
      <c r="C35" s="1886">
        <v>108</v>
      </c>
      <c r="D35" s="1886">
        <v>392</v>
      </c>
      <c r="E35" s="1886">
        <v>134</v>
      </c>
      <c r="F35" s="1886">
        <v>4</v>
      </c>
      <c r="G35" s="1886">
        <v>82</v>
      </c>
      <c r="H35" s="1886">
        <v>72</v>
      </c>
      <c r="I35" s="1886">
        <v>1350</v>
      </c>
      <c r="J35" s="1886">
        <v>0</v>
      </c>
      <c r="K35" s="1886">
        <v>85</v>
      </c>
      <c r="L35" s="1886">
        <v>116</v>
      </c>
      <c r="M35" s="1886">
        <v>209</v>
      </c>
      <c r="N35" s="1886">
        <v>215</v>
      </c>
      <c r="O35" s="1886">
        <v>73</v>
      </c>
      <c r="P35" s="1886">
        <v>7283</v>
      </c>
      <c r="Q35" s="1886">
        <v>84</v>
      </c>
      <c r="R35" s="1886">
        <v>3974</v>
      </c>
      <c r="S35" s="1886">
        <v>491</v>
      </c>
      <c r="T35" s="1886">
        <v>53</v>
      </c>
      <c r="U35" s="1886">
        <v>5096</v>
      </c>
      <c r="V35" s="1886">
        <v>439</v>
      </c>
      <c r="W35" s="13">
        <v>20260</v>
      </c>
    </row>
    <row r="36" spans="1:23" ht="15.75">
      <c r="A36" s="1897"/>
      <c r="B36" s="1886" t="s">
        <v>698</v>
      </c>
      <c r="C36" s="1886">
        <v>137</v>
      </c>
      <c r="D36" s="1886">
        <v>413</v>
      </c>
      <c r="E36" s="1886">
        <v>75</v>
      </c>
      <c r="F36" s="1886">
        <v>5</v>
      </c>
      <c r="G36" s="1886">
        <v>85</v>
      </c>
      <c r="H36" s="1886">
        <v>32</v>
      </c>
      <c r="I36" s="1886">
        <v>1589</v>
      </c>
      <c r="J36" s="1886">
        <v>0</v>
      </c>
      <c r="K36" s="1886">
        <v>61</v>
      </c>
      <c r="L36" s="1886">
        <v>210</v>
      </c>
      <c r="M36" s="1886">
        <v>121</v>
      </c>
      <c r="N36" s="1886">
        <v>269</v>
      </c>
      <c r="O36" s="1886">
        <v>75</v>
      </c>
      <c r="P36" s="1886">
        <v>6834</v>
      </c>
      <c r="Q36" s="1886">
        <v>99</v>
      </c>
      <c r="R36" s="1886">
        <v>4650</v>
      </c>
      <c r="S36" s="1886">
        <v>611</v>
      </c>
      <c r="T36" s="1886">
        <v>15</v>
      </c>
      <c r="U36" s="1886">
        <v>5363</v>
      </c>
      <c r="V36" s="1886">
        <v>414</v>
      </c>
      <c r="W36" s="13">
        <v>21058</v>
      </c>
    </row>
    <row r="37" spans="1:23" ht="15.75">
      <c r="A37" s="1897"/>
      <c r="B37" s="1886" t="s">
        <v>1592</v>
      </c>
      <c r="C37" s="1886">
        <v>175</v>
      </c>
      <c r="D37" s="1886">
        <v>367</v>
      </c>
      <c r="E37" s="1886">
        <v>136</v>
      </c>
      <c r="F37" s="1886">
        <v>1</v>
      </c>
      <c r="G37" s="1886">
        <v>55</v>
      </c>
      <c r="H37" s="1886">
        <v>93</v>
      </c>
      <c r="I37" s="1886">
        <v>1110</v>
      </c>
      <c r="J37" s="1886">
        <v>1</v>
      </c>
      <c r="K37" s="1886">
        <v>62</v>
      </c>
      <c r="L37" s="1886">
        <v>132</v>
      </c>
      <c r="M37" s="1886">
        <v>78</v>
      </c>
      <c r="N37" s="1886">
        <v>190</v>
      </c>
      <c r="O37" s="1886">
        <v>81</v>
      </c>
      <c r="P37" s="1886">
        <v>6398</v>
      </c>
      <c r="Q37" s="1886">
        <v>107</v>
      </c>
      <c r="R37" s="1886">
        <v>3895</v>
      </c>
      <c r="S37" s="1886">
        <v>309</v>
      </c>
      <c r="T37" s="1886">
        <v>67</v>
      </c>
      <c r="U37" s="1886">
        <v>5225</v>
      </c>
      <c r="V37" s="1886">
        <v>372</v>
      </c>
      <c r="W37" s="13">
        <v>18854</v>
      </c>
    </row>
    <row r="38" spans="1:23" ht="15.75">
      <c r="A38" s="1897"/>
      <c r="B38" s="1886" t="s">
        <v>1603</v>
      </c>
      <c r="C38" s="1886">
        <v>169</v>
      </c>
      <c r="D38" s="1886">
        <v>388</v>
      </c>
      <c r="E38" s="1886">
        <v>153</v>
      </c>
      <c r="F38" s="1886">
        <v>7</v>
      </c>
      <c r="G38" s="1886">
        <v>85</v>
      </c>
      <c r="H38" s="1886">
        <v>113</v>
      </c>
      <c r="I38" s="1886">
        <v>854</v>
      </c>
      <c r="J38" s="1886">
        <v>1</v>
      </c>
      <c r="K38" s="1886">
        <v>56</v>
      </c>
      <c r="L38" s="1886">
        <v>117</v>
      </c>
      <c r="M38" s="1886">
        <v>37</v>
      </c>
      <c r="N38" s="1886">
        <v>219</v>
      </c>
      <c r="O38" s="1886">
        <v>64</v>
      </c>
      <c r="P38" s="1886">
        <v>6592</v>
      </c>
      <c r="Q38" s="1886">
        <v>26</v>
      </c>
      <c r="R38" s="1886">
        <v>5108</v>
      </c>
      <c r="S38" s="1886">
        <v>429</v>
      </c>
      <c r="T38" s="1886">
        <v>63</v>
      </c>
      <c r="U38" s="1886">
        <v>5590</v>
      </c>
      <c r="V38" s="1886">
        <v>424</v>
      </c>
      <c r="W38" s="13">
        <v>20495</v>
      </c>
    </row>
    <row r="39" spans="1:23" ht="15.75">
      <c r="A39" s="1897"/>
      <c r="B39" s="1886" t="s">
        <v>1591</v>
      </c>
      <c r="C39" s="1886">
        <v>207</v>
      </c>
      <c r="D39" s="1886">
        <v>325</v>
      </c>
      <c r="E39" s="1886">
        <v>142</v>
      </c>
      <c r="F39" s="1886">
        <v>4</v>
      </c>
      <c r="G39" s="1886">
        <v>95</v>
      </c>
      <c r="H39" s="1886">
        <v>101</v>
      </c>
      <c r="I39" s="1886">
        <v>1205</v>
      </c>
      <c r="J39" s="1886">
        <v>6</v>
      </c>
      <c r="K39" s="1886">
        <v>154</v>
      </c>
      <c r="L39" s="1886">
        <v>117</v>
      </c>
      <c r="M39" s="1886">
        <v>76</v>
      </c>
      <c r="N39" s="1886">
        <v>264</v>
      </c>
      <c r="O39" s="1886">
        <v>75</v>
      </c>
      <c r="P39" s="1886">
        <v>6497</v>
      </c>
      <c r="Q39" s="1886">
        <v>120</v>
      </c>
      <c r="R39" s="1886">
        <v>3922</v>
      </c>
      <c r="S39" s="1886">
        <v>1086</v>
      </c>
      <c r="T39" s="1886">
        <v>88</v>
      </c>
      <c r="U39" s="1886">
        <v>4969</v>
      </c>
      <c r="V39" s="1886">
        <v>366</v>
      </c>
      <c r="W39" s="13">
        <v>19819</v>
      </c>
    </row>
    <row r="40" spans="1:23" ht="15.75">
      <c r="A40" s="1897"/>
      <c r="B40" s="1886" t="s">
        <v>1600</v>
      </c>
      <c r="C40" s="1886">
        <v>197</v>
      </c>
      <c r="D40" s="1886">
        <v>417</v>
      </c>
      <c r="E40" s="1886">
        <v>136</v>
      </c>
      <c r="F40" s="1886">
        <v>5</v>
      </c>
      <c r="G40" s="1886">
        <v>130</v>
      </c>
      <c r="H40" s="1886">
        <v>162</v>
      </c>
      <c r="I40" s="1886">
        <v>1658</v>
      </c>
      <c r="J40" s="1886">
        <v>0</v>
      </c>
      <c r="K40" s="1886">
        <v>2488</v>
      </c>
      <c r="L40" s="1886">
        <v>106</v>
      </c>
      <c r="M40" s="1886">
        <v>214</v>
      </c>
      <c r="N40" s="1886">
        <v>246</v>
      </c>
      <c r="O40" s="1886">
        <v>62</v>
      </c>
      <c r="P40" s="1886">
        <v>5745</v>
      </c>
      <c r="Q40" s="1886">
        <v>86</v>
      </c>
      <c r="R40" s="1886">
        <v>5333</v>
      </c>
      <c r="S40" s="1886">
        <v>707</v>
      </c>
      <c r="T40" s="1886">
        <v>165</v>
      </c>
      <c r="U40" s="1886">
        <v>5048</v>
      </c>
      <c r="V40" s="1886">
        <v>456</v>
      </c>
      <c r="W40" s="13">
        <v>23361</v>
      </c>
    </row>
    <row r="41" spans="1:23" ht="15.75">
      <c r="A41" s="1897"/>
      <c r="B41" s="1886" t="s">
        <v>1599</v>
      </c>
      <c r="C41" s="1886">
        <v>203</v>
      </c>
      <c r="D41" s="1886">
        <v>355</v>
      </c>
      <c r="E41" s="1886">
        <v>189</v>
      </c>
      <c r="F41" s="1886">
        <v>1</v>
      </c>
      <c r="G41" s="1886">
        <v>105</v>
      </c>
      <c r="H41" s="1886">
        <v>73</v>
      </c>
      <c r="I41" s="1886">
        <v>1549</v>
      </c>
      <c r="J41" s="1886">
        <v>0</v>
      </c>
      <c r="K41" s="1886">
        <v>1978</v>
      </c>
      <c r="L41" s="1886">
        <v>193</v>
      </c>
      <c r="M41" s="1886">
        <v>87</v>
      </c>
      <c r="N41" s="1886">
        <v>289</v>
      </c>
      <c r="O41" s="1886">
        <v>42</v>
      </c>
      <c r="P41" s="1886">
        <v>5296</v>
      </c>
      <c r="Q41" s="1886">
        <v>156</v>
      </c>
      <c r="R41" s="1886">
        <v>4634</v>
      </c>
      <c r="S41" s="1886">
        <v>746</v>
      </c>
      <c r="T41" s="1886">
        <v>218</v>
      </c>
      <c r="U41" s="1886">
        <v>5569</v>
      </c>
      <c r="V41" s="1886">
        <v>474</v>
      </c>
      <c r="W41" s="13">
        <v>22157</v>
      </c>
    </row>
    <row r="42" spans="1:23" ht="15.75">
      <c r="A42" s="1897"/>
      <c r="B42" s="1886" t="s">
        <v>1598</v>
      </c>
      <c r="C42" s="1886">
        <v>216</v>
      </c>
      <c r="D42" s="1886">
        <v>419</v>
      </c>
      <c r="E42" s="1886">
        <v>184</v>
      </c>
      <c r="F42" s="1886">
        <v>2</v>
      </c>
      <c r="G42" s="1886">
        <v>82</v>
      </c>
      <c r="H42" s="1886">
        <v>366</v>
      </c>
      <c r="I42" s="1886">
        <v>1497</v>
      </c>
      <c r="J42" s="1886">
        <v>1</v>
      </c>
      <c r="K42" s="1886">
        <v>2668</v>
      </c>
      <c r="L42" s="1886">
        <v>88</v>
      </c>
      <c r="M42" s="1886">
        <v>16</v>
      </c>
      <c r="N42" s="1886">
        <v>187</v>
      </c>
      <c r="O42" s="1886">
        <v>43</v>
      </c>
      <c r="P42" s="1886">
        <v>3446</v>
      </c>
      <c r="Q42" s="1886">
        <v>350</v>
      </c>
      <c r="R42" s="1886">
        <v>4772</v>
      </c>
      <c r="S42" s="1886">
        <v>1060</v>
      </c>
      <c r="T42" s="1886">
        <v>158</v>
      </c>
      <c r="U42" s="1886">
        <v>6325</v>
      </c>
      <c r="V42" s="1886">
        <v>557</v>
      </c>
      <c r="W42" s="13">
        <v>22437</v>
      </c>
    </row>
    <row r="43" spans="1:23" ht="15.75">
      <c r="A43" s="1896"/>
      <c r="B43" s="1895" t="s">
        <v>253</v>
      </c>
      <c r="C43" s="1894">
        <v>1869</v>
      </c>
      <c r="D43" s="1894">
        <v>4499</v>
      </c>
      <c r="E43" s="1894">
        <v>1716</v>
      </c>
      <c r="F43" s="1894">
        <v>57</v>
      </c>
      <c r="G43" s="1894">
        <v>966</v>
      </c>
      <c r="H43" s="1894">
        <v>1941</v>
      </c>
      <c r="I43" s="1894">
        <v>15257</v>
      </c>
      <c r="J43" s="1894">
        <v>13</v>
      </c>
      <c r="K43" s="1894">
        <v>31017</v>
      </c>
      <c r="L43" s="1894">
        <v>1745</v>
      </c>
      <c r="M43" s="1894">
        <v>1325</v>
      </c>
      <c r="N43" s="1894">
        <v>2802</v>
      </c>
      <c r="O43" s="1894">
        <v>1130</v>
      </c>
      <c r="P43" s="1894">
        <v>75323</v>
      </c>
      <c r="Q43" s="1894">
        <v>1111</v>
      </c>
      <c r="R43" s="1894">
        <v>49944</v>
      </c>
      <c r="S43" s="1894">
        <v>7744</v>
      </c>
      <c r="T43" s="1894">
        <v>985</v>
      </c>
      <c r="U43" s="1894">
        <v>64052</v>
      </c>
      <c r="V43" s="1894">
        <v>5226</v>
      </c>
      <c r="W43" s="1893">
        <v>268722</v>
      </c>
    </row>
    <row r="44" spans="1:23" ht="15.75">
      <c r="A44" s="1898" t="s">
        <v>1608</v>
      </c>
      <c r="B44" s="1886" t="s">
        <v>1597</v>
      </c>
      <c r="C44" s="1886">
        <v>105</v>
      </c>
      <c r="D44" s="1886">
        <v>403</v>
      </c>
      <c r="E44" s="1886">
        <v>177</v>
      </c>
      <c r="F44" s="1886">
        <v>1</v>
      </c>
      <c r="G44" s="1886">
        <v>54</v>
      </c>
      <c r="H44" s="1886">
        <v>155</v>
      </c>
      <c r="I44" s="1886">
        <v>1676</v>
      </c>
      <c r="J44" s="1886">
        <v>0</v>
      </c>
      <c r="K44" s="1886">
        <v>409</v>
      </c>
      <c r="L44" s="1886">
        <v>298</v>
      </c>
      <c r="M44" s="1886">
        <v>313</v>
      </c>
      <c r="N44" s="1886">
        <v>227</v>
      </c>
      <c r="O44" s="1886">
        <v>190</v>
      </c>
      <c r="P44" s="1886">
        <v>7852</v>
      </c>
      <c r="Q44" s="1886">
        <v>38</v>
      </c>
      <c r="R44" s="1886">
        <v>2676</v>
      </c>
      <c r="S44" s="1886">
        <v>843</v>
      </c>
      <c r="T44" s="1886">
        <v>602</v>
      </c>
      <c r="U44" s="1886">
        <v>5183</v>
      </c>
      <c r="V44" s="1886">
        <v>458</v>
      </c>
      <c r="W44" s="13">
        <v>21660</v>
      </c>
    </row>
    <row r="45" spans="1:23" ht="15.75">
      <c r="A45" s="1897"/>
      <c r="B45" s="1886" t="s">
        <v>1596</v>
      </c>
      <c r="C45" s="1886">
        <v>87</v>
      </c>
      <c r="D45" s="1886">
        <v>438</v>
      </c>
      <c r="E45" s="1886">
        <v>105</v>
      </c>
      <c r="F45" s="1886">
        <v>8</v>
      </c>
      <c r="G45" s="1886">
        <v>37</v>
      </c>
      <c r="H45" s="1886">
        <v>72</v>
      </c>
      <c r="I45" s="1886">
        <v>1230</v>
      </c>
      <c r="J45" s="1886">
        <v>0</v>
      </c>
      <c r="K45" s="1886">
        <v>1893</v>
      </c>
      <c r="L45" s="1886">
        <v>182</v>
      </c>
      <c r="M45" s="1886">
        <v>183</v>
      </c>
      <c r="N45" s="1886">
        <v>217</v>
      </c>
      <c r="O45" s="1886">
        <v>165</v>
      </c>
      <c r="P45" s="1886">
        <v>6426</v>
      </c>
      <c r="Q45" s="1886">
        <v>47</v>
      </c>
      <c r="R45" s="1886">
        <v>2229</v>
      </c>
      <c r="S45" s="1886">
        <v>507</v>
      </c>
      <c r="T45" s="1886">
        <v>93</v>
      </c>
      <c r="U45" s="1886">
        <v>3835</v>
      </c>
      <c r="V45" s="1886">
        <v>371</v>
      </c>
      <c r="W45" s="13">
        <v>18125</v>
      </c>
    </row>
    <row r="46" spans="1:23" ht="15.75">
      <c r="A46" s="1897"/>
      <c r="B46" s="1886" t="s">
        <v>1602</v>
      </c>
      <c r="C46" s="1886">
        <v>108</v>
      </c>
      <c r="D46" s="1886">
        <v>357</v>
      </c>
      <c r="E46" s="1886">
        <v>171</v>
      </c>
      <c r="F46" s="1886">
        <v>6</v>
      </c>
      <c r="G46" s="1886">
        <v>78</v>
      </c>
      <c r="H46" s="1886">
        <v>107</v>
      </c>
      <c r="I46" s="1886">
        <v>1428</v>
      </c>
      <c r="J46" s="1886">
        <v>0</v>
      </c>
      <c r="K46" s="1886">
        <v>75</v>
      </c>
      <c r="L46" s="1886">
        <v>258</v>
      </c>
      <c r="M46" s="1886">
        <v>178</v>
      </c>
      <c r="N46" s="1886">
        <v>253</v>
      </c>
      <c r="O46" s="1886">
        <v>107</v>
      </c>
      <c r="P46" s="1886">
        <v>7595</v>
      </c>
      <c r="Q46" s="1886">
        <v>34</v>
      </c>
      <c r="R46" s="1886">
        <v>3113</v>
      </c>
      <c r="S46" s="1886">
        <v>383</v>
      </c>
      <c r="T46" s="1886">
        <v>34</v>
      </c>
      <c r="U46" s="1886">
        <v>5843</v>
      </c>
      <c r="V46" s="1886">
        <v>511</v>
      </c>
      <c r="W46" s="13">
        <v>20639</v>
      </c>
    </row>
    <row r="47" spans="1:23" ht="15.75">
      <c r="A47" s="1897"/>
      <c r="B47" s="1886" t="s">
        <v>1594</v>
      </c>
      <c r="C47" s="1886">
        <v>118</v>
      </c>
      <c r="D47" s="1886">
        <v>359</v>
      </c>
      <c r="E47" s="1886">
        <v>128</v>
      </c>
      <c r="F47" s="1886">
        <v>14</v>
      </c>
      <c r="G47" s="1886">
        <v>71</v>
      </c>
      <c r="H47" s="1886">
        <v>112</v>
      </c>
      <c r="I47" s="1886">
        <v>849</v>
      </c>
      <c r="J47" s="1886">
        <v>2</v>
      </c>
      <c r="K47" s="1886">
        <v>70</v>
      </c>
      <c r="L47" s="1886">
        <v>157</v>
      </c>
      <c r="M47" s="1886">
        <v>205</v>
      </c>
      <c r="N47" s="1886">
        <v>146</v>
      </c>
      <c r="O47" s="1886">
        <v>131</v>
      </c>
      <c r="P47" s="1886">
        <v>5060</v>
      </c>
      <c r="Q47" s="1886">
        <v>31</v>
      </c>
      <c r="R47" s="1886">
        <v>1774</v>
      </c>
      <c r="S47" s="1886">
        <v>569</v>
      </c>
      <c r="T47" s="1886">
        <v>25</v>
      </c>
      <c r="U47" s="1886">
        <v>4730</v>
      </c>
      <c r="V47" s="1886">
        <v>452</v>
      </c>
      <c r="W47" s="13">
        <v>15003</v>
      </c>
    </row>
    <row r="48" spans="1:23" ht="15.75">
      <c r="A48" s="1897"/>
      <c r="B48" s="1886" t="s">
        <v>1593</v>
      </c>
      <c r="C48" s="1886">
        <v>108</v>
      </c>
      <c r="D48" s="1886">
        <v>392</v>
      </c>
      <c r="E48" s="1886">
        <v>134</v>
      </c>
      <c r="F48" s="1886">
        <v>4</v>
      </c>
      <c r="G48" s="1886">
        <v>82</v>
      </c>
      <c r="H48" s="1886">
        <v>72</v>
      </c>
      <c r="I48" s="1886">
        <v>1350</v>
      </c>
      <c r="J48" s="1886">
        <v>0</v>
      </c>
      <c r="K48" s="1886">
        <v>85</v>
      </c>
      <c r="L48" s="1886">
        <v>116</v>
      </c>
      <c r="M48" s="1886">
        <v>209</v>
      </c>
      <c r="N48" s="1886">
        <v>215</v>
      </c>
      <c r="O48" s="1886">
        <v>73</v>
      </c>
      <c r="P48" s="1886">
        <v>7283</v>
      </c>
      <c r="Q48" s="1886">
        <v>84</v>
      </c>
      <c r="R48" s="1886">
        <v>3974</v>
      </c>
      <c r="S48" s="1886">
        <v>491</v>
      </c>
      <c r="T48" s="1886">
        <v>53</v>
      </c>
      <c r="U48" s="1886">
        <v>5096</v>
      </c>
      <c r="V48" s="1886">
        <v>439</v>
      </c>
      <c r="W48" s="13">
        <v>20260</v>
      </c>
    </row>
    <row r="49" spans="1:23" ht="15.75">
      <c r="A49" s="1897"/>
      <c r="B49" s="1886" t="s">
        <v>698</v>
      </c>
      <c r="C49" s="1886">
        <v>137</v>
      </c>
      <c r="D49" s="1886">
        <v>413</v>
      </c>
      <c r="E49" s="1886">
        <v>75</v>
      </c>
      <c r="F49" s="1886">
        <v>5</v>
      </c>
      <c r="G49" s="1886">
        <v>85</v>
      </c>
      <c r="H49" s="1886">
        <v>32</v>
      </c>
      <c r="I49" s="1886">
        <v>1589</v>
      </c>
      <c r="J49" s="1886">
        <v>0</v>
      </c>
      <c r="K49" s="1886">
        <v>61</v>
      </c>
      <c r="L49" s="1886">
        <v>210</v>
      </c>
      <c r="M49" s="1886">
        <v>121</v>
      </c>
      <c r="N49" s="1886">
        <v>269</v>
      </c>
      <c r="O49" s="1886">
        <v>75</v>
      </c>
      <c r="P49" s="1886">
        <v>6834</v>
      </c>
      <c r="Q49" s="1886">
        <v>99</v>
      </c>
      <c r="R49" s="1886">
        <v>4650</v>
      </c>
      <c r="S49" s="1886">
        <v>611</v>
      </c>
      <c r="T49" s="1886">
        <v>15</v>
      </c>
      <c r="U49" s="1886">
        <v>5363</v>
      </c>
      <c r="V49" s="1886">
        <v>414</v>
      </c>
      <c r="W49" s="13">
        <v>21058</v>
      </c>
    </row>
    <row r="50" spans="1:23" ht="15.75">
      <c r="A50" s="1897"/>
      <c r="B50" s="1886" t="s">
        <v>1592</v>
      </c>
      <c r="C50" s="1886">
        <v>175</v>
      </c>
      <c r="D50" s="1886">
        <v>367</v>
      </c>
      <c r="E50" s="1886">
        <v>136</v>
      </c>
      <c r="F50" s="1886">
        <v>1</v>
      </c>
      <c r="G50" s="1886">
        <v>55</v>
      </c>
      <c r="H50" s="1886">
        <v>93</v>
      </c>
      <c r="I50" s="1886">
        <v>1110</v>
      </c>
      <c r="J50" s="1886">
        <v>1</v>
      </c>
      <c r="K50" s="1886">
        <v>62</v>
      </c>
      <c r="L50" s="1886">
        <v>132</v>
      </c>
      <c r="M50" s="1886">
        <v>78</v>
      </c>
      <c r="N50" s="1886">
        <v>190</v>
      </c>
      <c r="O50" s="1886">
        <v>81</v>
      </c>
      <c r="P50" s="1886">
        <v>6398</v>
      </c>
      <c r="Q50" s="1886">
        <v>107</v>
      </c>
      <c r="R50" s="1886">
        <v>3895</v>
      </c>
      <c r="S50" s="1886">
        <v>309</v>
      </c>
      <c r="T50" s="1886">
        <v>67</v>
      </c>
      <c r="U50" s="1886">
        <v>5225</v>
      </c>
      <c r="V50" s="1886">
        <v>372</v>
      </c>
      <c r="W50" s="13">
        <v>18854</v>
      </c>
    </row>
    <row r="51" spans="1:23" ht="15.75">
      <c r="A51" s="1897"/>
      <c r="B51" s="1886" t="s">
        <v>1603</v>
      </c>
      <c r="C51" s="1886">
        <v>169</v>
      </c>
      <c r="D51" s="1886">
        <v>388</v>
      </c>
      <c r="E51" s="1886">
        <v>153</v>
      </c>
      <c r="F51" s="1886">
        <v>7</v>
      </c>
      <c r="G51" s="1886">
        <v>85</v>
      </c>
      <c r="H51" s="1886">
        <v>113</v>
      </c>
      <c r="I51" s="1886">
        <v>854</v>
      </c>
      <c r="J51" s="1886">
        <v>1</v>
      </c>
      <c r="K51" s="1886">
        <v>56</v>
      </c>
      <c r="L51" s="1886">
        <v>117</v>
      </c>
      <c r="M51" s="1886">
        <v>37</v>
      </c>
      <c r="N51" s="1886">
        <v>219</v>
      </c>
      <c r="O51" s="1886">
        <v>64</v>
      </c>
      <c r="P51" s="1886">
        <v>6592</v>
      </c>
      <c r="Q51" s="1886">
        <v>26</v>
      </c>
      <c r="R51" s="1886">
        <v>5108</v>
      </c>
      <c r="S51" s="1886">
        <v>429</v>
      </c>
      <c r="T51" s="1886">
        <v>63</v>
      </c>
      <c r="U51" s="1886">
        <v>5590</v>
      </c>
      <c r="V51" s="1886">
        <v>424</v>
      </c>
      <c r="W51" s="13">
        <v>20495</v>
      </c>
    </row>
    <row r="52" spans="1:23" ht="15.75">
      <c r="A52" s="1897"/>
      <c r="B52" s="1886" t="s">
        <v>1591</v>
      </c>
      <c r="C52" s="1886">
        <v>207</v>
      </c>
      <c r="D52" s="1886">
        <v>325</v>
      </c>
      <c r="E52" s="1886">
        <v>142</v>
      </c>
      <c r="F52" s="1886">
        <v>4</v>
      </c>
      <c r="G52" s="1886">
        <v>95</v>
      </c>
      <c r="H52" s="1886">
        <v>101</v>
      </c>
      <c r="I52" s="1886">
        <v>1205</v>
      </c>
      <c r="J52" s="1886">
        <v>6</v>
      </c>
      <c r="K52" s="1886">
        <v>154</v>
      </c>
      <c r="L52" s="1886">
        <v>117</v>
      </c>
      <c r="M52" s="1886">
        <v>76</v>
      </c>
      <c r="N52" s="1886">
        <v>264</v>
      </c>
      <c r="O52" s="1886">
        <v>75</v>
      </c>
      <c r="P52" s="1886">
        <v>6497</v>
      </c>
      <c r="Q52" s="1886">
        <v>120</v>
      </c>
      <c r="R52" s="1886">
        <v>3922</v>
      </c>
      <c r="S52" s="1886">
        <v>1086</v>
      </c>
      <c r="T52" s="1886">
        <v>88</v>
      </c>
      <c r="U52" s="1886">
        <v>4969</v>
      </c>
      <c r="V52" s="1886">
        <v>366</v>
      </c>
      <c r="W52" s="13">
        <v>19819</v>
      </c>
    </row>
    <row r="53" spans="1:23" ht="15.75">
      <c r="A53" s="1897"/>
      <c r="B53" s="1886" t="s">
        <v>1600</v>
      </c>
      <c r="C53" s="1886">
        <v>197</v>
      </c>
      <c r="D53" s="1886">
        <v>417</v>
      </c>
      <c r="E53" s="1886">
        <v>136</v>
      </c>
      <c r="F53" s="1886">
        <v>5</v>
      </c>
      <c r="G53" s="1886">
        <v>130</v>
      </c>
      <c r="H53" s="1886">
        <v>162</v>
      </c>
      <c r="I53" s="1886">
        <v>1658</v>
      </c>
      <c r="J53" s="1886">
        <v>0</v>
      </c>
      <c r="K53" s="1886">
        <v>2488</v>
      </c>
      <c r="L53" s="1886">
        <v>106</v>
      </c>
      <c r="M53" s="1886">
        <v>214</v>
      </c>
      <c r="N53" s="1886">
        <v>246</v>
      </c>
      <c r="O53" s="1886">
        <v>62</v>
      </c>
      <c r="P53" s="1886">
        <v>5745</v>
      </c>
      <c r="Q53" s="1886">
        <v>86</v>
      </c>
      <c r="R53" s="1886">
        <v>5333</v>
      </c>
      <c r="S53" s="1886">
        <v>707</v>
      </c>
      <c r="T53" s="1886">
        <v>165</v>
      </c>
      <c r="U53" s="1886">
        <v>5048</v>
      </c>
      <c r="V53" s="1886">
        <v>456</v>
      </c>
      <c r="W53" s="13">
        <v>23361</v>
      </c>
    </row>
    <row r="54" spans="1:23" ht="15.75">
      <c r="A54" s="1897"/>
      <c r="B54" s="1886" t="s">
        <v>1599</v>
      </c>
      <c r="C54" s="1886">
        <v>203</v>
      </c>
      <c r="D54" s="1886">
        <v>355</v>
      </c>
      <c r="E54" s="1886">
        <v>189</v>
      </c>
      <c r="F54" s="1886">
        <v>1</v>
      </c>
      <c r="G54" s="1886">
        <v>105</v>
      </c>
      <c r="H54" s="1886">
        <v>73</v>
      </c>
      <c r="I54" s="1886">
        <v>1549</v>
      </c>
      <c r="J54" s="1886">
        <v>0</v>
      </c>
      <c r="K54" s="1886">
        <v>1978</v>
      </c>
      <c r="L54" s="1886">
        <v>193</v>
      </c>
      <c r="M54" s="1886">
        <v>87</v>
      </c>
      <c r="N54" s="1886">
        <v>289</v>
      </c>
      <c r="O54" s="1886">
        <v>42</v>
      </c>
      <c r="P54" s="1886">
        <v>5296</v>
      </c>
      <c r="Q54" s="1886">
        <v>156</v>
      </c>
      <c r="R54" s="1886">
        <v>4634</v>
      </c>
      <c r="S54" s="1886">
        <v>746</v>
      </c>
      <c r="T54" s="1886">
        <v>218</v>
      </c>
      <c r="U54" s="1886">
        <v>5569</v>
      </c>
      <c r="V54" s="1886">
        <v>474</v>
      </c>
      <c r="W54" s="13">
        <v>22157</v>
      </c>
    </row>
    <row r="55" spans="1:23" ht="15.75">
      <c r="A55" s="1897"/>
      <c r="B55" s="1886" t="s">
        <v>1598</v>
      </c>
      <c r="C55" s="1886">
        <v>216</v>
      </c>
      <c r="D55" s="1886">
        <v>419</v>
      </c>
      <c r="E55" s="1886">
        <v>184</v>
      </c>
      <c r="F55" s="1886">
        <v>2</v>
      </c>
      <c r="G55" s="1886">
        <v>82</v>
      </c>
      <c r="H55" s="1886">
        <v>366</v>
      </c>
      <c r="I55" s="1886">
        <v>1497</v>
      </c>
      <c r="J55" s="1886">
        <v>1</v>
      </c>
      <c r="K55" s="1886">
        <v>2668</v>
      </c>
      <c r="L55" s="1886">
        <v>88</v>
      </c>
      <c r="M55" s="1886">
        <v>16</v>
      </c>
      <c r="N55" s="1886">
        <v>187</v>
      </c>
      <c r="O55" s="1886">
        <v>43</v>
      </c>
      <c r="P55" s="1886">
        <v>3446</v>
      </c>
      <c r="Q55" s="1886">
        <v>350</v>
      </c>
      <c r="R55" s="1886">
        <v>4772</v>
      </c>
      <c r="S55" s="1886">
        <v>1060</v>
      </c>
      <c r="T55" s="1886">
        <v>158</v>
      </c>
      <c r="U55" s="1886">
        <v>6325</v>
      </c>
      <c r="V55" s="1886">
        <v>557</v>
      </c>
      <c r="W55" s="13">
        <v>22437</v>
      </c>
    </row>
    <row r="56" spans="1:23" ht="15.75">
      <c r="A56" s="1896"/>
      <c r="B56" s="1895" t="s">
        <v>253</v>
      </c>
      <c r="C56" s="1894">
        <v>1830</v>
      </c>
      <c r="D56" s="1894">
        <v>4633</v>
      </c>
      <c r="E56" s="1894">
        <v>1730</v>
      </c>
      <c r="F56" s="1894">
        <v>58</v>
      </c>
      <c r="G56" s="1894">
        <v>959</v>
      </c>
      <c r="H56" s="1894">
        <v>1458</v>
      </c>
      <c r="I56" s="1894">
        <v>15995</v>
      </c>
      <c r="J56" s="1894">
        <v>11</v>
      </c>
      <c r="K56" s="1894">
        <v>9999</v>
      </c>
      <c r="L56" s="1894">
        <v>1974</v>
      </c>
      <c r="M56" s="1894">
        <v>1717</v>
      </c>
      <c r="N56" s="1894">
        <v>2722</v>
      </c>
      <c r="O56" s="1894">
        <v>1108</v>
      </c>
      <c r="P56" s="1894">
        <v>75024</v>
      </c>
      <c r="Q56" s="1894">
        <v>1178</v>
      </c>
      <c r="R56" s="1894">
        <v>46080</v>
      </c>
      <c r="S56" s="1894">
        <v>7741</v>
      </c>
      <c r="T56" s="1894">
        <v>1581</v>
      </c>
      <c r="U56" s="1894">
        <v>62776</v>
      </c>
      <c r="V56" s="1894">
        <v>5294</v>
      </c>
      <c r="W56" s="1893">
        <v>243868</v>
      </c>
    </row>
    <row r="57" spans="1:23" ht="15.75">
      <c r="A57" s="1898" t="s">
        <v>1607</v>
      </c>
      <c r="B57" s="1886" t="s">
        <v>1597</v>
      </c>
      <c r="C57" s="1886">
        <v>139</v>
      </c>
      <c r="D57" s="1886">
        <v>427</v>
      </c>
      <c r="E57" s="1886">
        <v>217</v>
      </c>
      <c r="F57" s="1886">
        <v>19</v>
      </c>
      <c r="G57" s="1886">
        <v>156</v>
      </c>
      <c r="H57" s="1886">
        <v>369</v>
      </c>
      <c r="I57" s="1886">
        <v>1535</v>
      </c>
      <c r="J57" s="1886">
        <v>0</v>
      </c>
      <c r="K57" s="1886">
        <v>4128</v>
      </c>
      <c r="L57" s="1886">
        <v>54</v>
      </c>
      <c r="M57" s="1886">
        <v>14</v>
      </c>
      <c r="N57" s="1886">
        <v>307</v>
      </c>
      <c r="O57" s="1886">
        <v>20</v>
      </c>
      <c r="P57" s="1886">
        <v>7596</v>
      </c>
      <c r="Q57" s="1886">
        <v>70</v>
      </c>
      <c r="R57" s="1886">
        <v>6584</v>
      </c>
      <c r="S57" s="1886">
        <v>172</v>
      </c>
      <c r="T57" s="1886">
        <v>71</v>
      </c>
      <c r="U57" s="1886">
        <v>9524</v>
      </c>
      <c r="V57" s="1886">
        <v>364</v>
      </c>
      <c r="W57" s="13">
        <v>31766</v>
      </c>
    </row>
    <row r="58" spans="1:23" ht="15.75">
      <c r="A58" s="1897"/>
      <c r="B58" s="1886" t="s">
        <v>1596</v>
      </c>
      <c r="C58" s="1886">
        <v>133</v>
      </c>
      <c r="D58" s="1886">
        <v>497</v>
      </c>
      <c r="E58" s="1886">
        <v>205</v>
      </c>
      <c r="F58" s="1886">
        <v>22</v>
      </c>
      <c r="G58" s="1886">
        <v>185</v>
      </c>
      <c r="H58" s="1886">
        <v>274</v>
      </c>
      <c r="I58" s="1886">
        <v>1318</v>
      </c>
      <c r="J58" s="1886">
        <v>2</v>
      </c>
      <c r="K58" s="1886">
        <v>4878</v>
      </c>
      <c r="L58" s="1886">
        <v>84</v>
      </c>
      <c r="M58" s="1886">
        <v>44</v>
      </c>
      <c r="N58" s="1886">
        <v>460</v>
      </c>
      <c r="O58" s="1886">
        <v>10</v>
      </c>
      <c r="P58" s="1886">
        <v>9798</v>
      </c>
      <c r="Q58" s="1886">
        <v>220</v>
      </c>
      <c r="R58" s="1886">
        <v>8747</v>
      </c>
      <c r="S58" s="1886">
        <v>690</v>
      </c>
      <c r="T58" s="1886">
        <v>78</v>
      </c>
      <c r="U58" s="1886">
        <v>10219</v>
      </c>
      <c r="V58" s="1886">
        <v>353</v>
      </c>
      <c r="W58" s="13">
        <v>38217</v>
      </c>
    </row>
    <row r="59" spans="1:23" ht="15.75">
      <c r="A59" s="1897"/>
      <c r="B59" s="1886" t="s">
        <v>1602</v>
      </c>
      <c r="C59" s="1886">
        <v>120</v>
      </c>
      <c r="D59" s="1886">
        <v>561</v>
      </c>
      <c r="E59" s="1886">
        <v>257</v>
      </c>
      <c r="F59" s="1886">
        <v>51</v>
      </c>
      <c r="G59" s="1886">
        <v>332</v>
      </c>
      <c r="H59" s="1886">
        <v>427</v>
      </c>
      <c r="I59" s="1886">
        <v>1635</v>
      </c>
      <c r="J59" s="1886">
        <v>2</v>
      </c>
      <c r="K59" s="1886">
        <v>3821</v>
      </c>
      <c r="L59" s="1886">
        <v>107</v>
      </c>
      <c r="M59" s="1886">
        <v>30</v>
      </c>
      <c r="N59" s="1886">
        <v>370</v>
      </c>
      <c r="O59" s="1886">
        <v>13</v>
      </c>
      <c r="P59" s="1886">
        <v>8665</v>
      </c>
      <c r="Q59" s="1886">
        <v>163</v>
      </c>
      <c r="R59" s="1886">
        <v>7833</v>
      </c>
      <c r="S59" s="1886">
        <v>716</v>
      </c>
      <c r="T59" s="1886">
        <v>78</v>
      </c>
      <c r="U59" s="1886">
        <v>10361</v>
      </c>
      <c r="V59" s="1886">
        <v>572</v>
      </c>
      <c r="W59" s="13">
        <v>36114</v>
      </c>
    </row>
    <row r="60" spans="1:23" ht="15.75">
      <c r="A60" s="1897"/>
      <c r="B60" s="1886" t="s">
        <v>1594</v>
      </c>
      <c r="C60" s="1886">
        <v>115</v>
      </c>
      <c r="D60" s="1886">
        <v>1020</v>
      </c>
      <c r="E60" s="1886">
        <v>268</v>
      </c>
      <c r="F60" s="1886">
        <v>104</v>
      </c>
      <c r="G60" s="1886">
        <v>617</v>
      </c>
      <c r="H60" s="1886">
        <v>444</v>
      </c>
      <c r="I60" s="1886">
        <v>2507</v>
      </c>
      <c r="J60" s="1886">
        <v>9</v>
      </c>
      <c r="K60" s="1886">
        <v>5774</v>
      </c>
      <c r="L60" s="1886">
        <v>166</v>
      </c>
      <c r="M60" s="1886">
        <v>55</v>
      </c>
      <c r="N60" s="1886">
        <v>598</v>
      </c>
      <c r="O60" s="1886">
        <v>38</v>
      </c>
      <c r="P60" s="1886">
        <v>10897</v>
      </c>
      <c r="Q60" s="1886">
        <v>194</v>
      </c>
      <c r="R60" s="1886">
        <v>10733</v>
      </c>
      <c r="S60" s="1886">
        <v>249</v>
      </c>
      <c r="T60" s="1886">
        <v>116</v>
      </c>
      <c r="U60" s="1886">
        <v>15611</v>
      </c>
      <c r="V60" s="1886">
        <v>737</v>
      </c>
      <c r="W60" s="13">
        <v>50252</v>
      </c>
    </row>
    <row r="61" spans="1:23" ht="15.75">
      <c r="A61" s="1897"/>
      <c r="B61" s="1886" t="s">
        <v>1593</v>
      </c>
      <c r="C61" s="1886">
        <v>80</v>
      </c>
      <c r="D61" s="1886">
        <v>1055</v>
      </c>
      <c r="E61" s="1886">
        <v>221</v>
      </c>
      <c r="F61" s="1886">
        <v>43</v>
      </c>
      <c r="G61" s="1886">
        <v>440</v>
      </c>
      <c r="H61" s="1886">
        <v>345</v>
      </c>
      <c r="I61" s="1886">
        <v>2605</v>
      </c>
      <c r="J61" s="1886">
        <v>8</v>
      </c>
      <c r="K61" s="1886">
        <v>8772</v>
      </c>
      <c r="L61" s="1886">
        <v>99</v>
      </c>
      <c r="M61" s="1886">
        <v>21</v>
      </c>
      <c r="N61" s="1886">
        <v>619</v>
      </c>
      <c r="O61" s="1886">
        <v>63</v>
      </c>
      <c r="P61" s="1886">
        <v>12723</v>
      </c>
      <c r="Q61" s="1886">
        <v>170</v>
      </c>
      <c r="R61" s="1886">
        <v>14357</v>
      </c>
      <c r="S61" s="1886">
        <v>500</v>
      </c>
      <c r="T61" s="1886">
        <v>66</v>
      </c>
      <c r="U61" s="1886">
        <v>13049</v>
      </c>
      <c r="V61" s="1886">
        <v>571</v>
      </c>
      <c r="W61" s="13">
        <v>55807</v>
      </c>
    </row>
    <row r="62" spans="1:23" ht="15.75">
      <c r="A62" s="1897"/>
      <c r="B62" s="1886" t="s">
        <v>698</v>
      </c>
      <c r="C62" s="1886">
        <v>119</v>
      </c>
      <c r="D62" s="1886">
        <v>886</v>
      </c>
      <c r="E62" s="1886">
        <v>195</v>
      </c>
      <c r="F62" s="1886">
        <v>29</v>
      </c>
      <c r="G62" s="1886">
        <v>345</v>
      </c>
      <c r="H62" s="1886">
        <v>268</v>
      </c>
      <c r="I62" s="1886">
        <v>2223</v>
      </c>
      <c r="J62" s="1886">
        <v>12</v>
      </c>
      <c r="K62" s="1886">
        <v>10603</v>
      </c>
      <c r="L62" s="1886">
        <v>56</v>
      </c>
      <c r="M62" s="1886">
        <v>39</v>
      </c>
      <c r="N62" s="1886">
        <v>544</v>
      </c>
      <c r="O62" s="1886">
        <v>45</v>
      </c>
      <c r="P62" s="1886">
        <v>11670</v>
      </c>
      <c r="Q62" s="1886">
        <v>232</v>
      </c>
      <c r="R62" s="1886">
        <v>12584</v>
      </c>
      <c r="S62" s="1886">
        <v>790</v>
      </c>
      <c r="T62" s="1886">
        <v>71</v>
      </c>
      <c r="U62" s="1886">
        <v>10564</v>
      </c>
      <c r="V62" s="1886">
        <v>460</v>
      </c>
      <c r="W62" s="13">
        <v>51735</v>
      </c>
    </row>
    <row r="63" spans="1:23" ht="15.75">
      <c r="A63" s="1897"/>
      <c r="B63" s="1886" t="s">
        <v>1592</v>
      </c>
      <c r="C63" s="1886">
        <v>127</v>
      </c>
      <c r="D63" s="1886">
        <v>867</v>
      </c>
      <c r="E63" s="1886">
        <v>311</v>
      </c>
      <c r="F63" s="1886">
        <v>29</v>
      </c>
      <c r="G63" s="1886">
        <v>333</v>
      </c>
      <c r="H63" s="1886">
        <v>229</v>
      </c>
      <c r="I63" s="1886">
        <v>2236</v>
      </c>
      <c r="J63" s="1886">
        <v>21</v>
      </c>
      <c r="K63" s="1886">
        <v>10544</v>
      </c>
      <c r="L63" s="1886">
        <v>63</v>
      </c>
      <c r="M63" s="1886">
        <v>22</v>
      </c>
      <c r="N63" s="1886">
        <v>519</v>
      </c>
      <c r="O63" s="1886">
        <v>25</v>
      </c>
      <c r="P63" s="1886">
        <v>10535</v>
      </c>
      <c r="Q63" s="1886">
        <v>147</v>
      </c>
      <c r="R63" s="1886">
        <v>11110</v>
      </c>
      <c r="S63" s="1886">
        <v>314</v>
      </c>
      <c r="T63" s="1886">
        <v>48</v>
      </c>
      <c r="U63" s="1886">
        <v>9926</v>
      </c>
      <c r="V63" s="1886">
        <v>330</v>
      </c>
      <c r="W63" s="13">
        <v>47736</v>
      </c>
    </row>
    <row r="64" spans="1:23" ht="15.75">
      <c r="A64" s="1897"/>
      <c r="B64" s="1886" t="s">
        <v>1603</v>
      </c>
      <c r="C64" s="1886">
        <v>86</v>
      </c>
      <c r="D64" s="1886">
        <v>710</v>
      </c>
      <c r="E64" s="1886">
        <v>320</v>
      </c>
      <c r="F64" s="1886">
        <v>35</v>
      </c>
      <c r="G64" s="1886">
        <v>416</v>
      </c>
      <c r="H64" s="1886">
        <v>266</v>
      </c>
      <c r="I64" s="1886">
        <v>2259</v>
      </c>
      <c r="J64" s="1886">
        <v>11</v>
      </c>
      <c r="K64" s="1886">
        <v>10915</v>
      </c>
      <c r="L64" s="1886">
        <v>65</v>
      </c>
      <c r="M64" s="1886">
        <v>74</v>
      </c>
      <c r="N64" s="1886">
        <v>476</v>
      </c>
      <c r="O64" s="1886">
        <v>41</v>
      </c>
      <c r="P64" s="1886">
        <v>8240</v>
      </c>
      <c r="Q64" s="1886">
        <v>335</v>
      </c>
      <c r="R64" s="1886">
        <v>11215</v>
      </c>
      <c r="S64" s="1886">
        <v>152</v>
      </c>
      <c r="T64" s="1886">
        <v>45</v>
      </c>
      <c r="U64" s="1886">
        <v>11957</v>
      </c>
      <c r="V64" s="1886">
        <v>513</v>
      </c>
      <c r="W64" s="13">
        <v>48131</v>
      </c>
    </row>
    <row r="65" spans="1:23" ht="15.75">
      <c r="A65" s="1897"/>
      <c r="B65" s="1886" t="s">
        <v>1591</v>
      </c>
      <c r="C65" s="1886">
        <v>0</v>
      </c>
      <c r="D65" s="1886">
        <v>0</v>
      </c>
      <c r="E65" s="1886">
        <v>0</v>
      </c>
      <c r="F65" s="1886">
        <v>0</v>
      </c>
      <c r="G65" s="1886">
        <v>0</v>
      </c>
      <c r="H65" s="1886">
        <v>0</v>
      </c>
      <c r="I65" s="1886">
        <v>0</v>
      </c>
      <c r="J65" s="1886">
        <v>0</v>
      </c>
      <c r="K65" s="1886">
        <v>0</v>
      </c>
      <c r="L65" s="1886">
        <v>0</v>
      </c>
      <c r="M65" s="1886">
        <v>0</v>
      </c>
      <c r="N65" s="1886">
        <v>0</v>
      </c>
      <c r="O65" s="1886">
        <v>0</v>
      </c>
      <c r="P65" s="1886">
        <v>0</v>
      </c>
      <c r="Q65" s="1886">
        <v>0</v>
      </c>
      <c r="R65" s="1886">
        <v>0</v>
      </c>
      <c r="S65" s="1886">
        <v>0</v>
      </c>
      <c r="T65" s="1886">
        <v>0</v>
      </c>
      <c r="U65" s="1886">
        <v>0</v>
      </c>
      <c r="V65" s="1886">
        <v>0</v>
      </c>
      <c r="W65" s="13">
        <v>0</v>
      </c>
    </row>
    <row r="66" spans="1:23" ht="15.75">
      <c r="A66" s="1897"/>
      <c r="B66" s="1886" t="s">
        <v>1600</v>
      </c>
      <c r="C66" s="1886">
        <v>0</v>
      </c>
      <c r="D66" s="1886">
        <v>0</v>
      </c>
      <c r="E66" s="1886">
        <v>0</v>
      </c>
      <c r="F66" s="1886">
        <v>0</v>
      </c>
      <c r="G66" s="1886">
        <v>0</v>
      </c>
      <c r="H66" s="1886">
        <v>0</v>
      </c>
      <c r="I66" s="1886">
        <v>0</v>
      </c>
      <c r="J66" s="1886">
        <v>0</v>
      </c>
      <c r="K66" s="1886">
        <v>0</v>
      </c>
      <c r="L66" s="1886">
        <v>0</v>
      </c>
      <c r="M66" s="1886">
        <v>0</v>
      </c>
      <c r="N66" s="1886">
        <v>0</v>
      </c>
      <c r="O66" s="1886">
        <v>0</v>
      </c>
      <c r="P66" s="1886">
        <v>0</v>
      </c>
      <c r="Q66" s="1886">
        <v>0</v>
      </c>
      <c r="R66" s="1886">
        <v>0</v>
      </c>
      <c r="S66" s="1886">
        <v>0</v>
      </c>
      <c r="T66" s="1886">
        <v>0</v>
      </c>
      <c r="U66" s="1886">
        <v>0</v>
      </c>
      <c r="V66" s="1886">
        <v>0</v>
      </c>
      <c r="W66" s="13">
        <v>0</v>
      </c>
    </row>
    <row r="67" spans="1:23" ht="15.75">
      <c r="A67" s="1897"/>
      <c r="B67" s="1886" t="s">
        <v>1599</v>
      </c>
      <c r="C67" s="1886">
        <v>0</v>
      </c>
      <c r="D67" s="1886">
        <v>0</v>
      </c>
      <c r="E67" s="1886">
        <v>0</v>
      </c>
      <c r="F67" s="1886">
        <v>0</v>
      </c>
      <c r="G67" s="1886">
        <v>0</v>
      </c>
      <c r="H67" s="1886">
        <v>0</v>
      </c>
      <c r="I67" s="1886">
        <v>0</v>
      </c>
      <c r="J67" s="1886">
        <v>0</v>
      </c>
      <c r="K67" s="1886">
        <v>0</v>
      </c>
      <c r="L67" s="1886">
        <v>0</v>
      </c>
      <c r="M67" s="1886">
        <v>0</v>
      </c>
      <c r="N67" s="1886">
        <v>0</v>
      </c>
      <c r="O67" s="1886">
        <v>0</v>
      </c>
      <c r="P67" s="1886">
        <v>0</v>
      </c>
      <c r="Q67" s="1886">
        <v>0</v>
      </c>
      <c r="R67" s="1886">
        <v>0</v>
      </c>
      <c r="S67" s="1886">
        <v>0</v>
      </c>
      <c r="T67" s="1886">
        <v>0</v>
      </c>
      <c r="U67" s="1886">
        <v>0</v>
      </c>
      <c r="V67" s="1886">
        <v>0</v>
      </c>
      <c r="W67" s="13">
        <v>0</v>
      </c>
    </row>
    <row r="68" spans="1:23" ht="15.75">
      <c r="A68" s="1897"/>
      <c r="B68" s="1886" t="s">
        <v>1598</v>
      </c>
      <c r="C68" s="1886">
        <v>5</v>
      </c>
      <c r="D68" s="1886">
        <v>42</v>
      </c>
      <c r="E68" s="1886">
        <v>0</v>
      </c>
      <c r="F68" s="1886">
        <v>10</v>
      </c>
      <c r="G68" s="1886">
        <v>307</v>
      </c>
      <c r="H68" s="1886">
        <v>5</v>
      </c>
      <c r="I68" s="1886">
        <v>82</v>
      </c>
      <c r="J68" s="1886">
        <v>3</v>
      </c>
      <c r="K68" s="1886">
        <v>274</v>
      </c>
      <c r="L68" s="1886">
        <v>14</v>
      </c>
      <c r="M68" s="1886">
        <v>48</v>
      </c>
      <c r="N68" s="1886">
        <v>39</v>
      </c>
      <c r="O68" s="1886">
        <v>31</v>
      </c>
      <c r="P68" s="1886">
        <v>337</v>
      </c>
      <c r="Q68" s="1886">
        <v>11</v>
      </c>
      <c r="R68" s="1886">
        <v>0</v>
      </c>
      <c r="S68" s="1886">
        <v>17</v>
      </c>
      <c r="T68" s="1886">
        <v>0</v>
      </c>
      <c r="U68" s="1886">
        <v>1184</v>
      </c>
      <c r="V68" s="1886">
        <v>85</v>
      </c>
      <c r="W68" s="13">
        <v>2494</v>
      </c>
    </row>
    <row r="69" spans="1:23" ht="15.75">
      <c r="A69" s="1896"/>
      <c r="B69" s="1895" t="s">
        <v>253</v>
      </c>
      <c r="C69" s="1894">
        <v>924</v>
      </c>
      <c r="D69" s="1894">
        <v>6065</v>
      </c>
      <c r="E69" s="1894">
        <v>1994</v>
      </c>
      <c r="F69" s="1894">
        <v>342</v>
      </c>
      <c r="G69" s="1894">
        <v>3131</v>
      </c>
      <c r="H69" s="1894">
        <v>2627</v>
      </c>
      <c r="I69" s="1894">
        <v>16400</v>
      </c>
      <c r="J69" s="1894">
        <v>68</v>
      </c>
      <c r="K69" s="1894">
        <v>59709</v>
      </c>
      <c r="L69" s="1894">
        <v>708</v>
      </c>
      <c r="M69" s="1894">
        <v>347</v>
      </c>
      <c r="N69" s="1894">
        <v>3932</v>
      </c>
      <c r="O69" s="1894">
        <v>286</v>
      </c>
      <c r="P69" s="1894">
        <v>80461</v>
      </c>
      <c r="Q69" s="1894">
        <v>1542</v>
      </c>
      <c r="R69" s="1894">
        <v>83163</v>
      </c>
      <c r="S69" s="1894">
        <v>3600</v>
      </c>
      <c r="T69" s="1894">
        <v>573</v>
      </c>
      <c r="U69" s="1894">
        <v>92395</v>
      </c>
      <c r="V69" s="1894">
        <v>3985</v>
      </c>
      <c r="W69" s="1893">
        <v>362252</v>
      </c>
    </row>
    <row r="70" spans="1:23" ht="15.75">
      <c r="A70" s="1898" t="s">
        <v>1606</v>
      </c>
      <c r="B70" s="1886" t="s">
        <v>1597</v>
      </c>
      <c r="C70" s="1886">
        <v>9</v>
      </c>
      <c r="D70" s="1886">
        <v>0</v>
      </c>
      <c r="E70" s="1886">
        <v>0</v>
      </c>
      <c r="F70" s="1886">
        <v>0</v>
      </c>
      <c r="G70" s="1886">
        <v>9</v>
      </c>
      <c r="H70" s="1886">
        <v>0</v>
      </c>
      <c r="I70" s="1886">
        <v>0</v>
      </c>
      <c r="J70" s="1886">
        <v>0</v>
      </c>
      <c r="K70" s="1886">
        <v>1</v>
      </c>
      <c r="L70" s="1886">
        <v>1</v>
      </c>
      <c r="M70" s="1886">
        <v>1</v>
      </c>
      <c r="N70" s="1886">
        <v>2</v>
      </c>
      <c r="O70" s="1886">
        <v>0</v>
      </c>
      <c r="P70" s="1886">
        <v>7</v>
      </c>
      <c r="Q70" s="1886">
        <v>0</v>
      </c>
      <c r="R70" s="1886">
        <v>1</v>
      </c>
      <c r="S70" s="1886">
        <v>0</v>
      </c>
      <c r="T70" s="1886">
        <v>0</v>
      </c>
      <c r="U70" s="1886">
        <v>98</v>
      </c>
      <c r="V70" s="1886">
        <v>11</v>
      </c>
      <c r="W70" s="13">
        <v>140</v>
      </c>
    </row>
    <row r="71" spans="1:23" ht="15.75">
      <c r="A71" s="1897"/>
      <c r="B71" s="1886" t="s">
        <v>1596</v>
      </c>
      <c r="C71" s="1886">
        <v>10</v>
      </c>
      <c r="D71" s="1886">
        <v>1</v>
      </c>
      <c r="E71" s="1886">
        <v>0</v>
      </c>
      <c r="F71" s="1886">
        <v>0</v>
      </c>
      <c r="G71" s="1886">
        <v>1</v>
      </c>
      <c r="H71" s="1886">
        <v>0</v>
      </c>
      <c r="I71" s="1886">
        <v>0</v>
      </c>
      <c r="J71" s="1886">
        <v>0</v>
      </c>
      <c r="K71" s="1886">
        <v>1</v>
      </c>
      <c r="L71" s="1886">
        <v>21</v>
      </c>
      <c r="M71" s="1886">
        <v>3</v>
      </c>
      <c r="N71" s="1886">
        <v>0</v>
      </c>
      <c r="O71" s="1886">
        <v>9</v>
      </c>
      <c r="P71" s="1886">
        <v>1</v>
      </c>
      <c r="Q71" s="1886">
        <v>48</v>
      </c>
      <c r="R71" s="1886">
        <v>0</v>
      </c>
      <c r="S71" s="1886">
        <v>1</v>
      </c>
      <c r="T71" s="1886">
        <v>6</v>
      </c>
      <c r="U71" s="1886">
        <v>59</v>
      </c>
      <c r="V71" s="1886">
        <v>37</v>
      </c>
      <c r="W71" s="13">
        <v>198</v>
      </c>
    </row>
    <row r="72" spans="1:23" ht="15.75">
      <c r="A72" s="1897"/>
      <c r="B72" s="1886" t="s">
        <v>1602</v>
      </c>
      <c r="C72" s="1886">
        <v>73</v>
      </c>
      <c r="D72" s="1886">
        <v>2</v>
      </c>
      <c r="E72" s="1886">
        <v>3</v>
      </c>
      <c r="F72" s="1886">
        <v>0</v>
      </c>
      <c r="G72" s="1886">
        <v>18</v>
      </c>
      <c r="H72" s="1886">
        <v>0</v>
      </c>
      <c r="I72" s="1886">
        <v>0</v>
      </c>
      <c r="J72" s="1886">
        <v>0</v>
      </c>
      <c r="K72" s="1886">
        <v>3</v>
      </c>
      <c r="L72" s="1886">
        <v>50</v>
      </c>
      <c r="M72" s="1886">
        <v>1</v>
      </c>
      <c r="N72" s="1886">
        <v>24</v>
      </c>
      <c r="O72" s="1886">
        <v>27</v>
      </c>
      <c r="P72" s="1886">
        <v>177</v>
      </c>
      <c r="Q72" s="1886">
        <v>29</v>
      </c>
      <c r="R72" s="1886">
        <v>151</v>
      </c>
      <c r="S72" s="1886">
        <v>7</v>
      </c>
      <c r="T72" s="1886">
        <v>159</v>
      </c>
      <c r="U72" s="1886">
        <v>511</v>
      </c>
      <c r="V72" s="1886">
        <v>307</v>
      </c>
      <c r="W72" s="13">
        <v>1542</v>
      </c>
    </row>
    <row r="73" spans="1:23" ht="15.75">
      <c r="A73" s="1897"/>
      <c r="B73" s="1886" t="s">
        <v>1594</v>
      </c>
      <c r="C73" s="1886">
        <v>72</v>
      </c>
      <c r="D73" s="1886">
        <v>26</v>
      </c>
      <c r="E73" s="1886">
        <v>45</v>
      </c>
      <c r="F73" s="1886">
        <v>0</v>
      </c>
      <c r="G73" s="1886">
        <v>78</v>
      </c>
      <c r="H73" s="1886">
        <v>0</v>
      </c>
      <c r="I73" s="1886">
        <v>0</v>
      </c>
      <c r="J73" s="1886">
        <v>0</v>
      </c>
      <c r="K73" s="1886">
        <v>1</v>
      </c>
      <c r="L73" s="1886">
        <v>42</v>
      </c>
      <c r="M73" s="1886">
        <v>19</v>
      </c>
      <c r="N73" s="1886">
        <v>78</v>
      </c>
      <c r="O73" s="1886">
        <v>12</v>
      </c>
      <c r="P73" s="1886">
        <v>104</v>
      </c>
      <c r="Q73" s="1886">
        <v>50</v>
      </c>
      <c r="R73" s="1886">
        <v>385</v>
      </c>
      <c r="S73" s="1886">
        <v>3</v>
      </c>
      <c r="T73" s="1886">
        <v>53</v>
      </c>
      <c r="U73" s="1886">
        <v>395</v>
      </c>
      <c r="V73" s="1886">
        <v>220</v>
      </c>
      <c r="W73" s="13">
        <v>1583</v>
      </c>
    </row>
    <row r="74" spans="1:23" ht="15.75">
      <c r="A74" s="1897"/>
      <c r="B74" s="1886" t="s">
        <v>1593</v>
      </c>
      <c r="C74" s="1886">
        <v>86</v>
      </c>
      <c r="D74" s="1886">
        <v>121</v>
      </c>
      <c r="E74" s="1886">
        <v>114</v>
      </c>
      <c r="F74" s="1886">
        <v>0</v>
      </c>
      <c r="G74" s="1886">
        <v>236</v>
      </c>
      <c r="H74" s="1886">
        <v>1</v>
      </c>
      <c r="I74" s="1886">
        <v>0</v>
      </c>
      <c r="J74" s="1886">
        <v>1</v>
      </c>
      <c r="K74" s="1886">
        <v>0</v>
      </c>
      <c r="L74" s="1886">
        <v>83</v>
      </c>
      <c r="M74" s="1886">
        <v>20</v>
      </c>
      <c r="N74" s="1886">
        <v>32</v>
      </c>
      <c r="O74" s="1886">
        <v>47</v>
      </c>
      <c r="P74" s="1886">
        <v>120</v>
      </c>
      <c r="Q74" s="1886">
        <v>62</v>
      </c>
      <c r="R74" s="1886">
        <v>1904</v>
      </c>
      <c r="S74" s="1886">
        <v>1</v>
      </c>
      <c r="T74" s="1886">
        <v>39</v>
      </c>
      <c r="U74" s="1886">
        <v>1327</v>
      </c>
      <c r="V74" s="1886">
        <v>183</v>
      </c>
      <c r="W74" s="13">
        <v>4377</v>
      </c>
    </row>
    <row r="75" spans="1:23" ht="15.75">
      <c r="A75" s="1897"/>
      <c r="B75" s="1886" t="s">
        <v>698</v>
      </c>
      <c r="C75" s="1886">
        <v>138</v>
      </c>
      <c r="D75" s="1886">
        <v>282</v>
      </c>
      <c r="E75" s="1886">
        <v>109</v>
      </c>
      <c r="F75" s="1886">
        <v>0</v>
      </c>
      <c r="G75" s="1886">
        <v>156</v>
      </c>
      <c r="H75" s="1886">
        <v>150</v>
      </c>
      <c r="I75" s="1886">
        <v>0</v>
      </c>
      <c r="J75" s="1886">
        <v>0</v>
      </c>
      <c r="K75" s="1886">
        <v>0</v>
      </c>
      <c r="L75" s="1886">
        <v>198</v>
      </c>
      <c r="M75" s="1886">
        <v>2</v>
      </c>
      <c r="N75" s="1886">
        <v>162</v>
      </c>
      <c r="O75" s="1886">
        <v>53</v>
      </c>
      <c r="P75" s="1886">
        <v>768</v>
      </c>
      <c r="Q75" s="1886">
        <v>60</v>
      </c>
      <c r="R75" s="1886">
        <v>2493</v>
      </c>
      <c r="S75" s="1886">
        <v>2</v>
      </c>
      <c r="T75" s="1886">
        <v>44</v>
      </c>
      <c r="U75" s="1886">
        <v>2378</v>
      </c>
      <c r="V75" s="1886">
        <v>214</v>
      </c>
      <c r="W75" s="13">
        <v>7209</v>
      </c>
    </row>
    <row r="76" spans="1:23" ht="15.75">
      <c r="A76" s="1897"/>
      <c r="B76" s="1886" t="s">
        <v>1592</v>
      </c>
      <c r="C76" s="1886">
        <v>113</v>
      </c>
      <c r="D76" s="1886">
        <v>325</v>
      </c>
      <c r="E76" s="1886">
        <v>101</v>
      </c>
      <c r="F76" s="1886">
        <v>0</v>
      </c>
      <c r="G76" s="1886">
        <v>10</v>
      </c>
      <c r="H76" s="1886">
        <v>158</v>
      </c>
      <c r="I76" s="1886">
        <v>1</v>
      </c>
      <c r="J76" s="1886">
        <v>0</v>
      </c>
      <c r="K76" s="1886">
        <v>2</v>
      </c>
      <c r="L76" s="1886">
        <v>226</v>
      </c>
      <c r="M76" s="1886">
        <v>7</v>
      </c>
      <c r="N76" s="1886">
        <v>183</v>
      </c>
      <c r="O76" s="1886">
        <v>84</v>
      </c>
      <c r="P76" s="1886">
        <v>1996</v>
      </c>
      <c r="Q76" s="1886">
        <v>293</v>
      </c>
      <c r="R76" s="1886">
        <v>2703</v>
      </c>
      <c r="S76" s="1886">
        <v>0</v>
      </c>
      <c r="T76" s="1886">
        <v>63</v>
      </c>
      <c r="U76" s="1886">
        <v>2449</v>
      </c>
      <c r="V76" s="1886">
        <v>252</v>
      </c>
      <c r="W76" s="13">
        <v>8966</v>
      </c>
    </row>
    <row r="77" spans="1:23" ht="15.75">
      <c r="A77" s="1897"/>
      <c r="B77" s="1886" t="s">
        <v>1603</v>
      </c>
      <c r="C77" s="1886">
        <v>153</v>
      </c>
      <c r="D77" s="1886">
        <v>445</v>
      </c>
      <c r="E77" s="1886">
        <v>117</v>
      </c>
      <c r="F77" s="1886">
        <v>0</v>
      </c>
      <c r="G77" s="1886">
        <v>5</v>
      </c>
      <c r="H77" s="1886">
        <v>195</v>
      </c>
      <c r="I77" s="1886">
        <v>0</v>
      </c>
      <c r="J77" s="1886">
        <v>0</v>
      </c>
      <c r="K77" s="1886">
        <v>0</v>
      </c>
      <c r="L77" s="1886">
        <v>68</v>
      </c>
      <c r="M77" s="1886">
        <v>3</v>
      </c>
      <c r="N77" s="1886">
        <v>286</v>
      </c>
      <c r="O77" s="1886">
        <v>60</v>
      </c>
      <c r="P77" s="1886">
        <v>4074</v>
      </c>
      <c r="Q77" s="1886">
        <v>590</v>
      </c>
      <c r="R77" s="1886">
        <v>1424</v>
      </c>
      <c r="S77" s="1886">
        <v>0</v>
      </c>
      <c r="T77" s="1886">
        <v>64</v>
      </c>
      <c r="U77" s="1886">
        <v>1485</v>
      </c>
      <c r="V77" s="1886">
        <v>177</v>
      </c>
      <c r="W77" s="13">
        <v>9146</v>
      </c>
    </row>
    <row r="78" spans="1:23" ht="15.75">
      <c r="A78" s="1897"/>
      <c r="B78" s="1886" t="s">
        <v>1591</v>
      </c>
      <c r="C78" s="1886">
        <v>212</v>
      </c>
      <c r="D78" s="1886">
        <v>828</v>
      </c>
      <c r="E78" s="1886">
        <v>185</v>
      </c>
      <c r="F78" s="1886">
        <v>0</v>
      </c>
      <c r="G78" s="1886">
        <v>13</v>
      </c>
      <c r="H78" s="1886">
        <v>177</v>
      </c>
      <c r="I78" s="1886">
        <v>0</v>
      </c>
      <c r="J78" s="1886">
        <v>0</v>
      </c>
      <c r="K78" s="1886">
        <v>58</v>
      </c>
      <c r="L78" s="1886">
        <v>122</v>
      </c>
      <c r="M78" s="1886">
        <v>0</v>
      </c>
      <c r="N78" s="1886">
        <v>633</v>
      </c>
      <c r="O78" s="1886">
        <v>75</v>
      </c>
      <c r="P78" s="1886">
        <v>4959</v>
      </c>
      <c r="Q78" s="1886">
        <v>459</v>
      </c>
      <c r="R78" s="1886">
        <v>6124</v>
      </c>
      <c r="S78" s="1886">
        <v>0</v>
      </c>
      <c r="T78" s="1886">
        <v>84</v>
      </c>
      <c r="U78" s="1886">
        <v>1288</v>
      </c>
      <c r="V78" s="1886">
        <v>309</v>
      </c>
      <c r="W78" s="13">
        <v>15526</v>
      </c>
    </row>
    <row r="79" spans="1:23" ht="15.75">
      <c r="A79" s="1897"/>
      <c r="B79" s="1886" t="s">
        <v>1600</v>
      </c>
      <c r="C79" s="1886">
        <v>115</v>
      </c>
      <c r="D79" s="1886">
        <v>514</v>
      </c>
      <c r="E79" s="1886">
        <v>101</v>
      </c>
      <c r="F79" s="1886">
        <v>0</v>
      </c>
      <c r="G79" s="1886">
        <v>21</v>
      </c>
      <c r="H79" s="1886">
        <v>146</v>
      </c>
      <c r="I79" s="1886">
        <v>0</v>
      </c>
      <c r="J79" s="1886">
        <v>1</v>
      </c>
      <c r="K79" s="1886">
        <v>40</v>
      </c>
      <c r="L79" s="1886">
        <v>118</v>
      </c>
      <c r="M79" s="1886">
        <v>3</v>
      </c>
      <c r="N79" s="1886">
        <v>120</v>
      </c>
      <c r="O79" s="1886">
        <v>48</v>
      </c>
      <c r="P79" s="1886">
        <v>3857</v>
      </c>
      <c r="Q79" s="1886">
        <v>196</v>
      </c>
      <c r="R79" s="1886">
        <v>5448</v>
      </c>
      <c r="S79" s="1886">
        <v>0</v>
      </c>
      <c r="T79" s="1886">
        <v>73</v>
      </c>
      <c r="U79" s="1886">
        <v>1445</v>
      </c>
      <c r="V79" s="1886">
        <v>291</v>
      </c>
      <c r="W79" s="13">
        <v>12537</v>
      </c>
    </row>
    <row r="80" spans="1:23" ht="15.75">
      <c r="A80" s="1897"/>
      <c r="B80" s="1886" t="s">
        <v>1599</v>
      </c>
      <c r="C80" s="1886">
        <v>24</v>
      </c>
      <c r="D80" s="1886">
        <v>188</v>
      </c>
      <c r="E80" s="1886">
        <v>20</v>
      </c>
      <c r="F80" s="1886">
        <v>0</v>
      </c>
      <c r="G80" s="1886">
        <v>1</v>
      </c>
      <c r="H80" s="1886">
        <v>8</v>
      </c>
      <c r="I80" s="1886">
        <v>0</v>
      </c>
      <c r="J80" s="1886">
        <v>0</v>
      </c>
      <c r="K80" s="1886">
        <v>0</v>
      </c>
      <c r="L80" s="1886">
        <v>9</v>
      </c>
      <c r="M80" s="1886">
        <v>0</v>
      </c>
      <c r="N80" s="1886">
        <v>5</v>
      </c>
      <c r="O80" s="1886">
        <v>0</v>
      </c>
      <c r="P80" s="1886">
        <v>359</v>
      </c>
      <c r="Q80" s="1886">
        <v>17</v>
      </c>
      <c r="R80" s="1886">
        <v>23</v>
      </c>
      <c r="S80" s="1886">
        <v>1</v>
      </c>
      <c r="T80" s="1886">
        <v>31</v>
      </c>
      <c r="U80" s="1886">
        <v>16</v>
      </c>
      <c r="V80" s="1886">
        <v>85</v>
      </c>
      <c r="W80" s="13">
        <v>787</v>
      </c>
    </row>
    <row r="81" spans="1:23" ht="15.75">
      <c r="A81" s="1897"/>
      <c r="B81" s="1886" t="s">
        <v>1598</v>
      </c>
      <c r="C81" s="1886">
        <v>68</v>
      </c>
      <c r="D81" s="1886">
        <v>414</v>
      </c>
      <c r="E81" s="1886">
        <v>208</v>
      </c>
      <c r="F81" s="1886">
        <v>0</v>
      </c>
      <c r="G81" s="1886">
        <v>5</v>
      </c>
      <c r="H81" s="1886">
        <v>95</v>
      </c>
      <c r="I81" s="1886">
        <v>1</v>
      </c>
      <c r="J81" s="1886">
        <v>0</v>
      </c>
      <c r="K81" s="1886">
        <v>0</v>
      </c>
      <c r="L81" s="1886">
        <v>71</v>
      </c>
      <c r="M81" s="1886">
        <v>5</v>
      </c>
      <c r="N81" s="1886">
        <v>31</v>
      </c>
      <c r="O81" s="1886">
        <v>38</v>
      </c>
      <c r="P81" s="1886">
        <v>5709</v>
      </c>
      <c r="Q81" s="1886">
        <v>150</v>
      </c>
      <c r="R81" s="1886">
        <v>2668</v>
      </c>
      <c r="S81" s="1886">
        <v>1</v>
      </c>
      <c r="T81" s="1886">
        <v>94</v>
      </c>
      <c r="U81" s="1886">
        <v>160</v>
      </c>
      <c r="V81" s="1886">
        <v>352</v>
      </c>
      <c r="W81" s="13">
        <v>10070</v>
      </c>
    </row>
    <row r="82" spans="1:23" ht="15.75">
      <c r="A82" s="1896"/>
      <c r="B82" s="1895" t="s">
        <v>253</v>
      </c>
      <c r="C82" s="1894">
        <v>1073</v>
      </c>
      <c r="D82" s="1894">
        <v>3146</v>
      </c>
      <c r="E82" s="1894">
        <v>1003</v>
      </c>
      <c r="F82" s="1894">
        <v>0</v>
      </c>
      <c r="G82" s="1894">
        <v>553</v>
      </c>
      <c r="H82" s="1894">
        <v>930</v>
      </c>
      <c r="I82" s="1894">
        <v>2</v>
      </c>
      <c r="J82" s="1894">
        <v>2</v>
      </c>
      <c r="K82" s="1894">
        <v>106</v>
      </c>
      <c r="L82" s="1894">
        <v>1009</v>
      </c>
      <c r="M82" s="1894">
        <v>64</v>
      </c>
      <c r="N82" s="1894">
        <v>1556</v>
      </c>
      <c r="O82" s="1894">
        <v>453</v>
      </c>
      <c r="P82" s="1894">
        <v>22131</v>
      </c>
      <c r="Q82" s="1894">
        <v>1954</v>
      </c>
      <c r="R82" s="1894">
        <v>23324</v>
      </c>
      <c r="S82" s="1894">
        <v>16</v>
      </c>
      <c r="T82" s="1894">
        <v>710</v>
      </c>
      <c r="U82" s="1894">
        <v>11611</v>
      </c>
      <c r="V82" s="1894">
        <v>2438</v>
      </c>
      <c r="W82" s="1893">
        <v>72081</v>
      </c>
    </row>
    <row r="83" spans="1:23" ht="15.75">
      <c r="A83" s="1898" t="s">
        <v>1605</v>
      </c>
      <c r="B83" s="1886" t="s">
        <v>1597</v>
      </c>
      <c r="C83" s="1886">
        <v>125</v>
      </c>
      <c r="D83" s="1886">
        <v>213</v>
      </c>
      <c r="E83" s="1886">
        <v>209</v>
      </c>
      <c r="F83" s="1886">
        <v>0</v>
      </c>
      <c r="G83" s="1886">
        <v>3</v>
      </c>
      <c r="H83" s="1886">
        <v>2</v>
      </c>
      <c r="I83" s="1886">
        <v>20</v>
      </c>
      <c r="J83" s="1886">
        <v>0</v>
      </c>
      <c r="K83" s="1886">
        <v>20</v>
      </c>
      <c r="L83" s="1886">
        <v>85</v>
      </c>
      <c r="M83" s="1886">
        <v>5</v>
      </c>
      <c r="N83" s="1886">
        <v>45</v>
      </c>
      <c r="O83" s="1886">
        <v>160</v>
      </c>
      <c r="P83" s="1886">
        <v>6083</v>
      </c>
      <c r="Q83" s="1886">
        <v>295</v>
      </c>
      <c r="R83" s="1886">
        <v>5636</v>
      </c>
      <c r="S83" s="1886">
        <v>14</v>
      </c>
      <c r="T83" s="1886">
        <v>140</v>
      </c>
      <c r="U83" s="1886">
        <v>263</v>
      </c>
      <c r="V83" s="1886">
        <v>482</v>
      </c>
      <c r="W83" s="13">
        <v>13800</v>
      </c>
    </row>
    <row r="84" spans="1:23" ht="15.75">
      <c r="A84" s="1897"/>
      <c r="B84" s="1886" t="s">
        <v>1596</v>
      </c>
      <c r="C84" s="1886">
        <v>0</v>
      </c>
      <c r="D84" s="1886">
        <v>166</v>
      </c>
      <c r="E84" s="1886">
        <v>253</v>
      </c>
      <c r="F84" s="1886">
        <v>0</v>
      </c>
      <c r="G84" s="1886">
        <v>10</v>
      </c>
      <c r="H84" s="1886">
        <v>0</v>
      </c>
      <c r="I84" s="1886">
        <v>39</v>
      </c>
      <c r="J84" s="1886">
        <v>1</v>
      </c>
      <c r="K84" s="1886">
        <v>0</v>
      </c>
      <c r="L84" s="1886">
        <v>155</v>
      </c>
      <c r="M84" s="1886">
        <v>22</v>
      </c>
      <c r="N84" s="1886">
        <v>41</v>
      </c>
      <c r="O84" s="1886">
        <v>150</v>
      </c>
      <c r="P84" s="1886">
        <v>9349</v>
      </c>
      <c r="Q84" s="1886">
        <v>477</v>
      </c>
      <c r="R84" s="1886">
        <v>11628</v>
      </c>
      <c r="S84" s="1886">
        <v>2</v>
      </c>
      <c r="T84" s="1886">
        <v>206</v>
      </c>
      <c r="U84" s="1886">
        <v>1512</v>
      </c>
      <c r="V84" s="1886">
        <v>681</v>
      </c>
      <c r="W84" s="13">
        <v>24692</v>
      </c>
    </row>
    <row r="85" spans="1:23" ht="15.75">
      <c r="A85" s="1897"/>
      <c r="B85" s="1886" t="s">
        <v>1602</v>
      </c>
      <c r="C85" s="1886">
        <v>0</v>
      </c>
      <c r="D85" s="1886">
        <v>281</v>
      </c>
      <c r="E85" s="1886">
        <v>235</v>
      </c>
      <c r="F85" s="1886">
        <v>0</v>
      </c>
      <c r="G85" s="1886">
        <v>10</v>
      </c>
      <c r="H85" s="1886">
        <v>8</v>
      </c>
      <c r="I85" s="1886">
        <v>26</v>
      </c>
      <c r="J85" s="1886">
        <v>0</v>
      </c>
      <c r="K85" s="1886">
        <v>1</v>
      </c>
      <c r="L85" s="1886">
        <v>195</v>
      </c>
      <c r="M85" s="1886">
        <v>25</v>
      </c>
      <c r="N85" s="1886">
        <v>337</v>
      </c>
      <c r="O85" s="1886">
        <v>55</v>
      </c>
      <c r="P85" s="1886">
        <v>7906</v>
      </c>
      <c r="Q85" s="1886">
        <v>280</v>
      </c>
      <c r="R85" s="1886">
        <v>13354</v>
      </c>
      <c r="S85" s="1886">
        <v>2</v>
      </c>
      <c r="T85" s="1886">
        <v>182</v>
      </c>
      <c r="U85" s="1886">
        <v>4359</v>
      </c>
      <c r="V85" s="1886">
        <v>568</v>
      </c>
      <c r="W85" s="13">
        <v>27824</v>
      </c>
    </row>
    <row r="86" spans="1:23" ht="15.75">
      <c r="A86" s="1897"/>
      <c r="B86" s="1886" t="s">
        <v>1594</v>
      </c>
      <c r="C86" s="1886">
        <v>0</v>
      </c>
      <c r="D86" s="1886">
        <v>783</v>
      </c>
      <c r="E86" s="1886">
        <v>341</v>
      </c>
      <c r="F86" s="1886">
        <v>0</v>
      </c>
      <c r="G86" s="1886">
        <v>9</v>
      </c>
      <c r="H86" s="1886">
        <v>16</v>
      </c>
      <c r="I86" s="1886">
        <v>167</v>
      </c>
      <c r="J86" s="1886">
        <v>0</v>
      </c>
      <c r="K86" s="1886">
        <v>0</v>
      </c>
      <c r="L86" s="1886">
        <v>274</v>
      </c>
      <c r="M86" s="1886">
        <v>10</v>
      </c>
      <c r="N86" s="1886">
        <v>324</v>
      </c>
      <c r="O86" s="1886">
        <v>74</v>
      </c>
      <c r="P86" s="1886">
        <v>8795</v>
      </c>
      <c r="Q86" s="1886">
        <v>380</v>
      </c>
      <c r="R86" s="1886">
        <v>12327</v>
      </c>
      <c r="S86" s="1886">
        <v>57</v>
      </c>
      <c r="T86" s="1886">
        <v>52</v>
      </c>
      <c r="U86" s="1886">
        <v>5988</v>
      </c>
      <c r="V86" s="1886">
        <v>469</v>
      </c>
      <c r="W86" s="13">
        <v>30066</v>
      </c>
    </row>
    <row r="87" spans="1:23" ht="15.75">
      <c r="A87" s="1897"/>
      <c r="B87" s="1886" t="s">
        <v>1593</v>
      </c>
      <c r="C87" s="1886">
        <v>0</v>
      </c>
      <c r="D87" s="1886">
        <v>971</v>
      </c>
      <c r="E87" s="1886">
        <v>291</v>
      </c>
      <c r="F87" s="1886">
        <v>2</v>
      </c>
      <c r="G87" s="1886">
        <v>17</v>
      </c>
      <c r="H87" s="1886">
        <v>43</v>
      </c>
      <c r="I87" s="1886">
        <v>668</v>
      </c>
      <c r="J87" s="1886">
        <v>1</v>
      </c>
      <c r="K87" s="1886">
        <v>43</v>
      </c>
      <c r="L87" s="1886">
        <v>321</v>
      </c>
      <c r="M87" s="1886">
        <v>245</v>
      </c>
      <c r="N87" s="1886">
        <v>443</v>
      </c>
      <c r="O87" s="1886">
        <v>97</v>
      </c>
      <c r="P87" s="1886">
        <v>7071</v>
      </c>
      <c r="Q87" s="1886">
        <v>429</v>
      </c>
      <c r="R87" s="1886">
        <v>16247</v>
      </c>
      <c r="S87" s="1886">
        <v>220</v>
      </c>
      <c r="T87" s="1886">
        <v>24</v>
      </c>
      <c r="U87" s="1886">
        <v>6609</v>
      </c>
      <c r="V87" s="1886">
        <v>958</v>
      </c>
      <c r="W87" s="13">
        <v>34700</v>
      </c>
    </row>
    <row r="88" spans="1:23" ht="15.75">
      <c r="A88" s="1897"/>
      <c r="B88" s="1886" t="s">
        <v>698</v>
      </c>
      <c r="C88" s="1886">
        <v>0</v>
      </c>
      <c r="D88" s="1886">
        <v>886</v>
      </c>
      <c r="E88" s="1886">
        <v>248</v>
      </c>
      <c r="F88" s="1886">
        <v>0</v>
      </c>
      <c r="G88" s="1886">
        <v>15</v>
      </c>
      <c r="H88" s="1886">
        <v>46</v>
      </c>
      <c r="I88" s="1886">
        <v>1887</v>
      </c>
      <c r="J88" s="1886">
        <v>0</v>
      </c>
      <c r="K88" s="1886">
        <v>87</v>
      </c>
      <c r="L88" s="1886">
        <v>276</v>
      </c>
      <c r="M88" s="1886">
        <v>209</v>
      </c>
      <c r="N88" s="1886">
        <v>445</v>
      </c>
      <c r="O88" s="1886">
        <v>91</v>
      </c>
      <c r="P88" s="1886">
        <v>6089</v>
      </c>
      <c r="Q88" s="1886">
        <v>298</v>
      </c>
      <c r="R88" s="1886">
        <v>17714</v>
      </c>
      <c r="S88" s="1886">
        <v>455</v>
      </c>
      <c r="T88" s="1886">
        <v>16</v>
      </c>
      <c r="U88" s="1886">
        <v>6806</v>
      </c>
      <c r="V88" s="1886">
        <v>863</v>
      </c>
      <c r="W88" s="13">
        <v>36431</v>
      </c>
    </row>
    <row r="89" spans="1:23" ht="15.75">
      <c r="A89" s="1897"/>
      <c r="B89" s="1886" t="s">
        <v>1592</v>
      </c>
      <c r="C89" s="1886">
        <v>0</v>
      </c>
      <c r="D89" s="1886">
        <v>947</v>
      </c>
      <c r="E89" s="1886">
        <v>222</v>
      </c>
      <c r="F89" s="1886">
        <v>297</v>
      </c>
      <c r="G89" s="1886">
        <v>7</v>
      </c>
      <c r="H89" s="1886">
        <v>69</v>
      </c>
      <c r="I89" s="1886">
        <v>1919</v>
      </c>
      <c r="J89" s="1886">
        <v>0</v>
      </c>
      <c r="K89" s="1886">
        <v>3</v>
      </c>
      <c r="L89" s="1886">
        <v>196</v>
      </c>
      <c r="M89" s="1886">
        <v>89</v>
      </c>
      <c r="N89" s="1886">
        <v>508</v>
      </c>
      <c r="O89" s="1886">
        <v>57</v>
      </c>
      <c r="P89" s="1886">
        <v>6544</v>
      </c>
      <c r="Q89" s="1886">
        <v>358</v>
      </c>
      <c r="R89" s="1886">
        <v>14241</v>
      </c>
      <c r="S89" s="1886">
        <v>241</v>
      </c>
      <c r="T89" s="1886">
        <v>22</v>
      </c>
      <c r="U89" s="1886">
        <v>6229</v>
      </c>
      <c r="V89" s="1886">
        <v>640</v>
      </c>
      <c r="W89" s="13">
        <v>32589</v>
      </c>
    </row>
    <row r="90" spans="1:23" ht="15.75">
      <c r="A90" s="1897"/>
      <c r="B90" s="1886" t="s">
        <v>1603</v>
      </c>
      <c r="C90" s="1886">
        <v>0</v>
      </c>
      <c r="D90" s="1886">
        <v>815</v>
      </c>
      <c r="E90" s="1886">
        <v>251</v>
      </c>
      <c r="F90" s="1886">
        <v>0</v>
      </c>
      <c r="G90" s="1886">
        <v>24</v>
      </c>
      <c r="H90" s="1886">
        <v>117</v>
      </c>
      <c r="I90" s="1886">
        <v>3285</v>
      </c>
      <c r="J90" s="1886">
        <v>1</v>
      </c>
      <c r="K90" s="1886">
        <v>7</v>
      </c>
      <c r="L90" s="1886">
        <v>319</v>
      </c>
      <c r="M90" s="1886">
        <v>168</v>
      </c>
      <c r="N90" s="1886">
        <v>413</v>
      </c>
      <c r="O90" s="1886">
        <v>221</v>
      </c>
      <c r="P90" s="1886">
        <v>6187</v>
      </c>
      <c r="Q90" s="1886">
        <v>335</v>
      </c>
      <c r="R90" s="1886">
        <v>9167</v>
      </c>
      <c r="S90" s="1886">
        <v>287</v>
      </c>
      <c r="T90" s="1886">
        <v>15</v>
      </c>
      <c r="U90" s="1886">
        <v>5107</v>
      </c>
      <c r="V90" s="1886">
        <v>1079</v>
      </c>
      <c r="W90" s="13">
        <v>27798</v>
      </c>
    </row>
    <row r="91" spans="1:23" ht="15.75">
      <c r="A91" s="1897"/>
      <c r="B91" s="1886" t="s">
        <v>1591</v>
      </c>
      <c r="C91" s="1886">
        <v>0</v>
      </c>
      <c r="D91" s="1886">
        <v>823</v>
      </c>
      <c r="E91" s="1886">
        <v>277</v>
      </c>
      <c r="F91" s="1886">
        <v>1</v>
      </c>
      <c r="G91" s="1886">
        <v>521</v>
      </c>
      <c r="H91" s="1886">
        <v>242</v>
      </c>
      <c r="I91" s="1886">
        <v>3991</v>
      </c>
      <c r="J91" s="1886">
        <v>0</v>
      </c>
      <c r="K91" s="1886">
        <v>386</v>
      </c>
      <c r="L91" s="1886">
        <v>232</v>
      </c>
      <c r="M91" s="1886">
        <v>166</v>
      </c>
      <c r="N91" s="1886">
        <v>325</v>
      </c>
      <c r="O91" s="1886">
        <v>183</v>
      </c>
      <c r="P91" s="1886">
        <v>5129</v>
      </c>
      <c r="Q91" s="1886">
        <v>418</v>
      </c>
      <c r="R91" s="1886">
        <v>8133</v>
      </c>
      <c r="S91" s="1886">
        <v>996</v>
      </c>
      <c r="T91" s="1886">
        <v>92</v>
      </c>
      <c r="U91" s="1886">
        <v>5090</v>
      </c>
      <c r="V91" s="1886">
        <v>1126</v>
      </c>
      <c r="W91" s="13">
        <v>28131</v>
      </c>
    </row>
    <row r="92" spans="1:23" ht="15.75">
      <c r="A92" s="1897"/>
      <c r="B92" s="1886" t="s">
        <v>1600</v>
      </c>
      <c r="C92" s="1886">
        <v>0</v>
      </c>
      <c r="D92" s="1886">
        <v>504</v>
      </c>
      <c r="E92" s="1886">
        <v>239</v>
      </c>
      <c r="F92" s="1886">
        <v>5</v>
      </c>
      <c r="G92" s="1886">
        <v>834</v>
      </c>
      <c r="H92" s="1886">
        <v>235</v>
      </c>
      <c r="I92" s="1886">
        <v>2696</v>
      </c>
      <c r="J92" s="1886">
        <v>0</v>
      </c>
      <c r="K92" s="1886">
        <v>2566</v>
      </c>
      <c r="L92" s="1886">
        <v>208</v>
      </c>
      <c r="M92" s="1886">
        <v>95</v>
      </c>
      <c r="N92" s="1886">
        <v>218</v>
      </c>
      <c r="O92" s="1886">
        <v>11</v>
      </c>
      <c r="P92" s="1886">
        <v>3816</v>
      </c>
      <c r="Q92" s="1886">
        <v>436</v>
      </c>
      <c r="R92" s="1886">
        <v>4346</v>
      </c>
      <c r="S92" s="1886">
        <v>976</v>
      </c>
      <c r="T92" s="1886">
        <v>76</v>
      </c>
      <c r="U92" s="1886">
        <v>3589</v>
      </c>
      <c r="V92" s="1886">
        <v>1417</v>
      </c>
      <c r="W92" s="13">
        <v>22267</v>
      </c>
    </row>
    <row r="93" spans="1:23" ht="15.75">
      <c r="A93" s="1897"/>
      <c r="B93" s="1886" t="s">
        <v>1599</v>
      </c>
      <c r="C93" s="1886">
        <v>0</v>
      </c>
      <c r="D93" s="1886">
        <v>578</v>
      </c>
      <c r="E93" s="1886">
        <v>336</v>
      </c>
      <c r="F93" s="1886">
        <v>1</v>
      </c>
      <c r="G93" s="1886">
        <v>638</v>
      </c>
      <c r="H93" s="1886">
        <v>99</v>
      </c>
      <c r="I93" s="1886">
        <v>4220</v>
      </c>
      <c r="J93" s="1886">
        <v>0</v>
      </c>
      <c r="K93" s="1886">
        <v>7151</v>
      </c>
      <c r="L93" s="1886">
        <v>214</v>
      </c>
      <c r="M93" s="1886">
        <v>107</v>
      </c>
      <c r="N93" s="1886">
        <v>304</v>
      </c>
      <c r="O93" s="1886">
        <v>2</v>
      </c>
      <c r="P93" s="1886">
        <v>5431</v>
      </c>
      <c r="Q93" s="1886">
        <v>1489</v>
      </c>
      <c r="R93" s="1886">
        <v>6250</v>
      </c>
      <c r="S93" s="1886">
        <v>1003</v>
      </c>
      <c r="T93" s="1886">
        <v>12</v>
      </c>
      <c r="U93" s="1886">
        <v>4742</v>
      </c>
      <c r="V93" s="1886">
        <v>2492</v>
      </c>
      <c r="W93" s="13">
        <v>35069</v>
      </c>
    </row>
    <row r="94" spans="1:23" ht="15.75">
      <c r="A94" s="1897"/>
      <c r="B94" s="1886" t="s">
        <v>1598</v>
      </c>
      <c r="C94" s="1886">
        <v>0</v>
      </c>
      <c r="D94" s="1886">
        <v>625</v>
      </c>
      <c r="E94" s="1886">
        <v>320</v>
      </c>
      <c r="F94" s="1886">
        <v>0</v>
      </c>
      <c r="G94" s="1886">
        <v>390</v>
      </c>
      <c r="H94" s="1886">
        <v>50</v>
      </c>
      <c r="I94" s="1886">
        <v>3868</v>
      </c>
      <c r="J94" s="1886">
        <v>0</v>
      </c>
      <c r="K94" s="1886">
        <v>15506</v>
      </c>
      <c r="L94" s="1886">
        <v>260</v>
      </c>
      <c r="M94" s="1886">
        <v>134</v>
      </c>
      <c r="N94" s="1886">
        <v>224</v>
      </c>
      <c r="O94" s="1886">
        <v>411</v>
      </c>
      <c r="P94" s="1886">
        <v>4422</v>
      </c>
      <c r="Q94" s="1886">
        <v>1228</v>
      </c>
      <c r="R94" s="1886">
        <v>6331</v>
      </c>
      <c r="S94" s="1886">
        <v>0</v>
      </c>
      <c r="T94" s="1886">
        <v>19</v>
      </c>
      <c r="U94" s="1886">
        <v>3552</v>
      </c>
      <c r="V94" s="1886">
        <v>3953</v>
      </c>
      <c r="W94" s="13">
        <v>41293</v>
      </c>
    </row>
    <row r="95" spans="1:23" ht="15.75">
      <c r="A95" s="1896"/>
      <c r="B95" s="1895" t="s">
        <v>253</v>
      </c>
      <c r="C95" s="1894">
        <v>125</v>
      </c>
      <c r="D95" s="1894">
        <v>7592</v>
      </c>
      <c r="E95" s="1894">
        <v>3222</v>
      </c>
      <c r="F95" s="1894">
        <v>306</v>
      </c>
      <c r="G95" s="1894">
        <v>2478</v>
      </c>
      <c r="H95" s="1894">
        <v>927</v>
      </c>
      <c r="I95" s="1894">
        <v>22786</v>
      </c>
      <c r="J95" s="1894">
        <v>3</v>
      </c>
      <c r="K95" s="1894">
        <v>25770</v>
      </c>
      <c r="L95" s="1894">
        <v>2735</v>
      </c>
      <c r="M95" s="1894">
        <v>1275</v>
      </c>
      <c r="N95" s="1894">
        <v>3627</v>
      </c>
      <c r="O95" s="1894">
        <v>1512</v>
      </c>
      <c r="P95" s="1894">
        <v>76822</v>
      </c>
      <c r="Q95" s="1894">
        <v>6423</v>
      </c>
      <c r="R95" s="1894">
        <v>125374</v>
      </c>
      <c r="S95" s="1894">
        <v>4253</v>
      </c>
      <c r="T95" s="1894">
        <v>856</v>
      </c>
      <c r="U95" s="1894">
        <v>53846</v>
      </c>
      <c r="V95" s="1894">
        <v>14728</v>
      </c>
      <c r="W95" s="1893">
        <v>354660</v>
      </c>
    </row>
    <row r="96" spans="1:23" ht="15.75">
      <c r="A96" s="1898" t="s">
        <v>1604</v>
      </c>
      <c r="B96" s="1886" t="s">
        <v>1597</v>
      </c>
      <c r="C96" s="1886">
        <v>0</v>
      </c>
      <c r="D96" s="1886">
        <v>474</v>
      </c>
      <c r="E96" s="1886">
        <v>394</v>
      </c>
      <c r="F96" s="1886">
        <v>593</v>
      </c>
      <c r="G96" s="1886">
        <v>341</v>
      </c>
      <c r="H96" s="1886">
        <v>62</v>
      </c>
      <c r="I96" s="1886">
        <v>3219</v>
      </c>
      <c r="J96" s="1886">
        <v>0</v>
      </c>
      <c r="K96" s="1886">
        <v>22375</v>
      </c>
      <c r="L96" s="1886">
        <v>229</v>
      </c>
      <c r="M96" s="1886">
        <v>520</v>
      </c>
      <c r="N96" s="1886">
        <v>213</v>
      </c>
      <c r="O96" s="1886">
        <v>264</v>
      </c>
      <c r="P96" s="1886">
        <v>4969</v>
      </c>
      <c r="Q96" s="1886">
        <v>617</v>
      </c>
      <c r="R96" s="1886">
        <v>2721</v>
      </c>
      <c r="S96" s="1886">
        <v>1838</v>
      </c>
      <c r="T96" s="1886">
        <v>21</v>
      </c>
      <c r="U96" s="1886">
        <v>3599</v>
      </c>
      <c r="V96" s="1886">
        <v>2091</v>
      </c>
      <c r="W96" s="13">
        <v>44540</v>
      </c>
    </row>
    <row r="97" spans="1:23" ht="15.75">
      <c r="A97" s="1897"/>
      <c r="B97" s="1886" t="s">
        <v>1596</v>
      </c>
      <c r="C97" s="1886">
        <v>0</v>
      </c>
      <c r="D97" s="1886">
        <v>469</v>
      </c>
      <c r="E97" s="1886">
        <v>359</v>
      </c>
      <c r="F97" s="1886">
        <v>111</v>
      </c>
      <c r="G97" s="1886">
        <v>398</v>
      </c>
      <c r="H97" s="1886">
        <v>160</v>
      </c>
      <c r="I97" s="1886">
        <v>4047</v>
      </c>
      <c r="J97" s="1886">
        <v>0</v>
      </c>
      <c r="K97" s="1886">
        <v>33020</v>
      </c>
      <c r="L97" s="1886">
        <v>349</v>
      </c>
      <c r="M97" s="1886">
        <v>1384</v>
      </c>
      <c r="N97" s="1886">
        <v>336</v>
      </c>
      <c r="O97" s="1886">
        <v>172</v>
      </c>
      <c r="P97" s="1886">
        <v>4984</v>
      </c>
      <c r="Q97" s="1886">
        <v>738</v>
      </c>
      <c r="R97" s="1886">
        <v>3226</v>
      </c>
      <c r="S97" s="1886">
        <v>3369</v>
      </c>
      <c r="T97" s="1886">
        <v>8</v>
      </c>
      <c r="U97" s="1886">
        <v>4385</v>
      </c>
      <c r="V97" s="1886">
        <v>1843</v>
      </c>
      <c r="W97" s="13">
        <v>59358</v>
      </c>
    </row>
    <row r="98" spans="1:23" ht="15.75">
      <c r="A98" s="1897"/>
      <c r="B98" s="1886" t="s">
        <v>1602</v>
      </c>
      <c r="C98" s="1886">
        <v>0</v>
      </c>
      <c r="D98" s="1886">
        <v>292</v>
      </c>
      <c r="E98" s="1886">
        <v>302</v>
      </c>
      <c r="F98" s="1886">
        <v>25</v>
      </c>
      <c r="G98" s="1886">
        <v>195</v>
      </c>
      <c r="H98" s="1886">
        <v>76</v>
      </c>
      <c r="I98" s="1886">
        <v>2422</v>
      </c>
      <c r="J98" s="1886">
        <v>0</v>
      </c>
      <c r="K98" s="1886">
        <v>24486</v>
      </c>
      <c r="L98" s="1886">
        <v>248</v>
      </c>
      <c r="M98" s="1886">
        <v>956</v>
      </c>
      <c r="N98" s="1886">
        <v>249</v>
      </c>
      <c r="O98" s="1886">
        <v>60</v>
      </c>
      <c r="P98" s="1886">
        <v>4586</v>
      </c>
      <c r="Q98" s="1886">
        <v>1094</v>
      </c>
      <c r="R98" s="1886">
        <v>2695</v>
      </c>
      <c r="S98" s="1886">
        <v>1905</v>
      </c>
      <c r="T98" s="1886">
        <v>24</v>
      </c>
      <c r="U98" s="1886">
        <v>3203</v>
      </c>
      <c r="V98" s="1886">
        <v>1216</v>
      </c>
      <c r="W98" s="13">
        <v>44034</v>
      </c>
    </row>
    <row r="99" spans="1:23" ht="15.75">
      <c r="A99" s="1897"/>
      <c r="B99" s="1886" t="s">
        <v>1594</v>
      </c>
      <c r="C99" s="1886">
        <v>0</v>
      </c>
      <c r="D99" s="1886">
        <v>399</v>
      </c>
      <c r="E99" s="1886">
        <v>275</v>
      </c>
      <c r="F99" s="1886">
        <v>1</v>
      </c>
      <c r="G99" s="1886">
        <v>277</v>
      </c>
      <c r="H99" s="1886">
        <v>26</v>
      </c>
      <c r="I99" s="1886">
        <v>3003</v>
      </c>
      <c r="J99" s="1886">
        <v>0</v>
      </c>
      <c r="K99" s="1886">
        <v>25374</v>
      </c>
      <c r="L99" s="1886">
        <v>251</v>
      </c>
      <c r="M99" s="1886">
        <v>590</v>
      </c>
      <c r="N99" s="1886">
        <v>185</v>
      </c>
      <c r="O99" s="1886">
        <v>114</v>
      </c>
      <c r="P99" s="1886">
        <v>4313</v>
      </c>
      <c r="Q99" s="1886">
        <v>3042</v>
      </c>
      <c r="R99" s="1886">
        <v>4133</v>
      </c>
      <c r="S99" s="1886">
        <v>1588</v>
      </c>
      <c r="T99" s="1886">
        <v>18</v>
      </c>
      <c r="U99" s="1886">
        <v>3952</v>
      </c>
      <c r="V99" s="1886">
        <v>1262</v>
      </c>
      <c r="W99" s="13">
        <v>48803</v>
      </c>
    </row>
    <row r="100" spans="1:23" ht="15.75">
      <c r="A100" s="1897"/>
      <c r="B100" s="1886" t="s">
        <v>1593</v>
      </c>
      <c r="C100" s="1886">
        <v>0</v>
      </c>
      <c r="D100" s="1886">
        <v>174</v>
      </c>
      <c r="E100" s="1886">
        <v>235</v>
      </c>
      <c r="F100" s="1886">
        <v>1</v>
      </c>
      <c r="G100" s="1886">
        <v>555</v>
      </c>
      <c r="H100" s="1886">
        <v>29</v>
      </c>
      <c r="I100" s="1886">
        <v>2967</v>
      </c>
      <c r="J100" s="1886">
        <v>0</v>
      </c>
      <c r="K100" s="1886">
        <v>20415</v>
      </c>
      <c r="L100" s="1886">
        <v>311</v>
      </c>
      <c r="M100" s="1886">
        <v>447</v>
      </c>
      <c r="N100" s="1886">
        <v>201</v>
      </c>
      <c r="O100" s="1886">
        <v>269</v>
      </c>
      <c r="P100" s="1886">
        <v>2665</v>
      </c>
      <c r="Q100" s="1886">
        <v>966</v>
      </c>
      <c r="R100" s="1886">
        <v>3958</v>
      </c>
      <c r="S100" s="1886">
        <v>1015</v>
      </c>
      <c r="T100" s="1886">
        <v>7</v>
      </c>
      <c r="U100" s="1886">
        <v>4342</v>
      </c>
      <c r="V100" s="1886">
        <v>1487</v>
      </c>
      <c r="W100" s="13">
        <v>40044</v>
      </c>
    </row>
    <row r="101" spans="1:23" ht="15.75">
      <c r="A101" s="1897"/>
      <c r="B101" s="1886" t="s">
        <v>698</v>
      </c>
      <c r="C101" s="1886">
        <v>0</v>
      </c>
      <c r="D101" s="1886">
        <v>316</v>
      </c>
      <c r="E101" s="1886">
        <v>253</v>
      </c>
      <c r="F101" s="1886">
        <v>1</v>
      </c>
      <c r="G101" s="1886">
        <v>448</v>
      </c>
      <c r="H101" s="1886">
        <v>17</v>
      </c>
      <c r="I101" s="1886">
        <v>2789</v>
      </c>
      <c r="J101" s="1886">
        <v>0</v>
      </c>
      <c r="K101" s="1886">
        <v>16755</v>
      </c>
      <c r="L101" s="1886">
        <v>337</v>
      </c>
      <c r="M101" s="1886">
        <v>281</v>
      </c>
      <c r="N101" s="1886">
        <v>233</v>
      </c>
      <c r="O101" s="1886">
        <v>726</v>
      </c>
      <c r="P101" s="1886">
        <v>2506</v>
      </c>
      <c r="Q101" s="1886">
        <v>374</v>
      </c>
      <c r="R101" s="1886">
        <v>6235</v>
      </c>
      <c r="S101" s="1886">
        <v>1207</v>
      </c>
      <c r="T101" s="1886">
        <v>3</v>
      </c>
      <c r="U101" s="1886">
        <v>4543</v>
      </c>
      <c r="V101" s="1886">
        <v>1840</v>
      </c>
      <c r="W101" s="13">
        <v>38864</v>
      </c>
    </row>
    <row r="102" spans="1:23" ht="15.75">
      <c r="A102" s="1897"/>
      <c r="B102" s="1886" t="s">
        <v>1592</v>
      </c>
      <c r="C102" s="1886">
        <v>0</v>
      </c>
      <c r="D102" s="1886">
        <v>420</v>
      </c>
      <c r="E102" s="1886">
        <v>270</v>
      </c>
      <c r="F102" s="1886">
        <v>28</v>
      </c>
      <c r="G102" s="1886">
        <v>509</v>
      </c>
      <c r="H102" s="1886">
        <v>59</v>
      </c>
      <c r="I102" s="1886">
        <v>2006</v>
      </c>
      <c r="J102" s="1886">
        <v>0</v>
      </c>
      <c r="K102" s="1886">
        <v>16663</v>
      </c>
      <c r="L102" s="1886">
        <v>387</v>
      </c>
      <c r="M102" s="1886">
        <v>172</v>
      </c>
      <c r="N102" s="1886">
        <v>204</v>
      </c>
      <c r="O102" s="1886">
        <v>686</v>
      </c>
      <c r="P102" s="1886">
        <v>2829</v>
      </c>
      <c r="Q102" s="1886">
        <v>681</v>
      </c>
      <c r="R102" s="1886">
        <v>5747</v>
      </c>
      <c r="S102" s="1886">
        <v>1782</v>
      </c>
      <c r="T102" s="1886">
        <v>1</v>
      </c>
      <c r="U102" s="1886">
        <v>5183</v>
      </c>
      <c r="V102" s="1886">
        <v>1497</v>
      </c>
      <c r="W102" s="13">
        <v>39124</v>
      </c>
    </row>
    <row r="103" spans="1:23" ht="15.75">
      <c r="A103" s="1897"/>
      <c r="B103" s="1886" t="s">
        <v>1603</v>
      </c>
      <c r="C103" s="1886">
        <v>0</v>
      </c>
      <c r="D103" s="1886">
        <v>294</v>
      </c>
      <c r="E103" s="1886">
        <v>328</v>
      </c>
      <c r="F103" s="1886">
        <v>4</v>
      </c>
      <c r="G103" s="1886">
        <v>527</v>
      </c>
      <c r="H103" s="1886">
        <v>45</v>
      </c>
      <c r="I103" s="1886">
        <v>1586</v>
      </c>
      <c r="J103" s="1886">
        <v>3</v>
      </c>
      <c r="K103" s="1886">
        <v>16061</v>
      </c>
      <c r="L103" s="1886">
        <v>329</v>
      </c>
      <c r="M103" s="1886">
        <v>164</v>
      </c>
      <c r="N103" s="1886">
        <v>261</v>
      </c>
      <c r="O103" s="1886">
        <v>581</v>
      </c>
      <c r="P103" s="1886">
        <v>2436</v>
      </c>
      <c r="Q103" s="1886">
        <v>945</v>
      </c>
      <c r="R103" s="1886">
        <v>4806</v>
      </c>
      <c r="S103" s="1886">
        <v>2209</v>
      </c>
      <c r="T103" s="1886">
        <v>3</v>
      </c>
      <c r="U103" s="1886">
        <v>4920</v>
      </c>
      <c r="V103" s="1886">
        <v>1492</v>
      </c>
      <c r="W103" s="13">
        <v>36994</v>
      </c>
    </row>
    <row r="104" spans="1:23" ht="15.75">
      <c r="A104" s="1897"/>
      <c r="B104" s="1886" t="s">
        <v>1591</v>
      </c>
      <c r="C104" s="1886">
        <v>0</v>
      </c>
      <c r="D104" s="1886">
        <v>325</v>
      </c>
      <c r="E104" s="1886">
        <v>362</v>
      </c>
      <c r="F104" s="1886">
        <v>18</v>
      </c>
      <c r="G104" s="1886">
        <v>603</v>
      </c>
      <c r="H104" s="1886">
        <v>14</v>
      </c>
      <c r="I104" s="1886">
        <v>1884</v>
      </c>
      <c r="J104" s="1886">
        <v>0</v>
      </c>
      <c r="K104" s="1886">
        <v>12129</v>
      </c>
      <c r="L104" s="1886">
        <v>229</v>
      </c>
      <c r="M104" s="1886">
        <v>168</v>
      </c>
      <c r="N104" s="1886">
        <v>251</v>
      </c>
      <c r="O104" s="1886">
        <v>469</v>
      </c>
      <c r="P104" s="1886">
        <v>2497</v>
      </c>
      <c r="Q104" s="1886">
        <v>1475</v>
      </c>
      <c r="R104" s="1886">
        <v>6104</v>
      </c>
      <c r="S104" s="1886">
        <v>2310</v>
      </c>
      <c r="T104" s="1886">
        <v>12</v>
      </c>
      <c r="U104" s="1886">
        <v>5555</v>
      </c>
      <c r="V104" s="1886">
        <v>1673</v>
      </c>
      <c r="W104" s="13">
        <v>36078</v>
      </c>
    </row>
    <row r="105" spans="1:23" ht="15.75">
      <c r="A105" s="1897"/>
      <c r="B105" s="1886" t="s">
        <v>1600</v>
      </c>
      <c r="C105" s="1886">
        <v>0</v>
      </c>
      <c r="D105" s="1886">
        <v>231</v>
      </c>
      <c r="E105" s="1886">
        <v>375</v>
      </c>
      <c r="F105" s="1886">
        <v>0</v>
      </c>
      <c r="G105" s="1886">
        <v>566</v>
      </c>
      <c r="H105" s="1886">
        <v>67</v>
      </c>
      <c r="I105" s="1886">
        <v>1537</v>
      </c>
      <c r="J105" s="1886">
        <v>4</v>
      </c>
      <c r="K105" s="1886">
        <v>11328</v>
      </c>
      <c r="L105" s="1886">
        <v>348</v>
      </c>
      <c r="M105" s="1886">
        <v>208</v>
      </c>
      <c r="N105" s="1886">
        <v>202</v>
      </c>
      <c r="O105" s="1886">
        <v>626</v>
      </c>
      <c r="P105" s="1886">
        <v>2417</v>
      </c>
      <c r="Q105" s="1886">
        <v>1531</v>
      </c>
      <c r="R105" s="1886">
        <v>4778</v>
      </c>
      <c r="S105" s="1886">
        <v>2561</v>
      </c>
      <c r="T105" s="1886">
        <v>12</v>
      </c>
      <c r="U105" s="1886">
        <v>5388</v>
      </c>
      <c r="V105" s="1886">
        <v>1261</v>
      </c>
      <c r="W105" s="13">
        <v>33440</v>
      </c>
    </row>
    <row r="106" spans="1:23" ht="15.75">
      <c r="A106" s="1897"/>
      <c r="B106" s="1886" t="s">
        <v>1599</v>
      </c>
      <c r="C106" s="1886">
        <v>0</v>
      </c>
      <c r="D106" s="1886">
        <v>332</v>
      </c>
      <c r="E106" s="1886">
        <v>505</v>
      </c>
      <c r="F106" s="1886">
        <v>0</v>
      </c>
      <c r="G106" s="1886">
        <v>840</v>
      </c>
      <c r="H106" s="1886">
        <v>8</v>
      </c>
      <c r="I106" s="1886">
        <v>2171</v>
      </c>
      <c r="J106" s="1886">
        <v>0</v>
      </c>
      <c r="K106" s="1886">
        <v>11032</v>
      </c>
      <c r="L106" s="1886">
        <v>543</v>
      </c>
      <c r="M106" s="1886">
        <v>231</v>
      </c>
      <c r="N106" s="1886">
        <v>200</v>
      </c>
      <c r="O106" s="1886">
        <v>478</v>
      </c>
      <c r="P106" s="1886">
        <v>2986</v>
      </c>
      <c r="Q106" s="1886">
        <v>1019</v>
      </c>
      <c r="R106" s="1886">
        <v>6294</v>
      </c>
      <c r="S106" s="1886">
        <v>2953</v>
      </c>
      <c r="T106" s="1886">
        <v>4</v>
      </c>
      <c r="U106" s="1886">
        <v>6366</v>
      </c>
      <c r="V106" s="1886">
        <v>2174</v>
      </c>
      <c r="W106" s="13">
        <v>38136</v>
      </c>
    </row>
    <row r="107" spans="1:23" ht="15.75">
      <c r="A107" s="1897"/>
      <c r="B107" s="1886" t="s">
        <v>1598</v>
      </c>
      <c r="C107" s="1886">
        <v>0</v>
      </c>
      <c r="D107" s="1886">
        <v>226</v>
      </c>
      <c r="E107" s="1886">
        <v>617</v>
      </c>
      <c r="F107" s="1886">
        <v>4</v>
      </c>
      <c r="G107" s="1886">
        <v>580</v>
      </c>
      <c r="H107" s="1886">
        <v>58</v>
      </c>
      <c r="I107" s="1886">
        <v>3780</v>
      </c>
      <c r="J107" s="1886">
        <v>0</v>
      </c>
      <c r="K107" s="1886">
        <v>9721</v>
      </c>
      <c r="L107" s="1886">
        <v>433</v>
      </c>
      <c r="M107" s="1886">
        <v>482</v>
      </c>
      <c r="N107" s="1886">
        <v>181</v>
      </c>
      <c r="O107" s="1886">
        <v>470</v>
      </c>
      <c r="P107" s="1886">
        <v>3329</v>
      </c>
      <c r="Q107" s="1886">
        <v>655</v>
      </c>
      <c r="R107" s="1886">
        <v>5094</v>
      </c>
      <c r="S107" s="1886">
        <v>2609</v>
      </c>
      <c r="T107" s="1886">
        <v>2</v>
      </c>
      <c r="U107" s="1886">
        <v>7717</v>
      </c>
      <c r="V107" s="1886">
        <v>2331</v>
      </c>
      <c r="W107" s="13">
        <v>38289</v>
      </c>
    </row>
    <row r="108" spans="1:23" ht="15.75">
      <c r="A108" s="1896"/>
      <c r="B108" s="1895" t="s">
        <v>253</v>
      </c>
      <c r="C108" s="1894">
        <v>0</v>
      </c>
      <c r="D108" s="1894">
        <v>3952</v>
      </c>
      <c r="E108" s="1894">
        <v>4275</v>
      </c>
      <c r="F108" s="1894">
        <v>786</v>
      </c>
      <c r="G108" s="1894">
        <v>5839</v>
      </c>
      <c r="H108" s="1894">
        <v>621</v>
      </c>
      <c r="I108" s="1894">
        <v>31411</v>
      </c>
      <c r="J108" s="1894">
        <v>7</v>
      </c>
      <c r="K108" s="1894">
        <v>219359</v>
      </c>
      <c r="L108" s="1894">
        <v>3994</v>
      </c>
      <c r="M108" s="1894">
        <v>5603</v>
      </c>
      <c r="N108" s="1894">
        <v>2716</v>
      </c>
      <c r="O108" s="1894">
        <v>4915</v>
      </c>
      <c r="P108" s="1894">
        <v>40517</v>
      </c>
      <c r="Q108" s="1894">
        <v>13137</v>
      </c>
      <c r="R108" s="1894">
        <v>55791</v>
      </c>
      <c r="S108" s="1894">
        <v>25346</v>
      </c>
      <c r="T108" s="1894">
        <v>115</v>
      </c>
      <c r="U108" s="1894">
        <v>59153</v>
      </c>
      <c r="V108" s="1894">
        <v>20167</v>
      </c>
      <c r="W108" s="1893">
        <v>497704</v>
      </c>
    </row>
    <row r="109" spans="1:23" ht="15.75">
      <c r="A109" s="1898" t="s">
        <v>507</v>
      </c>
      <c r="B109" s="1886" t="s">
        <v>1597</v>
      </c>
      <c r="C109" s="1886">
        <v>0</v>
      </c>
      <c r="D109" s="1886">
        <v>279</v>
      </c>
      <c r="E109" s="1886">
        <v>433</v>
      </c>
      <c r="F109" s="1886">
        <v>0</v>
      </c>
      <c r="G109" s="1886">
        <v>699</v>
      </c>
      <c r="H109" s="1886">
        <v>23</v>
      </c>
      <c r="I109" s="1886">
        <v>3286</v>
      </c>
      <c r="J109" s="1886">
        <v>0</v>
      </c>
      <c r="K109" s="1886">
        <v>7826</v>
      </c>
      <c r="L109" s="1886">
        <v>505</v>
      </c>
      <c r="M109" s="1886">
        <v>649</v>
      </c>
      <c r="N109" s="1886">
        <v>194</v>
      </c>
      <c r="O109" s="1886">
        <v>448</v>
      </c>
      <c r="P109" s="1886">
        <v>3425</v>
      </c>
      <c r="Q109" s="1886">
        <v>620</v>
      </c>
      <c r="R109" s="1886">
        <v>7101</v>
      </c>
      <c r="S109" s="1886">
        <v>2404</v>
      </c>
      <c r="T109" s="1886">
        <v>5</v>
      </c>
      <c r="U109" s="1886">
        <v>8335</v>
      </c>
      <c r="V109" s="1886">
        <v>2920</v>
      </c>
      <c r="W109" s="13">
        <v>39152</v>
      </c>
    </row>
    <row r="110" spans="1:23" ht="15.75">
      <c r="A110" s="1897"/>
      <c r="B110" s="1886" t="s">
        <v>1596</v>
      </c>
      <c r="C110" s="1886">
        <v>0</v>
      </c>
      <c r="D110" s="1886">
        <v>363</v>
      </c>
      <c r="E110" s="1886">
        <v>405</v>
      </c>
      <c r="F110" s="1886">
        <v>6</v>
      </c>
      <c r="G110" s="1886">
        <v>817</v>
      </c>
      <c r="H110" s="1886">
        <v>29</v>
      </c>
      <c r="I110" s="1886">
        <v>2889</v>
      </c>
      <c r="J110" s="1886">
        <v>0</v>
      </c>
      <c r="K110" s="1886">
        <v>6855</v>
      </c>
      <c r="L110" s="1886">
        <v>582</v>
      </c>
      <c r="M110" s="1886">
        <v>1024</v>
      </c>
      <c r="N110" s="1886">
        <v>254</v>
      </c>
      <c r="O110" s="1886">
        <v>244</v>
      </c>
      <c r="P110" s="1886">
        <v>3281</v>
      </c>
      <c r="Q110" s="1886">
        <v>481</v>
      </c>
      <c r="R110" s="1886">
        <v>5919</v>
      </c>
      <c r="S110" s="1886">
        <v>864</v>
      </c>
      <c r="T110" s="1886">
        <v>3</v>
      </c>
      <c r="U110" s="1886">
        <v>8369</v>
      </c>
      <c r="V110" s="1886">
        <v>2918</v>
      </c>
      <c r="W110" s="13">
        <v>35303</v>
      </c>
    </row>
    <row r="111" spans="1:23" ht="15.75">
      <c r="A111" s="1897"/>
      <c r="B111" s="1886" t="s">
        <v>1602</v>
      </c>
      <c r="C111" s="1886">
        <v>0</v>
      </c>
      <c r="D111" s="1886">
        <v>326</v>
      </c>
      <c r="E111" s="1886">
        <v>458</v>
      </c>
      <c r="F111" s="1886">
        <v>24</v>
      </c>
      <c r="G111" s="1886">
        <v>842</v>
      </c>
      <c r="H111" s="1886">
        <v>23</v>
      </c>
      <c r="I111" s="1886">
        <v>3239</v>
      </c>
      <c r="J111" s="1886">
        <v>0</v>
      </c>
      <c r="K111" s="1886">
        <v>6458</v>
      </c>
      <c r="L111" s="1886">
        <v>474</v>
      </c>
      <c r="M111" s="1886">
        <v>1120</v>
      </c>
      <c r="N111" s="1886">
        <v>186</v>
      </c>
      <c r="O111" s="1886">
        <v>133</v>
      </c>
      <c r="P111" s="1886">
        <v>4223</v>
      </c>
      <c r="Q111" s="1886">
        <v>599</v>
      </c>
      <c r="R111" s="1886">
        <v>7518</v>
      </c>
      <c r="S111" s="1886">
        <v>478</v>
      </c>
      <c r="T111" s="1886">
        <v>6</v>
      </c>
      <c r="U111" s="1886">
        <v>9957</v>
      </c>
      <c r="V111" s="1886">
        <v>2878</v>
      </c>
      <c r="W111" s="13">
        <v>38942</v>
      </c>
    </row>
    <row r="112" spans="1:23" ht="15.75">
      <c r="A112" s="1897"/>
      <c r="B112" s="1886" t="s">
        <v>1594</v>
      </c>
      <c r="C112" s="1886">
        <v>0</v>
      </c>
      <c r="D112" s="1886">
        <v>180</v>
      </c>
      <c r="E112" s="1886">
        <v>256</v>
      </c>
      <c r="F112" s="1886">
        <v>0</v>
      </c>
      <c r="G112" s="1886">
        <v>575</v>
      </c>
      <c r="H112" s="1886">
        <v>17</v>
      </c>
      <c r="I112" s="1886">
        <v>1448</v>
      </c>
      <c r="J112" s="1886">
        <v>0</v>
      </c>
      <c r="K112" s="1886">
        <v>3979</v>
      </c>
      <c r="L112" s="1886">
        <v>494</v>
      </c>
      <c r="M112" s="1886">
        <v>350</v>
      </c>
      <c r="N112" s="1886">
        <v>136</v>
      </c>
      <c r="O112" s="1886">
        <v>78</v>
      </c>
      <c r="P112" s="1886">
        <v>2434</v>
      </c>
      <c r="Q112" s="1886">
        <v>347</v>
      </c>
      <c r="R112" s="1886">
        <v>3500</v>
      </c>
      <c r="S112" s="1886">
        <v>277</v>
      </c>
      <c r="T112" s="1886">
        <v>6</v>
      </c>
      <c r="U112" s="1886">
        <v>7410</v>
      </c>
      <c r="V112" s="1886">
        <v>2591</v>
      </c>
      <c r="W112" s="13">
        <v>24078</v>
      </c>
    </row>
    <row r="113" spans="1:23" ht="15.75">
      <c r="A113" s="1897"/>
      <c r="B113" s="1886" t="s">
        <v>1593</v>
      </c>
      <c r="C113" s="1886">
        <v>0</v>
      </c>
      <c r="D113" s="1886">
        <v>311</v>
      </c>
      <c r="E113" s="1886">
        <v>428</v>
      </c>
      <c r="F113" s="1886">
        <v>0</v>
      </c>
      <c r="G113" s="1886">
        <v>1050</v>
      </c>
      <c r="H113" s="1886">
        <v>73</v>
      </c>
      <c r="I113" s="1886">
        <v>2141</v>
      </c>
      <c r="J113" s="1886">
        <v>7</v>
      </c>
      <c r="K113" s="1886">
        <v>6443</v>
      </c>
      <c r="L113" s="1886">
        <v>589</v>
      </c>
      <c r="M113" s="1886">
        <v>268</v>
      </c>
      <c r="N113" s="1886">
        <v>194</v>
      </c>
      <c r="O113" s="1886">
        <v>70</v>
      </c>
      <c r="P113" s="1886">
        <v>3114</v>
      </c>
      <c r="Q113" s="1886">
        <v>655</v>
      </c>
      <c r="R113" s="1886">
        <v>4429</v>
      </c>
      <c r="S113" s="1886">
        <v>1719</v>
      </c>
      <c r="T113" s="1886">
        <v>5</v>
      </c>
      <c r="U113" s="1886">
        <v>10126</v>
      </c>
      <c r="V113" s="1886">
        <v>2878</v>
      </c>
      <c r="W113" s="13">
        <v>34500</v>
      </c>
    </row>
    <row r="114" spans="1:23" ht="15.75">
      <c r="A114" s="1897"/>
      <c r="B114" s="1886" t="s">
        <v>698</v>
      </c>
      <c r="C114" s="1886">
        <v>0</v>
      </c>
      <c r="D114" s="1886">
        <v>438</v>
      </c>
      <c r="E114" s="1886">
        <v>233</v>
      </c>
      <c r="F114" s="1886">
        <v>0</v>
      </c>
      <c r="G114" s="1886">
        <v>790</v>
      </c>
      <c r="H114" s="1886">
        <v>36</v>
      </c>
      <c r="I114" s="1886">
        <v>2249</v>
      </c>
      <c r="J114" s="1886">
        <v>0</v>
      </c>
      <c r="K114" s="1886">
        <v>5698</v>
      </c>
      <c r="L114" s="1886">
        <v>508</v>
      </c>
      <c r="M114" s="1886">
        <v>172</v>
      </c>
      <c r="N114" s="1886">
        <v>283</v>
      </c>
      <c r="O114" s="1886">
        <v>122</v>
      </c>
      <c r="P114" s="1886">
        <v>4049</v>
      </c>
      <c r="Q114" s="1886">
        <v>743</v>
      </c>
      <c r="R114" s="1886">
        <v>5617</v>
      </c>
      <c r="S114" s="1886">
        <v>1406</v>
      </c>
      <c r="T114" s="1886">
        <v>1</v>
      </c>
      <c r="U114" s="1886">
        <v>10046</v>
      </c>
      <c r="V114" s="1886">
        <v>2024</v>
      </c>
      <c r="W114" s="13">
        <v>34415</v>
      </c>
    </row>
    <row r="115" spans="1:23" ht="15.75">
      <c r="A115" s="1897"/>
      <c r="B115" s="1886" t="s">
        <v>1592</v>
      </c>
      <c r="C115" s="1886">
        <v>0</v>
      </c>
      <c r="D115" s="1886">
        <v>524</v>
      </c>
      <c r="E115" s="1886">
        <v>302</v>
      </c>
      <c r="F115" s="1886">
        <v>5</v>
      </c>
      <c r="G115" s="1886">
        <v>994</v>
      </c>
      <c r="H115" s="1886">
        <v>125</v>
      </c>
      <c r="I115" s="1886">
        <v>2321</v>
      </c>
      <c r="J115" s="1886">
        <v>0</v>
      </c>
      <c r="K115" s="1886">
        <v>5498</v>
      </c>
      <c r="L115" s="1886">
        <v>482</v>
      </c>
      <c r="M115" s="1886">
        <v>190</v>
      </c>
      <c r="N115" s="1886">
        <v>203</v>
      </c>
      <c r="O115" s="1886">
        <v>157</v>
      </c>
      <c r="P115" s="1886">
        <v>4439</v>
      </c>
      <c r="Q115" s="1886">
        <v>1096</v>
      </c>
      <c r="R115" s="1886">
        <v>6414</v>
      </c>
      <c r="S115" s="1886">
        <v>1640</v>
      </c>
      <c r="T115" s="1886">
        <v>33</v>
      </c>
      <c r="U115" s="1886">
        <v>12534</v>
      </c>
      <c r="V115" s="1886">
        <v>2085</v>
      </c>
      <c r="W115" s="13">
        <v>39042</v>
      </c>
    </row>
    <row r="116" spans="1:23" ht="15.75">
      <c r="A116" s="1897"/>
      <c r="B116" s="1886" t="s">
        <v>1603</v>
      </c>
      <c r="C116" s="1886">
        <v>0</v>
      </c>
      <c r="D116" s="1886">
        <v>474</v>
      </c>
      <c r="E116" s="1886">
        <v>446</v>
      </c>
      <c r="F116" s="1886">
        <v>1</v>
      </c>
      <c r="G116" s="1886">
        <v>998</v>
      </c>
      <c r="H116" s="1886">
        <v>129</v>
      </c>
      <c r="I116" s="1886">
        <v>2031</v>
      </c>
      <c r="J116" s="1886">
        <v>1</v>
      </c>
      <c r="K116" s="1886">
        <v>6752</v>
      </c>
      <c r="L116" s="1886">
        <v>431</v>
      </c>
      <c r="M116" s="1886">
        <v>218</v>
      </c>
      <c r="N116" s="1886">
        <v>270</v>
      </c>
      <c r="O116" s="1886">
        <v>165</v>
      </c>
      <c r="P116" s="1886">
        <v>3428</v>
      </c>
      <c r="Q116" s="1886">
        <v>1444</v>
      </c>
      <c r="R116" s="1886">
        <v>6649</v>
      </c>
      <c r="S116" s="1886">
        <v>717</v>
      </c>
      <c r="T116" s="1886">
        <v>9</v>
      </c>
      <c r="U116" s="1886">
        <v>12852</v>
      </c>
      <c r="V116" s="1886">
        <v>2905</v>
      </c>
      <c r="W116" s="13">
        <v>39920</v>
      </c>
    </row>
    <row r="117" spans="1:23" ht="15.75">
      <c r="A117" s="1897"/>
      <c r="B117" s="1886" t="s">
        <v>1591</v>
      </c>
      <c r="C117" s="1886">
        <v>21</v>
      </c>
      <c r="D117" s="1886">
        <v>439</v>
      </c>
      <c r="E117" s="1886">
        <v>678</v>
      </c>
      <c r="F117" s="1886">
        <v>20</v>
      </c>
      <c r="G117" s="1886">
        <v>984</v>
      </c>
      <c r="H117" s="1886">
        <v>189</v>
      </c>
      <c r="I117" s="1886">
        <v>2565</v>
      </c>
      <c r="J117" s="1886">
        <v>5</v>
      </c>
      <c r="K117" s="1886">
        <v>10282</v>
      </c>
      <c r="L117" s="1886">
        <v>334</v>
      </c>
      <c r="M117" s="1886">
        <v>213</v>
      </c>
      <c r="N117" s="1886">
        <v>333</v>
      </c>
      <c r="O117" s="1886">
        <v>81</v>
      </c>
      <c r="P117" s="1886">
        <v>2834</v>
      </c>
      <c r="Q117" s="1886">
        <v>2040</v>
      </c>
      <c r="R117" s="1886">
        <v>6013</v>
      </c>
      <c r="S117" s="1886">
        <v>637</v>
      </c>
      <c r="T117" s="1886">
        <v>12</v>
      </c>
      <c r="U117" s="1886">
        <v>11696</v>
      </c>
      <c r="V117" s="1886">
        <v>3114</v>
      </c>
      <c r="W117" s="13">
        <v>42490</v>
      </c>
    </row>
    <row r="118" spans="1:23" ht="15.75">
      <c r="A118" s="1897"/>
      <c r="B118" s="1886" t="s">
        <v>1600</v>
      </c>
      <c r="C118" s="1886">
        <v>6</v>
      </c>
      <c r="D118" s="1886">
        <v>472</v>
      </c>
      <c r="E118" s="1886">
        <v>762</v>
      </c>
      <c r="F118" s="1886">
        <v>47</v>
      </c>
      <c r="G118" s="1886">
        <v>954</v>
      </c>
      <c r="H118" s="1886">
        <v>413</v>
      </c>
      <c r="I118" s="1886">
        <v>2200</v>
      </c>
      <c r="J118" s="1886">
        <v>0</v>
      </c>
      <c r="K118" s="1886">
        <v>14748</v>
      </c>
      <c r="L118" s="1886">
        <v>416</v>
      </c>
      <c r="M118" s="1886">
        <v>167</v>
      </c>
      <c r="N118" s="1886">
        <v>326</v>
      </c>
      <c r="O118" s="1886">
        <v>55</v>
      </c>
      <c r="P118" s="1886">
        <v>3157</v>
      </c>
      <c r="Q118" s="1886">
        <v>867</v>
      </c>
      <c r="R118" s="1886">
        <v>4697</v>
      </c>
      <c r="S118" s="1886">
        <v>743</v>
      </c>
      <c r="T118" s="1886">
        <v>10</v>
      </c>
      <c r="U118" s="1886">
        <v>11149</v>
      </c>
      <c r="V118" s="1886">
        <v>4276</v>
      </c>
      <c r="W118" s="13">
        <v>45465</v>
      </c>
    </row>
    <row r="119" spans="1:23" ht="15.75">
      <c r="A119" s="1897"/>
      <c r="B119" s="1886" t="s">
        <v>1599</v>
      </c>
      <c r="C119" s="1886">
        <v>1</v>
      </c>
      <c r="D119" s="1886">
        <v>732</v>
      </c>
      <c r="E119" s="1886">
        <v>842</v>
      </c>
      <c r="F119" s="1886">
        <v>187</v>
      </c>
      <c r="G119" s="1886">
        <v>862</v>
      </c>
      <c r="H119" s="1886">
        <v>552</v>
      </c>
      <c r="I119" s="1886">
        <v>2227</v>
      </c>
      <c r="J119" s="1886">
        <v>1</v>
      </c>
      <c r="K119" s="1886">
        <v>6765</v>
      </c>
      <c r="L119" s="1886">
        <v>649</v>
      </c>
      <c r="M119" s="1886">
        <v>216</v>
      </c>
      <c r="N119" s="1886">
        <v>328</v>
      </c>
      <c r="O119" s="1886">
        <v>62</v>
      </c>
      <c r="P119" s="1886">
        <v>3712</v>
      </c>
      <c r="Q119" s="1886">
        <v>1767</v>
      </c>
      <c r="R119" s="1886">
        <v>7437</v>
      </c>
      <c r="S119" s="1886">
        <v>835</v>
      </c>
      <c r="T119" s="1886">
        <v>58</v>
      </c>
      <c r="U119" s="1886">
        <v>14836</v>
      </c>
      <c r="V119" s="1886">
        <v>5980</v>
      </c>
      <c r="W119" s="13">
        <v>48049</v>
      </c>
    </row>
    <row r="120" spans="1:23" ht="15.75">
      <c r="A120" s="1897"/>
      <c r="B120" s="1886" t="s">
        <v>1598</v>
      </c>
      <c r="C120" s="1886">
        <v>0</v>
      </c>
      <c r="D120" s="1886">
        <v>579</v>
      </c>
      <c r="E120" s="1886">
        <v>687</v>
      </c>
      <c r="F120" s="1886">
        <v>43</v>
      </c>
      <c r="G120" s="1886">
        <v>935</v>
      </c>
      <c r="H120" s="1886">
        <v>367</v>
      </c>
      <c r="I120" s="1886">
        <v>2180</v>
      </c>
      <c r="J120" s="1886">
        <v>0</v>
      </c>
      <c r="K120" s="1886">
        <v>78</v>
      </c>
      <c r="L120" s="1886">
        <v>494</v>
      </c>
      <c r="M120" s="1886">
        <v>179</v>
      </c>
      <c r="N120" s="1886">
        <v>198</v>
      </c>
      <c r="O120" s="1886">
        <v>34</v>
      </c>
      <c r="P120" s="1886">
        <v>2836</v>
      </c>
      <c r="Q120" s="1886">
        <v>2041</v>
      </c>
      <c r="R120" s="1886">
        <v>7801</v>
      </c>
      <c r="S120" s="1886">
        <v>1117</v>
      </c>
      <c r="T120" s="1886">
        <v>127</v>
      </c>
      <c r="U120" s="1886">
        <v>13716</v>
      </c>
      <c r="V120" s="1886">
        <v>5335</v>
      </c>
      <c r="W120" s="13">
        <v>38747</v>
      </c>
    </row>
    <row r="121" spans="1:23" ht="15.75">
      <c r="A121" s="1896"/>
      <c r="B121" s="1895" t="s">
        <v>253</v>
      </c>
      <c r="C121" s="1894">
        <v>28</v>
      </c>
      <c r="D121" s="1894">
        <v>5117</v>
      </c>
      <c r="E121" s="1894">
        <v>5930</v>
      </c>
      <c r="F121" s="1894">
        <v>333</v>
      </c>
      <c r="G121" s="1894">
        <v>10500</v>
      </c>
      <c r="H121" s="1894">
        <v>1976</v>
      </c>
      <c r="I121" s="1894">
        <v>28776</v>
      </c>
      <c r="J121" s="1894">
        <v>14</v>
      </c>
      <c r="K121" s="1894">
        <v>81382</v>
      </c>
      <c r="L121" s="1894">
        <v>5958</v>
      </c>
      <c r="M121" s="1894">
        <v>4766</v>
      </c>
      <c r="N121" s="1894">
        <v>2905</v>
      </c>
      <c r="O121" s="1894">
        <v>1649</v>
      </c>
      <c r="P121" s="1894">
        <v>40932</v>
      </c>
      <c r="Q121" s="1894">
        <v>12700</v>
      </c>
      <c r="R121" s="1894">
        <v>73095</v>
      </c>
      <c r="S121" s="1894">
        <v>12837</v>
      </c>
      <c r="T121" s="1894">
        <v>275</v>
      </c>
      <c r="U121" s="1894">
        <v>131026</v>
      </c>
      <c r="V121" s="1894">
        <v>39904</v>
      </c>
      <c r="W121" s="1893">
        <v>460103</v>
      </c>
    </row>
    <row r="122" spans="1:23" ht="15.75">
      <c r="A122" s="1891" t="s">
        <v>508</v>
      </c>
      <c r="B122" s="1890" t="s">
        <v>1597</v>
      </c>
      <c r="C122" s="1890">
        <v>7</v>
      </c>
      <c r="D122" s="1890">
        <v>459</v>
      </c>
      <c r="E122" s="1890">
        <v>639</v>
      </c>
      <c r="F122" s="1890">
        <v>11</v>
      </c>
      <c r="G122" s="1890">
        <v>1367</v>
      </c>
      <c r="H122" s="1890">
        <v>512</v>
      </c>
      <c r="I122" s="1890">
        <v>3163</v>
      </c>
      <c r="J122" s="1890">
        <v>3</v>
      </c>
      <c r="K122" s="1890">
        <v>17</v>
      </c>
      <c r="L122" s="1890">
        <v>744</v>
      </c>
      <c r="M122" s="1890">
        <v>200</v>
      </c>
      <c r="N122" s="1890">
        <v>303</v>
      </c>
      <c r="O122" s="1890">
        <v>24</v>
      </c>
      <c r="P122" s="1890">
        <v>3763</v>
      </c>
      <c r="Q122" s="1890">
        <v>2143</v>
      </c>
      <c r="R122" s="1890">
        <v>6900</v>
      </c>
      <c r="S122" s="1890">
        <v>783</v>
      </c>
      <c r="T122" s="1890">
        <v>135</v>
      </c>
      <c r="U122" s="1890">
        <v>12238</v>
      </c>
      <c r="V122" s="1890">
        <v>3517</v>
      </c>
      <c r="W122" s="1889">
        <v>36928</v>
      </c>
    </row>
    <row r="123" spans="1:23" ht="15.75">
      <c r="A123" s="1888"/>
      <c r="B123" s="1886" t="s">
        <v>1596</v>
      </c>
      <c r="C123" s="1886">
        <v>0</v>
      </c>
      <c r="D123" s="1886">
        <v>667</v>
      </c>
      <c r="E123" s="1886">
        <v>545</v>
      </c>
      <c r="F123" s="1886">
        <v>6</v>
      </c>
      <c r="G123" s="1886">
        <v>1292</v>
      </c>
      <c r="H123" s="1886">
        <v>323</v>
      </c>
      <c r="I123" s="1886">
        <v>3030</v>
      </c>
      <c r="J123" s="1886">
        <v>3</v>
      </c>
      <c r="K123" s="1886">
        <v>18</v>
      </c>
      <c r="L123" s="1886">
        <v>632</v>
      </c>
      <c r="M123" s="1886">
        <v>243</v>
      </c>
      <c r="N123" s="1886">
        <v>342</v>
      </c>
      <c r="O123" s="1886">
        <v>17</v>
      </c>
      <c r="P123" s="1886">
        <v>4844</v>
      </c>
      <c r="Q123" s="1886">
        <v>1728</v>
      </c>
      <c r="R123" s="1886">
        <v>7246</v>
      </c>
      <c r="S123" s="1886">
        <v>1091</v>
      </c>
      <c r="T123" s="1886">
        <v>87</v>
      </c>
      <c r="U123" s="1886">
        <v>14424</v>
      </c>
      <c r="V123" s="1886">
        <v>3019</v>
      </c>
      <c r="W123" s="13">
        <v>39557</v>
      </c>
    </row>
    <row r="124" spans="1:23" ht="15.75">
      <c r="A124" s="1888"/>
      <c r="B124" s="1886" t="s">
        <v>1602</v>
      </c>
      <c r="C124" s="1886">
        <v>0</v>
      </c>
      <c r="D124" s="1886">
        <v>380</v>
      </c>
      <c r="E124" s="1886">
        <v>423</v>
      </c>
      <c r="F124" s="1886">
        <v>2</v>
      </c>
      <c r="G124" s="1886">
        <v>1037</v>
      </c>
      <c r="H124" s="1886">
        <v>107</v>
      </c>
      <c r="I124" s="1886">
        <v>2572</v>
      </c>
      <c r="J124" s="1886">
        <v>0</v>
      </c>
      <c r="K124" s="1886">
        <v>50</v>
      </c>
      <c r="L124" s="1886">
        <v>714</v>
      </c>
      <c r="M124" s="1886">
        <v>144</v>
      </c>
      <c r="N124" s="1886">
        <v>331</v>
      </c>
      <c r="O124" s="1886">
        <v>17</v>
      </c>
      <c r="P124" s="1886">
        <v>3942</v>
      </c>
      <c r="Q124" s="1886">
        <v>1974</v>
      </c>
      <c r="R124" s="1886">
        <v>6039</v>
      </c>
      <c r="S124" s="1886">
        <v>969</v>
      </c>
      <c r="T124" s="1886">
        <v>54</v>
      </c>
      <c r="U124" s="1886">
        <v>12941</v>
      </c>
      <c r="V124" s="1886">
        <v>2473</v>
      </c>
      <c r="W124" s="13">
        <v>34169</v>
      </c>
    </row>
    <row r="125" spans="1:23" ht="15.75">
      <c r="A125" s="1888"/>
      <c r="B125" s="1886" t="s">
        <v>1594</v>
      </c>
      <c r="C125" s="1886">
        <v>0</v>
      </c>
      <c r="D125" s="1886">
        <v>557</v>
      </c>
      <c r="E125" s="1886">
        <v>550</v>
      </c>
      <c r="F125" s="1886">
        <v>1</v>
      </c>
      <c r="G125" s="1886">
        <v>1353</v>
      </c>
      <c r="H125" s="1886">
        <v>63</v>
      </c>
      <c r="I125" s="1886">
        <v>2462</v>
      </c>
      <c r="J125" s="1886">
        <v>0</v>
      </c>
      <c r="K125" s="1886">
        <v>83</v>
      </c>
      <c r="L125" s="1886">
        <v>601</v>
      </c>
      <c r="M125" s="1886">
        <v>245</v>
      </c>
      <c r="N125" s="1886">
        <v>299</v>
      </c>
      <c r="O125" s="1886">
        <v>29</v>
      </c>
      <c r="P125" s="1886">
        <v>3352</v>
      </c>
      <c r="Q125" s="1886">
        <v>2764</v>
      </c>
      <c r="R125" s="1886">
        <v>5294</v>
      </c>
      <c r="S125" s="1886">
        <v>915</v>
      </c>
      <c r="T125" s="1886">
        <v>70</v>
      </c>
      <c r="U125" s="1886">
        <v>14432</v>
      </c>
      <c r="V125" s="1886">
        <v>3754</v>
      </c>
      <c r="W125" s="13">
        <v>36824</v>
      </c>
    </row>
    <row r="126" spans="1:23" ht="15.75">
      <c r="A126" s="1888"/>
      <c r="B126" s="1886" t="s">
        <v>1593</v>
      </c>
      <c r="C126" s="1886">
        <v>0</v>
      </c>
      <c r="D126" s="1886">
        <v>683</v>
      </c>
      <c r="E126" s="1886">
        <v>504</v>
      </c>
      <c r="F126" s="1886">
        <v>1</v>
      </c>
      <c r="G126" s="1886">
        <v>1812</v>
      </c>
      <c r="H126" s="1886">
        <v>95</v>
      </c>
      <c r="I126" s="1886">
        <v>3847</v>
      </c>
      <c r="J126" s="1886">
        <v>1</v>
      </c>
      <c r="K126" s="1886">
        <v>26</v>
      </c>
      <c r="L126" s="1886">
        <v>787</v>
      </c>
      <c r="M126" s="1886">
        <v>205</v>
      </c>
      <c r="N126" s="1886">
        <v>361</v>
      </c>
      <c r="O126" s="1886">
        <v>32</v>
      </c>
      <c r="P126" s="1886">
        <v>4435</v>
      </c>
      <c r="Q126" s="1886">
        <v>1772</v>
      </c>
      <c r="R126" s="1886">
        <v>6803</v>
      </c>
      <c r="S126" s="1886">
        <v>1173</v>
      </c>
      <c r="T126" s="1886">
        <v>225</v>
      </c>
      <c r="U126" s="1886">
        <v>16402</v>
      </c>
      <c r="V126" s="1886">
        <v>3742</v>
      </c>
      <c r="W126" s="13">
        <v>42906</v>
      </c>
    </row>
    <row r="127" spans="1:23" ht="15.75">
      <c r="A127" s="1888"/>
      <c r="B127" s="1886" t="s">
        <v>698</v>
      </c>
      <c r="C127" s="1886">
        <v>0</v>
      </c>
      <c r="D127" s="1886">
        <v>395</v>
      </c>
      <c r="E127" s="1886">
        <v>309</v>
      </c>
      <c r="F127" s="1886">
        <v>0</v>
      </c>
      <c r="G127" s="1886">
        <v>1595</v>
      </c>
      <c r="H127" s="1886">
        <v>39</v>
      </c>
      <c r="I127" s="1886">
        <v>4374</v>
      </c>
      <c r="J127" s="1886">
        <v>2</v>
      </c>
      <c r="K127" s="1886">
        <v>311</v>
      </c>
      <c r="L127" s="1886">
        <v>762</v>
      </c>
      <c r="M127" s="1886">
        <v>109</v>
      </c>
      <c r="N127" s="1886">
        <v>399</v>
      </c>
      <c r="O127" s="1886">
        <v>30</v>
      </c>
      <c r="P127" s="1886">
        <v>4347</v>
      </c>
      <c r="Q127" s="1886">
        <v>1232</v>
      </c>
      <c r="R127" s="1886">
        <v>6940</v>
      </c>
      <c r="S127" s="1886">
        <v>817</v>
      </c>
      <c r="T127" s="1886">
        <v>113</v>
      </c>
      <c r="U127" s="1886">
        <v>15833</v>
      </c>
      <c r="V127" s="1886">
        <v>2448</v>
      </c>
      <c r="W127" s="13">
        <v>40055</v>
      </c>
    </row>
    <row r="128" spans="1:23" ht="15.75">
      <c r="A128" s="1888"/>
      <c r="B128" s="1886" t="s">
        <v>1592</v>
      </c>
      <c r="C128" s="1886">
        <v>0</v>
      </c>
      <c r="D128" s="1886">
        <v>572</v>
      </c>
      <c r="E128" s="1886">
        <v>453</v>
      </c>
      <c r="F128" s="1886">
        <v>0</v>
      </c>
      <c r="G128" s="1886">
        <v>1933</v>
      </c>
      <c r="H128" s="1886">
        <v>39</v>
      </c>
      <c r="I128" s="1886">
        <v>3938</v>
      </c>
      <c r="J128" s="1886">
        <v>1</v>
      </c>
      <c r="K128" s="1886">
        <v>412</v>
      </c>
      <c r="L128" s="1886">
        <v>690</v>
      </c>
      <c r="M128" s="1886">
        <v>277</v>
      </c>
      <c r="N128" s="1886">
        <v>620</v>
      </c>
      <c r="O128" s="1886">
        <v>36</v>
      </c>
      <c r="P128" s="1886">
        <v>4732</v>
      </c>
      <c r="Q128" s="1886">
        <v>1133</v>
      </c>
      <c r="R128" s="1886">
        <v>6566</v>
      </c>
      <c r="S128" s="1886">
        <v>1198</v>
      </c>
      <c r="T128" s="1886">
        <v>60</v>
      </c>
      <c r="U128" s="1886">
        <v>19263</v>
      </c>
      <c r="V128" s="1886">
        <v>2260</v>
      </c>
      <c r="W128" s="13">
        <v>44183</v>
      </c>
    </row>
    <row r="129" spans="1:23" ht="15.75">
      <c r="A129" s="1888"/>
      <c r="B129" s="1886" t="s">
        <v>518</v>
      </c>
      <c r="C129" s="1886">
        <v>0</v>
      </c>
      <c r="D129" s="1886">
        <v>602</v>
      </c>
      <c r="E129" s="1886">
        <v>720</v>
      </c>
      <c r="F129" s="1886">
        <v>210</v>
      </c>
      <c r="G129" s="1886">
        <v>1590</v>
      </c>
      <c r="H129" s="1886">
        <v>62</v>
      </c>
      <c r="I129" s="1886">
        <v>2665</v>
      </c>
      <c r="J129" s="1886">
        <v>6</v>
      </c>
      <c r="K129" s="1886">
        <v>159</v>
      </c>
      <c r="L129" s="1886">
        <v>521</v>
      </c>
      <c r="M129" s="1886">
        <v>202</v>
      </c>
      <c r="N129" s="1886">
        <v>480</v>
      </c>
      <c r="O129" s="1886">
        <v>24</v>
      </c>
      <c r="P129" s="1886">
        <v>3949</v>
      </c>
      <c r="Q129" s="1886">
        <v>1408</v>
      </c>
      <c r="R129" s="1886">
        <v>5638</v>
      </c>
      <c r="S129" s="1886">
        <v>1835</v>
      </c>
      <c r="T129" s="1886">
        <v>78</v>
      </c>
      <c r="U129" s="1886">
        <v>19261</v>
      </c>
      <c r="V129" s="1886">
        <v>3036</v>
      </c>
      <c r="W129" s="13">
        <v>42446</v>
      </c>
    </row>
    <row r="130" spans="1:23" ht="15.75">
      <c r="A130" s="1888"/>
      <c r="B130" s="1886" t="s">
        <v>1591</v>
      </c>
      <c r="C130" s="1886">
        <v>0</v>
      </c>
      <c r="D130" s="1886">
        <v>840</v>
      </c>
      <c r="E130" s="1886">
        <v>898</v>
      </c>
      <c r="F130" s="1886">
        <v>218</v>
      </c>
      <c r="G130" s="1886">
        <v>1303</v>
      </c>
      <c r="H130" s="1886">
        <v>167</v>
      </c>
      <c r="I130" s="1886">
        <v>2867</v>
      </c>
      <c r="J130" s="1886">
        <v>2</v>
      </c>
      <c r="K130" s="1886">
        <v>134</v>
      </c>
      <c r="L130" s="1886">
        <v>488</v>
      </c>
      <c r="M130" s="1886">
        <v>317</v>
      </c>
      <c r="N130" s="1886">
        <v>480</v>
      </c>
      <c r="O130" s="1886">
        <v>20</v>
      </c>
      <c r="P130" s="1886">
        <v>3192</v>
      </c>
      <c r="Q130" s="1886">
        <v>1698</v>
      </c>
      <c r="R130" s="1886">
        <v>6512</v>
      </c>
      <c r="S130" s="1886">
        <v>1455</v>
      </c>
      <c r="T130" s="1886">
        <v>103</v>
      </c>
      <c r="U130" s="1886">
        <v>17167</v>
      </c>
      <c r="V130" s="1886">
        <v>3293</v>
      </c>
      <c r="W130" s="13">
        <v>41154</v>
      </c>
    </row>
    <row r="131" spans="1:23" ht="15.75">
      <c r="A131" s="1888"/>
      <c r="B131" s="1886" t="s">
        <v>1600</v>
      </c>
      <c r="C131" s="1886">
        <v>0</v>
      </c>
      <c r="D131" s="1886">
        <v>476</v>
      </c>
      <c r="E131" s="1886">
        <v>833</v>
      </c>
      <c r="F131" s="1886">
        <v>108</v>
      </c>
      <c r="G131" s="1886">
        <v>1965</v>
      </c>
      <c r="H131" s="1886">
        <v>171</v>
      </c>
      <c r="I131" s="1886">
        <v>3453</v>
      </c>
      <c r="J131" s="1886">
        <v>1</v>
      </c>
      <c r="K131" s="1886">
        <v>1498</v>
      </c>
      <c r="L131" s="1886">
        <v>737</v>
      </c>
      <c r="M131" s="1886">
        <v>229</v>
      </c>
      <c r="N131" s="1886">
        <v>527</v>
      </c>
      <c r="O131" s="1886">
        <v>23</v>
      </c>
      <c r="P131" s="1886">
        <v>3985</v>
      </c>
      <c r="Q131" s="1886">
        <v>2859</v>
      </c>
      <c r="R131" s="1886">
        <v>6570</v>
      </c>
      <c r="S131" s="1886">
        <v>1031</v>
      </c>
      <c r="T131" s="1886">
        <v>182</v>
      </c>
      <c r="U131" s="1886">
        <v>18789</v>
      </c>
      <c r="V131" s="1886">
        <v>3951</v>
      </c>
      <c r="W131" s="13">
        <v>47388</v>
      </c>
    </row>
    <row r="132" spans="1:23" ht="15.75">
      <c r="A132" s="1888"/>
      <c r="B132" s="1886" t="s">
        <v>1599</v>
      </c>
      <c r="C132" s="1886">
        <v>0</v>
      </c>
      <c r="D132" s="1886">
        <v>462</v>
      </c>
      <c r="E132" s="1886">
        <v>817</v>
      </c>
      <c r="F132" s="1886">
        <v>100</v>
      </c>
      <c r="G132" s="1886">
        <v>1901</v>
      </c>
      <c r="H132" s="1886">
        <v>126</v>
      </c>
      <c r="I132" s="1886">
        <v>3055</v>
      </c>
      <c r="J132" s="1886">
        <v>5</v>
      </c>
      <c r="K132" s="1886">
        <v>2734</v>
      </c>
      <c r="L132" s="1886">
        <v>576</v>
      </c>
      <c r="M132" s="1886">
        <v>206</v>
      </c>
      <c r="N132" s="1886">
        <v>516</v>
      </c>
      <c r="O132" s="1886">
        <v>25</v>
      </c>
      <c r="P132" s="1886">
        <v>3413</v>
      </c>
      <c r="Q132" s="1886">
        <v>1515</v>
      </c>
      <c r="R132" s="1886">
        <v>6652</v>
      </c>
      <c r="S132" s="1886">
        <v>1239</v>
      </c>
      <c r="T132" s="1886">
        <v>184</v>
      </c>
      <c r="U132" s="1886">
        <v>18664</v>
      </c>
      <c r="V132" s="1886">
        <v>4524</v>
      </c>
      <c r="W132" s="13">
        <v>46714</v>
      </c>
    </row>
    <row r="133" spans="1:23" ht="15.75">
      <c r="A133" s="1906"/>
      <c r="B133" s="1884" t="s">
        <v>1598</v>
      </c>
      <c r="C133" s="1884">
        <v>0</v>
      </c>
      <c r="D133" s="1884">
        <v>447</v>
      </c>
      <c r="E133" s="1884">
        <v>834</v>
      </c>
      <c r="F133" s="1884">
        <v>131</v>
      </c>
      <c r="G133" s="1884">
        <v>1596</v>
      </c>
      <c r="H133" s="1884">
        <v>104</v>
      </c>
      <c r="I133" s="1884">
        <v>3054</v>
      </c>
      <c r="J133" s="1884">
        <v>2</v>
      </c>
      <c r="K133" s="1884">
        <v>4777</v>
      </c>
      <c r="L133" s="1884">
        <v>668</v>
      </c>
      <c r="M133" s="1884">
        <v>312</v>
      </c>
      <c r="N133" s="1884">
        <v>635</v>
      </c>
      <c r="O133" s="1884">
        <v>36</v>
      </c>
      <c r="P133" s="1884">
        <v>5224</v>
      </c>
      <c r="Q133" s="1884">
        <v>2147</v>
      </c>
      <c r="R133" s="1884">
        <v>6087</v>
      </c>
      <c r="S133" s="1884">
        <v>1229</v>
      </c>
      <c r="T133" s="1884">
        <v>298</v>
      </c>
      <c r="U133" s="1884">
        <v>21734</v>
      </c>
      <c r="V133" s="1884">
        <v>4318</v>
      </c>
      <c r="W133" s="1883">
        <v>53633</v>
      </c>
    </row>
    <row r="134" spans="1:23" ht="15.75">
      <c r="A134" s="1891" t="s">
        <v>509</v>
      </c>
      <c r="B134" s="1890" t="s">
        <v>1597</v>
      </c>
      <c r="C134" s="1890">
        <v>0</v>
      </c>
      <c r="D134" s="1890">
        <v>333</v>
      </c>
      <c r="E134" s="1890">
        <v>755</v>
      </c>
      <c r="F134" s="1890">
        <v>101</v>
      </c>
      <c r="G134" s="1890">
        <v>2059</v>
      </c>
      <c r="H134" s="1890">
        <v>109</v>
      </c>
      <c r="I134" s="1890">
        <v>2627</v>
      </c>
      <c r="J134" s="1890">
        <v>5</v>
      </c>
      <c r="K134" s="1890">
        <v>3110</v>
      </c>
      <c r="L134" s="1890">
        <v>607</v>
      </c>
      <c r="M134" s="1890">
        <v>296</v>
      </c>
      <c r="N134" s="1890">
        <v>513</v>
      </c>
      <c r="O134" s="1890">
        <v>18</v>
      </c>
      <c r="P134" s="1890">
        <v>4411</v>
      </c>
      <c r="Q134" s="1890">
        <v>846</v>
      </c>
      <c r="R134" s="1890">
        <v>5900</v>
      </c>
      <c r="S134" s="1890">
        <v>867</v>
      </c>
      <c r="T134" s="1890">
        <v>263</v>
      </c>
      <c r="U134" s="1890">
        <v>17779</v>
      </c>
      <c r="V134" s="1890">
        <v>3867</v>
      </c>
      <c r="W134" s="1889">
        <v>44466</v>
      </c>
    </row>
    <row r="135" spans="1:23" ht="15.75">
      <c r="A135" s="1888"/>
      <c r="B135" s="1886" t="s">
        <v>1596</v>
      </c>
      <c r="C135" s="1886">
        <v>0</v>
      </c>
      <c r="D135" s="1886">
        <v>399</v>
      </c>
      <c r="E135" s="1886">
        <v>604</v>
      </c>
      <c r="F135" s="1886">
        <v>160</v>
      </c>
      <c r="G135" s="1886">
        <v>1720</v>
      </c>
      <c r="H135" s="1886">
        <v>56</v>
      </c>
      <c r="I135" s="1886">
        <v>2299</v>
      </c>
      <c r="J135" s="1886">
        <v>0</v>
      </c>
      <c r="K135" s="1886">
        <v>2638</v>
      </c>
      <c r="L135" s="1886">
        <v>484</v>
      </c>
      <c r="M135" s="1886">
        <v>327</v>
      </c>
      <c r="N135" s="1886">
        <v>488</v>
      </c>
      <c r="O135" s="1886">
        <v>19</v>
      </c>
      <c r="P135" s="1886">
        <v>3929</v>
      </c>
      <c r="Q135" s="1886">
        <v>2344</v>
      </c>
      <c r="R135" s="1886">
        <v>6023</v>
      </c>
      <c r="S135" s="1886">
        <v>831</v>
      </c>
      <c r="T135" s="1886">
        <v>220</v>
      </c>
      <c r="U135" s="1886">
        <v>19602</v>
      </c>
      <c r="V135" s="1886">
        <v>3589</v>
      </c>
      <c r="W135" s="13">
        <v>45732</v>
      </c>
    </row>
    <row r="136" spans="1:23" ht="15.75">
      <c r="A136" s="1888"/>
      <c r="B136" s="1886" t="s">
        <v>1602</v>
      </c>
      <c r="C136" s="1886">
        <v>0</v>
      </c>
      <c r="D136" s="1886">
        <v>538</v>
      </c>
      <c r="E136" s="1886">
        <v>563</v>
      </c>
      <c r="F136" s="1886">
        <v>15</v>
      </c>
      <c r="G136" s="1886">
        <v>1051</v>
      </c>
      <c r="H136" s="1886">
        <v>100</v>
      </c>
      <c r="I136" s="1886">
        <v>3115</v>
      </c>
      <c r="J136" s="1886">
        <v>3</v>
      </c>
      <c r="K136" s="1886">
        <v>3726</v>
      </c>
      <c r="L136" s="1886">
        <v>453</v>
      </c>
      <c r="M136" s="1886">
        <v>226</v>
      </c>
      <c r="N136" s="1886">
        <v>656</v>
      </c>
      <c r="O136" s="1886">
        <v>41</v>
      </c>
      <c r="P136" s="1886">
        <v>3375</v>
      </c>
      <c r="Q136" s="1886">
        <v>2625</v>
      </c>
      <c r="R136" s="1886">
        <v>2984</v>
      </c>
      <c r="S136" s="1886">
        <v>795</v>
      </c>
      <c r="T136" s="1886">
        <v>291</v>
      </c>
      <c r="U136" s="1886">
        <v>9898</v>
      </c>
      <c r="V136" s="1886">
        <v>2806</v>
      </c>
      <c r="W136" s="13">
        <v>33261</v>
      </c>
    </row>
    <row r="137" spans="1:23" ht="15.75">
      <c r="A137" s="1888"/>
      <c r="B137" s="1886" t="s">
        <v>1594</v>
      </c>
      <c r="C137" s="1886">
        <v>0</v>
      </c>
      <c r="D137" s="1886">
        <v>310</v>
      </c>
      <c r="E137" s="1886">
        <v>519</v>
      </c>
      <c r="F137" s="1886">
        <v>76</v>
      </c>
      <c r="G137" s="1886">
        <v>1490</v>
      </c>
      <c r="H137" s="1886">
        <v>147</v>
      </c>
      <c r="I137" s="1886">
        <v>2198</v>
      </c>
      <c r="J137" s="1886">
        <v>3</v>
      </c>
      <c r="K137" s="1886">
        <v>2654</v>
      </c>
      <c r="L137" s="1886">
        <v>329</v>
      </c>
      <c r="M137" s="1886">
        <v>288</v>
      </c>
      <c r="N137" s="1886">
        <v>678</v>
      </c>
      <c r="O137" s="1886">
        <v>69</v>
      </c>
      <c r="P137" s="1886">
        <v>2648</v>
      </c>
      <c r="Q137" s="1886">
        <v>1301</v>
      </c>
      <c r="R137" s="1886">
        <v>3602</v>
      </c>
      <c r="S137" s="1886">
        <v>831</v>
      </c>
      <c r="T137" s="1886">
        <v>458</v>
      </c>
      <c r="U137" s="1886">
        <v>2538</v>
      </c>
      <c r="V137" s="1886">
        <v>2375</v>
      </c>
      <c r="W137" s="13">
        <v>22514</v>
      </c>
    </row>
    <row r="138" spans="1:23" ht="15.75">
      <c r="A138" s="1888"/>
      <c r="B138" s="1886" t="s">
        <v>1593</v>
      </c>
      <c r="C138" s="1886">
        <v>0</v>
      </c>
      <c r="D138" s="1886">
        <v>498</v>
      </c>
      <c r="E138" s="1886">
        <v>486</v>
      </c>
      <c r="F138" s="1886">
        <v>97</v>
      </c>
      <c r="G138" s="1886">
        <v>1718</v>
      </c>
      <c r="H138" s="1886">
        <v>192</v>
      </c>
      <c r="I138" s="1886">
        <v>2694</v>
      </c>
      <c r="J138" s="1886">
        <v>1</v>
      </c>
      <c r="K138" s="1886">
        <v>3440</v>
      </c>
      <c r="L138" s="1886">
        <v>466</v>
      </c>
      <c r="M138" s="1886">
        <v>243</v>
      </c>
      <c r="N138" s="1886">
        <v>888</v>
      </c>
      <c r="O138" s="1886">
        <v>95</v>
      </c>
      <c r="P138" s="1886">
        <v>3861</v>
      </c>
      <c r="Q138" s="1886">
        <v>1246</v>
      </c>
      <c r="R138" s="1886">
        <v>6442</v>
      </c>
      <c r="S138" s="1886">
        <v>802</v>
      </c>
      <c r="T138" s="1886">
        <v>501</v>
      </c>
      <c r="U138" s="1886">
        <v>2342</v>
      </c>
      <c r="V138" s="1886">
        <v>3606</v>
      </c>
      <c r="W138" s="13">
        <v>29618</v>
      </c>
    </row>
    <row r="139" spans="1:23" ht="15.75">
      <c r="A139" s="1888"/>
      <c r="B139" s="1886" t="s">
        <v>698</v>
      </c>
      <c r="C139" s="1886">
        <v>0</v>
      </c>
      <c r="D139" s="1886">
        <v>689</v>
      </c>
      <c r="E139" s="1886">
        <v>405</v>
      </c>
      <c r="F139" s="1886">
        <v>187</v>
      </c>
      <c r="G139" s="1886">
        <v>1136</v>
      </c>
      <c r="H139" s="1886">
        <v>280</v>
      </c>
      <c r="I139" s="1886">
        <v>2688</v>
      </c>
      <c r="J139" s="1886">
        <v>2</v>
      </c>
      <c r="K139" s="1886">
        <v>3587</v>
      </c>
      <c r="L139" s="1886">
        <v>375</v>
      </c>
      <c r="M139" s="1886">
        <v>194</v>
      </c>
      <c r="N139" s="1886">
        <v>1235</v>
      </c>
      <c r="O139" s="1886">
        <v>53</v>
      </c>
      <c r="P139" s="1886">
        <v>4523</v>
      </c>
      <c r="Q139" s="1886">
        <v>2082</v>
      </c>
      <c r="R139" s="1886">
        <v>7222</v>
      </c>
      <c r="S139" s="1886">
        <v>534</v>
      </c>
      <c r="T139" s="1886">
        <v>441</v>
      </c>
      <c r="U139" s="1886">
        <v>3295</v>
      </c>
      <c r="V139" s="1886">
        <v>2822</v>
      </c>
      <c r="W139" s="13">
        <v>31750</v>
      </c>
    </row>
    <row r="140" spans="1:23" ht="15.75">
      <c r="A140" s="1888"/>
      <c r="B140" s="1886" t="s">
        <v>1592</v>
      </c>
      <c r="C140" s="1886">
        <v>0</v>
      </c>
      <c r="D140" s="1886">
        <v>704</v>
      </c>
      <c r="E140" s="1886">
        <v>523</v>
      </c>
      <c r="F140" s="1886">
        <v>60</v>
      </c>
      <c r="G140" s="1886">
        <v>1225</v>
      </c>
      <c r="H140" s="1886">
        <v>267</v>
      </c>
      <c r="I140" s="1886">
        <v>3853</v>
      </c>
      <c r="J140" s="1886">
        <v>3</v>
      </c>
      <c r="K140" s="1886">
        <v>4855</v>
      </c>
      <c r="L140" s="1886">
        <v>270</v>
      </c>
      <c r="M140" s="1886">
        <v>288</v>
      </c>
      <c r="N140" s="1886">
        <v>918</v>
      </c>
      <c r="O140" s="1886">
        <v>59</v>
      </c>
      <c r="P140" s="1886">
        <v>4256</v>
      </c>
      <c r="Q140" s="1886">
        <v>3044</v>
      </c>
      <c r="R140" s="1886">
        <v>5498</v>
      </c>
      <c r="S140" s="1886">
        <v>522</v>
      </c>
      <c r="T140" s="1886">
        <v>511</v>
      </c>
      <c r="U140" s="1886">
        <v>8149</v>
      </c>
      <c r="V140" s="1886">
        <v>2807</v>
      </c>
      <c r="W140" s="13">
        <v>37812</v>
      </c>
    </row>
    <row r="141" spans="1:23" ht="15.75">
      <c r="A141" s="1906"/>
      <c r="B141" s="1884" t="s">
        <v>518</v>
      </c>
      <c r="C141" s="1905">
        <v>0</v>
      </c>
      <c r="D141" s="1905">
        <v>460</v>
      </c>
      <c r="E141" s="1905">
        <v>604</v>
      </c>
      <c r="F141" s="1905">
        <v>137</v>
      </c>
      <c r="G141" s="1905">
        <v>970</v>
      </c>
      <c r="H141" s="1905">
        <v>194</v>
      </c>
      <c r="I141" s="1905">
        <v>1999</v>
      </c>
      <c r="J141" s="1905">
        <v>0</v>
      </c>
      <c r="K141" s="1905">
        <v>5945</v>
      </c>
      <c r="L141" s="1905">
        <v>249</v>
      </c>
      <c r="M141" s="1905">
        <v>177</v>
      </c>
      <c r="N141" s="1905">
        <v>582</v>
      </c>
      <c r="O141" s="1905">
        <v>63</v>
      </c>
      <c r="P141" s="1905">
        <v>2436</v>
      </c>
      <c r="Q141" s="1905">
        <v>2543</v>
      </c>
      <c r="R141" s="1905">
        <v>2251</v>
      </c>
      <c r="S141" s="1905">
        <v>440</v>
      </c>
      <c r="T141" s="1905">
        <v>198</v>
      </c>
      <c r="U141" s="1905">
        <v>7103</v>
      </c>
      <c r="V141" s="1905">
        <v>2032</v>
      </c>
      <c r="W141" s="1904">
        <v>28383</v>
      </c>
    </row>
    <row r="142" spans="1:23" ht="15.75">
      <c r="A142" s="1888"/>
      <c r="B142" s="1886" t="s">
        <v>1591</v>
      </c>
      <c r="C142" s="1905">
        <v>0</v>
      </c>
      <c r="D142" s="1905">
        <v>0</v>
      </c>
      <c r="E142" s="1905">
        <v>887</v>
      </c>
      <c r="F142" s="1905">
        <v>0</v>
      </c>
      <c r="G142" s="1905">
        <v>1014</v>
      </c>
      <c r="H142" s="1905">
        <v>0</v>
      </c>
      <c r="I142" s="1905">
        <v>0</v>
      </c>
      <c r="J142" s="1905">
        <v>0</v>
      </c>
      <c r="K142" s="1905">
        <v>10291</v>
      </c>
      <c r="L142" s="1905">
        <v>333</v>
      </c>
      <c r="M142" s="1905">
        <v>304</v>
      </c>
      <c r="N142" s="1905">
        <v>0</v>
      </c>
      <c r="O142" s="1905">
        <v>105</v>
      </c>
      <c r="P142" s="1905">
        <v>0</v>
      </c>
      <c r="Q142" s="1905">
        <v>3841</v>
      </c>
      <c r="R142" s="1905">
        <v>0</v>
      </c>
      <c r="S142" s="1905">
        <v>440</v>
      </c>
      <c r="T142" s="1905">
        <v>0</v>
      </c>
      <c r="U142" s="1905">
        <v>0</v>
      </c>
      <c r="V142" s="1905">
        <v>3435</v>
      </c>
      <c r="W142" s="1904">
        <v>20650</v>
      </c>
    </row>
    <row r="143" spans="1:23" ht="15.75">
      <c r="A143" s="1888"/>
      <c r="B143" s="31"/>
      <c r="C143" s="31"/>
      <c r="D143" s="31"/>
      <c r="E143" s="31"/>
      <c r="F143" s="31"/>
      <c r="G143" s="31"/>
      <c r="H143" s="31"/>
      <c r="I143" s="31"/>
      <c r="J143" s="31"/>
      <c r="K143" s="31"/>
      <c r="L143" s="31"/>
      <c r="M143" s="31"/>
      <c r="N143" s="31"/>
      <c r="O143" s="31"/>
      <c r="P143" s="31"/>
      <c r="Q143" s="31"/>
      <c r="R143" s="31"/>
      <c r="S143" s="31"/>
      <c r="T143" s="31"/>
      <c r="U143" s="31"/>
      <c r="V143" s="31"/>
      <c r="W143" s="31"/>
    </row>
    <row r="144" spans="1:23" ht="15.75">
      <c r="A144" s="1888"/>
      <c r="B144" s="31"/>
      <c r="C144" s="31"/>
      <c r="D144" s="31"/>
      <c r="E144" s="31"/>
      <c r="F144" s="31"/>
      <c r="G144" s="31"/>
      <c r="H144" s="31"/>
      <c r="I144" s="31"/>
      <c r="J144" s="31"/>
      <c r="K144" s="31"/>
      <c r="L144" s="31"/>
      <c r="M144" s="31"/>
      <c r="N144" s="31"/>
      <c r="O144" s="31"/>
      <c r="P144" s="31"/>
      <c r="Q144" s="31"/>
      <c r="R144" s="31"/>
      <c r="S144" s="31"/>
      <c r="T144" s="31"/>
      <c r="U144" s="31"/>
      <c r="V144" s="31"/>
      <c r="W144" s="31"/>
    </row>
    <row r="145" spans="1:23" ht="15.75">
      <c r="B145" s="31"/>
      <c r="D145" s="1902"/>
      <c r="F145" s="1902"/>
      <c r="I145" s="1902"/>
      <c r="J145" s="1902"/>
      <c r="K145" s="34"/>
      <c r="N145" s="1902"/>
      <c r="P145" s="1903" t="s">
        <v>1253</v>
      </c>
      <c r="R145" s="1902"/>
      <c r="S145" s="1902"/>
      <c r="U145" s="1902"/>
      <c r="W145" t="s">
        <v>1612</v>
      </c>
    </row>
    <row r="146" spans="1:23" ht="31.5">
      <c r="A146" s="1901" t="s">
        <v>262</v>
      </c>
      <c r="B146" s="1901" t="s">
        <v>1262</v>
      </c>
      <c r="C146" s="1900" t="s">
        <v>1252</v>
      </c>
      <c r="D146" s="1900" t="s">
        <v>1244</v>
      </c>
      <c r="E146" s="1900" t="s">
        <v>1243</v>
      </c>
      <c r="F146" s="1900" t="s">
        <v>1249</v>
      </c>
      <c r="G146" s="1900" t="s">
        <v>1240</v>
      </c>
      <c r="H146" s="1900" t="s">
        <v>1248</v>
      </c>
      <c r="I146" s="1900" t="s">
        <v>1238</v>
      </c>
      <c r="J146" s="1900" t="s">
        <v>1251</v>
      </c>
      <c r="K146" s="1900" t="s">
        <v>1235</v>
      </c>
      <c r="L146" s="1900" t="s">
        <v>1245</v>
      </c>
      <c r="M146" s="1900" t="s">
        <v>1247</v>
      </c>
      <c r="N146" s="1900" t="s">
        <v>1242</v>
      </c>
      <c r="O146" s="1900" t="s">
        <v>1250</v>
      </c>
      <c r="P146" s="1900" t="s">
        <v>1237</v>
      </c>
      <c r="Q146" s="1900" t="s">
        <v>1239</v>
      </c>
      <c r="R146" s="1900" t="s">
        <v>1236</v>
      </c>
      <c r="S146" s="1900" t="s">
        <v>1611</v>
      </c>
      <c r="T146" s="1900" t="s">
        <v>1246</v>
      </c>
      <c r="U146" s="1900" t="s">
        <v>1234</v>
      </c>
      <c r="V146" s="1900" t="s">
        <v>683</v>
      </c>
      <c r="W146" s="1899" t="s">
        <v>250</v>
      </c>
    </row>
    <row r="147" spans="1:23" ht="15.75">
      <c r="A147" s="1898" t="s">
        <v>1610</v>
      </c>
      <c r="B147" s="1886" t="s">
        <v>1597</v>
      </c>
      <c r="C147" s="1886">
        <v>0</v>
      </c>
      <c r="D147" s="1886">
        <v>180</v>
      </c>
      <c r="E147" s="1886"/>
      <c r="F147" s="1886">
        <v>43</v>
      </c>
      <c r="G147" s="1886">
        <v>71</v>
      </c>
      <c r="H147" s="1886"/>
      <c r="I147" s="1886">
        <v>906</v>
      </c>
      <c r="J147" s="1886">
        <v>39</v>
      </c>
      <c r="K147" s="1886">
        <v>1013</v>
      </c>
      <c r="L147" s="1886"/>
      <c r="M147" s="1886"/>
      <c r="N147" s="1886">
        <v>155</v>
      </c>
      <c r="O147" s="1886"/>
      <c r="P147" s="1886">
        <v>5599</v>
      </c>
      <c r="Q147" s="1886"/>
      <c r="R147" s="1886">
        <v>4105</v>
      </c>
      <c r="S147" s="1886">
        <v>2</v>
      </c>
      <c r="T147" s="1886"/>
      <c r="U147" s="1886">
        <v>3290</v>
      </c>
      <c r="V147" s="1886">
        <v>219</v>
      </c>
      <c r="W147" s="13">
        <v>15622</v>
      </c>
    </row>
    <row r="148" spans="1:23" ht="15.75">
      <c r="A148" s="1897"/>
      <c r="B148" s="1886" t="s">
        <v>1596</v>
      </c>
      <c r="C148" s="1886">
        <v>0</v>
      </c>
      <c r="D148" s="1886">
        <v>209</v>
      </c>
      <c r="E148" s="1886"/>
      <c r="F148" s="1886">
        <v>30</v>
      </c>
      <c r="G148" s="1886">
        <v>57</v>
      </c>
      <c r="H148" s="1886"/>
      <c r="I148" s="1886">
        <v>1005</v>
      </c>
      <c r="J148" s="1886">
        <v>27</v>
      </c>
      <c r="K148" s="1886">
        <v>1004</v>
      </c>
      <c r="L148" s="1886"/>
      <c r="M148" s="1886"/>
      <c r="N148" s="1886">
        <v>143</v>
      </c>
      <c r="O148" s="1886"/>
      <c r="P148" s="1886">
        <v>5068</v>
      </c>
      <c r="Q148" s="1886"/>
      <c r="R148" s="1886">
        <v>3804</v>
      </c>
      <c r="S148" s="1886">
        <v>7</v>
      </c>
      <c r="T148" s="1886"/>
      <c r="U148" s="1886">
        <v>2999</v>
      </c>
      <c r="V148" s="1886">
        <v>200</v>
      </c>
      <c r="W148" s="13">
        <v>14553</v>
      </c>
    </row>
    <row r="149" spans="1:23" ht="15.75">
      <c r="A149" s="1897"/>
      <c r="B149" s="1886" t="s">
        <v>1602</v>
      </c>
      <c r="C149" s="1886">
        <v>0</v>
      </c>
      <c r="D149" s="1886">
        <v>271</v>
      </c>
      <c r="E149" s="1886"/>
      <c r="F149" s="1886">
        <v>66</v>
      </c>
      <c r="G149" s="1886">
        <v>89</v>
      </c>
      <c r="H149" s="1886"/>
      <c r="I149" s="1886">
        <v>1150</v>
      </c>
      <c r="J149" s="1886">
        <v>33</v>
      </c>
      <c r="K149" s="1886">
        <v>1440</v>
      </c>
      <c r="L149" s="1886"/>
      <c r="M149" s="1886"/>
      <c r="N149" s="1886">
        <v>262</v>
      </c>
      <c r="O149" s="1886"/>
      <c r="P149" s="1886">
        <v>5561</v>
      </c>
      <c r="Q149" s="1886"/>
      <c r="R149" s="1886">
        <v>3983</v>
      </c>
      <c r="S149" s="1886">
        <v>4</v>
      </c>
      <c r="T149" s="1886"/>
      <c r="U149" s="1886">
        <v>4098</v>
      </c>
      <c r="V149" s="1886">
        <v>302</v>
      </c>
      <c r="W149" s="13">
        <v>17259</v>
      </c>
    </row>
    <row r="150" spans="1:23" ht="15" customHeight="1">
      <c r="A150" s="1897"/>
      <c r="B150" s="1886" t="s">
        <v>1594</v>
      </c>
      <c r="C150" s="1886">
        <v>0</v>
      </c>
      <c r="D150" s="1886">
        <v>399</v>
      </c>
      <c r="E150" s="1886"/>
      <c r="F150" s="1886">
        <v>158</v>
      </c>
      <c r="G150" s="1886">
        <v>216</v>
      </c>
      <c r="H150" s="1886"/>
      <c r="I150" s="1886">
        <v>1697</v>
      </c>
      <c r="J150" s="1886">
        <v>56</v>
      </c>
      <c r="K150" s="1886">
        <v>2518</v>
      </c>
      <c r="L150" s="1886"/>
      <c r="M150" s="1886"/>
      <c r="N150" s="1886">
        <v>469</v>
      </c>
      <c r="O150" s="1886"/>
      <c r="P150" s="1886">
        <v>8533</v>
      </c>
      <c r="Q150" s="1886"/>
      <c r="R150" s="1886">
        <v>6690</v>
      </c>
      <c r="S150" s="1886">
        <v>12</v>
      </c>
      <c r="T150" s="1886"/>
      <c r="U150" s="1886">
        <v>7317</v>
      </c>
      <c r="V150" s="1886">
        <v>529</v>
      </c>
      <c r="W150" s="13">
        <v>28594</v>
      </c>
    </row>
    <row r="151" spans="1:23" ht="15" customHeight="1">
      <c r="A151" s="1897"/>
      <c r="B151" s="1886" t="s">
        <v>1593</v>
      </c>
      <c r="C151" s="1886">
        <v>0</v>
      </c>
      <c r="D151" s="1886">
        <v>461</v>
      </c>
      <c r="E151" s="1886"/>
      <c r="F151" s="1886">
        <v>92</v>
      </c>
      <c r="G151" s="1886">
        <v>224</v>
      </c>
      <c r="H151" s="1886"/>
      <c r="I151" s="1886">
        <v>1918</v>
      </c>
      <c r="J151" s="1886">
        <v>52</v>
      </c>
      <c r="K151" s="1886">
        <v>3135</v>
      </c>
      <c r="L151" s="1886"/>
      <c r="M151" s="1886"/>
      <c r="N151" s="1886">
        <v>437</v>
      </c>
      <c r="O151" s="1886"/>
      <c r="P151" s="1886">
        <v>10089</v>
      </c>
      <c r="Q151" s="1886"/>
      <c r="R151" s="1886">
        <v>8620</v>
      </c>
      <c r="S151" s="1886">
        <v>7</v>
      </c>
      <c r="T151" s="1886"/>
      <c r="U151" s="1886">
        <v>6789</v>
      </c>
      <c r="V151" s="1886">
        <v>417</v>
      </c>
      <c r="W151" s="13">
        <v>32241</v>
      </c>
    </row>
    <row r="152" spans="1:23" ht="15.75">
      <c r="A152" s="1897"/>
      <c r="B152" s="1886" t="s">
        <v>698</v>
      </c>
      <c r="C152" s="1886">
        <v>0</v>
      </c>
      <c r="D152" s="1886">
        <v>395</v>
      </c>
      <c r="E152" s="1886"/>
      <c r="F152" s="1886">
        <v>36</v>
      </c>
      <c r="G152" s="1886">
        <v>157</v>
      </c>
      <c r="H152" s="1886"/>
      <c r="I152" s="1886">
        <v>1304</v>
      </c>
      <c r="J152" s="1886">
        <v>28</v>
      </c>
      <c r="K152" s="1886">
        <v>2016</v>
      </c>
      <c r="L152" s="1886"/>
      <c r="M152" s="1886"/>
      <c r="N152" s="1886">
        <v>328</v>
      </c>
      <c r="O152" s="1886"/>
      <c r="P152" s="1886">
        <v>7800</v>
      </c>
      <c r="Q152" s="1886"/>
      <c r="R152" s="1886">
        <v>7176</v>
      </c>
      <c r="S152" s="1886">
        <v>4</v>
      </c>
      <c r="T152" s="1886"/>
      <c r="U152" s="1886">
        <v>4307</v>
      </c>
      <c r="V152" s="1886">
        <v>245</v>
      </c>
      <c r="W152" s="13">
        <v>23796</v>
      </c>
    </row>
    <row r="153" spans="1:23" ht="15.75">
      <c r="A153" s="1897"/>
      <c r="B153" s="1886" t="s">
        <v>1592</v>
      </c>
      <c r="C153" s="1886">
        <v>0</v>
      </c>
      <c r="D153" s="1886">
        <v>273</v>
      </c>
      <c r="E153" s="1886"/>
      <c r="F153" s="1886">
        <v>62</v>
      </c>
      <c r="G153" s="1886">
        <v>145</v>
      </c>
      <c r="H153" s="1886"/>
      <c r="I153" s="1886">
        <v>943</v>
      </c>
      <c r="J153" s="1886">
        <v>27</v>
      </c>
      <c r="K153" s="1886">
        <v>1555</v>
      </c>
      <c r="L153" s="1886"/>
      <c r="M153" s="1886"/>
      <c r="N153" s="1886">
        <v>243</v>
      </c>
      <c r="O153" s="1886"/>
      <c r="P153" s="1886">
        <v>6134</v>
      </c>
      <c r="Q153" s="1886"/>
      <c r="R153" s="1886">
        <v>5579</v>
      </c>
      <c r="S153" s="1886">
        <v>4</v>
      </c>
      <c r="T153" s="1886"/>
      <c r="U153" s="1886">
        <v>3636</v>
      </c>
      <c r="V153" s="1886">
        <v>216</v>
      </c>
      <c r="W153" s="13">
        <v>18817</v>
      </c>
    </row>
    <row r="154" spans="1:23" ht="15.75">
      <c r="A154" s="1897"/>
      <c r="B154" s="1886" t="s">
        <v>1603</v>
      </c>
      <c r="C154" s="1886">
        <v>0</v>
      </c>
      <c r="D154" s="1886">
        <v>402</v>
      </c>
      <c r="E154" s="1886"/>
      <c r="F154" s="1886">
        <v>91</v>
      </c>
      <c r="G154" s="1886">
        <v>264</v>
      </c>
      <c r="H154" s="1886"/>
      <c r="I154" s="1886">
        <v>1033</v>
      </c>
      <c r="J154" s="1886">
        <v>30</v>
      </c>
      <c r="K154" s="1886">
        <v>2273</v>
      </c>
      <c r="L154" s="1886"/>
      <c r="M154" s="1886"/>
      <c r="N154" s="1886">
        <v>298</v>
      </c>
      <c r="O154" s="1886"/>
      <c r="P154" s="1886">
        <v>7334</v>
      </c>
      <c r="Q154" s="1886"/>
      <c r="R154" s="1886">
        <v>6747</v>
      </c>
      <c r="S154" s="1886">
        <v>6</v>
      </c>
      <c r="T154" s="1886"/>
      <c r="U154" s="1886">
        <v>4889</v>
      </c>
      <c r="V154" s="1886">
        <v>361</v>
      </c>
      <c r="W154" s="13">
        <v>23728</v>
      </c>
    </row>
    <row r="155" spans="1:23" ht="15.75">
      <c r="A155" s="1897"/>
      <c r="B155" s="1886" t="s">
        <v>1591</v>
      </c>
      <c r="C155" s="1886">
        <v>0</v>
      </c>
      <c r="D155" s="1886">
        <v>373</v>
      </c>
      <c r="E155" s="1886"/>
      <c r="F155" s="1886">
        <v>61</v>
      </c>
      <c r="G155" s="1886">
        <v>206</v>
      </c>
      <c r="H155" s="1886"/>
      <c r="I155" s="1886">
        <v>1077</v>
      </c>
      <c r="J155" s="1886">
        <v>29</v>
      </c>
      <c r="K155" s="1886">
        <v>3152</v>
      </c>
      <c r="L155" s="1886"/>
      <c r="M155" s="1886"/>
      <c r="N155" s="1886">
        <v>305</v>
      </c>
      <c r="O155" s="1886"/>
      <c r="P155" s="1886">
        <v>9918</v>
      </c>
      <c r="Q155" s="1886"/>
      <c r="R155" s="1886">
        <v>8157</v>
      </c>
      <c r="S155" s="1886">
        <v>7</v>
      </c>
      <c r="T155" s="1886"/>
      <c r="U155" s="1886">
        <v>5565</v>
      </c>
      <c r="V155" s="1886">
        <v>363</v>
      </c>
      <c r="W155" s="13">
        <v>29213</v>
      </c>
    </row>
    <row r="156" spans="1:23" ht="15.75">
      <c r="A156" s="1897"/>
      <c r="B156" s="1886" t="s">
        <v>1600</v>
      </c>
      <c r="C156" s="1886">
        <v>0</v>
      </c>
      <c r="D156" s="1886">
        <v>302</v>
      </c>
      <c r="E156" s="1886"/>
      <c r="F156" s="1886">
        <v>66</v>
      </c>
      <c r="G156" s="1886">
        <v>151</v>
      </c>
      <c r="H156" s="1886"/>
      <c r="I156" s="1886">
        <v>640</v>
      </c>
      <c r="J156" s="1886">
        <v>5</v>
      </c>
      <c r="K156" s="1886">
        <v>2354</v>
      </c>
      <c r="L156" s="1886"/>
      <c r="M156" s="1886"/>
      <c r="N156" s="1886">
        <v>197</v>
      </c>
      <c r="O156" s="1886"/>
      <c r="P156" s="1886">
        <v>7542</v>
      </c>
      <c r="Q156" s="1886"/>
      <c r="R156" s="1886">
        <v>5452</v>
      </c>
      <c r="S156" s="1886">
        <v>3</v>
      </c>
      <c r="T156" s="1886"/>
      <c r="U156" s="1886">
        <v>4194</v>
      </c>
      <c r="V156" s="1886">
        <v>315</v>
      </c>
      <c r="W156" s="13">
        <v>21221</v>
      </c>
    </row>
    <row r="157" spans="1:23" ht="15.75">
      <c r="A157" s="1897"/>
      <c r="B157" s="1886" t="s">
        <v>1599</v>
      </c>
      <c r="C157" s="1886">
        <v>0</v>
      </c>
      <c r="D157" s="1886">
        <v>315</v>
      </c>
      <c r="E157" s="1886"/>
      <c r="F157" s="1886">
        <v>40</v>
      </c>
      <c r="G157" s="1886">
        <v>154</v>
      </c>
      <c r="H157" s="1886"/>
      <c r="I157" s="1886">
        <v>758</v>
      </c>
      <c r="J157" s="1886">
        <v>10</v>
      </c>
      <c r="K157" s="1886">
        <v>2291</v>
      </c>
      <c r="L157" s="1886"/>
      <c r="M157" s="1886"/>
      <c r="N157" s="1886">
        <v>218</v>
      </c>
      <c r="O157" s="1886"/>
      <c r="P157" s="1886">
        <v>7492</v>
      </c>
      <c r="Q157" s="1886"/>
      <c r="R157" s="1886">
        <v>5246</v>
      </c>
      <c r="S157" s="1886">
        <v>6</v>
      </c>
      <c r="T157" s="1886"/>
      <c r="U157" s="1886">
        <v>4077</v>
      </c>
      <c r="V157" s="1886">
        <v>250</v>
      </c>
      <c r="W157" s="13">
        <v>20857</v>
      </c>
    </row>
    <row r="158" spans="1:23" ht="15.75">
      <c r="A158" s="1897"/>
      <c r="B158" s="1886" t="s">
        <v>1598</v>
      </c>
      <c r="C158" s="1886">
        <v>0</v>
      </c>
      <c r="D158" s="1886">
        <v>187</v>
      </c>
      <c r="E158" s="1886"/>
      <c r="F158" s="1886">
        <v>27</v>
      </c>
      <c r="G158" s="1886">
        <v>122</v>
      </c>
      <c r="H158" s="1886"/>
      <c r="I158" s="1886">
        <v>458</v>
      </c>
      <c r="J158" s="1886">
        <v>14</v>
      </c>
      <c r="K158" s="1886">
        <v>1522</v>
      </c>
      <c r="L158" s="1886"/>
      <c r="M158" s="1886"/>
      <c r="N158" s="1886">
        <v>143</v>
      </c>
      <c r="O158" s="1886"/>
      <c r="P158" s="1886">
        <v>4822</v>
      </c>
      <c r="Q158" s="1886"/>
      <c r="R158" s="1886">
        <v>3600</v>
      </c>
      <c r="S158" s="1886">
        <v>4</v>
      </c>
      <c r="T158" s="1886"/>
      <c r="U158" s="1886">
        <v>3275</v>
      </c>
      <c r="V158" s="1886">
        <v>177</v>
      </c>
      <c r="W158" s="13">
        <v>14351</v>
      </c>
    </row>
    <row r="159" spans="1:23" ht="15.75">
      <c r="A159" s="1896"/>
      <c r="B159" s="1895" t="s">
        <v>253</v>
      </c>
      <c r="C159" s="1894">
        <v>0</v>
      </c>
      <c r="D159" s="1894">
        <v>3767</v>
      </c>
      <c r="E159" s="1894">
        <v>0</v>
      </c>
      <c r="F159" s="1894">
        <v>772</v>
      </c>
      <c r="G159" s="1894">
        <v>1856</v>
      </c>
      <c r="H159" s="1894">
        <v>0</v>
      </c>
      <c r="I159" s="1894">
        <v>12889</v>
      </c>
      <c r="J159" s="1894">
        <v>350</v>
      </c>
      <c r="K159" s="1894">
        <v>24273</v>
      </c>
      <c r="L159" s="1894">
        <v>0</v>
      </c>
      <c r="M159" s="1894">
        <v>0</v>
      </c>
      <c r="N159" s="1894">
        <v>3198</v>
      </c>
      <c r="O159" s="1894">
        <v>0</v>
      </c>
      <c r="P159" s="1894">
        <v>85892</v>
      </c>
      <c r="Q159" s="1894">
        <v>0</v>
      </c>
      <c r="R159" s="1894">
        <v>69159</v>
      </c>
      <c r="S159" s="1894">
        <v>66</v>
      </c>
      <c r="T159" s="1894">
        <v>0</v>
      </c>
      <c r="U159" s="1894">
        <v>54436</v>
      </c>
      <c r="V159" s="1894">
        <v>3594</v>
      </c>
      <c r="W159" s="1893">
        <v>260252</v>
      </c>
    </row>
    <row r="160" spans="1:23" ht="15.75">
      <c r="A160" s="1898" t="s">
        <v>1609</v>
      </c>
      <c r="B160" s="1886" t="s">
        <v>1597</v>
      </c>
      <c r="C160" s="1886">
        <v>0</v>
      </c>
      <c r="D160" s="1886">
        <v>198</v>
      </c>
      <c r="E160" s="1886">
        <v>31</v>
      </c>
      <c r="F160" s="1886">
        <v>25</v>
      </c>
      <c r="G160" s="1886">
        <v>99</v>
      </c>
      <c r="H160" s="1886">
        <v>10</v>
      </c>
      <c r="I160" s="1886">
        <v>577</v>
      </c>
      <c r="J160" s="1886">
        <v>9</v>
      </c>
      <c r="K160" s="1886">
        <v>1225</v>
      </c>
      <c r="L160" s="1886">
        <v>33</v>
      </c>
      <c r="M160" s="1886">
        <v>0</v>
      </c>
      <c r="N160" s="1886">
        <v>123</v>
      </c>
      <c r="O160" s="1886">
        <v>1</v>
      </c>
      <c r="P160" s="1886">
        <v>5591</v>
      </c>
      <c r="Q160" s="1886">
        <v>0</v>
      </c>
      <c r="R160" s="1886">
        <v>3746</v>
      </c>
      <c r="S160" s="1886">
        <v>1</v>
      </c>
      <c r="T160" s="1886">
        <v>1</v>
      </c>
      <c r="U160" s="1886">
        <v>3286</v>
      </c>
      <c r="V160" s="1886">
        <v>117</v>
      </c>
      <c r="W160" s="13">
        <v>15073</v>
      </c>
    </row>
    <row r="161" spans="1:23" ht="15.75">
      <c r="A161" s="1897"/>
      <c r="B161" s="1886" t="s">
        <v>1596</v>
      </c>
      <c r="C161" s="1886">
        <v>0</v>
      </c>
      <c r="D161" s="1886">
        <v>210</v>
      </c>
      <c r="E161" s="1886">
        <v>26</v>
      </c>
      <c r="F161" s="1886">
        <v>7</v>
      </c>
      <c r="G161" s="1886">
        <v>137</v>
      </c>
      <c r="H161" s="1886">
        <v>5</v>
      </c>
      <c r="I161" s="1886">
        <v>413</v>
      </c>
      <c r="J161" s="1886">
        <v>0</v>
      </c>
      <c r="K161" s="1886">
        <v>1358</v>
      </c>
      <c r="L161" s="1886">
        <v>40</v>
      </c>
      <c r="M161" s="1886">
        <v>0</v>
      </c>
      <c r="N161" s="1886">
        <v>109</v>
      </c>
      <c r="O161" s="1886">
        <v>2</v>
      </c>
      <c r="P161" s="1886">
        <v>4903</v>
      </c>
      <c r="Q161" s="1886">
        <v>2</v>
      </c>
      <c r="R161" s="1886">
        <v>3542</v>
      </c>
      <c r="S161" s="1886">
        <v>2</v>
      </c>
      <c r="T161" s="1886">
        <v>0</v>
      </c>
      <c r="U161" s="1886">
        <v>2935</v>
      </c>
      <c r="V161" s="1886">
        <v>171</v>
      </c>
      <c r="W161" s="13">
        <v>13862</v>
      </c>
    </row>
    <row r="162" spans="1:23" ht="15.75">
      <c r="A162" s="1897"/>
      <c r="B162" s="1886" t="s">
        <v>1602</v>
      </c>
      <c r="C162" s="1886">
        <v>0</v>
      </c>
      <c r="D162" s="1886">
        <v>407</v>
      </c>
      <c r="E162" s="1886">
        <v>53</v>
      </c>
      <c r="F162" s="1886">
        <v>39</v>
      </c>
      <c r="G162" s="1886">
        <v>253</v>
      </c>
      <c r="H162" s="1886">
        <v>15</v>
      </c>
      <c r="I162" s="1886">
        <v>786</v>
      </c>
      <c r="J162" s="1886">
        <v>0</v>
      </c>
      <c r="K162" s="1886">
        <v>2737</v>
      </c>
      <c r="L162" s="1886">
        <v>83</v>
      </c>
      <c r="M162" s="1886">
        <v>0</v>
      </c>
      <c r="N162" s="1886">
        <v>238</v>
      </c>
      <c r="O162" s="1886">
        <v>0</v>
      </c>
      <c r="P162" s="1886">
        <v>6649</v>
      </c>
      <c r="Q162" s="1886">
        <v>3</v>
      </c>
      <c r="R162" s="1886">
        <v>5846</v>
      </c>
      <c r="S162" s="1886">
        <v>3</v>
      </c>
      <c r="T162" s="1886">
        <v>5</v>
      </c>
      <c r="U162" s="1886">
        <v>4865</v>
      </c>
      <c r="V162" s="1886">
        <v>258</v>
      </c>
      <c r="W162" s="13">
        <v>22240</v>
      </c>
    </row>
    <row r="163" spans="1:23" ht="15.75">
      <c r="A163" s="1897"/>
      <c r="B163" s="1886" t="s">
        <v>1594</v>
      </c>
      <c r="C163" s="1886">
        <v>0</v>
      </c>
      <c r="D163" s="1886">
        <v>306</v>
      </c>
      <c r="E163" s="1886">
        <v>86</v>
      </c>
      <c r="F163" s="1886">
        <v>84</v>
      </c>
      <c r="G163" s="1886">
        <v>358</v>
      </c>
      <c r="H163" s="1886">
        <v>17</v>
      </c>
      <c r="I163" s="1886">
        <v>946</v>
      </c>
      <c r="J163" s="1886">
        <v>4</v>
      </c>
      <c r="K163" s="1886">
        <v>2521</v>
      </c>
      <c r="L163" s="1886">
        <v>111</v>
      </c>
      <c r="M163" s="1886">
        <v>1</v>
      </c>
      <c r="N163" s="1886">
        <v>243</v>
      </c>
      <c r="O163" s="1886">
        <v>5</v>
      </c>
      <c r="P163" s="1886">
        <v>6199</v>
      </c>
      <c r="Q163" s="1886">
        <v>4</v>
      </c>
      <c r="R163" s="1886">
        <v>5476</v>
      </c>
      <c r="S163" s="1886">
        <v>8</v>
      </c>
      <c r="T163" s="1886">
        <v>6</v>
      </c>
      <c r="U163" s="1886">
        <v>6038</v>
      </c>
      <c r="V163" s="1886">
        <v>388</v>
      </c>
      <c r="W163" s="13">
        <v>22801</v>
      </c>
    </row>
    <row r="164" spans="1:23" ht="15.75">
      <c r="A164" s="1897"/>
      <c r="B164" s="1886" t="s">
        <v>1593</v>
      </c>
      <c r="C164" s="1886">
        <v>0</v>
      </c>
      <c r="D164" s="1886">
        <v>436</v>
      </c>
      <c r="E164" s="1886">
        <v>57</v>
      </c>
      <c r="F164" s="1886">
        <v>97</v>
      </c>
      <c r="G164" s="1886">
        <v>378</v>
      </c>
      <c r="H164" s="1886">
        <v>10</v>
      </c>
      <c r="I164" s="1886">
        <v>1161</v>
      </c>
      <c r="J164" s="1886">
        <v>2</v>
      </c>
      <c r="K164" s="1886">
        <v>3784</v>
      </c>
      <c r="L164" s="1886">
        <v>83</v>
      </c>
      <c r="M164" s="1886">
        <v>3</v>
      </c>
      <c r="N164" s="1886">
        <v>350</v>
      </c>
      <c r="O164" s="1886">
        <v>10</v>
      </c>
      <c r="P164" s="1886">
        <v>8212</v>
      </c>
      <c r="Q164" s="1886">
        <v>1</v>
      </c>
      <c r="R164" s="1886">
        <v>7891</v>
      </c>
      <c r="S164" s="1886">
        <v>8</v>
      </c>
      <c r="T164" s="1886">
        <v>5</v>
      </c>
      <c r="U164" s="1886">
        <v>6173</v>
      </c>
      <c r="V164" s="1886">
        <v>276</v>
      </c>
      <c r="W164" s="13">
        <v>28937</v>
      </c>
    </row>
    <row r="165" spans="1:23" ht="15.75">
      <c r="A165" s="1897"/>
      <c r="B165" s="1886" t="s">
        <v>698</v>
      </c>
      <c r="C165" s="1886">
        <v>0</v>
      </c>
      <c r="D165" s="1886">
        <v>436</v>
      </c>
      <c r="E165" s="1886">
        <v>36</v>
      </c>
      <c r="F165" s="1886">
        <v>45</v>
      </c>
      <c r="G165" s="1886">
        <v>329</v>
      </c>
      <c r="H165" s="1886">
        <v>13</v>
      </c>
      <c r="I165" s="1886">
        <v>1094</v>
      </c>
      <c r="J165" s="1886">
        <v>1</v>
      </c>
      <c r="K165" s="1886">
        <v>3477</v>
      </c>
      <c r="L165" s="1886">
        <v>70</v>
      </c>
      <c r="M165" s="1886">
        <v>1</v>
      </c>
      <c r="N165" s="1886">
        <v>328</v>
      </c>
      <c r="O165" s="1886">
        <v>9</v>
      </c>
      <c r="P165" s="1886">
        <v>9320</v>
      </c>
      <c r="Q165" s="1886">
        <v>6</v>
      </c>
      <c r="R165" s="1886">
        <v>8732</v>
      </c>
      <c r="S165" s="1886">
        <v>7</v>
      </c>
      <c r="T165" s="1886">
        <v>3</v>
      </c>
      <c r="U165" s="1886">
        <v>5538</v>
      </c>
      <c r="V165" s="1886">
        <v>264</v>
      </c>
      <c r="W165" s="13">
        <v>29709</v>
      </c>
    </row>
    <row r="166" spans="1:23" ht="15.75">
      <c r="A166" s="1897"/>
      <c r="B166" s="1886" t="s">
        <v>1592</v>
      </c>
      <c r="C166" s="1886">
        <v>0</v>
      </c>
      <c r="D166" s="1886">
        <v>366</v>
      </c>
      <c r="E166" s="1886">
        <v>69</v>
      </c>
      <c r="F166" s="1886">
        <v>55</v>
      </c>
      <c r="G166" s="1886">
        <v>320</v>
      </c>
      <c r="H166" s="1886">
        <v>16</v>
      </c>
      <c r="I166" s="1886">
        <v>849</v>
      </c>
      <c r="J166" s="1886">
        <v>2</v>
      </c>
      <c r="K166" s="1886">
        <v>2569</v>
      </c>
      <c r="L166" s="1886">
        <v>57</v>
      </c>
      <c r="M166" s="1886">
        <v>4</v>
      </c>
      <c r="N166" s="1886">
        <v>275</v>
      </c>
      <c r="O166" s="1886">
        <v>7</v>
      </c>
      <c r="P166" s="1886">
        <v>7283</v>
      </c>
      <c r="Q166" s="1886">
        <v>8</v>
      </c>
      <c r="R166" s="1886">
        <v>6493</v>
      </c>
      <c r="S166" s="1886">
        <v>14</v>
      </c>
      <c r="T166" s="1886">
        <v>7</v>
      </c>
      <c r="U166" s="1886">
        <v>4404</v>
      </c>
      <c r="V166" s="1886">
        <v>209</v>
      </c>
      <c r="W166" s="13">
        <v>23007</v>
      </c>
    </row>
    <row r="167" spans="1:23" ht="15.75">
      <c r="A167" s="1897"/>
      <c r="B167" s="1886" t="s">
        <v>1603</v>
      </c>
      <c r="C167" s="1886">
        <v>0</v>
      </c>
      <c r="D167" s="1886">
        <v>372</v>
      </c>
      <c r="E167" s="1886">
        <v>69</v>
      </c>
      <c r="F167" s="1886">
        <v>70</v>
      </c>
      <c r="G167" s="1886">
        <v>356</v>
      </c>
      <c r="H167" s="1886">
        <v>24</v>
      </c>
      <c r="I167" s="1886">
        <v>907</v>
      </c>
      <c r="J167" s="1886">
        <v>1</v>
      </c>
      <c r="K167" s="1886">
        <v>2943</v>
      </c>
      <c r="L167" s="1886">
        <v>64</v>
      </c>
      <c r="M167" s="1886">
        <v>5</v>
      </c>
      <c r="N167" s="1886">
        <v>236</v>
      </c>
      <c r="O167" s="1886">
        <v>4</v>
      </c>
      <c r="P167" s="1886">
        <v>7512</v>
      </c>
      <c r="Q167" s="1886">
        <v>11</v>
      </c>
      <c r="R167" s="1886">
        <v>6424</v>
      </c>
      <c r="S167" s="1886">
        <v>8</v>
      </c>
      <c r="T167" s="1886">
        <v>4</v>
      </c>
      <c r="U167" s="1886">
        <v>5315</v>
      </c>
      <c r="V167" s="1886">
        <v>287</v>
      </c>
      <c r="W167" s="13">
        <v>24612</v>
      </c>
    </row>
    <row r="168" spans="1:23" ht="15.75">
      <c r="A168" s="1897"/>
      <c r="B168" s="1886" t="s">
        <v>1591</v>
      </c>
      <c r="C168" s="1886">
        <v>0</v>
      </c>
      <c r="D168" s="1886">
        <v>368</v>
      </c>
      <c r="E168" s="1886">
        <v>60</v>
      </c>
      <c r="F168" s="1886">
        <v>40</v>
      </c>
      <c r="G168" s="1886">
        <v>341</v>
      </c>
      <c r="H168" s="1886">
        <v>16</v>
      </c>
      <c r="I168" s="1886">
        <v>930</v>
      </c>
      <c r="J168" s="1886">
        <v>7</v>
      </c>
      <c r="K168" s="1886">
        <v>3401</v>
      </c>
      <c r="L168" s="1886">
        <v>64</v>
      </c>
      <c r="M168" s="1886">
        <v>9</v>
      </c>
      <c r="N168" s="1886">
        <v>236</v>
      </c>
      <c r="O168" s="1886">
        <v>10</v>
      </c>
      <c r="P168" s="1886">
        <v>8404</v>
      </c>
      <c r="Q168" s="1886">
        <v>12</v>
      </c>
      <c r="R168" s="1886">
        <v>7061</v>
      </c>
      <c r="S168" s="1886">
        <v>5</v>
      </c>
      <c r="T168" s="1886">
        <v>2</v>
      </c>
      <c r="U168" s="1886">
        <v>4991</v>
      </c>
      <c r="V168" s="1886">
        <v>213</v>
      </c>
      <c r="W168" s="13">
        <v>26170</v>
      </c>
    </row>
    <row r="169" spans="1:23" ht="15.75">
      <c r="A169" s="1897"/>
      <c r="B169" s="1886" t="s">
        <v>1600</v>
      </c>
      <c r="C169" s="1886">
        <v>0</v>
      </c>
      <c r="D169" s="1886">
        <v>406</v>
      </c>
      <c r="E169" s="1886">
        <v>45</v>
      </c>
      <c r="F169" s="1886">
        <v>30</v>
      </c>
      <c r="G169" s="1886">
        <v>290</v>
      </c>
      <c r="H169" s="1886">
        <v>29</v>
      </c>
      <c r="I169" s="1886">
        <v>973</v>
      </c>
      <c r="J169" s="1886">
        <v>2</v>
      </c>
      <c r="K169" s="1886">
        <v>3401</v>
      </c>
      <c r="L169" s="1886">
        <v>73</v>
      </c>
      <c r="M169" s="1886">
        <v>3</v>
      </c>
      <c r="N169" s="1886">
        <v>238</v>
      </c>
      <c r="O169" s="1886">
        <v>11</v>
      </c>
      <c r="P169" s="1886">
        <v>8502</v>
      </c>
      <c r="Q169" s="1886">
        <v>4</v>
      </c>
      <c r="R169" s="1886">
        <v>6639</v>
      </c>
      <c r="S169" s="1886">
        <v>7</v>
      </c>
      <c r="T169" s="1886">
        <v>3</v>
      </c>
      <c r="U169" s="1886">
        <v>5192</v>
      </c>
      <c r="V169" s="1886">
        <v>251</v>
      </c>
      <c r="W169" s="13">
        <v>26099</v>
      </c>
    </row>
    <row r="170" spans="1:23" ht="15.75">
      <c r="A170" s="1897"/>
      <c r="B170" s="1886" t="s">
        <v>1599</v>
      </c>
      <c r="C170" s="1886">
        <v>0</v>
      </c>
      <c r="D170" s="1886">
        <v>314</v>
      </c>
      <c r="E170" s="1886">
        <v>46</v>
      </c>
      <c r="F170" s="1886">
        <v>20</v>
      </c>
      <c r="G170" s="1886">
        <v>247</v>
      </c>
      <c r="H170" s="1886">
        <v>21</v>
      </c>
      <c r="I170" s="1886">
        <v>826</v>
      </c>
      <c r="J170" s="1886">
        <v>1</v>
      </c>
      <c r="K170" s="1886">
        <v>2761</v>
      </c>
      <c r="L170" s="1886">
        <v>63</v>
      </c>
      <c r="M170" s="1886">
        <v>2</v>
      </c>
      <c r="N170" s="1886">
        <v>194</v>
      </c>
      <c r="O170" s="1886">
        <v>13</v>
      </c>
      <c r="P170" s="1886">
        <v>7582</v>
      </c>
      <c r="Q170" s="1886">
        <v>7</v>
      </c>
      <c r="R170" s="1886">
        <v>5519</v>
      </c>
      <c r="S170" s="1886">
        <v>11</v>
      </c>
      <c r="T170" s="1886">
        <v>6</v>
      </c>
      <c r="U170" s="1886">
        <v>4407</v>
      </c>
      <c r="V170" s="1886">
        <v>198</v>
      </c>
      <c r="W170" s="13">
        <v>22238</v>
      </c>
    </row>
    <row r="171" spans="1:23" ht="15.75">
      <c r="A171" s="1897"/>
      <c r="B171" s="1886" t="s">
        <v>1598</v>
      </c>
      <c r="C171" s="1886">
        <v>0</v>
      </c>
      <c r="D171" s="1886">
        <v>224</v>
      </c>
      <c r="E171" s="1886">
        <v>32</v>
      </c>
      <c r="F171" s="1886">
        <v>28</v>
      </c>
      <c r="G171" s="1886">
        <v>184</v>
      </c>
      <c r="H171" s="1886">
        <v>11</v>
      </c>
      <c r="I171" s="1886">
        <v>660</v>
      </c>
      <c r="J171" s="1886">
        <v>0</v>
      </c>
      <c r="K171" s="1886">
        <v>1835</v>
      </c>
      <c r="L171" s="1886">
        <v>71</v>
      </c>
      <c r="M171" s="1886">
        <v>4</v>
      </c>
      <c r="N171" s="1886">
        <v>149</v>
      </c>
      <c r="O171" s="1886">
        <v>13</v>
      </c>
      <c r="P171" s="1886">
        <v>6140</v>
      </c>
      <c r="Q171" s="1886">
        <v>3</v>
      </c>
      <c r="R171" s="1886">
        <v>4286</v>
      </c>
      <c r="S171" s="1886">
        <v>5</v>
      </c>
      <c r="T171" s="1886">
        <v>5</v>
      </c>
      <c r="U171" s="1886">
        <v>3879</v>
      </c>
      <c r="V171" s="1886">
        <v>175</v>
      </c>
      <c r="W171" s="13">
        <v>17704</v>
      </c>
    </row>
    <row r="172" spans="1:23" ht="15.75">
      <c r="A172" s="1896"/>
      <c r="B172" s="1895" t="s">
        <v>253</v>
      </c>
      <c r="C172" s="1894">
        <v>0</v>
      </c>
      <c r="D172" s="1894">
        <v>4043</v>
      </c>
      <c r="E172" s="1894">
        <v>610</v>
      </c>
      <c r="F172" s="1894">
        <v>540</v>
      </c>
      <c r="G172" s="1894">
        <v>3292</v>
      </c>
      <c r="H172" s="1894">
        <v>187</v>
      </c>
      <c r="I172" s="1894">
        <v>10122</v>
      </c>
      <c r="J172" s="1894">
        <v>29</v>
      </c>
      <c r="K172" s="1894">
        <v>32012</v>
      </c>
      <c r="L172" s="1894">
        <v>812</v>
      </c>
      <c r="M172" s="1894">
        <v>32</v>
      </c>
      <c r="N172" s="1894">
        <v>2719</v>
      </c>
      <c r="O172" s="1894">
        <v>85</v>
      </c>
      <c r="P172" s="1894">
        <v>86297</v>
      </c>
      <c r="Q172" s="1894">
        <v>61</v>
      </c>
      <c r="R172" s="1894">
        <v>71655</v>
      </c>
      <c r="S172" s="1894">
        <v>79</v>
      </c>
      <c r="T172" s="1894">
        <v>47</v>
      </c>
      <c r="U172" s="1894">
        <v>57023</v>
      </c>
      <c r="V172" s="1894">
        <v>2807</v>
      </c>
      <c r="W172" s="1893">
        <v>272452</v>
      </c>
    </row>
    <row r="173" spans="1:23" ht="15.75">
      <c r="A173" s="1898" t="s">
        <v>1608</v>
      </c>
      <c r="B173" s="1886" t="s">
        <v>1597</v>
      </c>
      <c r="C173" s="1886">
        <v>0</v>
      </c>
      <c r="D173" s="1886">
        <v>196</v>
      </c>
      <c r="E173" s="1886">
        <v>31</v>
      </c>
      <c r="F173" s="1886">
        <v>9</v>
      </c>
      <c r="G173" s="1886">
        <v>112</v>
      </c>
      <c r="H173" s="1886">
        <v>15</v>
      </c>
      <c r="I173" s="1886">
        <v>456</v>
      </c>
      <c r="J173" s="1886">
        <v>0</v>
      </c>
      <c r="K173" s="1886">
        <v>1360</v>
      </c>
      <c r="L173" s="1886">
        <v>51</v>
      </c>
      <c r="M173" s="1886">
        <v>0</v>
      </c>
      <c r="N173" s="1886">
        <v>119</v>
      </c>
      <c r="O173" s="1886">
        <v>3</v>
      </c>
      <c r="P173" s="1886">
        <v>5485</v>
      </c>
      <c r="Q173" s="1886">
        <v>0</v>
      </c>
      <c r="R173" s="1886">
        <v>3915</v>
      </c>
      <c r="S173" s="1886">
        <v>4</v>
      </c>
      <c r="T173" s="1886">
        <v>5</v>
      </c>
      <c r="U173" s="1886">
        <v>3343</v>
      </c>
      <c r="V173" s="1886">
        <v>135</v>
      </c>
      <c r="W173" s="13">
        <v>15239</v>
      </c>
    </row>
    <row r="174" spans="1:23" ht="15.75">
      <c r="A174" s="1897"/>
      <c r="B174" s="1886" t="s">
        <v>1596</v>
      </c>
      <c r="C174" s="1886">
        <v>0</v>
      </c>
      <c r="D174" s="1886">
        <v>210</v>
      </c>
      <c r="E174" s="1886">
        <v>26</v>
      </c>
      <c r="F174" s="1886">
        <v>7</v>
      </c>
      <c r="G174" s="1886">
        <v>137</v>
      </c>
      <c r="H174" s="1886">
        <v>5</v>
      </c>
      <c r="I174" s="1886">
        <v>413</v>
      </c>
      <c r="J174" s="1886">
        <v>0</v>
      </c>
      <c r="K174" s="1886">
        <v>1358</v>
      </c>
      <c r="L174" s="1886">
        <v>40</v>
      </c>
      <c r="M174" s="1886">
        <v>0</v>
      </c>
      <c r="N174" s="1886">
        <v>109</v>
      </c>
      <c r="O174" s="1886">
        <v>2</v>
      </c>
      <c r="P174" s="1886">
        <v>4903</v>
      </c>
      <c r="Q174" s="1886">
        <v>2</v>
      </c>
      <c r="R174" s="1886">
        <v>3542</v>
      </c>
      <c r="S174" s="1886">
        <v>2</v>
      </c>
      <c r="T174" s="1886">
        <v>0</v>
      </c>
      <c r="U174" s="1886">
        <v>2935</v>
      </c>
      <c r="V174" s="1886">
        <v>171</v>
      </c>
      <c r="W174" s="13">
        <v>13862</v>
      </c>
    </row>
    <row r="175" spans="1:23" ht="15.75">
      <c r="A175" s="1897"/>
      <c r="B175" s="1886" t="s">
        <v>1602</v>
      </c>
      <c r="C175" s="1886">
        <v>0</v>
      </c>
      <c r="D175" s="1886">
        <v>407</v>
      </c>
      <c r="E175" s="1886">
        <v>53</v>
      </c>
      <c r="F175" s="1886">
        <v>39</v>
      </c>
      <c r="G175" s="1886">
        <v>253</v>
      </c>
      <c r="H175" s="1886">
        <v>15</v>
      </c>
      <c r="I175" s="1886">
        <v>786</v>
      </c>
      <c r="J175" s="1886">
        <v>0</v>
      </c>
      <c r="K175" s="1886">
        <v>2737</v>
      </c>
      <c r="L175" s="1886">
        <v>83</v>
      </c>
      <c r="M175" s="1886">
        <v>0</v>
      </c>
      <c r="N175" s="1886">
        <v>238</v>
      </c>
      <c r="O175" s="1886">
        <v>0</v>
      </c>
      <c r="P175" s="1886">
        <v>6649</v>
      </c>
      <c r="Q175" s="1886">
        <v>3</v>
      </c>
      <c r="R175" s="1886">
        <v>5846</v>
      </c>
      <c r="S175" s="1886">
        <v>3</v>
      </c>
      <c r="T175" s="1886">
        <v>5</v>
      </c>
      <c r="U175" s="1886">
        <v>4865</v>
      </c>
      <c r="V175" s="1886">
        <v>258</v>
      </c>
      <c r="W175" s="13">
        <v>22240</v>
      </c>
    </row>
    <row r="176" spans="1:23" ht="15.75">
      <c r="A176" s="1897"/>
      <c r="B176" s="1886" t="s">
        <v>1594</v>
      </c>
      <c r="C176" s="1886">
        <v>0</v>
      </c>
      <c r="D176" s="1886">
        <v>306</v>
      </c>
      <c r="E176" s="1886">
        <v>86</v>
      </c>
      <c r="F176" s="1886">
        <v>84</v>
      </c>
      <c r="G176" s="1886">
        <v>358</v>
      </c>
      <c r="H176" s="1886">
        <v>17</v>
      </c>
      <c r="I176" s="1886">
        <v>946</v>
      </c>
      <c r="J176" s="1886">
        <v>4</v>
      </c>
      <c r="K176" s="1886">
        <v>2521</v>
      </c>
      <c r="L176" s="1886">
        <v>111</v>
      </c>
      <c r="M176" s="1886">
        <v>1</v>
      </c>
      <c r="N176" s="1886">
        <v>243</v>
      </c>
      <c r="O176" s="1886">
        <v>5</v>
      </c>
      <c r="P176" s="1886">
        <v>6199</v>
      </c>
      <c r="Q176" s="1886">
        <v>4</v>
      </c>
      <c r="R176" s="1886">
        <v>5476</v>
      </c>
      <c r="S176" s="1886">
        <v>8</v>
      </c>
      <c r="T176" s="1886">
        <v>6</v>
      </c>
      <c r="U176" s="1886">
        <v>6038</v>
      </c>
      <c r="V176" s="1886">
        <v>388</v>
      </c>
      <c r="W176" s="13">
        <v>22801</v>
      </c>
    </row>
    <row r="177" spans="1:23" ht="15.75">
      <c r="A177" s="1897"/>
      <c r="B177" s="1886" t="s">
        <v>1593</v>
      </c>
      <c r="C177" s="1886">
        <v>0</v>
      </c>
      <c r="D177" s="1886">
        <v>436</v>
      </c>
      <c r="E177" s="1886">
        <v>57</v>
      </c>
      <c r="F177" s="1886">
        <v>97</v>
      </c>
      <c r="G177" s="1886">
        <v>378</v>
      </c>
      <c r="H177" s="1886">
        <v>10</v>
      </c>
      <c r="I177" s="1886">
        <v>1161</v>
      </c>
      <c r="J177" s="1886">
        <v>2</v>
      </c>
      <c r="K177" s="1886">
        <v>3784</v>
      </c>
      <c r="L177" s="1886">
        <v>83</v>
      </c>
      <c r="M177" s="1886">
        <v>3</v>
      </c>
      <c r="N177" s="1886">
        <v>350</v>
      </c>
      <c r="O177" s="1886">
        <v>10</v>
      </c>
      <c r="P177" s="1886">
        <v>8212</v>
      </c>
      <c r="Q177" s="1886">
        <v>1</v>
      </c>
      <c r="R177" s="1886">
        <v>7891</v>
      </c>
      <c r="S177" s="1886">
        <v>8</v>
      </c>
      <c r="T177" s="1886">
        <v>5</v>
      </c>
      <c r="U177" s="1886">
        <v>6173</v>
      </c>
      <c r="V177" s="1886">
        <v>276</v>
      </c>
      <c r="W177" s="13">
        <v>28937</v>
      </c>
    </row>
    <row r="178" spans="1:23" ht="15.75">
      <c r="A178" s="1897"/>
      <c r="B178" s="1886" t="s">
        <v>698</v>
      </c>
      <c r="C178" s="1886">
        <v>0</v>
      </c>
      <c r="D178" s="1886">
        <v>436</v>
      </c>
      <c r="E178" s="1886">
        <v>36</v>
      </c>
      <c r="F178" s="1886">
        <v>45</v>
      </c>
      <c r="G178" s="1886">
        <v>329</v>
      </c>
      <c r="H178" s="1886">
        <v>13</v>
      </c>
      <c r="I178" s="1886">
        <v>1094</v>
      </c>
      <c r="J178" s="1886">
        <v>1</v>
      </c>
      <c r="K178" s="1886">
        <v>3477</v>
      </c>
      <c r="L178" s="1886">
        <v>70</v>
      </c>
      <c r="M178" s="1886">
        <v>1</v>
      </c>
      <c r="N178" s="1886">
        <v>328</v>
      </c>
      <c r="O178" s="1886">
        <v>9</v>
      </c>
      <c r="P178" s="1886">
        <v>9320</v>
      </c>
      <c r="Q178" s="1886">
        <v>6</v>
      </c>
      <c r="R178" s="1886">
        <v>8732</v>
      </c>
      <c r="S178" s="1886">
        <v>7</v>
      </c>
      <c r="T178" s="1886">
        <v>3</v>
      </c>
      <c r="U178" s="1886">
        <v>5538</v>
      </c>
      <c r="V178" s="1886">
        <v>264</v>
      </c>
      <c r="W178" s="13">
        <v>29709</v>
      </c>
    </row>
    <row r="179" spans="1:23" ht="15.75">
      <c r="A179" s="1897"/>
      <c r="B179" s="1886" t="s">
        <v>1592</v>
      </c>
      <c r="C179" s="1886">
        <v>0</v>
      </c>
      <c r="D179" s="1886">
        <v>366</v>
      </c>
      <c r="E179" s="1886">
        <v>69</v>
      </c>
      <c r="F179" s="1886">
        <v>55</v>
      </c>
      <c r="G179" s="1886">
        <v>320</v>
      </c>
      <c r="H179" s="1886">
        <v>16</v>
      </c>
      <c r="I179" s="1886">
        <v>849</v>
      </c>
      <c r="J179" s="1886">
        <v>2</v>
      </c>
      <c r="K179" s="1886">
        <v>2569</v>
      </c>
      <c r="L179" s="1886">
        <v>57</v>
      </c>
      <c r="M179" s="1886">
        <v>4</v>
      </c>
      <c r="N179" s="1886">
        <v>275</v>
      </c>
      <c r="O179" s="1886">
        <v>7</v>
      </c>
      <c r="P179" s="1886">
        <v>7283</v>
      </c>
      <c r="Q179" s="1886">
        <v>8</v>
      </c>
      <c r="R179" s="1886">
        <v>6493</v>
      </c>
      <c r="S179" s="1886">
        <v>14</v>
      </c>
      <c r="T179" s="1886">
        <v>7</v>
      </c>
      <c r="U179" s="1886">
        <v>4404</v>
      </c>
      <c r="V179" s="1886">
        <v>209</v>
      </c>
      <c r="W179" s="13">
        <v>23007</v>
      </c>
    </row>
    <row r="180" spans="1:23" ht="15.75">
      <c r="A180" s="1897"/>
      <c r="B180" s="1886" t="s">
        <v>1603</v>
      </c>
      <c r="C180" s="1886">
        <v>0</v>
      </c>
      <c r="D180" s="1886">
        <v>372</v>
      </c>
      <c r="E180" s="1886">
        <v>69</v>
      </c>
      <c r="F180" s="1886">
        <v>70</v>
      </c>
      <c r="G180" s="1886">
        <v>356</v>
      </c>
      <c r="H180" s="1886">
        <v>24</v>
      </c>
      <c r="I180" s="1886">
        <v>907</v>
      </c>
      <c r="J180" s="1886">
        <v>1</v>
      </c>
      <c r="K180" s="1886">
        <v>2943</v>
      </c>
      <c r="L180" s="1886">
        <v>64</v>
      </c>
      <c r="M180" s="1886">
        <v>5</v>
      </c>
      <c r="N180" s="1886">
        <v>236</v>
      </c>
      <c r="O180" s="1886">
        <v>4</v>
      </c>
      <c r="P180" s="1886">
        <v>7512</v>
      </c>
      <c r="Q180" s="1886">
        <v>11</v>
      </c>
      <c r="R180" s="1886">
        <v>6424</v>
      </c>
      <c r="S180" s="1886">
        <v>8</v>
      </c>
      <c r="T180" s="1886">
        <v>4</v>
      </c>
      <c r="U180" s="1886">
        <v>5315</v>
      </c>
      <c r="V180" s="1886">
        <v>287</v>
      </c>
      <c r="W180" s="13">
        <v>24612</v>
      </c>
    </row>
    <row r="181" spans="1:23" ht="15.75">
      <c r="A181" s="1897"/>
      <c r="B181" s="1886" t="s">
        <v>1591</v>
      </c>
      <c r="C181" s="1886">
        <v>0</v>
      </c>
      <c r="D181" s="1886">
        <v>368</v>
      </c>
      <c r="E181" s="1886">
        <v>60</v>
      </c>
      <c r="F181" s="1886">
        <v>40</v>
      </c>
      <c r="G181" s="1886">
        <v>341</v>
      </c>
      <c r="H181" s="1886">
        <v>16</v>
      </c>
      <c r="I181" s="1886">
        <v>930</v>
      </c>
      <c r="J181" s="1886">
        <v>7</v>
      </c>
      <c r="K181" s="1886">
        <v>3401</v>
      </c>
      <c r="L181" s="1886">
        <v>64</v>
      </c>
      <c r="M181" s="1886">
        <v>9</v>
      </c>
      <c r="N181" s="1886">
        <v>236</v>
      </c>
      <c r="O181" s="1886">
        <v>10</v>
      </c>
      <c r="P181" s="1886">
        <v>8404</v>
      </c>
      <c r="Q181" s="1886">
        <v>12</v>
      </c>
      <c r="R181" s="1886">
        <v>7061</v>
      </c>
      <c r="S181" s="1886">
        <v>5</v>
      </c>
      <c r="T181" s="1886">
        <v>2</v>
      </c>
      <c r="U181" s="1886">
        <v>4991</v>
      </c>
      <c r="V181" s="1886">
        <v>213</v>
      </c>
      <c r="W181" s="13">
        <v>26170</v>
      </c>
    </row>
    <row r="182" spans="1:23" ht="15.75">
      <c r="A182" s="1897"/>
      <c r="B182" s="1886" t="s">
        <v>1600</v>
      </c>
      <c r="C182" s="1886">
        <v>0</v>
      </c>
      <c r="D182" s="1886">
        <v>406</v>
      </c>
      <c r="E182" s="1886">
        <v>45</v>
      </c>
      <c r="F182" s="1886">
        <v>30</v>
      </c>
      <c r="G182" s="1886">
        <v>290</v>
      </c>
      <c r="H182" s="1886">
        <v>29</v>
      </c>
      <c r="I182" s="1886">
        <v>973</v>
      </c>
      <c r="J182" s="1886">
        <v>2</v>
      </c>
      <c r="K182" s="1886">
        <v>3401</v>
      </c>
      <c r="L182" s="1886">
        <v>73</v>
      </c>
      <c r="M182" s="1886">
        <v>3</v>
      </c>
      <c r="N182" s="1886">
        <v>238</v>
      </c>
      <c r="O182" s="1886">
        <v>11</v>
      </c>
      <c r="P182" s="1886">
        <v>8502</v>
      </c>
      <c r="Q182" s="1886">
        <v>4</v>
      </c>
      <c r="R182" s="1886">
        <v>6639</v>
      </c>
      <c r="S182" s="1886">
        <v>7</v>
      </c>
      <c r="T182" s="1886">
        <v>3</v>
      </c>
      <c r="U182" s="1886">
        <v>5192</v>
      </c>
      <c r="V182" s="1886">
        <v>251</v>
      </c>
      <c r="W182" s="13">
        <v>26099</v>
      </c>
    </row>
    <row r="183" spans="1:23" ht="15.75">
      <c r="A183" s="1897"/>
      <c r="B183" s="1886" t="s">
        <v>1599</v>
      </c>
      <c r="C183" s="1886">
        <v>0</v>
      </c>
      <c r="D183" s="1886">
        <v>314</v>
      </c>
      <c r="E183" s="1886">
        <v>46</v>
      </c>
      <c r="F183" s="1886">
        <v>20</v>
      </c>
      <c r="G183" s="1886">
        <v>247</v>
      </c>
      <c r="H183" s="1886">
        <v>21</v>
      </c>
      <c r="I183" s="1886">
        <v>826</v>
      </c>
      <c r="J183" s="1886">
        <v>1</v>
      </c>
      <c r="K183" s="1886">
        <v>2761</v>
      </c>
      <c r="L183" s="1886">
        <v>63</v>
      </c>
      <c r="M183" s="1886">
        <v>2</v>
      </c>
      <c r="N183" s="1886">
        <v>194</v>
      </c>
      <c r="O183" s="1886">
        <v>13</v>
      </c>
      <c r="P183" s="1886">
        <v>7582</v>
      </c>
      <c r="Q183" s="1886">
        <v>7</v>
      </c>
      <c r="R183" s="1886">
        <v>5519</v>
      </c>
      <c r="S183" s="1886">
        <v>11</v>
      </c>
      <c r="T183" s="1886">
        <v>6</v>
      </c>
      <c r="U183" s="1886">
        <v>4407</v>
      </c>
      <c r="V183" s="1886">
        <v>198</v>
      </c>
      <c r="W183" s="13">
        <v>22238</v>
      </c>
    </row>
    <row r="184" spans="1:23" ht="15.75">
      <c r="A184" s="1897"/>
      <c r="B184" s="1886" t="s">
        <v>1598</v>
      </c>
      <c r="C184" s="1886">
        <v>0</v>
      </c>
      <c r="D184" s="1886">
        <v>224</v>
      </c>
      <c r="E184" s="1886">
        <v>32</v>
      </c>
      <c r="F184" s="1886">
        <v>28</v>
      </c>
      <c r="G184" s="1886">
        <v>184</v>
      </c>
      <c r="H184" s="1886">
        <v>11</v>
      </c>
      <c r="I184" s="1886">
        <v>660</v>
      </c>
      <c r="J184" s="1886">
        <v>0</v>
      </c>
      <c r="K184" s="1886">
        <v>1835</v>
      </c>
      <c r="L184" s="1886">
        <v>71</v>
      </c>
      <c r="M184" s="1886">
        <v>4</v>
      </c>
      <c r="N184" s="1886">
        <v>149</v>
      </c>
      <c r="O184" s="1886">
        <v>13</v>
      </c>
      <c r="P184" s="1886">
        <v>6140</v>
      </c>
      <c r="Q184" s="1886">
        <v>3</v>
      </c>
      <c r="R184" s="1886">
        <v>4286</v>
      </c>
      <c r="S184" s="1886">
        <v>5</v>
      </c>
      <c r="T184" s="1886">
        <v>5</v>
      </c>
      <c r="U184" s="1886">
        <v>3879</v>
      </c>
      <c r="V184" s="1886">
        <v>175</v>
      </c>
      <c r="W184" s="13">
        <v>17704</v>
      </c>
    </row>
    <row r="185" spans="1:23" ht="15.75">
      <c r="A185" s="1896"/>
      <c r="B185" s="1895" t="s">
        <v>253</v>
      </c>
      <c r="C185" s="1894">
        <v>0</v>
      </c>
      <c r="D185" s="1894">
        <v>4041</v>
      </c>
      <c r="E185" s="1894">
        <v>610</v>
      </c>
      <c r="F185" s="1894">
        <v>524</v>
      </c>
      <c r="G185" s="1894">
        <v>3305</v>
      </c>
      <c r="H185" s="1894">
        <v>192</v>
      </c>
      <c r="I185" s="1894">
        <v>10001</v>
      </c>
      <c r="J185" s="1894">
        <v>20</v>
      </c>
      <c r="K185" s="1894">
        <v>32147</v>
      </c>
      <c r="L185" s="1894">
        <v>830</v>
      </c>
      <c r="M185" s="1894">
        <v>32</v>
      </c>
      <c r="N185" s="1894">
        <v>2715</v>
      </c>
      <c r="O185" s="1894">
        <v>87</v>
      </c>
      <c r="P185" s="1894">
        <v>86191</v>
      </c>
      <c r="Q185" s="1894">
        <v>61</v>
      </c>
      <c r="R185" s="1894">
        <v>71824</v>
      </c>
      <c r="S185" s="1894">
        <v>82</v>
      </c>
      <c r="T185" s="1894">
        <v>51</v>
      </c>
      <c r="U185" s="1894">
        <v>57080</v>
      </c>
      <c r="V185" s="1894">
        <v>2825</v>
      </c>
      <c r="W185" s="1893">
        <v>272618</v>
      </c>
    </row>
    <row r="186" spans="1:23" ht="15.75">
      <c r="A186" s="1898" t="s">
        <v>1607</v>
      </c>
      <c r="B186" s="1886" t="s">
        <v>1597</v>
      </c>
      <c r="C186" s="1886">
        <v>0</v>
      </c>
      <c r="D186" s="1886">
        <v>16</v>
      </c>
      <c r="E186" s="1886">
        <v>1</v>
      </c>
      <c r="F186" s="1886">
        <v>0</v>
      </c>
      <c r="G186" s="1886">
        <v>55</v>
      </c>
      <c r="H186" s="1886">
        <v>0</v>
      </c>
      <c r="I186" s="1886">
        <v>69</v>
      </c>
      <c r="J186" s="1886">
        <v>0</v>
      </c>
      <c r="K186" s="1886">
        <v>3</v>
      </c>
      <c r="L186" s="1886">
        <v>118</v>
      </c>
      <c r="M186" s="1886">
        <v>115</v>
      </c>
      <c r="N186" s="1886">
        <v>30</v>
      </c>
      <c r="O186" s="1886">
        <v>0</v>
      </c>
      <c r="P186" s="1886">
        <v>73</v>
      </c>
      <c r="Q186" s="1886">
        <v>24</v>
      </c>
      <c r="R186" s="1886">
        <v>0</v>
      </c>
      <c r="S186" s="1886">
        <v>1</v>
      </c>
      <c r="T186" s="1886">
        <v>38</v>
      </c>
      <c r="U186" s="1886">
        <v>74</v>
      </c>
      <c r="V186" s="1886">
        <v>194</v>
      </c>
      <c r="W186" s="13">
        <v>811</v>
      </c>
    </row>
    <row r="187" spans="1:23" ht="15.75">
      <c r="A187" s="1897"/>
      <c r="B187" s="1886" t="s">
        <v>1596</v>
      </c>
      <c r="C187" s="1886">
        <v>0</v>
      </c>
      <c r="D187" s="1886">
        <v>10</v>
      </c>
      <c r="E187" s="1886">
        <v>0</v>
      </c>
      <c r="F187" s="1886">
        <v>0</v>
      </c>
      <c r="G187" s="1886">
        <v>71</v>
      </c>
      <c r="H187" s="1886">
        <v>0</v>
      </c>
      <c r="I187" s="1886">
        <v>50</v>
      </c>
      <c r="J187" s="1886">
        <v>0</v>
      </c>
      <c r="K187" s="1886">
        <v>0</v>
      </c>
      <c r="L187" s="1886">
        <v>110</v>
      </c>
      <c r="M187" s="1886">
        <v>187</v>
      </c>
      <c r="N187" s="1886">
        <v>19</v>
      </c>
      <c r="O187" s="1886">
        <v>16</v>
      </c>
      <c r="P187" s="1886">
        <v>70</v>
      </c>
      <c r="Q187" s="1886">
        <v>26</v>
      </c>
      <c r="R187" s="1886">
        <v>0</v>
      </c>
      <c r="S187" s="1886">
        <v>3</v>
      </c>
      <c r="T187" s="1886">
        <v>24</v>
      </c>
      <c r="U187" s="1886">
        <v>88</v>
      </c>
      <c r="V187" s="1886">
        <v>497</v>
      </c>
      <c r="W187" s="13">
        <v>1171</v>
      </c>
    </row>
    <row r="188" spans="1:23" ht="15.75">
      <c r="A188" s="1897"/>
      <c r="B188" s="1886" t="s">
        <v>1602</v>
      </c>
      <c r="C188" s="1886">
        <v>0</v>
      </c>
      <c r="D188" s="1886">
        <v>11</v>
      </c>
      <c r="E188" s="1886">
        <v>0</v>
      </c>
      <c r="F188" s="1886">
        <v>0</v>
      </c>
      <c r="G188" s="1886">
        <v>55</v>
      </c>
      <c r="H188" s="1886">
        <v>0</v>
      </c>
      <c r="I188" s="1886">
        <v>71</v>
      </c>
      <c r="J188" s="1886">
        <v>0</v>
      </c>
      <c r="K188" s="1886">
        <v>0</v>
      </c>
      <c r="L188" s="1886">
        <v>86</v>
      </c>
      <c r="M188" s="1886">
        <v>120</v>
      </c>
      <c r="N188" s="1886">
        <v>15</v>
      </c>
      <c r="O188" s="1886">
        <v>91</v>
      </c>
      <c r="P188" s="1886">
        <v>78</v>
      </c>
      <c r="Q188" s="1886">
        <v>14</v>
      </c>
      <c r="R188" s="1886">
        <v>0</v>
      </c>
      <c r="S188" s="1886">
        <v>2</v>
      </c>
      <c r="T188" s="1886">
        <v>62</v>
      </c>
      <c r="U188" s="1886">
        <v>105</v>
      </c>
      <c r="V188" s="1886">
        <v>282</v>
      </c>
      <c r="W188" s="13">
        <v>992</v>
      </c>
    </row>
    <row r="189" spans="1:23" ht="15.75">
      <c r="A189" s="1897"/>
      <c r="B189" s="1886" t="s">
        <v>1594</v>
      </c>
      <c r="C189" s="1886">
        <v>0</v>
      </c>
      <c r="D189" s="1886">
        <v>10</v>
      </c>
      <c r="E189" s="1886">
        <v>0</v>
      </c>
      <c r="F189" s="1886">
        <v>0</v>
      </c>
      <c r="G189" s="1886">
        <v>79</v>
      </c>
      <c r="H189" s="1886">
        <v>0</v>
      </c>
      <c r="I189" s="1886">
        <v>54</v>
      </c>
      <c r="J189" s="1886">
        <v>0</v>
      </c>
      <c r="K189" s="1886">
        <v>1</v>
      </c>
      <c r="L189" s="1886">
        <v>95</v>
      </c>
      <c r="M189" s="1886">
        <v>247</v>
      </c>
      <c r="N189" s="1886">
        <v>28</v>
      </c>
      <c r="O189" s="1886">
        <v>22</v>
      </c>
      <c r="P189" s="1886">
        <v>124</v>
      </c>
      <c r="Q189" s="1886">
        <v>65</v>
      </c>
      <c r="R189" s="1886">
        <v>0</v>
      </c>
      <c r="S189" s="1886">
        <v>1</v>
      </c>
      <c r="T189" s="1886">
        <v>82</v>
      </c>
      <c r="U189" s="1886">
        <v>103</v>
      </c>
      <c r="V189" s="1886">
        <v>336</v>
      </c>
      <c r="W189" s="13">
        <v>1247</v>
      </c>
    </row>
    <row r="190" spans="1:23" ht="15.75">
      <c r="A190" s="1897"/>
      <c r="B190" s="1886" t="s">
        <v>1593</v>
      </c>
      <c r="C190" s="1886">
        <v>0</v>
      </c>
      <c r="D190" s="1886">
        <v>24</v>
      </c>
      <c r="E190" s="1886">
        <v>0</v>
      </c>
      <c r="F190" s="1886">
        <v>0</v>
      </c>
      <c r="G190" s="1886">
        <v>77</v>
      </c>
      <c r="H190" s="1886">
        <v>0</v>
      </c>
      <c r="I190" s="1886">
        <v>71</v>
      </c>
      <c r="J190" s="1886">
        <v>0</v>
      </c>
      <c r="K190" s="1886">
        <v>1</v>
      </c>
      <c r="L190" s="1886">
        <v>109</v>
      </c>
      <c r="M190" s="1886">
        <v>232</v>
      </c>
      <c r="N190" s="1886">
        <v>18</v>
      </c>
      <c r="O190" s="1886">
        <v>11</v>
      </c>
      <c r="P190" s="1886">
        <v>189</v>
      </c>
      <c r="Q190" s="1886">
        <v>75</v>
      </c>
      <c r="R190" s="1886">
        <v>0</v>
      </c>
      <c r="S190" s="1886">
        <v>4</v>
      </c>
      <c r="T190" s="1886">
        <v>85</v>
      </c>
      <c r="U190" s="1886">
        <v>195</v>
      </c>
      <c r="V190" s="1886">
        <v>399</v>
      </c>
      <c r="W190" s="13">
        <v>1490</v>
      </c>
    </row>
    <row r="191" spans="1:23" ht="15.75">
      <c r="A191" s="1897"/>
      <c r="B191" s="1886" t="s">
        <v>698</v>
      </c>
      <c r="C191" s="1886">
        <v>0</v>
      </c>
      <c r="D191" s="1886">
        <v>11</v>
      </c>
      <c r="E191" s="1886">
        <v>0</v>
      </c>
      <c r="F191" s="1886">
        <v>0</v>
      </c>
      <c r="G191" s="1886">
        <v>49</v>
      </c>
      <c r="H191" s="1886">
        <v>0</v>
      </c>
      <c r="I191" s="1886">
        <v>52</v>
      </c>
      <c r="J191" s="1886">
        <v>0</v>
      </c>
      <c r="K191" s="1886">
        <v>0</v>
      </c>
      <c r="L191" s="1886">
        <v>105</v>
      </c>
      <c r="M191" s="1886">
        <v>231</v>
      </c>
      <c r="N191" s="1886">
        <v>38</v>
      </c>
      <c r="O191" s="1886">
        <v>11</v>
      </c>
      <c r="P191" s="1886">
        <v>170</v>
      </c>
      <c r="Q191" s="1886">
        <v>79</v>
      </c>
      <c r="R191" s="1886">
        <v>0</v>
      </c>
      <c r="S191" s="1886">
        <v>3</v>
      </c>
      <c r="T191" s="1886">
        <v>24</v>
      </c>
      <c r="U191" s="1886">
        <v>152</v>
      </c>
      <c r="V191" s="1886">
        <v>346</v>
      </c>
      <c r="W191" s="13">
        <v>1271</v>
      </c>
    </row>
    <row r="192" spans="1:23" ht="15.75">
      <c r="A192" s="1897"/>
      <c r="B192" s="1886" t="s">
        <v>1592</v>
      </c>
      <c r="C192" s="1886">
        <v>0</v>
      </c>
      <c r="D192" s="1886">
        <v>22</v>
      </c>
      <c r="E192" s="1886">
        <v>0</v>
      </c>
      <c r="F192" s="1886">
        <v>0</v>
      </c>
      <c r="G192" s="1886">
        <v>76</v>
      </c>
      <c r="H192" s="1886">
        <v>0</v>
      </c>
      <c r="I192" s="1886">
        <v>62</v>
      </c>
      <c r="J192" s="1886">
        <v>0</v>
      </c>
      <c r="K192" s="1886">
        <v>0</v>
      </c>
      <c r="L192" s="1886">
        <v>100</v>
      </c>
      <c r="M192" s="1886">
        <v>151</v>
      </c>
      <c r="N192" s="1886">
        <v>22</v>
      </c>
      <c r="O192" s="1886">
        <v>5</v>
      </c>
      <c r="P192" s="1886">
        <v>229</v>
      </c>
      <c r="Q192" s="1886">
        <v>89</v>
      </c>
      <c r="R192" s="1886">
        <v>0</v>
      </c>
      <c r="S192" s="1886">
        <v>2</v>
      </c>
      <c r="T192" s="1886">
        <v>52</v>
      </c>
      <c r="U192" s="1886">
        <v>163</v>
      </c>
      <c r="V192" s="1886">
        <v>261</v>
      </c>
      <c r="W192" s="13">
        <v>1234</v>
      </c>
    </row>
    <row r="193" spans="1:23" ht="15.75">
      <c r="A193" s="1897"/>
      <c r="B193" s="1886" t="s">
        <v>1603</v>
      </c>
      <c r="C193" s="1886">
        <v>0</v>
      </c>
      <c r="D193" s="1886">
        <v>20</v>
      </c>
      <c r="E193" s="1886">
        <v>0</v>
      </c>
      <c r="F193" s="1886">
        <v>0</v>
      </c>
      <c r="G193" s="1886">
        <v>135</v>
      </c>
      <c r="H193" s="1886">
        <v>0</v>
      </c>
      <c r="I193" s="1886">
        <v>33</v>
      </c>
      <c r="J193" s="1886">
        <v>0</v>
      </c>
      <c r="K193" s="1886">
        <v>0</v>
      </c>
      <c r="L193" s="1886">
        <v>105</v>
      </c>
      <c r="M193" s="1886">
        <v>220</v>
      </c>
      <c r="N193" s="1886">
        <v>37</v>
      </c>
      <c r="O193" s="1886">
        <v>6</v>
      </c>
      <c r="P193" s="1886">
        <v>173</v>
      </c>
      <c r="Q193" s="1886">
        <v>114</v>
      </c>
      <c r="R193" s="1886">
        <v>0</v>
      </c>
      <c r="S193" s="1886">
        <v>5</v>
      </c>
      <c r="T193" s="1886">
        <v>115</v>
      </c>
      <c r="U193" s="1886">
        <v>149</v>
      </c>
      <c r="V193" s="1886">
        <v>345</v>
      </c>
      <c r="W193" s="13">
        <v>1457</v>
      </c>
    </row>
    <row r="194" spans="1:23" ht="15.75">
      <c r="A194" s="1897"/>
      <c r="B194" s="1886" t="s">
        <v>1591</v>
      </c>
      <c r="C194" s="1886">
        <v>0</v>
      </c>
      <c r="D194" s="1886">
        <v>0</v>
      </c>
      <c r="E194" s="1886">
        <v>0</v>
      </c>
      <c r="F194" s="1886">
        <v>0</v>
      </c>
      <c r="G194" s="1886">
        <v>0</v>
      </c>
      <c r="H194" s="1886">
        <v>0</v>
      </c>
      <c r="I194" s="1886">
        <v>0</v>
      </c>
      <c r="J194" s="1886">
        <v>0</v>
      </c>
      <c r="K194" s="1886">
        <v>0</v>
      </c>
      <c r="L194" s="1886">
        <v>0</v>
      </c>
      <c r="M194" s="1886">
        <v>0</v>
      </c>
      <c r="N194" s="1886">
        <v>0</v>
      </c>
      <c r="O194" s="1886">
        <v>0</v>
      </c>
      <c r="P194" s="1886">
        <v>0</v>
      </c>
      <c r="Q194" s="1886">
        <v>0</v>
      </c>
      <c r="R194" s="1886">
        <v>0</v>
      </c>
      <c r="S194" s="1886">
        <v>0</v>
      </c>
      <c r="T194" s="1886">
        <v>0</v>
      </c>
      <c r="U194" s="1886">
        <v>0</v>
      </c>
      <c r="V194" s="1886">
        <v>0</v>
      </c>
      <c r="W194" s="13">
        <v>0</v>
      </c>
    </row>
    <row r="195" spans="1:23" ht="15.75">
      <c r="A195" s="1897"/>
      <c r="B195" s="1886" t="s">
        <v>1600</v>
      </c>
      <c r="C195" s="1886">
        <v>0</v>
      </c>
      <c r="D195" s="1886">
        <v>0</v>
      </c>
      <c r="E195" s="1886">
        <v>0</v>
      </c>
      <c r="F195" s="1886">
        <v>0</v>
      </c>
      <c r="G195" s="1886">
        <v>0</v>
      </c>
      <c r="H195" s="1886">
        <v>0</v>
      </c>
      <c r="I195" s="1886">
        <v>0</v>
      </c>
      <c r="J195" s="1886">
        <v>0</v>
      </c>
      <c r="K195" s="1886">
        <v>0</v>
      </c>
      <c r="L195" s="1886">
        <v>0</v>
      </c>
      <c r="M195" s="1886">
        <v>0</v>
      </c>
      <c r="N195" s="1886">
        <v>0</v>
      </c>
      <c r="O195" s="1886">
        <v>0</v>
      </c>
      <c r="P195" s="1886">
        <v>0</v>
      </c>
      <c r="Q195" s="1886">
        <v>0</v>
      </c>
      <c r="R195" s="1886">
        <v>0</v>
      </c>
      <c r="S195" s="1886">
        <v>0</v>
      </c>
      <c r="T195" s="1886">
        <v>0</v>
      </c>
      <c r="U195" s="1886">
        <v>0</v>
      </c>
      <c r="V195" s="1886">
        <v>0</v>
      </c>
      <c r="W195" s="13">
        <v>0</v>
      </c>
    </row>
    <row r="196" spans="1:23" ht="15.75">
      <c r="A196" s="1897"/>
      <c r="B196" s="1886" t="s">
        <v>1599</v>
      </c>
      <c r="C196" s="1886">
        <v>0</v>
      </c>
      <c r="D196" s="1886">
        <v>0</v>
      </c>
      <c r="E196" s="1886">
        <v>0</v>
      </c>
      <c r="F196" s="1886">
        <v>0</v>
      </c>
      <c r="G196" s="1886">
        <v>0</v>
      </c>
      <c r="H196" s="1886">
        <v>0</v>
      </c>
      <c r="I196" s="1886">
        <v>0</v>
      </c>
      <c r="J196" s="1886">
        <v>0</v>
      </c>
      <c r="K196" s="1886">
        <v>0</v>
      </c>
      <c r="L196" s="1886">
        <v>0</v>
      </c>
      <c r="M196" s="1886">
        <v>0</v>
      </c>
      <c r="N196" s="1886">
        <v>0</v>
      </c>
      <c r="O196" s="1886">
        <v>0</v>
      </c>
      <c r="P196" s="1886">
        <v>0</v>
      </c>
      <c r="Q196" s="1886">
        <v>0</v>
      </c>
      <c r="R196" s="1886">
        <v>0</v>
      </c>
      <c r="S196" s="1886">
        <v>0</v>
      </c>
      <c r="T196" s="1886">
        <v>0</v>
      </c>
      <c r="U196" s="1886">
        <v>0</v>
      </c>
      <c r="V196" s="1886">
        <v>0</v>
      </c>
      <c r="W196" s="13">
        <v>0</v>
      </c>
    </row>
    <row r="197" spans="1:23" ht="15.75">
      <c r="A197" s="1897"/>
      <c r="B197" s="1886" t="s">
        <v>1598</v>
      </c>
      <c r="C197" s="1886">
        <v>0</v>
      </c>
      <c r="D197" s="1886">
        <v>0</v>
      </c>
      <c r="E197" s="1886">
        <v>0</v>
      </c>
      <c r="F197" s="1886">
        <v>0</v>
      </c>
      <c r="G197" s="1886">
        <v>0</v>
      </c>
      <c r="H197" s="1886">
        <v>0</v>
      </c>
      <c r="I197" s="1886">
        <v>0</v>
      </c>
      <c r="J197" s="1886">
        <v>0</v>
      </c>
      <c r="K197" s="1886">
        <v>0</v>
      </c>
      <c r="L197" s="1886">
        <v>0</v>
      </c>
      <c r="M197" s="1886">
        <v>0</v>
      </c>
      <c r="N197" s="1886">
        <v>0</v>
      </c>
      <c r="O197" s="1886">
        <v>0</v>
      </c>
      <c r="P197" s="1886">
        <v>0</v>
      </c>
      <c r="Q197" s="1886">
        <v>0</v>
      </c>
      <c r="R197" s="1886">
        <v>0</v>
      </c>
      <c r="S197" s="1886">
        <v>0</v>
      </c>
      <c r="T197" s="1886">
        <v>0</v>
      </c>
      <c r="U197" s="1886">
        <v>0</v>
      </c>
      <c r="V197" s="1886">
        <v>0</v>
      </c>
      <c r="W197" s="13">
        <v>0</v>
      </c>
    </row>
    <row r="198" spans="1:23" ht="15.75">
      <c r="A198" s="1896"/>
      <c r="B198" s="1895" t="s">
        <v>253</v>
      </c>
      <c r="C198" s="1894">
        <v>0</v>
      </c>
      <c r="D198" s="1894">
        <v>124</v>
      </c>
      <c r="E198" s="1894">
        <v>1</v>
      </c>
      <c r="F198" s="1894">
        <v>0</v>
      </c>
      <c r="G198" s="1894">
        <v>597</v>
      </c>
      <c r="H198" s="1894">
        <v>0</v>
      </c>
      <c r="I198" s="1894">
        <v>462</v>
      </c>
      <c r="J198" s="1894">
        <v>0</v>
      </c>
      <c r="K198" s="1894">
        <v>5</v>
      </c>
      <c r="L198" s="1894">
        <v>828</v>
      </c>
      <c r="M198" s="1894">
        <v>1503</v>
      </c>
      <c r="N198" s="1894">
        <v>207</v>
      </c>
      <c r="O198" s="1894">
        <v>162</v>
      </c>
      <c r="P198" s="1894">
        <v>1106</v>
      </c>
      <c r="Q198" s="1894">
        <v>486</v>
      </c>
      <c r="R198" s="1894">
        <v>0</v>
      </c>
      <c r="S198" s="1894">
        <v>21</v>
      </c>
      <c r="T198" s="1894">
        <v>482</v>
      </c>
      <c r="U198" s="1894">
        <v>1029</v>
      </c>
      <c r="V198" s="1894">
        <v>2660</v>
      </c>
      <c r="W198" s="1893">
        <v>9673</v>
      </c>
    </row>
    <row r="199" spans="1:23" ht="15.75">
      <c r="A199" s="1898" t="s">
        <v>1606</v>
      </c>
      <c r="B199" s="1886" t="s">
        <v>1597</v>
      </c>
      <c r="C199" s="1886">
        <v>0</v>
      </c>
      <c r="D199" s="1886">
        <v>51</v>
      </c>
      <c r="E199" s="1886">
        <v>0</v>
      </c>
      <c r="F199" s="1886">
        <v>0</v>
      </c>
      <c r="G199" s="1886">
        <v>51</v>
      </c>
      <c r="H199" s="1886">
        <v>1</v>
      </c>
      <c r="I199" s="1886">
        <v>110</v>
      </c>
      <c r="J199" s="1886">
        <v>0</v>
      </c>
      <c r="K199" s="1886">
        <v>331</v>
      </c>
      <c r="L199" s="1886">
        <v>18</v>
      </c>
      <c r="M199" s="1886">
        <v>7</v>
      </c>
      <c r="N199" s="1886">
        <v>53</v>
      </c>
      <c r="O199" s="1886">
        <v>25</v>
      </c>
      <c r="P199" s="1886">
        <v>752</v>
      </c>
      <c r="Q199" s="1886">
        <v>3</v>
      </c>
      <c r="R199" s="1886">
        <v>247</v>
      </c>
      <c r="S199" s="1886">
        <v>1</v>
      </c>
      <c r="T199" s="1886">
        <v>0</v>
      </c>
      <c r="U199" s="1886">
        <v>1337</v>
      </c>
      <c r="V199" s="1886">
        <v>25</v>
      </c>
      <c r="W199" s="13">
        <v>3012</v>
      </c>
    </row>
    <row r="200" spans="1:23" ht="15.75">
      <c r="A200" s="1897"/>
      <c r="B200" s="1886" t="s">
        <v>1596</v>
      </c>
      <c r="C200" s="1886">
        <v>0</v>
      </c>
      <c r="D200" s="1886">
        <v>55</v>
      </c>
      <c r="E200" s="1886">
        <v>15</v>
      </c>
      <c r="F200" s="1886">
        <v>0</v>
      </c>
      <c r="G200" s="1886">
        <v>15</v>
      </c>
      <c r="H200" s="1886">
        <v>0</v>
      </c>
      <c r="I200" s="1886">
        <v>25</v>
      </c>
      <c r="J200" s="1886">
        <v>0</v>
      </c>
      <c r="K200" s="1886">
        <v>32</v>
      </c>
      <c r="L200" s="1886">
        <v>17</v>
      </c>
      <c r="M200" s="1886">
        <v>2</v>
      </c>
      <c r="N200" s="1886">
        <v>41</v>
      </c>
      <c r="O200" s="1886">
        <v>5</v>
      </c>
      <c r="P200" s="1886">
        <v>256</v>
      </c>
      <c r="Q200" s="1886">
        <v>1</v>
      </c>
      <c r="R200" s="1886">
        <v>55</v>
      </c>
      <c r="S200" s="1886">
        <v>0</v>
      </c>
      <c r="T200" s="1886">
        <v>0</v>
      </c>
      <c r="U200" s="1886">
        <v>783</v>
      </c>
      <c r="V200" s="1886">
        <v>25</v>
      </c>
      <c r="W200" s="13">
        <v>1327</v>
      </c>
    </row>
    <row r="201" spans="1:23" ht="15.75">
      <c r="A201" s="1897"/>
      <c r="B201" s="1886" t="s">
        <v>1602</v>
      </c>
      <c r="C201" s="1886">
        <v>0</v>
      </c>
      <c r="D201" s="1886">
        <v>111</v>
      </c>
      <c r="E201" s="1886">
        <v>3</v>
      </c>
      <c r="F201" s="1886">
        <v>1</v>
      </c>
      <c r="G201" s="1886">
        <v>45</v>
      </c>
      <c r="H201" s="1886">
        <v>0</v>
      </c>
      <c r="I201" s="1886">
        <v>103</v>
      </c>
      <c r="J201" s="1886">
        <v>0</v>
      </c>
      <c r="K201" s="1886">
        <v>100</v>
      </c>
      <c r="L201" s="1886">
        <v>56</v>
      </c>
      <c r="M201" s="1886">
        <v>2</v>
      </c>
      <c r="N201" s="1886">
        <v>82</v>
      </c>
      <c r="O201" s="1886">
        <v>11</v>
      </c>
      <c r="P201" s="1886">
        <v>1174</v>
      </c>
      <c r="Q201" s="1886">
        <v>1</v>
      </c>
      <c r="R201" s="1886">
        <v>2680</v>
      </c>
      <c r="S201" s="1886">
        <v>3</v>
      </c>
      <c r="T201" s="1886">
        <v>3</v>
      </c>
      <c r="U201" s="1886">
        <v>2140</v>
      </c>
      <c r="V201" s="1886">
        <v>40</v>
      </c>
      <c r="W201" s="13">
        <v>6555</v>
      </c>
    </row>
    <row r="202" spans="1:23" ht="15.75">
      <c r="A202" s="1897"/>
      <c r="B202" s="1886" t="s">
        <v>1594</v>
      </c>
      <c r="C202" s="1886">
        <v>0</v>
      </c>
      <c r="D202" s="1886">
        <v>55</v>
      </c>
      <c r="E202" s="1886">
        <v>2</v>
      </c>
      <c r="F202" s="1886">
        <v>0</v>
      </c>
      <c r="G202" s="1886">
        <v>44</v>
      </c>
      <c r="H202" s="1886">
        <v>3</v>
      </c>
      <c r="I202" s="1886">
        <v>107</v>
      </c>
      <c r="J202" s="1886">
        <v>1</v>
      </c>
      <c r="K202" s="1886">
        <v>108</v>
      </c>
      <c r="L202" s="1886">
        <v>42</v>
      </c>
      <c r="M202" s="1886">
        <v>1</v>
      </c>
      <c r="N202" s="1886">
        <v>67</v>
      </c>
      <c r="O202" s="1886">
        <v>4</v>
      </c>
      <c r="P202" s="1886">
        <v>2986</v>
      </c>
      <c r="Q202" s="1886">
        <v>4</v>
      </c>
      <c r="R202" s="1886">
        <v>1977</v>
      </c>
      <c r="S202" s="1886">
        <v>0</v>
      </c>
      <c r="T202" s="1886">
        <v>4</v>
      </c>
      <c r="U202" s="1886">
        <v>779</v>
      </c>
      <c r="V202" s="1886">
        <v>30</v>
      </c>
      <c r="W202" s="13">
        <v>6214</v>
      </c>
    </row>
    <row r="203" spans="1:23" ht="15.75">
      <c r="A203" s="1897"/>
      <c r="B203" s="1886" t="s">
        <v>1593</v>
      </c>
      <c r="C203" s="1886">
        <v>0</v>
      </c>
      <c r="D203" s="1886">
        <v>76</v>
      </c>
      <c r="E203" s="1886">
        <v>10</v>
      </c>
      <c r="F203" s="1886">
        <v>2</v>
      </c>
      <c r="G203" s="1886">
        <v>133</v>
      </c>
      <c r="H203" s="1886">
        <v>0</v>
      </c>
      <c r="I203" s="1886">
        <v>155</v>
      </c>
      <c r="J203" s="1886">
        <v>2</v>
      </c>
      <c r="K203" s="1886">
        <v>131</v>
      </c>
      <c r="L203" s="1886">
        <v>102</v>
      </c>
      <c r="M203" s="1886">
        <v>9</v>
      </c>
      <c r="N203" s="1886">
        <v>159</v>
      </c>
      <c r="O203" s="1886">
        <v>8</v>
      </c>
      <c r="P203" s="1886">
        <v>3587</v>
      </c>
      <c r="Q203" s="1886">
        <v>7</v>
      </c>
      <c r="R203" s="1886">
        <v>1705</v>
      </c>
      <c r="S203" s="1886">
        <v>0</v>
      </c>
      <c r="T203" s="1886">
        <v>6</v>
      </c>
      <c r="U203" s="1886">
        <v>1893</v>
      </c>
      <c r="V203" s="1886">
        <v>69</v>
      </c>
      <c r="W203" s="13">
        <v>8054</v>
      </c>
    </row>
    <row r="204" spans="1:23" ht="15.75">
      <c r="A204" s="1897"/>
      <c r="B204" s="1886" t="s">
        <v>698</v>
      </c>
      <c r="C204" s="1886">
        <v>0</v>
      </c>
      <c r="D204" s="1886">
        <v>139</v>
      </c>
      <c r="E204" s="1886">
        <v>9</v>
      </c>
      <c r="F204" s="1886">
        <v>5</v>
      </c>
      <c r="G204" s="1886">
        <v>142</v>
      </c>
      <c r="H204" s="1886">
        <v>1</v>
      </c>
      <c r="I204" s="1886">
        <v>105</v>
      </c>
      <c r="J204" s="1886">
        <v>0</v>
      </c>
      <c r="K204" s="1886">
        <v>71</v>
      </c>
      <c r="L204" s="1886">
        <v>78</v>
      </c>
      <c r="M204" s="1886">
        <v>14</v>
      </c>
      <c r="N204" s="1886">
        <v>102</v>
      </c>
      <c r="O204" s="1886">
        <v>13</v>
      </c>
      <c r="P204" s="1886">
        <v>3114</v>
      </c>
      <c r="Q204" s="1886">
        <v>7</v>
      </c>
      <c r="R204" s="1886">
        <v>1270</v>
      </c>
      <c r="S204" s="1886">
        <v>1</v>
      </c>
      <c r="T204" s="1886">
        <v>4</v>
      </c>
      <c r="U204" s="1886">
        <v>2394</v>
      </c>
      <c r="V204" s="1886">
        <v>75</v>
      </c>
      <c r="W204" s="13">
        <v>7544</v>
      </c>
    </row>
    <row r="205" spans="1:23" ht="15.75">
      <c r="A205" s="1897"/>
      <c r="B205" s="1886" t="s">
        <v>1592</v>
      </c>
      <c r="C205" s="1886">
        <v>0</v>
      </c>
      <c r="D205" s="1886">
        <v>167</v>
      </c>
      <c r="E205" s="1886">
        <v>23</v>
      </c>
      <c r="F205" s="1886">
        <v>1</v>
      </c>
      <c r="G205" s="1886">
        <v>145</v>
      </c>
      <c r="H205" s="1886">
        <v>5</v>
      </c>
      <c r="I205" s="1886">
        <v>188</v>
      </c>
      <c r="J205" s="1886">
        <v>0</v>
      </c>
      <c r="K205" s="1886">
        <v>14</v>
      </c>
      <c r="L205" s="1886">
        <v>57</v>
      </c>
      <c r="M205" s="1886">
        <v>35</v>
      </c>
      <c r="N205" s="1886">
        <v>161</v>
      </c>
      <c r="O205" s="1886">
        <v>20</v>
      </c>
      <c r="P205" s="1886">
        <v>2970</v>
      </c>
      <c r="Q205" s="1886">
        <v>30</v>
      </c>
      <c r="R205" s="1886">
        <v>2275</v>
      </c>
      <c r="S205" s="1886">
        <v>0</v>
      </c>
      <c r="T205" s="1886">
        <v>8</v>
      </c>
      <c r="U205" s="1886">
        <v>2759</v>
      </c>
      <c r="V205" s="1886">
        <v>63</v>
      </c>
      <c r="W205" s="13">
        <v>8921</v>
      </c>
    </row>
    <row r="206" spans="1:23" ht="15.75">
      <c r="A206" s="1897"/>
      <c r="B206" s="1886" t="s">
        <v>1603</v>
      </c>
      <c r="C206" s="1886">
        <v>0</v>
      </c>
      <c r="D206" s="1886">
        <v>267</v>
      </c>
      <c r="E206" s="1886">
        <v>29</v>
      </c>
      <c r="F206" s="1886">
        <v>0</v>
      </c>
      <c r="G206" s="1886">
        <v>178</v>
      </c>
      <c r="H206" s="1886">
        <v>3</v>
      </c>
      <c r="I206" s="1886">
        <v>58</v>
      </c>
      <c r="J206" s="1886">
        <v>2</v>
      </c>
      <c r="K206" s="1886">
        <v>11</v>
      </c>
      <c r="L206" s="1886">
        <v>70</v>
      </c>
      <c r="M206" s="1886">
        <v>28</v>
      </c>
      <c r="N206" s="1886">
        <v>206</v>
      </c>
      <c r="O206" s="1886">
        <v>31</v>
      </c>
      <c r="P206" s="1886">
        <v>3399</v>
      </c>
      <c r="Q206" s="1886">
        <v>17</v>
      </c>
      <c r="R206" s="1886">
        <v>2541</v>
      </c>
      <c r="S206" s="1886">
        <v>1</v>
      </c>
      <c r="T206" s="1886">
        <v>9</v>
      </c>
      <c r="U206" s="1886">
        <v>3741</v>
      </c>
      <c r="V206" s="1886">
        <v>71</v>
      </c>
      <c r="W206" s="13">
        <v>10662</v>
      </c>
    </row>
    <row r="207" spans="1:23" ht="15.75">
      <c r="A207" s="1897"/>
      <c r="B207" s="1886" t="s">
        <v>1591</v>
      </c>
      <c r="C207" s="1886">
        <v>0</v>
      </c>
      <c r="D207" s="1886">
        <v>373</v>
      </c>
      <c r="E207" s="1886">
        <v>70</v>
      </c>
      <c r="F207" s="1886">
        <v>3</v>
      </c>
      <c r="G207" s="1886">
        <v>328</v>
      </c>
      <c r="H207" s="1886">
        <v>8</v>
      </c>
      <c r="I207" s="1886">
        <v>63</v>
      </c>
      <c r="J207" s="1886">
        <v>1</v>
      </c>
      <c r="K207" s="1886">
        <v>126</v>
      </c>
      <c r="L207" s="1886">
        <v>100</v>
      </c>
      <c r="M207" s="1886">
        <v>56</v>
      </c>
      <c r="N207" s="1886">
        <v>311</v>
      </c>
      <c r="O207" s="1886">
        <v>57</v>
      </c>
      <c r="P207" s="1886">
        <v>4784</v>
      </c>
      <c r="Q207" s="1886">
        <v>50</v>
      </c>
      <c r="R207" s="1886">
        <v>4252</v>
      </c>
      <c r="S207" s="1886">
        <v>3</v>
      </c>
      <c r="T207" s="1886">
        <v>19</v>
      </c>
      <c r="U207" s="1886">
        <v>5913</v>
      </c>
      <c r="V207" s="1886">
        <v>99</v>
      </c>
      <c r="W207" s="13">
        <v>16616</v>
      </c>
    </row>
    <row r="208" spans="1:23" ht="15.75">
      <c r="A208" s="1897"/>
      <c r="B208" s="1886" t="s">
        <v>1600</v>
      </c>
      <c r="C208" s="1886">
        <v>0</v>
      </c>
      <c r="D208" s="1886">
        <v>310</v>
      </c>
      <c r="E208" s="1886">
        <v>52</v>
      </c>
      <c r="F208" s="1886">
        <v>7</v>
      </c>
      <c r="G208" s="1886">
        <v>274</v>
      </c>
      <c r="H208" s="1886">
        <v>9</v>
      </c>
      <c r="I208" s="1886">
        <v>29</v>
      </c>
      <c r="J208" s="1886">
        <v>1</v>
      </c>
      <c r="K208" s="1886">
        <v>91</v>
      </c>
      <c r="L208" s="1886">
        <v>48</v>
      </c>
      <c r="M208" s="1886">
        <v>60</v>
      </c>
      <c r="N208" s="1886">
        <v>156</v>
      </c>
      <c r="O208" s="1886">
        <v>35</v>
      </c>
      <c r="P208" s="1886">
        <v>3393</v>
      </c>
      <c r="Q208" s="1886">
        <v>49</v>
      </c>
      <c r="R208" s="1886">
        <v>2956</v>
      </c>
      <c r="S208" s="1886">
        <v>5</v>
      </c>
      <c r="T208" s="1886">
        <v>4</v>
      </c>
      <c r="U208" s="1886">
        <v>4258</v>
      </c>
      <c r="V208" s="1886">
        <v>89</v>
      </c>
      <c r="W208" s="13">
        <v>11826</v>
      </c>
    </row>
    <row r="209" spans="1:23" ht="15.75">
      <c r="A209" s="1897"/>
      <c r="B209" s="1886" t="s">
        <v>1599</v>
      </c>
      <c r="C209" s="1886">
        <v>0</v>
      </c>
      <c r="D209" s="1886">
        <v>40</v>
      </c>
      <c r="E209" s="1886">
        <v>15</v>
      </c>
      <c r="F209" s="1886">
        <v>5</v>
      </c>
      <c r="G209" s="1886">
        <v>42</v>
      </c>
      <c r="H209" s="1886">
        <v>4</v>
      </c>
      <c r="I209" s="1886">
        <v>4</v>
      </c>
      <c r="J209" s="1886">
        <v>0</v>
      </c>
      <c r="K209" s="1886">
        <v>0</v>
      </c>
      <c r="L209" s="1886">
        <v>4</v>
      </c>
      <c r="M209" s="1886">
        <v>11</v>
      </c>
      <c r="N209" s="1886">
        <v>31</v>
      </c>
      <c r="O209" s="1886">
        <v>4</v>
      </c>
      <c r="P209" s="1886">
        <v>1597</v>
      </c>
      <c r="Q209" s="1886">
        <v>7</v>
      </c>
      <c r="R209" s="1886">
        <v>799</v>
      </c>
      <c r="S209" s="1886">
        <v>0</v>
      </c>
      <c r="T209" s="1886">
        <v>2</v>
      </c>
      <c r="U209" s="1886">
        <v>708</v>
      </c>
      <c r="V209" s="1886">
        <v>26</v>
      </c>
      <c r="W209" s="13">
        <v>3299</v>
      </c>
    </row>
    <row r="210" spans="1:23" ht="15.75">
      <c r="A210" s="1897"/>
      <c r="B210" s="1886" t="s">
        <v>1598</v>
      </c>
      <c r="C210" s="1886">
        <v>0</v>
      </c>
      <c r="D210" s="1886">
        <v>150</v>
      </c>
      <c r="E210" s="1886">
        <v>15</v>
      </c>
      <c r="F210" s="1886">
        <v>2</v>
      </c>
      <c r="G210" s="1886">
        <v>129</v>
      </c>
      <c r="H210" s="1886">
        <v>15</v>
      </c>
      <c r="I210" s="1886">
        <v>65</v>
      </c>
      <c r="J210" s="1886">
        <v>2</v>
      </c>
      <c r="K210" s="1886">
        <v>13</v>
      </c>
      <c r="L210" s="1886">
        <v>29</v>
      </c>
      <c r="M210" s="1886">
        <v>26</v>
      </c>
      <c r="N210" s="1886">
        <v>208</v>
      </c>
      <c r="O210" s="1886">
        <v>39</v>
      </c>
      <c r="P210" s="1886">
        <v>4773</v>
      </c>
      <c r="Q210" s="1886">
        <v>17</v>
      </c>
      <c r="R210" s="1886">
        <v>2879</v>
      </c>
      <c r="S210" s="1886">
        <v>4</v>
      </c>
      <c r="T210" s="1886">
        <v>6</v>
      </c>
      <c r="U210" s="1886">
        <v>2161</v>
      </c>
      <c r="V210" s="1886">
        <v>55</v>
      </c>
      <c r="W210" s="13">
        <v>10588</v>
      </c>
    </row>
    <row r="211" spans="1:23" ht="15.75">
      <c r="A211" s="1896"/>
      <c r="B211" s="1895" t="s">
        <v>253</v>
      </c>
      <c r="C211" s="1894">
        <v>0</v>
      </c>
      <c r="D211" s="1894">
        <v>1794</v>
      </c>
      <c r="E211" s="1894">
        <v>243</v>
      </c>
      <c r="F211" s="1894">
        <v>26</v>
      </c>
      <c r="G211" s="1894">
        <v>1526</v>
      </c>
      <c r="H211" s="1894">
        <v>49</v>
      </c>
      <c r="I211" s="1894">
        <v>1012</v>
      </c>
      <c r="J211" s="1894">
        <v>9</v>
      </c>
      <c r="K211" s="1894">
        <v>1028</v>
      </c>
      <c r="L211" s="1894">
        <v>621</v>
      </c>
      <c r="M211" s="1894">
        <v>251</v>
      </c>
      <c r="N211" s="1894">
        <v>1577</v>
      </c>
      <c r="O211" s="1894">
        <v>252</v>
      </c>
      <c r="P211" s="1894">
        <v>32785</v>
      </c>
      <c r="Q211" s="1894">
        <v>193</v>
      </c>
      <c r="R211" s="1894">
        <v>23636</v>
      </c>
      <c r="S211" s="1894">
        <v>18</v>
      </c>
      <c r="T211" s="1894">
        <v>65</v>
      </c>
      <c r="U211" s="1894">
        <v>28866</v>
      </c>
      <c r="V211" s="1894">
        <v>667</v>
      </c>
      <c r="W211" s="1893">
        <v>94618</v>
      </c>
    </row>
    <row r="212" spans="1:23" ht="15.75">
      <c r="A212" s="1898" t="s">
        <v>1605</v>
      </c>
      <c r="B212" s="1886" t="s">
        <v>1597</v>
      </c>
      <c r="C212" s="1886">
        <v>0</v>
      </c>
      <c r="D212" s="1886">
        <v>167</v>
      </c>
      <c r="E212" s="1886">
        <v>10</v>
      </c>
      <c r="F212" s="1886">
        <v>0</v>
      </c>
      <c r="G212" s="1886">
        <v>86</v>
      </c>
      <c r="H212" s="1886">
        <v>6</v>
      </c>
      <c r="I212" s="1886">
        <v>265</v>
      </c>
      <c r="J212" s="1886">
        <v>1</v>
      </c>
      <c r="K212" s="1886">
        <v>15</v>
      </c>
      <c r="L212" s="1886">
        <v>74</v>
      </c>
      <c r="M212" s="1886">
        <v>5</v>
      </c>
      <c r="N212" s="1886">
        <v>106</v>
      </c>
      <c r="O212" s="1886">
        <v>27</v>
      </c>
      <c r="P212" s="1886">
        <v>5686</v>
      </c>
      <c r="Q212" s="1886">
        <v>20</v>
      </c>
      <c r="R212" s="1886">
        <v>2336</v>
      </c>
      <c r="S212" s="1886">
        <v>0</v>
      </c>
      <c r="T212" s="1886">
        <v>2</v>
      </c>
      <c r="U212" s="1886">
        <v>2757</v>
      </c>
      <c r="V212" s="1886">
        <v>65</v>
      </c>
      <c r="W212" s="13">
        <v>11628</v>
      </c>
    </row>
    <row r="213" spans="1:23" ht="15.75">
      <c r="A213" s="1897"/>
      <c r="B213" s="1886" t="s">
        <v>1596</v>
      </c>
      <c r="C213" s="1886">
        <v>0</v>
      </c>
      <c r="D213" s="1886">
        <v>167</v>
      </c>
      <c r="E213" s="1886">
        <v>29</v>
      </c>
      <c r="F213" s="1886">
        <v>7</v>
      </c>
      <c r="G213" s="1886">
        <v>48</v>
      </c>
      <c r="H213" s="1886">
        <v>9</v>
      </c>
      <c r="I213" s="1886">
        <v>302</v>
      </c>
      <c r="J213" s="1886">
        <v>1</v>
      </c>
      <c r="K213" s="1886">
        <v>6</v>
      </c>
      <c r="L213" s="1886">
        <v>58</v>
      </c>
      <c r="M213" s="1886">
        <v>7</v>
      </c>
      <c r="N213" s="1886">
        <v>82</v>
      </c>
      <c r="O213" s="1886">
        <v>14</v>
      </c>
      <c r="P213" s="1886">
        <v>5443</v>
      </c>
      <c r="Q213" s="1886">
        <v>21</v>
      </c>
      <c r="R213" s="1886">
        <v>1959</v>
      </c>
      <c r="S213" s="1886">
        <v>4</v>
      </c>
      <c r="T213" s="1886">
        <v>3</v>
      </c>
      <c r="U213" s="1886">
        <v>3123</v>
      </c>
      <c r="V213" s="1886">
        <v>65</v>
      </c>
      <c r="W213" s="13">
        <v>11348</v>
      </c>
    </row>
    <row r="214" spans="1:23" ht="15.75">
      <c r="A214" s="1897"/>
      <c r="B214" s="1886" t="s">
        <v>1602</v>
      </c>
      <c r="C214" s="1886">
        <v>0</v>
      </c>
      <c r="D214" s="1886">
        <v>172</v>
      </c>
      <c r="E214" s="1886">
        <v>53</v>
      </c>
      <c r="F214" s="1886">
        <v>5</v>
      </c>
      <c r="G214" s="1886">
        <v>124</v>
      </c>
      <c r="H214" s="1886">
        <v>4</v>
      </c>
      <c r="I214" s="1886">
        <v>308</v>
      </c>
      <c r="J214" s="1886">
        <v>0</v>
      </c>
      <c r="K214" s="1886">
        <v>10</v>
      </c>
      <c r="L214" s="1886">
        <v>79</v>
      </c>
      <c r="M214" s="1886">
        <v>26</v>
      </c>
      <c r="N214" s="1886">
        <v>115</v>
      </c>
      <c r="O214" s="1886">
        <v>15</v>
      </c>
      <c r="P214" s="1886">
        <v>5696</v>
      </c>
      <c r="Q214" s="1886">
        <v>49</v>
      </c>
      <c r="R214" s="1886">
        <v>2172</v>
      </c>
      <c r="S214" s="1886">
        <v>0</v>
      </c>
      <c r="T214" s="1886">
        <v>2</v>
      </c>
      <c r="U214" s="1886">
        <v>2904</v>
      </c>
      <c r="V214" s="1886">
        <v>113</v>
      </c>
      <c r="W214" s="13">
        <v>11847</v>
      </c>
    </row>
    <row r="215" spans="1:23" ht="15.75">
      <c r="A215" s="1897"/>
      <c r="B215" s="1886" t="s">
        <v>1594</v>
      </c>
      <c r="C215" s="1886">
        <v>0</v>
      </c>
      <c r="D215" s="1886">
        <v>372</v>
      </c>
      <c r="E215" s="1886">
        <v>94</v>
      </c>
      <c r="F215" s="1886">
        <v>39</v>
      </c>
      <c r="G215" s="1886">
        <v>231</v>
      </c>
      <c r="H215" s="1886">
        <v>14</v>
      </c>
      <c r="I215" s="1886">
        <v>686</v>
      </c>
      <c r="J215" s="1886">
        <v>6</v>
      </c>
      <c r="K215" s="1886">
        <v>82</v>
      </c>
      <c r="L215" s="1886">
        <v>147</v>
      </c>
      <c r="M215" s="1886">
        <v>68</v>
      </c>
      <c r="N215" s="1886">
        <v>322</v>
      </c>
      <c r="O215" s="1886">
        <v>26</v>
      </c>
      <c r="P215" s="1886">
        <v>10286</v>
      </c>
      <c r="Q215" s="1886">
        <v>102</v>
      </c>
      <c r="R215" s="1886">
        <v>4682</v>
      </c>
      <c r="S215" s="1886">
        <v>12</v>
      </c>
      <c r="T215" s="1886">
        <v>15</v>
      </c>
      <c r="U215" s="1886">
        <v>7562</v>
      </c>
      <c r="V215" s="1886">
        <v>154</v>
      </c>
      <c r="W215" s="13">
        <v>24900</v>
      </c>
    </row>
    <row r="216" spans="1:23" ht="15.75">
      <c r="A216" s="1897"/>
      <c r="B216" s="1886" t="s">
        <v>1593</v>
      </c>
      <c r="C216" s="1886">
        <v>0</v>
      </c>
      <c r="D216" s="1886">
        <v>686</v>
      </c>
      <c r="E216" s="1886">
        <v>145</v>
      </c>
      <c r="F216" s="1886">
        <v>45</v>
      </c>
      <c r="G216" s="1886">
        <v>426</v>
      </c>
      <c r="H216" s="1886">
        <v>33</v>
      </c>
      <c r="I216" s="1886">
        <v>1403</v>
      </c>
      <c r="J216" s="1886">
        <v>10</v>
      </c>
      <c r="K216" s="1886">
        <v>406</v>
      </c>
      <c r="L216" s="1886">
        <v>149</v>
      </c>
      <c r="M216" s="1886">
        <v>106</v>
      </c>
      <c r="N216" s="1886">
        <v>528</v>
      </c>
      <c r="O216" s="1886">
        <v>73</v>
      </c>
      <c r="P216" s="1886">
        <v>16706</v>
      </c>
      <c r="Q216" s="1886">
        <v>133</v>
      </c>
      <c r="R216" s="1886">
        <v>8745</v>
      </c>
      <c r="S216" s="1886">
        <v>12</v>
      </c>
      <c r="T216" s="1886">
        <v>11</v>
      </c>
      <c r="U216" s="1886">
        <v>10038</v>
      </c>
      <c r="V216" s="1886">
        <v>202</v>
      </c>
      <c r="W216" s="13">
        <v>39857</v>
      </c>
    </row>
    <row r="217" spans="1:23" ht="15.75">
      <c r="A217" s="1897"/>
      <c r="B217" s="1886" t="s">
        <v>698</v>
      </c>
      <c r="C217" s="1886">
        <v>0</v>
      </c>
      <c r="D217" s="1886">
        <v>501</v>
      </c>
      <c r="E217" s="1886">
        <v>95</v>
      </c>
      <c r="F217" s="1886">
        <v>21</v>
      </c>
      <c r="G217" s="1886">
        <v>341</v>
      </c>
      <c r="H217" s="1886">
        <v>25</v>
      </c>
      <c r="I217" s="1886">
        <v>1388</v>
      </c>
      <c r="J217" s="1886">
        <v>4</v>
      </c>
      <c r="K217" s="1886">
        <v>623</v>
      </c>
      <c r="L217" s="1886">
        <v>107</v>
      </c>
      <c r="M217" s="1886">
        <v>59</v>
      </c>
      <c r="N217" s="1886">
        <v>389</v>
      </c>
      <c r="O217" s="1886">
        <v>65</v>
      </c>
      <c r="P217" s="1886">
        <v>12292</v>
      </c>
      <c r="Q217" s="1886">
        <v>182</v>
      </c>
      <c r="R217" s="1886">
        <v>7404</v>
      </c>
      <c r="S217" s="1886">
        <v>13</v>
      </c>
      <c r="T217" s="1886">
        <v>13</v>
      </c>
      <c r="U217" s="1886">
        <v>6908</v>
      </c>
      <c r="V217" s="1886">
        <v>202</v>
      </c>
      <c r="W217" s="13">
        <v>30632</v>
      </c>
    </row>
    <row r="218" spans="1:23" ht="15.75">
      <c r="A218" s="1897"/>
      <c r="B218" s="1886" t="s">
        <v>1592</v>
      </c>
      <c r="C218" s="1886">
        <v>0</v>
      </c>
      <c r="D218" s="1886">
        <v>360</v>
      </c>
      <c r="E218" s="1886">
        <v>115</v>
      </c>
      <c r="F218" s="1886">
        <v>14</v>
      </c>
      <c r="G218" s="1886">
        <v>215</v>
      </c>
      <c r="H218" s="1886">
        <v>20</v>
      </c>
      <c r="I218" s="1886">
        <v>1135</v>
      </c>
      <c r="J218" s="1886">
        <v>4</v>
      </c>
      <c r="K218" s="1886">
        <v>634</v>
      </c>
      <c r="L218" s="1886">
        <v>73</v>
      </c>
      <c r="M218" s="1886">
        <v>72</v>
      </c>
      <c r="N218" s="1886">
        <v>316</v>
      </c>
      <c r="O218" s="1886">
        <v>36</v>
      </c>
      <c r="P218" s="1886">
        <v>8207</v>
      </c>
      <c r="Q218" s="1886">
        <v>98</v>
      </c>
      <c r="R218" s="1886">
        <v>5590</v>
      </c>
      <c r="S218" s="1886">
        <v>8</v>
      </c>
      <c r="T218" s="1886">
        <v>25</v>
      </c>
      <c r="U218" s="1886">
        <v>5074</v>
      </c>
      <c r="V218" s="1886">
        <v>117</v>
      </c>
      <c r="W218" s="13">
        <v>22113</v>
      </c>
    </row>
    <row r="219" spans="1:23" ht="15.75">
      <c r="A219" s="1897"/>
      <c r="B219" s="1886" t="s">
        <v>1603</v>
      </c>
      <c r="C219" s="1886">
        <v>0</v>
      </c>
      <c r="D219" s="1886">
        <v>449</v>
      </c>
      <c r="E219" s="1886">
        <v>91</v>
      </c>
      <c r="F219" s="1886">
        <v>27</v>
      </c>
      <c r="G219" s="1886">
        <v>278</v>
      </c>
      <c r="H219" s="1886">
        <v>29</v>
      </c>
      <c r="I219" s="1886">
        <v>1466</v>
      </c>
      <c r="J219" s="1886">
        <v>8</v>
      </c>
      <c r="K219" s="1886">
        <v>984</v>
      </c>
      <c r="L219" s="1886">
        <v>108</v>
      </c>
      <c r="M219" s="1886">
        <v>82</v>
      </c>
      <c r="N219" s="1886">
        <v>345</v>
      </c>
      <c r="O219" s="1886">
        <v>19</v>
      </c>
      <c r="P219" s="1886">
        <v>8876</v>
      </c>
      <c r="Q219" s="1886">
        <v>101</v>
      </c>
      <c r="R219" s="1886">
        <v>6518</v>
      </c>
      <c r="S219" s="1886">
        <v>6</v>
      </c>
      <c r="T219" s="1886">
        <v>18</v>
      </c>
      <c r="U219" s="1886">
        <v>6391</v>
      </c>
      <c r="V219" s="1886">
        <v>141</v>
      </c>
      <c r="W219" s="13">
        <v>25937</v>
      </c>
    </row>
    <row r="220" spans="1:23" ht="15.75">
      <c r="A220" s="1897"/>
      <c r="B220" s="1886" t="s">
        <v>1591</v>
      </c>
      <c r="C220" s="1886">
        <v>0</v>
      </c>
      <c r="D220" s="1886">
        <v>477</v>
      </c>
      <c r="E220" s="1886">
        <v>85</v>
      </c>
      <c r="F220" s="1886">
        <v>25</v>
      </c>
      <c r="G220" s="1886">
        <v>320</v>
      </c>
      <c r="H220" s="1886">
        <v>21</v>
      </c>
      <c r="I220" s="1886">
        <v>1638</v>
      </c>
      <c r="J220" s="1886">
        <v>6</v>
      </c>
      <c r="K220" s="1886">
        <v>1407</v>
      </c>
      <c r="L220" s="1886">
        <v>94</v>
      </c>
      <c r="M220" s="1886">
        <v>57</v>
      </c>
      <c r="N220" s="1886">
        <v>325</v>
      </c>
      <c r="O220" s="1886">
        <v>29</v>
      </c>
      <c r="P220" s="1886">
        <v>9740</v>
      </c>
      <c r="Q220" s="1886">
        <v>116</v>
      </c>
      <c r="R220" s="1886">
        <v>7068</v>
      </c>
      <c r="S220" s="1886">
        <v>16</v>
      </c>
      <c r="T220" s="1886">
        <v>19</v>
      </c>
      <c r="U220" s="1886">
        <v>6775</v>
      </c>
      <c r="V220" s="1886">
        <v>149</v>
      </c>
      <c r="W220" s="13">
        <v>28367</v>
      </c>
    </row>
    <row r="221" spans="1:23" ht="15.75">
      <c r="A221" s="1897"/>
      <c r="B221" s="1886" t="s">
        <v>1600</v>
      </c>
      <c r="C221" s="1886">
        <v>0</v>
      </c>
      <c r="D221" s="1886">
        <v>379</v>
      </c>
      <c r="E221" s="1886">
        <v>90</v>
      </c>
      <c r="F221" s="1886">
        <v>39</v>
      </c>
      <c r="G221" s="1886">
        <v>372</v>
      </c>
      <c r="H221" s="1886">
        <v>23</v>
      </c>
      <c r="I221" s="1886">
        <v>1442</v>
      </c>
      <c r="J221" s="1886">
        <v>9</v>
      </c>
      <c r="K221" s="1886">
        <v>1436</v>
      </c>
      <c r="L221" s="1886">
        <v>87</v>
      </c>
      <c r="M221" s="1886">
        <v>61</v>
      </c>
      <c r="N221" s="1886">
        <v>243</v>
      </c>
      <c r="O221" s="1886">
        <v>18</v>
      </c>
      <c r="P221" s="1886">
        <v>7601</v>
      </c>
      <c r="Q221" s="1886">
        <v>83</v>
      </c>
      <c r="R221" s="1886">
        <v>5912</v>
      </c>
      <c r="S221" s="1886">
        <v>162</v>
      </c>
      <c r="T221" s="1886">
        <v>10</v>
      </c>
      <c r="U221" s="1886">
        <v>5632</v>
      </c>
      <c r="V221" s="1886">
        <v>238</v>
      </c>
      <c r="W221" s="13">
        <v>23837</v>
      </c>
    </row>
    <row r="222" spans="1:23" ht="15.75">
      <c r="A222" s="1897"/>
      <c r="B222" s="1886" t="s">
        <v>1599</v>
      </c>
      <c r="C222" s="1886">
        <v>0</v>
      </c>
      <c r="D222" s="1886">
        <v>414</v>
      </c>
      <c r="E222" s="1886">
        <v>96</v>
      </c>
      <c r="F222" s="1886">
        <v>35</v>
      </c>
      <c r="G222" s="1886">
        <v>436</v>
      </c>
      <c r="H222" s="1886">
        <v>36</v>
      </c>
      <c r="I222" s="1886">
        <v>1515</v>
      </c>
      <c r="J222" s="1886">
        <v>1</v>
      </c>
      <c r="K222" s="1886">
        <v>2498</v>
      </c>
      <c r="L222" s="1886">
        <v>70</v>
      </c>
      <c r="M222" s="1886">
        <v>57</v>
      </c>
      <c r="N222" s="1886">
        <v>245</v>
      </c>
      <c r="O222" s="1886">
        <v>17</v>
      </c>
      <c r="P222" s="1886">
        <v>9625</v>
      </c>
      <c r="Q222" s="1886">
        <v>89</v>
      </c>
      <c r="R222" s="1886">
        <v>6451</v>
      </c>
      <c r="S222" s="1886">
        <v>377</v>
      </c>
      <c r="T222" s="1886">
        <v>10</v>
      </c>
      <c r="U222" s="1886">
        <v>6425</v>
      </c>
      <c r="V222" s="1886">
        <v>228</v>
      </c>
      <c r="W222" s="13">
        <v>28625</v>
      </c>
    </row>
    <row r="223" spans="1:23" ht="15.75">
      <c r="A223" s="1897"/>
      <c r="B223" s="1886" t="s">
        <v>1598</v>
      </c>
      <c r="C223" s="1886">
        <v>0</v>
      </c>
      <c r="D223" s="1886">
        <v>333</v>
      </c>
      <c r="E223" s="1886">
        <v>56</v>
      </c>
      <c r="F223" s="1886">
        <v>36</v>
      </c>
      <c r="G223" s="1886">
        <v>301</v>
      </c>
      <c r="H223" s="1886">
        <v>33</v>
      </c>
      <c r="I223" s="1886">
        <v>1255</v>
      </c>
      <c r="J223" s="1886">
        <v>4</v>
      </c>
      <c r="K223" s="1886">
        <v>2456</v>
      </c>
      <c r="L223" s="1886">
        <v>75</v>
      </c>
      <c r="M223" s="1886">
        <v>47</v>
      </c>
      <c r="N223" s="1886">
        <v>215</v>
      </c>
      <c r="O223" s="1886">
        <v>14</v>
      </c>
      <c r="P223" s="1886">
        <v>8033</v>
      </c>
      <c r="Q223" s="1886">
        <v>63</v>
      </c>
      <c r="R223" s="1886">
        <v>4770</v>
      </c>
      <c r="S223" s="1886">
        <v>280</v>
      </c>
      <c r="T223" s="1886">
        <v>15</v>
      </c>
      <c r="U223" s="1886">
        <v>5209</v>
      </c>
      <c r="V223" s="1886">
        <v>167</v>
      </c>
      <c r="W223" s="13">
        <v>23362</v>
      </c>
    </row>
    <row r="224" spans="1:23" ht="15.75">
      <c r="A224" s="1896"/>
      <c r="B224" s="1895" t="s">
        <v>253</v>
      </c>
      <c r="C224" s="1894">
        <v>0</v>
      </c>
      <c r="D224" s="1894">
        <v>4477</v>
      </c>
      <c r="E224" s="1894">
        <v>959</v>
      </c>
      <c r="F224" s="1894">
        <v>293</v>
      </c>
      <c r="G224" s="1894">
        <v>3178</v>
      </c>
      <c r="H224" s="1894">
        <v>253</v>
      </c>
      <c r="I224" s="1894">
        <v>12803</v>
      </c>
      <c r="J224" s="1894">
        <v>54</v>
      </c>
      <c r="K224" s="1894">
        <v>10557</v>
      </c>
      <c r="L224" s="1894">
        <v>1121</v>
      </c>
      <c r="M224" s="1894">
        <v>647</v>
      </c>
      <c r="N224" s="1894">
        <v>3231</v>
      </c>
      <c r="O224" s="1894">
        <v>353</v>
      </c>
      <c r="P224" s="1894">
        <v>108191</v>
      </c>
      <c r="Q224" s="1894">
        <v>1057</v>
      </c>
      <c r="R224" s="1894">
        <v>63607</v>
      </c>
      <c r="S224" s="1894">
        <v>890</v>
      </c>
      <c r="T224" s="1894">
        <v>143</v>
      </c>
      <c r="U224" s="1894">
        <v>68798</v>
      </c>
      <c r="V224" s="1894">
        <v>1841</v>
      </c>
      <c r="W224" s="1893">
        <v>282453</v>
      </c>
    </row>
    <row r="225" spans="1:23" ht="15.75">
      <c r="A225" s="1898" t="s">
        <v>1604</v>
      </c>
      <c r="B225" s="1886" t="s">
        <v>1597</v>
      </c>
      <c r="C225" s="1886">
        <v>0</v>
      </c>
      <c r="D225" s="1886">
        <v>229</v>
      </c>
      <c r="E225" s="1886">
        <v>64</v>
      </c>
      <c r="F225" s="1886">
        <v>15</v>
      </c>
      <c r="G225" s="1886">
        <v>232</v>
      </c>
      <c r="H225" s="1886">
        <v>20</v>
      </c>
      <c r="I225" s="1886">
        <v>1064</v>
      </c>
      <c r="J225" s="1886">
        <v>4</v>
      </c>
      <c r="K225" s="1886">
        <v>2109</v>
      </c>
      <c r="L225" s="1886">
        <v>52</v>
      </c>
      <c r="M225" s="1886">
        <v>34</v>
      </c>
      <c r="N225" s="1886">
        <v>178</v>
      </c>
      <c r="O225" s="1886">
        <v>7</v>
      </c>
      <c r="P225" s="1886">
        <v>7599</v>
      </c>
      <c r="Q225" s="1886">
        <v>39</v>
      </c>
      <c r="R225" s="1886">
        <v>3984</v>
      </c>
      <c r="S225" s="1886">
        <v>85</v>
      </c>
      <c r="T225" s="1886">
        <v>8</v>
      </c>
      <c r="U225" s="1886">
        <v>4541</v>
      </c>
      <c r="V225" s="1886">
        <v>126</v>
      </c>
      <c r="W225" s="13">
        <v>20390</v>
      </c>
    </row>
    <row r="226" spans="1:23" ht="15.75">
      <c r="A226" s="1897"/>
      <c r="B226" s="1886" t="s">
        <v>1596</v>
      </c>
      <c r="C226" s="1886">
        <v>0</v>
      </c>
      <c r="D226" s="1886">
        <v>228</v>
      </c>
      <c r="E226" s="1886">
        <v>78</v>
      </c>
      <c r="F226" s="1886">
        <v>11</v>
      </c>
      <c r="G226" s="1886">
        <v>239</v>
      </c>
      <c r="H226" s="1886">
        <v>22</v>
      </c>
      <c r="I226" s="1886">
        <v>982</v>
      </c>
      <c r="J226" s="1886">
        <v>1</v>
      </c>
      <c r="K226" s="1886">
        <v>2352</v>
      </c>
      <c r="L226" s="1886">
        <v>54</v>
      </c>
      <c r="M226" s="1886">
        <v>37</v>
      </c>
      <c r="N226" s="1886">
        <v>196</v>
      </c>
      <c r="O226" s="1886">
        <v>11</v>
      </c>
      <c r="P226" s="1886">
        <v>6791</v>
      </c>
      <c r="Q226" s="1886">
        <v>35</v>
      </c>
      <c r="R226" s="1886">
        <v>3558</v>
      </c>
      <c r="S226" s="1886">
        <v>100</v>
      </c>
      <c r="T226" s="1886">
        <v>8</v>
      </c>
      <c r="U226" s="1886">
        <v>3980</v>
      </c>
      <c r="V226" s="1886">
        <v>116</v>
      </c>
      <c r="W226" s="13">
        <v>18799</v>
      </c>
    </row>
    <row r="227" spans="1:23" ht="15.75">
      <c r="A227" s="1897"/>
      <c r="B227" s="1886" t="s">
        <v>1602</v>
      </c>
      <c r="C227" s="1886">
        <v>0</v>
      </c>
      <c r="D227" s="1886">
        <v>260</v>
      </c>
      <c r="E227" s="1886">
        <v>66</v>
      </c>
      <c r="F227" s="1886">
        <v>32</v>
      </c>
      <c r="G227" s="1886">
        <v>316</v>
      </c>
      <c r="H227" s="1886">
        <v>23</v>
      </c>
      <c r="I227" s="1886">
        <v>1075</v>
      </c>
      <c r="J227" s="1886">
        <v>6</v>
      </c>
      <c r="K227" s="1886">
        <v>2576</v>
      </c>
      <c r="L227" s="1886">
        <v>64</v>
      </c>
      <c r="M227" s="1886">
        <v>56</v>
      </c>
      <c r="N227" s="1886">
        <v>178</v>
      </c>
      <c r="O227" s="1886">
        <v>12</v>
      </c>
      <c r="P227" s="1886">
        <v>5259</v>
      </c>
      <c r="Q227" s="1886">
        <v>86</v>
      </c>
      <c r="R227" s="1886">
        <v>3841</v>
      </c>
      <c r="S227" s="1886">
        <v>13</v>
      </c>
      <c r="T227" s="1886">
        <v>9</v>
      </c>
      <c r="U227" s="1886">
        <v>4642</v>
      </c>
      <c r="V227" s="1886">
        <v>158</v>
      </c>
      <c r="W227" s="13">
        <v>18672</v>
      </c>
    </row>
    <row r="228" spans="1:23" ht="15.75">
      <c r="A228" s="1897"/>
      <c r="B228" s="1886" t="s">
        <v>1594</v>
      </c>
      <c r="C228" s="1886">
        <v>0</v>
      </c>
      <c r="D228" s="1886">
        <v>477</v>
      </c>
      <c r="E228" s="1886">
        <v>110</v>
      </c>
      <c r="F228" s="1886">
        <v>43</v>
      </c>
      <c r="G228" s="1886">
        <v>539</v>
      </c>
      <c r="H228" s="1886">
        <v>89</v>
      </c>
      <c r="I228" s="1886">
        <v>1929</v>
      </c>
      <c r="J228" s="1886">
        <v>5</v>
      </c>
      <c r="K228" s="1886">
        <v>5166</v>
      </c>
      <c r="L228" s="1886">
        <v>117</v>
      </c>
      <c r="M228" s="1886">
        <v>88</v>
      </c>
      <c r="N228" s="1886">
        <v>377</v>
      </c>
      <c r="O228" s="1886">
        <v>25</v>
      </c>
      <c r="P228" s="1886">
        <v>5405</v>
      </c>
      <c r="Q228" s="1886">
        <v>154</v>
      </c>
      <c r="R228" s="1886">
        <v>7094</v>
      </c>
      <c r="S228" s="1886">
        <v>19</v>
      </c>
      <c r="T228" s="1886">
        <v>16</v>
      </c>
      <c r="U228" s="1886">
        <v>7648</v>
      </c>
      <c r="V228" s="1886">
        <v>266</v>
      </c>
      <c r="W228" s="13">
        <v>29567</v>
      </c>
    </row>
    <row r="229" spans="1:23" ht="15.75">
      <c r="A229" s="1897"/>
      <c r="B229" s="1886" t="s">
        <v>1593</v>
      </c>
      <c r="C229" s="1886">
        <v>0</v>
      </c>
      <c r="D229" s="1886">
        <v>447</v>
      </c>
      <c r="E229" s="1886">
        <v>91</v>
      </c>
      <c r="F229" s="1886">
        <v>34</v>
      </c>
      <c r="G229" s="1886">
        <v>450</v>
      </c>
      <c r="H229" s="1886">
        <v>59</v>
      </c>
      <c r="I229" s="1886">
        <v>1573</v>
      </c>
      <c r="J229" s="1886">
        <v>10</v>
      </c>
      <c r="K229" s="1886">
        <v>4855</v>
      </c>
      <c r="L229" s="1886">
        <v>92</v>
      </c>
      <c r="M229" s="1886">
        <v>69</v>
      </c>
      <c r="N229" s="1886">
        <v>367</v>
      </c>
      <c r="O229" s="1886">
        <v>43</v>
      </c>
      <c r="P229" s="1886">
        <v>6828</v>
      </c>
      <c r="Q229" s="1886">
        <v>112</v>
      </c>
      <c r="R229" s="1886">
        <v>7436</v>
      </c>
      <c r="S229" s="1886">
        <v>12</v>
      </c>
      <c r="T229" s="1886">
        <v>13</v>
      </c>
      <c r="U229" s="1886">
        <v>5819</v>
      </c>
      <c r="V229" s="1886">
        <v>210</v>
      </c>
      <c r="W229" s="13">
        <v>28520</v>
      </c>
    </row>
    <row r="230" spans="1:23" ht="15.75">
      <c r="A230" s="1897"/>
      <c r="B230" s="1886" t="s">
        <v>698</v>
      </c>
      <c r="C230" s="1886">
        <v>0</v>
      </c>
      <c r="D230" s="1886">
        <v>346</v>
      </c>
      <c r="E230" s="1886">
        <v>77</v>
      </c>
      <c r="F230" s="1886">
        <v>20</v>
      </c>
      <c r="G230" s="1886">
        <v>328</v>
      </c>
      <c r="H230" s="1886">
        <v>36</v>
      </c>
      <c r="I230" s="1886">
        <v>1100</v>
      </c>
      <c r="J230" s="1886">
        <v>3</v>
      </c>
      <c r="K230" s="1886">
        <v>3584</v>
      </c>
      <c r="L230" s="1886">
        <v>42</v>
      </c>
      <c r="M230" s="1886">
        <v>46</v>
      </c>
      <c r="N230" s="1886">
        <v>225</v>
      </c>
      <c r="O230" s="1886">
        <v>25</v>
      </c>
      <c r="P230" s="1886">
        <v>10560</v>
      </c>
      <c r="Q230" s="1886">
        <v>103</v>
      </c>
      <c r="R230" s="1886">
        <v>5392</v>
      </c>
      <c r="S230" s="1886">
        <v>22</v>
      </c>
      <c r="T230" s="1886">
        <v>13</v>
      </c>
      <c r="U230" s="1886">
        <v>4484</v>
      </c>
      <c r="V230" s="1886">
        <v>194</v>
      </c>
      <c r="W230" s="13">
        <v>26600</v>
      </c>
    </row>
    <row r="231" spans="1:23" ht="15.75">
      <c r="A231" s="1897"/>
      <c r="B231" s="1886" t="s">
        <v>1592</v>
      </c>
      <c r="C231" s="1886">
        <v>0</v>
      </c>
      <c r="D231" s="1886">
        <v>351</v>
      </c>
      <c r="E231" s="1886">
        <v>147</v>
      </c>
      <c r="F231" s="1886">
        <v>43</v>
      </c>
      <c r="G231" s="1886">
        <v>373</v>
      </c>
      <c r="H231" s="1886">
        <v>26</v>
      </c>
      <c r="I231" s="1886">
        <v>986</v>
      </c>
      <c r="J231" s="1886">
        <v>5</v>
      </c>
      <c r="K231" s="1886">
        <v>3120</v>
      </c>
      <c r="L231" s="1886">
        <v>58</v>
      </c>
      <c r="M231" s="1886">
        <v>98</v>
      </c>
      <c r="N231" s="1886">
        <v>202</v>
      </c>
      <c r="O231" s="1886">
        <v>16</v>
      </c>
      <c r="P231" s="1886">
        <v>9875</v>
      </c>
      <c r="Q231" s="1886">
        <v>123</v>
      </c>
      <c r="R231" s="1886">
        <v>4829</v>
      </c>
      <c r="S231" s="1886">
        <v>15</v>
      </c>
      <c r="T231" s="1886">
        <v>17</v>
      </c>
      <c r="U231" s="1886">
        <v>4587</v>
      </c>
      <c r="V231" s="1886">
        <v>289</v>
      </c>
      <c r="W231" s="13">
        <v>25160</v>
      </c>
    </row>
    <row r="232" spans="1:23" ht="15.75">
      <c r="A232" s="1897"/>
      <c r="B232" s="1886" t="s">
        <v>1603</v>
      </c>
      <c r="C232" s="1886">
        <v>0</v>
      </c>
      <c r="D232" s="1886">
        <v>301</v>
      </c>
      <c r="E232" s="1886">
        <v>127</v>
      </c>
      <c r="F232" s="1886">
        <v>39</v>
      </c>
      <c r="G232" s="1886">
        <v>344</v>
      </c>
      <c r="H232" s="1886">
        <v>24</v>
      </c>
      <c r="I232" s="1886">
        <v>876</v>
      </c>
      <c r="J232" s="1886">
        <v>5</v>
      </c>
      <c r="K232" s="1886">
        <v>3763</v>
      </c>
      <c r="L232" s="1886">
        <v>70</v>
      </c>
      <c r="M232" s="1886">
        <v>118</v>
      </c>
      <c r="N232" s="1886">
        <v>204</v>
      </c>
      <c r="O232" s="1886">
        <v>19</v>
      </c>
      <c r="P232" s="1886">
        <v>8867</v>
      </c>
      <c r="Q232" s="1886">
        <v>125</v>
      </c>
      <c r="R232" s="1886">
        <v>4697</v>
      </c>
      <c r="S232" s="1886">
        <v>18</v>
      </c>
      <c r="T232" s="1886">
        <v>18</v>
      </c>
      <c r="U232" s="1886">
        <v>4875</v>
      </c>
      <c r="V232" s="1886">
        <v>361</v>
      </c>
      <c r="W232" s="13">
        <v>24851</v>
      </c>
    </row>
    <row r="233" spans="1:23" ht="15.75">
      <c r="A233" s="1897"/>
      <c r="B233" s="1886" t="s">
        <v>1591</v>
      </c>
      <c r="C233" s="1886">
        <v>0</v>
      </c>
      <c r="D233" s="1886">
        <v>349</v>
      </c>
      <c r="E233" s="1886">
        <v>82</v>
      </c>
      <c r="F233" s="1886">
        <v>18</v>
      </c>
      <c r="G233" s="1886">
        <v>325</v>
      </c>
      <c r="H233" s="1886">
        <v>41</v>
      </c>
      <c r="I233" s="1886">
        <v>910</v>
      </c>
      <c r="J233" s="1886">
        <v>3</v>
      </c>
      <c r="K233" s="1886">
        <v>4136</v>
      </c>
      <c r="L233" s="1886">
        <v>82</v>
      </c>
      <c r="M233" s="1886">
        <v>52</v>
      </c>
      <c r="N233" s="1886">
        <v>202</v>
      </c>
      <c r="O233" s="1886">
        <v>9</v>
      </c>
      <c r="P233" s="1886">
        <v>8752</v>
      </c>
      <c r="Q233" s="1886">
        <v>103</v>
      </c>
      <c r="R233" s="1886">
        <v>5260</v>
      </c>
      <c r="S233" s="1886">
        <v>13</v>
      </c>
      <c r="T233" s="1886">
        <v>18</v>
      </c>
      <c r="U233" s="1886">
        <v>4638</v>
      </c>
      <c r="V233" s="1886">
        <v>407</v>
      </c>
      <c r="W233" s="13">
        <v>25400</v>
      </c>
    </row>
    <row r="234" spans="1:23" ht="15.75">
      <c r="A234" s="1897"/>
      <c r="B234" s="1886" t="s">
        <v>1600</v>
      </c>
      <c r="C234" s="1886">
        <v>0</v>
      </c>
      <c r="D234" s="1886">
        <v>274</v>
      </c>
      <c r="E234" s="1886">
        <v>85</v>
      </c>
      <c r="F234" s="1886">
        <v>14</v>
      </c>
      <c r="G234" s="1886">
        <v>251</v>
      </c>
      <c r="H234" s="1886">
        <v>18</v>
      </c>
      <c r="I234" s="1886">
        <v>573</v>
      </c>
      <c r="J234" s="1886">
        <v>2</v>
      </c>
      <c r="K234" s="1886">
        <v>3309</v>
      </c>
      <c r="L234" s="1886">
        <v>82</v>
      </c>
      <c r="M234" s="1886">
        <v>49</v>
      </c>
      <c r="N234" s="1886">
        <v>148</v>
      </c>
      <c r="O234" s="1886">
        <v>9</v>
      </c>
      <c r="P234" s="1886">
        <v>7813</v>
      </c>
      <c r="Q234" s="1886">
        <v>75</v>
      </c>
      <c r="R234" s="1886">
        <v>3903</v>
      </c>
      <c r="S234" s="1886">
        <v>13</v>
      </c>
      <c r="T234" s="1886">
        <v>4</v>
      </c>
      <c r="U234" s="1886">
        <v>4095</v>
      </c>
      <c r="V234" s="1886">
        <v>300</v>
      </c>
      <c r="W234" s="13">
        <v>21017</v>
      </c>
    </row>
    <row r="235" spans="1:23" ht="15.75">
      <c r="A235" s="1897"/>
      <c r="B235" s="1886" t="s">
        <v>1599</v>
      </c>
      <c r="C235" s="1886">
        <v>0</v>
      </c>
      <c r="D235" s="1886">
        <v>249</v>
      </c>
      <c r="E235" s="1886">
        <v>68</v>
      </c>
      <c r="F235" s="1886">
        <v>14</v>
      </c>
      <c r="G235" s="1886">
        <v>249</v>
      </c>
      <c r="H235" s="1886">
        <v>21</v>
      </c>
      <c r="I235" s="1886">
        <v>588</v>
      </c>
      <c r="J235" s="1886">
        <v>2</v>
      </c>
      <c r="K235" s="1886">
        <v>3172</v>
      </c>
      <c r="L235" s="1886">
        <v>87</v>
      </c>
      <c r="M235" s="1886">
        <v>36</v>
      </c>
      <c r="N235" s="1886">
        <v>170</v>
      </c>
      <c r="O235" s="1886">
        <v>10</v>
      </c>
      <c r="P235" s="1886">
        <v>7891</v>
      </c>
      <c r="Q235" s="1886">
        <v>77</v>
      </c>
      <c r="R235" s="1886">
        <v>4058</v>
      </c>
      <c r="S235" s="1886">
        <v>11</v>
      </c>
      <c r="T235" s="1886">
        <v>8</v>
      </c>
      <c r="U235" s="1886">
        <v>4260</v>
      </c>
      <c r="V235" s="1886">
        <v>315</v>
      </c>
      <c r="W235" s="13">
        <v>21286</v>
      </c>
    </row>
    <row r="236" spans="1:23" ht="15.75">
      <c r="A236" s="1897"/>
      <c r="B236" s="1886" t="s">
        <v>1598</v>
      </c>
      <c r="C236" s="1886">
        <v>0</v>
      </c>
      <c r="D236" s="1886">
        <v>227</v>
      </c>
      <c r="E236" s="1886">
        <v>47</v>
      </c>
      <c r="F236" s="1886">
        <v>15</v>
      </c>
      <c r="G236" s="1886">
        <v>159</v>
      </c>
      <c r="H236" s="1886">
        <v>19</v>
      </c>
      <c r="I236" s="1886">
        <v>441</v>
      </c>
      <c r="J236" s="1886">
        <v>1</v>
      </c>
      <c r="K236" s="1886">
        <v>2095</v>
      </c>
      <c r="L236" s="1886">
        <v>71</v>
      </c>
      <c r="M236" s="1886">
        <v>17</v>
      </c>
      <c r="N236" s="1886">
        <v>131</v>
      </c>
      <c r="O236" s="1886">
        <v>11</v>
      </c>
      <c r="P236" s="1886">
        <v>7105</v>
      </c>
      <c r="Q236" s="1886">
        <v>56</v>
      </c>
      <c r="R236" s="1886">
        <v>2934</v>
      </c>
      <c r="S236" s="1886">
        <v>11</v>
      </c>
      <c r="T236" s="1886">
        <v>11</v>
      </c>
      <c r="U236" s="1886">
        <v>3438</v>
      </c>
      <c r="V236" s="1886">
        <v>221</v>
      </c>
      <c r="W236" s="13">
        <v>17010</v>
      </c>
    </row>
    <row r="237" spans="1:23" ht="15.75">
      <c r="A237" s="1896"/>
      <c r="B237" s="1895" t="s">
        <v>253</v>
      </c>
      <c r="C237" s="1894">
        <v>0</v>
      </c>
      <c r="D237" s="1894">
        <v>3738</v>
      </c>
      <c r="E237" s="1894">
        <v>1042</v>
      </c>
      <c r="F237" s="1894">
        <v>298</v>
      </c>
      <c r="G237" s="1894">
        <v>3805</v>
      </c>
      <c r="H237" s="1894">
        <v>398</v>
      </c>
      <c r="I237" s="1894">
        <v>12097</v>
      </c>
      <c r="J237" s="1894">
        <v>47</v>
      </c>
      <c r="K237" s="1894">
        <v>40237</v>
      </c>
      <c r="L237" s="1894">
        <v>871</v>
      </c>
      <c r="M237" s="1894">
        <v>700</v>
      </c>
      <c r="N237" s="1894">
        <v>2578</v>
      </c>
      <c r="O237" s="1894">
        <v>197</v>
      </c>
      <c r="P237" s="1894">
        <v>92745</v>
      </c>
      <c r="Q237" s="1894">
        <v>1088</v>
      </c>
      <c r="R237" s="1894">
        <v>56986</v>
      </c>
      <c r="S237" s="1894">
        <v>332</v>
      </c>
      <c r="T237" s="1894">
        <v>143</v>
      </c>
      <c r="U237" s="1894">
        <v>57007</v>
      </c>
      <c r="V237" s="1894">
        <v>2963</v>
      </c>
      <c r="W237" s="1893">
        <v>277272</v>
      </c>
    </row>
    <row r="238" spans="1:23" ht="15.75">
      <c r="A238" s="1898" t="s">
        <v>507</v>
      </c>
      <c r="B238" s="1886" t="s">
        <v>1597</v>
      </c>
      <c r="C238" s="1886">
        <v>0</v>
      </c>
      <c r="D238" s="1886">
        <v>196</v>
      </c>
      <c r="E238" s="1886">
        <v>54</v>
      </c>
      <c r="F238" s="1886">
        <v>38</v>
      </c>
      <c r="G238" s="1886">
        <v>128</v>
      </c>
      <c r="H238" s="1886">
        <v>11</v>
      </c>
      <c r="I238" s="1886">
        <v>431</v>
      </c>
      <c r="J238" s="1886">
        <v>1</v>
      </c>
      <c r="K238" s="1886">
        <v>1442</v>
      </c>
      <c r="L238" s="1886">
        <v>65</v>
      </c>
      <c r="M238" s="1886">
        <v>23</v>
      </c>
      <c r="N238" s="1886">
        <v>125</v>
      </c>
      <c r="O238" s="1886">
        <v>14</v>
      </c>
      <c r="P238" s="1886">
        <v>7136</v>
      </c>
      <c r="Q238" s="1886">
        <v>53</v>
      </c>
      <c r="R238" s="1886">
        <v>2929</v>
      </c>
      <c r="S238" s="1886">
        <v>10</v>
      </c>
      <c r="T238" s="1886">
        <v>6</v>
      </c>
      <c r="U238" s="1886">
        <v>3543</v>
      </c>
      <c r="V238" s="1886">
        <v>218</v>
      </c>
      <c r="W238" s="13">
        <v>16423</v>
      </c>
    </row>
    <row r="239" spans="1:23" ht="15.75">
      <c r="A239" s="1897"/>
      <c r="B239" s="1886" t="s">
        <v>1596</v>
      </c>
      <c r="C239" s="1886">
        <v>53</v>
      </c>
      <c r="D239" s="1886">
        <v>200</v>
      </c>
      <c r="E239" s="1886">
        <v>72</v>
      </c>
      <c r="F239" s="1886">
        <v>45</v>
      </c>
      <c r="G239" s="1886">
        <v>129</v>
      </c>
      <c r="H239" s="1886">
        <v>8</v>
      </c>
      <c r="I239" s="1886">
        <v>472</v>
      </c>
      <c r="J239" s="1886">
        <v>1</v>
      </c>
      <c r="K239" s="1886">
        <v>1314</v>
      </c>
      <c r="L239" s="1886">
        <v>77</v>
      </c>
      <c r="M239" s="1886">
        <v>29</v>
      </c>
      <c r="N239" s="1886">
        <v>126</v>
      </c>
      <c r="O239" s="1886">
        <v>9</v>
      </c>
      <c r="P239" s="1886">
        <v>6486</v>
      </c>
      <c r="Q239" s="1886">
        <v>61</v>
      </c>
      <c r="R239" s="1886">
        <v>2920</v>
      </c>
      <c r="S239" s="1886">
        <v>8</v>
      </c>
      <c r="T239" s="1886">
        <v>3</v>
      </c>
      <c r="U239" s="1886">
        <v>3340</v>
      </c>
      <c r="V239" s="1886">
        <v>228</v>
      </c>
      <c r="W239" s="13">
        <v>15581</v>
      </c>
    </row>
    <row r="240" spans="1:23" ht="15.75">
      <c r="A240" s="1897"/>
      <c r="B240" s="1886" t="s">
        <v>1602</v>
      </c>
      <c r="C240" s="1886">
        <v>44</v>
      </c>
      <c r="D240" s="1886">
        <v>282</v>
      </c>
      <c r="E240" s="1886">
        <v>75</v>
      </c>
      <c r="F240" s="1886">
        <v>25</v>
      </c>
      <c r="G240" s="1886">
        <v>206</v>
      </c>
      <c r="H240" s="1886">
        <v>17</v>
      </c>
      <c r="I240" s="1886">
        <v>542</v>
      </c>
      <c r="J240" s="1886">
        <v>2</v>
      </c>
      <c r="K240" s="1886">
        <v>1451</v>
      </c>
      <c r="L240" s="1886">
        <v>109</v>
      </c>
      <c r="M240" s="1886">
        <v>40</v>
      </c>
      <c r="N240" s="1886">
        <v>159</v>
      </c>
      <c r="O240" s="1886">
        <v>8</v>
      </c>
      <c r="P240" s="1886">
        <v>6387</v>
      </c>
      <c r="Q240" s="1886">
        <v>105</v>
      </c>
      <c r="R240" s="1886">
        <v>3605</v>
      </c>
      <c r="S240" s="1886">
        <v>7</v>
      </c>
      <c r="T240" s="1886">
        <v>22</v>
      </c>
      <c r="U240" s="1886">
        <v>3948</v>
      </c>
      <c r="V240" s="1886">
        <v>259</v>
      </c>
      <c r="W240" s="13">
        <v>17293</v>
      </c>
    </row>
    <row r="241" spans="1:23" ht="15.75">
      <c r="A241" s="1897"/>
      <c r="B241" s="1886" t="s">
        <v>1594</v>
      </c>
      <c r="C241" s="1886">
        <v>22</v>
      </c>
      <c r="D241" s="1886">
        <v>324</v>
      </c>
      <c r="E241" s="1886">
        <v>54</v>
      </c>
      <c r="F241" s="1886">
        <v>100</v>
      </c>
      <c r="G241" s="1886">
        <v>295</v>
      </c>
      <c r="H241" s="1886">
        <v>20</v>
      </c>
      <c r="I241" s="1886">
        <v>650</v>
      </c>
      <c r="J241" s="1886">
        <v>3</v>
      </c>
      <c r="K241" s="1886">
        <v>1573</v>
      </c>
      <c r="L241" s="1886">
        <v>134</v>
      </c>
      <c r="M241" s="1886">
        <v>69</v>
      </c>
      <c r="N241" s="1886">
        <v>233</v>
      </c>
      <c r="O241" s="1886">
        <v>13</v>
      </c>
      <c r="P241" s="1886">
        <v>6028</v>
      </c>
      <c r="Q241" s="1886">
        <v>116</v>
      </c>
      <c r="R241" s="1886">
        <v>4514</v>
      </c>
      <c r="S241" s="1886">
        <v>8</v>
      </c>
      <c r="T241" s="1886">
        <v>15</v>
      </c>
      <c r="U241" s="1886">
        <v>5075</v>
      </c>
      <c r="V241" s="1886">
        <v>298</v>
      </c>
      <c r="W241" s="13">
        <v>19544</v>
      </c>
    </row>
    <row r="242" spans="1:23" ht="15.75">
      <c r="A242" s="1897"/>
      <c r="B242" s="1886" t="s">
        <v>1593</v>
      </c>
      <c r="C242" s="1886">
        <v>113</v>
      </c>
      <c r="D242" s="1886">
        <v>554</v>
      </c>
      <c r="E242" s="1886">
        <v>84</v>
      </c>
      <c r="F242" s="1886">
        <v>84</v>
      </c>
      <c r="G242" s="1886">
        <v>439</v>
      </c>
      <c r="H242" s="1886">
        <v>36</v>
      </c>
      <c r="I242" s="1886">
        <v>1145</v>
      </c>
      <c r="J242" s="1886">
        <v>8</v>
      </c>
      <c r="K242" s="1886">
        <v>3032</v>
      </c>
      <c r="L242" s="1886">
        <v>184</v>
      </c>
      <c r="M242" s="1886">
        <v>97</v>
      </c>
      <c r="N242" s="1886">
        <v>398</v>
      </c>
      <c r="O242" s="1886">
        <v>33</v>
      </c>
      <c r="P242" s="1886">
        <v>10271</v>
      </c>
      <c r="Q242" s="1886">
        <v>268</v>
      </c>
      <c r="R242" s="1886">
        <v>8787</v>
      </c>
      <c r="S242" s="1886">
        <v>20</v>
      </c>
      <c r="T242" s="1886">
        <v>39</v>
      </c>
      <c r="U242" s="1886">
        <v>7688</v>
      </c>
      <c r="V242" s="1886">
        <v>421</v>
      </c>
      <c r="W242" s="13">
        <v>33701</v>
      </c>
    </row>
    <row r="243" spans="1:23" ht="15.75">
      <c r="A243" s="1897"/>
      <c r="B243" s="1886" t="s">
        <v>698</v>
      </c>
      <c r="C243" s="1886">
        <v>50</v>
      </c>
      <c r="D243" s="1886">
        <v>556</v>
      </c>
      <c r="E243" s="1886">
        <v>124</v>
      </c>
      <c r="F243" s="1886">
        <v>77</v>
      </c>
      <c r="G243" s="1886">
        <v>409</v>
      </c>
      <c r="H243" s="1886">
        <v>30</v>
      </c>
      <c r="I243" s="1886">
        <v>1269</v>
      </c>
      <c r="J243" s="1886">
        <v>9</v>
      </c>
      <c r="K243" s="1886">
        <v>2393</v>
      </c>
      <c r="L243" s="1886">
        <v>113</v>
      </c>
      <c r="M243" s="1886">
        <v>91</v>
      </c>
      <c r="N243" s="1886">
        <v>400</v>
      </c>
      <c r="O243" s="1886">
        <v>61</v>
      </c>
      <c r="P243" s="1886">
        <v>9969</v>
      </c>
      <c r="Q243" s="1886">
        <v>315</v>
      </c>
      <c r="R243" s="1886">
        <v>8690</v>
      </c>
      <c r="S243" s="1886">
        <v>19</v>
      </c>
      <c r="T243" s="1886">
        <v>19</v>
      </c>
      <c r="U243" s="1886">
        <v>6339</v>
      </c>
      <c r="V243" s="1886">
        <v>465</v>
      </c>
      <c r="W243" s="13">
        <v>31398</v>
      </c>
    </row>
    <row r="244" spans="1:23" ht="15.75">
      <c r="A244" s="1897"/>
      <c r="B244" s="1886" t="s">
        <v>1592</v>
      </c>
      <c r="C244" s="1886">
        <v>30</v>
      </c>
      <c r="D244" s="1886">
        <v>399</v>
      </c>
      <c r="E244" s="1886">
        <v>124</v>
      </c>
      <c r="F244" s="1886">
        <v>67</v>
      </c>
      <c r="G244" s="1886">
        <v>286</v>
      </c>
      <c r="H244" s="1886">
        <v>15</v>
      </c>
      <c r="I244" s="1886">
        <v>932</v>
      </c>
      <c r="J244" s="1886">
        <v>1</v>
      </c>
      <c r="K244" s="1886">
        <v>1297</v>
      </c>
      <c r="L244" s="1886">
        <v>86</v>
      </c>
      <c r="M244" s="1886">
        <v>96</v>
      </c>
      <c r="N244" s="1886">
        <v>245</v>
      </c>
      <c r="O244" s="1886">
        <v>40</v>
      </c>
      <c r="P244" s="1886">
        <v>7725</v>
      </c>
      <c r="Q244" s="1886">
        <v>301</v>
      </c>
      <c r="R244" s="1886">
        <v>5952</v>
      </c>
      <c r="S244" s="1886">
        <v>20</v>
      </c>
      <c r="T244" s="1886">
        <v>19</v>
      </c>
      <c r="U244" s="1886">
        <v>5068</v>
      </c>
      <c r="V244" s="1886">
        <v>402</v>
      </c>
      <c r="W244" s="13">
        <v>23105</v>
      </c>
    </row>
    <row r="245" spans="1:23" ht="15.75">
      <c r="A245" s="1897"/>
      <c r="B245" s="1886" t="s">
        <v>1603</v>
      </c>
      <c r="C245" s="1886">
        <v>31</v>
      </c>
      <c r="D245" s="1886">
        <v>454</v>
      </c>
      <c r="E245" s="1886">
        <v>131</v>
      </c>
      <c r="F245" s="1886">
        <v>88</v>
      </c>
      <c r="G245" s="1886">
        <v>362</v>
      </c>
      <c r="H245" s="1886">
        <v>23</v>
      </c>
      <c r="I245" s="1886">
        <v>1175</v>
      </c>
      <c r="J245" s="1886">
        <v>4</v>
      </c>
      <c r="K245" s="1886">
        <v>1665</v>
      </c>
      <c r="L245" s="1886">
        <v>159</v>
      </c>
      <c r="M245" s="1886">
        <v>147</v>
      </c>
      <c r="N245" s="1886">
        <v>263</v>
      </c>
      <c r="O245" s="1886">
        <v>33</v>
      </c>
      <c r="P245" s="1886">
        <v>7962</v>
      </c>
      <c r="Q245" s="1886">
        <v>340</v>
      </c>
      <c r="R245" s="1886">
        <v>6618</v>
      </c>
      <c r="S245" s="1886">
        <v>13</v>
      </c>
      <c r="T245" s="1886">
        <v>23</v>
      </c>
      <c r="U245" s="1886">
        <v>5855</v>
      </c>
      <c r="V245" s="1886">
        <v>392</v>
      </c>
      <c r="W245" s="13">
        <v>25738</v>
      </c>
    </row>
    <row r="246" spans="1:23" ht="15.75">
      <c r="A246" s="1897"/>
      <c r="B246" s="1886" t="s">
        <v>1591</v>
      </c>
      <c r="C246" s="1886">
        <v>11</v>
      </c>
      <c r="D246" s="1886">
        <v>525</v>
      </c>
      <c r="E246" s="1886">
        <v>103</v>
      </c>
      <c r="F246" s="1886">
        <v>65</v>
      </c>
      <c r="G246" s="1886">
        <v>367</v>
      </c>
      <c r="H246" s="1886">
        <v>25</v>
      </c>
      <c r="I246" s="1886">
        <v>1511</v>
      </c>
      <c r="J246" s="1886">
        <v>7</v>
      </c>
      <c r="K246" s="1886">
        <v>2320</v>
      </c>
      <c r="L246" s="1886">
        <v>159</v>
      </c>
      <c r="M246" s="1886">
        <v>103</v>
      </c>
      <c r="N246" s="1886">
        <v>333</v>
      </c>
      <c r="O246" s="1886">
        <v>28</v>
      </c>
      <c r="P246" s="1886">
        <v>8370</v>
      </c>
      <c r="Q246" s="1886">
        <v>259</v>
      </c>
      <c r="R246" s="1886">
        <v>7628</v>
      </c>
      <c r="S246" s="1886">
        <v>20</v>
      </c>
      <c r="T246" s="1886">
        <v>31</v>
      </c>
      <c r="U246" s="1886">
        <v>6122</v>
      </c>
      <c r="V246" s="1886">
        <v>456</v>
      </c>
      <c r="W246" s="13">
        <v>28443</v>
      </c>
    </row>
    <row r="247" spans="1:23" ht="15.75">
      <c r="A247" s="1897"/>
      <c r="B247" s="1886" t="s">
        <v>1600</v>
      </c>
      <c r="C247" s="1886">
        <v>44</v>
      </c>
      <c r="D247" s="1886">
        <v>462</v>
      </c>
      <c r="E247" s="1886">
        <v>87</v>
      </c>
      <c r="F247" s="1886">
        <v>28</v>
      </c>
      <c r="G247" s="1886">
        <v>344</v>
      </c>
      <c r="H247" s="1886">
        <v>23</v>
      </c>
      <c r="I247" s="1886">
        <v>1187</v>
      </c>
      <c r="J247" s="1886">
        <v>4</v>
      </c>
      <c r="K247" s="1886">
        <v>2201</v>
      </c>
      <c r="L247" s="1886">
        <v>157</v>
      </c>
      <c r="M247" s="1886">
        <v>99</v>
      </c>
      <c r="N247" s="1886">
        <v>226</v>
      </c>
      <c r="O247" s="1886">
        <v>34</v>
      </c>
      <c r="P247" s="1886">
        <v>7950</v>
      </c>
      <c r="Q247" s="1886">
        <v>217</v>
      </c>
      <c r="R247" s="1886">
        <v>6364</v>
      </c>
      <c r="S247" s="1886">
        <v>29</v>
      </c>
      <c r="T247" s="1886">
        <v>15</v>
      </c>
      <c r="U247" s="1886">
        <v>5363</v>
      </c>
      <c r="V247" s="1886">
        <v>338</v>
      </c>
      <c r="W247" s="13">
        <v>25172</v>
      </c>
    </row>
    <row r="248" spans="1:23" ht="15.75">
      <c r="A248" s="1897"/>
      <c r="B248" s="1886" t="s">
        <v>1599</v>
      </c>
      <c r="C248" s="1886">
        <v>18</v>
      </c>
      <c r="D248" s="1886">
        <v>389</v>
      </c>
      <c r="E248" s="1886">
        <v>57</v>
      </c>
      <c r="F248" s="1886">
        <v>29</v>
      </c>
      <c r="G248" s="1886">
        <v>231</v>
      </c>
      <c r="H248" s="1886">
        <v>9</v>
      </c>
      <c r="I248" s="1886">
        <v>1205</v>
      </c>
      <c r="J248" s="1886">
        <v>3</v>
      </c>
      <c r="K248" s="1886">
        <v>1987</v>
      </c>
      <c r="L248" s="1886">
        <v>141</v>
      </c>
      <c r="M248" s="1886">
        <v>65</v>
      </c>
      <c r="N248" s="1886">
        <v>290</v>
      </c>
      <c r="O248" s="1886">
        <v>26</v>
      </c>
      <c r="P248" s="1886">
        <v>8261</v>
      </c>
      <c r="Q248" s="1886">
        <v>179</v>
      </c>
      <c r="R248" s="1886">
        <v>5929</v>
      </c>
      <c r="S248" s="1886">
        <v>15</v>
      </c>
      <c r="T248" s="1886">
        <v>19</v>
      </c>
      <c r="U248" s="1886">
        <v>5588</v>
      </c>
      <c r="V248" s="1886">
        <v>371</v>
      </c>
      <c r="W248" s="13">
        <v>24812</v>
      </c>
    </row>
    <row r="249" spans="1:23" ht="15.75">
      <c r="A249" s="1897"/>
      <c r="B249" s="1886" t="s">
        <v>1598</v>
      </c>
      <c r="C249" s="1886">
        <v>1</v>
      </c>
      <c r="D249" s="1886">
        <v>349</v>
      </c>
      <c r="E249" s="1886">
        <v>55</v>
      </c>
      <c r="F249" s="1886">
        <v>26</v>
      </c>
      <c r="G249" s="1886">
        <v>168</v>
      </c>
      <c r="H249" s="1886">
        <v>10</v>
      </c>
      <c r="I249" s="1886">
        <v>1073</v>
      </c>
      <c r="J249" s="1886">
        <v>4</v>
      </c>
      <c r="K249" s="1886">
        <v>1386</v>
      </c>
      <c r="L249" s="1886">
        <v>113</v>
      </c>
      <c r="M249" s="1886">
        <v>43</v>
      </c>
      <c r="N249" s="1886">
        <v>207</v>
      </c>
      <c r="O249" s="1886">
        <v>21</v>
      </c>
      <c r="P249" s="1886">
        <v>7194</v>
      </c>
      <c r="Q249" s="1886">
        <v>107</v>
      </c>
      <c r="R249" s="1886">
        <v>4471</v>
      </c>
      <c r="S249" s="1886">
        <v>20</v>
      </c>
      <c r="T249" s="1886">
        <v>15</v>
      </c>
      <c r="U249" s="1886">
        <v>4484</v>
      </c>
      <c r="V249" s="1886">
        <v>242</v>
      </c>
      <c r="W249" s="13">
        <v>19989</v>
      </c>
    </row>
    <row r="250" spans="1:23" ht="15.75">
      <c r="A250" s="1896"/>
      <c r="B250" s="1895" t="s">
        <v>253</v>
      </c>
      <c r="C250" s="1894">
        <v>417</v>
      </c>
      <c r="D250" s="1894">
        <v>4690</v>
      </c>
      <c r="E250" s="1894">
        <v>1020</v>
      </c>
      <c r="F250" s="1894">
        <v>672</v>
      </c>
      <c r="G250" s="1894">
        <v>3364</v>
      </c>
      <c r="H250" s="1894">
        <v>227</v>
      </c>
      <c r="I250" s="1894">
        <v>11592</v>
      </c>
      <c r="J250" s="1894">
        <v>47</v>
      </c>
      <c r="K250" s="1894">
        <v>22061</v>
      </c>
      <c r="L250" s="1894">
        <v>1497</v>
      </c>
      <c r="M250" s="1894">
        <v>902</v>
      </c>
      <c r="N250" s="1894">
        <v>3005</v>
      </c>
      <c r="O250" s="1894">
        <v>320</v>
      </c>
      <c r="P250" s="1894">
        <v>93739</v>
      </c>
      <c r="Q250" s="1894">
        <v>2321</v>
      </c>
      <c r="R250" s="1894">
        <v>68407</v>
      </c>
      <c r="S250" s="1894">
        <v>189</v>
      </c>
      <c r="T250" s="1894">
        <v>226</v>
      </c>
      <c r="U250" s="1894">
        <v>62413</v>
      </c>
      <c r="V250" s="1894">
        <v>4090</v>
      </c>
      <c r="W250" s="1893">
        <v>281199</v>
      </c>
    </row>
    <row r="251" spans="1:23" ht="15.75">
      <c r="A251" s="1892" t="s">
        <v>508</v>
      </c>
      <c r="B251" s="1890" t="s">
        <v>1597</v>
      </c>
      <c r="C251" s="1890">
        <v>13</v>
      </c>
      <c r="D251" s="1890">
        <v>331</v>
      </c>
      <c r="E251" s="1890">
        <v>61</v>
      </c>
      <c r="F251" s="1890">
        <v>28</v>
      </c>
      <c r="G251" s="1890">
        <v>205</v>
      </c>
      <c r="H251" s="1890">
        <v>8</v>
      </c>
      <c r="I251" s="1890">
        <v>1532</v>
      </c>
      <c r="J251" s="1890">
        <v>0</v>
      </c>
      <c r="K251" s="1890">
        <v>1327</v>
      </c>
      <c r="L251" s="1890">
        <v>134</v>
      </c>
      <c r="M251" s="1890">
        <v>39</v>
      </c>
      <c r="N251" s="1890">
        <v>187</v>
      </c>
      <c r="O251" s="1890">
        <v>26</v>
      </c>
      <c r="P251" s="1890">
        <v>8022</v>
      </c>
      <c r="Q251" s="1890">
        <v>155</v>
      </c>
      <c r="R251" s="1890">
        <v>4909</v>
      </c>
      <c r="S251" s="1890">
        <v>29</v>
      </c>
      <c r="T251" s="1890">
        <v>13</v>
      </c>
      <c r="U251" s="1890">
        <v>5303</v>
      </c>
      <c r="V251" s="1890">
        <v>325</v>
      </c>
      <c r="W251" s="1889">
        <v>22647</v>
      </c>
    </row>
    <row r="252" spans="1:23" ht="15.75">
      <c r="A252" s="1887"/>
      <c r="B252" s="1886" t="s">
        <v>1596</v>
      </c>
      <c r="C252" s="1886">
        <v>2</v>
      </c>
      <c r="D252" s="1886">
        <v>293</v>
      </c>
      <c r="E252" s="1886">
        <v>67</v>
      </c>
      <c r="F252" s="1886">
        <v>26</v>
      </c>
      <c r="G252" s="1886">
        <v>164</v>
      </c>
      <c r="H252" s="1886">
        <v>15</v>
      </c>
      <c r="I252" s="1886">
        <v>1185</v>
      </c>
      <c r="J252" s="1886">
        <v>4</v>
      </c>
      <c r="K252" s="1886">
        <v>1175</v>
      </c>
      <c r="L252" s="1886">
        <v>106</v>
      </c>
      <c r="M252" s="1886">
        <v>39</v>
      </c>
      <c r="N252" s="1886">
        <v>160</v>
      </c>
      <c r="O252" s="1886">
        <v>12</v>
      </c>
      <c r="P252" s="1886">
        <v>6447</v>
      </c>
      <c r="Q252" s="1886">
        <v>160</v>
      </c>
      <c r="R252" s="1886">
        <v>3589</v>
      </c>
      <c r="S252" s="1886">
        <v>15</v>
      </c>
      <c r="T252" s="1886">
        <v>11</v>
      </c>
      <c r="U252" s="1886">
        <v>4181</v>
      </c>
      <c r="V252" s="1886">
        <v>285</v>
      </c>
      <c r="W252" s="13">
        <v>17936</v>
      </c>
    </row>
    <row r="253" spans="1:23" ht="15.75">
      <c r="A253" s="1887"/>
      <c r="B253" s="1886" t="s">
        <v>1602</v>
      </c>
      <c r="C253" s="1886">
        <v>1</v>
      </c>
      <c r="D253" s="1886">
        <v>346</v>
      </c>
      <c r="E253" s="1886">
        <v>62</v>
      </c>
      <c r="F253" s="1886">
        <v>37</v>
      </c>
      <c r="G253" s="1886">
        <v>262</v>
      </c>
      <c r="H253" s="1886">
        <v>11</v>
      </c>
      <c r="I253" s="1886">
        <v>1235</v>
      </c>
      <c r="J253" s="1886">
        <v>1</v>
      </c>
      <c r="K253" s="1886">
        <v>1264</v>
      </c>
      <c r="L253" s="1886">
        <v>144</v>
      </c>
      <c r="M253" s="1886">
        <v>83</v>
      </c>
      <c r="N253" s="1886">
        <v>178</v>
      </c>
      <c r="O253" s="1886">
        <v>13</v>
      </c>
      <c r="P253" s="1886">
        <v>5856</v>
      </c>
      <c r="Q253" s="1886">
        <v>230</v>
      </c>
      <c r="R253" s="1886">
        <v>4429</v>
      </c>
      <c r="S253" s="1886">
        <v>34</v>
      </c>
      <c r="T253" s="1886">
        <v>18</v>
      </c>
      <c r="U253" s="1886">
        <v>4783</v>
      </c>
      <c r="V253" s="1886">
        <v>369</v>
      </c>
      <c r="W253" s="13">
        <v>19356</v>
      </c>
    </row>
    <row r="254" spans="1:23" ht="15.75">
      <c r="A254" s="1887"/>
      <c r="B254" s="1886" t="s">
        <v>1594</v>
      </c>
      <c r="C254" s="1886">
        <v>0</v>
      </c>
      <c r="D254" s="1886">
        <v>581</v>
      </c>
      <c r="E254" s="1886">
        <v>105</v>
      </c>
      <c r="F254" s="1886">
        <v>111</v>
      </c>
      <c r="G254" s="1886">
        <v>506</v>
      </c>
      <c r="H254" s="1886">
        <v>31</v>
      </c>
      <c r="I254" s="1886">
        <v>2424</v>
      </c>
      <c r="J254" s="1886">
        <v>0</v>
      </c>
      <c r="K254" s="1886">
        <v>2994</v>
      </c>
      <c r="L254" s="1886">
        <v>234</v>
      </c>
      <c r="M254" s="1886">
        <v>243</v>
      </c>
      <c r="N254" s="1886">
        <v>444</v>
      </c>
      <c r="O254" s="1886">
        <v>51</v>
      </c>
      <c r="P254" s="1886">
        <v>8123</v>
      </c>
      <c r="Q254" s="1886">
        <v>556</v>
      </c>
      <c r="R254" s="1886">
        <v>8305</v>
      </c>
      <c r="S254" s="1886">
        <v>42</v>
      </c>
      <c r="T254" s="1886">
        <v>31</v>
      </c>
      <c r="U254" s="1886">
        <v>8637</v>
      </c>
      <c r="V254" s="1886">
        <v>748</v>
      </c>
      <c r="W254" s="13">
        <v>34166</v>
      </c>
    </row>
    <row r="255" spans="1:23" ht="15.75">
      <c r="A255" s="1887"/>
      <c r="B255" s="1886" t="s">
        <v>1593</v>
      </c>
      <c r="C255" s="1886">
        <v>0</v>
      </c>
      <c r="D255" s="1886">
        <v>693</v>
      </c>
      <c r="E255" s="1886">
        <v>159</v>
      </c>
      <c r="F255" s="1886">
        <v>90</v>
      </c>
      <c r="G255" s="1886">
        <v>559</v>
      </c>
      <c r="H255" s="1886">
        <v>38</v>
      </c>
      <c r="I255" s="1886">
        <v>2843</v>
      </c>
      <c r="J255" s="1886">
        <v>2</v>
      </c>
      <c r="K255" s="1886">
        <v>4443</v>
      </c>
      <c r="L255" s="1886">
        <v>234</v>
      </c>
      <c r="M255" s="1886">
        <v>202</v>
      </c>
      <c r="N255" s="1886">
        <v>534</v>
      </c>
      <c r="O255" s="1886">
        <v>113</v>
      </c>
      <c r="P255" s="1886">
        <v>10409</v>
      </c>
      <c r="Q255" s="1886">
        <v>570</v>
      </c>
      <c r="R255" s="1886">
        <v>11312</v>
      </c>
      <c r="S255" s="1886">
        <v>52</v>
      </c>
      <c r="T255" s="1886">
        <v>21</v>
      </c>
      <c r="U255" s="1886">
        <v>8367</v>
      </c>
      <c r="V255" s="1886">
        <v>679</v>
      </c>
      <c r="W255" s="13">
        <v>41320</v>
      </c>
    </row>
    <row r="256" spans="1:23" ht="15.75">
      <c r="A256" s="1887"/>
      <c r="B256" s="1886" t="s">
        <v>698</v>
      </c>
      <c r="C256" s="1886">
        <v>59</v>
      </c>
      <c r="D256" s="1886">
        <v>420</v>
      </c>
      <c r="E256" s="1886">
        <v>167</v>
      </c>
      <c r="F256" s="1886">
        <v>47</v>
      </c>
      <c r="G256" s="1886">
        <v>351</v>
      </c>
      <c r="H256" s="1886">
        <v>16</v>
      </c>
      <c r="I256" s="1886">
        <v>1676</v>
      </c>
      <c r="J256" s="1886">
        <v>4</v>
      </c>
      <c r="K256" s="1886">
        <v>2864</v>
      </c>
      <c r="L256" s="1886">
        <v>144</v>
      </c>
      <c r="M256" s="1886">
        <v>125</v>
      </c>
      <c r="N256" s="1886">
        <v>292</v>
      </c>
      <c r="O256" s="1886">
        <v>87</v>
      </c>
      <c r="P256" s="1886">
        <v>7636</v>
      </c>
      <c r="Q256" s="1886">
        <v>511</v>
      </c>
      <c r="R256" s="1886">
        <v>6702</v>
      </c>
      <c r="S256" s="1886">
        <v>46</v>
      </c>
      <c r="T256" s="1886">
        <v>17</v>
      </c>
      <c r="U256" s="1886">
        <v>5288</v>
      </c>
      <c r="V256" s="1886">
        <v>751</v>
      </c>
      <c r="W256" s="13">
        <v>27203</v>
      </c>
    </row>
    <row r="257" spans="1:23" ht="15.75">
      <c r="A257" s="1887"/>
      <c r="B257" s="1886" t="s">
        <v>1601</v>
      </c>
      <c r="C257" s="1886">
        <v>0</v>
      </c>
      <c r="D257" s="1886">
        <v>442</v>
      </c>
      <c r="E257" s="1886">
        <v>358</v>
      </c>
      <c r="F257" s="1886">
        <v>46</v>
      </c>
      <c r="G257" s="1886">
        <v>402</v>
      </c>
      <c r="H257" s="1886">
        <v>30</v>
      </c>
      <c r="I257" s="1886">
        <v>1727</v>
      </c>
      <c r="J257" s="1886">
        <v>7</v>
      </c>
      <c r="K257" s="1886">
        <v>3180</v>
      </c>
      <c r="L257" s="1886">
        <v>179</v>
      </c>
      <c r="M257" s="1886">
        <v>258</v>
      </c>
      <c r="N257" s="1886">
        <v>308</v>
      </c>
      <c r="O257" s="1886">
        <v>94</v>
      </c>
      <c r="P257" s="1886">
        <v>7166</v>
      </c>
      <c r="Q257" s="1886">
        <v>795</v>
      </c>
      <c r="R257" s="1886">
        <v>6313</v>
      </c>
      <c r="S257" s="1886">
        <v>53</v>
      </c>
      <c r="T257" s="1886">
        <v>27</v>
      </c>
      <c r="U257" s="1886">
        <v>6041</v>
      </c>
      <c r="V257" s="1886">
        <v>832</v>
      </c>
      <c r="W257" s="13">
        <v>28258</v>
      </c>
    </row>
    <row r="258" spans="1:23" ht="15.75">
      <c r="A258" s="1887"/>
      <c r="B258" s="1886" t="s">
        <v>518</v>
      </c>
      <c r="C258" s="1886">
        <v>0</v>
      </c>
      <c r="D258" s="1886">
        <v>431</v>
      </c>
      <c r="E258" s="1886">
        <v>198</v>
      </c>
      <c r="F258" s="1886">
        <v>30</v>
      </c>
      <c r="G258" s="1886">
        <v>376</v>
      </c>
      <c r="H258" s="1886">
        <v>17</v>
      </c>
      <c r="I258" s="1886">
        <v>1552</v>
      </c>
      <c r="J258" s="1886">
        <v>5</v>
      </c>
      <c r="K258" s="1886">
        <v>3556</v>
      </c>
      <c r="L258" s="1886">
        <v>146</v>
      </c>
      <c r="M258" s="1886">
        <v>227</v>
      </c>
      <c r="N258" s="1886">
        <v>233</v>
      </c>
      <c r="O258" s="1886">
        <v>80</v>
      </c>
      <c r="P258" s="1886">
        <v>6382</v>
      </c>
      <c r="Q258" s="1886">
        <v>699</v>
      </c>
      <c r="R258" s="1886">
        <v>5995</v>
      </c>
      <c r="S258" s="1886">
        <v>48</v>
      </c>
      <c r="T258" s="1886">
        <v>10</v>
      </c>
      <c r="U258" s="1886">
        <v>5856</v>
      </c>
      <c r="V258" s="1886">
        <v>676</v>
      </c>
      <c r="W258" s="13">
        <v>26517</v>
      </c>
    </row>
    <row r="259" spans="1:23" ht="15.75">
      <c r="A259" s="1887"/>
      <c r="B259" s="1886" t="s">
        <v>1591</v>
      </c>
      <c r="C259" s="1886">
        <v>0</v>
      </c>
      <c r="D259" s="1886">
        <v>483</v>
      </c>
      <c r="E259" s="1886">
        <v>151</v>
      </c>
      <c r="F259" s="1886">
        <v>35</v>
      </c>
      <c r="G259" s="1886">
        <v>409</v>
      </c>
      <c r="H259" s="1886">
        <v>17</v>
      </c>
      <c r="I259" s="1886">
        <v>1703</v>
      </c>
      <c r="J259" s="1886">
        <v>5</v>
      </c>
      <c r="K259" s="1886">
        <v>5207</v>
      </c>
      <c r="L259" s="1886">
        <v>167</v>
      </c>
      <c r="M259" s="1886">
        <v>201</v>
      </c>
      <c r="N259" s="1886">
        <v>279</v>
      </c>
      <c r="O259" s="1886">
        <v>124</v>
      </c>
      <c r="P259" s="1886">
        <v>7953</v>
      </c>
      <c r="Q259" s="1886">
        <v>648</v>
      </c>
      <c r="R259" s="1886">
        <v>7565</v>
      </c>
      <c r="S259" s="1886">
        <v>43</v>
      </c>
      <c r="T259" s="1886">
        <v>13</v>
      </c>
      <c r="U259" s="1886">
        <v>6504</v>
      </c>
      <c r="V259" s="1886">
        <v>742</v>
      </c>
      <c r="W259" s="13">
        <v>32249</v>
      </c>
    </row>
    <row r="260" spans="1:23" ht="15.75">
      <c r="A260" s="1887"/>
      <c r="B260" s="1886" t="s">
        <v>1600</v>
      </c>
      <c r="C260" s="1886">
        <v>0</v>
      </c>
      <c r="D260" s="1886">
        <v>423</v>
      </c>
      <c r="E260" s="1886">
        <v>148</v>
      </c>
      <c r="F260" s="1886">
        <v>38</v>
      </c>
      <c r="G260" s="1886">
        <v>440</v>
      </c>
      <c r="H260" s="1886">
        <v>20</v>
      </c>
      <c r="I260" s="1886">
        <v>1676</v>
      </c>
      <c r="J260" s="1886">
        <v>2</v>
      </c>
      <c r="K260" s="1886">
        <v>5108</v>
      </c>
      <c r="L260" s="1886">
        <v>179</v>
      </c>
      <c r="M260" s="1886">
        <v>162</v>
      </c>
      <c r="N260" s="1886">
        <v>247</v>
      </c>
      <c r="O260" s="1886">
        <v>86</v>
      </c>
      <c r="P260" s="1886">
        <v>7898</v>
      </c>
      <c r="Q260" s="1886">
        <v>521</v>
      </c>
      <c r="R260" s="1886">
        <v>6113</v>
      </c>
      <c r="S260" s="1886">
        <v>42</v>
      </c>
      <c r="T260" s="1886">
        <v>20</v>
      </c>
      <c r="U260" s="1886">
        <v>6831</v>
      </c>
      <c r="V260" s="1886">
        <v>708</v>
      </c>
      <c r="W260" s="13">
        <v>30662</v>
      </c>
    </row>
    <row r="261" spans="1:23" ht="15.75">
      <c r="A261" s="1887"/>
      <c r="B261" s="1886" t="s">
        <v>1599</v>
      </c>
      <c r="C261" s="1886">
        <v>1</v>
      </c>
      <c r="D261" s="1886">
        <v>353</v>
      </c>
      <c r="E261" s="1886">
        <v>103</v>
      </c>
      <c r="F261" s="1886">
        <v>43</v>
      </c>
      <c r="G261" s="1886">
        <v>364</v>
      </c>
      <c r="H261" s="1886">
        <v>24</v>
      </c>
      <c r="I261" s="1886">
        <v>1575</v>
      </c>
      <c r="J261" s="1886">
        <v>1</v>
      </c>
      <c r="K261" s="1886">
        <v>4496</v>
      </c>
      <c r="L261" s="1886">
        <v>184</v>
      </c>
      <c r="M261" s="1886">
        <v>98</v>
      </c>
      <c r="N261" s="1886">
        <v>248</v>
      </c>
      <c r="O261" s="1886">
        <v>102</v>
      </c>
      <c r="P261" s="1886">
        <v>7678</v>
      </c>
      <c r="Q261" s="1886">
        <v>383</v>
      </c>
      <c r="R261" s="1886">
        <v>5309</v>
      </c>
      <c r="S261" s="1886">
        <v>45</v>
      </c>
      <c r="T261" s="1886">
        <v>14</v>
      </c>
      <c r="U261" s="1886">
        <v>6040</v>
      </c>
      <c r="V261" s="1886">
        <v>692</v>
      </c>
      <c r="W261" s="13">
        <v>27753</v>
      </c>
    </row>
    <row r="262" spans="1:23" ht="15.75">
      <c r="A262" s="1885"/>
      <c r="B262" s="1884" t="s">
        <v>1598</v>
      </c>
      <c r="C262" s="1884">
        <v>3</v>
      </c>
      <c r="D262" s="1884">
        <v>288</v>
      </c>
      <c r="E262" s="1884">
        <v>78</v>
      </c>
      <c r="F262" s="1884">
        <v>23</v>
      </c>
      <c r="G262" s="1884">
        <v>289</v>
      </c>
      <c r="H262" s="1884">
        <v>17</v>
      </c>
      <c r="I262" s="1884">
        <v>1457</v>
      </c>
      <c r="J262" s="1884">
        <v>0</v>
      </c>
      <c r="K262" s="1884">
        <v>3354</v>
      </c>
      <c r="L262" s="1884">
        <v>190</v>
      </c>
      <c r="M262" s="1884">
        <v>91</v>
      </c>
      <c r="N262" s="1884">
        <v>198</v>
      </c>
      <c r="O262" s="1884">
        <v>65</v>
      </c>
      <c r="P262" s="1884">
        <v>8044</v>
      </c>
      <c r="Q262" s="1884">
        <v>273</v>
      </c>
      <c r="R262" s="1884">
        <v>4769</v>
      </c>
      <c r="S262" s="1884">
        <v>40</v>
      </c>
      <c r="T262" s="1884">
        <v>12</v>
      </c>
      <c r="U262" s="1884">
        <v>5611</v>
      </c>
      <c r="V262" s="1884">
        <v>440</v>
      </c>
      <c r="W262" s="1883">
        <v>25242</v>
      </c>
    </row>
    <row r="263" spans="1:23" ht="15.75">
      <c r="A263" s="1891" t="s">
        <v>509</v>
      </c>
      <c r="B263" s="1890" t="s">
        <v>1597</v>
      </c>
      <c r="C263" s="1890">
        <v>25</v>
      </c>
      <c r="D263" s="1890">
        <v>284</v>
      </c>
      <c r="E263" s="1890">
        <v>85</v>
      </c>
      <c r="F263" s="1890">
        <v>26</v>
      </c>
      <c r="G263" s="1890">
        <v>281</v>
      </c>
      <c r="H263" s="1890">
        <v>18</v>
      </c>
      <c r="I263" s="1890">
        <v>1443</v>
      </c>
      <c r="J263" s="1890">
        <v>4</v>
      </c>
      <c r="K263" s="1890">
        <v>2513</v>
      </c>
      <c r="L263" s="1890">
        <v>146</v>
      </c>
      <c r="M263" s="1890">
        <v>74</v>
      </c>
      <c r="N263" s="1890">
        <v>193</v>
      </c>
      <c r="O263" s="1890">
        <v>57</v>
      </c>
      <c r="P263" s="1890">
        <v>7673</v>
      </c>
      <c r="Q263" s="1890">
        <v>179</v>
      </c>
      <c r="R263" s="1890">
        <v>3985</v>
      </c>
      <c r="S263" s="1890">
        <v>46</v>
      </c>
      <c r="T263" s="1890">
        <v>10</v>
      </c>
      <c r="U263" s="1890">
        <v>6059</v>
      </c>
      <c r="V263" s="1890">
        <v>543</v>
      </c>
      <c r="W263" s="1889">
        <v>23644</v>
      </c>
    </row>
    <row r="264" spans="1:23" ht="15.75">
      <c r="A264" s="1888"/>
      <c r="B264" s="1886" t="s">
        <v>1596</v>
      </c>
      <c r="C264" s="1886">
        <v>17</v>
      </c>
      <c r="D264" s="1886">
        <v>300</v>
      </c>
      <c r="E264" s="1886">
        <v>85</v>
      </c>
      <c r="F264" s="1886">
        <v>49</v>
      </c>
      <c r="G264" s="1886">
        <v>297</v>
      </c>
      <c r="H264" s="1886">
        <v>13</v>
      </c>
      <c r="I264" s="1886">
        <v>1397</v>
      </c>
      <c r="J264" s="1886">
        <v>0</v>
      </c>
      <c r="K264" s="1886">
        <v>2490</v>
      </c>
      <c r="L264" s="1886">
        <v>160</v>
      </c>
      <c r="M264" s="1886">
        <v>90</v>
      </c>
      <c r="N264" s="1886">
        <v>199</v>
      </c>
      <c r="O264" s="1886">
        <v>55</v>
      </c>
      <c r="P264" s="1886">
        <v>6440</v>
      </c>
      <c r="Q264" s="1886">
        <v>178</v>
      </c>
      <c r="R264" s="1886">
        <v>4178</v>
      </c>
      <c r="S264" s="1886">
        <v>46</v>
      </c>
      <c r="T264" s="1886">
        <v>5</v>
      </c>
      <c r="U264" s="1886">
        <v>5616</v>
      </c>
      <c r="V264" s="1886">
        <v>625</v>
      </c>
      <c r="W264" s="13">
        <v>22240</v>
      </c>
    </row>
    <row r="265" spans="1:23" ht="15.75">
      <c r="A265" s="1888"/>
      <c r="B265" s="1886" t="s">
        <v>1595</v>
      </c>
      <c r="C265" s="1886">
        <v>33</v>
      </c>
      <c r="D265" s="1886">
        <v>421</v>
      </c>
      <c r="E265" s="1886">
        <v>134</v>
      </c>
      <c r="F265" s="1886">
        <v>61</v>
      </c>
      <c r="G265" s="1886">
        <v>539</v>
      </c>
      <c r="H265" s="1886">
        <v>39</v>
      </c>
      <c r="I265" s="1886">
        <v>1408</v>
      </c>
      <c r="J265" s="1886">
        <v>1</v>
      </c>
      <c r="K265" s="1886">
        <v>4189</v>
      </c>
      <c r="L265" s="1886">
        <v>277</v>
      </c>
      <c r="M265" s="1886">
        <v>257</v>
      </c>
      <c r="N265" s="1886">
        <v>256</v>
      </c>
      <c r="O265" s="1886">
        <v>79</v>
      </c>
      <c r="P265" s="1886">
        <v>7655</v>
      </c>
      <c r="Q265" s="1886">
        <v>520</v>
      </c>
      <c r="R265" s="1886">
        <v>5807</v>
      </c>
      <c r="S265" s="1886">
        <v>72</v>
      </c>
      <c r="T265" s="1886">
        <v>26</v>
      </c>
      <c r="U265" s="1886">
        <v>8548</v>
      </c>
      <c r="V265" s="1886">
        <v>1051</v>
      </c>
      <c r="W265" s="13">
        <v>31373</v>
      </c>
    </row>
    <row r="266" spans="1:23" ht="15.75">
      <c r="A266" s="1888"/>
      <c r="B266" s="1886" t="s">
        <v>1594</v>
      </c>
      <c r="C266" s="1886">
        <v>9</v>
      </c>
      <c r="D266" s="1886">
        <v>717</v>
      </c>
      <c r="E266" s="1886">
        <v>196</v>
      </c>
      <c r="F266" s="1886">
        <v>115</v>
      </c>
      <c r="G266" s="1886">
        <v>764</v>
      </c>
      <c r="H266" s="1886">
        <v>74</v>
      </c>
      <c r="I266" s="1886">
        <v>3080</v>
      </c>
      <c r="J266" s="1886">
        <v>18</v>
      </c>
      <c r="K266" s="1886">
        <v>7218</v>
      </c>
      <c r="L266" s="1886">
        <v>410</v>
      </c>
      <c r="M266" s="1886">
        <v>459</v>
      </c>
      <c r="N266" s="1886">
        <v>665</v>
      </c>
      <c r="O266" s="1886">
        <v>276</v>
      </c>
      <c r="P266" s="1886">
        <v>11084</v>
      </c>
      <c r="Q266" s="1886">
        <v>1085</v>
      </c>
      <c r="R266" s="1886">
        <v>12167</v>
      </c>
      <c r="S266" s="1886">
        <v>80</v>
      </c>
      <c r="T266" s="1886">
        <v>35</v>
      </c>
      <c r="U266" s="1886">
        <v>10861</v>
      </c>
      <c r="V266" s="1886">
        <v>1267</v>
      </c>
      <c r="W266" s="13">
        <v>50580</v>
      </c>
    </row>
    <row r="267" spans="1:23" ht="15.75">
      <c r="A267" s="1888"/>
      <c r="B267" s="1886" t="s">
        <v>1593</v>
      </c>
      <c r="C267" s="1886">
        <v>21</v>
      </c>
      <c r="D267" s="1886">
        <v>474</v>
      </c>
      <c r="E267" s="1886">
        <v>277</v>
      </c>
      <c r="F267" s="1886">
        <v>68</v>
      </c>
      <c r="G267" s="1886">
        <v>572</v>
      </c>
      <c r="H267" s="1886">
        <v>48</v>
      </c>
      <c r="I267" s="1886">
        <v>1868</v>
      </c>
      <c r="J267" s="1886">
        <v>3</v>
      </c>
      <c r="K267" s="1886">
        <v>5633</v>
      </c>
      <c r="L267" s="1886">
        <v>263</v>
      </c>
      <c r="M267" s="1886">
        <v>250</v>
      </c>
      <c r="N267" s="1886">
        <v>360</v>
      </c>
      <c r="O267" s="1886">
        <v>321</v>
      </c>
      <c r="P267" s="1886">
        <v>9125</v>
      </c>
      <c r="Q267" s="1886">
        <v>626</v>
      </c>
      <c r="R267" s="1886">
        <v>7888</v>
      </c>
      <c r="S267" s="1886">
        <v>90</v>
      </c>
      <c r="T267" s="1886">
        <v>29</v>
      </c>
      <c r="U267" s="1886">
        <v>7040</v>
      </c>
      <c r="V267" s="1886">
        <v>1131</v>
      </c>
      <c r="W267" s="13">
        <v>36087</v>
      </c>
    </row>
    <row r="268" spans="1:23" ht="15.75">
      <c r="A268" s="1888"/>
      <c r="B268" s="1886" t="s">
        <v>698</v>
      </c>
      <c r="C268" s="1886">
        <v>23</v>
      </c>
      <c r="D268" s="1886">
        <v>387</v>
      </c>
      <c r="E268" s="1886">
        <v>369</v>
      </c>
      <c r="F268" s="1886">
        <v>64</v>
      </c>
      <c r="G268" s="1886">
        <v>466</v>
      </c>
      <c r="H268" s="1886">
        <v>21</v>
      </c>
      <c r="I268" s="1886">
        <v>1623</v>
      </c>
      <c r="J268" s="1886">
        <v>3</v>
      </c>
      <c r="K268" s="1886">
        <v>4945</v>
      </c>
      <c r="L268" s="1886">
        <v>207</v>
      </c>
      <c r="M268" s="1886">
        <v>209</v>
      </c>
      <c r="N268" s="1886">
        <v>281</v>
      </c>
      <c r="O268" s="1886">
        <v>151</v>
      </c>
      <c r="P268" s="1886">
        <v>7523</v>
      </c>
      <c r="Q268" s="1886">
        <v>779</v>
      </c>
      <c r="R268" s="1886">
        <v>6105</v>
      </c>
      <c r="S268" s="1886">
        <v>0</v>
      </c>
      <c r="T268" s="1886">
        <v>22</v>
      </c>
      <c r="U268" s="1886">
        <v>6222</v>
      </c>
      <c r="V268" s="1886">
        <v>1409</v>
      </c>
      <c r="W268" s="13">
        <v>30809</v>
      </c>
    </row>
    <row r="269" spans="1:23" ht="15.75">
      <c r="A269" s="1888"/>
      <c r="B269" s="1886" t="s">
        <v>1592</v>
      </c>
      <c r="C269" s="1886">
        <v>20</v>
      </c>
      <c r="D269" s="1886">
        <v>423</v>
      </c>
      <c r="E269" s="1886">
        <v>732</v>
      </c>
      <c r="F269" s="1886">
        <v>65</v>
      </c>
      <c r="G269" s="1886">
        <v>535</v>
      </c>
      <c r="H269" s="1886">
        <v>36</v>
      </c>
      <c r="I269" s="1886">
        <v>1590</v>
      </c>
      <c r="J269" s="1886">
        <v>6</v>
      </c>
      <c r="K269" s="1886">
        <v>5486</v>
      </c>
      <c r="L269" s="1886">
        <v>183</v>
      </c>
      <c r="M269" s="1886">
        <v>380</v>
      </c>
      <c r="N269" s="1886">
        <v>287</v>
      </c>
      <c r="O269" s="1886">
        <v>191</v>
      </c>
      <c r="P269" s="1886">
        <v>7324</v>
      </c>
      <c r="Q269" s="1886">
        <v>896</v>
      </c>
      <c r="R269" s="1886">
        <v>6094</v>
      </c>
      <c r="S269" s="1886">
        <v>0</v>
      </c>
      <c r="T269" s="1886">
        <v>21</v>
      </c>
      <c r="U269" s="1886">
        <v>6988</v>
      </c>
      <c r="V269" s="1886">
        <v>1434</v>
      </c>
      <c r="W269" s="13">
        <v>32691</v>
      </c>
    </row>
    <row r="270" spans="1:23" ht="15.75">
      <c r="A270" s="1887"/>
      <c r="B270" s="1886" t="s">
        <v>518</v>
      </c>
      <c r="C270" s="1886">
        <v>40</v>
      </c>
      <c r="D270" s="1886">
        <v>310</v>
      </c>
      <c r="E270" s="1886">
        <v>328</v>
      </c>
      <c r="F270" s="1886">
        <v>41</v>
      </c>
      <c r="G270" s="1886">
        <v>631</v>
      </c>
      <c r="H270" s="1886">
        <v>17</v>
      </c>
      <c r="I270" s="1886">
        <v>1047</v>
      </c>
      <c r="J270" s="1886">
        <v>2</v>
      </c>
      <c r="K270" s="1886">
        <v>6656</v>
      </c>
      <c r="L270" s="1886">
        <v>208</v>
      </c>
      <c r="M270" s="1886">
        <v>358</v>
      </c>
      <c r="N270" s="1886">
        <v>169</v>
      </c>
      <c r="O270" s="1886">
        <v>191</v>
      </c>
      <c r="P270" s="1886">
        <v>4321</v>
      </c>
      <c r="Q270" s="1886">
        <v>725</v>
      </c>
      <c r="R270" s="1886">
        <v>3974</v>
      </c>
      <c r="S270" s="1886">
        <v>0</v>
      </c>
      <c r="T270" s="1886">
        <v>20</v>
      </c>
      <c r="U270" s="1886">
        <v>4389</v>
      </c>
      <c r="V270" s="1886">
        <v>1134</v>
      </c>
      <c r="W270" s="13">
        <v>24561</v>
      </c>
    </row>
    <row r="271" spans="1:23" ht="15.75">
      <c r="A271" s="1885"/>
      <c r="B271" s="1884" t="s">
        <v>1591</v>
      </c>
      <c r="C271" s="1884">
        <v>4</v>
      </c>
      <c r="D271" s="1884">
        <v>0</v>
      </c>
      <c r="E271" s="1884">
        <v>152</v>
      </c>
      <c r="F271" s="1884">
        <v>0</v>
      </c>
      <c r="G271" s="1884">
        <v>612</v>
      </c>
      <c r="H271" s="1884">
        <v>19</v>
      </c>
      <c r="I271" s="1884">
        <v>1</v>
      </c>
      <c r="J271" s="1884">
        <v>0</v>
      </c>
      <c r="K271" s="1884">
        <v>8358</v>
      </c>
      <c r="L271" s="1884">
        <v>276</v>
      </c>
      <c r="M271" s="1884">
        <v>261</v>
      </c>
      <c r="N271" s="1884">
        <v>376</v>
      </c>
      <c r="O271" s="1884">
        <v>176</v>
      </c>
      <c r="P271" s="1884">
        <v>8959</v>
      </c>
      <c r="Q271" s="1884">
        <v>597</v>
      </c>
      <c r="R271" s="1884">
        <v>8920</v>
      </c>
      <c r="S271" s="1884">
        <v>0</v>
      </c>
      <c r="T271" s="1884">
        <v>34</v>
      </c>
      <c r="U271" s="1884">
        <v>11463</v>
      </c>
      <c r="V271" s="1884">
        <v>1066</v>
      </c>
      <c r="W271" s="1883">
        <v>41274</v>
      </c>
    </row>
  </sheetData>
  <mergeCells count="2">
    <mergeCell ref="A1:W1"/>
    <mergeCell ref="A2:W2"/>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45" activePane="bottomRight" state="frozen"/>
      <selection sqref="A1:H1"/>
      <selection pane="topRight" sqref="A1:H1"/>
      <selection pane="bottomLeft" sqref="A1:H1"/>
      <selection pane="bottomRight" sqref="A1:K1"/>
    </sheetView>
  </sheetViews>
  <sheetFormatPr defaultRowHeight="15.75"/>
  <cols>
    <col min="1" max="1" width="11.7109375" style="138" bestFit="1" customWidth="1"/>
    <col min="2" max="2" width="15.28515625" style="138" bestFit="1" customWidth="1"/>
    <col min="3" max="3" width="12.28515625" style="49" customWidth="1"/>
    <col min="4" max="11" width="13.5703125" style="49" customWidth="1"/>
    <col min="12" max="12" width="9.140625" style="49"/>
    <col min="13" max="13" width="24.28515625" style="49" bestFit="1" customWidth="1"/>
    <col min="14" max="14" width="9.7109375" style="49" bestFit="1" customWidth="1"/>
    <col min="15" max="243" width="9.140625" style="49"/>
    <col min="244" max="244" width="11.7109375" style="49" bestFit="1" customWidth="1"/>
    <col min="245" max="245" width="15.28515625" style="49" bestFit="1" customWidth="1"/>
    <col min="246" max="254" width="13.5703125" style="49" customWidth="1"/>
    <col min="255" max="255" width="9.140625" style="49"/>
    <col min="256" max="257" width="10.28515625" style="49" bestFit="1" customWidth="1"/>
    <col min="258" max="258" width="14.7109375" style="49" bestFit="1" customWidth="1"/>
    <col min="259" max="259" width="13.42578125" style="49" bestFit="1" customWidth="1"/>
    <col min="260" max="260" width="14.7109375" style="49" bestFit="1" customWidth="1"/>
    <col min="261" max="261" width="12.28515625" style="49" bestFit="1" customWidth="1"/>
    <col min="262" max="499" width="9.140625" style="49"/>
    <col min="500" max="500" width="11.7109375" style="49" bestFit="1" customWidth="1"/>
    <col min="501" max="501" width="15.28515625" style="49" bestFit="1" customWidth="1"/>
    <col min="502" max="510" width="13.5703125" style="49" customWidth="1"/>
    <col min="511" max="511" width="9.140625" style="49"/>
    <col min="512" max="513" width="10.28515625" style="49" bestFit="1" customWidth="1"/>
    <col min="514" max="514" width="14.7109375" style="49" bestFit="1" customWidth="1"/>
    <col min="515" max="515" width="13.42578125" style="49" bestFit="1" customWidth="1"/>
    <col min="516" max="516" width="14.7109375" style="49" bestFit="1" customWidth="1"/>
    <col min="517" max="517" width="12.28515625" style="49" bestFit="1" customWidth="1"/>
    <col min="518" max="755" width="9.140625" style="49"/>
    <col min="756" max="756" width="11.7109375" style="49" bestFit="1" customWidth="1"/>
    <col min="757" max="757" width="15.28515625" style="49" bestFit="1" customWidth="1"/>
    <col min="758" max="766" width="13.5703125" style="49" customWidth="1"/>
    <col min="767" max="767" width="9.140625" style="49"/>
    <col min="768" max="769" width="10.28515625" style="49" bestFit="1" customWidth="1"/>
    <col min="770" max="770" width="14.7109375" style="49" bestFit="1" customWidth="1"/>
    <col min="771" max="771" width="13.42578125" style="49" bestFit="1" customWidth="1"/>
    <col min="772" max="772" width="14.7109375" style="49" bestFit="1" customWidth="1"/>
    <col min="773" max="773" width="12.28515625" style="49" bestFit="1" customWidth="1"/>
    <col min="774" max="1011" width="9.140625" style="49"/>
    <col min="1012" max="1012" width="11.7109375" style="49" bestFit="1" customWidth="1"/>
    <col min="1013" max="1013" width="15.28515625" style="49" bestFit="1" customWidth="1"/>
    <col min="1014" max="1022" width="13.5703125" style="49" customWidth="1"/>
    <col min="1023" max="1023" width="9.140625" style="49"/>
    <col min="1024" max="1025" width="10.28515625" style="49" bestFit="1" customWidth="1"/>
    <col min="1026" max="1026" width="14.7109375" style="49" bestFit="1" customWidth="1"/>
    <col min="1027" max="1027" width="13.42578125" style="49" bestFit="1" customWidth="1"/>
    <col min="1028" max="1028" width="14.7109375" style="49" bestFit="1" customWidth="1"/>
    <col min="1029" max="1029" width="12.28515625" style="49" bestFit="1" customWidth="1"/>
    <col min="1030" max="1267" width="9.140625" style="49"/>
    <col min="1268" max="1268" width="11.7109375" style="49" bestFit="1" customWidth="1"/>
    <col min="1269" max="1269" width="15.28515625" style="49" bestFit="1" customWidth="1"/>
    <col min="1270" max="1278" width="13.5703125" style="49" customWidth="1"/>
    <col min="1279" max="1279" width="9.140625" style="49"/>
    <col min="1280" max="1281" width="10.28515625" style="49" bestFit="1" customWidth="1"/>
    <col min="1282" max="1282" width="14.7109375" style="49" bestFit="1" customWidth="1"/>
    <col min="1283" max="1283" width="13.42578125" style="49" bestFit="1" customWidth="1"/>
    <col min="1284" max="1284" width="14.7109375" style="49" bestFit="1" customWidth="1"/>
    <col min="1285" max="1285" width="12.28515625" style="49" bestFit="1" customWidth="1"/>
    <col min="1286" max="1523" width="9.140625" style="49"/>
    <col min="1524" max="1524" width="11.7109375" style="49" bestFit="1" customWidth="1"/>
    <col min="1525" max="1525" width="15.28515625" style="49" bestFit="1" customWidth="1"/>
    <col min="1526" max="1534" width="13.5703125" style="49" customWidth="1"/>
    <col min="1535" max="1535" width="9.140625" style="49"/>
    <col min="1536" max="1537" width="10.28515625" style="49" bestFit="1" customWidth="1"/>
    <col min="1538" max="1538" width="14.7109375" style="49" bestFit="1" customWidth="1"/>
    <col min="1539" max="1539" width="13.42578125" style="49" bestFit="1" customWidth="1"/>
    <col min="1540" max="1540" width="14.7109375" style="49" bestFit="1" customWidth="1"/>
    <col min="1541" max="1541" width="12.28515625" style="49" bestFit="1" customWidth="1"/>
    <col min="1542" max="1779" width="9.140625" style="49"/>
    <col min="1780" max="1780" width="11.7109375" style="49" bestFit="1" customWidth="1"/>
    <col min="1781" max="1781" width="15.28515625" style="49" bestFit="1" customWidth="1"/>
    <col min="1782" max="1790" width="13.5703125" style="49" customWidth="1"/>
    <col min="1791" max="1791" width="9.140625" style="49"/>
    <col min="1792" max="1793" width="10.28515625" style="49" bestFit="1" customWidth="1"/>
    <col min="1794" max="1794" width="14.7109375" style="49" bestFit="1" customWidth="1"/>
    <col min="1795" max="1795" width="13.42578125" style="49" bestFit="1" customWidth="1"/>
    <col min="1796" max="1796" width="14.7109375" style="49" bestFit="1" customWidth="1"/>
    <col min="1797" max="1797" width="12.28515625" style="49" bestFit="1" customWidth="1"/>
    <col min="1798" max="2035" width="9.140625" style="49"/>
    <col min="2036" max="2036" width="11.7109375" style="49" bestFit="1" customWidth="1"/>
    <col min="2037" max="2037" width="15.28515625" style="49" bestFit="1" customWidth="1"/>
    <col min="2038" max="2046" width="13.5703125" style="49" customWidth="1"/>
    <col min="2047" max="2047" width="9.140625" style="49"/>
    <col min="2048" max="2049" width="10.28515625" style="49" bestFit="1" customWidth="1"/>
    <col min="2050" max="2050" width="14.7109375" style="49" bestFit="1" customWidth="1"/>
    <col min="2051" max="2051" width="13.42578125" style="49" bestFit="1" customWidth="1"/>
    <col min="2052" max="2052" width="14.7109375" style="49" bestFit="1" customWidth="1"/>
    <col min="2053" max="2053" width="12.28515625" style="49" bestFit="1" customWidth="1"/>
    <col min="2054" max="2291" width="9.140625" style="49"/>
    <col min="2292" max="2292" width="11.7109375" style="49" bestFit="1" customWidth="1"/>
    <col min="2293" max="2293" width="15.28515625" style="49" bestFit="1" customWidth="1"/>
    <col min="2294" max="2302" width="13.5703125" style="49" customWidth="1"/>
    <col min="2303" max="2303" width="9.140625" style="49"/>
    <col min="2304" max="2305" width="10.28515625" style="49" bestFit="1" customWidth="1"/>
    <col min="2306" max="2306" width="14.7109375" style="49" bestFit="1" customWidth="1"/>
    <col min="2307" max="2307" width="13.42578125" style="49" bestFit="1" customWidth="1"/>
    <col min="2308" max="2308" width="14.7109375" style="49" bestFit="1" customWidth="1"/>
    <col min="2309" max="2309" width="12.28515625" style="49" bestFit="1" customWidth="1"/>
    <col min="2310" max="2547" width="9.140625" style="49"/>
    <col min="2548" max="2548" width="11.7109375" style="49" bestFit="1" customWidth="1"/>
    <col min="2549" max="2549" width="15.28515625" style="49" bestFit="1" customWidth="1"/>
    <col min="2550" max="2558" width="13.5703125" style="49" customWidth="1"/>
    <col min="2559" max="2559" width="9.140625" style="49"/>
    <col min="2560" max="2561" width="10.28515625" style="49" bestFit="1" customWidth="1"/>
    <col min="2562" max="2562" width="14.7109375" style="49" bestFit="1" customWidth="1"/>
    <col min="2563" max="2563" width="13.42578125" style="49" bestFit="1" customWidth="1"/>
    <col min="2564" max="2564" width="14.7109375" style="49" bestFit="1" customWidth="1"/>
    <col min="2565" max="2565" width="12.28515625" style="49" bestFit="1" customWidth="1"/>
    <col min="2566" max="2803" width="9.140625" style="49"/>
    <col min="2804" max="2804" width="11.7109375" style="49" bestFit="1" customWidth="1"/>
    <col min="2805" max="2805" width="15.28515625" style="49" bestFit="1" customWidth="1"/>
    <col min="2806" max="2814" width="13.5703125" style="49" customWidth="1"/>
    <col min="2815" max="2815" width="9.140625" style="49"/>
    <col min="2816" max="2817" width="10.28515625" style="49" bestFit="1" customWidth="1"/>
    <col min="2818" max="2818" width="14.7109375" style="49" bestFit="1" customWidth="1"/>
    <col min="2819" max="2819" width="13.42578125" style="49" bestFit="1" customWidth="1"/>
    <col min="2820" max="2820" width="14.7109375" style="49" bestFit="1" customWidth="1"/>
    <col min="2821" max="2821" width="12.28515625" style="49" bestFit="1" customWidth="1"/>
    <col min="2822" max="3059" width="9.140625" style="49"/>
    <col min="3060" max="3060" width="11.7109375" style="49" bestFit="1" customWidth="1"/>
    <col min="3061" max="3061" width="15.28515625" style="49" bestFit="1" customWidth="1"/>
    <col min="3062" max="3070" width="13.5703125" style="49" customWidth="1"/>
    <col min="3071" max="3071" width="9.140625" style="49"/>
    <col min="3072" max="3073" width="10.28515625" style="49" bestFit="1" customWidth="1"/>
    <col min="3074" max="3074" width="14.7109375" style="49" bestFit="1" customWidth="1"/>
    <col min="3075" max="3075" width="13.42578125" style="49" bestFit="1" customWidth="1"/>
    <col min="3076" max="3076" width="14.7109375" style="49" bestFit="1" customWidth="1"/>
    <col min="3077" max="3077" width="12.28515625" style="49" bestFit="1" customWidth="1"/>
    <col min="3078" max="3315" width="9.140625" style="49"/>
    <col min="3316" max="3316" width="11.7109375" style="49" bestFit="1" customWidth="1"/>
    <col min="3317" max="3317" width="15.28515625" style="49" bestFit="1" customWidth="1"/>
    <col min="3318" max="3326" width="13.5703125" style="49" customWidth="1"/>
    <col min="3327" max="3327" width="9.140625" style="49"/>
    <col min="3328" max="3329" width="10.28515625" style="49" bestFit="1" customWidth="1"/>
    <col min="3330" max="3330" width="14.7109375" style="49" bestFit="1" customWidth="1"/>
    <col min="3331" max="3331" width="13.42578125" style="49" bestFit="1" customWidth="1"/>
    <col min="3332" max="3332" width="14.7109375" style="49" bestFit="1" customWidth="1"/>
    <col min="3333" max="3333" width="12.28515625" style="49" bestFit="1" customWidth="1"/>
    <col min="3334" max="3571" width="9.140625" style="49"/>
    <col min="3572" max="3572" width="11.7109375" style="49" bestFit="1" customWidth="1"/>
    <col min="3573" max="3573" width="15.28515625" style="49" bestFit="1" customWidth="1"/>
    <col min="3574" max="3582" width="13.5703125" style="49" customWidth="1"/>
    <col min="3583" max="3583" width="9.140625" style="49"/>
    <col min="3584" max="3585" width="10.28515625" style="49" bestFit="1" customWidth="1"/>
    <col min="3586" max="3586" width="14.7109375" style="49" bestFit="1" customWidth="1"/>
    <col min="3587" max="3587" width="13.42578125" style="49" bestFit="1" customWidth="1"/>
    <col min="3588" max="3588" width="14.7109375" style="49" bestFit="1" customWidth="1"/>
    <col min="3589" max="3589" width="12.28515625" style="49" bestFit="1" customWidth="1"/>
    <col min="3590" max="3827" width="9.140625" style="49"/>
    <col min="3828" max="3828" width="11.7109375" style="49" bestFit="1" customWidth="1"/>
    <col min="3829" max="3829" width="15.28515625" style="49" bestFit="1" customWidth="1"/>
    <col min="3830" max="3838" width="13.5703125" style="49" customWidth="1"/>
    <col min="3839" max="3839" width="9.140625" style="49"/>
    <col min="3840" max="3841" width="10.28515625" style="49" bestFit="1" customWidth="1"/>
    <col min="3842" max="3842" width="14.7109375" style="49" bestFit="1" customWidth="1"/>
    <col min="3843" max="3843" width="13.42578125" style="49" bestFit="1" customWidth="1"/>
    <col min="3844" max="3844" width="14.7109375" style="49" bestFit="1" customWidth="1"/>
    <col min="3845" max="3845" width="12.28515625" style="49" bestFit="1" customWidth="1"/>
    <col min="3846" max="4083" width="9.140625" style="49"/>
    <col min="4084" max="4084" width="11.7109375" style="49" bestFit="1" customWidth="1"/>
    <col min="4085" max="4085" width="15.28515625" style="49" bestFit="1" customWidth="1"/>
    <col min="4086" max="4094" width="13.5703125" style="49" customWidth="1"/>
    <col min="4095" max="4095" width="9.140625" style="49"/>
    <col min="4096" max="4097" width="10.28515625" style="49" bestFit="1" customWidth="1"/>
    <col min="4098" max="4098" width="14.7109375" style="49" bestFit="1" customWidth="1"/>
    <col min="4099" max="4099" width="13.42578125" style="49" bestFit="1" customWidth="1"/>
    <col min="4100" max="4100" width="14.7109375" style="49" bestFit="1" customWidth="1"/>
    <col min="4101" max="4101" width="12.28515625" style="49" bestFit="1" customWidth="1"/>
    <col min="4102" max="4339" width="9.140625" style="49"/>
    <col min="4340" max="4340" width="11.7109375" style="49" bestFit="1" customWidth="1"/>
    <col min="4341" max="4341" width="15.28515625" style="49" bestFit="1" customWidth="1"/>
    <col min="4342" max="4350" width="13.5703125" style="49" customWidth="1"/>
    <col min="4351" max="4351" width="9.140625" style="49"/>
    <col min="4352" max="4353" width="10.28515625" style="49" bestFit="1" customWidth="1"/>
    <col min="4354" max="4354" width="14.7109375" style="49" bestFit="1" customWidth="1"/>
    <col min="4355" max="4355" width="13.42578125" style="49" bestFit="1" customWidth="1"/>
    <col min="4356" max="4356" width="14.7109375" style="49" bestFit="1" customWidth="1"/>
    <col min="4357" max="4357" width="12.28515625" style="49" bestFit="1" customWidth="1"/>
    <col min="4358" max="4595" width="9.140625" style="49"/>
    <col min="4596" max="4596" width="11.7109375" style="49" bestFit="1" customWidth="1"/>
    <col min="4597" max="4597" width="15.28515625" style="49" bestFit="1" customWidth="1"/>
    <col min="4598" max="4606" width="13.5703125" style="49" customWidth="1"/>
    <col min="4607" max="4607" width="9.140625" style="49"/>
    <col min="4608" max="4609" width="10.28515625" style="49" bestFit="1" customWidth="1"/>
    <col min="4610" max="4610" width="14.7109375" style="49" bestFit="1" customWidth="1"/>
    <col min="4611" max="4611" width="13.42578125" style="49" bestFit="1" customWidth="1"/>
    <col min="4612" max="4612" width="14.7109375" style="49" bestFit="1" customWidth="1"/>
    <col min="4613" max="4613" width="12.28515625" style="49" bestFit="1" customWidth="1"/>
    <col min="4614" max="4851" width="9.140625" style="49"/>
    <col min="4852" max="4852" width="11.7109375" style="49" bestFit="1" customWidth="1"/>
    <col min="4853" max="4853" width="15.28515625" style="49" bestFit="1" customWidth="1"/>
    <col min="4854" max="4862" width="13.5703125" style="49" customWidth="1"/>
    <col min="4863" max="4863" width="9.140625" style="49"/>
    <col min="4864" max="4865" width="10.28515625" style="49" bestFit="1" customWidth="1"/>
    <col min="4866" max="4866" width="14.7109375" style="49" bestFit="1" customWidth="1"/>
    <col min="4867" max="4867" width="13.42578125" style="49" bestFit="1" customWidth="1"/>
    <col min="4868" max="4868" width="14.7109375" style="49" bestFit="1" customWidth="1"/>
    <col min="4869" max="4869" width="12.28515625" style="49" bestFit="1" customWidth="1"/>
    <col min="4870" max="5107" width="9.140625" style="49"/>
    <col min="5108" max="5108" width="11.7109375" style="49" bestFit="1" customWidth="1"/>
    <col min="5109" max="5109" width="15.28515625" style="49" bestFit="1" customWidth="1"/>
    <col min="5110" max="5118" width="13.5703125" style="49" customWidth="1"/>
    <col min="5119" max="5119" width="9.140625" style="49"/>
    <col min="5120" max="5121" width="10.28515625" style="49" bestFit="1" customWidth="1"/>
    <col min="5122" max="5122" width="14.7109375" style="49" bestFit="1" customWidth="1"/>
    <col min="5123" max="5123" width="13.42578125" style="49" bestFit="1" customWidth="1"/>
    <col min="5124" max="5124" width="14.7109375" style="49" bestFit="1" customWidth="1"/>
    <col min="5125" max="5125" width="12.28515625" style="49" bestFit="1" customWidth="1"/>
    <col min="5126" max="5363" width="9.140625" style="49"/>
    <col min="5364" max="5364" width="11.7109375" style="49" bestFit="1" customWidth="1"/>
    <col min="5365" max="5365" width="15.28515625" style="49" bestFit="1" customWidth="1"/>
    <col min="5366" max="5374" width="13.5703125" style="49" customWidth="1"/>
    <col min="5375" max="5375" width="9.140625" style="49"/>
    <col min="5376" max="5377" width="10.28515625" style="49" bestFit="1" customWidth="1"/>
    <col min="5378" max="5378" width="14.7109375" style="49" bestFit="1" customWidth="1"/>
    <col min="5379" max="5379" width="13.42578125" style="49" bestFit="1" customWidth="1"/>
    <col min="5380" max="5380" width="14.7109375" style="49" bestFit="1" customWidth="1"/>
    <col min="5381" max="5381" width="12.28515625" style="49" bestFit="1" customWidth="1"/>
    <col min="5382" max="5619" width="9.140625" style="49"/>
    <col min="5620" max="5620" width="11.7109375" style="49" bestFit="1" customWidth="1"/>
    <col min="5621" max="5621" width="15.28515625" style="49" bestFit="1" customWidth="1"/>
    <col min="5622" max="5630" width="13.5703125" style="49" customWidth="1"/>
    <col min="5631" max="5631" width="9.140625" style="49"/>
    <col min="5632" max="5633" width="10.28515625" style="49" bestFit="1" customWidth="1"/>
    <col min="5634" max="5634" width="14.7109375" style="49" bestFit="1" customWidth="1"/>
    <col min="5635" max="5635" width="13.42578125" style="49" bestFit="1" customWidth="1"/>
    <col min="5636" max="5636" width="14.7109375" style="49" bestFit="1" customWidth="1"/>
    <col min="5637" max="5637" width="12.28515625" style="49" bestFit="1" customWidth="1"/>
    <col min="5638" max="5875" width="9.140625" style="49"/>
    <col min="5876" max="5876" width="11.7109375" style="49" bestFit="1" customWidth="1"/>
    <col min="5877" max="5877" width="15.28515625" style="49" bestFit="1" customWidth="1"/>
    <col min="5878" max="5886" width="13.5703125" style="49" customWidth="1"/>
    <col min="5887" max="5887" width="9.140625" style="49"/>
    <col min="5888" max="5889" width="10.28515625" style="49" bestFit="1" customWidth="1"/>
    <col min="5890" max="5890" width="14.7109375" style="49" bestFit="1" customWidth="1"/>
    <col min="5891" max="5891" width="13.42578125" style="49" bestFit="1" customWidth="1"/>
    <col min="5892" max="5892" width="14.7109375" style="49" bestFit="1" customWidth="1"/>
    <col min="5893" max="5893" width="12.28515625" style="49" bestFit="1" customWidth="1"/>
    <col min="5894" max="6131" width="9.140625" style="49"/>
    <col min="6132" max="6132" width="11.7109375" style="49" bestFit="1" customWidth="1"/>
    <col min="6133" max="6133" width="15.28515625" style="49" bestFit="1" customWidth="1"/>
    <col min="6134" max="6142" width="13.5703125" style="49" customWidth="1"/>
    <col min="6143" max="6143" width="9.140625" style="49"/>
    <col min="6144" max="6145" width="10.28515625" style="49" bestFit="1" customWidth="1"/>
    <col min="6146" max="6146" width="14.7109375" style="49" bestFit="1" customWidth="1"/>
    <col min="6147" max="6147" width="13.42578125" style="49" bestFit="1" customWidth="1"/>
    <col min="6148" max="6148" width="14.7109375" style="49" bestFit="1" customWidth="1"/>
    <col min="6149" max="6149" width="12.28515625" style="49" bestFit="1" customWidth="1"/>
    <col min="6150" max="6387" width="9.140625" style="49"/>
    <col min="6388" max="6388" width="11.7109375" style="49" bestFit="1" customWidth="1"/>
    <col min="6389" max="6389" width="15.28515625" style="49" bestFit="1" customWidth="1"/>
    <col min="6390" max="6398" width="13.5703125" style="49" customWidth="1"/>
    <col min="6399" max="6399" width="9.140625" style="49"/>
    <col min="6400" max="6401" width="10.28515625" style="49" bestFit="1" customWidth="1"/>
    <col min="6402" max="6402" width="14.7109375" style="49" bestFit="1" customWidth="1"/>
    <col min="6403" max="6403" width="13.42578125" style="49" bestFit="1" customWidth="1"/>
    <col min="6404" max="6404" width="14.7109375" style="49" bestFit="1" customWidth="1"/>
    <col min="6405" max="6405" width="12.28515625" style="49" bestFit="1" customWidth="1"/>
    <col min="6406" max="6643" width="9.140625" style="49"/>
    <col min="6644" max="6644" width="11.7109375" style="49" bestFit="1" customWidth="1"/>
    <col min="6645" max="6645" width="15.28515625" style="49" bestFit="1" customWidth="1"/>
    <col min="6646" max="6654" width="13.5703125" style="49" customWidth="1"/>
    <col min="6655" max="6655" width="9.140625" style="49"/>
    <col min="6656" max="6657" width="10.28515625" style="49" bestFit="1" customWidth="1"/>
    <col min="6658" max="6658" width="14.7109375" style="49" bestFit="1" customWidth="1"/>
    <col min="6659" max="6659" width="13.42578125" style="49" bestFit="1" customWidth="1"/>
    <col min="6660" max="6660" width="14.7109375" style="49" bestFit="1" customWidth="1"/>
    <col min="6661" max="6661" width="12.28515625" style="49" bestFit="1" customWidth="1"/>
    <col min="6662" max="6899" width="9.140625" style="49"/>
    <col min="6900" max="6900" width="11.7109375" style="49" bestFit="1" customWidth="1"/>
    <col min="6901" max="6901" width="15.28515625" style="49" bestFit="1" customWidth="1"/>
    <col min="6902" max="6910" width="13.5703125" style="49" customWidth="1"/>
    <col min="6911" max="6911" width="9.140625" style="49"/>
    <col min="6912" max="6913" width="10.28515625" style="49" bestFit="1" customWidth="1"/>
    <col min="6914" max="6914" width="14.7109375" style="49" bestFit="1" customWidth="1"/>
    <col min="6915" max="6915" width="13.42578125" style="49" bestFit="1" customWidth="1"/>
    <col min="6916" max="6916" width="14.7109375" style="49" bestFit="1" customWidth="1"/>
    <col min="6917" max="6917" width="12.28515625" style="49" bestFit="1" customWidth="1"/>
    <col min="6918" max="7155" width="9.140625" style="49"/>
    <col min="7156" max="7156" width="11.7109375" style="49" bestFit="1" customWidth="1"/>
    <col min="7157" max="7157" width="15.28515625" style="49" bestFit="1" customWidth="1"/>
    <col min="7158" max="7166" width="13.5703125" style="49" customWidth="1"/>
    <col min="7167" max="7167" width="9.140625" style="49"/>
    <col min="7168" max="7169" width="10.28515625" style="49" bestFit="1" customWidth="1"/>
    <col min="7170" max="7170" width="14.7109375" style="49" bestFit="1" customWidth="1"/>
    <col min="7171" max="7171" width="13.42578125" style="49" bestFit="1" customWidth="1"/>
    <col min="7172" max="7172" width="14.7109375" style="49" bestFit="1" customWidth="1"/>
    <col min="7173" max="7173" width="12.28515625" style="49" bestFit="1" customWidth="1"/>
    <col min="7174" max="7411" width="9.140625" style="49"/>
    <col min="7412" max="7412" width="11.7109375" style="49" bestFit="1" customWidth="1"/>
    <col min="7413" max="7413" width="15.28515625" style="49" bestFit="1" customWidth="1"/>
    <col min="7414" max="7422" width="13.5703125" style="49" customWidth="1"/>
    <col min="7423" max="7423" width="9.140625" style="49"/>
    <col min="7424" max="7425" width="10.28515625" style="49" bestFit="1" customWidth="1"/>
    <col min="7426" max="7426" width="14.7109375" style="49" bestFit="1" customWidth="1"/>
    <col min="7427" max="7427" width="13.42578125" style="49" bestFit="1" customWidth="1"/>
    <col min="7428" max="7428" width="14.7109375" style="49" bestFit="1" customWidth="1"/>
    <col min="7429" max="7429" width="12.28515625" style="49" bestFit="1" customWidth="1"/>
    <col min="7430" max="7667" width="9.140625" style="49"/>
    <col min="7668" max="7668" width="11.7109375" style="49" bestFit="1" customWidth="1"/>
    <col min="7669" max="7669" width="15.28515625" style="49" bestFit="1" customWidth="1"/>
    <col min="7670" max="7678" width="13.5703125" style="49" customWidth="1"/>
    <col min="7679" max="7679" width="9.140625" style="49"/>
    <col min="7680" max="7681" width="10.28515625" style="49" bestFit="1" customWidth="1"/>
    <col min="7682" max="7682" width="14.7109375" style="49" bestFit="1" customWidth="1"/>
    <col min="7683" max="7683" width="13.42578125" style="49" bestFit="1" customWidth="1"/>
    <col min="7684" max="7684" width="14.7109375" style="49" bestFit="1" customWidth="1"/>
    <col min="7685" max="7685" width="12.28515625" style="49" bestFit="1" customWidth="1"/>
    <col min="7686" max="7923" width="9.140625" style="49"/>
    <col min="7924" max="7924" width="11.7109375" style="49" bestFit="1" customWidth="1"/>
    <col min="7925" max="7925" width="15.28515625" style="49" bestFit="1" customWidth="1"/>
    <col min="7926" max="7934" width="13.5703125" style="49" customWidth="1"/>
    <col min="7935" max="7935" width="9.140625" style="49"/>
    <col min="7936" max="7937" width="10.28515625" style="49" bestFit="1" customWidth="1"/>
    <col min="7938" max="7938" width="14.7109375" style="49" bestFit="1" customWidth="1"/>
    <col min="7939" max="7939" width="13.42578125" style="49" bestFit="1" customWidth="1"/>
    <col min="7940" max="7940" width="14.7109375" style="49" bestFit="1" customWidth="1"/>
    <col min="7941" max="7941" width="12.28515625" style="49" bestFit="1" customWidth="1"/>
    <col min="7942" max="8179" width="9.140625" style="49"/>
    <col min="8180" max="8180" width="11.7109375" style="49" bestFit="1" customWidth="1"/>
    <col min="8181" max="8181" width="15.28515625" style="49" bestFit="1" customWidth="1"/>
    <col min="8182" max="8190" width="13.5703125" style="49" customWidth="1"/>
    <col min="8191" max="8191" width="9.140625" style="49"/>
    <col min="8192" max="8193" width="10.28515625" style="49" bestFit="1" customWidth="1"/>
    <col min="8194" max="8194" width="14.7109375" style="49" bestFit="1" customWidth="1"/>
    <col min="8195" max="8195" width="13.42578125" style="49" bestFit="1" customWidth="1"/>
    <col min="8196" max="8196" width="14.7109375" style="49" bestFit="1" customWidth="1"/>
    <col min="8197" max="8197" width="12.28515625" style="49" bestFit="1" customWidth="1"/>
    <col min="8198" max="8435" width="9.140625" style="49"/>
    <col min="8436" max="8436" width="11.7109375" style="49" bestFit="1" customWidth="1"/>
    <col min="8437" max="8437" width="15.28515625" style="49" bestFit="1" customWidth="1"/>
    <col min="8438" max="8446" width="13.5703125" style="49" customWidth="1"/>
    <col min="8447" max="8447" width="9.140625" style="49"/>
    <col min="8448" max="8449" width="10.28515625" style="49" bestFit="1" customWidth="1"/>
    <col min="8450" max="8450" width="14.7109375" style="49" bestFit="1" customWidth="1"/>
    <col min="8451" max="8451" width="13.42578125" style="49" bestFit="1" customWidth="1"/>
    <col min="8452" max="8452" width="14.7109375" style="49" bestFit="1" customWidth="1"/>
    <col min="8453" max="8453" width="12.28515625" style="49" bestFit="1" customWidth="1"/>
    <col min="8454" max="8691" width="9.140625" style="49"/>
    <col min="8692" max="8692" width="11.7109375" style="49" bestFit="1" customWidth="1"/>
    <col min="8693" max="8693" width="15.28515625" style="49" bestFit="1" customWidth="1"/>
    <col min="8694" max="8702" width="13.5703125" style="49" customWidth="1"/>
    <col min="8703" max="8703" width="9.140625" style="49"/>
    <col min="8704" max="8705" width="10.28515625" style="49" bestFit="1" customWidth="1"/>
    <col min="8706" max="8706" width="14.7109375" style="49" bestFit="1" customWidth="1"/>
    <col min="8707" max="8707" width="13.42578125" style="49" bestFit="1" customWidth="1"/>
    <col min="8708" max="8708" width="14.7109375" style="49" bestFit="1" customWidth="1"/>
    <col min="8709" max="8709" width="12.28515625" style="49" bestFit="1" customWidth="1"/>
    <col min="8710" max="8947" width="9.140625" style="49"/>
    <col min="8948" max="8948" width="11.7109375" style="49" bestFit="1" customWidth="1"/>
    <col min="8949" max="8949" width="15.28515625" style="49" bestFit="1" customWidth="1"/>
    <col min="8950" max="8958" width="13.5703125" style="49" customWidth="1"/>
    <col min="8959" max="8959" width="9.140625" style="49"/>
    <col min="8960" max="8961" width="10.28515625" style="49" bestFit="1" customWidth="1"/>
    <col min="8962" max="8962" width="14.7109375" style="49" bestFit="1" customWidth="1"/>
    <col min="8963" max="8963" width="13.42578125" style="49" bestFit="1" customWidth="1"/>
    <col min="8964" max="8964" width="14.7109375" style="49" bestFit="1" customWidth="1"/>
    <col min="8965" max="8965" width="12.28515625" style="49" bestFit="1" customWidth="1"/>
    <col min="8966" max="9203" width="9.140625" style="49"/>
    <col min="9204" max="9204" width="11.7109375" style="49" bestFit="1" customWidth="1"/>
    <col min="9205" max="9205" width="15.28515625" style="49" bestFit="1" customWidth="1"/>
    <col min="9206" max="9214" width="13.5703125" style="49" customWidth="1"/>
    <col min="9215" max="9215" width="9.140625" style="49"/>
    <col min="9216" max="9217" width="10.28515625" style="49" bestFit="1" customWidth="1"/>
    <col min="9218" max="9218" width="14.7109375" style="49" bestFit="1" customWidth="1"/>
    <col min="9219" max="9219" width="13.42578125" style="49" bestFit="1" customWidth="1"/>
    <col min="9220" max="9220" width="14.7109375" style="49" bestFit="1" customWidth="1"/>
    <col min="9221" max="9221" width="12.28515625" style="49" bestFit="1" customWidth="1"/>
    <col min="9222" max="9459" width="9.140625" style="49"/>
    <col min="9460" max="9460" width="11.7109375" style="49" bestFit="1" customWidth="1"/>
    <col min="9461" max="9461" width="15.28515625" style="49" bestFit="1" customWidth="1"/>
    <col min="9462" max="9470" width="13.5703125" style="49" customWidth="1"/>
    <col min="9471" max="9471" width="9.140625" style="49"/>
    <col min="9472" max="9473" width="10.28515625" style="49" bestFit="1" customWidth="1"/>
    <col min="9474" max="9474" width="14.7109375" style="49" bestFit="1" customWidth="1"/>
    <col min="9475" max="9475" width="13.42578125" style="49" bestFit="1" customWidth="1"/>
    <col min="9476" max="9476" width="14.7109375" style="49" bestFit="1" customWidth="1"/>
    <col min="9477" max="9477" width="12.28515625" style="49" bestFit="1" customWidth="1"/>
    <col min="9478" max="9715" width="9.140625" style="49"/>
    <col min="9716" max="9716" width="11.7109375" style="49" bestFit="1" customWidth="1"/>
    <col min="9717" max="9717" width="15.28515625" style="49" bestFit="1" customWidth="1"/>
    <col min="9718" max="9726" width="13.5703125" style="49" customWidth="1"/>
    <col min="9727" max="9727" width="9.140625" style="49"/>
    <col min="9728" max="9729" width="10.28515625" style="49" bestFit="1" customWidth="1"/>
    <col min="9730" max="9730" width="14.7109375" style="49" bestFit="1" customWidth="1"/>
    <col min="9731" max="9731" width="13.42578125" style="49" bestFit="1" customWidth="1"/>
    <col min="9732" max="9732" width="14.7109375" style="49" bestFit="1" customWidth="1"/>
    <col min="9733" max="9733" width="12.28515625" style="49" bestFit="1" customWidth="1"/>
    <col min="9734" max="9971" width="9.140625" style="49"/>
    <col min="9972" max="9972" width="11.7109375" style="49" bestFit="1" customWidth="1"/>
    <col min="9973" max="9973" width="15.28515625" style="49" bestFit="1" customWidth="1"/>
    <col min="9974" max="9982" width="13.5703125" style="49" customWidth="1"/>
    <col min="9983" max="9983" width="9.140625" style="49"/>
    <col min="9984" max="9985" width="10.28515625" style="49" bestFit="1" customWidth="1"/>
    <col min="9986" max="9986" width="14.7109375" style="49" bestFit="1" customWidth="1"/>
    <col min="9987" max="9987" width="13.42578125" style="49" bestFit="1" customWidth="1"/>
    <col min="9988" max="9988" width="14.7109375" style="49" bestFit="1" customWidth="1"/>
    <col min="9989" max="9989" width="12.28515625" style="49" bestFit="1" customWidth="1"/>
    <col min="9990" max="10227" width="9.140625" style="49"/>
    <col min="10228" max="10228" width="11.7109375" style="49" bestFit="1" customWidth="1"/>
    <col min="10229" max="10229" width="15.28515625" style="49" bestFit="1" customWidth="1"/>
    <col min="10230" max="10238" width="13.5703125" style="49" customWidth="1"/>
    <col min="10239" max="10239" width="9.140625" style="49"/>
    <col min="10240" max="10241" width="10.28515625" style="49" bestFit="1" customWidth="1"/>
    <col min="10242" max="10242" width="14.7109375" style="49" bestFit="1" customWidth="1"/>
    <col min="10243" max="10243" width="13.42578125" style="49" bestFit="1" customWidth="1"/>
    <col min="10244" max="10244" width="14.7109375" style="49" bestFit="1" customWidth="1"/>
    <col min="10245" max="10245" width="12.28515625" style="49" bestFit="1" customWidth="1"/>
    <col min="10246" max="10483" width="9.140625" style="49"/>
    <col min="10484" max="10484" width="11.7109375" style="49" bestFit="1" customWidth="1"/>
    <col min="10485" max="10485" width="15.28515625" style="49" bestFit="1" customWidth="1"/>
    <col min="10486" max="10494" width="13.5703125" style="49" customWidth="1"/>
    <col min="10495" max="10495" width="9.140625" style="49"/>
    <col min="10496" max="10497" width="10.28515625" style="49" bestFit="1" customWidth="1"/>
    <col min="10498" max="10498" width="14.7109375" style="49" bestFit="1" customWidth="1"/>
    <col min="10499" max="10499" width="13.42578125" style="49" bestFit="1" customWidth="1"/>
    <col min="10500" max="10500" width="14.7109375" style="49" bestFit="1" customWidth="1"/>
    <col min="10501" max="10501" width="12.28515625" style="49" bestFit="1" customWidth="1"/>
    <col min="10502" max="10739" width="9.140625" style="49"/>
    <col min="10740" max="10740" width="11.7109375" style="49" bestFit="1" customWidth="1"/>
    <col min="10741" max="10741" width="15.28515625" style="49" bestFit="1" customWidth="1"/>
    <col min="10742" max="10750" width="13.5703125" style="49" customWidth="1"/>
    <col min="10751" max="10751" width="9.140625" style="49"/>
    <col min="10752" max="10753" width="10.28515625" style="49" bestFit="1" customWidth="1"/>
    <col min="10754" max="10754" width="14.7109375" style="49" bestFit="1" customWidth="1"/>
    <col min="10755" max="10755" width="13.42578125" style="49" bestFit="1" customWidth="1"/>
    <col min="10756" max="10756" width="14.7109375" style="49" bestFit="1" customWidth="1"/>
    <col min="10757" max="10757" width="12.28515625" style="49" bestFit="1" customWidth="1"/>
    <col min="10758" max="10995" width="9.140625" style="49"/>
    <col min="10996" max="10996" width="11.7109375" style="49" bestFit="1" customWidth="1"/>
    <col min="10997" max="10997" width="15.28515625" style="49" bestFit="1" customWidth="1"/>
    <col min="10998" max="11006" width="13.5703125" style="49" customWidth="1"/>
    <col min="11007" max="11007" width="9.140625" style="49"/>
    <col min="11008" max="11009" width="10.28515625" style="49" bestFit="1" customWidth="1"/>
    <col min="11010" max="11010" width="14.7109375" style="49" bestFit="1" customWidth="1"/>
    <col min="11011" max="11011" width="13.42578125" style="49" bestFit="1" customWidth="1"/>
    <col min="11012" max="11012" width="14.7109375" style="49" bestFit="1" customWidth="1"/>
    <col min="11013" max="11013" width="12.28515625" style="49" bestFit="1" customWidth="1"/>
    <col min="11014" max="11251" width="9.140625" style="49"/>
    <col min="11252" max="11252" width="11.7109375" style="49" bestFit="1" customWidth="1"/>
    <col min="11253" max="11253" width="15.28515625" style="49" bestFit="1" customWidth="1"/>
    <col min="11254" max="11262" width="13.5703125" style="49" customWidth="1"/>
    <col min="11263" max="11263" width="9.140625" style="49"/>
    <col min="11264" max="11265" width="10.28515625" style="49" bestFit="1" customWidth="1"/>
    <col min="11266" max="11266" width="14.7109375" style="49" bestFit="1" customWidth="1"/>
    <col min="11267" max="11267" width="13.42578125" style="49" bestFit="1" customWidth="1"/>
    <col min="11268" max="11268" width="14.7109375" style="49" bestFit="1" customWidth="1"/>
    <col min="11269" max="11269" width="12.28515625" style="49" bestFit="1" customWidth="1"/>
    <col min="11270" max="11507" width="9.140625" style="49"/>
    <col min="11508" max="11508" width="11.7109375" style="49" bestFit="1" customWidth="1"/>
    <col min="11509" max="11509" width="15.28515625" style="49" bestFit="1" customWidth="1"/>
    <col min="11510" max="11518" width="13.5703125" style="49" customWidth="1"/>
    <col min="11519" max="11519" width="9.140625" style="49"/>
    <col min="11520" max="11521" width="10.28515625" style="49" bestFit="1" customWidth="1"/>
    <col min="11522" max="11522" width="14.7109375" style="49" bestFit="1" customWidth="1"/>
    <col min="11523" max="11523" width="13.42578125" style="49" bestFit="1" customWidth="1"/>
    <col min="11524" max="11524" width="14.7109375" style="49" bestFit="1" customWidth="1"/>
    <col min="11525" max="11525" width="12.28515625" style="49" bestFit="1" customWidth="1"/>
    <col min="11526" max="11763" width="9.140625" style="49"/>
    <col min="11764" max="11764" width="11.7109375" style="49" bestFit="1" customWidth="1"/>
    <col min="11765" max="11765" width="15.28515625" style="49" bestFit="1" customWidth="1"/>
    <col min="11766" max="11774" width="13.5703125" style="49" customWidth="1"/>
    <col min="11775" max="11775" width="9.140625" style="49"/>
    <col min="11776" max="11777" width="10.28515625" style="49" bestFit="1" customWidth="1"/>
    <col min="11778" max="11778" width="14.7109375" style="49" bestFit="1" customWidth="1"/>
    <col min="11779" max="11779" width="13.42578125" style="49" bestFit="1" customWidth="1"/>
    <col min="11780" max="11780" width="14.7109375" style="49" bestFit="1" customWidth="1"/>
    <col min="11781" max="11781" width="12.28515625" style="49" bestFit="1" customWidth="1"/>
    <col min="11782" max="12019" width="9.140625" style="49"/>
    <col min="12020" max="12020" width="11.7109375" style="49" bestFit="1" customWidth="1"/>
    <col min="12021" max="12021" width="15.28515625" style="49" bestFit="1" customWidth="1"/>
    <col min="12022" max="12030" width="13.5703125" style="49" customWidth="1"/>
    <col min="12031" max="12031" width="9.140625" style="49"/>
    <col min="12032" max="12033" width="10.28515625" style="49" bestFit="1" customWidth="1"/>
    <col min="12034" max="12034" width="14.7109375" style="49" bestFit="1" customWidth="1"/>
    <col min="12035" max="12035" width="13.42578125" style="49" bestFit="1" customWidth="1"/>
    <col min="12036" max="12036" width="14.7109375" style="49" bestFit="1" customWidth="1"/>
    <col min="12037" max="12037" width="12.28515625" style="49" bestFit="1" customWidth="1"/>
    <col min="12038" max="12275" width="9.140625" style="49"/>
    <col min="12276" max="12276" width="11.7109375" style="49" bestFit="1" customWidth="1"/>
    <col min="12277" max="12277" width="15.28515625" style="49" bestFit="1" customWidth="1"/>
    <col min="12278" max="12286" width="13.5703125" style="49" customWidth="1"/>
    <col min="12287" max="12287" width="9.140625" style="49"/>
    <col min="12288" max="12289" width="10.28515625" style="49" bestFit="1" customWidth="1"/>
    <col min="12290" max="12290" width="14.7109375" style="49" bestFit="1" customWidth="1"/>
    <col min="12291" max="12291" width="13.42578125" style="49" bestFit="1" customWidth="1"/>
    <col min="12292" max="12292" width="14.7109375" style="49" bestFit="1" customWidth="1"/>
    <col min="12293" max="12293" width="12.28515625" style="49" bestFit="1" customWidth="1"/>
    <col min="12294" max="12531" width="9.140625" style="49"/>
    <col min="12532" max="12532" width="11.7109375" style="49" bestFit="1" customWidth="1"/>
    <col min="12533" max="12533" width="15.28515625" style="49" bestFit="1" customWidth="1"/>
    <col min="12534" max="12542" width="13.5703125" style="49" customWidth="1"/>
    <col min="12543" max="12543" width="9.140625" style="49"/>
    <col min="12544" max="12545" width="10.28515625" style="49" bestFit="1" customWidth="1"/>
    <col min="12546" max="12546" width="14.7109375" style="49" bestFit="1" customWidth="1"/>
    <col min="12547" max="12547" width="13.42578125" style="49" bestFit="1" customWidth="1"/>
    <col min="12548" max="12548" width="14.7109375" style="49" bestFit="1" customWidth="1"/>
    <col min="12549" max="12549" width="12.28515625" style="49" bestFit="1" customWidth="1"/>
    <col min="12550" max="12787" width="9.140625" style="49"/>
    <col min="12788" max="12788" width="11.7109375" style="49" bestFit="1" customWidth="1"/>
    <col min="12789" max="12789" width="15.28515625" style="49" bestFit="1" customWidth="1"/>
    <col min="12790" max="12798" width="13.5703125" style="49" customWidth="1"/>
    <col min="12799" max="12799" width="9.140625" style="49"/>
    <col min="12800" max="12801" width="10.28515625" style="49" bestFit="1" customWidth="1"/>
    <col min="12802" max="12802" width="14.7109375" style="49" bestFit="1" customWidth="1"/>
    <col min="12803" max="12803" width="13.42578125" style="49" bestFit="1" customWidth="1"/>
    <col min="12804" max="12804" width="14.7109375" style="49" bestFit="1" customWidth="1"/>
    <col min="12805" max="12805" width="12.28515625" style="49" bestFit="1" customWidth="1"/>
    <col min="12806" max="13043" width="9.140625" style="49"/>
    <col min="13044" max="13044" width="11.7109375" style="49" bestFit="1" customWidth="1"/>
    <col min="13045" max="13045" width="15.28515625" style="49" bestFit="1" customWidth="1"/>
    <col min="13046" max="13054" width="13.5703125" style="49" customWidth="1"/>
    <col min="13055" max="13055" width="9.140625" style="49"/>
    <col min="13056" max="13057" width="10.28515625" style="49" bestFit="1" customWidth="1"/>
    <col min="13058" max="13058" width="14.7109375" style="49" bestFit="1" customWidth="1"/>
    <col min="13059" max="13059" width="13.42578125" style="49" bestFit="1" customWidth="1"/>
    <col min="13060" max="13060" width="14.7109375" style="49" bestFit="1" customWidth="1"/>
    <col min="13061" max="13061" width="12.28515625" style="49" bestFit="1" customWidth="1"/>
    <col min="13062" max="13299" width="9.140625" style="49"/>
    <col min="13300" max="13300" width="11.7109375" style="49" bestFit="1" customWidth="1"/>
    <col min="13301" max="13301" width="15.28515625" style="49" bestFit="1" customWidth="1"/>
    <col min="13302" max="13310" width="13.5703125" style="49" customWidth="1"/>
    <col min="13311" max="13311" width="9.140625" style="49"/>
    <col min="13312" max="13313" width="10.28515625" style="49" bestFit="1" customWidth="1"/>
    <col min="13314" max="13314" width="14.7109375" style="49" bestFit="1" customWidth="1"/>
    <col min="13315" max="13315" width="13.42578125" style="49" bestFit="1" customWidth="1"/>
    <col min="13316" max="13316" width="14.7109375" style="49" bestFit="1" customWidth="1"/>
    <col min="13317" max="13317" width="12.28515625" style="49" bestFit="1" customWidth="1"/>
    <col min="13318" max="13555" width="9.140625" style="49"/>
    <col min="13556" max="13556" width="11.7109375" style="49" bestFit="1" customWidth="1"/>
    <col min="13557" max="13557" width="15.28515625" style="49" bestFit="1" customWidth="1"/>
    <col min="13558" max="13566" width="13.5703125" style="49" customWidth="1"/>
    <col min="13567" max="13567" width="9.140625" style="49"/>
    <col min="13568" max="13569" width="10.28515625" style="49" bestFit="1" customWidth="1"/>
    <col min="13570" max="13570" width="14.7109375" style="49" bestFit="1" customWidth="1"/>
    <col min="13571" max="13571" width="13.42578125" style="49" bestFit="1" customWidth="1"/>
    <col min="13572" max="13572" width="14.7109375" style="49" bestFit="1" customWidth="1"/>
    <col min="13573" max="13573" width="12.28515625" style="49" bestFit="1" customWidth="1"/>
    <col min="13574" max="13811" width="9.140625" style="49"/>
    <col min="13812" max="13812" width="11.7109375" style="49" bestFit="1" customWidth="1"/>
    <col min="13813" max="13813" width="15.28515625" style="49" bestFit="1" customWidth="1"/>
    <col min="13814" max="13822" width="13.5703125" style="49" customWidth="1"/>
    <col min="13823" max="13823" width="9.140625" style="49"/>
    <col min="13824" max="13825" width="10.28515625" style="49" bestFit="1" customWidth="1"/>
    <col min="13826" max="13826" width="14.7109375" style="49" bestFit="1" customWidth="1"/>
    <col min="13827" max="13827" width="13.42578125" style="49" bestFit="1" customWidth="1"/>
    <col min="13828" max="13828" width="14.7109375" style="49" bestFit="1" customWidth="1"/>
    <col min="13829" max="13829" width="12.28515625" style="49" bestFit="1" customWidth="1"/>
    <col min="13830" max="14067" width="9.140625" style="49"/>
    <col min="14068" max="14068" width="11.7109375" style="49" bestFit="1" customWidth="1"/>
    <col min="14069" max="14069" width="15.28515625" style="49" bestFit="1" customWidth="1"/>
    <col min="14070" max="14078" width="13.5703125" style="49" customWidth="1"/>
    <col min="14079" max="14079" width="9.140625" style="49"/>
    <col min="14080" max="14081" width="10.28515625" style="49" bestFit="1" customWidth="1"/>
    <col min="14082" max="14082" width="14.7109375" style="49" bestFit="1" customWidth="1"/>
    <col min="14083" max="14083" width="13.42578125" style="49" bestFit="1" customWidth="1"/>
    <col min="14084" max="14084" width="14.7109375" style="49" bestFit="1" customWidth="1"/>
    <col min="14085" max="14085" width="12.28515625" style="49" bestFit="1" customWidth="1"/>
    <col min="14086" max="14323" width="9.140625" style="49"/>
    <col min="14324" max="14324" width="11.7109375" style="49" bestFit="1" customWidth="1"/>
    <col min="14325" max="14325" width="15.28515625" style="49" bestFit="1" customWidth="1"/>
    <col min="14326" max="14334" width="13.5703125" style="49" customWidth="1"/>
    <col min="14335" max="14335" width="9.140625" style="49"/>
    <col min="14336" max="14337" width="10.28515625" style="49" bestFit="1" customWidth="1"/>
    <col min="14338" max="14338" width="14.7109375" style="49" bestFit="1" customWidth="1"/>
    <col min="14339" max="14339" width="13.42578125" style="49" bestFit="1" customWidth="1"/>
    <col min="14340" max="14340" width="14.7109375" style="49" bestFit="1" customWidth="1"/>
    <col min="14341" max="14341" width="12.28515625" style="49" bestFit="1" customWidth="1"/>
    <col min="14342" max="14579" width="9.140625" style="49"/>
    <col min="14580" max="14580" width="11.7109375" style="49" bestFit="1" customWidth="1"/>
    <col min="14581" max="14581" width="15.28515625" style="49" bestFit="1" customWidth="1"/>
    <col min="14582" max="14590" width="13.5703125" style="49" customWidth="1"/>
    <col min="14591" max="14591" width="9.140625" style="49"/>
    <col min="14592" max="14593" width="10.28515625" style="49" bestFit="1" customWidth="1"/>
    <col min="14594" max="14594" width="14.7109375" style="49" bestFit="1" customWidth="1"/>
    <col min="14595" max="14595" width="13.42578125" style="49" bestFit="1" customWidth="1"/>
    <col min="14596" max="14596" width="14.7109375" style="49" bestFit="1" customWidth="1"/>
    <col min="14597" max="14597" width="12.28515625" style="49" bestFit="1" customWidth="1"/>
    <col min="14598" max="14835" width="9.140625" style="49"/>
    <col min="14836" max="14836" width="11.7109375" style="49" bestFit="1" customWidth="1"/>
    <col min="14837" max="14837" width="15.28515625" style="49" bestFit="1" customWidth="1"/>
    <col min="14838" max="14846" width="13.5703125" style="49" customWidth="1"/>
    <col min="14847" max="14847" width="9.140625" style="49"/>
    <col min="14848" max="14849" width="10.28515625" style="49" bestFit="1" customWidth="1"/>
    <col min="14850" max="14850" width="14.7109375" style="49" bestFit="1" customWidth="1"/>
    <col min="14851" max="14851" width="13.42578125" style="49" bestFit="1" customWidth="1"/>
    <col min="14852" max="14852" width="14.7109375" style="49" bestFit="1" customWidth="1"/>
    <col min="14853" max="14853" width="12.28515625" style="49" bestFit="1" customWidth="1"/>
    <col min="14854" max="15091" width="9.140625" style="49"/>
    <col min="15092" max="15092" width="11.7109375" style="49" bestFit="1" customWidth="1"/>
    <col min="15093" max="15093" width="15.28515625" style="49" bestFit="1" customWidth="1"/>
    <col min="15094" max="15102" width="13.5703125" style="49" customWidth="1"/>
    <col min="15103" max="15103" width="9.140625" style="49"/>
    <col min="15104" max="15105" width="10.28515625" style="49" bestFit="1" customWidth="1"/>
    <col min="15106" max="15106" width="14.7109375" style="49" bestFit="1" customWidth="1"/>
    <col min="15107" max="15107" width="13.42578125" style="49" bestFit="1" customWidth="1"/>
    <col min="15108" max="15108" width="14.7109375" style="49" bestFit="1" customWidth="1"/>
    <col min="15109" max="15109" width="12.28515625" style="49" bestFit="1" customWidth="1"/>
    <col min="15110" max="15347" width="9.140625" style="49"/>
    <col min="15348" max="15348" width="11.7109375" style="49" bestFit="1" customWidth="1"/>
    <col min="15349" max="15349" width="15.28515625" style="49" bestFit="1" customWidth="1"/>
    <col min="15350" max="15358" width="13.5703125" style="49" customWidth="1"/>
    <col min="15359" max="15359" width="9.140625" style="49"/>
    <col min="15360" max="15361" width="10.28515625" style="49" bestFit="1" customWidth="1"/>
    <col min="15362" max="15362" width="14.7109375" style="49" bestFit="1" customWidth="1"/>
    <col min="15363" max="15363" width="13.42578125" style="49" bestFit="1" customWidth="1"/>
    <col min="15364" max="15364" width="14.7109375" style="49" bestFit="1" customWidth="1"/>
    <col min="15365" max="15365" width="12.28515625" style="49" bestFit="1" customWidth="1"/>
    <col min="15366" max="15603" width="9.140625" style="49"/>
    <col min="15604" max="15604" width="11.7109375" style="49" bestFit="1" customWidth="1"/>
    <col min="15605" max="15605" width="15.28515625" style="49" bestFit="1" customWidth="1"/>
    <col min="15606" max="15614" width="13.5703125" style="49" customWidth="1"/>
    <col min="15615" max="15615" width="9.140625" style="49"/>
    <col min="15616" max="15617" width="10.28515625" style="49" bestFit="1" customWidth="1"/>
    <col min="15618" max="15618" width="14.7109375" style="49" bestFit="1" customWidth="1"/>
    <col min="15619" max="15619" width="13.42578125" style="49" bestFit="1" customWidth="1"/>
    <col min="15620" max="15620" width="14.7109375" style="49" bestFit="1" customWidth="1"/>
    <col min="15621" max="15621" width="12.28515625" style="49" bestFit="1" customWidth="1"/>
    <col min="15622" max="15859" width="9.140625" style="49"/>
    <col min="15860" max="15860" width="11.7109375" style="49" bestFit="1" customWidth="1"/>
    <col min="15861" max="15861" width="15.28515625" style="49" bestFit="1" customWidth="1"/>
    <col min="15862" max="15870" width="13.5703125" style="49" customWidth="1"/>
    <col min="15871" max="15871" width="9.140625" style="49"/>
    <col min="15872" max="15873" width="10.28515625" style="49" bestFit="1" customWidth="1"/>
    <col min="15874" max="15874" width="14.7109375" style="49" bestFit="1" customWidth="1"/>
    <col min="15875" max="15875" width="13.42578125" style="49" bestFit="1" customWidth="1"/>
    <col min="15876" max="15876" width="14.7109375" style="49" bestFit="1" customWidth="1"/>
    <col min="15877" max="15877" width="12.28515625" style="49" bestFit="1" customWidth="1"/>
    <col min="15878" max="16115" width="9.140625" style="49"/>
    <col min="16116" max="16116" width="11.7109375" style="49" bestFit="1" customWidth="1"/>
    <col min="16117" max="16117" width="15.28515625" style="49" bestFit="1" customWidth="1"/>
    <col min="16118" max="16126" width="13.5703125" style="49" customWidth="1"/>
    <col min="16127" max="16127" width="9.140625" style="49"/>
    <col min="16128" max="16129" width="10.28515625" style="49" bestFit="1" customWidth="1"/>
    <col min="16130" max="16130" width="14.7109375" style="49" bestFit="1" customWidth="1"/>
    <col min="16131" max="16131" width="13.42578125" style="49" bestFit="1" customWidth="1"/>
    <col min="16132" max="16132" width="14.7109375" style="49" bestFit="1" customWidth="1"/>
    <col min="16133" max="16133" width="12.28515625" style="49" bestFit="1" customWidth="1"/>
    <col min="16134" max="16384" width="9.140625" style="49"/>
  </cols>
  <sheetData>
    <row r="1" spans="1:13">
      <c r="A1" s="3647" t="s">
        <v>330</v>
      </c>
      <c r="B1" s="3647"/>
      <c r="C1" s="3647"/>
      <c r="D1" s="3647"/>
      <c r="E1" s="3647"/>
      <c r="F1" s="3647"/>
      <c r="G1" s="3647"/>
      <c r="H1" s="3647"/>
      <c r="I1" s="3647"/>
      <c r="J1" s="3647"/>
      <c r="K1" s="3647"/>
      <c r="M1" s="134"/>
    </row>
    <row r="2" spans="1:13">
      <c r="A2" s="3647" t="s">
        <v>263</v>
      </c>
      <c r="B2" s="3647"/>
      <c r="C2" s="3647"/>
      <c r="D2" s="3647"/>
      <c r="E2" s="3647"/>
      <c r="F2" s="3647"/>
      <c r="G2" s="3647"/>
      <c r="H2" s="3647"/>
      <c r="I2" s="3647"/>
      <c r="J2" s="3647"/>
      <c r="K2" s="3647"/>
    </row>
    <row r="3" spans="1:13" ht="16.5" thickBot="1">
      <c r="A3" s="3648" t="s">
        <v>107</v>
      </c>
      <c r="B3" s="3648"/>
      <c r="C3" s="3648"/>
      <c r="D3" s="3648"/>
      <c r="E3" s="3648"/>
      <c r="F3" s="3648"/>
      <c r="G3" s="3648"/>
      <c r="H3" s="3648"/>
      <c r="I3" s="3648"/>
      <c r="J3" s="3648"/>
      <c r="K3" s="3648"/>
    </row>
    <row r="4" spans="1:13" s="35" customFormat="1" ht="16.5" thickTop="1">
      <c r="A4" s="3649" t="s">
        <v>262</v>
      </c>
      <c r="B4" s="3651" t="s">
        <v>261</v>
      </c>
      <c r="C4" s="3652" t="s">
        <v>260</v>
      </c>
      <c r="D4" s="3652"/>
      <c r="E4" s="3652"/>
      <c r="F4" s="3652"/>
      <c r="G4" s="3653" t="s">
        <v>259</v>
      </c>
      <c r="H4" s="3652" t="s">
        <v>258</v>
      </c>
      <c r="I4" s="3652"/>
      <c r="J4" s="3652"/>
      <c r="K4" s="3655" t="s">
        <v>257</v>
      </c>
    </row>
    <row r="5" spans="1:13" s="35" customFormat="1" ht="31.5">
      <c r="A5" s="3650"/>
      <c r="B5" s="3622"/>
      <c r="C5" s="70" t="s">
        <v>256</v>
      </c>
      <c r="D5" s="70" t="s">
        <v>255</v>
      </c>
      <c r="E5" s="69" t="s">
        <v>254</v>
      </c>
      <c r="F5" s="69" t="s">
        <v>253</v>
      </c>
      <c r="G5" s="3654"/>
      <c r="H5" s="69" t="s">
        <v>252</v>
      </c>
      <c r="I5" s="69" t="s">
        <v>251</v>
      </c>
      <c r="J5" s="69" t="s">
        <v>250</v>
      </c>
      <c r="K5" s="3656"/>
    </row>
    <row r="6" spans="1:13" ht="23.1" customHeight="1">
      <c r="A6" s="68" t="s">
        <v>249</v>
      </c>
      <c r="B6" s="67" t="s">
        <v>248</v>
      </c>
      <c r="C6" s="66">
        <f>546.5-E6</f>
        <v>532</v>
      </c>
      <c r="D6" s="66">
        <v>967.3</v>
      </c>
      <c r="E6" s="66">
        <v>14.5</v>
      </c>
      <c r="F6" s="66">
        <f t="shared" ref="F6:F46" si="0">C6+D6+E6</f>
        <v>1513.8</v>
      </c>
      <c r="G6" s="66">
        <v>1007</v>
      </c>
      <c r="H6" s="66">
        <v>282.8</v>
      </c>
      <c r="I6" s="66">
        <v>104</v>
      </c>
      <c r="J6" s="66">
        <f t="shared" ref="J6:J50" si="1">I6+H6</f>
        <v>386.8</v>
      </c>
      <c r="K6" s="65">
        <v>100</v>
      </c>
    </row>
    <row r="7" spans="1:13" ht="23.1" customHeight="1">
      <c r="A7" s="63" t="s">
        <v>247</v>
      </c>
      <c r="B7" s="62" t="s">
        <v>246</v>
      </c>
      <c r="C7" s="60">
        <f>674.5-E7</f>
        <v>658.4</v>
      </c>
      <c r="D7" s="60">
        <v>1238.9000000000001</v>
      </c>
      <c r="E7" s="60">
        <v>16.100000000000001</v>
      </c>
      <c r="F7" s="60">
        <f t="shared" si="0"/>
        <v>1913.4</v>
      </c>
      <c r="G7" s="60">
        <v>1112</v>
      </c>
      <c r="H7" s="60">
        <v>359.7</v>
      </c>
      <c r="I7" s="60">
        <v>146</v>
      </c>
      <c r="J7" s="60">
        <f t="shared" si="1"/>
        <v>505.7</v>
      </c>
      <c r="K7" s="59">
        <v>200</v>
      </c>
    </row>
    <row r="8" spans="1:13" ht="23.1" customHeight="1">
      <c r="A8" s="63" t="s">
        <v>245</v>
      </c>
      <c r="B8" s="62" t="s">
        <v>244</v>
      </c>
      <c r="C8" s="60">
        <f>832.1-E8</f>
        <v>792.9</v>
      </c>
      <c r="D8" s="60">
        <v>1498.3</v>
      </c>
      <c r="E8" s="60">
        <v>39.200000000000003</v>
      </c>
      <c r="F8" s="60">
        <f t="shared" si="0"/>
        <v>2330.3999999999996</v>
      </c>
      <c r="G8" s="60">
        <v>1331.5</v>
      </c>
      <c r="H8" s="60">
        <v>392.6</v>
      </c>
      <c r="I8" s="60">
        <v>164.3</v>
      </c>
      <c r="J8" s="60">
        <f t="shared" si="1"/>
        <v>556.90000000000009</v>
      </c>
      <c r="K8" s="59">
        <v>300</v>
      </c>
    </row>
    <row r="9" spans="1:13" ht="23.1" customHeight="1">
      <c r="A9" s="63" t="s">
        <v>243</v>
      </c>
      <c r="B9" s="62" t="s">
        <v>242</v>
      </c>
      <c r="C9" s="60">
        <f>866.9-E9</f>
        <v>822.6</v>
      </c>
      <c r="D9" s="60">
        <v>1808</v>
      </c>
      <c r="E9" s="60">
        <v>44.3</v>
      </c>
      <c r="F9" s="60">
        <f t="shared" si="0"/>
        <v>2674.9</v>
      </c>
      <c r="G9" s="60">
        <v>1553.4</v>
      </c>
      <c r="H9" s="60">
        <v>466.6</v>
      </c>
      <c r="I9" s="60">
        <v>381.8</v>
      </c>
      <c r="J9" s="60">
        <f t="shared" si="1"/>
        <v>848.40000000000009</v>
      </c>
      <c r="K9" s="59">
        <v>240</v>
      </c>
    </row>
    <row r="10" spans="1:13" ht="23.1" customHeight="1">
      <c r="A10" s="63" t="s">
        <v>241</v>
      </c>
      <c r="B10" s="62" t="s">
        <v>240</v>
      </c>
      <c r="C10" s="60">
        <f>1041.7-E10</f>
        <v>985.1</v>
      </c>
      <c r="D10" s="60">
        <v>1978.8</v>
      </c>
      <c r="E10" s="60">
        <v>56.6</v>
      </c>
      <c r="F10" s="60">
        <f t="shared" si="0"/>
        <v>3020.5</v>
      </c>
      <c r="G10" s="60">
        <v>1797.8999999999999</v>
      </c>
      <c r="H10" s="60">
        <v>599.20000000000005</v>
      </c>
      <c r="I10" s="60">
        <v>390.18</v>
      </c>
      <c r="J10" s="60">
        <f t="shared" si="1"/>
        <v>989.38000000000011</v>
      </c>
      <c r="K10" s="59">
        <v>200</v>
      </c>
    </row>
    <row r="11" spans="1:13" ht="23.1" customHeight="1">
      <c r="A11" s="63" t="s">
        <v>239</v>
      </c>
      <c r="B11" s="62" t="s">
        <v>238</v>
      </c>
      <c r="C11" s="60">
        <f>1162.1-E11</f>
        <v>1067.1999999999998</v>
      </c>
      <c r="D11" s="60">
        <v>2308.6</v>
      </c>
      <c r="E11" s="60">
        <v>94.9</v>
      </c>
      <c r="F11" s="60">
        <f t="shared" si="0"/>
        <v>3470.7</v>
      </c>
      <c r="G11" s="60">
        <v>1857.1</v>
      </c>
      <c r="H11" s="60">
        <v>805.6</v>
      </c>
      <c r="I11" s="60">
        <v>534.9</v>
      </c>
      <c r="J11" s="60">
        <f t="shared" si="1"/>
        <v>1340.5</v>
      </c>
      <c r="K11" s="59">
        <v>180</v>
      </c>
    </row>
    <row r="12" spans="1:13" ht="23.1" customHeight="1">
      <c r="A12" s="63" t="s">
        <v>237</v>
      </c>
      <c r="B12" s="62" t="s">
        <v>236</v>
      </c>
      <c r="C12" s="60">
        <f>1361.2-E12</f>
        <v>1274.9000000000001</v>
      </c>
      <c r="D12" s="60">
        <v>2731.1</v>
      </c>
      <c r="E12" s="60">
        <v>86.3</v>
      </c>
      <c r="F12" s="60">
        <f t="shared" si="0"/>
        <v>4092.3</v>
      </c>
      <c r="G12" s="60">
        <v>2400.4</v>
      </c>
      <c r="H12" s="60">
        <v>868.9</v>
      </c>
      <c r="I12" s="60">
        <v>693.3</v>
      </c>
      <c r="J12" s="60">
        <f t="shared" si="1"/>
        <v>1562.1999999999998</v>
      </c>
      <c r="K12" s="59">
        <v>250</v>
      </c>
    </row>
    <row r="13" spans="1:13" ht="23.1" customHeight="1">
      <c r="A13" s="63" t="s">
        <v>235</v>
      </c>
      <c r="B13" s="62" t="s">
        <v>234</v>
      </c>
      <c r="C13" s="60">
        <f>1634.4-E13</f>
        <v>1530.6000000000001</v>
      </c>
      <c r="D13" s="60">
        <v>3726.9</v>
      </c>
      <c r="E13" s="60">
        <v>103.8</v>
      </c>
      <c r="F13" s="60">
        <f t="shared" si="0"/>
        <v>5361.3</v>
      </c>
      <c r="G13" s="60">
        <v>2676</v>
      </c>
      <c r="H13" s="60">
        <v>993.3</v>
      </c>
      <c r="I13" s="60">
        <v>729.9</v>
      </c>
      <c r="J13" s="60">
        <f t="shared" si="1"/>
        <v>1723.1999999999998</v>
      </c>
      <c r="K13" s="59">
        <v>500</v>
      </c>
    </row>
    <row r="14" spans="1:13" ht="23.1" customHeight="1">
      <c r="A14" s="63" t="s">
        <v>233</v>
      </c>
      <c r="B14" s="62" t="s">
        <v>232</v>
      </c>
      <c r="C14" s="60">
        <f>1997.1-E14</f>
        <v>1903.5</v>
      </c>
      <c r="D14" s="60">
        <v>4982.1000000000004</v>
      </c>
      <c r="E14" s="60">
        <v>93.6</v>
      </c>
      <c r="F14" s="60">
        <f t="shared" si="0"/>
        <v>6979.2000000000007</v>
      </c>
      <c r="G14" s="60">
        <v>2835.2999999999997</v>
      </c>
      <c r="H14" s="60">
        <v>1090.0999999999999</v>
      </c>
      <c r="I14" s="60">
        <v>985.8</v>
      </c>
      <c r="J14" s="60">
        <f t="shared" si="1"/>
        <v>2075.8999999999996</v>
      </c>
      <c r="K14" s="59">
        <v>1000</v>
      </c>
    </row>
    <row r="15" spans="1:13" ht="23.1" customHeight="1">
      <c r="A15" s="63" t="s">
        <v>231</v>
      </c>
      <c r="B15" s="62" t="s">
        <v>230</v>
      </c>
      <c r="C15" s="60">
        <f>2273.5-E15</f>
        <v>2107</v>
      </c>
      <c r="D15" s="60">
        <v>5163.8</v>
      </c>
      <c r="E15" s="60">
        <v>166.5</v>
      </c>
      <c r="F15" s="60">
        <f t="shared" si="0"/>
        <v>7437.3</v>
      </c>
      <c r="G15" s="60">
        <v>3406.3</v>
      </c>
      <c r="H15" s="60">
        <v>876.6</v>
      </c>
      <c r="I15" s="60">
        <v>1670.9</v>
      </c>
      <c r="J15" s="60">
        <f t="shared" si="1"/>
        <v>2547.5</v>
      </c>
      <c r="K15" s="59">
        <v>1576.8</v>
      </c>
    </row>
    <row r="16" spans="1:13" ht="23.1" customHeight="1">
      <c r="A16" s="63" t="s">
        <v>229</v>
      </c>
      <c r="B16" s="62" t="s">
        <v>228</v>
      </c>
      <c r="C16" s="60">
        <f>2906.1-E16</f>
        <v>2731.4</v>
      </c>
      <c r="D16" s="60">
        <v>5488.7</v>
      </c>
      <c r="E16" s="60">
        <v>174.7</v>
      </c>
      <c r="F16" s="60">
        <f t="shared" si="0"/>
        <v>8394.8000000000011</v>
      </c>
      <c r="G16" s="60">
        <v>3916.6000000000004</v>
      </c>
      <c r="H16" s="60">
        <v>923.4</v>
      </c>
      <c r="I16" s="60">
        <v>1754.9</v>
      </c>
      <c r="J16" s="60">
        <f t="shared" si="1"/>
        <v>2678.3</v>
      </c>
      <c r="K16" s="59">
        <v>1799.9</v>
      </c>
    </row>
    <row r="17" spans="1:11" ht="23.1" customHeight="1">
      <c r="A17" s="63" t="s">
        <v>227</v>
      </c>
      <c r="B17" s="62" t="s">
        <v>226</v>
      </c>
      <c r="C17" s="60">
        <f>3584-E17</f>
        <v>3241.2</v>
      </c>
      <c r="D17" s="60">
        <v>6213.1</v>
      </c>
      <c r="E17" s="60">
        <v>342.8</v>
      </c>
      <c r="F17" s="60">
        <f t="shared" si="0"/>
        <v>9797.0999999999985</v>
      </c>
      <c r="G17" s="60">
        <v>4644.5</v>
      </c>
      <c r="H17" s="60">
        <v>1172.9000000000001</v>
      </c>
      <c r="I17" s="60">
        <v>2501.1</v>
      </c>
      <c r="J17" s="60">
        <f t="shared" si="1"/>
        <v>3674</v>
      </c>
      <c r="K17" s="59">
        <v>1403.4</v>
      </c>
    </row>
    <row r="18" spans="1:11" ht="23.1" customHeight="1">
      <c r="A18" s="63" t="s">
        <v>225</v>
      </c>
      <c r="B18" s="62" t="s">
        <v>224</v>
      </c>
      <c r="C18" s="60">
        <f>4135.2-E18</f>
        <v>3784.6</v>
      </c>
      <c r="D18" s="60">
        <v>7378</v>
      </c>
      <c r="E18" s="60">
        <v>350.6</v>
      </c>
      <c r="F18" s="60">
        <f t="shared" si="0"/>
        <v>11513.2</v>
      </c>
      <c r="G18" s="60">
        <v>5975.0999999999995</v>
      </c>
      <c r="H18" s="60">
        <v>1285.0999999999999</v>
      </c>
      <c r="I18" s="60">
        <v>2705.8</v>
      </c>
      <c r="J18" s="60">
        <f t="shared" si="1"/>
        <v>3990.9</v>
      </c>
      <c r="K18" s="59">
        <v>1644.7</v>
      </c>
    </row>
    <row r="19" spans="1:11" ht="23.1" customHeight="1">
      <c r="A19" s="63" t="s">
        <v>223</v>
      </c>
      <c r="B19" s="62" t="s">
        <v>222</v>
      </c>
      <c r="C19" s="60">
        <f>4677-E19</f>
        <v>4279.5</v>
      </c>
      <c r="D19" s="60">
        <v>9428</v>
      </c>
      <c r="E19" s="60">
        <v>397.5</v>
      </c>
      <c r="F19" s="60">
        <f t="shared" si="0"/>
        <v>14105</v>
      </c>
      <c r="G19" s="60">
        <v>7290.4</v>
      </c>
      <c r="H19" s="60">
        <v>2076.8000000000002</v>
      </c>
      <c r="I19" s="60">
        <v>3815.8</v>
      </c>
      <c r="J19" s="60">
        <f t="shared" si="1"/>
        <v>5892.6</v>
      </c>
      <c r="K19" s="59">
        <v>1130</v>
      </c>
    </row>
    <row r="20" spans="1:11" ht="23.1" customHeight="1">
      <c r="A20" s="63" t="s">
        <v>221</v>
      </c>
      <c r="B20" s="62" t="s">
        <v>220</v>
      </c>
      <c r="C20" s="60">
        <f>5676.2-E20</f>
        <v>5142.0999999999995</v>
      </c>
      <c r="D20" s="60">
        <v>12328.8</v>
      </c>
      <c r="E20" s="60">
        <v>534.1</v>
      </c>
      <c r="F20" s="60">
        <f t="shared" si="0"/>
        <v>18004.999999999996</v>
      </c>
      <c r="G20" s="60">
        <v>7776.6</v>
      </c>
      <c r="H20" s="60">
        <v>1680.6</v>
      </c>
      <c r="I20" s="60">
        <v>5666.4</v>
      </c>
      <c r="J20" s="60">
        <f t="shared" si="1"/>
        <v>7347</v>
      </c>
      <c r="K20" s="59">
        <v>1330</v>
      </c>
    </row>
    <row r="21" spans="1:11" ht="23.1" customHeight="1">
      <c r="A21" s="63" t="s">
        <v>219</v>
      </c>
      <c r="B21" s="62" t="s">
        <v>218</v>
      </c>
      <c r="C21" s="60">
        <f>6671.8-E21</f>
        <v>5869.6</v>
      </c>
      <c r="D21" s="60">
        <v>12997.5</v>
      </c>
      <c r="E21" s="60">
        <v>802.2</v>
      </c>
      <c r="F21" s="60">
        <f t="shared" si="0"/>
        <v>19669.3</v>
      </c>
      <c r="G21" s="60">
        <v>9287.9</v>
      </c>
      <c r="H21" s="60">
        <v>1975.4</v>
      </c>
      <c r="I21" s="60">
        <v>5959.6</v>
      </c>
      <c r="J21" s="60">
        <f t="shared" si="1"/>
        <v>7935</v>
      </c>
      <c r="K21" s="59">
        <v>2150</v>
      </c>
    </row>
    <row r="22" spans="1:11" ht="23.1" customHeight="1">
      <c r="A22" s="63" t="s">
        <v>217</v>
      </c>
      <c r="B22" s="62" t="s">
        <v>216</v>
      </c>
      <c r="C22" s="60">
        <f>7570.3-E22</f>
        <v>6831.3</v>
      </c>
      <c r="D22" s="60">
        <v>15979.5</v>
      </c>
      <c r="E22" s="60">
        <v>739</v>
      </c>
      <c r="F22" s="60">
        <f t="shared" si="0"/>
        <v>23549.8</v>
      </c>
      <c r="G22" s="60">
        <v>10730.400000000001</v>
      </c>
      <c r="H22" s="60">
        <v>2164.8000000000002</v>
      </c>
      <c r="I22" s="60">
        <v>6256.7</v>
      </c>
      <c r="J22" s="60">
        <f t="shared" si="1"/>
        <v>8421.5</v>
      </c>
      <c r="K22" s="59">
        <v>4552.7</v>
      </c>
    </row>
    <row r="23" spans="1:11" ht="23.1" customHeight="1">
      <c r="A23" s="63" t="s">
        <v>215</v>
      </c>
      <c r="B23" s="62" t="s">
        <v>214</v>
      </c>
      <c r="C23" s="60">
        <f>9905.4-E23</f>
        <v>8698.4</v>
      </c>
      <c r="D23" s="60">
        <v>16512.8</v>
      </c>
      <c r="E23" s="60">
        <v>1207</v>
      </c>
      <c r="F23" s="60">
        <f t="shared" si="0"/>
        <v>26418.199999999997</v>
      </c>
      <c r="G23" s="60">
        <v>13512.699999999999</v>
      </c>
      <c r="H23" s="60">
        <v>1643.8</v>
      </c>
      <c r="I23" s="60">
        <v>6816.9</v>
      </c>
      <c r="J23" s="60">
        <f t="shared" si="1"/>
        <v>8460.6999999999989</v>
      </c>
      <c r="K23" s="59">
        <v>2078.8000000000002</v>
      </c>
    </row>
    <row r="24" spans="1:11" ht="23.1" customHeight="1">
      <c r="A24" s="63" t="s">
        <v>213</v>
      </c>
      <c r="B24" s="62" t="s">
        <v>212</v>
      </c>
      <c r="C24" s="60">
        <f>11484.1-E24</f>
        <v>9886.2000000000007</v>
      </c>
      <c r="D24" s="60">
        <v>19413.599999999999</v>
      </c>
      <c r="E24" s="60">
        <v>1597.9</v>
      </c>
      <c r="F24" s="60">
        <f t="shared" si="0"/>
        <v>30897.7</v>
      </c>
      <c r="G24" s="60">
        <v>15148.400000000001</v>
      </c>
      <c r="H24" s="60">
        <v>3793.3</v>
      </c>
      <c r="I24" s="60">
        <v>6920.9</v>
      </c>
      <c r="J24" s="60">
        <f t="shared" si="1"/>
        <v>10714.2</v>
      </c>
      <c r="K24" s="59">
        <v>1620</v>
      </c>
    </row>
    <row r="25" spans="1:11" ht="23.1" customHeight="1">
      <c r="A25" s="63" t="s">
        <v>211</v>
      </c>
      <c r="B25" s="62" t="s">
        <v>210</v>
      </c>
      <c r="C25" s="60">
        <f>12409.2-E25</f>
        <v>10511</v>
      </c>
      <c r="D25" s="60">
        <v>21188.2</v>
      </c>
      <c r="E25" s="60">
        <v>1898.2</v>
      </c>
      <c r="F25" s="60">
        <f t="shared" si="0"/>
        <v>33597.4</v>
      </c>
      <c r="G25" s="60">
        <v>19580.7</v>
      </c>
      <c r="H25" s="60">
        <v>2393.6</v>
      </c>
      <c r="I25" s="60">
        <v>9163.6</v>
      </c>
      <c r="J25" s="60">
        <f t="shared" si="1"/>
        <v>11557.2</v>
      </c>
      <c r="K25" s="59">
        <v>1820</v>
      </c>
    </row>
    <row r="26" spans="1:11" ht="23.1" customHeight="1">
      <c r="A26" s="63" t="s">
        <v>209</v>
      </c>
      <c r="B26" s="62" t="s">
        <v>208</v>
      </c>
      <c r="C26" s="60">
        <f>19265.1-E26</f>
        <v>16611.899999999998</v>
      </c>
      <c r="D26" s="60">
        <v>19794.900000000001</v>
      </c>
      <c r="E26" s="60">
        <v>2653.2</v>
      </c>
      <c r="F26" s="60">
        <f t="shared" si="0"/>
        <v>39060</v>
      </c>
      <c r="G26" s="60">
        <v>24575.200000000001</v>
      </c>
      <c r="H26" s="60">
        <v>3937.1</v>
      </c>
      <c r="I26" s="60">
        <v>7312.3</v>
      </c>
      <c r="J26" s="60">
        <f t="shared" si="1"/>
        <v>11249.4</v>
      </c>
      <c r="K26" s="59">
        <v>1900</v>
      </c>
    </row>
    <row r="27" spans="1:11" ht="23.1" customHeight="1">
      <c r="A27" s="63" t="s">
        <v>207</v>
      </c>
      <c r="B27" s="62" t="s">
        <v>206</v>
      </c>
      <c r="C27" s="60">
        <f>21561.9-E27</f>
        <v>18714.400000000001</v>
      </c>
      <c r="D27" s="60">
        <v>24980.5</v>
      </c>
      <c r="E27" s="60">
        <v>2847.5</v>
      </c>
      <c r="F27" s="60">
        <f t="shared" si="0"/>
        <v>46542.400000000001</v>
      </c>
      <c r="G27" s="60">
        <v>27893.100000000002</v>
      </c>
      <c r="H27" s="60">
        <v>4825.1000000000004</v>
      </c>
      <c r="I27" s="60">
        <v>9463.9</v>
      </c>
      <c r="J27" s="60">
        <f t="shared" si="1"/>
        <v>14289</v>
      </c>
      <c r="K27" s="59">
        <v>2200</v>
      </c>
    </row>
    <row r="28" spans="1:11" ht="23.1" customHeight="1">
      <c r="A28" s="63" t="s">
        <v>205</v>
      </c>
      <c r="B28" s="62" t="s">
        <v>204</v>
      </c>
      <c r="C28" s="60">
        <f>24181.2-E28</f>
        <v>20727.900000000001</v>
      </c>
      <c r="D28" s="60">
        <v>26542.559000000001</v>
      </c>
      <c r="E28" s="60">
        <v>3453.3</v>
      </c>
      <c r="F28" s="60">
        <f t="shared" si="0"/>
        <v>50723.759000000005</v>
      </c>
      <c r="G28" s="60">
        <v>30373.399999999998</v>
      </c>
      <c r="H28" s="60">
        <v>5988.2889999999998</v>
      </c>
      <c r="I28" s="60">
        <v>9043.6219999999994</v>
      </c>
      <c r="J28" s="60">
        <f t="shared" si="1"/>
        <v>15031.911</v>
      </c>
      <c r="K28" s="59">
        <v>3000</v>
      </c>
    </row>
    <row r="29" spans="1:11" ht="23.1" customHeight="1">
      <c r="A29" s="63" t="s">
        <v>203</v>
      </c>
      <c r="B29" s="62" t="s">
        <v>202</v>
      </c>
      <c r="C29" s="60">
        <f>27174.4-E29</f>
        <v>23243.200000000001</v>
      </c>
      <c r="D29" s="60">
        <v>28943.916000000001</v>
      </c>
      <c r="E29" s="60">
        <v>3931.2</v>
      </c>
      <c r="F29" s="60">
        <f t="shared" si="0"/>
        <v>56118.315999999999</v>
      </c>
      <c r="G29" s="60">
        <v>32937.9</v>
      </c>
      <c r="H29" s="60">
        <v>5402.61</v>
      </c>
      <c r="I29" s="60">
        <v>11054.512000000001</v>
      </c>
      <c r="J29" s="60">
        <f t="shared" si="1"/>
        <v>16457.121999999999</v>
      </c>
      <c r="K29" s="59">
        <v>3400</v>
      </c>
    </row>
    <row r="30" spans="1:11" ht="23.1" customHeight="1">
      <c r="A30" s="63" t="s">
        <v>201</v>
      </c>
      <c r="B30" s="62" t="s">
        <v>200</v>
      </c>
      <c r="C30" s="60">
        <v>31944.2</v>
      </c>
      <c r="D30" s="60">
        <v>22992.1</v>
      </c>
      <c r="E30" s="60">
        <v>4642.7</v>
      </c>
      <c r="F30" s="60">
        <f t="shared" si="0"/>
        <v>59579</v>
      </c>
      <c r="G30" s="60">
        <v>37251</v>
      </c>
      <c r="H30" s="60">
        <v>4336.5649999999996</v>
      </c>
      <c r="I30" s="60">
        <v>11852.433999999999</v>
      </c>
      <c r="J30" s="60">
        <f t="shared" si="1"/>
        <v>16188.999</v>
      </c>
      <c r="K30" s="59">
        <v>4710</v>
      </c>
    </row>
    <row r="31" spans="1:11" ht="23.1" customHeight="1">
      <c r="A31" s="63" t="s">
        <v>199</v>
      </c>
      <c r="B31" s="62" t="s">
        <v>198</v>
      </c>
      <c r="C31" s="60">
        <v>35579.1</v>
      </c>
      <c r="D31" s="60">
        <v>25480.7</v>
      </c>
      <c r="E31" s="60">
        <v>5212.7</v>
      </c>
      <c r="F31" s="60">
        <f t="shared" si="0"/>
        <v>66272.5</v>
      </c>
      <c r="G31" s="60">
        <v>42889.600000000006</v>
      </c>
      <c r="H31" s="60">
        <v>5711.6710000000003</v>
      </c>
      <c r="I31" s="60">
        <v>11812.246999999999</v>
      </c>
      <c r="J31" s="60">
        <f t="shared" si="1"/>
        <v>17523.917999999998</v>
      </c>
      <c r="K31" s="59">
        <v>5500</v>
      </c>
    </row>
    <row r="32" spans="1:11" ht="23.1" customHeight="1">
      <c r="A32" s="63" t="s">
        <v>197</v>
      </c>
      <c r="B32" s="62" t="s">
        <v>196</v>
      </c>
      <c r="C32" s="60">
        <v>45837.3</v>
      </c>
      <c r="D32" s="60">
        <v>28307.200000000001</v>
      </c>
      <c r="E32" s="60">
        <v>5690.6</v>
      </c>
      <c r="F32" s="60">
        <f t="shared" si="0"/>
        <v>79835.100000000006</v>
      </c>
      <c r="G32" s="60">
        <v>48893.599999999999</v>
      </c>
      <c r="H32" s="60">
        <v>6753.4250000000002</v>
      </c>
      <c r="I32" s="60">
        <v>12044.026</v>
      </c>
      <c r="J32" s="60">
        <f t="shared" si="1"/>
        <v>18797.451000000001</v>
      </c>
      <c r="K32" s="59">
        <v>7000</v>
      </c>
    </row>
    <row r="33" spans="1:14" ht="23.1" customHeight="1">
      <c r="A33" s="63" t="s">
        <v>195</v>
      </c>
      <c r="B33" s="62" t="s">
        <v>194</v>
      </c>
      <c r="C33" s="60">
        <v>48863.9</v>
      </c>
      <c r="D33" s="60">
        <v>24773.4</v>
      </c>
      <c r="E33" s="60">
        <v>6434.9</v>
      </c>
      <c r="F33" s="60">
        <f t="shared" si="0"/>
        <v>80072.2</v>
      </c>
      <c r="G33" s="60">
        <v>50445.599999999999</v>
      </c>
      <c r="H33" s="60">
        <v>6686.14</v>
      </c>
      <c r="I33" s="60">
        <v>7698.7079999999996</v>
      </c>
      <c r="J33" s="60">
        <f t="shared" si="1"/>
        <v>14384.848</v>
      </c>
      <c r="K33" s="59">
        <v>8000</v>
      </c>
    </row>
    <row r="34" spans="1:14" ht="23.1" customHeight="1">
      <c r="A34" s="63" t="s">
        <v>193</v>
      </c>
      <c r="B34" s="62" t="s">
        <v>192</v>
      </c>
      <c r="C34" s="60">
        <v>52090.5</v>
      </c>
      <c r="D34" s="60">
        <v>22356.1</v>
      </c>
      <c r="E34" s="60">
        <v>9559.5</v>
      </c>
      <c r="F34" s="60">
        <f t="shared" si="0"/>
        <v>84006.1</v>
      </c>
      <c r="G34" s="60">
        <v>56229.7</v>
      </c>
      <c r="H34" s="60">
        <v>11339.146000000001</v>
      </c>
      <c r="I34" s="60">
        <v>4546.4229999999998</v>
      </c>
      <c r="J34" s="60">
        <f t="shared" si="1"/>
        <v>15885.569</v>
      </c>
      <c r="K34" s="59">
        <v>8880</v>
      </c>
    </row>
    <row r="35" spans="1:14" ht="23.1" customHeight="1">
      <c r="A35" s="63" t="s">
        <v>191</v>
      </c>
      <c r="B35" s="62" t="s">
        <v>190</v>
      </c>
      <c r="C35" s="60">
        <v>55552.1</v>
      </c>
      <c r="D35" s="60">
        <v>23095.599999999999</v>
      </c>
      <c r="E35" s="60">
        <v>10794.9</v>
      </c>
      <c r="F35" s="60">
        <f t="shared" si="0"/>
        <v>89442.599999999991</v>
      </c>
      <c r="G35" s="60">
        <v>62331</v>
      </c>
      <c r="H35" s="60">
        <v>11283.39</v>
      </c>
      <c r="I35" s="60">
        <v>7628.99</v>
      </c>
      <c r="J35" s="60">
        <f t="shared" si="1"/>
        <v>18912.379999999997</v>
      </c>
      <c r="K35" s="59">
        <v>5607.8</v>
      </c>
    </row>
    <row r="36" spans="1:14" ht="23.1" customHeight="1">
      <c r="A36" s="63" t="s">
        <v>189</v>
      </c>
      <c r="B36" s="62" t="s">
        <v>188</v>
      </c>
      <c r="C36" s="60">
        <v>61686.43</v>
      </c>
      <c r="D36" s="60">
        <v>27340.78</v>
      </c>
      <c r="E36" s="60">
        <v>13533.32</v>
      </c>
      <c r="F36" s="60">
        <f t="shared" si="0"/>
        <v>102560.53</v>
      </c>
      <c r="G36" s="60">
        <v>70124.099999999991</v>
      </c>
      <c r="H36" s="60">
        <v>14391.17</v>
      </c>
      <c r="I36" s="60">
        <v>9266.1299999999992</v>
      </c>
      <c r="J36" s="60">
        <f t="shared" si="1"/>
        <v>23657.3</v>
      </c>
      <c r="K36" s="59">
        <v>8938.1</v>
      </c>
    </row>
    <row r="37" spans="1:14" ht="23.1" customHeight="1">
      <c r="A37" s="63" t="s">
        <v>187</v>
      </c>
      <c r="B37" s="62" t="s">
        <v>186</v>
      </c>
      <c r="C37" s="60">
        <v>67017.778000000006</v>
      </c>
      <c r="D37" s="60">
        <v>29606.603999999999</v>
      </c>
      <c r="E37" s="60">
        <v>14264.776</v>
      </c>
      <c r="F37" s="60">
        <f t="shared" si="0"/>
        <v>110889.15800000001</v>
      </c>
      <c r="G37" s="60">
        <v>72282.100000000006</v>
      </c>
      <c r="H37" s="60">
        <v>13827.498</v>
      </c>
      <c r="I37" s="60">
        <v>8214.3050000000003</v>
      </c>
      <c r="J37" s="60">
        <f t="shared" si="1"/>
        <v>22041.803</v>
      </c>
      <c r="K37" s="59">
        <v>11834.2</v>
      </c>
    </row>
    <row r="38" spans="1:14" ht="23.1" customHeight="1">
      <c r="A38" s="63" t="s">
        <v>185</v>
      </c>
      <c r="B38" s="62" t="s">
        <v>184</v>
      </c>
      <c r="C38" s="60">
        <v>77122.399999999994</v>
      </c>
      <c r="D38" s="60">
        <v>39729.9</v>
      </c>
      <c r="E38" s="60">
        <v>16752.3</v>
      </c>
      <c r="F38" s="60">
        <f t="shared" si="0"/>
        <v>133604.59999999998</v>
      </c>
      <c r="G38" s="60">
        <v>87712.1</v>
      </c>
      <c r="H38" s="60">
        <v>15800.8</v>
      </c>
      <c r="I38" s="60">
        <v>10053.5</v>
      </c>
      <c r="J38" s="60">
        <f t="shared" si="1"/>
        <v>25854.3</v>
      </c>
      <c r="K38" s="59">
        <v>17892.3</v>
      </c>
    </row>
    <row r="39" spans="1:14" ht="23.1" customHeight="1">
      <c r="A39" s="63" t="s">
        <v>183</v>
      </c>
      <c r="B39" s="62" t="s">
        <v>182</v>
      </c>
      <c r="C39" s="60">
        <v>91446.9</v>
      </c>
      <c r="D39" s="60">
        <v>53516.1</v>
      </c>
      <c r="E39" s="60">
        <v>16386.900000000001</v>
      </c>
      <c r="F39" s="60">
        <f t="shared" si="0"/>
        <v>161349.9</v>
      </c>
      <c r="G39" s="60">
        <v>107622.72684728999</v>
      </c>
      <c r="H39" s="60">
        <v>20320.7</v>
      </c>
      <c r="I39" s="60">
        <v>8979.9</v>
      </c>
      <c r="J39" s="60">
        <f t="shared" si="1"/>
        <v>29300.6</v>
      </c>
      <c r="K39" s="59">
        <v>20496.400000000001</v>
      </c>
      <c r="L39" s="53"/>
    </row>
    <row r="40" spans="1:14" ht="23.1" customHeight="1">
      <c r="A40" s="63" t="s">
        <v>181</v>
      </c>
      <c r="B40" s="62" t="s">
        <v>180</v>
      </c>
      <c r="C40" s="61">
        <v>127738.94100000001</v>
      </c>
      <c r="D40" s="61">
        <v>73088.864000000001</v>
      </c>
      <c r="E40" s="61">
        <v>18834.113000000001</v>
      </c>
      <c r="F40" s="60">
        <f t="shared" si="0"/>
        <v>219661.91800000001</v>
      </c>
      <c r="G40" s="60">
        <v>143474.40568633997</v>
      </c>
      <c r="H40" s="60">
        <v>26382.866999999998</v>
      </c>
      <c r="I40" s="60">
        <v>9968.8610000000008</v>
      </c>
      <c r="J40" s="60">
        <f t="shared" si="1"/>
        <v>36351.728000000003</v>
      </c>
      <c r="K40" s="59">
        <v>18417.099999999999</v>
      </c>
      <c r="L40" s="53"/>
    </row>
    <row r="41" spans="1:14" ht="23.1" customHeight="1">
      <c r="A41" s="63" t="s">
        <v>179</v>
      </c>
      <c r="B41" s="62" t="s">
        <v>178</v>
      </c>
      <c r="C41" s="61">
        <v>186597.55300000001</v>
      </c>
      <c r="D41" s="61">
        <v>40509.769</v>
      </c>
      <c r="E41" s="61">
        <v>32581.784</v>
      </c>
      <c r="F41" s="60">
        <f t="shared" si="0"/>
        <v>259689.10600000003</v>
      </c>
      <c r="G41" s="60">
        <v>179945.82399999999</v>
      </c>
      <c r="H41" s="60">
        <v>38545.970999999998</v>
      </c>
      <c r="I41" s="60">
        <v>11223.382</v>
      </c>
      <c r="J41" s="60">
        <f t="shared" si="1"/>
        <v>49769.352999999996</v>
      </c>
      <c r="K41" s="59">
        <v>29914</v>
      </c>
      <c r="L41" s="53"/>
    </row>
    <row r="42" spans="1:14" ht="23.1" customHeight="1">
      <c r="A42" s="63" t="s">
        <v>177</v>
      </c>
      <c r="B42" s="62" t="s">
        <v>176</v>
      </c>
      <c r="C42" s="61">
        <v>210167.72700000001</v>
      </c>
      <c r="D42" s="61">
        <v>47327.680999999997</v>
      </c>
      <c r="E42" s="61">
        <v>37868.080000000002</v>
      </c>
      <c r="F42" s="60">
        <f t="shared" si="0"/>
        <v>295363.48800000001</v>
      </c>
      <c r="G42" s="60">
        <v>199819.01399999997</v>
      </c>
      <c r="H42" s="60">
        <v>45922.175999999999</v>
      </c>
      <c r="I42" s="60">
        <v>12075.605</v>
      </c>
      <c r="J42" s="60">
        <f t="shared" si="1"/>
        <v>57997.781000000003</v>
      </c>
      <c r="K42" s="59">
        <v>42515.775000000001</v>
      </c>
      <c r="L42" s="53"/>
    </row>
    <row r="43" spans="1:14" ht="23.1" customHeight="1">
      <c r="A43" s="63" t="s">
        <v>175</v>
      </c>
      <c r="B43" s="62" t="s">
        <v>174</v>
      </c>
      <c r="C43" s="61">
        <v>243460.00700000001</v>
      </c>
      <c r="D43" s="61">
        <v>51390.716999999997</v>
      </c>
      <c r="E43" s="61">
        <v>44316.800000000003</v>
      </c>
      <c r="F43" s="60">
        <f t="shared" si="0"/>
        <v>339167.52399999998</v>
      </c>
      <c r="G43" s="60">
        <v>244561.10400000002</v>
      </c>
      <c r="H43" s="60">
        <v>40810.281000000003</v>
      </c>
      <c r="I43" s="60">
        <v>11083.072</v>
      </c>
      <c r="J43" s="60">
        <f t="shared" si="1"/>
        <v>51893.353000000003</v>
      </c>
      <c r="K43" s="59">
        <v>36418.650999999998</v>
      </c>
      <c r="L43" s="53"/>
    </row>
    <row r="44" spans="1:14" ht="23.1" customHeight="1">
      <c r="A44" s="63" t="s">
        <v>173</v>
      </c>
      <c r="B44" s="62" t="s">
        <v>172</v>
      </c>
      <c r="C44" s="61">
        <v>247455.47200000001</v>
      </c>
      <c r="D44" s="61">
        <v>54598.425000000003</v>
      </c>
      <c r="E44" s="61">
        <v>56584.1</v>
      </c>
      <c r="F44" s="60">
        <f t="shared" si="0"/>
        <v>358637.99699999997</v>
      </c>
      <c r="G44" s="60">
        <v>296776.46099999995</v>
      </c>
      <c r="H44" s="60">
        <v>35229.805</v>
      </c>
      <c r="I44" s="60">
        <v>11969.11</v>
      </c>
      <c r="J44" s="60">
        <f t="shared" si="1"/>
        <v>47198.915000000001</v>
      </c>
      <c r="K44" s="59">
        <v>19042.855</v>
      </c>
    </row>
    <row r="45" spans="1:14" ht="23.1" customHeight="1">
      <c r="A45" s="63" t="s">
        <v>171</v>
      </c>
      <c r="B45" s="62" t="s">
        <v>170</v>
      </c>
      <c r="C45" s="61">
        <v>303531.745</v>
      </c>
      <c r="D45" s="61">
        <v>66694.726999999999</v>
      </c>
      <c r="E45" s="61">
        <v>64825.8</v>
      </c>
      <c r="F45" s="60">
        <f t="shared" si="0"/>
        <v>435052.272</v>
      </c>
      <c r="G45" s="60">
        <v>363493.44699999999</v>
      </c>
      <c r="H45" s="60">
        <v>42205.766000000003</v>
      </c>
      <c r="I45" s="60">
        <v>17998.825000000001</v>
      </c>
      <c r="J45" s="60">
        <f t="shared" si="1"/>
        <v>60204.591</v>
      </c>
      <c r="K45" s="59">
        <v>19982.895</v>
      </c>
      <c r="N45" s="53"/>
    </row>
    <row r="46" spans="1:14" ht="23.1" customHeight="1">
      <c r="A46" s="63" t="s">
        <v>169</v>
      </c>
      <c r="B46" s="62" t="s">
        <v>168</v>
      </c>
      <c r="C46" s="61">
        <v>339278.02500000002</v>
      </c>
      <c r="D46" s="61">
        <v>88754.707999999999</v>
      </c>
      <c r="E46" s="61">
        <v>103307.25</v>
      </c>
      <c r="F46" s="60">
        <f t="shared" si="0"/>
        <v>531339.98300000001</v>
      </c>
      <c r="G46" s="60">
        <v>411848.24699999997</v>
      </c>
      <c r="H46" s="60">
        <v>38174.309000000001</v>
      </c>
      <c r="I46" s="60">
        <v>25531.279999999999</v>
      </c>
      <c r="J46" s="60">
        <f t="shared" si="1"/>
        <v>63705.589</v>
      </c>
      <c r="K46" s="59">
        <v>42367.578000000001</v>
      </c>
      <c r="M46" s="53"/>
      <c r="N46" s="64"/>
    </row>
    <row r="47" spans="1:14" ht="23.1" customHeight="1">
      <c r="A47" s="63" t="s">
        <v>167</v>
      </c>
      <c r="B47" s="62" t="s">
        <v>166</v>
      </c>
      <c r="C47" s="61">
        <v>370986.80699999997</v>
      </c>
      <c r="D47" s="61">
        <v>122350.43</v>
      </c>
      <c r="E47" s="61">
        <v>107694.618</v>
      </c>
      <c r="F47" s="60">
        <f>SUM(C47:E47)</f>
        <v>601031.85499999998</v>
      </c>
      <c r="G47" s="60">
        <v>485239.02500000002</v>
      </c>
      <c r="H47" s="60">
        <v>39543.955000000002</v>
      </c>
      <c r="I47" s="60">
        <v>34455.872000000003</v>
      </c>
      <c r="J47" s="60">
        <f t="shared" si="1"/>
        <v>73999.827000000005</v>
      </c>
      <c r="K47" s="59">
        <v>87774.514999999999</v>
      </c>
      <c r="N47" s="53"/>
    </row>
    <row r="48" spans="1:14" ht="23.1" customHeight="1">
      <c r="A48" s="63" t="s">
        <v>58</v>
      </c>
      <c r="B48" s="62" t="s">
        <v>165</v>
      </c>
      <c r="C48" s="61">
        <v>518614.3</v>
      </c>
      <c r="D48" s="61">
        <v>208749.4</v>
      </c>
      <c r="E48" s="61">
        <v>109883.4</v>
      </c>
      <c r="F48" s="60">
        <f>SUM(C48:E48)</f>
        <v>837247.1</v>
      </c>
      <c r="G48" s="60">
        <v>612597.5</v>
      </c>
      <c r="H48" s="60">
        <v>31932.3</v>
      </c>
      <c r="I48" s="60">
        <v>58013</v>
      </c>
      <c r="J48" s="60">
        <f t="shared" si="1"/>
        <v>89945.3</v>
      </c>
      <c r="K48" s="59">
        <v>88337.700000000012</v>
      </c>
      <c r="M48" s="53"/>
      <c r="N48" s="53"/>
    </row>
    <row r="49" spans="1:21" ht="23.1" customHeight="1">
      <c r="A49" s="63" t="s">
        <v>164</v>
      </c>
      <c r="B49" s="62" t="s">
        <v>163</v>
      </c>
      <c r="C49" s="61">
        <v>696919.6</v>
      </c>
      <c r="D49" s="61">
        <v>270713.7</v>
      </c>
      <c r="E49" s="61">
        <v>119646.6</v>
      </c>
      <c r="F49" s="60">
        <f>SUM(C49:E49)</f>
        <v>1087279.9000000001</v>
      </c>
      <c r="G49" s="60">
        <v>726717.6</v>
      </c>
      <c r="H49" s="60">
        <v>39318.699999999997</v>
      </c>
      <c r="I49" s="60">
        <v>92232.7</v>
      </c>
      <c r="J49" s="60">
        <f t="shared" si="1"/>
        <v>131551.4</v>
      </c>
      <c r="K49" s="59">
        <v>144750.9</v>
      </c>
      <c r="M49" s="53"/>
      <c r="N49" s="53"/>
    </row>
    <row r="50" spans="1:21" ht="23.1" customHeight="1">
      <c r="A50" s="63" t="s">
        <v>59</v>
      </c>
      <c r="B50" s="62" t="s">
        <v>162</v>
      </c>
      <c r="C50" s="61">
        <v>716417.6</v>
      </c>
      <c r="D50" s="61">
        <v>241562.5</v>
      </c>
      <c r="E50" s="61">
        <v>152477</v>
      </c>
      <c r="F50" s="60">
        <f>SUM(C50:E50)</f>
        <v>1110457.1000000001</v>
      </c>
      <c r="G50" s="60">
        <v>839661.9</v>
      </c>
      <c r="H50" s="60">
        <v>22898.7</v>
      </c>
      <c r="I50" s="60">
        <v>124372.5</v>
      </c>
      <c r="J50" s="60">
        <f t="shared" si="1"/>
        <v>147271.20000000001</v>
      </c>
      <c r="K50" s="59">
        <v>96382</v>
      </c>
      <c r="M50" s="53"/>
    </row>
    <row r="51" spans="1:21" ht="23.1" customHeight="1">
      <c r="A51" s="63" t="s">
        <v>60</v>
      </c>
      <c r="B51" s="62" t="s">
        <v>65</v>
      </c>
      <c r="C51" s="61">
        <v>784291.39999999991</v>
      </c>
      <c r="D51" s="61">
        <v>189140.1</v>
      </c>
      <c r="E51" s="61">
        <v>117901.6</v>
      </c>
      <c r="F51" s="60">
        <f>SUM(C51:E51)</f>
        <v>1091333.0999999999</v>
      </c>
      <c r="G51" s="60">
        <v>841312.5</v>
      </c>
      <c r="H51" s="60">
        <v>23718.799999999999</v>
      </c>
      <c r="I51" s="60">
        <v>116643.9</v>
      </c>
      <c r="J51" s="60">
        <f>H51+I51</f>
        <v>140362.69999999998</v>
      </c>
      <c r="K51" s="59">
        <v>194642.32</v>
      </c>
      <c r="M51" s="53"/>
      <c r="N51" s="53"/>
    </row>
    <row r="52" spans="1:21" ht="23.1" customHeight="1">
      <c r="A52" s="63" t="s">
        <v>61</v>
      </c>
      <c r="B52" s="62" t="s">
        <v>66</v>
      </c>
      <c r="C52" s="61">
        <v>846217.3</v>
      </c>
      <c r="D52" s="61">
        <v>228836.1</v>
      </c>
      <c r="E52" s="61">
        <v>121622.59999999999</v>
      </c>
      <c r="F52" s="60">
        <v>1196676.0000000002</v>
      </c>
      <c r="G52" s="60">
        <v>976309.4</v>
      </c>
      <c r="H52" s="60">
        <v>36481.4</v>
      </c>
      <c r="I52" s="60">
        <v>172948.2</v>
      </c>
      <c r="J52" s="60">
        <v>209429.6</v>
      </c>
      <c r="K52" s="59">
        <v>224000</v>
      </c>
      <c r="M52" s="53"/>
      <c r="N52" s="53"/>
    </row>
    <row r="53" spans="1:21" ht="23.1" customHeight="1">
      <c r="A53" s="63" t="s">
        <v>131</v>
      </c>
      <c r="B53" s="62" t="s">
        <v>161</v>
      </c>
      <c r="C53" s="61">
        <v>954316.80000000005</v>
      </c>
      <c r="D53" s="61">
        <v>216213</v>
      </c>
      <c r="E53" s="61">
        <v>139471</v>
      </c>
      <c r="F53" s="60">
        <f>C53+D53+E53</f>
        <v>1310000.8</v>
      </c>
      <c r="G53" s="60">
        <v>1113848.5</v>
      </c>
      <c r="H53" s="60">
        <v>27488.1</v>
      </c>
      <c r="I53" s="60">
        <v>130693.6</v>
      </c>
      <c r="J53" s="60">
        <f>H53+I53</f>
        <v>158181.70000000001</v>
      </c>
      <c r="K53" s="59">
        <v>232635.5</v>
      </c>
      <c r="M53" s="53"/>
      <c r="N53" s="53"/>
    </row>
    <row r="54" spans="1:21" ht="23.1" customHeight="1">
      <c r="A54" s="63" t="s">
        <v>142</v>
      </c>
      <c r="B54" s="62" t="s">
        <v>160</v>
      </c>
      <c r="C54" s="61">
        <v>991506.7</v>
      </c>
      <c r="D54" s="61">
        <v>234624.8</v>
      </c>
      <c r="E54" s="61">
        <v>195195.4</v>
      </c>
      <c r="F54" s="60">
        <f>C54+D54+E54</f>
        <v>1421326.9</v>
      </c>
      <c r="G54" s="60">
        <v>1010651.1</v>
      </c>
      <c r="H54" s="60">
        <v>23382.2</v>
      </c>
      <c r="I54" s="60">
        <v>119860</v>
      </c>
      <c r="J54" s="60">
        <f>H54+I54</f>
        <v>143242.20000000001</v>
      </c>
      <c r="K54" s="59">
        <v>257289.60000000001</v>
      </c>
      <c r="M54" s="53"/>
      <c r="N54" s="53"/>
    </row>
    <row r="55" spans="1:21" ht="23.1" customHeight="1">
      <c r="A55" s="63" t="s">
        <v>320</v>
      </c>
      <c r="B55" s="48" t="s">
        <v>319</v>
      </c>
      <c r="C55" s="61">
        <v>929126.6</v>
      </c>
      <c r="D55" s="61">
        <v>192027.4</v>
      </c>
      <c r="E55" s="61">
        <v>272247.8</v>
      </c>
      <c r="F55" s="60">
        <f>C55+D55+E55</f>
        <v>1393401.8</v>
      </c>
      <c r="G55" s="60">
        <v>1082719.7</v>
      </c>
      <c r="H55" s="60">
        <v>23288.799999999999</v>
      </c>
      <c r="I55" s="60">
        <v>119058.1</v>
      </c>
      <c r="J55" s="60">
        <f>H55+I55</f>
        <v>142346.9</v>
      </c>
      <c r="K55" s="59">
        <v>234547.6</v>
      </c>
      <c r="M55" s="53"/>
      <c r="N55" s="53"/>
    </row>
    <row r="56" spans="1:21" ht="23.1" customHeight="1" thickBot="1">
      <c r="A56" s="58" t="s">
        <v>318</v>
      </c>
      <c r="B56" s="57" t="s">
        <v>317</v>
      </c>
      <c r="C56" s="56">
        <v>980382.1</v>
      </c>
      <c r="D56" s="56">
        <v>222682.3</v>
      </c>
      <c r="E56" s="56">
        <v>320042.40000000002</v>
      </c>
      <c r="F56" s="55">
        <f>C56+D56+E56</f>
        <v>1523106.7999999998</v>
      </c>
      <c r="G56" s="55">
        <v>1196189.8999999999</v>
      </c>
      <c r="H56" s="55">
        <v>23528.7</v>
      </c>
      <c r="I56" s="55">
        <v>125399.9</v>
      </c>
      <c r="J56" s="55">
        <f>H56+I56</f>
        <v>148928.6</v>
      </c>
      <c r="K56" s="54">
        <v>329990.7</v>
      </c>
      <c r="M56" s="53"/>
      <c r="N56" s="53"/>
      <c r="O56" s="53"/>
      <c r="P56" s="53"/>
      <c r="Q56" s="53"/>
      <c r="R56" s="53"/>
      <c r="S56" s="53"/>
      <c r="T56" s="53"/>
      <c r="U56" s="53"/>
    </row>
    <row r="57" spans="1:21" ht="33.75" customHeight="1" thickTop="1">
      <c r="A57" s="3657" t="s">
        <v>316</v>
      </c>
      <c r="B57" s="3657"/>
      <c r="C57" s="3657"/>
      <c r="D57" s="3657"/>
      <c r="E57" s="3657"/>
      <c r="F57" s="3657"/>
      <c r="G57" s="3657"/>
      <c r="H57" s="3657"/>
      <c r="I57" s="3657"/>
      <c r="J57" s="3657"/>
      <c r="K57" s="3657"/>
    </row>
    <row r="58" spans="1:21" ht="29.25" customHeight="1">
      <c r="A58" s="3657" t="s">
        <v>158</v>
      </c>
      <c r="B58" s="3657"/>
      <c r="C58" s="3657"/>
      <c r="D58" s="3657"/>
      <c r="E58" s="3657"/>
      <c r="F58" s="3657"/>
      <c r="G58" s="3657"/>
      <c r="H58" s="3657"/>
      <c r="I58" s="3657"/>
      <c r="J58" s="3657"/>
      <c r="K58" s="3657"/>
    </row>
    <row r="59" spans="1:21">
      <c r="A59" s="3657" t="s">
        <v>157</v>
      </c>
      <c r="B59" s="3657"/>
      <c r="C59" s="3657"/>
      <c r="D59" s="3657"/>
      <c r="E59" s="3657"/>
      <c r="F59" s="3657"/>
      <c r="G59" s="3657"/>
      <c r="H59" s="3657"/>
      <c r="I59" s="3657"/>
      <c r="J59" s="3657"/>
      <c r="K59" s="3657"/>
    </row>
    <row r="60" spans="1:21" ht="18.75" customHeight="1">
      <c r="A60" s="3657" t="s">
        <v>329</v>
      </c>
      <c r="B60" s="3657"/>
      <c r="C60" s="3657"/>
      <c r="D60" s="3657"/>
      <c r="E60" s="3657"/>
      <c r="F60" s="3657"/>
      <c r="G60" s="3657"/>
      <c r="H60" s="3657"/>
      <c r="I60" s="3657"/>
      <c r="J60" s="3657"/>
      <c r="K60" s="3657"/>
    </row>
    <row r="61" spans="1:21" ht="18.75" customHeight="1">
      <c r="A61" s="3657" t="s">
        <v>156</v>
      </c>
      <c r="B61" s="3657"/>
      <c r="C61" s="3657"/>
      <c r="D61" s="3657"/>
      <c r="E61" s="3657"/>
      <c r="F61" s="3657"/>
      <c r="G61" s="3657"/>
      <c r="H61" s="3657"/>
      <c r="I61" s="3657"/>
      <c r="J61" s="3657"/>
      <c r="K61" s="3657"/>
    </row>
    <row r="62" spans="1:21" s="52" customFormat="1">
      <c r="A62" s="3646" t="s">
        <v>155</v>
      </c>
      <c r="B62" s="3646"/>
      <c r="C62" s="3646"/>
      <c r="D62" s="3646"/>
      <c r="E62" s="3646"/>
      <c r="F62" s="3646"/>
      <c r="G62" s="3646"/>
      <c r="H62" s="3646"/>
      <c r="I62" s="3646"/>
      <c r="J62" s="3646"/>
      <c r="K62" s="3646"/>
    </row>
  </sheetData>
  <mergeCells count="15">
    <mergeCell ref="A62:K62"/>
    <mergeCell ref="A1:K1"/>
    <mergeCell ref="A2:K2"/>
    <mergeCell ref="A3:K3"/>
    <mergeCell ref="A4:A5"/>
    <mergeCell ref="B4:B5"/>
    <mergeCell ref="C4:F4"/>
    <mergeCell ref="G4:G5"/>
    <mergeCell ref="H4:J4"/>
    <mergeCell ref="K4:K5"/>
    <mergeCell ref="A57:K57"/>
    <mergeCell ref="A58:K58"/>
    <mergeCell ref="A59:K59"/>
    <mergeCell ref="A60:K60"/>
    <mergeCell ref="A61:K61"/>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42"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28515625" style="138" customWidth="1"/>
    <col min="3" max="11" width="13.7109375" style="49" customWidth="1"/>
    <col min="12" max="12" width="9.140625" style="49"/>
    <col min="13" max="13" width="24.28515625" style="49" bestFit="1" customWidth="1"/>
    <col min="14" max="256" width="9.140625" style="49"/>
    <col min="257" max="257" width="11.42578125" style="49" customWidth="1"/>
    <col min="258" max="258" width="11.28515625" style="49" customWidth="1"/>
    <col min="259" max="267" width="13.7109375" style="49" customWidth="1"/>
    <col min="268" max="512" width="9.140625" style="49"/>
    <col min="513" max="513" width="11.42578125" style="49" customWidth="1"/>
    <col min="514" max="514" width="11.28515625" style="49" customWidth="1"/>
    <col min="515" max="523" width="13.7109375" style="49" customWidth="1"/>
    <col min="524" max="768" width="9.140625" style="49"/>
    <col min="769" max="769" width="11.42578125" style="49" customWidth="1"/>
    <col min="770" max="770" width="11.28515625" style="49" customWidth="1"/>
    <col min="771" max="779" width="13.7109375" style="49" customWidth="1"/>
    <col min="780" max="1024" width="9.140625" style="49"/>
    <col min="1025" max="1025" width="11.42578125" style="49" customWidth="1"/>
    <col min="1026" max="1026" width="11.28515625" style="49" customWidth="1"/>
    <col min="1027" max="1035" width="13.7109375" style="49" customWidth="1"/>
    <col min="1036" max="1280" width="9.140625" style="49"/>
    <col min="1281" max="1281" width="11.42578125" style="49" customWidth="1"/>
    <col min="1282" max="1282" width="11.28515625" style="49" customWidth="1"/>
    <col min="1283" max="1291" width="13.7109375" style="49" customWidth="1"/>
    <col min="1292" max="1536" width="9.140625" style="49"/>
    <col min="1537" max="1537" width="11.42578125" style="49" customWidth="1"/>
    <col min="1538" max="1538" width="11.28515625" style="49" customWidth="1"/>
    <col min="1539" max="1547" width="13.7109375" style="49" customWidth="1"/>
    <col min="1548" max="1792" width="9.140625" style="49"/>
    <col min="1793" max="1793" width="11.42578125" style="49" customWidth="1"/>
    <col min="1794" max="1794" width="11.28515625" style="49" customWidth="1"/>
    <col min="1795" max="1803" width="13.7109375" style="49" customWidth="1"/>
    <col min="1804" max="2048" width="9.140625" style="49"/>
    <col min="2049" max="2049" width="11.42578125" style="49" customWidth="1"/>
    <col min="2050" max="2050" width="11.28515625" style="49" customWidth="1"/>
    <col min="2051" max="2059" width="13.7109375" style="49" customWidth="1"/>
    <col min="2060" max="2304" width="9.140625" style="49"/>
    <col min="2305" max="2305" width="11.42578125" style="49" customWidth="1"/>
    <col min="2306" max="2306" width="11.28515625" style="49" customWidth="1"/>
    <col min="2307" max="2315" width="13.7109375" style="49" customWidth="1"/>
    <col min="2316" max="2560" width="9.140625" style="49"/>
    <col min="2561" max="2561" width="11.42578125" style="49" customWidth="1"/>
    <col min="2562" max="2562" width="11.28515625" style="49" customWidth="1"/>
    <col min="2563" max="2571" width="13.7109375" style="49" customWidth="1"/>
    <col min="2572" max="2816" width="9.140625" style="49"/>
    <col min="2817" max="2817" width="11.42578125" style="49" customWidth="1"/>
    <col min="2818" max="2818" width="11.28515625" style="49" customWidth="1"/>
    <col min="2819" max="2827" width="13.7109375" style="49" customWidth="1"/>
    <col min="2828" max="3072" width="9.140625" style="49"/>
    <col min="3073" max="3073" width="11.42578125" style="49" customWidth="1"/>
    <col min="3074" max="3074" width="11.28515625" style="49" customWidth="1"/>
    <col min="3075" max="3083" width="13.7109375" style="49" customWidth="1"/>
    <col min="3084" max="3328" width="9.140625" style="49"/>
    <col min="3329" max="3329" width="11.42578125" style="49" customWidth="1"/>
    <col min="3330" max="3330" width="11.28515625" style="49" customWidth="1"/>
    <col min="3331" max="3339" width="13.7109375" style="49" customWidth="1"/>
    <col min="3340" max="3584" width="9.140625" style="49"/>
    <col min="3585" max="3585" width="11.42578125" style="49" customWidth="1"/>
    <col min="3586" max="3586" width="11.28515625" style="49" customWidth="1"/>
    <col min="3587" max="3595" width="13.7109375" style="49" customWidth="1"/>
    <col min="3596" max="3840" width="9.140625" style="49"/>
    <col min="3841" max="3841" width="11.42578125" style="49" customWidth="1"/>
    <col min="3842" max="3842" width="11.28515625" style="49" customWidth="1"/>
    <col min="3843" max="3851" width="13.7109375" style="49" customWidth="1"/>
    <col min="3852" max="4096" width="9.140625" style="49"/>
    <col min="4097" max="4097" width="11.42578125" style="49" customWidth="1"/>
    <col min="4098" max="4098" width="11.28515625" style="49" customWidth="1"/>
    <col min="4099" max="4107" width="13.7109375" style="49" customWidth="1"/>
    <col min="4108" max="4352" width="9.140625" style="49"/>
    <col min="4353" max="4353" width="11.42578125" style="49" customWidth="1"/>
    <col min="4354" max="4354" width="11.28515625" style="49" customWidth="1"/>
    <col min="4355" max="4363" width="13.7109375" style="49" customWidth="1"/>
    <col min="4364" max="4608" width="9.140625" style="49"/>
    <col min="4609" max="4609" width="11.42578125" style="49" customWidth="1"/>
    <col min="4610" max="4610" width="11.28515625" style="49" customWidth="1"/>
    <col min="4611" max="4619" width="13.7109375" style="49" customWidth="1"/>
    <col min="4620" max="4864" width="9.140625" style="49"/>
    <col min="4865" max="4865" width="11.42578125" style="49" customWidth="1"/>
    <col min="4866" max="4866" width="11.28515625" style="49" customWidth="1"/>
    <col min="4867" max="4875" width="13.7109375" style="49" customWidth="1"/>
    <col min="4876" max="5120" width="9.140625" style="49"/>
    <col min="5121" max="5121" width="11.42578125" style="49" customWidth="1"/>
    <col min="5122" max="5122" width="11.28515625" style="49" customWidth="1"/>
    <col min="5123" max="5131" width="13.7109375" style="49" customWidth="1"/>
    <col min="5132" max="5376" width="9.140625" style="49"/>
    <col min="5377" max="5377" width="11.42578125" style="49" customWidth="1"/>
    <col min="5378" max="5378" width="11.28515625" style="49" customWidth="1"/>
    <col min="5379" max="5387" width="13.7109375" style="49" customWidth="1"/>
    <col min="5388" max="5632" width="9.140625" style="49"/>
    <col min="5633" max="5633" width="11.42578125" style="49" customWidth="1"/>
    <col min="5634" max="5634" width="11.28515625" style="49" customWidth="1"/>
    <col min="5635" max="5643" width="13.7109375" style="49" customWidth="1"/>
    <col min="5644" max="5888" width="9.140625" style="49"/>
    <col min="5889" max="5889" width="11.42578125" style="49" customWidth="1"/>
    <col min="5890" max="5890" width="11.28515625" style="49" customWidth="1"/>
    <col min="5891" max="5899" width="13.7109375" style="49" customWidth="1"/>
    <col min="5900" max="6144" width="9.140625" style="49"/>
    <col min="6145" max="6145" width="11.42578125" style="49" customWidth="1"/>
    <col min="6146" max="6146" width="11.28515625" style="49" customWidth="1"/>
    <col min="6147" max="6155" width="13.7109375" style="49" customWidth="1"/>
    <col min="6156" max="6400" width="9.140625" style="49"/>
    <col min="6401" max="6401" width="11.42578125" style="49" customWidth="1"/>
    <col min="6402" max="6402" width="11.28515625" style="49" customWidth="1"/>
    <col min="6403" max="6411" width="13.7109375" style="49" customWidth="1"/>
    <col min="6412" max="6656" width="9.140625" style="49"/>
    <col min="6657" max="6657" width="11.42578125" style="49" customWidth="1"/>
    <col min="6658" max="6658" width="11.28515625" style="49" customWidth="1"/>
    <col min="6659" max="6667" width="13.7109375" style="49" customWidth="1"/>
    <col min="6668" max="6912" width="9.140625" style="49"/>
    <col min="6913" max="6913" width="11.42578125" style="49" customWidth="1"/>
    <col min="6914" max="6914" width="11.28515625" style="49" customWidth="1"/>
    <col min="6915" max="6923" width="13.7109375" style="49" customWidth="1"/>
    <col min="6924" max="7168" width="9.140625" style="49"/>
    <col min="7169" max="7169" width="11.42578125" style="49" customWidth="1"/>
    <col min="7170" max="7170" width="11.28515625" style="49" customWidth="1"/>
    <col min="7171" max="7179" width="13.7109375" style="49" customWidth="1"/>
    <col min="7180" max="7424" width="9.140625" style="49"/>
    <col min="7425" max="7425" width="11.42578125" style="49" customWidth="1"/>
    <col min="7426" max="7426" width="11.28515625" style="49" customWidth="1"/>
    <col min="7427" max="7435" width="13.7109375" style="49" customWidth="1"/>
    <col min="7436" max="7680" width="9.140625" style="49"/>
    <col min="7681" max="7681" width="11.42578125" style="49" customWidth="1"/>
    <col min="7682" max="7682" width="11.28515625" style="49" customWidth="1"/>
    <col min="7683" max="7691" width="13.7109375" style="49" customWidth="1"/>
    <col min="7692" max="7936" width="9.140625" style="49"/>
    <col min="7937" max="7937" width="11.42578125" style="49" customWidth="1"/>
    <col min="7938" max="7938" width="11.28515625" style="49" customWidth="1"/>
    <col min="7939" max="7947" width="13.7109375" style="49" customWidth="1"/>
    <col min="7948" max="8192" width="9.140625" style="49"/>
    <col min="8193" max="8193" width="11.42578125" style="49" customWidth="1"/>
    <col min="8194" max="8194" width="11.28515625" style="49" customWidth="1"/>
    <col min="8195" max="8203" width="13.7109375" style="49" customWidth="1"/>
    <col min="8204" max="8448" width="9.140625" style="49"/>
    <col min="8449" max="8449" width="11.42578125" style="49" customWidth="1"/>
    <col min="8450" max="8450" width="11.28515625" style="49" customWidth="1"/>
    <col min="8451" max="8459" width="13.7109375" style="49" customWidth="1"/>
    <col min="8460" max="8704" width="9.140625" style="49"/>
    <col min="8705" max="8705" width="11.42578125" style="49" customWidth="1"/>
    <col min="8706" max="8706" width="11.28515625" style="49" customWidth="1"/>
    <col min="8707" max="8715" width="13.7109375" style="49" customWidth="1"/>
    <col min="8716" max="8960" width="9.140625" style="49"/>
    <col min="8961" max="8961" width="11.42578125" style="49" customWidth="1"/>
    <col min="8962" max="8962" width="11.28515625" style="49" customWidth="1"/>
    <col min="8963" max="8971" width="13.7109375" style="49" customWidth="1"/>
    <col min="8972" max="9216" width="9.140625" style="49"/>
    <col min="9217" max="9217" width="11.42578125" style="49" customWidth="1"/>
    <col min="9218" max="9218" width="11.28515625" style="49" customWidth="1"/>
    <col min="9219" max="9227" width="13.7109375" style="49" customWidth="1"/>
    <col min="9228" max="9472" width="9.140625" style="49"/>
    <col min="9473" max="9473" width="11.42578125" style="49" customWidth="1"/>
    <col min="9474" max="9474" width="11.28515625" style="49" customWidth="1"/>
    <col min="9475" max="9483" width="13.7109375" style="49" customWidth="1"/>
    <col min="9484" max="9728" width="9.140625" style="49"/>
    <col min="9729" max="9729" width="11.42578125" style="49" customWidth="1"/>
    <col min="9730" max="9730" width="11.28515625" style="49" customWidth="1"/>
    <col min="9731" max="9739" width="13.7109375" style="49" customWidth="1"/>
    <col min="9740" max="9984" width="9.140625" style="49"/>
    <col min="9985" max="9985" width="11.42578125" style="49" customWidth="1"/>
    <col min="9986" max="9986" width="11.28515625" style="49" customWidth="1"/>
    <col min="9987" max="9995" width="13.7109375" style="49" customWidth="1"/>
    <col min="9996" max="10240" width="9.140625" style="49"/>
    <col min="10241" max="10241" width="11.42578125" style="49" customWidth="1"/>
    <col min="10242" max="10242" width="11.28515625" style="49" customWidth="1"/>
    <col min="10243" max="10251" width="13.7109375" style="49" customWidth="1"/>
    <col min="10252" max="10496" width="9.140625" style="49"/>
    <col min="10497" max="10497" width="11.42578125" style="49" customWidth="1"/>
    <col min="10498" max="10498" width="11.28515625" style="49" customWidth="1"/>
    <col min="10499" max="10507" width="13.7109375" style="49" customWidth="1"/>
    <col min="10508" max="10752" width="9.140625" style="49"/>
    <col min="10753" max="10753" width="11.42578125" style="49" customWidth="1"/>
    <col min="10754" max="10754" width="11.28515625" style="49" customWidth="1"/>
    <col min="10755" max="10763" width="13.7109375" style="49" customWidth="1"/>
    <col min="10764" max="11008" width="9.140625" style="49"/>
    <col min="11009" max="11009" width="11.42578125" style="49" customWidth="1"/>
    <col min="11010" max="11010" width="11.28515625" style="49" customWidth="1"/>
    <col min="11011" max="11019" width="13.7109375" style="49" customWidth="1"/>
    <col min="11020" max="11264" width="9.140625" style="49"/>
    <col min="11265" max="11265" width="11.42578125" style="49" customWidth="1"/>
    <col min="11266" max="11266" width="11.28515625" style="49" customWidth="1"/>
    <col min="11267" max="11275" width="13.7109375" style="49" customWidth="1"/>
    <col min="11276" max="11520" width="9.140625" style="49"/>
    <col min="11521" max="11521" width="11.42578125" style="49" customWidth="1"/>
    <col min="11522" max="11522" width="11.28515625" style="49" customWidth="1"/>
    <col min="11523" max="11531" width="13.7109375" style="49" customWidth="1"/>
    <col min="11532" max="11776" width="9.140625" style="49"/>
    <col min="11777" max="11777" width="11.42578125" style="49" customWidth="1"/>
    <col min="11778" max="11778" width="11.28515625" style="49" customWidth="1"/>
    <col min="11779" max="11787" width="13.7109375" style="49" customWidth="1"/>
    <col min="11788" max="12032" width="9.140625" style="49"/>
    <col min="12033" max="12033" width="11.42578125" style="49" customWidth="1"/>
    <col min="12034" max="12034" width="11.28515625" style="49" customWidth="1"/>
    <col min="12035" max="12043" width="13.7109375" style="49" customWidth="1"/>
    <col min="12044" max="12288" width="9.140625" style="49"/>
    <col min="12289" max="12289" width="11.42578125" style="49" customWidth="1"/>
    <col min="12290" max="12290" width="11.28515625" style="49" customWidth="1"/>
    <col min="12291" max="12299" width="13.7109375" style="49" customWidth="1"/>
    <col min="12300" max="12544" width="9.140625" style="49"/>
    <col min="12545" max="12545" width="11.42578125" style="49" customWidth="1"/>
    <col min="12546" max="12546" width="11.28515625" style="49" customWidth="1"/>
    <col min="12547" max="12555" width="13.7109375" style="49" customWidth="1"/>
    <col min="12556" max="12800" width="9.140625" style="49"/>
    <col min="12801" max="12801" width="11.42578125" style="49" customWidth="1"/>
    <col min="12802" max="12802" width="11.28515625" style="49" customWidth="1"/>
    <col min="12803" max="12811" width="13.7109375" style="49" customWidth="1"/>
    <col min="12812" max="13056" width="9.140625" style="49"/>
    <col min="13057" max="13057" width="11.42578125" style="49" customWidth="1"/>
    <col min="13058" max="13058" width="11.28515625" style="49" customWidth="1"/>
    <col min="13059" max="13067" width="13.7109375" style="49" customWidth="1"/>
    <col min="13068" max="13312" width="9.140625" style="49"/>
    <col min="13313" max="13313" width="11.42578125" style="49" customWidth="1"/>
    <col min="13314" max="13314" width="11.28515625" style="49" customWidth="1"/>
    <col min="13315" max="13323" width="13.7109375" style="49" customWidth="1"/>
    <col min="13324" max="13568" width="9.140625" style="49"/>
    <col min="13569" max="13569" width="11.42578125" style="49" customWidth="1"/>
    <col min="13570" max="13570" width="11.28515625" style="49" customWidth="1"/>
    <col min="13571" max="13579" width="13.7109375" style="49" customWidth="1"/>
    <col min="13580" max="13824" width="9.140625" style="49"/>
    <col min="13825" max="13825" width="11.42578125" style="49" customWidth="1"/>
    <col min="13826" max="13826" width="11.28515625" style="49" customWidth="1"/>
    <col min="13827" max="13835" width="13.7109375" style="49" customWidth="1"/>
    <col min="13836" max="14080" width="9.140625" style="49"/>
    <col min="14081" max="14081" width="11.42578125" style="49" customWidth="1"/>
    <col min="14082" max="14082" width="11.28515625" style="49" customWidth="1"/>
    <col min="14083" max="14091" width="13.7109375" style="49" customWidth="1"/>
    <col min="14092" max="14336" width="9.140625" style="49"/>
    <col min="14337" max="14337" width="11.42578125" style="49" customWidth="1"/>
    <col min="14338" max="14338" width="11.28515625" style="49" customWidth="1"/>
    <col min="14339" max="14347" width="13.7109375" style="49" customWidth="1"/>
    <col min="14348" max="14592" width="9.140625" style="49"/>
    <col min="14593" max="14593" width="11.42578125" style="49" customWidth="1"/>
    <col min="14594" max="14594" width="11.28515625" style="49" customWidth="1"/>
    <col min="14595" max="14603" width="13.7109375" style="49" customWidth="1"/>
    <col min="14604" max="14848" width="9.140625" style="49"/>
    <col min="14849" max="14849" width="11.42578125" style="49" customWidth="1"/>
    <col min="14850" max="14850" width="11.28515625" style="49" customWidth="1"/>
    <col min="14851" max="14859" width="13.7109375" style="49" customWidth="1"/>
    <col min="14860" max="15104" width="9.140625" style="49"/>
    <col min="15105" max="15105" width="11.42578125" style="49" customWidth="1"/>
    <col min="15106" max="15106" width="11.28515625" style="49" customWidth="1"/>
    <col min="15107" max="15115" width="13.7109375" style="49" customWidth="1"/>
    <col min="15116" max="15360" width="9.140625" style="49"/>
    <col min="15361" max="15361" width="11.42578125" style="49" customWidth="1"/>
    <col min="15362" max="15362" width="11.28515625" style="49" customWidth="1"/>
    <col min="15363" max="15371" width="13.7109375" style="49" customWidth="1"/>
    <col min="15372" max="15616" width="9.140625" style="49"/>
    <col min="15617" max="15617" width="11.42578125" style="49" customWidth="1"/>
    <col min="15618" max="15618" width="11.28515625" style="49" customWidth="1"/>
    <col min="15619" max="15627" width="13.7109375" style="49" customWidth="1"/>
    <col min="15628" max="15872" width="9.140625" style="49"/>
    <col min="15873" max="15873" width="11.42578125" style="49" customWidth="1"/>
    <col min="15874" max="15874" width="11.28515625" style="49" customWidth="1"/>
    <col min="15875" max="15883" width="13.7109375" style="49" customWidth="1"/>
    <col min="15884" max="16128" width="9.140625" style="49"/>
    <col min="16129" max="16129" width="11.42578125" style="49" customWidth="1"/>
    <col min="16130" max="16130" width="11.28515625" style="49" customWidth="1"/>
    <col min="16131" max="16139" width="13.7109375" style="49" customWidth="1"/>
    <col min="16140" max="16384" width="9.140625" style="49"/>
  </cols>
  <sheetData>
    <row r="1" spans="1:13">
      <c r="A1" s="3647" t="s">
        <v>327</v>
      </c>
      <c r="B1" s="3647"/>
      <c r="C1" s="3647"/>
      <c r="D1" s="3647"/>
      <c r="E1" s="3647"/>
      <c r="F1" s="3647"/>
      <c r="G1" s="3647"/>
      <c r="H1" s="3647"/>
      <c r="I1" s="3647"/>
      <c r="J1" s="3647"/>
      <c r="K1" s="3647"/>
      <c r="M1" s="134"/>
    </row>
    <row r="2" spans="1:13">
      <c r="A2" s="3647" t="s">
        <v>24</v>
      </c>
      <c r="B2" s="3647"/>
      <c r="C2" s="3647"/>
      <c r="D2" s="3647"/>
      <c r="E2" s="3647"/>
      <c r="F2" s="3647"/>
      <c r="G2" s="3647"/>
      <c r="H2" s="3647"/>
      <c r="I2" s="3647"/>
      <c r="J2" s="3647"/>
      <c r="K2" s="3647"/>
    </row>
    <row r="3" spans="1:13" ht="16.5" thickBot="1">
      <c r="A3" s="3658" t="s">
        <v>265</v>
      </c>
      <c r="B3" s="3658"/>
      <c r="C3" s="3658"/>
      <c r="D3" s="3658"/>
      <c r="E3" s="3658"/>
      <c r="F3" s="3658"/>
      <c r="G3" s="3658"/>
      <c r="H3" s="3658"/>
      <c r="I3" s="3658"/>
      <c r="J3" s="3658"/>
      <c r="K3" s="3658"/>
    </row>
    <row r="4" spans="1:13" s="35" customFormat="1" ht="16.5" customHeight="1" thickTop="1">
      <c r="A4" s="3649" t="s">
        <v>262</v>
      </c>
      <c r="B4" s="3651" t="s">
        <v>261</v>
      </c>
      <c r="C4" s="3652" t="s">
        <v>264</v>
      </c>
      <c r="D4" s="3652"/>
      <c r="E4" s="3652"/>
      <c r="F4" s="3652"/>
      <c r="G4" s="3653" t="s">
        <v>120</v>
      </c>
      <c r="H4" s="3652" t="s">
        <v>258</v>
      </c>
      <c r="I4" s="3652"/>
      <c r="J4" s="3652"/>
      <c r="K4" s="3655" t="s">
        <v>257</v>
      </c>
    </row>
    <row r="5" spans="1:13" s="35" customFormat="1" ht="31.5">
      <c r="A5" s="3650"/>
      <c r="B5" s="3622"/>
      <c r="C5" s="70" t="s">
        <v>256</v>
      </c>
      <c r="D5" s="70" t="s">
        <v>255</v>
      </c>
      <c r="E5" s="69" t="s">
        <v>254</v>
      </c>
      <c r="F5" s="69" t="s">
        <v>253</v>
      </c>
      <c r="G5" s="3654"/>
      <c r="H5" s="69" t="s">
        <v>252</v>
      </c>
      <c r="I5" s="69" t="s">
        <v>251</v>
      </c>
      <c r="J5" s="69" t="s">
        <v>250</v>
      </c>
      <c r="K5" s="3656"/>
    </row>
    <row r="6" spans="1:13" ht="21.75" customHeight="1">
      <c r="A6" s="68" t="s">
        <v>247</v>
      </c>
      <c r="B6" s="67" t="s">
        <v>246</v>
      </c>
      <c r="C6" s="74">
        <f>'A12.Gov Finance'!C7/'A12.Gov Finance'!C6*100-100</f>
        <v>23.759398496240607</v>
      </c>
      <c r="D6" s="74">
        <f>'A12.Gov Finance'!D7/'A12.Gov Finance'!D6*100-100</f>
        <v>28.078155691098942</v>
      </c>
      <c r="E6" s="74">
        <f>'A12.Gov Finance'!E7/'A12.Gov Finance'!E6*100-100</f>
        <v>11.034482758620683</v>
      </c>
      <c r="F6" s="74">
        <f>'A12.Gov Finance'!F7/'A12.Gov Finance'!F6*100-100</f>
        <v>26.397146254458988</v>
      </c>
      <c r="G6" s="74">
        <f>'A12.Gov Finance'!G7/'A12.Gov Finance'!G6*100-100</f>
        <v>10.427010923535263</v>
      </c>
      <c r="H6" s="74">
        <f>'A12.Gov Finance'!H7/'A12.Gov Finance'!H6*100-100</f>
        <v>27.192362093352187</v>
      </c>
      <c r="I6" s="74">
        <f>'A12.Gov Finance'!I7/'A12.Gov Finance'!I6*100-100</f>
        <v>40.384615384615387</v>
      </c>
      <c r="J6" s="74">
        <f>'A12.Gov Finance'!J7/'A12.Gov Finance'!J6*100-100</f>
        <v>30.739400206825223</v>
      </c>
      <c r="K6" s="73">
        <f>'A12.Gov Finance'!K7/'A12.Gov Finance'!K6*100-100</f>
        <v>100</v>
      </c>
    </row>
    <row r="7" spans="1:13" ht="21.75" customHeight="1">
      <c r="A7" s="63" t="s">
        <v>245</v>
      </c>
      <c r="B7" s="62" t="s">
        <v>244</v>
      </c>
      <c r="C7" s="72">
        <f>'A12.Gov Finance'!C8/'A12.Gov Finance'!C7*100-100</f>
        <v>20.428311057108147</v>
      </c>
      <c r="D7" s="72">
        <f>'A12.Gov Finance'!D8/'A12.Gov Finance'!D7*100-100</f>
        <v>20.937928807813378</v>
      </c>
      <c r="E7" s="72">
        <f>'A12.Gov Finance'!E8/'A12.Gov Finance'!E7*100-100</f>
        <v>143.47826086956525</v>
      </c>
      <c r="F7" s="72">
        <f>'A12.Gov Finance'!F8/'A12.Gov Finance'!F7*100-100</f>
        <v>21.793665725932868</v>
      </c>
      <c r="G7" s="72">
        <f>'A12.Gov Finance'!G8/'A12.Gov Finance'!G7*100-100</f>
        <v>19.739208633093526</v>
      </c>
      <c r="H7" s="72">
        <f>'A12.Gov Finance'!H8/'A12.Gov Finance'!H7*100-100</f>
        <v>9.1465109813733818</v>
      </c>
      <c r="I7" s="72">
        <f>'A12.Gov Finance'!I8/'A12.Gov Finance'!I7*100-100</f>
        <v>12.534246575342479</v>
      </c>
      <c r="J7" s="72">
        <f>'A12.Gov Finance'!J8/'A12.Gov Finance'!J7*100-100</f>
        <v>10.124579790389589</v>
      </c>
      <c r="K7" s="71">
        <f>'A12.Gov Finance'!K8/'A12.Gov Finance'!K7*100-100</f>
        <v>50</v>
      </c>
    </row>
    <row r="8" spans="1:13" ht="21.75" customHeight="1">
      <c r="A8" s="63" t="s">
        <v>243</v>
      </c>
      <c r="B8" s="62" t="s">
        <v>242</v>
      </c>
      <c r="C8" s="72">
        <f>'A12.Gov Finance'!C9/'A12.Gov Finance'!C8*100-100</f>
        <v>3.7457434733257742</v>
      </c>
      <c r="D8" s="72">
        <f>'A12.Gov Finance'!D9/'A12.Gov Finance'!D8*100-100</f>
        <v>20.670092771808044</v>
      </c>
      <c r="E8" s="72">
        <f>'A12.Gov Finance'!E9/'A12.Gov Finance'!E8*100-100</f>
        <v>13.010204081632651</v>
      </c>
      <c r="F8" s="72">
        <f>'A12.Gov Finance'!F9/'A12.Gov Finance'!F8*100-100</f>
        <v>14.782869893580525</v>
      </c>
      <c r="G8" s="72">
        <f>'A12.Gov Finance'!G9/'A12.Gov Finance'!G8*100-100</f>
        <v>16.66541494555014</v>
      </c>
      <c r="H8" s="72">
        <f>'A12.Gov Finance'!H9/'A12.Gov Finance'!H8*100-100</f>
        <v>18.848700967906268</v>
      </c>
      <c r="I8" s="72">
        <f>'A12.Gov Finance'!I9/'A12.Gov Finance'!I8*100-100</f>
        <v>132.37979306147292</v>
      </c>
      <c r="J8" s="72">
        <f>'A12.Gov Finance'!J9/'A12.Gov Finance'!J8*100-100</f>
        <v>52.343329143472801</v>
      </c>
      <c r="K8" s="71">
        <f>'A12.Gov Finance'!K9/'A12.Gov Finance'!K8*100-100</f>
        <v>-20</v>
      </c>
    </row>
    <row r="9" spans="1:13" ht="21.75" customHeight="1">
      <c r="A9" s="63" t="s">
        <v>241</v>
      </c>
      <c r="B9" s="62" t="s">
        <v>240</v>
      </c>
      <c r="C9" s="72">
        <f>'A12.Gov Finance'!C10/'A12.Gov Finance'!C9*100-100</f>
        <v>19.754437150498433</v>
      </c>
      <c r="D9" s="72">
        <f>'A12.Gov Finance'!D10/'A12.Gov Finance'!D9*100-100</f>
        <v>9.4469026548672446</v>
      </c>
      <c r="E9" s="72">
        <f>'A12.Gov Finance'!E10/'A12.Gov Finance'!E9*100-100</f>
        <v>27.765237020316036</v>
      </c>
      <c r="F9" s="72">
        <f>'A12.Gov Finance'!F10/'A12.Gov Finance'!F9*100-100</f>
        <v>12.920109162959363</v>
      </c>
      <c r="G9" s="72">
        <f>'A12.Gov Finance'!G10/'A12.Gov Finance'!G9*100-100</f>
        <v>15.739667825415211</v>
      </c>
      <c r="H9" s="72">
        <f>'A12.Gov Finance'!H10/'A12.Gov Finance'!H9*100-100</f>
        <v>28.418345477925413</v>
      </c>
      <c r="I9" s="72">
        <f>'A12.Gov Finance'!I10/'A12.Gov Finance'!I9*100-100</f>
        <v>2.1948664222105805</v>
      </c>
      <c r="J9" s="72">
        <f>'A12.Gov Finance'!J10/'A12.Gov Finance'!J9*100-100</f>
        <v>16.617161716171623</v>
      </c>
      <c r="K9" s="71">
        <f>'A12.Gov Finance'!K10/'A12.Gov Finance'!K9*100-100</f>
        <v>-16.666666666666657</v>
      </c>
    </row>
    <row r="10" spans="1:13" ht="21.75" customHeight="1">
      <c r="A10" s="63" t="s">
        <v>239</v>
      </c>
      <c r="B10" s="62" t="s">
        <v>238</v>
      </c>
      <c r="C10" s="72">
        <f>'A12.Gov Finance'!C11/'A12.Gov Finance'!C10*100-100</f>
        <v>8.3341792711399734</v>
      </c>
      <c r="D10" s="72">
        <f>'A12.Gov Finance'!D11/'A12.Gov Finance'!D10*100-100</f>
        <v>16.666666666666671</v>
      </c>
      <c r="E10" s="72">
        <f>'A12.Gov Finance'!E11/'A12.Gov Finance'!E10*100-100</f>
        <v>67.66784452296821</v>
      </c>
      <c r="F10" s="72">
        <f>'A12.Gov Finance'!F11/'A12.Gov Finance'!F10*100-100</f>
        <v>14.904817083264348</v>
      </c>
      <c r="G10" s="72">
        <f>'A12.Gov Finance'!G11/'A12.Gov Finance'!G10*100-100</f>
        <v>3.2927304076978601</v>
      </c>
      <c r="H10" s="72">
        <f>'A12.Gov Finance'!H11/'A12.Gov Finance'!H10*100-100</f>
        <v>34.445927903871819</v>
      </c>
      <c r="I10" s="72">
        <f>'A12.Gov Finance'!I11/'A12.Gov Finance'!I10*100-100</f>
        <v>37.090573581423968</v>
      </c>
      <c r="J10" s="72">
        <f>'A12.Gov Finance'!J11/'A12.Gov Finance'!J10*100-100</f>
        <v>35.48889203339462</v>
      </c>
      <c r="K10" s="71">
        <f>'A12.Gov Finance'!K11/'A12.Gov Finance'!K10*100-100</f>
        <v>-10</v>
      </c>
    </row>
    <row r="11" spans="1:13" ht="21.75" customHeight="1">
      <c r="A11" s="63" t="s">
        <v>237</v>
      </c>
      <c r="B11" s="62" t="s">
        <v>236</v>
      </c>
      <c r="C11" s="72">
        <f>'A12.Gov Finance'!C12/'A12.Gov Finance'!C11*100-100</f>
        <v>19.462143928035999</v>
      </c>
      <c r="D11" s="72">
        <f>'A12.Gov Finance'!D12/'A12.Gov Finance'!D11*100-100</f>
        <v>18.301134886944467</v>
      </c>
      <c r="E11" s="72">
        <f>'A12.Gov Finance'!E12/'A12.Gov Finance'!E11*100-100</f>
        <v>-9.0621707060063272</v>
      </c>
      <c r="F11" s="72">
        <f>'A12.Gov Finance'!F12/'A12.Gov Finance'!F11*100-100</f>
        <v>17.909931714063447</v>
      </c>
      <c r="G11" s="72">
        <f>'A12.Gov Finance'!G12/'A12.Gov Finance'!G11*100-100</f>
        <v>29.255290506704</v>
      </c>
      <c r="H11" s="72">
        <f>'A12.Gov Finance'!H12/'A12.Gov Finance'!H11*100-100</f>
        <v>7.8574975173783486</v>
      </c>
      <c r="I11" s="72">
        <f>'A12.Gov Finance'!I12/'A12.Gov Finance'!I11*100-100</f>
        <v>29.613011777902415</v>
      </c>
      <c r="J11" s="72">
        <f>'A12.Gov Finance'!J12/'A12.Gov Finance'!J11*100-100</f>
        <v>16.538604998135014</v>
      </c>
      <c r="K11" s="71">
        <f>'A12.Gov Finance'!K12/'A12.Gov Finance'!K11*100-100</f>
        <v>38.888888888888886</v>
      </c>
    </row>
    <row r="12" spans="1:13" ht="21.75" customHeight="1">
      <c r="A12" s="63" t="s">
        <v>235</v>
      </c>
      <c r="B12" s="62" t="s">
        <v>234</v>
      </c>
      <c r="C12" s="72">
        <f>'A12.Gov Finance'!C13/'A12.Gov Finance'!C12*100-100</f>
        <v>20.056475017648438</v>
      </c>
      <c r="D12" s="72">
        <f>'A12.Gov Finance'!D13/'A12.Gov Finance'!D12*100-100</f>
        <v>36.461499029695005</v>
      </c>
      <c r="E12" s="72">
        <f>'A12.Gov Finance'!E13/'A12.Gov Finance'!E12*100-100</f>
        <v>20.278099652375431</v>
      </c>
      <c r="F12" s="72">
        <f>'A12.Gov Finance'!F13/'A12.Gov Finance'!F12*100-100</f>
        <v>31.009456784693214</v>
      </c>
      <c r="G12" s="72">
        <f>'A12.Gov Finance'!G13/'A12.Gov Finance'!G12*100-100</f>
        <v>11.481419763372756</v>
      </c>
      <c r="H12" s="72">
        <f>'A12.Gov Finance'!H13/'A12.Gov Finance'!H12*100-100</f>
        <v>14.316952468638505</v>
      </c>
      <c r="I12" s="72">
        <f>'A12.Gov Finance'!I13/'A12.Gov Finance'!I12*100-100</f>
        <v>5.279099956728686</v>
      </c>
      <c r="J12" s="72">
        <f>'A12.Gov Finance'!J13/'A12.Gov Finance'!J12*100-100</f>
        <v>10.30597874791961</v>
      </c>
      <c r="K12" s="71">
        <f>'A12.Gov Finance'!K13/'A12.Gov Finance'!K12*100-100</f>
        <v>100</v>
      </c>
    </row>
    <row r="13" spans="1:13" ht="21.75" customHeight="1">
      <c r="A13" s="63" t="s">
        <v>233</v>
      </c>
      <c r="B13" s="62" t="s">
        <v>232</v>
      </c>
      <c r="C13" s="72">
        <f>'A12.Gov Finance'!C14/'A12.Gov Finance'!C13*100-100</f>
        <v>24.362994903959219</v>
      </c>
      <c r="D13" s="72">
        <f>'A12.Gov Finance'!D14/'A12.Gov Finance'!D13*100-100</f>
        <v>33.679465507526373</v>
      </c>
      <c r="E13" s="72">
        <f>'A12.Gov Finance'!E14/'A12.Gov Finance'!E13*100-100</f>
        <v>-9.8265895953757223</v>
      </c>
      <c r="F13" s="72">
        <f>'A12.Gov Finance'!F14/'A12.Gov Finance'!F13*100-100</f>
        <v>30.177382351295421</v>
      </c>
      <c r="G13" s="72">
        <f>'A12.Gov Finance'!G14/'A12.Gov Finance'!G13*100-100</f>
        <v>5.9529147982062796</v>
      </c>
      <c r="H13" s="72">
        <f>'A12.Gov Finance'!H14/'A12.Gov Finance'!H13*100-100</f>
        <v>9.7452934662236999</v>
      </c>
      <c r="I13" s="72">
        <f>'A12.Gov Finance'!I14/'A12.Gov Finance'!I13*100-100</f>
        <v>35.059597205096594</v>
      </c>
      <c r="J13" s="72">
        <f>'A12.Gov Finance'!J14/'A12.Gov Finance'!J13*100-100</f>
        <v>20.467734447539442</v>
      </c>
      <c r="K13" s="71">
        <f>'A12.Gov Finance'!K14/'A12.Gov Finance'!K13*100-100</f>
        <v>100</v>
      </c>
    </row>
    <row r="14" spans="1:13" ht="21.75" customHeight="1">
      <c r="A14" s="63" t="s">
        <v>231</v>
      </c>
      <c r="B14" s="62" t="s">
        <v>230</v>
      </c>
      <c r="C14" s="72">
        <f>'A12.Gov Finance'!C15/'A12.Gov Finance'!C14*100-100</f>
        <v>10.69083267664827</v>
      </c>
      <c r="D14" s="72">
        <f>'A12.Gov Finance'!D15/'A12.Gov Finance'!D14*100-100</f>
        <v>3.6470564621344295</v>
      </c>
      <c r="E14" s="72">
        <f>'A12.Gov Finance'!E15/'A12.Gov Finance'!E14*100-100</f>
        <v>77.884615384615387</v>
      </c>
      <c r="F14" s="72">
        <f>'A12.Gov Finance'!F15/'A12.Gov Finance'!F14*100-100</f>
        <v>6.5637895460797608</v>
      </c>
      <c r="G14" s="72">
        <f>'A12.Gov Finance'!G15/'A12.Gov Finance'!G14*100-100</f>
        <v>20.138962367298021</v>
      </c>
      <c r="H14" s="72">
        <f>'A12.Gov Finance'!H15/'A12.Gov Finance'!H14*100-100</f>
        <v>-19.58535914136317</v>
      </c>
      <c r="I14" s="72">
        <f>'A12.Gov Finance'!I15/'A12.Gov Finance'!I14*100-100</f>
        <v>69.496855345911968</v>
      </c>
      <c r="J14" s="72">
        <f>'A12.Gov Finance'!J15/'A12.Gov Finance'!J14*100-100</f>
        <v>22.717857314899589</v>
      </c>
      <c r="K14" s="71">
        <f>'A12.Gov Finance'!K15/'A12.Gov Finance'!K14*100-100</f>
        <v>57.680000000000007</v>
      </c>
    </row>
    <row r="15" spans="1:13" ht="21.75" customHeight="1">
      <c r="A15" s="63" t="s">
        <v>229</v>
      </c>
      <c r="B15" s="62" t="s">
        <v>228</v>
      </c>
      <c r="C15" s="72">
        <f>'A12.Gov Finance'!C16/'A12.Gov Finance'!C15*100-100</f>
        <v>29.634551495016609</v>
      </c>
      <c r="D15" s="72">
        <f>'A12.Gov Finance'!D16/'A12.Gov Finance'!D15*100-100</f>
        <v>6.2918780742863731</v>
      </c>
      <c r="E15" s="72">
        <f>'A12.Gov Finance'!E16/'A12.Gov Finance'!E15*100-100</f>
        <v>4.924924924924909</v>
      </c>
      <c r="F15" s="72">
        <f>'A12.Gov Finance'!F16/'A12.Gov Finance'!F15*100-100</f>
        <v>12.874295779382308</v>
      </c>
      <c r="G15" s="72">
        <f>'A12.Gov Finance'!G16/'A12.Gov Finance'!G15*100-100</f>
        <v>14.981064498135808</v>
      </c>
      <c r="H15" s="72">
        <f>'A12.Gov Finance'!H16/'A12.Gov Finance'!H15*100-100</f>
        <v>5.3388090349075981</v>
      </c>
      <c r="I15" s="72">
        <f>'A12.Gov Finance'!I16/'A12.Gov Finance'!I15*100-100</f>
        <v>5.0272308336824381</v>
      </c>
      <c r="J15" s="72">
        <f>'A12.Gov Finance'!J16/'A12.Gov Finance'!J15*100-100</f>
        <v>5.1344455348380791</v>
      </c>
      <c r="K15" s="71">
        <f>'A12.Gov Finance'!K16/'A12.Gov Finance'!K15*100-100</f>
        <v>14.148909183155766</v>
      </c>
    </row>
    <row r="16" spans="1:13" ht="21.75" customHeight="1">
      <c r="A16" s="63" t="s">
        <v>227</v>
      </c>
      <c r="B16" s="62" t="s">
        <v>226</v>
      </c>
      <c r="C16" s="72">
        <f>'A12.Gov Finance'!C17/'A12.Gov Finance'!C16*100-100</f>
        <v>18.664421175953706</v>
      </c>
      <c r="D16" s="72">
        <f>'A12.Gov Finance'!D17/'A12.Gov Finance'!D16*100-100</f>
        <v>13.198025033250133</v>
      </c>
      <c r="E16" s="72">
        <f>'A12.Gov Finance'!E17/'A12.Gov Finance'!E16*100-100</f>
        <v>96.222095020034374</v>
      </c>
      <c r="F16" s="72">
        <f>'A12.Gov Finance'!F17/'A12.Gov Finance'!F16*100-100</f>
        <v>16.704388430933406</v>
      </c>
      <c r="G16" s="72">
        <f>'A12.Gov Finance'!G17/'A12.Gov Finance'!G16*100-100</f>
        <v>18.584997191441559</v>
      </c>
      <c r="H16" s="72">
        <f>'A12.Gov Finance'!H17/'A12.Gov Finance'!H16*100-100</f>
        <v>27.019709768247793</v>
      </c>
      <c r="I16" s="72">
        <f>'A12.Gov Finance'!I17/'A12.Gov Finance'!I16*100-100</f>
        <v>42.520941364180288</v>
      </c>
      <c r="J16" s="72">
        <f>'A12.Gov Finance'!J17/'A12.Gov Finance'!J16*100-100</f>
        <v>37.176567225478834</v>
      </c>
      <c r="K16" s="71">
        <f>'A12.Gov Finance'!K17/'A12.Gov Finance'!K16*100-100</f>
        <v>-22.029001611200613</v>
      </c>
    </row>
    <row r="17" spans="1:11" ht="21.75" customHeight="1">
      <c r="A17" s="63" t="s">
        <v>225</v>
      </c>
      <c r="B17" s="62" t="s">
        <v>224</v>
      </c>
      <c r="C17" s="72">
        <f>'A12.Gov Finance'!C18/'A12.Gov Finance'!C17*100-100</f>
        <v>16.765395532518838</v>
      </c>
      <c r="D17" s="72">
        <f>'A12.Gov Finance'!D18/'A12.Gov Finance'!D17*100-100</f>
        <v>18.749094654842182</v>
      </c>
      <c r="E17" s="72">
        <f>'A12.Gov Finance'!E18/'A12.Gov Finance'!E17*100-100</f>
        <v>2.2753792298716462</v>
      </c>
      <c r="F17" s="72">
        <f>'A12.Gov Finance'!F18/'A12.Gov Finance'!F17*100-100</f>
        <v>17.51640791662841</v>
      </c>
      <c r="G17" s="72">
        <f>'A12.Gov Finance'!G18/'A12.Gov Finance'!G17*100-100</f>
        <v>28.648939605985561</v>
      </c>
      <c r="H17" s="72">
        <f>'A12.Gov Finance'!H18/'A12.Gov Finance'!H17*100-100</f>
        <v>9.5660329098814714</v>
      </c>
      <c r="I17" s="72">
        <f>'A12.Gov Finance'!I18/'A12.Gov Finance'!I17*100-100</f>
        <v>8.1843988644996415</v>
      </c>
      <c r="J17" s="72">
        <f>'A12.Gov Finance'!J18/'A12.Gov Finance'!J17*100-100</f>
        <v>8.6254763200871025</v>
      </c>
      <c r="K17" s="71">
        <f>'A12.Gov Finance'!K18/'A12.Gov Finance'!K17*100-100</f>
        <v>17.193957531708691</v>
      </c>
    </row>
    <row r="18" spans="1:11" ht="21.75" customHeight="1">
      <c r="A18" s="63" t="s">
        <v>223</v>
      </c>
      <c r="B18" s="62" t="s">
        <v>222</v>
      </c>
      <c r="C18" s="72">
        <f>'A12.Gov Finance'!C19/'A12.Gov Finance'!C18*100-100</f>
        <v>13.076679173492579</v>
      </c>
      <c r="D18" s="72">
        <f>'A12.Gov Finance'!D19/'A12.Gov Finance'!D18*100-100</f>
        <v>27.785307671455683</v>
      </c>
      <c r="E18" s="72">
        <f>'A12.Gov Finance'!E19/'A12.Gov Finance'!E18*100-100</f>
        <v>13.377067883628072</v>
      </c>
      <c r="F18" s="72">
        <f>'A12.Gov Finance'!F19/'A12.Gov Finance'!F18*100-100</f>
        <v>22.511551957752829</v>
      </c>
      <c r="G18" s="72">
        <f>'A12.Gov Finance'!G19/'A12.Gov Finance'!G18*100-100</f>
        <v>22.013020702582395</v>
      </c>
      <c r="H18" s="72">
        <f>'A12.Gov Finance'!H19/'A12.Gov Finance'!H18*100-100</f>
        <v>61.606100692553156</v>
      </c>
      <c r="I18" s="72">
        <f>'A12.Gov Finance'!I19/'A12.Gov Finance'!I18*100-100</f>
        <v>41.022987656146057</v>
      </c>
      <c r="J18" s="72">
        <f>'A12.Gov Finance'!J19/'A12.Gov Finance'!J18*100-100</f>
        <v>47.650905810719394</v>
      </c>
      <c r="K18" s="71">
        <f>'A12.Gov Finance'!K19/'A12.Gov Finance'!K18*100-100</f>
        <v>-31.294460995926315</v>
      </c>
    </row>
    <row r="19" spans="1:11" ht="21.75" customHeight="1">
      <c r="A19" s="63" t="s">
        <v>221</v>
      </c>
      <c r="B19" s="62" t="s">
        <v>220</v>
      </c>
      <c r="C19" s="72">
        <f>'A12.Gov Finance'!C20/'A12.Gov Finance'!C19*100-100</f>
        <v>20.156560345834777</v>
      </c>
      <c r="D19" s="72">
        <f>'A12.Gov Finance'!D20/'A12.Gov Finance'!D19*100-100</f>
        <v>30.767925328807792</v>
      </c>
      <c r="E19" s="72">
        <f>'A12.Gov Finance'!E20/'A12.Gov Finance'!E19*100-100</f>
        <v>34.364779874213838</v>
      </c>
      <c r="F19" s="72">
        <f>'A12.Gov Finance'!F20/'A12.Gov Finance'!F19*100-100</f>
        <v>27.649769585253424</v>
      </c>
      <c r="G19" s="72">
        <f>'A12.Gov Finance'!G20/'A12.Gov Finance'!G19*100-100</f>
        <v>6.6690442225392417</v>
      </c>
      <c r="H19" s="72">
        <f>'A12.Gov Finance'!H20/'A12.Gov Finance'!H19*100-100</f>
        <v>-19.077426810477675</v>
      </c>
      <c r="I19" s="72">
        <f>'A12.Gov Finance'!I20/'A12.Gov Finance'!I19*100-100</f>
        <v>48.498348970071788</v>
      </c>
      <c r="J19" s="72">
        <f>'A12.Gov Finance'!J20/'A12.Gov Finance'!J19*100-100</f>
        <v>24.681804296914777</v>
      </c>
      <c r="K19" s="71">
        <f>'A12.Gov Finance'!K20/'A12.Gov Finance'!K19*100-100</f>
        <v>17.69911504424779</v>
      </c>
    </row>
    <row r="20" spans="1:11" ht="21.75" customHeight="1">
      <c r="A20" s="63" t="s">
        <v>219</v>
      </c>
      <c r="B20" s="62" t="s">
        <v>218</v>
      </c>
      <c r="C20" s="72">
        <f>'A12.Gov Finance'!C21/'A12.Gov Finance'!C20*100-100</f>
        <v>14.147916220999221</v>
      </c>
      <c r="D20" s="72">
        <f>'A12.Gov Finance'!D21/'A12.Gov Finance'!D20*100-100</f>
        <v>5.4238855363052352</v>
      </c>
      <c r="E20" s="72">
        <f>'A12.Gov Finance'!E21/'A12.Gov Finance'!E20*100-100</f>
        <v>50.196592398427271</v>
      </c>
      <c r="F20" s="72">
        <f>'A12.Gov Finance'!F21/'A12.Gov Finance'!F20*100-100</f>
        <v>9.2435434601499651</v>
      </c>
      <c r="G20" s="72">
        <f>'A12.Gov Finance'!G21/'A12.Gov Finance'!G20*100-100</f>
        <v>19.433942854203636</v>
      </c>
      <c r="H20" s="72">
        <f>'A12.Gov Finance'!H21/'A12.Gov Finance'!H20*100-100</f>
        <v>17.541354278233982</v>
      </c>
      <c r="I20" s="72">
        <f>'A12.Gov Finance'!I21/'A12.Gov Finance'!I20*100-100</f>
        <v>5.174361146406909</v>
      </c>
      <c r="J20" s="72">
        <f>'A12.Gov Finance'!J21/'A12.Gov Finance'!J20*100-100</f>
        <v>8.0032666394446608</v>
      </c>
      <c r="K20" s="71">
        <f>'A12.Gov Finance'!K21/'A12.Gov Finance'!K20*100-100</f>
        <v>61.654135338345867</v>
      </c>
    </row>
    <row r="21" spans="1:11" ht="21.75" customHeight="1">
      <c r="A21" s="63" t="s">
        <v>217</v>
      </c>
      <c r="B21" s="62" t="s">
        <v>216</v>
      </c>
      <c r="C21" s="72">
        <f>'A12.Gov Finance'!C22/'A12.Gov Finance'!C21*100-100</f>
        <v>16.3844214256508</v>
      </c>
      <c r="D21" s="72">
        <f>'A12.Gov Finance'!D22/'A12.Gov Finance'!D21*100-100</f>
        <v>22.942873629544152</v>
      </c>
      <c r="E21" s="72">
        <f>'A12.Gov Finance'!E22/'A12.Gov Finance'!E21*100-100</f>
        <v>-7.8783345799052711</v>
      </c>
      <c r="F21" s="72">
        <f>'A12.Gov Finance'!F22/'A12.Gov Finance'!F21*100-100</f>
        <v>19.728714290798337</v>
      </c>
      <c r="G21" s="72">
        <f>'A12.Gov Finance'!G22/'A12.Gov Finance'!G21*100-100</f>
        <v>15.530959635655009</v>
      </c>
      <c r="H21" s="72">
        <f>'A12.Gov Finance'!H22/'A12.Gov Finance'!H21*100-100</f>
        <v>9.5879315581654367</v>
      </c>
      <c r="I21" s="72">
        <f>'A12.Gov Finance'!I22/'A12.Gov Finance'!I21*100-100</f>
        <v>4.9852339083159762</v>
      </c>
      <c r="J21" s="72">
        <f>'A12.Gov Finance'!J22/'A12.Gov Finance'!J21*100-100</f>
        <v>6.1310649023314454</v>
      </c>
      <c r="K21" s="71">
        <f>'A12.Gov Finance'!K22/'A12.Gov Finance'!K21*100-100</f>
        <v>111.75348837209302</v>
      </c>
    </row>
    <row r="22" spans="1:11" ht="21.75" customHeight="1">
      <c r="A22" s="63" t="s">
        <v>215</v>
      </c>
      <c r="B22" s="62" t="s">
        <v>214</v>
      </c>
      <c r="C22" s="72">
        <f>'A12.Gov Finance'!C23/'A12.Gov Finance'!C22*100-100</f>
        <v>27.331547436066344</v>
      </c>
      <c r="D22" s="72">
        <f>'A12.Gov Finance'!D23/'A12.Gov Finance'!D22*100-100</f>
        <v>3.3374010450890239</v>
      </c>
      <c r="E22" s="72">
        <f>'A12.Gov Finance'!E23/'A12.Gov Finance'!E22*100-100</f>
        <v>63.32882273342355</v>
      </c>
      <c r="F22" s="72">
        <f>'A12.Gov Finance'!F23/'A12.Gov Finance'!F22*100-100</f>
        <v>12.180145903574541</v>
      </c>
      <c r="G22" s="72">
        <f>'A12.Gov Finance'!G23/'A12.Gov Finance'!G22*100-100</f>
        <v>25.929135912920273</v>
      </c>
      <c r="H22" s="72">
        <f>'A12.Gov Finance'!H23/'A12.Gov Finance'!H22*100-100</f>
        <v>-24.066888396156699</v>
      </c>
      <c r="I22" s="72">
        <f>'A12.Gov Finance'!I23/'A12.Gov Finance'!I22*100-100</f>
        <v>8.9536017389358733</v>
      </c>
      <c r="J22" s="72">
        <f>'A12.Gov Finance'!J23/'A12.Gov Finance'!J22*100-100</f>
        <v>0.46547527162618962</v>
      </c>
      <c r="K22" s="71">
        <f>'A12.Gov Finance'!K23/'A12.Gov Finance'!K22*100-100</f>
        <v>-54.339183341753241</v>
      </c>
    </row>
    <row r="23" spans="1:11" ht="21.75" customHeight="1">
      <c r="A23" s="63" t="s">
        <v>213</v>
      </c>
      <c r="B23" s="62" t="s">
        <v>212</v>
      </c>
      <c r="C23" s="72">
        <f>'A12.Gov Finance'!C24/'A12.Gov Finance'!C23*100-100</f>
        <v>13.65538489837212</v>
      </c>
      <c r="D23" s="72">
        <f>'A12.Gov Finance'!D24/'A12.Gov Finance'!D23*100-100</f>
        <v>17.566978344072481</v>
      </c>
      <c r="E23" s="72">
        <f>'A12.Gov Finance'!E24/'A12.Gov Finance'!E23*100-100</f>
        <v>32.38608119304061</v>
      </c>
      <c r="F23" s="72">
        <f>'A12.Gov Finance'!F24/'A12.Gov Finance'!F23*100-100</f>
        <v>16.956113588359557</v>
      </c>
      <c r="G23" s="72">
        <f>'A12.Gov Finance'!G24/'A12.Gov Finance'!G23*100-100</f>
        <v>12.104908715504692</v>
      </c>
      <c r="H23" s="72">
        <f>'A12.Gov Finance'!H24/'A12.Gov Finance'!H23*100-100</f>
        <v>130.76408322180316</v>
      </c>
      <c r="I23" s="72">
        <f>'A12.Gov Finance'!I24/'A12.Gov Finance'!I23*100-100</f>
        <v>1.5256201499215223</v>
      </c>
      <c r="J23" s="72">
        <f>'A12.Gov Finance'!J24/'A12.Gov Finance'!J23*100-100</f>
        <v>26.634912004916885</v>
      </c>
      <c r="K23" s="71">
        <f>'A12.Gov Finance'!K24/'A12.Gov Finance'!K23*100-100</f>
        <v>-22.070425245333851</v>
      </c>
    </row>
    <row r="24" spans="1:11" ht="21.75" customHeight="1">
      <c r="A24" s="63" t="s">
        <v>211</v>
      </c>
      <c r="B24" s="62" t="s">
        <v>210</v>
      </c>
      <c r="C24" s="72">
        <f>'A12.Gov Finance'!C25/'A12.Gov Finance'!C24*100-100</f>
        <v>6.3199206975379667</v>
      </c>
      <c r="D24" s="72">
        <f>'A12.Gov Finance'!D25/'A12.Gov Finance'!D24*100-100</f>
        <v>9.1410145465034844</v>
      </c>
      <c r="E24" s="72">
        <f>'A12.Gov Finance'!E25/'A12.Gov Finance'!E24*100-100</f>
        <v>18.793416358971143</v>
      </c>
      <c r="F24" s="72">
        <f>'A12.Gov Finance'!F25/'A12.Gov Finance'!F24*100-100</f>
        <v>8.737543571204327</v>
      </c>
      <c r="G24" s="72">
        <f>'A12.Gov Finance'!G25/'A12.Gov Finance'!G24*100-100</f>
        <v>29.259195690633987</v>
      </c>
      <c r="H24" s="72">
        <f>'A12.Gov Finance'!H25/'A12.Gov Finance'!H24*100-100</f>
        <v>-36.899269765112173</v>
      </c>
      <c r="I24" s="72">
        <f>'A12.Gov Finance'!I25/'A12.Gov Finance'!I24*100-100</f>
        <v>32.404745047609424</v>
      </c>
      <c r="J24" s="72">
        <f>'A12.Gov Finance'!J25/'A12.Gov Finance'!J24*100-100</f>
        <v>7.8680629445035493</v>
      </c>
      <c r="K24" s="71">
        <f>'A12.Gov Finance'!K25/'A12.Gov Finance'!K24*100-100</f>
        <v>12.345679012345684</v>
      </c>
    </row>
    <row r="25" spans="1:11" ht="21.75" customHeight="1">
      <c r="A25" s="63" t="s">
        <v>209</v>
      </c>
      <c r="B25" s="62" t="s">
        <v>208</v>
      </c>
      <c r="C25" s="72">
        <f>'A12.Gov Finance'!C26/'A12.Gov Finance'!C25*100-100</f>
        <v>58.043002568737478</v>
      </c>
      <c r="D25" s="72">
        <f>'A12.Gov Finance'!D26/'A12.Gov Finance'!D25*100-100</f>
        <v>-6.5758299430815299</v>
      </c>
      <c r="E25" s="72">
        <f>'A12.Gov Finance'!E26/'A12.Gov Finance'!E25*100-100</f>
        <v>39.774523232536069</v>
      </c>
      <c r="F25" s="72">
        <f>'A12.Gov Finance'!F26/'A12.Gov Finance'!F25*100-100</f>
        <v>16.25899623185127</v>
      </c>
      <c r="G25" s="72">
        <f>'A12.Gov Finance'!G26/'A12.Gov Finance'!G25*100-100</f>
        <v>25.507259699602145</v>
      </c>
      <c r="H25" s="72">
        <f>'A12.Gov Finance'!H26/'A12.Gov Finance'!H25*100-100</f>
        <v>64.484458556149718</v>
      </c>
      <c r="I25" s="72">
        <f>'A12.Gov Finance'!I26/'A12.Gov Finance'!I25*100-100</f>
        <v>-20.202758741106123</v>
      </c>
      <c r="J25" s="72">
        <f>'A12.Gov Finance'!J26/'A12.Gov Finance'!J25*100-100</f>
        <v>-2.6632748416571559</v>
      </c>
      <c r="K25" s="71">
        <f>'A12.Gov Finance'!K26/'A12.Gov Finance'!K25*100-100</f>
        <v>4.3956043956044084</v>
      </c>
    </row>
    <row r="26" spans="1:11" ht="21.75" customHeight="1">
      <c r="A26" s="63" t="s">
        <v>207</v>
      </c>
      <c r="B26" s="62" t="s">
        <v>206</v>
      </c>
      <c r="C26" s="72">
        <f>'A12.Gov Finance'!C27/'A12.Gov Finance'!C26*100-100</f>
        <v>12.65658955327207</v>
      </c>
      <c r="D26" s="72">
        <f>'A12.Gov Finance'!D27/'A12.Gov Finance'!D26*100-100</f>
        <v>26.196646610995742</v>
      </c>
      <c r="E26" s="72">
        <f>'A12.Gov Finance'!E27/'A12.Gov Finance'!E26*100-100</f>
        <v>7.3232323232323324</v>
      </c>
      <c r="F26" s="72">
        <f>'A12.Gov Finance'!F27/'A12.Gov Finance'!F26*100-100</f>
        <v>19.156169994879676</v>
      </c>
      <c r="G26" s="72">
        <f>'A12.Gov Finance'!G27/'A12.Gov Finance'!G26*100-100</f>
        <v>13.501009147433194</v>
      </c>
      <c r="H26" s="72">
        <f>'A12.Gov Finance'!H27/'A12.Gov Finance'!H26*100-100</f>
        <v>22.554672220670042</v>
      </c>
      <c r="I26" s="72">
        <f>'A12.Gov Finance'!I27/'A12.Gov Finance'!I26*100-100</f>
        <v>29.424394513354201</v>
      </c>
      <c r="J26" s="72">
        <f>'A12.Gov Finance'!J27/'A12.Gov Finance'!J26*100-100</f>
        <v>27.020107739079407</v>
      </c>
      <c r="K26" s="71">
        <f>'A12.Gov Finance'!K27/'A12.Gov Finance'!K26*100-100</f>
        <v>15.789473684210535</v>
      </c>
    </row>
    <row r="27" spans="1:11" ht="21.75" customHeight="1">
      <c r="A27" s="63" t="s">
        <v>205</v>
      </c>
      <c r="B27" s="62" t="s">
        <v>204</v>
      </c>
      <c r="C27" s="72">
        <f>'A12.Gov Finance'!C28/'A12.Gov Finance'!C27*100-100</f>
        <v>10.759094600948998</v>
      </c>
      <c r="D27" s="72">
        <f>'A12.Gov Finance'!D28/'A12.Gov Finance'!D27*100-100</f>
        <v>6.253113428474208</v>
      </c>
      <c r="E27" s="72">
        <f>'A12.Gov Finance'!E28/'A12.Gov Finance'!E27*100-100</f>
        <v>21.274802458296762</v>
      </c>
      <c r="F27" s="72">
        <f>'A12.Gov Finance'!F28/'A12.Gov Finance'!F27*100-100</f>
        <v>8.9839780501220616</v>
      </c>
      <c r="G27" s="72">
        <f>'A12.Gov Finance'!G28/'A12.Gov Finance'!G27*100-100</f>
        <v>8.8921632948650142</v>
      </c>
      <c r="H27" s="72">
        <f>'A12.Gov Finance'!H28/'A12.Gov Finance'!H27*100-100</f>
        <v>24.107044413587261</v>
      </c>
      <c r="I27" s="72">
        <f>'A12.Gov Finance'!I28/'A12.Gov Finance'!I27*100-100</f>
        <v>-4.4408541933029824</v>
      </c>
      <c r="J27" s="72">
        <f>'A12.Gov Finance'!J28/'A12.Gov Finance'!J27*100-100</f>
        <v>5.1991811883266905</v>
      </c>
      <c r="K27" s="71">
        <f>'A12.Gov Finance'!K28/'A12.Gov Finance'!K27*100-100</f>
        <v>36.363636363636346</v>
      </c>
    </row>
    <row r="28" spans="1:11" ht="21.75" customHeight="1">
      <c r="A28" s="63" t="s">
        <v>203</v>
      </c>
      <c r="B28" s="62" t="s">
        <v>202</v>
      </c>
      <c r="C28" s="72">
        <f>'A12.Gov Finance'!C29/'A12.Gov Finance'!C28*100-100</f>
        <v>12.134852059301721</v>
      </c>
      <c r="D28" s="72">
        <f>'A12.Gov Finance'!D29/'A12.Gov Finance'!D28*100-100</f>
        <v>9.0471947335597918</v>
      </c>
      <c r="E28" s="72">
        <f>'A12.Gov Finance'!E29/'A12.Gov Finance'!E28*100-100</f>
        <v>13.838936669272854</v>
      </c>
      <c r="F28" s="72">
        <f>'A12.Gov Finance'!F29/'A12.Gov Finance'!F28*100-100</f>
        <v>10.635168028457812</v>
      </c>
      <c r="G28" s="72">
        <f>'A12.Gov Finance'!G29/'A12.Gov Finance'!G28*100-100</f>
        <v>8.4432431008711717</v>
      </c>
      <c r="H28" s="72">
        <f>'A12.Gov Finance'!H29/'A12.Gov Finance'!H28*100-100</f>
        <v>-9.7804063898719704</v>
      </c>
      <c r="I28" s="72">
        <f>'A12.Gov Finance'!I29/'A12.Gov Finance'!I28*100-100</f>
        <v>22.23544946925027</v>
      </c>
      <c r="J28" s="72">
        <f>'A12.Gov Finance'!J29/'A12.Gov Finance'!J28*100-100</f>
        <v>9.4812362845948144</v>
      </c>
      <c r="K28" s="71">
        <f>'A12.Gov Finance'!K29/'A12.Gov Finance'!K28*100-100</f>
        <v>13.333333333333329</v>
      </c>
    </row>
    <row r="29" spans="1:11" ht="21.75" customHeight="1">
      <c r="A29" s="63" t="s">
        <v>201</v>
      </c>
      <c r="B29" s="62" t="s">
        <v>200</v>
      </c>
      <c r="C29" s="72">
        <f>'A12.Gov Finance'!C30/'A12.Gov Finance'!C29*100-100</f>
        <v>37.434604529496795</v>
      </c>
      <c r="D29" s="72">
        <f>'A12.Gov Finance'!D30/'A12.Gov Finance'!D29*100-100</f>
        <v>-20.563271397001031</v>
      </c>
      <c r="E29" s="72">
        <f>'A12.Gov Finance'!E30/'A12.Gov Finance'!E29*100-100</f>
        <v>18.098799348799346</v>
      </c>
      <c r="F29" s="72">
        <f>'A12.Gov Finance'!F30/'A12.Gov Finance'!F29*100-100</f>
        <v>6.1667638066687687</v>
      </c>
      <c r="G29" s="72">
        <f>'A12.Gov Finance'!G30/'A12.Gov Finance'!G29*100-100</f>
        <v>13.094641734901131</v>
      </c>
      <c r="H29" s="72">
        <f>'A12.Gov Finance'!H30/'A12.Gov Finance'!H29*100-100</f>
        <v>-19.732036922894679</v>
      </c>
      <c r="I29" s="72">
        <f>'A12.Gov Finance'!I30/'A12.Gov Finance'!I29*100-100</f>
        <v>7.218066252042604</v>
      </c>
      <c r="J29" s="72">
        <f>'A12.Gov Finance'!J30/'A12.Gov Finance'!J29*100-100</f>
        <v>-1.629221682867751</v>
      </c>
      <c r="K29" s="71">
        <f>'A12.Gov Finance'!K30/'A12.Gov Finance'!K29*100-100</f>
        <v>38.529411764705884</v>
      </c>
    </row>
    <row r="30" spans="1:11" ht="21.75" customHeight="1">
      <c r="A30" s="63" t="s">
        <v>199</v>
      </c>
      <c r="B30" s="62" t="s">
        <v>198</v>
      </c>
      <c r="C30" s="72">
        <f>'A12.Gov Finance'!C31/'A12.Gov Finance'!C30*100-100</f>
        <v>11.378904464660238</v>
      </c>
      <c r="D30" s="72">
        <f>'A12.Gov Finance'!D31/'A12.Gov Finance'!D30*100-100</f>
        <v>10.823717711735782</v>
      </c>
      <c r="E30" s="72">
        <f>'A12.Gov Finance'!E31/'A12.Gov Finance'!E30*100-100</f>
        <v>12.27733861761476</v>
      </c>
      <c r="F30" s="72">
        <f>'A12.Gov Finance'!F31/'A12.Gov Finance'!F30*100-100</f>
        <v>11.234663220262163</v>
      </c>
      <c r="G30" s="72">
        <f>'A12.Gov Finance'!G31/'A12.Gov Finance'!G30*100-100</f>
        <v>15.136774851681849</v>
      </c>
      <c r="H30" s="72">
        <f>'A12.Gov Finance'!H31/'A12.Gov Finance'!H30*100-100</f>
        <v>31.709567364953614</v>
      </c>
      <c r="I30" s="72">
        <f>'A12.Gov Finance'!I31/'A12.Gov Finance'!I30*100-100</f>
        <v>-0.33906115823972982</v>
      </c>
      <c r="J30" s="72">
        <f>'A12.Gov Finance'!J31/'A12.Gov Finance'!J30*100-100</f>
        <v>8.2458402770918582</v>
      </c>
      <c r="K30" s="71">
        <f>'A12.Gov Finance'!K31/'A12.Gov Finance'!K30*100-100</f>
        <v>16.772823779193203</v>
      </c>
    </row>
    <row r="31" spans="1:11" ht="21.75" customHeight="1">
      <c r="A31" s="63" t="s">
        <v>197</v>
      </c>
      <c r="B31" s="62" t="s">
        <v>196</v>
      </c>
      <c r="C31" s="72">
        <f>'A12.Gov Finance'!C32/'A12.Gov Finance'!C31*100-100</f>
        <v>28.832095246928702</v>
      </c>
      <c r="D31" s="72">
        <f>'A12.Gov Finance'!D32/'A12.Gov Finance'!D31*100-100</f>
        <v>11.092709383965115</v>
      </c>
      <c r="E31" s="72">
        <f>'A12.Gov Finance'!E32/'A12.Gov Finance'!E31*100-100</f>
        <v>9.1679935542041733</v>
      </c>
      <c r="F31" s="72">
        <f>'A12.Gov Finance'!F32/'A12.Gov Finance'!F31*100-100</f>
        <v>20.46489871364443</v>
      </c>
      <c r="G31" s="72">
        <f>'A12.Gov Finance'!G32/'A12.Gov Finance'!G31*100-100</f>
        <v>13.998731627247608</v>
      </c>
      <c r="H31" s="72">
        <f>'A12.Gov Finance'!H32/'A12.Gov Finance'!H31*100-100</f>
        <v>18.2390407290616</v>
      </c>
      <c r="I31" s="72">
        <f>'A12.Gov Finance'!I32/'A12.Gov Finance'!I31*100-100</f>
        <v>1.9621922907639942</v>
      </c>
      <c r="J31" s="72">
        <f>'A12.Gov Finance'!J32/'A12.Gov Finance'!J31*100-100</f>
        <v>7.2673987632218058</v>
      </c>
      <c r="K31" s="71">
        <f>'A12.Gov Finance'!K32/'A12.Gov Finance'!K31*100-100</f>
        <v>27.272727272727266</v>
      </c>
    </row>
    <row r="32" spans="1:11" ht="21.75" customHeight="1">
      <c r="A32" s="63" t="s">
        <v>195</v>
      </c>
      <c r="B32" s="62" t="s">
        <v>194</v>
      </c>
      <c r="C32" s="72">
        <f>'A12.Gov Finance'!C33/'A12.Gov Finance'!C32*100-100</f>
        <v>6.6029194564252123</v>
      </c>
      <c r="D32" s="72">
        <f>'A12.Gov Finance'!D33/'A12.Gov Finance'!D32*100-100</f>
        <v>-12.483749717386388</v>
      </c>
      <c r="E32" s="72">
        <f>'A12.Gov Finance'!E33/'A12.Gov Finance'!E32*100-100</f>
        <v>13.079464379854471</v>
      </c>
      <c r="F32" s="72">
        <f>'A12.Gov Finance'!F33/'A12.Gov Finance'!F32*100-100</f>
        <v>0.29698716479342124</v>
      </c>
      <c r="G32" s="72">
        <f>'A12.Gov Finance'!G33/'A12.Gov Finance'!G32*100-100</f>
        <v>3.1742395732774895</v>
      </c>
      <c r="H32" s="72">
        <f>'A12.Gov Finance'!H33/'A12.Gov Finance'!H32*100-100</f>
        <v>-0.99630928010601849</v>
      </c>
      <c r="I32" s="72">
        <f>'A12.Gov Finance'!I33/'A12.Gov Finance'!I32*100-100</f>
        <v>-36.078616901026287</v>
      </c>
      <c r="J32" s="72">
        <f>'A12.Gov Finance'!J33/'A12.Gov Finance'!J32*100-100</f>
        <v>-23.474475342428079</v>
      </c>
      <c r="K32" s="71">
        <f>'A12.Gov Finance'!K33/'A12.Gov Finance'!K32*100-100</f>
        <v>14.285714285714278</v>
      </c>
    </row>
    <row r="33" spans="1:13" ht="21.75" customHeight="1">
      <c r="A33" s="63" t="s">
        <v>193</v>
      </c>
      <c r="B33" s="62" t="s">
        <v>192</v>
      </c>
      <c r="C33" s="72">
        <f>'A12.Gov Finance'!C34/'A12.Gov Finance'!C33*100-100</f>
        <v>6.6032387918279198</v>
      </c>
      <c r="D33" s="72">
        <f>'A12.Gov Finance'!D34/'A12.Gov Finance'!D33*100-100</f>
        <v>-9.7576432786779463</v>
      </c>
      <c r="E33" s="72">
        <f>'A12.Gov Finance'!E34/'A12.Gov Finance'!E33*100-100</f>
        <v>48.557087134221206</v>
      </c>
      <c r="F33" s="72">
        <f>'A12.Gov Finance'!F34/'A12.Gov Finance'!F33*100-100</f>
        <v>4.9129410706837149</v>
      </c>
      <c r="G33" s="72">
        <f>'A12.Gov Finance'!G34/'A12.Gov Finance'!G33*100-100</f>
        <v>11.466014875430147</v>
      </c>
      <c r="H33" s="72">
        <f>'A12.Gov Finance'!H34/'A12.Gov Finance'!H33*100-100</f>
        <v>69.591812316224321</v>
      </c>
      <c r="I33" s="72">
        <f>'A12.Gov Finance'!I34/'A12.Gov Finance'!I33*100-100</f>
        <v>-40.945636592529553</v>
      </c>
      <c r="J33" s="72">
        <f>'A12.Gov Finance'!J34/'A12.Gov Finance'!J33*100-100</f>
        <v>10.432651078412519</v>
      </c>
      <c r="K33" s="71">
        <f>'A12.Gov Finance'!K34/'A12.Gov Finance'!K33*100-100</f>
        <v>11.000000000000014</v>
      </c>
    </row>
    <row r="34" spans="1:13" ht="21.75" customHeight="1">
      <c r="A34" s="63" t="s">
        <v>191</v>
      </c>
      <c r="B34" s="62" t="s">
        <v>190</v>
      </c>
      <c r="C34" s="72">
        <f>'A12.Gov Finance'!C35/'A12.Gov Finance'!C34*100-100</f>
        <v>6.6453575987944049</v>
      </c>
      <c r="D34" s="72">
        <f>'A12.Gov Finance'!D35/'A12.Gov Finance'!D34*100-100</f>
        <v>3.3078220262031408</v>
      </c>
      <c r="E34" s="72">
        <f>'A12.Gov Finance'!E35/'A12.Gov Finance'!E34*100-100</f>
        <v>12.923270045504466</v>
      </c>
      <c r="F34" s="72">
        <f>'A12.Gov Finance'!F35/'A12.Gov Finance'!F34*100-100</f>
        <v>6.4715538514464868</v>
      </c>
      <c r="G34" s="72">
        <f>'A12.Gov Finance'!G35/'A12.Gov Finance'!G34*100-100</f>
        <v>10.850671442316084</v>
      </c>
      <c r="H34" s="72">
        <f>'A12.Gov Finance'!H35/'A12.Gov Finance'!H34*100-100</f>
        <v>-0.49171251521059389</v>
      </c>
      <c r="I34" s="72">
        <f>'A12.Gov Finance'!I35/'A12.Gov Finance'!I34*100-100</f>
        <v>67.80202809989305</v>
      </c>
      <c r="J34" s="72">
        <f>'A12.Gov Finance'!J35/'A12.Gov Finance'!J34*100-100</f>
        <v>19.053840627301398</v>
      </c>
      <c r="K34" s="71">
        <f>'A12.Gov Finance'!K35/'A12.Gov Finance'!K34*100-100</f>
        <v>-36.849099099099092</v>
      </c>
    </row>
    <row r="35" spans="1:13" ht="21.75" customHeight="1">
      <c r="A35" s="63" t="s">
        <v>189</v>
      </c>
      <c r="B35" s="62" t="s">
        <v>188</v>
      </c>
      <c r="C35" s="72">
        <f>'A12.Gov Finance'!C36/'A12.Gov Finance'!C35*100-100</f>
        <v>11.042480842308393</v>
      </c>
      <c r="D35" s="72">
        <f>'A12.Gov Finance'!D36/'A12.Gov Finance'!D35*100-100</f>
        <v>18.380903721921072</v>
      </c>
      <c r="E35" s="72">
        <f>'A12.Gov Finance'!E36/'A12.Gov Finance'!E35*100-100</f>
        <v>25.36771994182439</v>
      </c>
      <c r="F35" s="72">
        <f>'A12.Gov Finance'!F36/'A12.Gov Finance'!F35*100-100</f>
        <v>14.66631113138483</v>
      </c>
      <c r="G35" s="72">
        <f>'A12.Gov Finance'!G36/'A12.Gov Finance'!G35*100-100</f>
        <v>12.502767483274766</v>
      </c>
      <c r="H35" s="72">
        <f>'A12.Gov Finance'!H36/'A12.Gov Finance'!H35*100-100</f>
        <v>27.542963595160685</v>
      </c>
      <c r="I35" s="72">
        <f>'A12.Gov Finance'!I36/'A12.Gov Finance'!I35*100-100</f>
        <v>21.459459246898987</v>
      </c>
      <c r="J35" s="72">
        <f>'A12.Gov Finance'!J36/'A12.Gov Finance'!J35*100-100</f>
        <v>25.088962890974059</v>
      </c>
      <c r="K35" s="71">
        <f>'A12.Gov Finance'!K36/'A12.Gov Finance'!K35*100-100</f>
        <v>59.386925353971264</v>
      </c>
    </row>
    <row r="36" spans="1:13" ht="21.75" customHeight="1">
      <c r="A36" s="63" t="s">
        <v>187</v>
      </c>
      <c r="B36" s="62" t="s">
        <v>186</v>
      </c>
      <c r="C36" s="72">
        <f>'A12.Gov Finance'!C37/'A12.Gov Finance'!C36*100-100</f>
        <v>8.6426593336654634</v>
      </c>
      <c r="D36" s="72">
        <f>'A12.Gov Finance'!D37/'A12.Gov Finance'!D36*100-100</f>
        <v>8.2873422045750118</v>
      </c>
      <c r="E36" s="72">
        <f>'A12.Gov Finance'!E37/'A12.Gov Finance'!E36*100-100</f>
        <v>5.4048526156183385</v>
      </c>
      <c r="F36" s="72">
        <f>'A12.Gov Finance'!F37/'A12.Gov Finance'!F36*100-100</f>
        <v>8.1206951641143093</v>
      </c>
      <c r="G36" s="72">
        <f>'A12.Gov Finance'!G37/'A12.Gov Finance'!G36*100-100</f>
        <v>3.0774013498925683</v>
      </c>
      <c r="H36" s="72">
        <f>'A12.Gov Finance'!H37/'A12.Gov Finance'!H36*100-100</f>
        <v>-3.9167906431513302</v>
      </c>
      <c r="I36" s="72">
        <f>'A12.Gov Finance'!I37/'A12.Gov Finance'!I36*100-100</f>
        <v>-11.351286891075347</v>
      </c>
      <c r="J36" s="72">
        <f>'A12.Gov Finance'!J37/'A12.Gov Finance'!J36*100-100</f>
        <v>-6.8287463066368446</v>
      </c>
      <c r="K36" s="71">
        <f>'A12.Gov Finance'!K37/'A12.Gov Finance'!K36*100-100</f>
        <v>32.401740862151911</v>
      </c>
    </row>
    <row r="37" spans="1:13" ht="21.75" customHeight="1">
      <c r="A37" s="63" t="s">
        <v>185</v>
      </c>
      <c r="B37" s="62" t="s">
        <v>184</v>
      </c>
      <c r="C37" s="72">
        <f>'A12.Gov Finance'!C38/'A12.Gov Finance'!C37*100-100</f>
        <v>15.077524653234534</v>
      </c>
      <c r="D37" s="72">
        <f>'A12.Gov Finance'!D38/'A12.Gov Finance'!D37*100-100</f>
        <v>34.19269565668526</v>
      </c>
      <c r="E37" s="72">
        <f>'A12.Gov Finance'!E38/'A12.Gov Finance'!E37*100-100</f>
        <v>17.438226860344656</v>
      </c>
      <c r="F37" s="72">
        <f>'A12.Gov Finance'!F38/'A12.Gov Finance'!F37*100-100</f>
        <v>20.484817821414026</v>
      </c>
      <c r="G37" s="72">
        <f>'A12.Gov Finance'!G38/'A12.Gov Finance'!G37*100-100</f>
        <v>21.346917148228954</v>
      </c>
      <c r="H37" s="72">
        <f>'A12.Gov Finance'!H38/'A12.Gov Finance'!H37*100-100</f>
        <v>14.270853628038864</v>
      </c>
      <c r="I37" s="72">
        <f>'A12.Gov Finance'!I38/'A12.Gov Finance'!I37*100-100</f>
        <v>22.390147431827771</v>
      </c>
      <c r="J37" s="72">
        <f>'A12.Gov Finance'!J38/'A12.Gov Finance'!J37*100-100</f>
        <v>17.296665794535954</v>
      </c>
      <c r="K37" s="71">
        <f>'A12.Gov Finance'!K38/'A12.Gov Finance'!K37*100-100</f>
        <v>51.191462033766527</v>
      </c>
    </row>
    <row r="38" spans="1:13" ht="21.75" customHeight="1">
      <c r="A38" s="63" t="s">
        <v>183</v>
      </c>
      <c r="B38" s="62" t="s">
        <v>182</v>
      </c>
      <c r="C38" s="72">
        <f>'A12.Gov Finance'!C39/'A12.Gov Finance'!C38*100-100</f>
        <v>18.573721772144026</v>
      </c>
      <c r="D38" s="72">
        <f>'A12.Gov Finance'!D39/'A12.Gov Finance'!D38*100-100</f>
        <v>34.699810470200021</v>
      </c>
      <c r="E38" s="72">
        <f>'A12.Gov Finance'!E39/'A12.Gov Finance'!E38*100-100</f>
        <v>-2.1811930302107641</v>
      </c>
      <c r="F38" s="72">
        <f>'A12.Gov Finance'!F39/'A12.Gov Finance'!F38*100-100</f>
        <v>20.766725097788566</v>
      </c>
      <c r="G38" s="72">
        <f>'A12.Gov Finance'!G39/'A12.Gov Finance'!G38*100-100</f>
        <v>22.699977366053247</v>
      </c>
      <c r="H38" s="72">
        <f>'A12.Gov Finance'!H39/'A12.Gov Finance'!H38*100-100</f>
        <v>28.605513644878755</v>
      </c>
      <c r="I38" s="72">
        <f>'A12.Gov Finance'!I39/'A12.Gov Finance'!I38*100-100</f>
        <v>-10.678868055900935</v>
      </c>
      <c r="J38" s="72">
        <f>'A12.Gov Finance'!J39/'A12.Gov Finance'!J38*100-100</f>
        <v>13.329697574484697</v>
      </c>
      <c r="K38" s="71">
        <f>'A12.Gov Finance'!K39/'A12.Gov Finance'!K38*100-100</f>
        <v>14.554305483364359</v>
      </c>
      <c r="L38" s="53"/>
      <c r="M38" s="53"/>
    </row>
    <row r="39" spans="1:13" ht="21.75" customHeight="1">
      <c r="A39" s="63" t="s">
        <v>181</v>
      </c>
      <c r="B39" s="62" t="s">
        <v>180</v>
      </c>
      <c r="C39" s="72">
        <f>'A12.Gov Finance'!C40/'A12.Gov Finance'!C39*100-100</f>
        <v>39.686463947930463</v>
      </c>
      <c r="D39" s="72">
        <f>'A12.Gov Finance'!D40/'A12.Gov Finance'!D39*100-100</f>
        <v>36.573599346738661</v>
      </c>
      <c r="E39" s="72">
        <f>'A12.Gov Finance'!E40/'A12.Gov Finance'!E39*100-100</f>
        <v>14.93395944321378</v>
      </c>
      <c r="F39" s="72">
        <f>'A12.Gov Finance'!F40/'A12.Gov Finance'!F39*100-100</f>
        <v>36.140101729223261</v>
      </c>
      <c r="G39" s="72">
        <f>'A12.Gov Finance'!G40/'A12.Gov Finance'!G39*100-100</f>
        <v>33.312368018626131</v>
      </c>
      <c r="H39" s="72">
        <f>'A12.Gov Finance'!H40/'A12.Gov Finance'!H39*100-100</f>
        <v>29.83247132234618</v>
      </c>
      <c r="I39" s="72">
        <f>'A12.Gov Finance'!I40/'A12.Gov Finance'!I39*100-100</f>
        <v>11.013051370282525</v>
      </c>
      <c r="J39" s="72">
        <f>'A12.Gov Finance'!J40/'A12.Gov Finance'!J39*100-100</f>
        <v>24.06479048210619</v>
      </c>
      <c r="K39" s="71">
        <f>'A12.Gov Finance'!K40/'A12.Gov Finance'!K39*100-100</f>
        <v>-10.144708339025399</v>
      </c>
      <c r="L39" s="53"/>
      <c r="M39" s="53"/>
    </row>
    <row r="40" spans="1:13" ht="21.75" customHeight="1">
      <c r="A40" s="63" t="s">
        <v>179</v>
      </c>
      <c r="B40" s="62" t="s">
        <v>178</v>
      </c>
      <c r="C40" s="72">
        <f>'A12.Gov Finance'!C41/'A12.Gov Finance'!C40*100-100</f>
        <v>46.077266289533441</v>
      </c>
      <c r="D40" s="72">
        <f>'A12.Gov Finance'!D41/'A12.Gov Finance'!D40*100-100</f>
        <v>-44.574635884339372</v>
      </c>
      <c r="E40" s="72">
        <f>'A12.Gov Finance'!E41/'A12.Gov Finance'!E40*100-100</f>
        <v>72.99346138573128</v>
      </c>
      <c r="F40" s="72">
        <f>'A12.Gov Finance'!F41/'A12.Gov Finance'!F40*100-100</f>
        <v>18.222179048805359</v>
      </c>
      <c r="G40" s="72">
        <f>'A12.Gov Finance'!G41/'A12.Gov Finance'!G40*100-100</f>
        <v>25.420156395972725</v>
      </c>
      <c r="H40" s="72">
        <f>'A12.Gov Finance'!H41/'A12.Gov Finance'!H40*100-100</f>
        <v>46.102282970232153</v>
      </c>
      <c r="I40" s="72">
        <f>'A12.Gov Finance'!I41/'A12.Gov Finance'!I40*100-100</f>
        <v>12.584396552424579</v>
      </c>
      <c r="J40" s="72">
        <f>'A12.Gov Finance'!J41/'A12.Gov Finance'!J40*100-100</f>
        <v>36.910556218950575</v>
      </c>
      <c r="K40" s="71">
        <f>'A12.Gov Finance'!K41/'A12.Gov Finance'!K40*100-100</f>
        <v>62.425137508076745</v>
      </c>
      <c r="L40" s="53"/>
      <c r="M40" s="53"/>
    </row>
    <row r="41" spans="1:13" ht="21.75" customHeight="1">
      <c r="A41" s="63" t="s">
        <v>177</v>
      </c>
      <c r="B41" s="62" t="s">
        <v>176</v>
      </c>
      <c r="C41" s="72">
        <f>'A12.Gov Finance'!C42/'A12.Gov Finance'!C41*100-100</f>
        <v>12.631555784657039</v>
      </c>
      <c r="D41" s="72">
        <f>'A12.Gov Finance'!D42/'A12.Gov Finance'!D41*100-100</f>
        <v>16.830290984873301</v>
      </c>
      <c r="E41" s="72">
        <f>'A12.Gov Finance'!E42/'A12.Gov Finance'!E41*100-100</f>
        <v>16.224697825017813</v>
      </c>
      <c r="F41" s="72">
        <f>'A12.Gov Finance'!F42/'A12.Gov Finance'!F41*100-100</f>
        <v>13.737342528338473</v>
      </c>
      <c r="G41" s="72">
        <f>'A12.Gov Finance'!G42/'A12.Gov Finance'!G41*100-100</f>
        <v>11.043985105205877</v>
      </c>
      <c r="H41" s="72">
        <f>'A12.Gov Finance'!H42/'A12.Gov Finance'!H41*100-100</f>
        <v>19.136124499237567</v>
      </c>
      <c r="I41" s="72">
        <f>'A12.Gov Finance'!I42/'A12.Gov Finance'!I41*100-100</f>
        <v>7.593281597293938</v>
      </c>
      <c r="J41" s="72">
        <f>'A12.Gov Finance'!J42/'A12.Gov Finance'!J41*100-100</f>
        <v>16.533122301188058</v>
      </c>
      <c r="K41" s="71">
        <f>'A12.Gov Finance'!K42/'A12.Gov Finance'!K41*100-100</f>
        <v>42.126679815471022</v>
      </c>
      <c r="L41" s="53"/>
      <c r="M41" s="53"/>
    </row>
    <row r="42" spans="1:13" ht="21.75" customHeight="1">
      <c r="A42" s="63" t="s">
        <v>175</v>
      </c>
      <c r="B42" s="62" t="s">
        <v>174</v>
      </c>
      <c r="C42" s="72">
        <f>'A12.Gov Finance'!C43/'A12.Gov Finance'!C42*100-100</f>
        <v>15.840814608039238</v>
      </c>
      <c r="D42" s="72">
        <f>'A12.Gov Finance'!D43/'A12.Gov Finance'!D42*100-100</f>
        <v>8.5849040437878159</v>
      </c>
      <c r="E42" s="72">
        <f>'A12.Gov Finance'!E43/'A12.Gov Finance'!E42*100-100</f>
        <v>17.029434816869511</v>
      </c>
      <c r="F42" s="72">
        <f>'A12.Gov Finance'!F43/'A12.Gov Finance'!F42*100-100</f>
        <v>14.83055210940627</v>
      </c>
      <c r="G42" s="72">
        <f>'A12.Gov Finance'!G43/'A12.Gov Finance'!G42*100-100</f>
        <v>22.391307565955685</v>
      </c>
      <c r="H42" s="72">
        <f>'A12.Gov Finance'!H43/'A12.Gov Finance'!H42*100-100</f>
        <v>-11.131648029919134</v>
      </c>
      <c r="I42" s="72">
        <f>'A12.Gov Finance'!I43/'A12.Gov Finance'!I42*100-100</f>
        <v>-8.2193231726277958</v>
      </c>
      <c r="J42" s="72">
        <f>'A12.Gov Finance'!J43/'A12.Gov Finance'!J42*100-100</f>
        <v>-10.525278544708456</v>
      </c>
      <c r="K42" s="71">
        <f>'A12.Gov Finance'!K43/'A12.Gov Finance'!K42*100-100</f>
        <v>-14.340851131138976</v>
      </c>
      <c r="L42" s="53"/>
      <c r="M42" s="53"/>
    </row>
    <row r="43" spans="1:13" ht="21.75" customHeight="1">
      <c r="A43" s="63" t="s">
        <v>173</v>
      </c>
      <c r="B43" s="62" t="s">
        <v>172</v>
      </c>
      <c r="C43" s="72">
        <f>'A12.Gov Finance'!C44/'A12.Gov Finance'!C43*100-100</f>
        <v>1.6411175902085517</v>
      </c>
      <c r="D43" s="72">
        <f>'A12.Gov Finance'!D44/'A12.Gov Finance'!D43*100-100</f>
        <v>6.2418043320936931</v>
      </c>
      <c r="E43" s="72">
        <f>'A12.Gov Finance'!E44/'A12.Gov Finance'!E43*100-100</f>
        <v>27.680924615495698</v>
      </c>
      <c r="F43" s="72">
        <f>'A12.Gov Finance'!F44/'A12.Gov Finance'!F43*100-100</f>
        <v>5.7406654889517199</v>
      </c>
      <c r="G43" s="72">
        <f>'A12.Gov Finance'!G44/'A12.Gov Finance'!G43*100-100</f>
        <v>21.350638407324141</v>
      </c>
      <c r="H43" s="72">
        <f>'A12.Gov Finance'!H44/'A12.Gov Finance'!H43*100-100</f>
        <v>-13.674191559719972</v>
      </c>
      <c r="I43" s="72">
        <f>'A12.Gov Finance'!I44/'A12.Gov Finance'!I43*100-100</f>
        <v>7.9945163218284563</v>
      </c>
      <c r="J43" s="72">
        <f>'A12.Gov Finance'!J44/'A12.Gov Finance'!J43*100-100</f>
        <v>-9.0463185140493891</v>
      </c>
      <c r="K43" s="71">
        <f>'A12.Gov Finance'!K44/'A12.Gov Finance'!K43*100-100</f>
        <v>-47.711256520731638</v>
      </c>
    </row>
    <row r="44" spans="1:13" ht="21.75" customHeight="1">
      <c r="A44" s="63" t="s">
        <v>171</v>
      </c>
      <c r="B44" s="62" t="s">
        <v>170</v>
      </c>
      <c r="C44" s="72">
        <f>'A12.Gov Finance'!C45/'A12.Gov Finance'!C44*100-100</f>
        <v>22.66115699393383</v>
      </c>
      <c r="D44" s="72">
        <f>'A12.Gov Finance'!D45/'A12.Gov Finance'!D44*100-100</f>
        <v>22.155038355044113</v>
      </c>
      <c r="E44" s="72">
        <f>'A12.Gov Finance'!E45/'A12.Gov Finance'!E44*100-100</f>
        <v>14.565399113885348</v>
      </c>
      <c r="F44" s="72">
        <f>'A12.Gov Finance'!F45/'A12.Gov Finance'!F44*100-100</f>
        <v>21.306798398163053</v>
      </c>
      <c r="G44" s="72">
        <f>'A12.Gov Finance'!G45/'A12.Gov Finance'!G44*100-100</f>
        <v>22.480551784732029</v>
      </c>
      <c r="H44" s="72">
        <f>'A12.Gov Finance'!H45/'A12.Gov Finance'!H44*100-100</f>
        <v>19.801304605574742</v>
      </c>
      <c r="I44" s="72">
        <f>'A12.Gov Finance'!I45/'A12.Gov Finance'!I44*100-100</f>
        <v>50.377304578201716</v>
      </c>
      <c r="J44" s="72">
        <f>'A12.Gov Finance'!J45/'A12.Gov Finance'!J44*100-100</f>
        <v>27.55503172053848</v>
      </c>
      <c r="K44" s="71">
        <f>'A12.Gov Finance'!K45/'A12.Gov Finance'!K44*100-100</f>
        <v>4.9364446665166639</v>
      </c>
    </row>
    <row r="45" spans="1:13" ht="21.75" customHeight="1">
      <c r="A45" s="63" t="s">
        <v>169</v>
      </c>
      <c r="B45" s="62" t="s">
        <v>168</v>
      </c>
      <c r="C45" s="72">
        <f>'A12.Gov Finance'!C46/'A12.Gov Finance'!C45*100-100</f>
        <v>11.776784665472135</v>
      </c>
      <c r="D45" s="72">
        <f>'A12.Gov Finance'!D46/'A12.Gov Finance'!D45*100-100</f>
        <v>33.076049625332473</v>
      </c>
      <c r="E45" s="72">
        <f>'A12.Gov Finance'!E46/'A12.Gov Finance'!E45*100-100</f>
        <v>59.361319104430635</v>
      </c>
      <c r="F45" s="72">
        <f>'A12.Gov Finance'!F46/'A12.Gov Finance'!F45*100-100</f>
        <v>22.132446420139601</v>
      </c>
      <c r="G45" s="72">
        <f>'A12.Gov Finance'!G46/'A12.Gov Finance'!G45*100-100</f>
        <v>13.302798275755421</v>
      </c>
      <c r="H45" s="72">
        <f>'A12.Gov Finance'!H46/'A12.Gov Finance'!H45*100-100</f>
        <v>-9.5519105138383225</v>
      </c>
      <c r="I45" s="72">
        <f>'A12.Gov Finance'!I46/'A12.Gov Finance'!I45*100-100</f>
        <v>41.849704077905074</v>
      </c>
      <c r="J45" s="72">
        <f>'A12.Gov Finance'!J46/'A12.Gov Finance'!J45*100-100</f>
        <v>5.8151678166869374</v>
      </c>
      <c r="K45" s="71">
        <f>'A12.Gov Finance'!K46/'A12.Gov Finance'!K45*100-100</f>
        <v>112.01921943742389</v>
      </c>
    </row>
    <row r="46" spans="1:13" ht="21.75" customHeight="1">
      <c r="A46" s="63" t="s">
        <v>167</v>
      </c>
      <c r="B46" s="62" t="s">
        <v>166</v>
      </c>
      <c r="C46" s="72">
        <f>'A12.Gov Finance'!C47/'A12.Gov Finance'!C46*100-100</f>
        <v>9.3459580826078934</v>
      </c>
      <c r="D46" s="72">
        <f>'A12.Gov Finance'!D47/'A12.Gov Finance'!D46*100-100</f>
        <v>37.852326661927606</v>
      </c>
      <c r="E46" s="72">
        <f>'A12.Gov Finance'!E47/'A12.Gov Finance'!E46*100-100</f>
        <v>4.2469120027877949</v>
      </c>
      <c r="F46" s="72">
        <f>'A12.Gov Finance'!F47/'A12.Gov Finance'!F46*100-100</f>
        <v>13.116248396462197</v>
      </c>
      <c r="G46" s="72">
        <f>'A12.Gov Finance'!G47/'A12.Gov Finance'!G46*100-100</f>
        <v>17.819859264813147</v>
      </c>
      <c r="H46" s="72">
        <f>'A12.Gov Finance'!H47/'A12.Gov Finance'!H46*100-100</f>
        <v>3.5878737189453744</v>
      </c>
      <c r="I46" s="72">
        <f>'A12.Gov Finance'!I47/'A12.Gov Finance'!I46*100-100</f>
        <v>34.955521227294525</v>
      </c>
      <c r="J46" s="72">
        <f>'A12.Gov Finance'!J47/'A12.Gov Finance'!J46*100-100</f>
        <v>16.1590814269059</v>
      </c>
      <c r="K46" s="71">
        <f>'A12.Gov Finance'!K47/'A12.Gov Finance'!K46*100-100</f>
        <v>107.17378510520473</v>
      </c>
    </row>
    <row r="47" spans="1:13" ht="21.75" customHeight="1">
      <c r="A47" s="63" t="s">
        <v>58</v>
      </c>
      <c r="B47" s="62" t="s">
        <v>165</v>
      </c>
      <c r="C47" s="72">
        <f>'A12.Gov Finance'!C48/'A12.Gov Finance'!C47*100-100</f>
        <v>39.793192160604264</v>
      </c>
      <c r="D47" s="72">
        <f>'A12.Gov Finance'!D48/'A12.Gov Finance'!D47*100-100</f>
        <v>70.615992113799706</v>
      </c>
      <c r="E47" s="72">
        <f>'A12.Gov Finance'!E48/'A12.Gov Finance'!E47*100-100</f>
        <v>2.0323968278526081</v>
      </c>
      <c r="F47" s="72">
        <f>'A12.Gov Finance'!F48/'A12.Gov Finance'!F47*100-100</f>
        <v>39.301618214562012</v>
      </c>
      <c r="G47" s="72">
        <f>'A12.Gov Finance'!G48/'A12.Gov Finance'!G47*100-100</f>
        <v>26.246544164497081</v>
      </c>
      <c r="H47" s="72">
        <f>'A12.Gov Finance'!H48/'A12.Gov Finance'!H47*100-100</f>
        <v>-19.248593116191842</v>
      </c>
      <c r="I47" s="72">
        <f>'A12.Gov Finance'!I48/'A12.Gov Finance'!I47*100-100</f>
        <v>68.368979313598544</v>
      </c>
      <c r="J47" s="72">
        <f>'A12.Gov Finance'!J48/'A12.Gov Finance'!J47*100-100</f>
        <v>21.54798686218551</v>
      </c>
      <c r="K47" s="71">
        <f>'A12.Gov Finance'!K48/'A12.Gov Finance'!K47*100-100</f>
        <v>0.64162701440162095</v>
      </c>
    </row>
    <row r="48" spans="1:13" ht="21.75" customHeight="1">
      <c r="A48" s="63" t="s">
        <v>164</v>
      </c>
      <c r="B48" s="62" t="s">
        <v>163</v>
      </c>
      <c r="C48" s="72">
        <f>'A12.Gov Finance'!C49/'A12.Gov Finance'!C48*100-100</f>
        <v>34.381099788416947</v>
      </c>
      <c r="D48" s="72">
        <f>'A12.Gov Finance'!D49/'A12.Gov Finance'!D48*100-100</f>
        <v>29.683582324068965</v>
      </c>
      <c r="E48" s="72">
        <f>'A12.Gov Finance'!E49/'A12.Gov Finance'!E48*100-100</f>
        <v>8.8850545214290975</v>
      </c>
      <c r="F48" s="72">
        <f>'A12.Gov Finance'!F49/'A12.Gov Finance'!F48*100-100</f>
        <v>29.863680626663296</v>
      </c>
      <c r="G48" s="72">
        <f>'A12.Gov Finance'!G49/'A12.Gov Finance'!G48*100-100</f>
        <v>18.628887646456278</v>
      </c>
      <c r="H48" s="72">
        <f>'A12.Gov Finance'!H49/'A12.Gov Finance'!H48*100-100</f>
        <v>23.131437447349541</v>
      </c>
      <c r="I48" s="72">
        <f>'A12.Gov Finance'!I49/'A12.Gov Finance'!I48*100-100</f>
        <v>58.986261699963791</v>
      </c>
      <c r="J48" s="72">
        <f>'A12.Gov Finance'!J49/'A12.Gov Finance'!J48*100-100</f>
        <v>46.257114045981268</v>
      </c>
      <c r="K48" s="71">
        <f>'A12.Gov Finance'!K49/'A12.Gov Finance'!K48*100-100</f>
        <v>63.860843105491739</v>
      </c>
    </row>
    <row r="49" spans="1:11" ht="21.75" customHeight="1">
      <c r="A49" s="63" t="s">
        <v>59</v>
      </c>
      <c r="B49" s="62" t="s">
        <v>162</v>
      </c>
      <c r="C49" s="72">
        <f>'A12.Gov Finance'!C50/'A12.Gov Finance'!C49*100-100</f>
        <v>2.7977402271366856</v>
      </c>
      <c r="D49" s="72">
        <f>'A12.Gov Finance'!D50/'A12.Gov Finance'!D49*100-100</f>
        <v>-10.768276596271264</v>
      </c>
      <c r="E49" s="72">
        <f>'A12.Gov Finance'!E50/'A12.Gov Finance'!E49*100-100</f>
        <v>27.439475923260659</v>
      </c>
      <c r="F49" s="72">
        <f>'A12.Gov Finance'!F50/'A12.Gov Finance'!F49*100-100</f>
        <v>2.1316682116536896</v>
      </c>
      <c r="G49" s="72">
        <f>'A12.Gov Finance'!G50/'A12.Gov Finance'!G49*100-100</f>
        <v>15.541704232840942</v>
      </c>
      <c r="H49" s="72">
        <f>'A12.Gov Finance'!H50/'A12.Gov Finance'!H49*100-100</f>
        <v>-41.761299330852744</v>
      </c>
      <c r="I49" s="72">
        <f>'A12.Gov Finance'!I50/'A12.Gov Finance'!I49*100-100</f>
        <v>34.846426484316311</v>
      </c>
      <c r="J49" s="72">
        <f>'A12.Gov Finance'!J50/'A12.Gov Finance'!J49*100-100</f>
        <v>11.949549757737302</v>
      </c>
      <c r="K49" s="71">
        <f>'A12.Gov Finance'!K50/'A12.Gov Finance'!K49*100-100</f>
        <v>-33.415267193502757</v>
      </c>
    </row>
    <row r="50" spans="1:11" ht="21.75" customHeight="1">
      <c r="A50" s="63" t="s">
        <v>60</v>
      </c>
      <c r="B50" s="62" t="s">
        <v>65</v>
      </c>
      <c r="C50" s="72">
        <f>'A12.Gov Finance'!C51/'A12.Gov Finance'!C50*100-100</f>
        <v>9.4740553554239852</v>
      </c>
      <c r="D50" s="72">
        <f>'A12.Gov Finance'!D51/'A12.Gov Finance'!D50*100-100</f>
        <v>-21.701381630012946</v>
      </c>
      <c r="E50" s="72">
        <f>'A12.Gov Finance'!E51/'A12.Gov Finance'!E50*100-100</f>
        <v>-22.675813401365446</v>
      </c>
      <c r="F50" s="72">
        <f>'A12.Gov Finance'!F51/'A12.Gov Finance'!F50*100-100</f>
        <v>-1.7221736886549053</v>
      </c>
      <c r="G50" s="72">
        <f>'A12.Gov Finance'!G51/'A12.Gov Finance'!G50*100-100</f>
        <v>0.19657912309705239</v>
      </c>
      <c r="H50" s="72">
        <f>'A12.Gov Finance'!H51/'A12.Gov Finance'!H50*100-100</f>
        <v>3.5814260198176981</v>
      </c>
      <c r="I50" s="72">
        <f>'A12.Gov Finance'!I51/'A12.Gov Finance'!I50*100-100</f>
        <v>-6.2140746547669323</v>
      </c>
      <c r="J50" s="72">
        <f>'A12.Gov Finance'!J51/'A12.Gov Finance'!J50*100-100</f>
        <v>-4.6910054375872647</v>
      </c>
      <c r="K50" s="71">
        <f>'A12.Gov Finance'!K51/'A12.Gov Finance'!K50*100-100</f>
        <v>101.94882861945177</v>
      </c>
    </row>
    <row r="51" spans="1:11" ht="21.75" customHeight="1">
      <c r="A51" s="63" t="s">
        <v>61</v>
      </c>
      <c r="B51" s="62" t="s">
        <v>66</v>
      </c>
      <c r="C51" s="72">
        <f>'A12.Gov Finance'!C52/'A12.Gov Finance'!C51*100-100</f>
        <v>7.895777003292423</v>
      </c>
      <c r="D51" s="72">
        <f>'A12.Gov Finance'!D52/'A12.Gov Finance'!D51*100-100</f>
        <v>20.987617115566721</v>
      </c>
      <c r="E51" s="72">
        <f>'A12.Gov Finance'!E52/'A12.Gov Finance'!E51*100-100</f>
        <v>3.1560216315978664</v>
      </c>
      <c r="F51" s="72">
        <f>'A12.Gov Finance'!F52/'A12.Gov Finance'!F51*100-100</f>
        <v>9.6526807443117377</v>
      </c>
      <c r="G51" s="72">
        <f>'A12.Gov Finance'!G52/'A12.Gov Finance'!G51*100-100</f>
        <v>16.045987668078169</v>
      </c>
      <c r="H51" s="72">
        <f>'A12.Gov Finance'!H52/'A12.Gov Finance'!H51*100-100</f>
        <v>53.80794981196351</v>
      </c>
      <c r="I51" s="72">
        <f>'A12.Gov Finance'!I52/'A12.Gov Finance'!I51*100-100</f>
        <v>48.270248165570621</v>
      </c>
      <c r="J51" s="72">
        <f>'A12.Gov Finance'!J52/'A12.Gov Finance'!J51*100-100</f>
        <v>49.206021257784329</v>
      </c>
      <c r="K51" s="71">
        <f>'A12.Gov Finance'!K52/'A12.Gov Finance'!K51*100-100</f>
        <v>15.08288639387365</v>
      </c>
    </row>
    <row r="52" spans="1:11" ht="21.75" customHeight="1">
      <c r="A52" s="63" t="s">
        <v>131</v>
      </c>
      <c r="B52" s="62" t="s">
        <v>161</v>
      </c>
      <c r="C52" s="72">
        <f>'A12.Gov Finance'!C53/'A12.Gov Finance'!C52*100-100</f>
        <v>12.774437487865114</v>
      </c>
      <c r="D52" s="72">
        <f>'A12.Gov Finance'!D53/'A12.Gov Finance'!D52*100-100</f>
        <v>-5.5162188133777761</v>
      </c>
      <c r="E52" s="72">
        <f>'A12.Gov Finance'!E53/'A12.Gov Finance'!E52*100-100</f>
        <v>14.675233057014083</v>
      </c>
      <c r="F52" s="72">
        <f>'A12.Gov Finance'!F53/'A12.Gov Finance'!F52*100-100</f>
        <v>9.4699651367621414</v>
      </c>
      <c r="G52" s="72">
        <f>'A12.Gov Finance'!G53/'A12.Gov Finance'!G52*100-100</f>
        <v>14.087654999531907</v>
      </c>
      <c r="H52" s="72">
        <f>'A12.Gov Finance'!H53/'A12.Gov Finance'!H52*100-100</f>
        <v>-24.651740338912447</v>
      </c>
      <c r="I52" s="72">
        <f>'A12.Gov Finance'!I53/'A12.Gov Finance'!I52*100-100</f>
        <v>-24.431939736869197</v>
      </c>
      <c r="J52" s="72">
        <f>'A12.Gov Finance'!J53/'A12.Gov Finance'!J52*100-100</f>
        <v>-24.470227704202259</v>
      </c>
      <c r="K52" s="71">
        <f>'A12.Gov Finance'!K53/'A12.Gov Finance'!K52*100-100</f>
        <v>3.8551339285714192</v>
      </c>
    </row>
    <row r="53" spans="1:11" ht="21.75" customHeight="1">
      <c r="A53" s="63" t="s">
        <v>142</v>
      </c>
      <c r="B53" s="48" t="s">
        <v>160</v>
      </c>
      <c r="C53" s="72">
        <f>'A12.Gov Finance'!C54/'A12.Gov Finance'!C53*100-100</f>
        <v>3.8970182647942551</v>
      </c>
      <c r="D53" s="72">
        <f>'A12.Gov Finance'!D54/'A12.Gov Finance'!D53*100-100</f>
        <v>8.5155841693145078</v>
      </c>
      <c r="E53" s="72">
        <f>'A12.Gov Finance'!E54/'A12.Gov Finance'!E53*100-100</f>
        <v>39.954112324425864</v>
      </c>
      <c r="F53" s="72">
        <f>'A12.Gov Finance'!F54/'A12.Gov Finance'!F53*100-100</f>
        <v>8.498170382796701</v>
      </c>
      <c r="G53" s="72">
        <f>'A12.Gov Finance'!G54/'A12.Gov Finance'!G53*100-100</f>
        <v>-9.264940429510844</v>
      </c>
      <c r="H53" s="72">
        <f>'A12.Gov Finance'!H54/'A12.Gov Finance'!H53*100-100</f>
        <v>-14.937009105758477</v>
      </c>
      <c r="I53" s="72">
        <f>'A12.Gov Finance'!I54/'A12.Gov Finance'!I53*100-100</f>
        <v>-8.2893117949157471</v>
      </c>
      <c r="J53" s="72">
        <f>'A12.Gov Finance'!J54/'A12.Gov Finance'!J53*100-100</f>
        <v>-9.4445185505023659</v>
      </c>
      <c r="K53" s="71">
        <f>'A12.Gov Finance'!K54/'A12.Gov Finance'!K53*100-100</f>
        <v>10.597737662566558</v>
      </c>
    </row>
    <row r="54" spans="1:11" ht="21.75" customHeight="1">
      <c r="A54" s="63" t="s">
        <v>320</v>
      </c>
      <c r="B54" s="48" t="s">
        <v>319</v>
      </c>
      <c r="C54" s="72">
        <f>'A12.Gov Finance'!C55/'A12.Gov Finance'!C54*100-100</f>
        <v>-6.2914451309305264</v>
      </c>
      <c r="D54" s="72">
        <f>'A12.Gov Finance'!D55/'A12.Gov Finance'!D54*100-100</f>
        <v>-18.155540249794569</v>
      </c>
      <c r="E54" s="72">
        <f>'A12.Gov Finance'!E55/'A12.Gov Finance'!E54*100-100</f>
        <v>39.474495812913631</v>
      </c>
      <c r="F54" s="72">
        <f>'A12.Gov Finance'!F55/'A12.Gov Finance'!F54*100-100</f>
        <v>-1.9647204313096296</v>
      </c>
      <c r="G54" s="72">
        <f>'A12.Gov Finance'!G55/'A12.Gov Finance'!G54*100-100</f>
        <v>7.1309079859508415</v>
      </c>
      <c r="H54" s="72">
        <f>'A12.Gov Finance'!H55/'A12.Gov Finance'!H54*100-100</f>
        <v>-0.39944915362968914</v>
      </c>
      <c r="I54" s="72">
        <f>'A12.Gov Finance'!I55/'A12.Gov Finance'!I54*100-100</f>
        <v>-0.66903053562489845</v>
      </c>
      <c r="J54" s="72">
        <f>'A12.Gov Finance'!J55/'A12.Gov Finance'!J54*100-100</f>
        <v>-0.62502530678810331</v>
      </c>
      <c r="K54" s="71">
        <f>'A12.Gov Finance'!K55/'A12.Gov Finance'!K54*100-100</f>
        <v>-8.8390669502381769</v>
      </c>
    </row>
    <row r="55" spans="1:11" ht="21.75" customHeight="1" thickBot="1">
      <c r="A55" s="58" t="s">
        <v>318</v>
      </c>
      <c r="B55" s="57" t="s">
        <v>317</v>
      </c>
      <c r="C55" s="72">
        <f>'A12.Gov Finance'!C56/'A12.Gov Finance'!C55*100-100</f>
        <v>5.5165248740053414</v>
      </c>
      <c r="D55" s="72">
        <f>'A12.Gov Finance'!D56/'A12.Gov Finance'!D55*100-100</f>
        <v>15.963815580484876</v>
      </c>
      <c r="E55" s="72">
        <f>'A12.Gov Finance'!E56/'A12.Gov Finance'!E55*100-100</f>
        <v>17.555550494806596</v>
      </c>
      <c r="F55" s="72">
        <f>'A12.Gov Finance'!F56/'A12.Gov Finance'!F55*100-100</f>
        <v>9.3085138830737719</v>
      </c>
      <c r="G55" s="72">
        <f>'A12.Gov Finance'!G56/'A12.Gov Finance'!G55*100-100</f>
        <v>10.480108563647633</v>
      </c>
      <c r="H55" s="72">
        <f>'A12.Gov Finance'!H56/'A12.Gov Finance'!H55*100-100</f>
        <v>1.0301088935454032</v>
      </c>
      <c r="I55" s="72">
        <f>'A12.Gov Finance'!I56/'A12.Gov Finance'!I55*100-100</f>
        <v>5.3266430423465323</v>
      </c>
      <c r="J55" s="72">
        <f>'A12.Gov Finance'!J56/'A12.Gov Finance'!J55*100-100</f>
        <v>4.6237044853101992</v>
      </c>
      <c r="K55" s="71">
        <f>'A12.Gov Finance'!K56/'A12.Gov Finance'!K55*100-100</f>
        <v>40.692422348384724</v>
      </c>
    </row>
    <row r="56" spans="1:11" ht="35.25" customHeight="1" thickTop="1">
      <c r="A56" s="3659" t="s">
        <v>316</v>
      </c>
      <c r="B56" s="3659"/>
      <c r="C56" s="3659"/>
      <c r="D56" s="3659"/>
      <c r="E56" s="3659"/>
      <c r="F56" s="3659"/>
      <c r="G56" s="3659"/>
      <c r="H56" s="3659"/>
      <c r="I56" s="3659"/>
      <c r="J56" s="3659"/>
      <c r="K56" s="3659"/>
    </row>
    <row r="57" spans="1:11" ht="30.75" customHeight="1">
      <c r="A57" s="3660" t="s">
        <v>158</v>
      </c>
      <c r="B57" s="3660"/>
      <c r="C57" s="3660"/>
      <c r="D57" s="3660"/>
      <c r="E57" s="3660"/>
      <c r="F57" s="3660"/>
      <c r="G57" s="3660"/>
      <c r="H57" s="3660"/>
      <c r="I57" s="3660"/>
      <c r="J57" s="3660"/>
      <c r="K57" s="3660"/>
    </row>
    <row r="58" spans="1:11" ht="18.75" customHeight="1">
      <c r="A58" s="3657" t="s">
        <v>329</v>
      </c>
      <c r="B58" s="3657"/>
      <c r="C58" s="3657"/>
      <c r="D58" s="3657"/>
      <c r="E58" s="3657"/>
      <c r="F58" s="3657"/>
      <c r="G58" s="3657"/>
      <c r="H58" s="3657"/>
      <c r="I58" s="3657"/>
      <c r="J58" s="3657"/>
      <c r="K58" s="3657"/>
    </row>
    <row r="59" spans="1:11" ht="18.75" customHeight="1">
      <c r="A59" s="3657" t="s">
        <v>156</v>
      </c>
      <c r="B59" s="3657"/>
      <c r="C59" s="3657"/>
      <c r="D59" s="3657"/>
      <c r="E59" s="3657"/>
      <c r="F59" s="3657"/>
      <c r="G59" s="3657"/>
      <c r="H59" s="3657"/>
      <c r="I59" s="3657"/>
      <c r="J59" s="3657"/>
      <c r="K59" s="3657"/>
    </row>
    <row r="60" spans="1:11" s="52" customFormat="1">
      <c r="A60" s="3661" t="s">
        <v>155</v>
      </c>
      <c r="B60" s="3661"/>
      <c r="C60" s="3661"/>
      <c r="D60" s="3661"/>
      <c r="E60" s="3661"/>
      <c r="F60" s="3661"/>
      <c r="G60" s="3661"/>
      <c r="H60" s="3661"/>
      <c r="I60" s="3661"/>
      <c r="J60" s="3661"/>
      <c r="K60" s="3661"/>
    </row>
  </sheetData>
  <mergeCells count="14">
    <mergeCell ref="A56:K56"/>
    <mergeCell ref="A57:K57"/>
    <mergeCell ref="A58:K58"/>
    <mergeCell ref="A59:K59"/>
    <mergeCell ref="A60:K60"/>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C48" activePane="bottomRight" state="frozen"/>
      <selection sqref="A1:K1"/>
      <selection pane="topRight" sqref="A1:K1"/>
      <selection pane="bottomLeft" sqref="A1:K1"/>
      <selection pane="bottomRight" sqref="A1:K1"/>
    </sheetView>
  </sheetViews>
  <sheetFormatPr defaultRowHeight="15.75"/>
  <cols>
    <col min="1" max="1" width="11.42578125" style="138" customWidth="1"/>
    <col min="2" max="2" width="11" style="138" customWidth="1"/>
    <col min="3" max="10" width="10.7109375" style="49" customWidth="1"/>
    <col min="11" max="11" width="11.7109375" style="49" customWidth="1"/>
    <col min="12" max="12" width="6.5703125" style="49" customWidth="1"/>
    <col min="13" max="13" width="24.28515625" style="49" customWidth="1"/>
    <col min="14" max="14" width="9.28515625" style="49" customWidth="1"/>
    <col min="15" max="15" width="9.7109375" style="49" hidden="1" customWidth="1"/>
    <col min="16" max="16" width="6.28515625" style="49" customWidth="1"/>
    <col min="17" max="17" width="10" style="49" customWidth="1"/>
    <col min="18" max="251" width="9.140625" style="49"/>
    <col min="252" max="252" width="11.42578125" style="49" customWidth="1"/>
    <col min="253" max="253" width="11.28515625" style="49" customWidth="1"/>
    <col min="254" max="262" width="10.7109375" style="49" customWidth="1"/>
    <col min="263" max="263" width="9.140625" style="49"/>
    <col min="264" max="264" width="5.7109375" style="49" bestFit="1" customWidth="1"/>
    <col min="265" max="265" width="9.140625" style="49"/>
    <col min="266" max="266" width="11.42578125" style="49" customWidth="1"/>
    <col min="267" max="267" width="11.28515625" style="49" customWidth="1"/>
    <col min="268" max="268" width="14.7109375" style="49" bestFit="1" customWidth="1"/>
    <col min="269" max="269" width="13.7109375" style="49" bestFit="1" customWidth="1"/>
    <col min="270" max="507" width="9.140625" style="49"/>
    <col min="508" max="508" width="11.42578125" style="49" customWidth="1"/>
    <col min="509" max="509" width="11.28515625" style="49" customWidth="1"/>
    <col min="510" max="518" width="10.7109375" style="49" customWidth="1"/>
    <col min="519" max="519" width="9.140625" style="49"/>
    <col min="520" max="520" width="5.7109375" style="49" bestFit="1" customWidth="1"/>
    <col min="521" max="521" width="9.140625" style="49"/>
    <col min="522" max="522" width="11.42578125" style="49" customWidth="1"/>
    <col min="523" max="523" width="11.28515625" style="49" customWidth="1"/>
    <col min="524" max="524" width="14.7109375" style="49" bestFit="1" customWidth="1"/>
    <col min="525" max="525" width="13.7109375" style="49" bestFit="1" customWidth="1"/>
    <col min="526" max="763" width="9.140625" style="49"/>
    <col min="764" max="764" width="11.42578125" style="49" customWidth="1"/>
    <col min="765" max="765" width="11.28515625" style="49" customWidth="1"/>
    <col min="766" max="774" width="10.7109375" style="49" customWidth="1"/>
    <col min="775" max="775" width="9.140625" style="49"/>
    <col min="776" max="776" width="5.7109375" style="49" bestFit="1" customWidth="1"/>
    <col min="777" max="777" width="9.140625" style="49"/>
    <col min="778" max="778" width="11.42578125" style="49" customWidth="1"/>
    <col min="779" max="779" width="11.28515625" style="49" customWidth="1"/>
    <col min="780" max="780" width="14.7109375" style="49" bestFit="1" customWidth="1"/>
    <col min="781" max="781" width="13.7109375" style="49" bestFit="1" customWidth="1"/>
    <col min="782" max="1019" width="9.140625" style="49"/>
    <col min="1020" max="1020" width="11.42578125" style="49" customWidth="1"/>
    <col min="1021" max="1021" width="11.28515625" style="49" customWidth="1"/>
    <col min="1022" max="1030" width="10.7109375" style="49" customWidth="1"/>
    <col min="1031" max="1031" width="9.140625" style="49"/>
    <col min="1032" max="1032" width="5.7109375" style="49" bestFit="1" customWidth="1"/>
    <col min="1033" max="1033" width="9.140625" style="49"/>
    <col min="1034" max="1034" width="11.42578125" style="49" customWidth="1"/>
    <col min="1035" max="1035" width="11.28515625" style="49" customWidth="1"/>
    <col min="1036" max="1036" width="14.7109375" style="49" bestFit="1" customWidth="1"/>
    <col min="1037" max="1037" width="13.7109375" style="49" bestFit="1" customWidth="1"/>
    <col min="1038" max="1275" width="9.140625" style="49"/>
    <col min="1276" max="1276" width="11.42578125" style="49" customWidth="1"/>
    <col min="1277" max="1277" width="11.28515625" style="49" customWidth="1"/>
    <col min="1278" max="1286" width="10.7109375" style="49" customWidth="1"/>
    <col min="1287" max="1287" width="9.140625" style="49"/>
    <col min="1288" max="1288" width="5.7109375" style="49" bestFit="1" customWidth="1"/>
    <col min="1289" max="1289" width="9.140625" style="49"/>
    <col min="1290" max="1290" width="11.42578125" style="49" customWidth="1"/>
    <col min="1291" max="1291" width="11.28515625" style="49" customWidth="1"/>
    <col min="1292" max="1292" width="14.7109375" style="49" bestFit="1" customWidth="1"/>
    <col min="1293" max="1293" width="13.7109375" style="49" bestFit="1" customWidth="1"/>
    <col min="1294" max="1531" width="9.140625" style="49"/>
    <col min="1532" max="1532" width="11.42578125" style="49" customWidth="1"/>
    <col min="1533" max="1533" width="11.28515625" style="49" customWidth="1"/>
    <col min="1534" max="1542" width="10.7109375" style="49" customWidth="1"/>
    <col min="1543" max="1543" width="9.140625" style="49"/>
    <col min="1544" max="1544" width="5.7109375" style="49" bestFit="1" customWidth="1"/>
    <col min="1545" max="1545" width="9.140625" style="49"/>
    <col min="1546" max="1546" width="11.42578125" style="49" customWidth="1"/>
    <col min="1547" max="1547" width="11.28515625" style="49" customWidth="1"/>
    <col min="1548" max="1548" width="14.7109375" style="49" bestFit="1" customWidth="1"/>
    <col min="1549" max="1549" width="13.7109375" style="49" bestFit="1" customWidth="1"/>
    <col min="1550" max="1787" width="9.140625" style="49"/>
    <col min="1788" max="1788" width="11.42578125" style="49" customWidth="1"/>
    <col min="1789" max="1789" width="11.28515625" style="49" customWidth="1"/>
    <col min="1790" max="1798" width="10.7109375" style="49" customWidth="1"/>
    <col min="1799" max="1799" width="9.140625" style="49"/>
    <col min="1800" max="1800" width="5.7109375" style="49" bestFit="1" customWidth="1"/>
    <col min="1801" max="1801" width="9.140625" style="49"/>
    <col min="1802" max="1802" width="11.42578125" style="49" customWidth="1"/>
    <col min="1803" max="1803" width="11.28515625" style="49" customWidth="1"/>
    <col min="1804" max="1804" width="14.7109375" style="49" bestFit="1" customWidth="1"/>
    <col min="1805" max="1805" width="13.7109375" style="49" bestFit="1" customWidth="1"/>
    <col min="1806" max="2043" width="9.140625" style="49"/>
    <col min="2044" max="2044" width="11.42578125" style="49" customWidth="1"/>
    <col min="2045" max="2045" width="11.28515625" style="49" customWidth="1"/>
    <col min="2046" max="2054" width="10.7109375" style="49" customWidth="1"/>
    <col min="2055" max="2055" width="9.140625" style="49"/>
    <col min="2056" max="2056" width="5.7109375" style="49" bestFit="1" customWidth="1"/>
    <col min="2057" max="2057" width="9.140625" style="49"/>
    <col min="2058" max="2058" width="11.42578125" style="49" customWidth="1"/>
    <col min="2059" max="2059" width="11.28515625" style="49" customWidth="1"/>
    <col min="2060" max="2060" width="14.7109375" style="49" bestFit="1" customWidth="1"/>
    <col min="2061" max="2061" width="13.7109375" style="49" bestFit="1" customWidth="1"/>
    <col min="2062" max="2299" width="9.140625" style="49"/>
    <col min="2300" max="2300" width="11.42578125" style="49" customWidth="1"/>
    <col min="2301" max="2301" width="11.28515625" style="49" customWidth="1"/>
    <col min="2302" max="2310" width="10.7109375" style="49" customWidth="1"/>
    <col min="2311" max="2311" width="9.140625" style="49"/>
    <col min="2312" max="2312" width="5.7109375" style="49" bestFit="1" customWidth="1"/>
    <col min="2313" max="2313" width="9.140625" style="49"/>
    <col min="2314" max="2314" width="11.42578125" style="49" customWidth="1"/>
    <col min="2315" max="2315" width="11.28515625" style="49" customWidth="1"/>
    <col min="2316" max="2316" width="14.7109375" style="49" bestFit="1" customWidth="1"/>
    <col min="2317" max="2317" width="13.7109375" style="49" bestFit="1" customWidth="1"/>
    <col min="2318" max="2555" width="9.140625" style="49"/>
    <col min="2556" max="2556" width="11.42578125" style="49" customWidth="1"/>
    <col min="2557" max="2557" width="11.28515625" style="49" customWidth="1"/>
    <col min="2558" max="2566" width="10.7109375" style="49" customWidth="1"/>
    <col min="2567" max="2567" width="9.140625" style="49"/>
    <col min="2568" max="2568" width="5.7109375" style="49" bestFit="1" customWidth="1"/>
    <col min="2569" max="2569" width="9.140625" style="49"/>
    <col min="2570" max="2570" width="11.42578125" style="49" customWidth="1"/>
    <col min="2571" max="2571" width="11.28515625" style="49" customWidth="1"/>
    <col min="2572" max="2572" width="14.7109375" style="49" bestFit="1" customWidth="1"/>
    <col min="2573" max="2573" width="13.7109375" style="49" bestFit="1" customWidth="1"/>
    <col min="2574" max="2811" width="9.140625" style="49"/>
    <col min="2812" max="2812" width="11.42578125" style="49" customWidth="1"/>
    <col min="2813" max="2813" width="11.28515625" style="49" customWidth="1"/>
    <col min="2814" max="2822" width="10.7109375" style="49" customWidth="1"/>
    <col min="2823" max="2823" width="9.140625" style="49"/>
    <col min="2824" max="2824" width="5.7109375" style="49" bestFit="1" customWidth="1"/>
    <col min="2825" max="2825" width="9.140625" style="49"/>
    <col min="2826" max="2826" width="11.42578125" style="49" customWidth="1"/>
    <col min="2827" max="2827" width="11.28515625" style="49" customWidth="1"/>
    <col min="2828" max="2828" width="14.7109375" style="49" bestFit="1" customWidth="1"/>
    <col min="2829" max="2829" width="13.7109375" style="49" bestFit="1" customWidth="1"/>
    <col min="2830" max="3067" width="9.140625" style="49"/>
    <col min="3068" max="3068" width="11.42578125" style="49" customWidth="1"/>
    <col min="3069" max="3069" width="11.28515625" style="49" customWidth="1"/>
    <col min="3070" max="3078" width="10.7109375" style="49" customWidth="1"/>
    <col min="3079" max="3079" width="9.140625" style="49"/>
    <col min="3080" max="3080" width="5.7109375" style="49" bestFit="1" customWidth="1"/>
    <col min="3081" max="3081" width="9.140625" style="49"/>
    <col min="3082" max="3082" width="11.42578125" style="49" customWidth="1"/>
    <col min="3083" max="3083" width="11.28515625" style="49" customWidth="1"/>
    <col min="3084" max="3084" width="14.7109375" style="49" bestFit="1" customWidth="1"/>
    <col min="3085" max="3085" width="13.7109375" style="49" bestFit="1" customWidth="1"/>
    <col min="3086" max="3323" width="9.140625" style="49"/>
    <col min="3324" max="3324" width="11.42578125" style="49" customWidth="1"/>
    <col min="3325" max="3325" width="11.28515625" style="49" customWidth="1"/>
    <col min="3326" max="3334" width="10.7109375" style="49" customWidth="1"/>
    <col min="3335" max="3335" width="9.140625" style="49"/>
    <col min="3336" max="3336" width="5.7109375" style="49" bestFit="1" customWidth="1"/>
    <col min="3337" max="3337" width="9.140625" style="49"/>
    <col min="3338" max="3338" width="11.42578125" style="49" customWidth="1"/>
    <col min="3339" max="3339" width="11.28515625" style="49" customWidth="1"/>
    <col min="3340" max="3340" width="14.7109375" style="49" bestFit="1" customWidth="1"/>
    <col min="3341" max="3341" width="13.7109375" style="49" bestFit="1" customWidth="1"/>
    <col min="3342" max="3579" width="9.140625" style="49"/>
    <col min="3580" max="3580" width="11.42578125" style="49" customWidth="1"/>
    <col min="3581" max="3581" width="11.28515625" style="49" customWidth="1"/>
    <col min="3582" max="3590" width="10.7109375" style="49" customWidth="1"/>
    <col min="3591" max="3591" width="9.140625" style="49"/>
    <col min="3592" max="3592" width="5.7109375" style="49" bestFit="1" customWidth="1"/>
    <col min="3593" max="3593" width="9.140625" style="49"/>
    <col min="3594" max="3594" width="11.42578125" style="49" customWidth="1"/>
    <col min="3595" max="3595" width="11.28515625" style="49" customWidth="1"/>
    <col min="3596" max="3596" width="14.7109375" style="49" bestFit="1" customWidth="1"/>
    <col min="3597" max="3597" width="13.7109375" style="49" bestFit="1" customWidth="1"/>
    <col min="3598" max="3835" width="9.140625" style="49"/>
    <col min="3836" max="3836" width="11.42578125" style="49" customWidth="1"/>
    <col min="3837" max="3837" width="11.28515625" style="49" customWidth="1"/>
    <col min="3838" max="3846" width="10.7109375" style="49" customWidth="1"/>
    <col min="3847" max="3847" width="9.140625" style="49"/>
    <col min="3848" max="3848" width="5.7109375" style="49" bestFit="1" customWidth="1"/>
    <col min="3849" max="3849" width="9.140625" style="49"/>
    <col min="3850" max="3850" width="11.42578125" style="49" customWidth="1"/>
    <col min="3851" max="3851" width="11.28515625" style="49" customWidth="1"/>
    <col min="3852" max="3852" width="14.7109375" style="49" bestFit="1" customWidth="1"/>
    <col min="3853" max="3853" width="13.7109375" style="49" bestFit="1" customWidth="1"/>
    <col min="3854" max="4091" width="9.140625" style="49"/>
    <col min="4092" max="4092" width="11.42578125" style="49" customWidth="1"/>
    <col min="4093" max="4093" width="11.28515625" style="49" customWidth="1"/>
    <col min="4094" max="4102" width="10.7109375" style="49" customWidth="1"/>
    <col min="4103" max="4103" width="9.140625" style="49"/>
    <col min="4104" max="4104" width="5.7109375" style="49" bestFit="1" customWidth="1"/>
    <col min="4105" max="4105" width="9.140625" style="49"/>
    <col min="4106" max="4106" width="11.42578125" style="49" customWidth="1"/>
    <col min="4107" max="4107" width="11.28515625" style="49" customWidth="1"/>
    <col min="4108" max="4108" width="14.7109375" style="49" bestFit="1" customWidth="1"/>
    <col min="4109" max="4109" width="13.7109375" style="49" bestFit="1" customWidth="1"/>
    <col min="4110" max="4347" width="9.140625" style="49"/>
    <col min="4348" max="4348" width="11.42578125" style="49" customWidth="1"/>
    <col min="4349" max="4349" width="11.28515625" style="49" customWidth="1"/>
    <col min="4350" max="4358" width="10.7109375" style="49" customWidth="1"/>
    <col min="4359" max="4359" width="9.140625" style="49"/>
    <col min="4360" max="4360" width="5.7109375" style="49" bestFit="1" customWidth="1"/>
    <col min="4361" max="4361" width="9.140625" style="49"/>
    <col min="4362" max="4362" width="11.42578125" style="49" customWidth="1"/>
    <col min="4363" max="4363" width="11.28515625" style="49" customWidth="1"/>
    <col min="4364" max="4364" width="14.7109375" style="49" bestFit="1" customWidth="1"/>
    <col min="4365" max="4365" width="13.7109375" style="49" bestFit="1" customWidth="1"/>
    <col min="4366" max="4603" width="9.140625" style="49"/>
    <col min="4604" max="4604" width="11.42578125" style="49" customWidth="1"/>
    <col min="4605" max="4605" width="11.28515625" style="49" customWidth="1"/>
    <col min="4606" max="4614" width="10.7109375" style="49" customWidth="1"/>
    <col min="4615" max="4615" width="9.140625" style="49"/>
    <col min="4616" max="4616" width="5.7109375" style="49" bestFit="1" customWidth="1"/>
    <col min="4617" max="4617" width="9.140625" style="49"/>
    <col min="4618" max="4618" width="11.42578125" style="49" customWidth="1"/>
    <col min="4619" max="4619" width="11.28515625" style="49" customWidth="1"/>
    <col min="4620" max="4620" width="14.7109375" style="49" bestFit="1" customWidth="1"/>
    <col min="4621" max="4621" width="13.7109375" style="49" bestFit="1" customWidth="1"/>
    <col min="4622" max="4859" width="9.140625" style="49"/>
    <col min="4860" max="4860" width="11.42578125" style="49" customWidth="1"/>
    <col min="4861" max="4861" width="11.28515625" style="49" customWidth="1"/>
    <col min="4862" max="4870" width="10.7109375" style="49" customWidth="1"/>
    <col min="4871" max="4871" width="9.140625" style="49"/>
    <col min="4872" max="4872" width="5.7109375" style="49" bestFit="1" customWidth="1"/>
    <col min="4873" max="4873" width="9.140625" style="49"/>
    <col min="4874" max="4874" width="11.42578125" style="49" customWidth="1"/>
    <col min="4875" max="4875" width="11.28515625" style="49" customWidth="1"/>
    <col min="4876" max="4876" width="14.7109375" style="49" bestFit="1" customWidth="1"/>
    <col min="4877" max="4877" width="13.7109375" style="49" bestFit="1" customWidth="1"/>
    <col min="4878" max="5115" width="9.140625" style="49"/>
    <col min="5116" max="5116" width="11.42578125" style="49" customWidth="1"/>
    <col min="5117" max="5117" width="11.28515625" style="49" customWidth="1"/>
    <col min="5118" max="5126" width="10.7109375" style="49" customWidth="1"/>
    <col min="5127" max="5127" width="9.140625" style="49"/>
    <col min="5128" max="5128" width="5.7109375" style="49" bestFit="1" customWidth="1"/>
    <col min="5129" max="5129" width="9.140625" style="49"/>
    <col min="5130" max="5130" width="11.42578125" style="49" customWidth="1"/>
    <col min="5131" max="5131" width="11.28515625" style="49" customWidth="1"/>
    <col min="5132" max="5132" width="14.7109375" style="49" bestFit="1" customWidth="1"/>
    <col min="5133" max="5133" width="13.7109375" style="49" bestFit="1" customWidth="1"/>
    <col min="5134" max="5371" width="9.140625" style="49"/>
    <col min="5372" max="5372" width="11.42578125" style="49" customWidth="1"/>
    <col min="5373" max="5373" width="11.28515625" style="49" customWidth="1"/>
    <col min="5374" max="5382" width="10.7109375" style="49" customWidth="1"/>
    <col min="5383" max="5383" width="9.140625" style="49"/>
    <col min="5384" max="5384" width="5.7109375" style="49" bestFit="1" customWidth="1"/>
    <col min="5385" max="5385" width="9.140625" style="49"/>
    <col min="5386" max="5386" width="11.42578125" style="49" customWidth="1"/>
    <col min="5387" max="5387" width="11.28515625" style="49" customWidth="1"/>
    <col min="5388" max="5388" width="14.7109375" style="49" bestFit="1" customWidth="1"/>
    <col min="5389" max="5389" width="13.7109375" style="49" bestFit="1" customWidth="1"/>
    <col min="5390" max="5627" width="9.140625" style="49"/>
    <col min="5628" max="5628" width="11.42578125" style="49" customWidth="1"/>
    <col min="5629" max="5629" width="11.28515625" style="49" customWidth="1"/>
    <col min="5630" max="5638" width="10.7109375" style="49" customWidth="1"/>
    <col min="5639" max="5639" width="9.140625" style="49"/>
    <col min="5640" max="5640" width="5.7109375" style="49" bestFit="1" customWidth="1"/>
    <col min="5641" max="5641" width="9.140625" style="49"/>
    <col min="5642" max="5642" width="11.42578125" style="49" customWidth="1"/>
    <col min="5643" max="5643" width="11.28515625" style="49" customWidth="1"/>
    <col min="5644" max="5644" width="14.7109375" style="49" bestFit="1" customWidth="1"/>
    <col min="5645" max="5645" width="13.7109375" style="49" bestFit="1" customWidth="1"/>
    <col min="5646" max="5883" width="9.140625" style="49"/>
    <col min="5884" max="5884" width="11.42578125" style="49" customWidth="1"/>
    <col min="5885" max="5885" width="11.28515625" style="49" customWidth="1"/>
    <col min="5886" max="5894" width="10.7109375" style="49" customWidth="1"/>
    <col min="5895" max="5895" width="9.140625" style="49"/>
    <col min="5896" max="5896" width="5.7109375" style="49" bestFit="1" customWidth="1"/>
    <col min="5897" max="5897" width="9.140625" style="49"/>
    <col min="5898" max="5898" width="11.42578125" style="49" customWidth="1"/>
    <col min="5899" max="5899" width="11.28515625" style="49" customWidth="1"/>
    <col min="5900" max="5900" width="14.7109375" style="49" bestFit="1" customWidth="1"/>
    <col min="5901" max="5901" width="13.7109375" style="49" bestFit="1" customWidth="1"/>
    <col min="5902" max="6139" width="9.140625" style="49"/>
    <col min="6140" max="6140" width="11.42578125" style="49" customWidth="1"/>
    <col min="6141" max="6141" width="11.28515625" style="49" customWidth="1"/>
    <col min="6142" max="6150" width="10.7109375" style="49" customWidth="1"/>
    <col min="6151" max="6151" width="9.140625" style="49"/>
    <col min="6152" max="6152" width="5.7109375" style="49" bestFit="1" customWidth="1"/>
    <col min="6153" max="6153" width="9.140625" style="49"/>
    <col min="6154" max="6154" width="11.42578125" style="49" customWidth="1"/>
    <col min="6155" max="6155" width="11.28515625" style="49" customWidth="1"/>
    <col min="6156" max="6156" width="14.7109375" style="49" bestFit="1" customWidth="1"/>
    <col min="6157" max="6157" width="13.7109375" style="49" bestFit="1" customWidth="1"/>
    <col min="6158" max="6395" width="9.140625" style="49"/>
    <col min="6396" max="6396" width="11.42578125" style="49" customWidth="1"/>
    <col min="6397" max="6397" width="11.28515625" style="49" customWidth="1"/>
    <col min="6398" max="6406" width="10.7109375" style="49" customWidth="1"/>
    <col min="6407" max="6407" width="9.140625" style="49"/>
    <col min="6408" max="6408" width="5.7109375" style="49" bestFit="1" customWidth="1"/>
    <col min="6409" max="6409" width="9.140625" style="49"/>
    <col min="6410" max="6410" width="11.42578125" style="49" customWidth="1"/>
    <col min="6411" max="6411" width="11.28515625" style="49" customWidth="1"/>
    <col min="6412" max="6412" width="14.7109375" style="49" bestFit="1" customWidth="1"/>
    <col min="6413" max="6413" width="13.7109375" style="49" bestFit="1" customWidth="1"/>
    <col min="6414" max="6651" width="9.140625" style="49"/>
    <col min="6652" max="6652" width="11.42578125" style="49" customWidth="1"/>
    <col min="6653" max="6653" width="11.28515625" style="49" customWidth="1"/>
    <col min="6654" max="6662" width="10.7109375" style="49" customWidth="1"/>
    <col min="6663" max="6663" width="9.140625" style="49"/>
    <col min="6664" max="6664" width="5.7109375" style="49" bestFit="1" customWidth="1"/>
    <col min="6665" max="6665" width="9.140625" style="49"/>
    <col min="6666" max="6666" width="11.42578125" style="49" customWidth="1"/>
    <col min="6667" max="6667" width="11.28515625" style="49" customWidth="1"/>
    <col min="6668" max="6668" width="14.7109375" style="49" bestFit="1" customWidth="1"/>
    <col min="6669" max="6669" width="13.7109375" style="49" bestFit="1" customWidth="1"/>
    <col min="6670" max="6907" width="9.140625" style="49"/>
    <col min="6908" max="6908" width="11.42578125" style="49" customWidth="1"/>
    <col min="6909" max="6909" width="11.28515625" style="49" customWidth="1"/>
    <col min="6910" max="6918" width="10.7109375" style="49" customWidth="1"/>
    <col min="6919" max="6919" width="9.140625" style="49"/>
    <col min="6920" max="6920" width="5.7109375" style="49" bestFit="1" customWidth="1"/>
    <col min="6921" max="6921" width="9.140625" style="49"/>
    <col min="6922" max="6922" width="11.42578125" style="49" customWidth="1"/>
    <col min="6923" max="6923" width="11.28515625" style="49" customWidth="1"/>
    <col min="6924" max="6924" width="14.7109375" style="49" bestFit="1" customWidth="1"/>
    <col min="6925" max="6925" width="13.7109375" style="49" bestFit="1" customWidth="1"/>
    <col min="6926" max="7163" width="9.140625" style="49"/>
    <col min="7164" max="7164" width="11.42578125" style="49" customWidth="1"/>
    <col min="7165" max="7165" width="11.28515625" style="49" customWidth="1"/>
    <col min="7166" max="7174" width="10.7109375" style="49" customWidth="1"/>
    <col min="7175" max="7175" width="9.140625" style="49"/>
    <col min="7176" max="7176" width="5.7109375" style="49" bestFit="1" customWidth="1"/>
    <col min="7177" max="7177" width="9.140625" style="49"/>
    <col min="7178" max="7178" width="11.42578125" style="49" customWidth="1"/>
    <col min="7179" max="7179" width="11.28515625" style="49" customWidth="1"/>
    <col min="7180" max="7180" width="14.7109375" style="49" bestFit="1" customWidth="1"/>
    <col min="7181" max="7181" width="13.7109375" style="49" bestFit="1" customWidth="1"/>
    <col min="7182" max="7419" width="9.140625" style="49"/>
    <col min="7420" max="7420" width="11.42578125" style="49" customWidth="1"/>
    <col min="7421" max="7421" width="11.28515625" style="49" customWidth="1"/>
    <col min="7422" max="7430" width="10.7109375" style="49" customWidth="1"/>
    <col min="7431" max="7431" width="9.140625" style="49"/>
    <col min="7432" max="7432" width="5.7109375" style="49" bestFit="1" customWidth="1"/>
    <col min="7433" max="7433" width="9.140625" style="49"/>
    <col min="7434" max="7434" width="11.42578125" style="49" customWidth="1"/>
    <col min="7435" max="7435" width="11.28515625" style="49" customWidth="1"/>
    <col min="7436" max="7436" width="14.7109375" style="49" bestFit="1" customWidth="1"/>
    <col min="7437" max="7437" width="13.7109375" style="49" bestFit="1" customWidth="1"/>
    <col min="7438" max="7675" width="9.140625" style="49"/>
    <col min="7676" max="7676" width="11.42578125" style="49" customWidth="1"/>
    <col min="7677" max="7677" width="11.28515625" style="49" customWidth="1"/>
    <col min="7678" max="7686" width="10.7109375" style="49" customWidth="1"/>
    <col min="7687" max="7687" width="9.140625" style="49"/>
    <col min="7688" max="7688" width="5.7109375" style="49" bestFit="1" customWidth="1"/>
    <col min="7689" max="7689" width="9.140625" style="49"/>
    <col min="7690" max="7690" width="11.42578125" style="49" customWidth="1"/>
    <col min="7691" max="7691" width="11.28515625" style="49" customWidth="1"/>
    <col min="7692" max="7692" width="14.7109375" style="49" bestFit="1" customWidth="1"/>
    <col min="7693" max="7693" width="13.7109375" style="49" bestFit="1" customWidth="1"/>
    <col min="7694" max="7931" width="9.140625" style="49"/>
    <col min="7932" max="7932" width="11.42578125" style="49" customWidth="1"/>
    <col min="7933" max="7933" width="11.28515625" style="49" customWidth="1"/>
    <col min="7934" max="7942" width="10.7109375" style="49" customWidth="1"/>
    <col min="7943" max="7943" width="9.140625" style="49"/>
    <col min="7944" max="7944" width="5.7109375" style="49" bestFit="1" customWidth="1"/>
    <col min="7945" max="7945" width="9.140625" style="49"/>
    <col min="7946" max="7946" width="11.42578125" style="49" customWidth="1"/>
    <col min="7947" max="7947" width="11.28515625" style="49" customWidth="1"/>
    <col min="7948" max="7948" width="14.7109375" style="49" bestFit="1" customWidth="1"/>
    <col min="7949" max="7949" width="13.7109375" style="49" bestFit="1" customWidth="1"/>
    <col min="7950" max="8187" width="9.140625" style="49"/>
    <col min="8188" max="8188" width="11.42578125" style="49" customWidth="1"/>
    <col min="8189" max="8189" width="11.28515625" style="49" customWidth="1"/>
    <col min="8190" max="8198" width="10.7109375" style="49" customWidth="1"/>
    <col min="8199" max="8199" width="9.140625" style="49"/>
    <col min="8200" max="8200" width="5.7109375" style="49" bestFit="1" customWidth="1"/>
    <col min="8201" max="8201" width="9.140625" style="49"/>
    <col min="8202" max="8202" width="11.42578125" style="49" customWidth="1"/>
    <col min="8203" max="8203" width="11.28515625" style="49" customWidth="1"/>
    <col min="8204" max="8204" width="14.7109375" style="49" bestFit="1" customWidth="1"/>
    <col min="8205" max="8205" width="13.7109375" style="49" bestFit="1" customWidth="1"/>
    <col min="8206" max="8443" width="9.140625" style="49"/>
    <col min="8444" max="8444" width="11.42578125" style="49" customWidth="1"/>
    <col min="8445" max="8445" width="11.28515625" style="49" customWidth="1"/>
    <col min="8446" max="8454" width="10.7109375" style="49" customWidth="1"/>
    <col min="8455" max="8455" width="9.140625" style="49"/>
    <col min="8456" max="8456" width="5.7109375" style="49" bestFit="1" customWidth="1"/>
    <col min="8457" max="8457" width="9.140625" style="49"/>
    <col min="8458" max="8458" width="11.42578125" style="49" customWidth="1"/>
    <col min="8459" max="8459" width="11.28515625" style="49" customWidth="1"/>
    <col min="8460" max="8460" width="14.7109375" style="49" bestFit="1" customWidth="1"/>
    <col min="8461" max="8461" width="13.7109375" style="49" bestFit="1" customWidth="1"/>
    <col min="8462" max="8699" width="9.140625" style="49"/>
    <col min="8700" max="8700" width="11.42578125" style="49" customWidth="1"/>
    <col min="8701" max="8701" width="11.28515625" style="49" customWidth="1"/>
    <col min="8702" max="8710" width="10.7109375" style="49" customWidth="1"/>
    <col min="8711" max="8711" width="9.140625" style="49"/>
    <col min="8712" max="8712" width="5.7109375" style="49" bestFit="1" customWidth="1"/>
    <col min="8713" max="8713" width="9.140625" style="49"/>
    <col min="8714" max="8714" width="11.42578125" style="49" customWidth="1"/>
    <col min="8715" max="8715" width="11.28515625" style="49" customWidth="1"/>
    <col min="8716" max="8716" width="14.7109375" style="49" bestFit="1" customWidth="1"/>
    <col min="8717" max="8717" width="13.7109375" style="49" bestFit="1" customWidth="1"/>
    <col min="8718" max="8955" width="9.140625" style="49"/>
    <col min="8956" max="8956" width="11.42578125" style="49" customWidth="1"/>
    <col min="8957" max="8957" width="11.28515625" style="49" customWidth="1"/>
    <col min="8958" max="8966" width="10.7109375" style="49" customWidth="1"/>
    <col min="8967" max="8967" width="9.140625" style="49"/>
    <col min="8968" max="8968" width="5.7109375" style="49" bestFit="1" customWidth="1"/>
    <col min="8969" max="8969" width="9.140625" style="49"/>
    <col min="8970" max="8970" width="11.42578125" style="49" customWidth="1"/>
    <col min="8971" max="8971" width="11.28515625" style="49" customWidth="1"/>
    <col min="8972" max="8972" width="14.7109375" style="49" bestFit="1" customWidth="1"/>
    <col min="8973" max="8973" width="13.7109375" style="49" bestFit="1" customWidth="1"/>
    <col min="8974" max="9211" width="9.140625" style="49"/>
    <col min="9212" max="9212" width="11.42578125" style="49" customWidth="1"/>
    <col min="9213" max="9213" width="11.28515625" style="49" customWidth="1"/>
    <col min="9214" max="9222" width="10.7109375" style="49" customWidth="1"/>
    <col min="9223" max="9223" width="9.140625" style="49"/>
    <col min="9224" max="9224" width="5.7109375" style="49" bestFit="1" customWidth="1"/>
    <col min="9225" max="9225" width="9.140625" style="49"/>
    <col min="9226" max="9226" width="11.42578125" style="49" customWidth="1"/>
    <col min="9227" max="9227" width="11.28515625" style="49" customWidth="1"/>
    <col min="9228" max="9228" width="14.7109375" style="49" bestFit="1" customWidth="1"/>
    <col min="9229" max="9229" width="13.7109375" style="49" bestFit="1" customWidth="1"/>
    <col min="9230" max="9467" width="9.140625" style="49"/>
    <col min="9468" max="9468" width="11.42578125" style="49" customWidth="1"/>
    <col min="9469" max="9469" width="11.28515625" style="49" customWidth="1"/>
    <col min="9470" max="9478" width="10.7109375" style="49" customWidth="1"/>
    <col min="9479" max="9479" width="9.140625" style="49"/>
    <col min="9480" max="9480" width="5.7109375" style="49" bestFit="1" customWidth="1"/>
    <col min="9481" max="9481" width="9.140625" style="49"/>
    <col min="9482" max="9482" width="11.42578125" style="49" customWidth="1"/>
    <col min="9483" max="9483" width="11.28515625" style="49" customWidth="1"/>
    <col min="9484" max="9484" width="14.7109375" style="49" bestFit="1" customWidth="1"/>
    <col min="9485" max="9485" width="13.7109375" style="49" bestFit="1" customWidth="1"/>
    <col min="9486" max="9723" width="9.140625" style="49"/>
    <col min="9724" max="9724" width="11.42578125" style="49" customWidth="1"/>
    <col min="9725" max="9725" width="11.28515625" style="49" customWidth="1"/>
    <col min="9726" max="9734" width="10.7109375" style="49" customWidth="1"/>
    <col min="9735" max="9735" width="9.140625" style="49"/>
    <col min="9736" max="9736" width="5.7109375" style="49" bestFit="1" customWidth="1"/>
    <col min="9737" max="9737" width="9.140625" style="49"/>
    <col min="9738" max="9738" width="11.42578125" style="49" customWidth="1"/>
    <col min="9739" max="9739" width="11.28515625" style="49" customWidth="1"/>
    <col min="9740" max="9740" width="14.7109375" style="49" bestFit="1" customWidth="1"/>
    <col min="9741" max="9741" width="13.7109375" style="49" bestFit="1" customWidth="1"/>
    <col min="9742" max="9979" width="9.140625" style="49"/>
    <col min="9980" max="9980" width="11.42578125" style="49" customWidth="1"/>
    <col min="9981" max="9981" width="11.28515625" style="49" customWidth="1"/>
    <col min="9982" max="9990" width="10.7109375" style="49" customWidth="1"/>
    <col min="9991" max="9991" width="9.140625" style="49"/>
    <col min="9992" max="9992" width="5.7109375" style="49" bestFit="1" customWidth="1"/>
    <col min="9993" max="9993" width="9.140625" style="49"/>
    <col min="9994" max="9994" width="11.42578125" style="49" customWidth="1"/>
    <col min="9995" max="9995" width="11.28515625" style="49" customWidth="1"/>
    <col min="9996" max="9996" width="14.7109375" style="49" bestFit="1" customWidth="1"/>
    <col min="9997" max="9997" width="13.7109375" style="49" bestFit="1" customWidth="1"/>
    <col min="9998" max="10235" width="9.140625" style="49"/>
    <col min="10236" max="10236" width="11.42578125" style="49" customWidth="1"/>
    <col min="10237" max="10237" width="11.28515625" style="49" customWidth="1"/>
    <col min="10238" max="10246" width="10.7109375" style="49" customWidth="1"/>
    <col min="10247" max="10247" width="9.140625" style="49"/>
    <col min="10248" max="10248" width="5.7109375" style="49" bestFit="1" customWidth="1"/>
    <col min="10249" max="10249" width="9.140625" style="49"/>
    <col min="10250" max="10250" width="11.42578125" style="49" customWidth="1"/>
    <col min="10251" max="10251" width="11.28515625" style="49" customWidth="1"/>
    <col min="10252" max="10252" width="14.7109375" style="49" bestFit="1" customWidth="1"/>
    <col min="10253" max="10253" width="13.7109375" style="49" bestFit="1" customWidth="1"/>
    <col min="10254" max="10491" width="9.140625" style="49"/>
    <col min="10492" max="10492" width="11.42578125" style="49" customWidth="1"/>
    <col min="10493" max="10493" width="11.28515625" style="49" customWidth="1"/>
    <col min="10494" max="10502" width="10.7109375" style="49" customWidth="1"/>
    <col min="10503" max="10503" width="9.140625" style="49"/>
    <col min="10504" max="10504" width="5.7109375" style="49" bestFit="1" customWidth="1"/>
    <col min="10505" max="10505" width="9.140625" style="49"/>
    <col min="10506" max="10506" width="11.42578125" style="49" customWidth="1"/>
    <col min="10507" max="10507" width="11.28515625" style="49" customWidth="1"/>
    <col min="10508" max="10508" width="14.7109375" style="49" bestFit="1" customWidth="1"/>
    <col min="10509" max="10509" width="13.7109375" style="49" bestFit="1" customWidth="1"/>
    <col min="10510" max="10747" width="9.140625" style="49"/>
    <col min="10748" max="10748" width="11.42578125" style="49" customWidth="1"/>
    <col min="10749" max="10749" width="11.28515625" style="49" customWidth="1"/>
    <col min="10750" max="10758" width="10.7109375" style="49" customWidth="1"/>
    <col min="10759" max="10759" width="9.140625" style="49"/>
    <col min="10760" max="10760" width="5.7109375" style="49" bestFit="1" customWidth="1"/>
    <col min="10761" max="10761" width="9.140625" style="49"/>
    <col min="10762" max="10762" width="11.42578125" style="49" customWidth="1"/>
    <col min="10763" max="10763" width="11.28515625" style="49" customWidth="1"/>
    <col min="10764" max="10764" width="14.7109375" style="49" bestFit="1" customWidth="1"/>
    <col min="10765" max="10765" width="13.7109375" style="49" bestFit="1" customWidth="1"/>
    <col min="10766" max="11003" width="9.140625" style="49"/>
    <col min="11004" max="11004" width="11.42578125" style="49" customWidth="1"/>
    <col min="11005" max="11005" width="11.28515625" style="49" customWidth="1"/>
    <col min="11006" max="11014" width="10.7109375" style="49" customWidth="1"/>
    <col min="11015" max="11015" width="9.140625" style="49"/>
    <col min="11016" max="11016" width="5.7109375" style="49" bestFit="1" customWidth="1"/>
    <col min="11017" max="11017" width="9.140625" style="49"/>
    <col min="11018" max="11018" width="11.42578125" style="49" customWidth="1"/>
    <col min="11019" max="11019" width="11.28515625" style="49" customWidth="1"/>
    <col min="11020" max="11020" width="14.7109375" style="49" bestFit="1" customWidth="1"/>
    <col min="11021" max="11021" width="13.7109375" style="49" bestFit="1" customWidth="1"/>
    <col min="11022" max="11259" width="9.140625" style="49"/>
    <col min="11260" max="11260" width="11.42578125" style="49" customWidth="1"/>
    <col min="11261" max="11261" width="11.28515625" style="49" customWidth="1"/>
    <col min="11262" max="11270" width="10.7109375" style="49" customWidth="1"/>
    <col min="11271" max="11271" width="9.140625" style="49"/>
    <col min="11272" max="11272" width="5.7109375" style="49" bestFit="1" customWidth="1"/>
    <col min="11273" max="11273" width="9.140625" style="49"/>
    <col min="11274" max="11274" width="11.42578125" style="49" customWidth="1"/>
    <col min="11275" max="11275" width="11.28515625" style="49" customWidth="1"/>
    <col min="11276" max="11276" width="14.7109375" style="49" bestFit="1" customWidth="1"/>
    <col min="11277" max="11277" width="13.7109375" style="49" bestFit="1" customWidth="1"/>
    <col min="11278" max="11515" width="9.140625" style="49"/>
    <col min="11516" max="11516" width="11.42578125" style="49" customWidth="1"/>
    <col min="11517" max="11517" width="11.28515625" style="49" customWidth="1"/>
    <col min="11518" max="11526" width="10.7109375" style="49" customWidth="1"/>
    <col min="11527" max="11527" width="9.140625" style="49"/>
    <col min="11528" max="11528" width="5.7109375" style="49" bestFit="1" customWidth="1"/>
    <col min="11529" max="11529" width="9.140625" style="49"/>
    <col min="11530" max="11530" width="11.42578125" style="49" customWidth="1"/>
    <col min="11531" max="11531" width="11.28515625" style="49" customWidth="1"/>
    <col min="11532" max="11532" width="14.7109375" style="49" bestFit="1" customWidth="1"/>
    <col min="11533" max="11533" width="13.7109375" style="49" bestFit="1" customWidth="1"/>
    <col min="11534" max="11771" width="9.140625" style="49"/>
    <col min="11772" max="11772" width="11.42578125" style="49" customWidth="1"/>
    <col min="11773" max="11773" width="11.28515625" style="49" customWidth="1"/>
    <col min="11774" max="11782" width="10.7109375" style="49" customWidth="1"/>
    <col min="11783" max="11783" width="9.140625" style="49"/>
    <col min="11784" max="11784" width="5.7109375" style="49" bestFit="1" customWidth="1"/>
    <col min="11785" max="11785" width="9.140625" style="49"/>
    <col min="11786" max="11786" width="11.42578125" style="49" customWidth="1"/>
    <col min="11787" max="11787" width="11.28515625" style="49" customWidth="1"/>
    <col min="11788" max="11788" width="14.7109375" style="49" bestFit="1" customWidth="1"/>
    <col min="11789" max="11789" width="13.7109375" style="49" bestFit="1" customWidth="1"/>
    <col min="11790" max="12027" width="9.140625" style="49"/>
    <col min="12028" max="12028" width="11.42578125" style="49" customWidth="1"/>
    <col min="12029" max="12029" width="11.28515625" style="49" customWidth="1"/>
    <col min="12030" max="12038" width="10.7109375" style="49" customWidth="1"/>
    <col min="12039" max="12039" width="9.140625" style="49"/>
    <col min="12040" max="12040" width="5.7109375" style="49" bestFit="1" customWidth="1"/>
    <col min="12041" max="12041" width="9.140625" style="49"/>
    <col min="12042" max="12042" width="11.42578125" style="49" customWidth="1"/>
    <col min="12043" max="12043" width="11.28515625" style="49" customWidth="1"/>
    <col min="12044" max="12044" width="14.7109375" style="49" bestFit="1" customWidth="1"/>
    <col min="12045" max="12045" width="13.7109375" style="49" bestFit="1" customWidth="1"/>
    <col min="12046" max="12283" width="9.140625" style="49"/>
    <col min="12284" max="12284" width="11.42578125" style="49" customWidth="1"/>
    <col min="12285" max="12285" width="11.28515625" style="49" customWidth="1"/>
    <col min="12286" max="12294" width="10.7109375" style="49" customWidth="1"/>
    <col min="12295" max="12295" width="9.140625" style="49"/>
    <col min="12296" max="12296" width="5.7109375" style="49" bestFit="1" customWidth="1"/>
    <col min="12297" max="12297" width="9.140625" style="49"/>
    <col min="12298" max="12298" width="11.42578125" style="49" customWidth="1"/>
    <col min="12299" max="12299" width="11.28515625" style="49" customWidth="1"/>
    <col min="12300" max="12300" width="14.7109375" style="49" bestFit="1" customWidth="1"/>
    <col min="12301" max="12301" width="13.7109375" style="49" bestFit="1" customWidth="1"/>
    <col min="12302" max="12539" width="9.140625" style="49"/>
    <col min="12540" max="12540" width="11.42578125" style="49" customWidth="1"/>
    <col min="12541" max="12541" width="11.28515625" style="49" customWidth="1"/>
    <col min="12542" max="12550" width="10.7109375" style="49" customWidth="1"/>
    <col min="12551" max="12551" width="9.140625" style="49"/>
    <col min="12552" max="12552" width="5.7109375" style="49" bestFit="1" customWidth="1"/>
    <col min="12553" max="12553" width="9.140625" style="49"/>
    <col min="12554" max="12554" width="11.42578125" style="49" customWidth="1"/>
    <col min="12555" max="12555" width="11.28515625" style="49" customWidth="1"/>
    <col min="12556" max="12556" width="14.7109375" style="49" bestFit="1" customWidth="1"/>
    <col min="12557" max="12557" width="13.7109375" style="49" bestFit="1" customWidth="1"/>
    <col min="12558" max="12795" width="9.140625" style="49"/>
    <col min="12796" max="12796" width="11.42578125" style="49" customWidth="1"/>
    <col min="12797" max="12797" width="11.28515625" style="49" customWidth="1"/>
    <col min="12798" max="12806" width="10.7109375" style="49" customWidth="1"/>
    <col min="12807" max="12807" width="9.140625" style="49"/>
    <col min="12808" max="12808" width="5.7109375" style="49" bestFit="1" customWidth="1"/>
    <col min="12809" max="12809" width="9.140625" style="49"/>
    <col min="12810" max="12810" width="11.42578125" style="49" customWidth="1"/>
    <col min="12811" max="12811" width="11.28515625" style="49" customWidth="1"/>
    <col min="12812" max="12812" width="14.7109375" style="49" bestFit="1" customWidth="1"/>
    <col min="12813" max="12813" width="13.7109375" style="49" bestFit="1" customWidth="1"/>
    <col min="12814" max="13051" width="9.140625" style="49"/>
    <col min="13052" max="13052" width="11.42578125" style="49" customWidth="1"/>
    <col min="13053" max="13053" width="11.28515625" style="49" customWidth="1"/>
    <col min="13054" max="13062" width="10.7109375" style="49" customWidth="1"/>
    <col min="13063" max="13063" width="9.140625" style="49"/>
    <col min="13064" max="13064" width="5.7109375" style="49" bestFit="1" customWidth="1"/>
    <col min="13065" max="13065" width="9.140625" style="49"/>
    <col min="13066" max="13066" width="11.42578125" style="49" customWidth="1"/>
    <col min="13067" max="13067" width="11.28515625" style="49" customWidth="1"/>
    <col min="13068" max="13068" width="14.7109375" style="49" bestFit="1" customWidth="1"/>
    <col min="13069" max="13069" width="13.7109375" style="49" bestFit="1" customWidth="1"/>
    <col min="13070" max="13307" width="9.140625" style="49"/>
    <col min="13308" max="13308" width="11.42578125" style="49" customWidth="1"/>
    <col min="13309" max="13309" width="11.28515625" style="49" customWidth="1"/>
    <col min="13310" max="13318" width="10.7109375" style="49" customWidth="1"/>
    <col min="13319" max="13319" width="9.140625" style="49"/>
    <col min="13320" max="13320" width="5.7109375" style="49" bestFit="1" customWidth="1"/>
    <col min="13321" max="13321" width="9.140625" style="49"/>
    <col min="13322" max="13322" width="11.42578125" style="49" customWidth="1"/>
    <col min="13323" max="13323" width="11.28515625" style="49" customWidth="1"/>
    <col min="13324" max="13324" width="14.7109375" style="49" bestFit="1" customWidth="1"/>
    <col min="13325" max="13325" width="13.7109375" style="49" bestFit="1" customWidth="1"/>
    <col min="13326" max="13563" width="9.140625" style="49"/>
    <col min="13564" max="13564" width="11.42578125" style="49" customWidth="1"/>
    <col min="13565" max="13565" width="11.28515625" style="49" customWidth="1"/>
    <col min="13566" max="13574" width="10.7109375" style="49" customWidth="1"/>
    <col min="13575" max="13575" width="9.140625" style="49"/>
    <col min="13576" max="13576" width="5.7109375" style="49" bestFit="1" customWidth="1"/>
    <col min="13577" max="13577" width="9.140625" style="49"/>
    <col min="13578" max="13578" width="11.42578125" style="49" customWidth="1"/>
    <col min="13579" max="13579" width="11.28515625" style="49" customWidth="1"/>
    <col min="13580" max="13580" width="14.7109375" style="49" bestFit="1" customWidth="1"/>
    <col min="13581" max="13581" width="13.7109375" style="49" bestFit="1" customWidth="1"/>
    <col min="13582" max="13819" width="9.140625" style="49"/>
    <col min="13820" max="13820" width="11.42578125" style="49" customWidth="1"/>
    <col min="13821" max="13821" width="11.28515625" style="49" customWidth="1"/>
    <col min="13822" max="13830" width="10.7109375" style="49" customWidth="1"/>
    <col min="13831" max="13831" width="9.140625" style="49"/>
    <col min="13832" max="13832" width="5.7109375" style="49" bestFit="1" customWidth="1"/>
    <col min="13833" max="13833" width="9.140625" style="49"/>
    <col min="13834" max="13834" width="11.42578125" style="49" customWidth="1"/>
    <col min="13835" max="13835" width="11.28515625" style="49" customWidth="1"/>
    <col min="13836" max="13836" width="14.7109375" style="49" bestFit="1" customWidth="1"/>
    <col min="13837" max="13837" width="13.7109375" style="49" bestFit="1" customWidth="1"/>
    <col min="13838" max="14075" width="9.140625" style="49"/>
    <col min="14076" max="14076" width="11.42578125" style="49" customWidth="1"/>
    <col min="14077" max="14077" width="11.28515625" style="49" customWidth="1"/>
    <col min="14078" max="14086" width="10.7109375" style="49" customWidth="1"/>
    <col min="14087" max="14087" width="9.140625" style="49"/>
    <col min="14088" max="14088" width="5.7109375" style="49" bestFit="1" customWidth="1"/>
    <col min="14089" max="14089" width="9.140625" style="49"/>
    <col min="14090" max="14090" width="11.42578125" style="49" customWidth="1"/>
    <col min="14091" max="14091" width="11.28515625" style="49" customWidth="1"/>
    <col min="14092" max="14092" width="14.7109375" style="49" bestFit="1" customWidth="1"/>
    <col min="14093" max="14093" width="13.7109375" style="49" bestFit="1" customWidth="1"/>
    <col min="14094" max="14331" width="9.140625" style="49"/>
    <col min="14332" max="14332" width="11.42578125" style="49" customWidth="1"/>
    <col min="14333" max="14333" width="11.28515625" style="49" customWidth="1"/>
    <col min="14334" max="14342" width="10.7109375" style="49" customWidth="1"/>
    <col min="14343" max="14343" width="9.140625" style="49"/>
    <col min="14344" max="14344" width="5.7109375" style="49" bestFit="1" customWidth="1"/>
    <col min="14345" max="14345" width="9.140625" style="49"/>
    <col min="14346" max="14346" width="11.42578125" style="49" customWidth="1"/>
    <col min="14347" max="14347" width="11.28515625" style="49" customWidth="1"/>
    <col min="14348" max="14348" width="14.7109375" style="49" bestFit="1" customWidth="1"/>
    <col min="14349" max="14349" width="13.7109375" style="49" bestFit="1" customWidth="1"/>
    <col min="14350" max="14587" width="9.140625" style="49"/>
    <col min="14588" max="14588" width="11.42578125" style="49" customWidth="1"/>
    <col min="14589" max="14589" width="11.28515625" style="49" customWidth="1"/>
    <col min="14590" max="14598" width="10.7109375" style="49" customWidth="1"/>
    <col min="14599" max="14599" width="9.140625" style="49"/>
    <col min="14600" max="14600" width="5.7109375" style="49" bestFit="1" customWidth="1"/>
    <col min="14601" max="14601" width="9.140625" style="49"/>
    <col min="14602" max="14602" width="11.42578125" style="49" customWidth="1"/>
    <col min="14603" max="14603" width="11.28515625" style="49" customWidth="1"/>
    <col min="14604" max="14604" width="14.7109375" style="49" bestFit="1" customWidth="1"/>
    <col min="14605" max="14605" width="13.7109375" style="49" bestFit="1" customWidth="1"/>
    <col min="14606" max="14843" width="9.140625" style="49"/>
    <col min="14844" max="14844" width="11.42578125" style="49" customWidth="1"/>
    <col min="14845" max="14845" width="11.28515625" style="49" customWidth="1"/>
    <col min="14846" max="14854" width="10.7109375" style="49" customWidth="1"/>
    <col min="14855" max="14855" width="9.140625" style="49"/>
    <col min="14856" max="14856" width="5.7109375" style="49" bestFit="1" customWidth="1"/>
    <col min="14857" max="14857" width="9.140625" style="49"/>
    <col min="14858" max="14858" width="11.42578125" style="49" customWidth="1"/>
    <col min="14859" max="14859" width="11.28515625" style="49" customWidth="1"/>
    <col min="14860" max="14860" width="14.7109375" style="49" bestFit="1" customWidth="1"/>
    <col min="14861" max="14861" width="13.7109375" style="49" bestFit="1" customWidth="1"/>
    <col min="14862" max="15099" width="9.140625" style="49"/>
    <col min="15100" max="15100" width="11.42578125" style="49" customWidth="1"/>
    <col min="15101" max="15101" width="11.28515625" style="49" customWidth="1"/>
    <col min="15102" max="15110" width="10.7109375" style="49" customWidth="1"/>
    <col min="15111" max="15111" width="9.140625" style="49"/>
    <col min="15112" max="15112" width="5.7109375" style="49" bestFit="1" customWidth="1"/>
    <col min="15113" max="15113" width="9.140625" style="49"/>
    <col min="15114" max="15114" width="11.42578125" style="49" customWidth="1"/>
    <col min="15115" max="15115" width="11.28515625" style="49" customWidth="1"/>
    <col min="15116" max="15116" width="14.7109375" style="49" bestFit="1" customWidth="1"/>
    <col min="15117" max="15117" width="13.7109375" style="49" bestFit="1" customWidth="1"/>
    <col min="15118" max="15355" width="9.140625" style="49"/>
    <col min="15356" max="15356" width="11.42578125" style="49" customWidth="1"/>
    <col min="15357" max="15357" width="11.28515625" style="49" customWidth="1"/>
    <col min="15358" max="15366" width="10.7109375" style="49" customWidth="1"/>
    <col min="15367" max="15367" width="9.140625" style="49"/>
    <col min="15368" max="15368" width="5.7109375" style="49" bestFit="1" customWidth="1"/>
    <col min="15369" max="15369" width="9.140625" style="49"/>
    <col min="15370" max="15370" width="11.42578125" style="49" customWidth="1"/>
    <col min="15371" max="15371" width="11.28515625" style="49" customWidth="1"/>
    <col min="15372" max="15372" width="14.7109375" style="49" bestFit="1" customWidth="1"/>
    <col min="15373" max="15373" width="13.7109375" style="49" bestFit="1" customWidth="1"/>
    <col min="15374" max="15611" width="9.140625" style="49"/>
    <col min="15612" max="15612" width="11.42578125" style="49" customWidth="1"/>
    <col min="15613" max="15613" width="11.28515625" style="49" customWidth="1"/>
    <col min="15614" max="15622" width="10.7109375" style="49" customWidth="1"/>
    <col min="15623" max="15623" width="9.140625" style="49"/>
    <col min="15624" max="15624" width="5.7109375" style="49" bestFit="1" customWidth="1"/>
    <col min="15625" max="15625" width="9.140625" style="49"/>
    <col min="15626" max="15626" width="11.42578125" style="49" customWidth="1"/>
    <col min="15627" max="15627" width="11.28515625" style="49" customWidth="1"/>
    <col min="15628" max="15628" width="14.7109375" style="49" bestFit="1" customWidth="1"/>
    <col min="15629" max="15629" width="13.7109375" style="49" bestFit="1" customWidth="1"/>
    <col min="15630" max="15867" width="9.140625" style="49"/>
    <col min="15868" max="15868" width="11.42578125" style="49" customWidth="1"/>
    <col min="15869" max="15869" width="11.28515625" style="49" customWidth="1"/>
    <col min="15870" max="15878" width="10.7109375" style="49" customWidth="1"/>
    <col min="15879" max="15879" width="9.140625" style="49"/>
    <col min="15880" max="15880" width="5.7109375" style="49" bestFit="1" customWidth="1"/>
    <col min="15881" max="15881" width="9.140625" style="49"/>
    <col min="15882" max="15882" width="11.42578125" style="49" customWidth="1"/>
    <col min="15883" max="15883" width="11.28515625" style="49" customWidth="1"/>
    <col min="15884" max="15884" width="14.7109375" style="49" bestFit="1" customWidth="1"/>
    <col min="15885" max="15885" width="13.7109375" style="49" bestFit="1" customWidth="1"/>
    <col min="15886" max="16123" width="9.140625" style="49"/>
    <col min="16124" max="16124" width="11.42578125" style="49" customWidth="1"/>
    <col min="16125" max="16125" width="11.28515625" style="49" customWidth="1"/>
    <col min="16126" max="16134" width="10.7109375" style="49" customWidth="1"/>
    <col min="16135" max="16135" width="9.140625" style="49"/>
    <col min="16136" max="16136" width="5.7109375" style="49" bestFit="1" customWidth="1"/>
    <col min="16137" max="16137" width="9.140625" style="49"/>
    <col min="16138" max="16138" width="11.42578125" style="49" customWidth="1"/>
    <col min="16139" max="16139" width="11.28515625" style="49" customWidth="1"/>
    <col min="16140" max="16140" width="14.7109375" style="49" bestFit="1" customWidth="1"/>
    <col min="16141" max="16141" width="13.7109375" style="49" bestFit="1" customWidth="1"/>
    <col min="16142" max="16384" width="9.140625" style="49"/>
  </cols>
  <sheetData>
    <row r="1" spans="1:15">
      <c r="A1" s="3647" t="s">
        <v>331</v>
      </c>
      <c r="B1" s="3647"/>
      <c r="C1" s="3647"/>
      <c r="D1" s="3647"/>
      <c r="E1" s="3647"/>
      <c r="F1" s="3647"/>
      <c r="G1" s="3647"/>
      <c r="H1" s="3647"/>
      <c r="I1" s="3647"/>
      <c r="J1" s="3647"/>
      <c r="K1" s="3647"/>
      <c r="M1" s="134"/>
    </row>
    <row r="2" spans="1:15">
      <c r="A2" s="3647" t="s">
        <v>270</v>
      </c>
      <c r="B2" s="3647"/>
      <c r="C2" s="3647"/>
      <c r="D2" s="3647"/>
      <c r="E2" s="3647"/>
      <c r="F2" s="3647"/>
      <c r="G2" s="3647"/>
      <c r="H2" s="3647"/>
      <c r="I2" s="3647"/>
      <c r="J2" s="3647"/>
      <c r="K2" s="3647"/>
    </row>
    <row r="3" spans="1:15" ht="16.5" thickBot="1">
      <c r="A3" s="3658" t="s">
        <v>269</v>
      </c>
      <c r="B3" s="3658"/>
      <c r="C3" s="3658"/>
      <c r="D3" s="3658"/>
      <c r="E3" s="3658"/>
      <c r="F3" s="3658"/>
      <c r="G3" s="3658"/>
      <c r="H3" s="3658"/>
      <c r="I3" s="3658"/>
      <c r="J3" s="3658"/>
      <c r="K3" s="3658"/>
    </row>
    <row r="4" spans="1:15" s="35" customFormat="1" ht="21" customHeight="1" thickTop="1">
      <c r="A4" s="3649" t="s">
        <v>262</v>
      </c>
      <c r="B4" s="3651" t="s">
        <v>261</v>
      </c>
      <c r="C4" s="3662" t="s">
        <v>264</v>
      </c>
      <c r="D4" s="3663"/>
      <c r="E4" s="3663"/>
      <c r="F4" s="3664"/>
      <c r="G4" s="3653" t="s">
        <v>120</v>
      </c>
      <c r="H4" s="3665" t="s">
        <v>258</v>
      </c>
      <c r="I4" s="3666"/>
      <c r="J4" s="3667"/>
      <c r="K4" s="3668" t="s">
        <v>257</v>
      </c>
    </row>
    <row r="5" spans="1:15" s="35" customFormat="1" ht="27.75" customHeight="1">
      <c r="A5" s="3650"/>
      <c r="B5" s="3622"/>
      <c r="C5" s="70" t="s">
        <v>256</v>
      </c>
      <c r="D5" s="70" t="s">
        <v>255</v>
      </c>
      <c r="E5" s="69" t="s">
        <v>254</v>
      </c>
      <c r="F5" s="69" t="s">
        <v>253</v>
      </c>
      <c r="G5" s="3654"/>
      <c r="H5" s="69" t="s">
        <v>252</v>
      </c>
      <c r="I5" s="69" t="s">
        <v>251</v>
      </c>
      <c r="J5" s="69" t="s">
        <v>250</v>
      </c>
      <c r="K5" s="3669"/>
      <c r="O5" s="80" t="s">
        <v>268</v>
      </c>
    </row>
    <row r="6" spans="1:15" ht="17.25" customHeight="1">
      <c r="A6" s="68" t="s">
        <v>249</v>
      </c>
      <c r="B6" s="67" t="s">
        <v>248</v>
      </c>
      <c r="C6" s="72">
        <f>'[9]A12.Gov Finance'!C6/$O6*100</f>
        <v>3.2046262273357025</v>
      </c>
      <c r="D6" s="72">
        <f>'[9]A12.Gov Finance'!D6/$O6*100</f>
        <v>5.826757424251551</v>
      </c>
      <c r="E6" s="72">
        <f>'[9]A12.Gov Finance'!E6/$O6*100</f>
        <v>8.7344135895427985E-2</v>
      </c>
      <c r="F6" s="72">
        <f>'[9]A12.Gov Finance'!F6/$O6*100</f>
        <v>9.1187277874826815</v>
      </c>
      <c r="G6" s="72">
        <f>'[9]A12.Gov Finance'!G6/$O6*100</f>
        <v>6.0658996445997229</v>
      </c>
      <c r="H6" s="72">
        <f>'[9]A12.Gov Finance'!H6/$O6*100</f>
        <v>1.7035118366363473</v>
      </c>
      <c r="I6" s="72">
        <f>'[9]A12.Gov Finance'!I6/$O6*100</f>
        <v>0.62646828504306973</v>
      </c>
      <c r="J6" s="72">
        <f>'[9]A12.Gov Finance'!J6/$O6*100</f>
        <v>2.3299801216794171</v>
      </c>
      <c r="K6" s="71">
        <f>'[9]A12.Gov Finance'!K6/$O6*100</f>
        <v>0.60237335100295164</v>
      </c>
      <c r="M6" s="53"/>
      <c r="O6" s="49">
        <v>16601</v>
      </c>
    </row>
    <row r="7" spans="1:15" ht="17.25" customHeight="1">
      <c r="A7" s="63" t="s">
        <v>247</v>
      </c>
      <c r="B7" s="62" t="s">
        <v>246</v>
      </c>
      <c r="C7" s="72">
        <f>'[9]A12.Gov Finance'!C7/$O7*100</f>
        <v>3.7852132919397494</v>
      </c>
      <c r="D7" s="72">
        <f>'[9]A12.Gov Finance'!D7/$O7*100</f>
        <v>7.1225710014947694</v>
      </c>
      <c r="E7" s="72">
        <f>'[9]A12.Gov Finance'!E7/$O7*100</f>
        <v>9.2560653098769693E-2</v>
      </c>
      <c r="F7" s="72">
        <f>'[9]A12.Gov Finance'!F7/$O7*100</f>
        <v>11.000344946533287</v>
      </c>
      <c r="G7" s="72">
        <f>'[9]A12.Gov Finance'!G7/$O7*100</f>
        <v>6.3930090835920437</v>
      </c>
      <c r="H7" s="72">
        <f>'[9]A12.Gov Finance'!H7/$O7*100</f>
        <v>2.0679544670576062</v>
      </c>
      <c r="I7" s="72">
        <f>'[9]A12.Gov Finance'!I7/$O7*100</f>
        <v>0.83936989766586179</v>
      </c>
      <c r="J7" s="72">
        <f>'[9]A12.Gov Finance'!J7/$O7*100</f>
        <v>2.9073243647234679</v>
      </c>
      <c r="K7" s="71">
        <f>'[9]A12.Gov Finance'!K7/$O7*100</f>
        <v>1.1498217776244684</v>
      </c>
      <c r="M7" s="53"/>
      <c r="O7" s="49">
        <v>17394</v>
      </c>
    </row>
    <row r="8" spans="1:15" ht="17.25" customHeight="1">
      <c r="A8" s="63" t="s">
        <v>245</v>
      </c>
      <c r="B8" s="62" t="s">
        <v>244</v>
      </c>
      <c r="C8" s="72">
        <f>'[9]A12.Gov Finance'!C8/$O8*100</f>
        <v>4.5885416666666661</v>
      </c>
      <c r="D8" s="72">
        <f>'[9]A12.Gov Finance'!D8/$O8*100</f>
        <v>8.6707175925925917</v>
      </c>
      <c r="E8" s="72">
        <f>'[9]A12.Gov Finance'!E8/$O8*100</f>
        <v>0.22685185185185186</v>
      </c>
      <c r="F8" s="72">
        <f>'[9]A12.Gov Finance'!F8/$O8*100</f>
        <v>13.486111111111111</v>
      </c>
      <c r="G8" s="72">
        <f>'[9]A12.Gov Finance'!G8/$O8*100</f>
        <v>7.705439814814814</v>
      </c>
      <c r="H8" s="72">
        <f>'[9]A12.Gov Finance'!H8/$O8*100</f>
        <v>2.2719907407407409</v>
      </c>
      <c r="I8" s="72">
        <f>'[9]A12.Gov Finance'!I8/$O8*100</f>
        <v>0.95081018518518523</v>
      </c>
      <c r="J8" s="72">
        <f>'[9]A12.Gov Finance'!J8/$O8*100</f>
        <v>3.222800925925926</v>
      </c>
      <c r="K8" s="71">
        <f>'[9]A12.Gov Finance'!K8/$O8*100</f>
        <v>1.7361111111111112</v>
      </c>
      <c r="M8" s="53"/>
      <c r="O8" s="49">
        <v>17280</v>
      </c>
    </row>
    <row r="9" spans="1:15" ht="17.25" customHeight="1">
      <c r="A9" s="63" t="s">
        <v>243</v>
      </c>
      <c r="B9" s="62" t="s">
        <v>242</v>
      </c>
      <c r="C9" s="72">
        <f>'[9]A12.Gov Finance'!C9/$O9*100</f>
        <v>4.1699193998073714</v>
      </c>
      <c r="D9" s="72">
        <f>'[9]A12.Gov Finance'!D9/$O9*100</f>
        <v>9.1651036650276261</v>
      </c>
      <c r="E9" s="72">
        <f>'[9]A12.Gov Finance'!E9/$O9*100</f>
        <v>0.22456531657119683</v>
      </c>
      <c r="F9" s="72">
        <f>'[9]A12.Gov Finance'!F9/$O9*100</f>
        <v>13.559588381406195</v>
      </c>
      <c r="G9" s="72">
        <f>'[9]A12.Gov Finance'!G9/$O9*100</f>
        <v>7.8744867440563695</v>
      </c>
      <c r="H9" s="72">
        <f>'[9]A12.Gov Finance'!H9/$O9*100</f>
        <v>2.3652861560298071</v>
      </c>
      <c r="I9" s="72">
        <f>'[9]A12.Gov Finance'!I9/$O9*100</f>
        <v>1.9354184620063872</v>
      </c>
      <c r="J9" s="72">
        <f>'[9]A12.Gov Finance'!J9/$O9*100</f>
        <v>4.3007046180361952</v>
      </c>
      <c r="K9" s="71">
        <f>'[9]A12.Gov Finance'!K9/$O9*100</f>
        <v>1.2166066811983576</v>
      </c>
      <c r="M9" s="53"/>
      <c r="O9" s="49">
        <v>19727</v>
      </c>
    </row>
    <row r="10" spans="1:15" ht="17.25" customHeight="1">
      <c r="A10" s="63" t="s">
        <v>241</v>
      </c>
      <c r="B10" s="62" t="s">
        <v>240</v>
      </c>
      <c r="C10" s="72">
        <f>'[9]A12.Gov Finance'!C10/$O10*100</f>
        <v>3.7702847519902023</v>
      </c>
      <c r="D10" s="72">
        <f>'[9]A12.Gov Finance'!D10/$O10*100</f>
        <v>7.5734843845682782</v>
      </c>
      <c r="E10" s="72">
        <f>'[9]A12.Gov Finance'!E10/$O10*100</f>
        <v>0.21662584200857318</v>
      </c>
      <c r="F10" s="72">
        <f>'[9]A12.Gov Finance'!F10/$O10*100</f>
        <v>11.560394978567054</v>
      </c>
      <c r="G10" s="72">
        <f>'[9]A12.Gov Finance'!G10/$O10*100</f>
        <v>6.8811236987140232</v>
      </c>
      <c r="H10" s="72">
        <f>'[9]A12.Gov Finance'!H10/$O10*100</f>
        <v>2.2933251684017146</v>
      </c>
      <c r="I10" s="72">
        <f>'[9]A12.Gov Finance'!I10/$O10*100</f>
        <v>1.4933404776484998</v>
      </c>
      <c r="J10" s="72">
        <f>'[9]A12.Gov Finance'!J10/$O10*100</f>
        <v>3.7866656460502148</v>
      </c>
      <c r="K10" s="71">
        <f>'[9]A12.Gov Finance'!K10/$O10*100</f>
        <v>0.76546233925290874</v>
      </c>
      <c r="M10" s="53"/>
      <c r="O10" s="49">
        <v>26128</v>
      </c>
    </row>
    <row r="11" spans="1:15" ht="17.25" customHeight="1">
      <c r="A11" s="63" t="s">
        <v>239</v>
      </c>
      <c r="B11" s="62" t="s">
        <v>238</v>
      </c>
      <c r="C11" s="72">
        <f>'[9]A12.Gov Finance'!C11/$O11*100</f>
        <v>4.5702539505802742</v>
      </c>
      <c r="D11" s="72">
        <f>'[9]A12.Gov Finance'!D11/$O11*100</f>
        <v>9.8865144961671874</v>
      </c>
      <c r="E11" s="72">
        <f>'[9]A12.Gov Finance'!E11/$O11*100</f>
        <v>0.4064065778767505</v>
      </c>
      <c r="F11" s="72">
        <f>'[9]A12.Gov Finance'!F11/$O11*100</f>
        <v>14.863175024624212</v>
      </c>
      <c r="G11" s="72">
        <f>'[9]A12.Gov Finance'!G11/$O11*100</f>
        <v>7.9529784591666308</v>
      </c>
      <c r="H11" s="72">
        <f>'[9]A12.Gov Finance'!H11/$O11*100</f>
        <v>3.4499593165174938</v>
      </c>
      <c r="I11" s="72">
        <f>'[9]A12.Gov Finance'!I11/$O11*100</f>
        <v>2.2906941886857091</v>
      </c>
      <c r="J11" s="72">
        <f>'[9]A12.Gov Finance'!J11/$O11*100</f>
        <v>5.7406535052032037</v>
      </c>
      <c r="K11" s="71">
        <f>'[9]A12.Gov Finance'!K11/$O11*100</f>
        <v>0.77084493169457413</v>
      </c>
      <c r="M11" s="53"/>
      <c r="O11" s="49">
        <v>23351</v>
      </c>
    </row>
    <row r="12" spans="1:15" ht="17.25" customHeight="1">
      <c r="A12" s="63" t="s">
        <v>237</v>
      </c>
      <c r="B12" s="62" t="s">
        <v>236</v>
      </c>
      <c r="C12" s="72">
        <f>'[9]A12.Gov Finance'!C12/$O12*100</f>
        <v>4.6687662504119825</v>
      </c>
      <c r="D12" s="72">
        <f>'[9]A12.Gov Finance'!D12/$O12*100</f>
        <v>10.001464825868824</v>
      </c>
      <c r="E12" s="72">
        <f>'[9]A12.Gov Finance'!E12/$O12*100</f>
        <v>0.31603618119895999</v>
      </c>
      <c r="F12" s="72">
        <f>'[9]A12.Gov Finance'!F12/$O12*100</f>
        <v>14.986267257479769</v>
      </c>
      <c r="G12" s="72">
        <f>'[9]A12.Gov Finance'!G12/$O12*100</f>
        <v>8.790420038817885</v>
      </c>
      <c r="H12" s="72">
        <f>'[9]A12.Gov Finance'!H12/$O12*100</f>
        <v>3.1819679935547662</v>
      </c>
      <c r="I12" s="72">
        <f>'[9]A12.Gov Finance'!I12/$O12*100</f>
        <v>2.5389094371406595</v>
      </c>
      <c r="J12" s="72">
        <f>'[9]A12.Gov Finance'!J12/$O12*100</f>
        <v>5.7208774306954258</v>
      </c>
      <c r="K12" s="71">
        <f>'[9]A12.Gov Finance'!K12/$O12*100</f>
        <v>0.91551616801552704</v>
      </c>
      <c r="M12" s="53"/>
      <c r="O12" s="49">
        <v>27307</v>
      </c>
    </row>
    <row r="13" spans="1:15" ht="17.25" customHeight="1">
      <c r="A13" s="63" t="s">
        <v>235</v>
      </c>
      <c r="B13" s="62" t="s">
        <v>234</v>
      </c>
      <c r="C13" s="72">
        <f>'[9]A12.Gov Finance'!C13/$O13*100</f>
        <v>4.9393313540725448</v>
      </c>
      <c r="D13" s="72">
        <f>'[9]A12.Gov Finance'!D13/$O13*100</f>
        <v>12.026913643991223</v>
      </c>
      <c r="E13" s="72">
        <f>'[9]A12.Gov Finance'!E13/$O13*100</f>
        <v>0.33496837485478248</v>
      </c>
      <c r="F13" s="72">
        <f>'[9]A12.Gov Finance'!F13/$O13*100</f>
        <v>17.30121337291855</v>
      </c>
      <c r="G13" s="72">
        <f>'[9]A12.Gov Finance'!G13/$O13*100</f>
        <v>8.6356008777591331</v>
      </c>
      <c r="H13" s="72">
        <f>'[9]A12.Gov Finance'!H13/$O13*100</f>
        <v>3.2054343616883951</v>
      </c>
      <c r="I13" s="72">
        <f>'[9]A12.Gov Finance'!I13/$O13*100</f>
        <v>2.3554279075771265</v>
      </c>
      <c r="J13" s="72">
        <f>'[9]A12.Gov Finance'!J13/$O13*100</f>
        <v>5.5608622692655212</v>
      </c>
      <c r="K13" s="71">
        <f>'[9]A12.Gov Finance'!K13/$O13*100</f>
        <v>1.6135278172195688</v>
      </c>
      <c r="M13" s="53"/>
      <c r="O13" s="49">
        <v>30988</v>
      </c>
    </row>
    <row r="14" spans="1:15" ht="17.25" customHeight="1">
      <c r="A14" s="63" t="s">
        <v>233</v>
      </c>
      <c r="B14" s="62" t="s">
        <v>232</v>
      </c>
      <c r="C14" s="72">
        <f>'[9]A12.Gov Finance'!C14/$O14*100</f>
        <v>5.628160018923154</v>
      </c>
      <c r="D14" s="72">
        <f>'[9]A12.Gov Finance'!D14/$O14*100</f>
        <v>14.730788563318651</v>
      </c>
      <c r="E14" s="72">
        <f>'[9]A12.Gov Finance'!E14/$O14*100</f>
        <v>0.27675113095414089</v>
      </c>
      <c r="F14" s="72">
        <f>'[9]A12.Gov Finance'!F14/$O14*100</f>
        <v>20.635699713195947</v>
      </c>
      <c r="G14" s="72">
        <f>'[9]A12.Gov Finance'!G14/$O14*100</f>
        <v>8.3832530084858519</v>
      </c>
      <c r="H14" s="72">
        <f>'[9]A12.Gov Finance'!H14/$O14*100</f>
        <v>3.2231453830460359</v>
      </c>
      <c r="I14" s="72">
        <f>'[9]A12.Gov Finance'!I14/$O14*100</f>
        <v>2.914757103574702</v>
      </c>
      <c r="J14" s="72">
        <f>'[9]A12.Gov Finance'!J14/$O14*100</f>
        <v>6.137902486620737</v>
      </c>
      <c r="K14" s="71">
        <f>'[9]A12.Gov Finance'!K14/$O14*100</f>
        <v>2.956742852074155</v>
      </c>
      <c r="M14" s="53"/>
      <c r="O14" s="49">
        <v>33821</v>
      </c>
    </row>
    <row r="15" spans="1:15" ht="17.25" customHeight="1">
      <c r="A15" s="63" t="s">
        <v>231</v>
      </c>
      <c r="B15" s="62" t="s">
        <v>230</v>
      </c>
      <c r="C15" s="72">
        <f>'[9]A12.Gov Finance'!C15/$O15*100</f>
        <v>5.3626877067956222</v>
      </c>
      <c r="D15" s="72">
        <f>'[9]A12.Gov Finance'!D15/$O15*100</f>
        <v>13.142784423517433</v>
      </c>
      <c r="E15" s="72">
        <f>'[9]A12.Gov Finance'!E15/$O15*100</f>
        <v>0.42377195215067448</v>
      </c>
      <c r="F15" s="72">
        <f>'[9]A12.Gov Finance'!F15/$O15*100</f>
        <v>18.929244082463732</v>
      </c>
      <c r="G15" s="72">
        <f>'[9]A12.Gov Finance'!G15/$O15*100</f>
        <v>8.6696360397047609</v>
      </c>
      <c r="H15" s="72">
        <f>'[9]A12.Gov Finance'!H15/$O15*100</f>
        <v>2.2311020615932811</v>
      </c>
      <c r="I15" s="72">
        <f>'[9]A12.Gov Finance'!I15/$O15*100</f>
        <v>4.2527360651565287</v>
      </c>
      <c r="J15" s="72">
        <f>'[9]A12.Gov Finance'!J15/$O15*100</f>
        <v>6.4838381267498093</v>
      </c>
      <c r="K15" s="71">
        <f>'[9]A12.Gov Finance'!K15/$O15*100</f>
        <v>4.0132349198269281</v>
      </c>
      <c r="M15" s="53"/>
      <c r="O15" s="49">
        <v>39290</v>
      </c>
    </row>
    <row r="16" spans="1:15" ht="17.25" customHeight="1">
      <c r="A16" s="63" t="s">
        <v>229</v>
      </c>
      <c r="B16" s="62" t="s">
        <v>228</v>
      </c>
      <c r="C16" s="72">
        <f>'[9]A12.Gov Finance'!C16/$O16*100</f>
        <v>5.8630089939253445</v>
      </c>
      <c r="D16" s="72">
        <f>'[9]A12.Gov Finance'!D16/$O16*100</f>
        <v>11.781612896301542</v>
      </c>
      <c r="E16" s="72">
        <f>'[9]A12.Gov Finance'!E16/$O16*100</f>
        <v>0.37499731684804771</v>
      </c>
      <c r="F16" s="72">
        <f>'[9]A12.Gov Finance'!F16/$O16*100</f>
        <v>18.019619207074939</v>
      </c>
      <c r="G16" s="72">
        <f>'[9]A12.Gov Finance'!G16/$O16*100</f>
        <v>8.407066348981477</v>
      </c>
      <c r="H16" s="72">
        <f>'[9]A12.Gov Finance'!H16/$O16*100</f>
        <v>1.982098010174512</v>
      </c>
      <c r="I16" s="72">
        <f>'[9]A12.Gov Finance'!I16/$O16*100</f>
        <v>3.7669306888187695</v>
      </c>
      <c r="J16" s="72">
        <f>'[9]A12.Gov Finance'!J16/$O16*100</f>
        <v>5.7490286989932819</v>
      </c>
      <c r="K16" s="71">
        <f>'[9]A12.Gov Finance'!K16/$O16*100</f>
        <v>3.8635241591001783</v>
      </c>
      <c r="M16" s="53"/>
      <c r="O16" s="49">
        <v>46587</v>
      </c>
    </row>
    <row r="17" spans="1:15" ht="17.25" customHeight="1">
      <c r="A17" s="63" t="s">
        <v>227</v>
      </c>
      <c r="B17" s="62" t="s">
        <v>226</v>
      </c>
      <c r="C17" s="72">
        <f>'[9]A12.Gov Finance'!C17/$O17*100</f>
        <v>5.8154806760684679</v>
      </c>
      <c r="D17" s="72">
        <f>'[9]A12.Gov Finance'!D17/$O17*100</f>
        <v>11.147773351993399</v>
      </c>
      <c r="E17" s="72">
        <f>'[9]A12.Gov Finance'!E17/$O17*100</f>
        <v>0.6150644131051064</v>
      </c>
      <c r="F17" s="72">
        <f>'[9]A12.Gov Finance'!F17/$O17*100</f>
        <v>17.578318441166967</v>
      </c>
      <c r="G17" s="72">
        <f>'[9]A12.Gov Finance'!G17/$O17*100</f>
        <v>8.3333333333333321</v>
      </c>
      <c r="H17" s="72">
        <f>'[9]A12.Gov Finance'!H17/$O17*100</f>
        <v>2.10446047296085</v>
      </c>
      <c r="I17" s="72">
        <f>'[9]A12.Gov Finance'!I17/$O17*100</f>
        <v>4.4875659382064805</v>
      </c>
      <c r="J17" s="72">
        <f>'[9]A12.Gov Finance'!J17/$O17*100</f>
        <v>6.5920264111673301</v>
      </c>
      <c r="K17" s="71">
        <f>'[9]A12.Gov Finance'!K17/$O17*100</f>
        <v>2.5180320809559698</v>
      </c>
      <c r="M17" s="53"/>
      <c r="O17" s="49">
        <v>55734</v>
      </c>
    </row>
    <row r="18" spans="1:15" ht="17.25" customHeight="1">
      <c r="A18" s="63" t="s">
        <v>225</v>
      </c>
      <c r="B18" s="62" t="s">
        <v>224</v>
      </c>
      <c r="C18" s="72">
        <f>'[9]A12.Gov Finance'!C18/$O18*100</f>
        <v>5.9260303144181385</v>
      </c>
      <c r="D18" s="72">
        <f>'[9]A12.Gov Finance'!D18/$O18*100</f>
        <v>11.552674433170488</v>
      </c>
      <c r="E18" s="72">
        <f>'[9]A12.Gov Finance'!E18/$O18*100</f>
        <v>0.54897908054616062</v>
      </c>
      <c r="F18" s="72">
        <f>'[9]A12.Gov Finance'!F18/$O18*100</f>
        <v>18.027683828134787</v>
      </c>
      <c r="G18" s="72">
        <f>'[9]A12.Gov Finance'!G18/$O18*100</f>
        <v>9.3559751972942493</v>
      </c>
      <c r="H18" s="72">
        <f>'[9]A12.Gov Finance'!H18/$O18*100</f>
        <v>2.0122447701365402</v>
      </c>
      <c r="I18" s="72">
        <f>'[9]A12.Gov Finance'!I18/$O18*100</f>
        <v>4.2368157334335468</v>
      </c>
      <c r="J18" s="72">
        <f>'[9]A12.Gov Finance'!J18/$O18*100</f>
        <v>6.2490605035700861</v>
      </c>
      <c r="K18" s="71">
        <f>'[9]A12.Gov Finance'!K18/$O18*100</f>
        <v>2.5753162971314043</v>
      </c>
      <c r="M18" s="53"/>
      <c r="O18" s="49">
        <v>63864</v>
      </c>
    </row>
    <row r="19" spans="1:15" ht="17.25" customHeight="1">
      <c r="A19" s="63" t="s">
        <v>223</v>
      </c>
      <c r="B19" s="62" t="s">
        <v>222</v>
      </c>
      <c r="C19" s="72">
        <f>'[9]A12.Gov Finance'!C19/$O19*100</f>
        <v>5.5645853379450241</v>
      </c>
      <c r="D19" s="72">
        <f>'[9]A12.Gov Finance'!D19/$O19*100</f>
        <v>12.259121524978545</v>
      </c>
      <c r="E19" s="72">
        <f>'[9]A12.Gov Finance'!E19/$O19*100</f>
        <v>0.51686474397316207</v>
      </c>
      <c r="F19" s="72">
        <f>'[9]A12.Gov Finance'!F19/$O19*100</f>
        <v>18.340571606896731</v>
      </c>
      <c r="G19" s="72">
        <f>'[9]A12.Gov Finance'!G19/$O19*100</f>
        <v>9.4796244766338127</v>
      </c>
      <c r="H19" s="72">
        <f>'[9]A12.Gov Finance'!H19/$O19*100</f>
        <v>2.7004394975684605</v>
      </c>
      <c r="I19" s="72">
        <f>'[9]A12.Gov Finance'!I19/$O19*100</f>
        <v>4.9616414844095384</v>
      </c>
      <c r="J19" s="72">
        <f>'[9]A12.Gov Finance'!J19/$O19*100</f>
        <v>7.6620809819779989</v>
      </c>
      <c r="K19" s="71">
        <f>'[9]A12.Gov Finance'!K19/$O19*100</f>
        <v>1.469326190414272</v>
      </c>
      <c r="M19" s="53"/>
      <c r="O19" s="49">
        <v>76906</v>
      </c>
    </row>
    <row r="20" spans="1:15" ht="17.25" customHeight="1">
      <c r="A20" s="63" t="s">
        <v>221</v>
      </c>
      <c r="B20" s="62" t="s">
        <v>220</v>
      </c>
      <c r="C20" s="72">
        <f>'[9]A12.Gov Finance'!C20/$O20*100</f>
        <v>5.7601657891788953</v>
      </c>
      <c r="D20" s="72">
        <f>'[9]A12.Gov Finance'!D20/$O20*100</f>
        <v>13.810686680855829</v>
      </c>
      <c r="E20" s="72">
        <f>'[9]A12.Gov Finance'!E20/$O20*100</f>
        <v>0.59829730032485728</v>
      </c>
      <c r="F20" s="72">
        <f>'[9]A12.Gov Finance'!F20/$O20*100</f>
        <v>20.169149770359578</v>
      </c>
      <c r="G20" s="72">
        <f>'[9]A12.Gov Finance'!G20/$O20*100</f>
        <v>8.7113251932340106</v>
      </c>
      <c r="H20" s="72">
        <f>'[9]A12.Gov Finance'!H20/$O20*100</f>
        <v>1.8826033381875207</v>
      </c>
      <c r="I20" s="72">
        <f>'[9]A12.Gov Finance'!I20/$O20*100</f>
        <v>6.3474851573877</v>
      </c>
      <c r="J20" s="72">
        <f>'[9]A12.Gov Finance'!J20/$O20*100</f>
        <v>8.230088495575222</v>
      </c>
      <c r="K20" s="71">
        <f>'[9]A12.Gov Finance'!K20/$O20*100</f>
        <v>1.4898622157499719</v>
      </c>
      <c r="M20" s="53"/>
      <c r="O20" s="49">
        <v>89270</v>
      </c>
    </row>
    <row r="21" spans="1:15" ht="17.25" customHeight="1">
      <c r="A21" s="63" t="s">
        <v>219</v>
      </c>
      <c r="B21" s="62" t="s">
        <v>218</v>
      </c>
      <c r="C21" s="72">
        <f>'[9]A12.Gov Finance'!C21/$O21*100</f>
        <v>5.6757174905237102</v>
      </c>
      <c r="D21" s="72">
        <f>'[9]A12.Gov Finance'!D21/$O21*100</f>
        <v>12.568171269436066</v>
      </c>
      <c r="E21" s="72">
        <f>'[9]A12.Gov Finance'!E21/$O21*100</f>
        <v>0.77570201902993741</v>
      </c>
      <c r="F21" s="72">
        <f>'[9]A12.Gov Finance'!F21/$O21*100</f>
        <v>19.019590778989713</v>
      </c>
      <c r="G21" s="72">
        <f>'[9]A12.Gov Finance'!G21/$O21*100</f>
        <v>8.9811054382300615</v>
      </c>
      <c r="H21" s="72">
        <f>'[9]A12.Gov Finance'!H21/$O21*100</f>
        <v>1.910149299914907</v>
      </c>
      <c r="I21" s="72">
        <f>'[9]A12.Gov Finance'!I21/$O21*100</f>
        <v>5.7627446429952816</v>
      </c>
      <c r="J21" s="72">
        <f>'[9]A12.Gov Finance'!J21/$O21*100</f>
        <v>7.6728939429101874</v>
      </c>
      <c r="K21" s="71">
        <f>'[9]A12.Gov Finance'!K21/$O21*100</f>
        <v>2.078981975709755</v>
      </c>
      <c r="M21" s="53"/>
      <c r="O21" s="49">
        <v>103416</v>
      </c>
    </row>
    <row r="22" spans="1:15" ht="17.25" customHeight="1">
      <c r="A22" s="63" t="s">
        <v>217</v>
      </c>
      <c r="B22" s="62" t="s">
        <v>216</v>
      </c>
      <c r="C22" s="72">
        <f>'[9]A12.Gov Finance'!C22/$O22*100</f>
        <v>5.6752513084655645</v>
      </c>
      <c r="D22" s="72">
        <f>'[9]A12.Gov Finance'!D22/$O22*100</f>
        <v>13.275317770208526</v>
      </c>
      <c r="E22" s="72">
        <f>'[9]A12.Gov Finance'!E22/$O22*100</f>
        <v>0.61394035058569418</v>
      </c>
      <c r="F22" s="72">
        <f>'[9]A12.Gov Finance'!F22/$O22*100</f>
        <v>19.564509429259783</v>
      </c>
      <c r="G22" s="72">
        <f>'[9]A12.Gov Finance'!G22/$O22*100</f>
        <v>8.914513583118719</v>
      </c>
      <c r="H22" s="72">
        <f>'[9]A12.Gov Finance'!H22/$O22*100</f>
        <v>1.7984547644761988</v>
      </c>
      <c r="I22" s="72">
        <f>'[9]A12.Gov Finance'!I22/$O22*100</f>
        <v>5.1978898396610447</v>
      </c>
      <c r="J22" s="72">
        <f>'[9]A12.Gov Finance'!J22/$O22*100</f>
        <v>6.996344604137243</v>
      </c>
      <c r="K22" s="71">
        <f>'[9]A12.Gov Finance'!K22/$O22*100</f>
        <v>3.7822547146298908</v>
      </c>
      <c r="M22" s="53"/>
      <c r="O22" s="49">
        <v>120370</v>
      </c>
    </row>
    <row r="23" spans="1:15" ht="17.25" customHeight="1">
      <c r="A23" s="63" t="s">
        <v>215</v>
      </c>
      <c r="B23" s="62" t="s">
        <v>214</v>
      </c>
      <c r="C23" s="72">
        <f>'[9]A12.Gov Finance'!C23/$O23*100</f>
        <v>5.8188337447403446</v>
      </c>
      <c r="D23" s="72">
        <f>'[9]A12.Gov Finance'!D23/$O23*100</f>
        <v>11.046311719413728</v>
      </c>
      <c r="E23" s="72">
        <f>'[9]A12.Gov Finance'!E23/$O23*100</f>
        <v>0.80742807066835243</v>
      </c>
      <c r="F23" s="72">
        <f>'[9]A12.Gov Finance'!F23/$O23*100</f>
        <v>17.672573534822426</v>
      </c>
      <c r="G23" s="72">
        <f>'[9]A12.Gov Finance'!G23/$O23*100</f>
        <v>9.039381350886698</v>
      </c>
      <c r="H23" s="72">
        <f>'[9]A12.Gov Finance'!H23/$O23*100</f>
        <v>1.0996273923484985</v>
      </c>
      <c r="I23" s="72">
        <f>'[9]A12.Gov Finance'!I23/$O23*100</f>
        <v>4.5601958698749723</v>
      </c>
      <c r="J23" s="72">
        <f>'[9]A12.Gov Finance'!J23/$O23*100</f>
        <v>5.6598232622234699</v>
      </c>
      <c r="K23" s="71">
        <f>'[9]A12.Gov Finance'!K23/$O23*100</f>
        <v>1.390622595944798</v>
      </c>
      <c r="M23" s="53"/>
      <c r="O23" s="49">
        <v>149487</v>
      </c>
    </row>
    <row r="24" spans="1:15" ht="17.25" customHeight="1">
      <c r="A24" s="63" t="s">
        <v>213</v>
      </c>
      <c r="B24" s="62" t="s">
        <v>212</v>
      </c>
      <c r="C24" s="72">
        <f>'[9]A12.Gov Finance'!C24/$O24*100</f>
        <v>5.7654221631267717</v>
      </c>
      <c r="D24" s="72">
        <f>'[9]A12.Gov Finance'!D24/$O24*100</f>
        <v>11.321599776059344</v>
      </c>
      <c r="E24" s="72">
        <f>'[9]A12.Gov Finance'!E24/$O24*100</f>
        <v>0.93186139006496627</v>
      </c>
      <c r="F24" s="72">
        <f>'[9]A12.Gov Finance'!F24/$O24*100</f>
        <v>18.018883329251082</v>
      </c>
      <c r="G24" s="72">
        <f>'[9]A12.Gov Finance'!G24/$O24*100</f>
        <v>8.8342255968834937</v>
      </c>
      <c r="H24" s="72">
        <f>'[9]A12.Gov Finance'!H24/$O24*100</f>
        <v>2.2121721077247867</v>
      </c>
      <c r="I24" s="72">
        <f>'[9]A12.Gov Finance'!I24/$O24*100</f>
        <v>4.0361220943116738</v>
      </c>
      <c r="J24" s="72">
        <f>'[9]A12.Gov Finance'!J24/$O24*100</f>
        <v>6.2482942020364609</v>
      </c>
      <c r="K24" s="71">
        <f>'[9]A12.Gov Finance'!K24/$O24*100</f>
        <v>0.94474964134504347</v>
      </c>
      <c r="M24" s="53"/>
      <c r="O24" s="49">
        <v>171474</v>
      </c>
    </row>
    <row r="25" spans="1:15" ht="17.25" customHeight="1">
      <c r="A25" s="63" t="s">
        <v>211</v>
      </c>
      <c r="B25" s="62" t="s">
        <v>210</v>
      </c>
      <c r="C25" s="72">
        <f>'[9]A12.Gov Finance'!C25/$O25*100</f>
        <v>5.274699907663897</v>
      </c>
      <c r="D25" s="72">
        <f>'[9]A12.Gov Finance'!D25/$O25*100</f>
        <v>10.632803404391987</v>
      </c>
      <c r="E25" s="72">
        <f>'[9]A12.Gov Finance'!E25/$O25*100</f>
        <v>0.95256734513629615</v>
      </c>
      <c r="F25" s="72">
        <f>'[9]A12.Gov Finance'!F25/$O25*100</f>
        <v>16.860070657192182</v>
      </c>
      <c r="G25" s="72">
        <f>'[9]A12.Gov Finance'!G25/$O25*100</f>
        <v>9.8261170661206787</v>
      </c>
      <c r="H25" s="72">
        <f>'[9]A12.Gov Finance'!H25/$O25*100</f>
        <v>1.2011722670520695</v>
      </c>
      <c r="I25" s="72">
        <f>'[9]A12.Gov Finance'!I25/$O25*100</f>
        <v>4.5985386807981055</v>
      </c>
      <c r="J25" s="72">
        <f>'[9]A12.Gov Finance'!J25/$O25*100</f>
        <v>5.7997109478501754</v>
      </c>
      <c r="K25" s="71">
        <f>'[9]A12.Gov Finance'!K25/$O25*100</f>
        <v>0.91332450118431097</v>
      </c>
      <c r="M25" s="53"/>
      <c r="O25" s="49">
        <v>199272</v>
      </c>
    </row>
    <row r="26" spans="1:15" ht="17.25" customHeight="1">
      <c r="A26" s="63" t="s">
        <v>209</v>
      </c>
      <c r="B26" s="62" t="s">
        <v>208</v>
      </c>
      <c r="C26" s="72">
        <f>'[9]A12.Gov Finance'!C26/$O26*100</f>
        <v>7.5792859587087937</v>
      </c>
      <c r="D26" s="72">
        <f>'[9]A12.Gov Finance'!D26/$O26*100</f>
        <v>9.0315501311737201</v>
      </c>
      <c r="E26" s="72">
        <f>'[9]A12.Gov Finance'!E26/$O26*100</f>
        <v>1.2105395232120451</v>
      </c>
      <c r="F26" s="72">
        <f>'[9]A12.Gov Finance'!F26/$O26*100</f>
        <v>17.82137561309456</v>
      </c>
      <c r="G26" s="72">
        <f>'[9]A12.Gov Finance'!G26/$O26*100</f>
        <v>11.212592677084523</v>
      </c>
      <c r="H26" s="72">
        <f>'[9]A12.Gov Finance'!H26/$O26*100</f>
        <v>1.7963271358503481</v>
      </c>
      <c r="I26" s="72">
        <f>'[9]A12.Gov Finance'!I26/$O26*100</f>
        <v>3.3362837914908177</v>
      </c>
      <c r="J26" s="72">
        <f>'[9]A12.Gov Finance'!J26/$O26*100</f>
        <v>5.1326109273411653</v>
      </c>
      <c r="K26" s="71">
        <f>'[9]A12.Gov Finance'!K26/$O26*100</f>
        <v>0.86688719060111796</v>
      </c>
      <c r="M26" s="53"/>
      <c r="O26" s="49">
        <v>219175</v>
      </c>
    </row>
    <row r="27" spans="1:15" ht="17.25" customHeight="1">
      <c r="A27" s="63" t="s">
        <v>207</v>
      </c>
      <c r="B27" s="62" t="s">
        <v>206</v>
      </c>
      <c r="C27" s="72">
        <f>'[9]A12.Gov Finance'!C27/$O27*100</f>
        <v>7.5184502215633584</v>
      </c>
      <c r="D27" s="72">
        <f>'[9]A12.Gov Finance'!D27/$O27*100</f>
        <v>10.035835814119793</v>
      </c>
      <c r="E27" s="72">
        <f>'[9]A12.Gov Finance'!E27/$O27*100</f>
        <v>1.1439739989474234</v>
      </c>
      <c r="F27" s="72">
        <f>'[9]A12.Gov Finance'!F27/$O27*100</f>
        <v>18.698260034630572</v>
      </c>
      <c r="G27" s="72">
        <f>'[9]A12.Gov Finance'!G27/$O27*100</f>
        <v>11.205963529425945</v>
      </c>
      <c r="H27" s="72">
        <f>'[9]A12.Gov Finance'!H27/$O27*100</f>
        <v>1.9384684608678537</v>
      </c>
      <c r="I27" s="72">
        <f>'[9]A12.Gov Finance'!I27/$O27*100</f>
        <v>3.8020914938151082</v>
      </c>
      <c r="J27" s="72">
        <f>'[9]A12.Gov Finance'!J27/$O27*100</f>
        <v>5.7405599546829622</v>
      </c>
      <c r="K27" s="71">
        <f>'[9]A12.Gov Finance'!K27/$O27*100</f>
        <v>0.88384294914287331</v>
      </c>
      <c r="M27" s="53"/>
      <c r="O27" s="49">
        <v>248913</v>
      </c>
    </row>
    <row r="28" spans="1:15" ht="15.75" customHeight="1">
      <c r="A28" s="63" t="s">
        <v>205</v>
      </c>
      <c r="B28" s="62" t="s">
        <v>204</v>
      </c>
      <c r="C28" s="72">
        <f>'[9]A12.Gov Finance'!C28/$O28*100</f>
        <v>7.3892832061259197</v>
      </c>
      <c r="D28" s="72">
        <f>'[9]A12.Gov Finance'!D28/$O28*100</f>
        <v>9.4621493478020628</v>
      </c>
      <c r="E28" s="72">
        <f>'[9]A12.Gov Finance'!E28/$O28*100</f>
        <v>1.2310659399029635</v>
      </c>
      <c r="F28" s="72">
        <f>'[9]A12.Gov Finance'!F28/$O28*100</f>
        <v>18.082498493830947</v>
      </c>
      <c r="G28" s="72">
        <f>'[9]A12.Gov Finance'!G28/$O28*100</f>
        <v>10.827804771971351</v>
      </c>
      <c r="H28" s="72">
        <f>'[9]A12.Gov Finance'!H28/$O28*100</f>
        <v>2.134763451248249</v>
      </c>
      <c r="I28" s="72">
        <f>'[9]A12.Gov Finance'!I28/$O28*100</f>
        <v>3.2239582479243385</v>
      </c>
      <c r="J28" s="72">
        <f>'[9]A12.Gov Finance'!J28/$O28*100</f>
        <v>5.3587216991725874</v>
      </c>
      <c r="K28" s="71">
        <f>'[9]A12.Gov Finance'!K28/$O28*100</f>
        <v>1.0694691511623347</v>
      </c>
      <c r="M28" s="53"/>
      <c r="O28" s="49">
        <v>280513</v>
      </c>
    </row>
    <row r="29" spans="1:15" ht="17.25" customHeight="1">
      <c r="A29" s="63" t="s">
        <v>203</v>
      </c>
      <c r="B29" s="62" t="s">
        <v>202</v>
      </c>
      <c r="C29" s="72">
        <f>'[9]A12.Gov Finance'!C29/$O29*100</f>
        <v>7.7259718459671927</v>
      </c>
      <c r="D29" s="72">
        <f>'[9]A12.Gov Finance'!D29/$O29*100</f>
        <v>9.6208732071332417</v>
      </c>
      <c r="E29" s="72">
        <f>'[9]A12.Gov Finance'!E29/$O29*100</f>
        <v>1.3067194070036066</v>
      </c>
      <c r="F29" s="72">
        <f>'[9]A12.Gov Finance'!F29/$O29*100</f>
        <v>18.65356446010404</v>
      </c>
      <c r="G29" s="72">
        <f>'[9]A12.Gov Finance'!G29/$O29*100</f>
        <v>10.948461832505112</v>
      </c>
      <c r="H29" s="72">
        <f>'[9]A12.Gov Finance'!H29/$O29*100</f>
        <v>1.7958117967724243</v>
      </c>
      <c r="I29" s="72">
        <f>'[9]A12.Gov Finance'!I29/$O29*100</f>
        <v>3.6744875267995152</v>
      </c>
      <c r="J29" s="72">
        <f>'[9]A12.Gov Finance'!J29/$O29*100</f>
        <v>5.4702993235719388</v>
      </c>
      <c r="K29" s="71">
        <f>'[9]A12.Gov Finance'!K29/$O29*100</f>
        <v>1.1301500772823214</v>
      </c>
      <c r="M29" s="53"/>
      <c r="O29" s="49">
        <v>300845</v>
      </c>
    </row>
    <row r="30" spans="1:15" ht="17.25" customHeight="1">
      <c r="A30" s="63" t="s">
        <v>201</v>
      </c>
      <c r="B30" s="62" t="s">
        <v>200</v>
      </c>
      <c r="C30" s="72">
        <f>'[9]A12.Gov Finance'!C30/$O30*100</f>
        <v>9.3394262592241759</v>
      </c>
      <c r="D30" s="72">
        <f>'[9]A12.Gov Finance'!D30/$O30*100</f>
        <v>6.722128664818908</v>
      </c>
      <c r="E30" s="72">
        <f>'[9]A12.Gov Finance'!E30/$O30*100</f>
        <v>1.3573717386473938</v>
      </c>
      <c r="F30" s="72">
        <f>'[9]A12.Gov Finance'!F30/$O30*100</f>
        <v>17.418926662690478</v>
      </c>
      <c r="G30" s="72">
        <f>'[9]A12.Gov Finance'!G30/$O30*100</f>
        <v>10.890958846437217</v>
      </c>
      <c r="H30" s="72">
        <f>'[9]A12.Gov Finance'!H30/$O30*100</f>
        <v>1.2678680021985989</v>
      </c>
      <c r="I30" s="72">
        <f>'[9]A12.Gov Finance'!I30/$O30*100</f>
        <v>3.4652592124805572</v>
      </c>
      <c r="J30" s="72">
        <f>'[9]A12.Gov Finance'!J30/$O30*100</f>
        <v>4.7331272146791568</v>
      </c>
      <c r="K30" s="71">
        <f>'[9]A12.Gov Finance'!K30/$O30*100</f>
        <v>1.3770480300319263</v>
      </c>
      <c r="M30" s="53"/>
      <c r="O30" s="49">
        <v>342036</v>
      </c>
    </row>
    <row r="31" spans="1:15" ht="17.25" customHeight="1">
      <c r="A31" s="63" t="s">
        <v>199</v>
      </c>
      <c r="B31" s="62" t="s">
        <v>198</v>
      </c>
      <c r="C31" s="72">
        <f>'[9]A12.Gov Finance'!C31/$O31*100</f>
        <v>9.3755533771818875</v>
      </c>
      <c r="D31" s="72">
        <f>'[9]A12.Gov Finance'!D31/$O31*100</f>
        <v>6.7144942659583444</v>
      </c>
      <c r="E31" s="72">
        <f>'[9]A12.Gov Finance'!E31/$O31*100</f>
        <v>1.3736139219158445</v>
      </c>
      <c r="F31" s="72">
        <f>'[9]A12.Gov Finance'!F31/$O31*100</f>
        <v>17.463661565056078</v>
      </c>
      <c r="G31" s="72">
        <f>'[9]A12.Gov Finance'!G31/$O31*100</f>
        <v>11.301964752508646</v>
      </c>
      <c r="H31" s="72">
        <f>'[9]A12.Gov Finance'!H31/$O31*100</f>
        <v>1.5050992389746185</v>
      </c>
      <c r="I31" s="72">
        <f>'[9]A12.Gov Finance'!I31/$O31*100</f>
        <v>3.112679979340585</v>
      </c>
      <c r="J31" s="72">
        <f>'[9]A12.Gov Finance'!J31/$O31*100</f>
        <v>4.6177792183152029</v>
      </c>
      <c r="K31" s="71">
        <f>'[9]A12.Gov Finance'!K31/$O31*100</f>
        <v>1.449321190656885</v>
      </c>
      <c r="M31" s="53"/>
      <c r="O31" s="49">
        <v>379488</v>
      </c>
    </row>
    <row r="32" spans="1:15" ht="17.25" customHeight="1">
      <c r="A32" s="63" t="s">
        <v>197</v>
      </c>
      <c r="B32" s="62" t="s">
        <v>196</v>
      </c>
      <c r="C32" s="72">
        <f>'[9]A12.Gov Finance'!C32/$O32*100</f>
        <v>10.381738310661266</v>
      </c>
      <c r="D32" s="72">
        <f>'[9]A12.Gov Finance'!D32/$O32*100</f>
        <v>6.411327515092526</v>
      </c>
      <c r="E32" s="72">
        <f>'[9]A12.Gov Finance'!E32/$O32*100</f>
        <v>1.2888699821029816</v>
      </c>
      <c r="F32" s="72">
        <f>'[9]A12.Gov Finance'!F32/$O32*100</f>
        <v>18.081935807856773</v>
      </c>
      <c r="G32" s="72">
        <f>'[9]A12.Gov Finance'!G32/$O32*100</f>
        <v>11.073962913743777</v>
      </c>
      <c r="H32" s="72">
        <f>'[9]A12.Gov Finance'!H32/$O32*100</f>
        <v>1.5295903347421764</v>
      </c>
      <c r="I32" s="72">
        <f>'[9]A12.Gov Finance'!I32/$O32*100</f>
        <v>2.7278641224243216</v>
      </c>
      <c r="J32" s="72">
        <f>'[9]A12.Gov Finance'!J32/$O32*100</f>
        <v>4.2574544571664985</v>
      </c>
      <c r="K32" s="71">
        <f>'[9]A12.Gov Finance'!K32/$O32*100</f>
        <v>1.5854373659580485</v>
      </c>
      <c r="L32" s="53"/>
      <c r="M32" s="53"/>
      <c r="O32" s="49">
        <v>441518.54562668502</v>
      </c>
    </row>
    <row r="33" spans="1:15" ht="17.25" customHeight="1">
      <c r="A33" s="63" t="s">
        <v>195</v>
      </c>
      <c r="B33" s="62" t="s">
        <v>194</v>
      </c>
      <c r="C33" s="72">
        <f>'[9]A12.Gov Finance'!C33/$O33*100</f>
        <v>10.635475510149456</v>
      </c>
      <c r="D33" s="72">
        <f>'[9]A12.Gov Finance'!D33/$O33*100</f>
        <v>5.3920560782732556</v>
      </c>
      <c r="E33" s="72">
        <f>'[9]A12.Gov Finance'!E33/$O33*100</f>
        <v>1.40058860140637</v>
      </c>
      <c r="F33" s="72">
        <f>'[9]A12.Gov Finance'!F33/$O33*100</f>
        <v>17.42812018982908</v>
      </c>
      <c r="G33" s="72">
        <f>'[9]A12.Gov Finance'!G33/$O33*100</f>
        <v>10.979740532270149</v>
      </c>
      <c r="H33" s="72">
        <f>'[9]A12.Gov Finance'!H33/$O33*100</f>
        <v>1.4552722608598718</v>
      </c>
      <c r="I33" s="72">
        <f>'[9]A12.Gov Finance'!I33/$O33*100</f>
        <v>1.6756628184363445</v>
      </c>
      <c r="J33" s="72">
        <f>'[9]A12.Gov Finance'!J33/$O33*100</f>
        <v>3.1309350792962163</v>
      </c>
      <c r="K33" s="71">
        <f>'[9]A12.Gov Finance'!K33/$O33*100</f>
        <v>1.7412405493870864</v>
      </c>
      <c r="L33" s="53"/>
      <c r="M33" s="53"/>
      <c r="O33" s="49">
        <v>459442.55104879028</v>
      </c>
    </row>
    <row r="34" spans="1:15" ht="17.25" customHeight="1">
      <c r="A34" s="63" t="s">
        <v>193</v>
      </c>
      <c r="B34" s="62" t="s">
        <v>192</v>
      </c>
      <c r="C34" s="72">
        <f>'[9]A12.Gov Finance'!C34/$O34*100</f>
        <v>10.582536122442148</v>
      </c>
      <c r="D34" s="72">
        <f>'[9]A12.Gov Finance'!D34/$O34*100</f>
        <v>4.541792376861979</v>
      </c>
      <c r="E34" s="72">
        <f>'[9]A12.Gov Finance'!E34/$O34*100</f>
        <v>1.9420768482254103</v>
      </c>
      <c r="F34" s="72">
        <f>'[9]A12.Gov Finance'!F34/$O34*100</f>
        <v>17.066405347529539</v>
      </c>
      <c r="G34" s="72">
        <f>'[9]A12.Gov Finance'!G34/$O34*100</f>
        <v>11.423442497270813</v>
      </c>
      <c r="H34" s="72">
        <f>'[9]A12.Gov Finance'!H34/$O34*100</f>
        <v>2.3036239264865075</v>
      </c>
      <c r="I34" s="72">
        <f>'[9]A12.Gov Finance'!I34/$O34*100</f>
        <v>0.92363647162921836</v>
      </c>
      <c r="J34" s="72">
        <f>'[9]A12.Gov Finance'!J34/$O34*100</f>
        <v>3.2272603981157255</v>
      </c>
      <c r="K34" s="71">
        <f>'[9]A12.Gov Finance'!K34/$O34*100</f>
        <v>1.8040318439501692</v>
      </c>
      <c r="L34" s="53"/>
      <c r="M34" s="53"/>
      <c r="O34" s="49">
        <v>492230.77906186244</v>
      </c>
    </row>
    <row r="35" spans="1:15" ht="17.25" customHeight="1">
      <c r="A35" s="63" t="s">
        <v>191</v>
      </c>
      <c r="B35" s="62" t="s">
        <v>190</v>
      </c>
      <c r="C35" s="72">
        <f>'[9]A12.Gov Finance'!C35/$O35*100</f>
        <v>10.349734106330928</v>
      </c>
      <c r="D35" s="72">
        <f>'[9]A12.Gov Finance'!D35/$O35*100</f>
        <v>4.3028673808222662</v>
      </c>
      <c r="E35" s="72">
        <f>'[9]A12.Gov Finance'!E35/$O35*100</f>
        <v>2.0111632990369714</v>
      </c>
      <c r="F35" s="72">
        <f>'[9]A12.Gov Finance'!F35/$O35*100</f>
        <v>16.663764786190168</v>
      </c>
      <c r="G35" s="72">
        <f>'[9]A12.Gov Finance'!G35/$O35*100</f>
        <v>11.612689287744534</v>
      </c>
      <c r="H35" s="72">
        <f>'[9]A12.Gov Finance'!H35/$O35*100</f>
        <v>2.10217230884221</v>
      </c>
      <c r="I35" s="72">
        <f>'[9]A12.Gov Finance'!I35/$O35*100</f>
        <v>1.4213327308932981</v>
      </c>
      <c r="J35" s="72">
        <f>'[9]A12.Gov Finance'!J35/$O35*100</f>
        <v>3.5235050397355074</v>
      </c>
      <c r="K35" s="71">
        <f>'[9]A12.Gov Finance'!K35/$O35*100</f>
        <v>1.0447712853606359</v>
      </c>
      <c r="L35" s="53"/>
      <c r="M35" s="53"/>
      <c r="O35" s="49">
        <v>536749.054896191</v>
      </c>
    </row>
    <row r="36" spans="1:15" ht="17.25" customHeight="1">
      <c r="A36" s="63" t="s">
        <v>189</v>
      </c>
      <c r="B36" s="62" t="s">
        <v>188</v>
      </c>
      <c r="C36" s="72">
        <f>'[9]A12.Gov Finance'!C36/$O36*100</f>
        <v>10.465763201522925</v>
      </c>
      <c r="D36" s="72">
        <f>'[9]A12.Gov Finance'!D36/$O36*100</f>
        <v>4.6386560095135012</v>
      </c>
      <c r="E36" s="72">
        <f>'[9]A12.Gov Finance'!E36/$O36*100</f>
        <v>2.2960726119250898</v>
      </c>
      <c r="F36" s="72">
        <f>'[9]A12.Gov Finance'!F36/$O36*100</f>
        <v>17.400491822961516</v>
      </c>
      <c r="G36" s="72">
        <f>'[9]A12.Gov Finance'!G36/$O36*100</f>
        <v>11.897304242114735</v>
      </c>
      <c r="H36" s="72">
        <f>'[9]A12.Gov Finance'!H36/$O36*100</f>
        <v>2.4416160476925097</v>
      </c>
      <c r="I36" s="72">
        <f>'[9]A12.Gov Finance'!I36/$O36*100</f>
        <v>1.5720981482398577</v>
      </c>
      <c r="J36" s="72">
        <f>'[9]A12.Gov Finance'!J36/$O36*100</f>
        <v>4.0137141959323674</v>
      </c>
      <c r="K36" s="71">
        <f>'[9]A12.Gov Finance'!K36/$O36*100</f>
        <v>1.5164443471851436</v>
      </c>
      <c r="L36" s="53"/>
      <c r="M36" s="53"/>
      <c r="O36" s="49">
        <v>589411.67320720293</v>
      </c>
    </row>
    <row r="37" spans="1:15" ht="17.25" customHeight="1">
      <c r="A37" s="63" t="s">
        <v>187</v>
      </c>
      <c r="B37" s="62" t="s">
        <v>186</v>
      </c>
      <c r="C37" s="72">
        <f>'[9]A12.Gov Finance'!C37/$O37*100</f>
        <v>10.246048648584107</v>
      </c>
      <c r="D37" s="72">
        <f>'[9]A12.Gov Finance'!D37/$O37*100</f>
        <v>4.5264214057255785</v>
      </c>
      <c r="E37" s="72">
        <f>'[9]A12.Gov Finance'!E37/$O37*100</f>
        <v>2.1808778688119888</v>
      </c>
      <c r="F37" s="72">
        <f>'[9]A12.Gov Finance'!F37/$O37*100</f>
        <v>16.953347923121676</v>
      </c>
      <c r="G37" s="72">
        <f>'[9]A12.Gov Finance'!G37/$O37*100</f>
        <v>11.050887318612999</v>
      </c>
      <c r="H37" s="72">
        <f>'[9]A12.Gov Finance'!H37/$O37*100</f>
        <v>2.1140243891135788</v>
      </c>
      <c r="I37" s="72">
        <f>'[9]A12.Gov Finance'!I37/$O37*100</f>
        <v>1.2558483906211821</v>
      </c>
      <c r="J37" s="72">
        <f>'[9]A12.Gov Finance'!J37/$O37*100</f>
        <v>3.3698727797347607</v>
      </c>
      <c r="K37" s="71">
        <f>'[9]A12.Gov Finance'!K37/$O37*100</f>
        <v>1.8092779637825955</v>
      </c>
      <c r="M37" s="53"/>
      <c r="O37" s="49">
        <v>654084.12841433403</v>
      </c>
    </row>
    <row r="38" spans="1:15" ht="17.25" customHeight="1">
      <c r="A38" s="63" t="s">
        <v>185</v>
      </c>
      <c r="B38" s="62" t="s">
        <v>184</v>
      </c>
      <c r="C38" s="72">
        <f>'[9]A12.Gov Finance'!C38/$O38*100</f>
        <v>10.596254816378686</v>
      </c>
      <c r="D38" s="72">
        <f>'[9]A12.Gov Finance'!D38/$O38*100</f>
        <v>5.4587012882021773</v>
      </c>
      <c r="E38" s="72">
        <f>'[9]A12.Gov Finance'!E38/$O38*100</f>
        <v>2.3016871824582825</v>
      </c>
      <c r="F38" s="72">
        <f>'[9]A12.Gov Finance'!F38/$O38*100</f>
        <v>18.356643287039141</v>
      </c>
      <c r="G38" s="72">
        <f>'[9]A12.Gov Finance'!G38/$O38*100</f>
        <v>12.0512297604806</v>
      </c>
      <c r="H38" s="72">
        <f>'[9]A12.Gov Finance'!H38/$O38*100</f>
        <v>2.1709555602864579</v>
      </c>
      <c r="I38" s="72">
        <f>'[9]A12.Gov Finance'!I38/$O38*100</f>
        <v>1.3813035874980955</v>
      </c>
      <c r="J38" s="72">
        <f>'[9]A12.Gov Finance'!J38/$O38*100</f>
        <v>3.5522591477845533</v>
      </c>
      <c r="K38" s="71">
        <f>'[9]A12.Gov Finance'!K38/$O38*100</f>
        <v>2.4583178175354026</v>
      </c>
      <c r="M38" s="53"/>
      <c r="O38" s="49">
        <v>727826.96656927792</v>
      </c>
    </row>
    <row r="39" spans="1:15" ht="17.25" customHeight="1">
      <c r="A39" s="63" t="s">
        <v>183</v>
      </c>
      <c r="B39" s="62" t="s">
        <v>182</v>
      </c>
      <c r="C39" s="72">
        <f>'[9]A12.Gov Finance'!C39/$O39*100</f>
        <v>11.211424084773917</v>
      </c>
      <c r="D39" s="72">
        <f>'[9]A12.Gov Finance'!D39/$O39*100</f>
        <v>6.5610938420347704</v>
      </c>
      <c r="E39" s="72">
        <f>'[9]A12.Gov Finance'!E39/$O39*100</f>
        <v>2.0090400585999277</v>
      </c>
      <c r="F39" s="72">
        <f>'[9]A12.Gov Finance'!F39/$O39*100</f>
        <v>19.781557985408615</v>
      </c>
      <c r="G39" s="72">
        <f>'[9]A12.Gov Finance'!G39/$O39*100</f>
        <v>13.194586496040342</v>
      </c>
      <c r="H39" s="72">
        <f>'[9]A12.Gov Finance'!H39/$O39*100</f>
        <v>2.4913254074163844</v>
      </c>
      <c r="I39" s="72">
        <f>'[9]A12.Gov Finance'!I39/$O39*100</f>
        <v>1.1009390929475062</v>
      </c>
      <c r="J39" s="72">
        <f>'[9]A12.Gov Finance'!J39/$O39*100</f>
        <v>3.5922645003638904</v>
      </c>
      <c r="K39" s="71">
        <f>'[9]A12.Gov Finance'!K39/$O39*100</f>
        <v>2.5128662930198855</v>
      </c>
      <c r="M39" s="53"/>
      <c r="O39" s="49">
        <v>815658.20103257697</v>
      </c>
    </row>
    <row r="40" spans="1:15" ht="17.25" customHeight="1">
      <c r="A40" s="63" t="s">
        <v>181</v>
      </c>
      <c r="B40" s="62" t="s">
        <v>180</v>
      </c>
      <c r="C40" s="72">
        <f>'[9]A12.Gov Finance'!C40/$O40*100</f>
        <v>12.925490365518973</v>
      </c>
      <c r="D40" s="72">
        <f>'[9]A12.Gov Finance'!D40/$O40*100</f>
        <v>7.3956257979211415</v>
      </c>
      <c r="E40" s="72">
        <f>'[9]A12.Gov Finance'!E40/$O40*100</f>
        <v>1.9057629898825892</v>
      </c>
      <c r="F40" s="72">
        <f>'[9]A12.Gov Finance'!F40/$O40*100</f>
        <v>22.226879153322702</v>
      </c>
      <c r="G40" s="72">
        <f>'[9]A12.Gov Finance'!G40/$O40*100</f>
        <v>14.517711152759189</v>
      </c>
      <c r="H40" s="72">
        <f>'[9]A12.Gov Finance'!H40/$O40*100</f>
        <v>2.6695969964497235</v>
      </c>
      <c r="I40" s="72">
        <f>'[9]A12.Gov Finance'!I40/$O40*100</f>
        <v>1.0087168079050994</v>
      </c>
      <c r="J40" s="72">
        <f>'[9]A12.Gov Finance'!J40/$O40*100</f>
        <v>3.6783138043548234</v>
      </c>
      <c r="K40" s="71">
        <f>'[9]A12.Gov Finance'!K40/$O40*100</f>
        <v>1.8635667929233848</v>
      </c>
      <c r="M40" s="53"/>
      <c r="O40" s="49">
        <v>988271.52694157092</v>
      </c>
    </row>
    <row r="41" spans="1:15" ht="17.25" customHeight="1">
      <c r="A41" s="63" t="s">
        <v>179</v>
      </c>
      <c r="B41" s="62" t="s">
        <v>178</v>
      </c>
      <c r="C41" s="72">
        <f>'[9]A12.Gov Finance'!C41/$O41*100</f>
        <v>15.644004619862564</v>
      </c>
      <c r="D41" s="72">
        <f>'[9]A12.Gov Finance'!D41/$O41*100</f>
        <v>3.396266474006576</v>
      </c>
      <c r="E41" s="72">
        <f>'[9]A12.Gov Finance'!E41/$O41*100</f>
        <v>2.731598411793557</v>
      </c>
      <c r="F41" s="72">
        <f>'[9]A12.Gov Finance'!F41/$O41*100</f>
        <v>21.771869505662696</v>
      </c>
      <c r="G41" s="72">
        <f>'[9]A12.Gov Finance'!G41/$O41*100</f>
        <v>15.086335574727366</v>
      </c>
      <c r="H41" s="72">
        <f>'[9]A12.Gov Finance'!H41/$O41*100</f>
        <v>3.2316251671375791</v>
      </c>
      <c r="I41" s="72">
        <f>'[9]A12.Gov Finance'!I41/$O41*100</f>
        <v>0.94094824415238887</v>
      </c>
      <c r="J41" s="72">
        <f>'[9]A12.Gov Finance'!J41/$O41*100</f>
        <v>4.1725734112899673</v>
      </c>
      <c r="K41" s="71">
        <f>'[9]A12.Gov Finance'!K41/$O41*100</f>
        <v>2.5079361796270105</v>
      </c>
      <c r="M41" s="53"/>
      <c r="O41" s="49">
        <v>1192773.5738653811</v>
      </c>
    </row>
    <row r="42" spans="1:15" ht="17.25" customHeight="1">
      <c r="A42" s="63" t="s">
        <v>267</v>
      </c>
      <c r="B42" s="62" t="s">
        <v>176</v>
      </c>
      <c r="C42" s="72">
        <f>'[9]A12.Gov Finance'!C42/$O42*100</f>
        <v>13.449176728507755</v>
      </c>
      <c r="D42" s="72">
        <f>'[9]A12.Gov Finance'!D42/$O42*100</f>
        <v>3.0286207830540914</v>
      </c>
      <c r="E42" s="72">
        <f>'[9]A12.Gov Finance'!E42/$O42*100</f>
        <v>2.4232764352505458</v>
      </c>
      <c r="F42" s="72">
        <f>'[9]A12.Gov Finance'!F42/$O42*100</f>
        <v>18.901073946812392</v>
      </c>
      <c r="G42" s="72">
        <f>'[9]A12.Gov Finance'!G42/$O42*100</f>
        <v>12.786935802955915</v>
      </c>
      <c r="H42" s="72">
        <f>'[9]A12.Gov Finance'!H42/$O42*100</f>
        <v>2.9386788808999076</v>
      </c>
      <c r="I42" s="72">
        <f>'[9]A12.Gov Finance'!I42/$O42*100</f>
        <v>0.7727492135300672</v>
      </c>
      <c r="J42" s="72">
        <f>'[9]A12.Gov Finance'!J42/$O42*100</f>
        <v>3.7114280944299747</v>
      </c>
      <c r="K42" s="71">
        <f>'[9]A12.Gov Finance'!K42/$O42*100</f>
        <v>2.7206944657324659</v>
      </c>
      <c r="M42" s="53"/>
      <c r="O42" s="49">
        <v>1562680.9822084852</v>
      </c>
    </row>
    <row r="43" spans="1:15" ht="17.25" customHeight="1">
      <c r="A43" s="63" t="s">
        <v>175</v>
      </c>
      <c r="B43" s="62" t="s">
        <v>174</v>
      </c>
      <c r="C43" s="72">
        <f>'[9]A12.Gov Finance'!C43/$O43*100</f>
        <v>13.845705753673199</v>
      </c>
      <c r="D43" s="72">
        <f>'[9]A12.Gov Finance'!D43/$O43*100</f>
        <v>2.922618605084863</v>
      </c>
      <c r="E43" s="72">
        <f>'[9]A12.Gov Finance'!E43/$O43*100</f>
        <v>2.5203210182458609</v>
      </c>
      <c r="F43" s="72">
        <f>'[9]A12.Gov Finance'!F43/$O43*100</f>
        <v>19.28864537700392</v>
      </c>
      <c r="G43" s="72">
        <f>'[9]A12.Gov Finance'!G43/$O43*100</f>
        <v>13.90832575133159</v>
      </c>
      <c r="H43" s="72">
        <f>'[9]A12.Gov Finance'!H43/$O43*100</f>
        <v>2.3209033360896929</v>
      </c>
      <c r="I43" s="72">
        <f>'[9]A12.Gov Finance'!I43/$O43*100</f>
        <v>0.63030045735098628</v>
      </c>
      <c r="J43" s="72">
        <f>'[9]A12.Gov Finance'!J43/$O43*100</f>
        <v>2.9512037934406794</v>
      </c>
      <c r="K43" s="71">
        <f>'[9]A12.Gov Finance'!K43/$O43*100</f>
        <v>2.0711488999986605</v>
      </c>
      <c r="L43" s="52"/>
      <c r="M43" s="53"/>
      <c r="O43" s="49">
        <v>1758379.1778574469</v>
      </c>
    </row>
    <row r="44" spans="1:15" ht="17.25" customHeight="1">
      <c r="A44" s="63" t="s">
        <v>173</v>
      </c>
      <c r="B44" s="62" t="s">
        <v>172</v>
      </c>
      <c r="C44" s="72">
        <f>'[9]A12.Gov Finance'!C44/$O44*100</f>
        <v>12.694614978243285</v>
      </c>
      <c r="D44" s="72">
        <f>'[9]A12.Gov Finance'!D44/$O44*100</f>
        <v>2.8009321361602084</v>
      </c>
      <c r="E44" s="72">
        <f>'[9]A12.Gov Finance'!E44/$O44*100</f>
        <v>2.9027984614153768</v>
      </c>
      <c r="F44" s="72">
        <f>'[9]A12.Gov Finance'!F44/$O44*100</f>
        <v>18.398345575818869</v>
      </c>
      <c r="G44" s="72">
        <f>'[9]A12.Gov Finance'!G44/$O44*100</f>
        <v>15.224811464264704</v>
      </c>
      <c r="H44" s="72">
        <f>'[9]A12.Gov Finance'!H44/$O44*100</f>
        <v>1.8073102470475586</v>
      </c>
      <c r="I44" s="72">
        <f>'[9]A12.Gov Finance'!I44/$O44*100</f>
        <v>0.61402256274309219</v>
      </c>
      <c r="J44" s="72">
        <f>'[9]A12.Gov Finance'!J44/$O44*100</f>
        <v>2.421332809790651</v>
      </c>
      <c r="K44" s="71">
        <f>'[9]A12.Gov Finance'!K44/$O44*100</f>
        <v>0.97690994811185683</v>
      </c>
      <c r="M44" s="53"/>
      <c r="O44" s="49">
        <v>1949294.8185045589</v>
      </c>
    </row>
    <row r="45" spans="1:15" ht="17.25" customHeight="1">
      <c r="A45" s="63" t="s">
        <v>171</v>
      </c>
      <c r="B45" s="62" t="s">
        <v>170</v>
      </c>
      <c r="C45" s="72">
        <f>'[9]A12.Gov Finance'!C45/$O45*100</f>
        <v>13.595892832190923</v>
      </c>
      <c r="D45" s="72">
        <f>'[9]A12.Gov Finance'!D45/$O45*100</f>
        <v>2.9874119452126182</v>
      </c>
      <c r="E45" s="72">
        <f>'[9]A12.Gov Finance'!E45/$O45*100</f>
        <v>2.9036983580120834</v>
      </c>
      <c r="F45" s="72">
        <f>'[9]A12.Gov Finance'!F45/$O45*100</f>
        <v>19.487003135415623</v>
      </c>
      <c r="G45" s="72">
        <f>'[9]A12.Gov Finance'!G45/$O45*100</f>
        <v>16.281716927551255</v>
      </c>
      <c r="H45" s="72">
        <f>'[9]A12.Gov Finance'!H45/$O45*100</f>
        <v>1.8904944240231856</v>
      </c>
      <c r="I45" s="72">
        <f>'[9]A12.Gov Finance'!I45/$O45*100</f>
        <v>0.80620923457399418</v>
      </c>
      <c r="J45" s="72">
        <f>'[9]A12.Gov Finance'!J45/$O45*100</f>
        <v>2.6967036585971793</v>
      </c>
      <c r="K45" s="71">
        <f>'[9]A12.Gov Finance'!K45/$O45*100</f>
        <v>0.89508034455151908</v>
      </c>
      <c r="M45" s="53"/>
      <c r="O45" s="49">
        <v>2232525.2835277542</v>
      </c>
    </row>
    <row r="46" spans="1:15" ht="17.25" customHeight="1">
      <c r="A46" s="63" t="s">
        <v>169</v>
      </c>
      <c r="B46" s="62" t="s">
        <v>168</v>
      </c>
      <c r="C46" s="72">
        <f>'[9]A12.Gov Finance'!C46/$O46*100</f>
        <v>13.998705970426645</v>
      </c>
      <c r="D46" s="72">
        <f>'[9]A12.Gov Finance'!D46/$O46*100</f>
        <v>3.6620440147370972</v>
      </c>
      <c r="E46" s="72">
        <f>'[9]A12.Gov Finance'!E46/$O46*100</f>
        <v>4.2624859578316565</v>
      </c>
      <c r="F46" s="72">
        <f>'[9]A12.Gov Finance'!F46/$O46*100</f>
        <v>21.923235942995397</v>
      </c>
      <c r="G46" s="72">
        <f>'[9]A12.Gov Finance'!G46/$O46*100</f>
        <v>16.992973577315084</v>
      </c>
      <c r="H46" s="72">
        <f>'[9]A12.Gov Finance'!H46/$O46*100</f>
        <v>1.5750826400124545</v>
      </c>
      <c r="I46" s="72">
        <f>'[9]A12.Gov Finance'!I46/$O46*100</f>
        <v>1.0534277360540352</v>
      </c>
      <c r="J46" s="72">
        <f>'[9]A12.Gov Finance'!J46/$O46*100</f>
        <v>2.6285103760664894</v>
      </c>
      <c r="K46" s="71">
        <f>'[9]A12.Gov Finance'!K46/$O46*100</f>
        <v>1.7480980888789261</v>
      </c>
      <c r="M46" s="53"/>
      <c r="O46" s="49">
        <v>2423638.4828479951</v>
      </c>
    </row>
    <row r="47" spans="1:15" ht="17.25" customHeight="1">
      <c r="A47" s="63" t="s">
        <v>167</v>
      </c>
      <c r="B47" s="62" t="s">
        <v>166</v>
      </c>
      <c r="C47" s="72">
        <f>'[9]A12.Gov Finance'!C47/$O47*100</f>
        <v>14.223948338705512</v>
      </c>
      <c r="D47" s="72">
        <f>'[9]A12.Gov Finance'!D47/$O47*100</f>
        <v>4.6910190947528898</v>
      </c>
      <c r="E47" s="72">
        <f>'[9]A12.Gov Finance'!E47/$O47*100</f>
        <v>4.1291028518667101</v>
      </c>
      <c r="F47" s="72">
        <f>'[9]A12.Gov Finance'!F47/$O47*100</f>
        <v>23.044070285325112</v>
      </c>
      <c r="G47" s="72">
        <f>'[9]A12.Gov Finance'!G47/$O47*100</f>
        <v>18.604475127666287</v>
      </c>
      <c r="H47" s="72">
        <f>'[9]A12.Gov Finance'!H47/$O47*100</f>
        <v>1.5161487212349727</v>
      </c>
      <c r="I47" s="72">
        <f>'[9]A12.Gov Finance'!I47/$O47*100</f>
        <v>1.3210673103344344</v>
      </c>
      <c r="J47" s="72">
        <f>'[9]A12.Gov Finance'!J47/$O47*100</f>
        <v>2.8372160315694068</v>
      </c>
      <c r="K47" s="71">
        <f>'[9]A12.Gov Finance'!K47/$O47*100</f>
        <v>3.3653492341438764</v>
      </c>
      <c r="M47" s="53"/>
      <c r="O47" s="49">
        <v>2608184.437723869</v>
      </c>
    </row>
    <row r="48" spans="1:15" ht="17.25" customHeight="1">
      <c r="A48" s="63" t="s">
        <v>58</v>
      </c>
      <c r="B48" s="62" t="s">
        <v>165</v>
      </c>
      <c r="C48" s="72">
        <f>'[9]A12.Gov Finance'!C48/$O48*100</f>
        <v>16.853749615291651</v>
      </c>
      <c r="D48" s="72">
        <f>'[9]A12.Gov Finance'!D48/$O48*100</f>
        <v>6.7838663915406174</v>
      </c>
      <c r="E48" s="72">
        <f>'[9]A12.Gov Finance'!E48/$O48*100</f>
        <v>3.5709530386588617</v>
      </c>
      <c r="F48" s="72">
        <f>'[9]A12.Gov Finance'!F48/$O48*100</f>
        <v>27.208569045491132</v>
      </c>
      <c r="G48" s="72">
        <f>'[9]A12.Gov Finance'!G48/$O48*100</f>
        <v>19.907983408775323</v>
      </c>
      <c r="H48" s="72">
        <f>'[9]A12.Gov Finance'!H48/$O48*100</f>
        <v>1.0377249313032395</v>
      </c>
      <c r="I48" s="72">
        <f>'[9]A12.Gov Finance'!I48/$O48*100</f>
        <v>1.8852865731467772</v>
      </c>
      <c r="J48" s="72">
        <f>'[9]A12.Gov Finance'!J48/$O48*100</f>
        <v>2.9230115044500167</v>
      </c>
      <c r="K48" s="71">
        <f>'[9]A12.Gov Finance'!K48/$O48*100</f>
        <v>2.8707682711231635</v>
      </c>
      <c r="M48" s="53"/>
      <c r="O48" s="49">
        <v>3077144.9193089572</v>
      </c>
    </row>
    <row r="49" spans="1:15" ht="17.25" customHeight="1">
      <c r="A49" s="63" t="s">
        <v>164</v>
      </c>
      <c r="B49" s="62" t="s">
        <v>163</v>
      </c>
      <c r="C49" s="72">
        <f>'[9]A12.Gov Finance'!C49/$O49*100</f>
        <v>20.165793579499862</v>
      </c>
      <c r="D49" s="72">
        <f>'[9]A12.Gov Finance'!D49/$O49*100</f>
        <v>7.8332659798097977</v>
      </c>
      <c r="E49" s="72">
        <f>'[9]A12.Gov Finance'!E49/$O49*100</f>
        <v>3.4620473266772644</v>
      </c>
      <c r="F49" s="72">
        <f>'[9]A12.Gov Finance'!F49/$O49*100</f>
        <v>31.461106885986929</v>
      </c>
      <c r="G49" s="72">
        <f>'[9]A12.Gov Finance'!G49/$O49*100</f>
        <v>21.028016879119985</v>
      </c>
      <c r="H49" s="72">
        <f>'[9]A12.Gov Finance'!H49/$O49*100</f>
        <v>1.1377105594594861</v>
      </c>
      <c r="I49" s="72">
        <f>'[9]A12.Gov Finance'!I49/$O49*100</f>
        <v>2.6688094142852874</v>
      </c>
      <c r="J49" s="72">
        <f>'[9]A12.Gov Finance'!J49/$O49*100</f>
        <v>3.8065199737447735</v>
      </c>
      <c r="K49" s="71">
        <f>'[9]A12.Gov Finance'!K49/$O49*100</f>
        <v>4.1884555547681916</v>
      </c>
      <c r="M49" s="53"/>
      <c r="O49" s="49">
        <v>3455949.2898334255</v>
      </c>
    </row>
    <row r="50" spans="1:15" ht="17.25" customHeight="1">
      <c r="A50" s="63" t="s">
        <v>59</v>
      </c>
      <c r="B50" s="62" t="s">
        <v>162</v>
      </c>
      <c r="C50" s="72">
        <f>'[9]A12.Gov Finance'!C50/$O50*100</f>
        <v>18.565185823438306</v>
      </c>
      <c r="D50" s="72">
        <f>'[9]A12.Gov Finance'!D50/$O50*100</f>
        <v>6.2598304403385905</v>
      </c>
      <c r="E50" s="72">
        <f>'[9]A12.Gov Finance'!E50/$O50*100</f>
        <v>3.9512762372119323</v>
      </c>
      <c r="F50" s="72">
        <f>'[9]A12.Gov Finance'!F50/$O50*100</f>
        <v>28.776292500988831</v>
      </c>
      <c r="G50" s="72">
        <f>'[9]A12.Gov Finance'!G50/$O50*100</f>
        <v>21.758928315498217</v>
      </c>
      <c r="H50" s="72">
        <f>'[9]A12.Gov Finance'!H50/$O50*100</f>
        <v>0.59339499841316967</v>
      </c>
      <c r="I50" s="72">
        <f>'[9]A12.Gov Finance'!I50/$O50*100</f>
        <v>3.2229785725889215</v>
      </c>
      <c r="J50" s="72">
        <f>'[9]A12.Gov Finance'!J50/$O50*100</f>
        <v>3.8163735710020914</v>
      </c>
      <c r="K50" s="71">
        <f>'[9]A12.Gov Finance'!K50/$O50*100</f>
        <v>2.4976350944402133</v>
      </c>
      <c r="M50" s="53"/>
      <c r="O50" s="49">
        <v>3858930.4023853722</v>
      </c>
    </row>
    <row r="51" spans="1:15" ht="17.25" customHeight="1">
      <c r="A51" s="63" t="s">
        <v>60</v>
      </c>
      <c r="B51" s="62" t="s">
        <v>65</v>
      </c>
      <c r="C51" s="72">
        <f>'[9]A12.Gov Finance'!C51/$O51*100</f>
        <v>20.168453819197403</v>
      </c>
      <c r="D51" s="72">
        <f>'[9]A12.Gov Finance'!D51/$O51*100</f>
        <v>4.8638342486075699</v>
      </c>
      <c r="E51" s="72">
        <f>'[9]A12.Gov Finance'!E51/$O51*100</f>
        <v>3.031899845911207</v>
      </c>
      <c r="F51" s="72">
        <f>'[9]A12.Gov Finance'!F51/$O51*100</f>
        <v>28.064187913716175</v>
      </c>
      <c r="G51" s="72">
        <f>'[9]A12.Gov Finance'!G51/$O51*100</f>
        <v>21.634780521326025</v>
      </c>
      <c r="H51" s="72">
        <f>'[9]A12.Gov Finance'!H51/$O51*100</f>
        <v>0.60994105309171998</v>
      </c>
      <c r="I51" s="72">
        <f>'[9]A12.Gov Finance'!I51/$O51*100</f>
        <v>2.9995574482151408</v>
      </c>
      <c r="J51" s="72">
        <f>'[9]A12.Gov Finance'!J51/$O51*100</f>
        <v>3.6094985013068603</v>
      </c>
      <c r="K51" s="71">
        <f>'[9]A12.Gov Finance'!K51/$O51*100</f>
        <v>5.0053266454043017</v>
      </c>
      <c r="M51" s="53"/>
      <c r="O51" s="49">
        <v>3888703.6509138336</v>
      </c>
    </row>
    <row r="52" spans="1:15" ht="17.25" customHeight="1">
      <c r="A52" s="63" t="s">
        <v>61</v>
      </c>
      <c r="B52" s="62" t="s">
        <v>66</v>
      </c>
      <c r="C52" s="72">
        <f>'[9]A12.Gov Finance'!C52/$O52*100</f>
        <v>19.441873227096316</v>
      </c>
      <c r="D52" s="72">
        <f>'[9]A12.Gov Finance'!D52/$O52*100</f>
        <v>5.2575177155833792</v>
      </c>
      <c r="E52" s="72">
        <f>'[9]A12.Gov Finance'!E52/$O52*100</f>
        <v>2.794283655923655</v>
      </c>
      <c r="F52" s="72">
        <f>'[9]A12.Gov Finance'!F52/$O52*100</f>
        <v>27.493674598603352</v>
      </c>
      <c r="G52" s="72">
        <f>'[9]A12.Gov Finance'!G52/$O52*100</f>
        <v>22.430743953382265</v>
      </c>
      <c r="H52" s="72">
        <f>'[9]A12.Gov Finance'!H52/$O52*100</f>
        <v>0.83816149108153593</v>
      </c>
      <c r="I52" s="72">
        <f>'[9]A12.Gov Finance'!I52/$O52*100</f>
        <v>3.9734911815847997</v>
      </c>
      <c r="J52" s="72">
        <f>'[9]A12.Gov Finance'!J52/$O52*100</f>
        <v>4.8116526726663356</v>
      </c>
      <c r="K52" s="71">
        <f>'[9]A12.Gov Finance'!K52/$O52*100</f>
        <v>5.1464081422934447</v>
      </c>
      <c r="M52" s="53"/>
      <c r="O52" s="49">
        <v>4352550.2409953959</v>
      </c>
    </row>
    <row r="53" spans="1:15" ht="17.25" customHeight="1">
      <c r="A53" s="63" t="s">
        <v>131</v>
      </c>
      <c r="B53" s="79" t="s">
        <v>161</v>
      </c>
      <c r="C53" s="78">
        <f>'[9]A12.Gov Finance'!C53/$O53*100</f>
        <v>19.176243065029468</v>
      </c>
      <c r="D53" s="72">
        <f>'[9]A12.Gov Finance'!D53/$O53*100</f>
        <v>4.3446296259472907</v>
      </c>
      <c r="E53" s="72">
        <f>'[9]A12.Gov Finance'!E53/$O53*100</f>
        <v>2.8025596914176978</v>
      </c>
      <c r="F53" s="72">
        <f>'[9]A12.Gov Finance'!F53/$O53*100</f>
        <v>26.323432382394458</v>
      </c>
      <c r="G53" s="72">
        <f>'[9]A12.Gov Finance'!G53/$O53*100</f>
        <v>22.381906693477966</v>
      </c>
      <c r="H53" s="72">
        <f>'[9]A12.Gov Finance'!H53/$O53*100</f>
        <v>0.55235167922836159</v>
      </c>
      <c r="I53" s="72">
        <f>'[9]A12.Gov Finance'!I53/$O53*100</f>
        <v>2.6261847644762568</v>
      </c>
      <c r="J53" s="72">
        <f>'[9]A12.Gov Finance'!J53/$O53*100</f>
        <v>3.1785364437046186</v>
      </c>
      <c r="K53" s="71">
        <f>'[9]A12.Gov Finance'!K53/$O53*100</f>
        <v>4.6746268048038786</v>
      </c>
      <c r="M53" s="53"/>
      <c r="O53" s="49">
        <v>4976557.6957059372</v>
      </c>
    </row>
    <row r="54" spans="1:15" ht="17.25" customHeight="1">
      <c r="A54" s="63" t="s">
        <v>142</v>
      </c>
      <c r="B54" s="48" t="s">
        <v>160</v>
      </c>
      <c r="C54" s="78">
        <f>'[9]A12.Gov Finance'!C54/$O54*100</f>
        <v>18.474145631675086</v>
      </c>
      <c r="D54" s="72">
        <f>'[9]A12.Gov Finance'!D54/$O54*100</f>
        <v>4.3716222230294965</v>
      </c>
      <c r="E54" s="72">
        <f>'[9]A12.Gov Finance'!E54/$O54*100</f>
        <v>3.6369580217996216</v>
      </c>
      <c r="F54" s="72">
        <f>'[9]A12.Gov Finance'!F54/$O54*100</f>
        <v>26.482725876504205</v>
      </c>
      <c r="G54" s="72">
        <f>'[9]A12.Gov Finance'!G54/$O54*100</f>
        <v>18.830851676758837</v>
      </c>
      <c r="H54" s="72">
        <f>'[9]A12.Gov Finance'!H54/$O54*100</f>
        <v>0.43566641353906455</v>
      </c>
      <c r="I54" s="72">
        <f>'[9]A12.Gov Finance'!I54/$O54*100</f>
        <v>2.2332790039770543</v>
      </c>
      <c r="J54" s="72">
        <f>'[9]A12.Gov Finance'!J54/$O54*100</f>
        <v>2.6689454175161189</v>
      </c>
      <c r="K54" s="71">
        <f>'[9]A12.Gov Finance'!K54/$O54*100</f>
        <v>4.7939217555619447</v>
      </c>
      <c r="M54" s="53"/>
      <c r="O54" s="49">
        <v>5366996.2322912477</v>
      </c>
    </row>
    <row r="55" spans="1:15" ht="17.25" customHeight="1">
      <c r="A55" s="63" t="s">
        <v>320</v>
      </c>
      <c r="B55" s="160" t="s">
        <v>319</v>
      </c>
      <c r="C55" s="78">
        <f>'[9]A12.Gov Finance'!C55/$O55*100</f>
        <v>16.274492738052491</v>
      </c>
      <c r="D55" s="72">
        <f>'[9]A12.Gov Finance'!D55/$O55*100</f>
        <v>3.3635335882183335</v>
      </c>
      <c r="E55" s="72">
        <f>'[9]A12.Gov Finance'!E55/$O55*100</f>
        <v>4.768666448738812</v>
      </c>
      <c r="F55" s="72">
        <f>'[9]A12.Gov Finance'!F55/$O55*100</f>
        <v>24.406692775009635</v>
      </c>
      <c r="G55" s="72">
        <f>'[9]A12.Gov Finance'!G55/$O55*100</f>
        <v>18.964814800261202</v>
      </c>
      <c r="H55" s="72">
        <f>'[9]A12.Gov Finance'!H55/$O55*100</f>
        <v>0.40792439531701796</v>
      </c>
      <c r="I55" s="72">
        <f>'[9]A12.Gov Finance'!I55/$O55*100</f>
        <v>2.0854103023811041</v>
      </c>
      <c r="J55" s="72">
        <f>'[9]A12.Gov Finance'!J55/$O55*100</f>
        <v>2.4933346976981219</v>
      </c>
      <c r="K55" s="71">
        <f>'[9]A12.Gov Finance'!K55/$O55*100</f>
        <v>4.1083133481784291</v>
      </c>
      <c r="M55" s="53"/>
      <c r="O55" s="49">
        <v>5709097.1433324395</v>
      </c>
    </row>
    <row r="56" spans="1:15" ht="17.25" customHeight="1" thickBot="1">
      <c r="A56" s="58" t="s">
        <v>318</v>
      </c>
      <c r="B56" s="57" t="s">
        <v>317</v>
      </c>
      <c r="C56" s="77">
        <f>'[9]A12.Gov Finance'!C56/$O56*100</f>
        <v>16.052837461234407</v>
      </c>
      <c r="D56" s="159">
        <f>'[9]A12.Gov Finance'!D56/$O56*100</f>
        <v>3.6462138256031382</v>
      </c>
      <c r="E56" s="159">
        <f>'[9]A12.Gov Finance'!E56/$O56*100</f>
        <v>5.2403941564246912</v>
      </c>
      <c r="F56" s="159">
        <f>'[9]A12.Gov Finance'!F56/$O56*100</f>
        <v>24.939445443262233</v>
      </c>
      <c r="G56" s="159">
        <f>'[9]A12.Gov Finance'!G56/$O56*100</f>
        <v>19.586487796411458</v>
      </c>
      <c r="H56" s="159">
        <f>'[9]A12.Gov Finance'!H56/$O56*100</f>
        <v>0.38526039671077839</v>
      </c>
      <c r="I56" s="159">
        <f>'[9]A12.Gov Finance'!I56/$O56*100</f>
        <v>2.0533057594126296</v>
      </c>
      <c r="J56" s="159">
        <f>'[9]A12.Gov Finance'!J56/$O56*100</f>
        <v>2.4385661561234082</v>
      </c>
      <c r="K56" s="158">
        <f>'[9]A12.Gov Finance'!K56/$O56*100</f>
        <v>5.4032882391661019</v>
      </c>
      <c r="M56" s="53"/>
      <c r="O56" s="49">
        <v>6107220</v>
      </c>
    </row>
    <row r="57" spans="1:15" ht="54.75" customHeight="1" thickTop="1">
      <c r="A57" s="3660" t="s">
        <v>159</v>
      </c>
      <c r="B57" s="3660"/>
      <c r="C57" s="3660"/>
      <c r="D57" s="3660"/>
      <c r="E57" s="3660"/>
      <c r="F57" s="3660"/>
      <c r="G57" s="3660"/>
      <c r="H57" s="3660"/>
      <c r="I57" s="3660"/>
      <c r="J57" s="3660"/>
      <c r="K57" s="3660"/>
    </row>
    <row r="58" spans="1:15" ht="33.75" customHeight="1">
      <c r="A58" s="3660" t="s">
        <v>158</v>
      </c>
      <c r="B58" s="3660"/>
      <c r="C58" s="3660"/>
      <c r="D58" s="3660"/>
      <c r="E58" s="3660"/>
      <c r="F58" s="3660"/>
      <c r="G58" s="3660"/>
      <c r="H58" s="3660"/>
      <c r="I58" s="3660"/>
      <c r="J58" s="3660"/>
      <c r="K58" s="3660"/>
    </row>
    <row r="59" spans="1:15" ht="18.75" customHeight="1">
      <c r="A59" s="3657" t="s">
        <v>329</v>
      </c>
      <c r="B59" s="3657"/>
      <c r="C59" s="3657"/>
      <c r="D59" s="3657"/>
      <c r="E59" s="3657"/>
      <c r="F59" s="3657"/>
      <c r="G59" s="3657"/>
      <c r="H59" s="3657"/>
      <c r="I59" s="3657"/>
      <c r="J59" s="3657"/>
      <c r="K59" s="3657"/>
    </row>
    <row r="60" spans="1:15" ht="18.75" customHeight="1">
      <c r="A60" s="3657" t="s">
        <v>156</v>
      </c>
      <c r="B60" s="3657"/>
      <c r="C60" s="3657"/>
      <c r="D60" s="3657"/>
      <c r="E60" s="3657"/>
      <c r="F60" s="3657"/>
      <c r="G60" s="3657"/>
      <c r="H60" s="3657"/>
      <c r="I60" s="3657"/>
      <c r="J60" s="3657"/>
      <c r="K60" s="3657"/>
    </row>
    <row r="61" spans="1:15" ht="18.75" customHeight="1">
      <c r="A61" s="76" t="s">
        <v>266</v>
      </c>
      <c r="B61" s="139"/>
      <c r="C61" s="139"/>
      <c r="D61" s="139"/>
      <c r="E61" s="139"/>
      <c r="F61" s="139"/>
      <c r="G61" s="139"/>
      <c r="H61" s="139"/>
      <c r="I61" s="139"/>
      <c r="J61" s="139"/>
      <c r="K61" s="139"/>
    </row>
    <row r="62" spans="1:15" s="52" customFormat="1" ht="16.5" customHeight="1">
      <c r="A62" s="3661" t="s">
        <v>155</v>
      </c>
      <c r="B62" s="3661"/>
      <c r="C62" s="3661"/>
      <c r="D62" s="3661"/>
      <c r="E62" s="3661"/>
      <c r="F62" s="3661"/>
      <c r="G62" s="3661"/>
      <c r="H62" s="3661"/>
      <c r="I62" s="3661"/>
      <c r="J62" s="3661"/>
      <c r="K62" s="3661"/>
    </row>
    <row r="65" spans="1:2">
      <c r="A65" s="48"/>
      <c r="B65" s="48"/>
    </row>
    <row r="66" spans="1:2">
      <c r="A66" s="48"/>
      <c r="B66" s="48"/>
    </row>
    <row r="67" spans="1:2">
      <c r="A67" s="48"/>
      <c r="B67" s="48"/>
    </row>
    <row r="68" spans="1:2">
      <c r="B68" s="75"/>
    </row>
  </sheetData>
  <mergeCells count="14">
    <mergeCell ref="A1:K1"/>
    <mergeCell ref="A2:K2"/>
    <mergeCell ref="A3:K3"/>
    <mergeCell ref="A4:A5"/>
    <mergeCell ref="B4:B5"/>
    <mergeCell ref="C4:F4"/>
    <mergeCell ref="G4:G5"/>
    <mergeCell ref="H4:J4"/>
    <mergeCell ref="K4:K5"/>
    <mergeCell ref="A57:K57"/>
    <mergeCell ref="A58:K58"/>
    <mergeCell ref="A59:K59"/>
    <mergeCell ref="A60:K60"/>
    <mergeCell ref="A62:K62"/>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39" activePane="bottomRight" state="frozen"/>
      <selection sqref="A1:K1"/>
      <selection pane="topRight" sqref="A1:K1"/>
      <selection pane="bottomLeft" sqref="A1:K1"/>
      <selection pane="bottomRight" sqref="A1:K1"/>
    </sheetView>
  </sheetViews>
  <sheetFormatPr defaultColWidth="8.7109375" defaultRowHeight="12.75"/>
  <cols>
    <col min="1" max="2" width="9.7109375" style="81" customWidth="1"/>
    <col min="3" max="3" width="11.7109375" style="81" customWidth="1"/>
    <col min="4" max="4" width="12" style="81" customWidth="1"/>
    <col min="5" max="5" width="11.28515625" style="81" bestFit="1" customWidth="1"/>
    <col min="6" max="7" width="10" style="81" customWidth="1"/>
    <col min="8" max="8" width="9" style="81" customWidth="1"/>
    <col min="9" max="9" width="9.7109375" style="81" customWidth="1"/>
    <col min="10" max="11" width="8.7109375" style="81" customWidth="1"/>
    <col min="12" max="12" width="19.5703125" style="81" bestFit="1" customWidth="1"/>
    <col min="13" max="13" width="24.28515625" style="81" bestFit="1" customWidth="1"/>
    <col min="14" max="16384" width="8.7109375" style="81"/>
  </cols>
  <sheetData>
    <row r="1" spans="1:13" ht="15.75">
      <c r="A1" s="3670" t="s">
        <v>332</v>
      </c>
      <c r="B1" s="3670"/>
      <c r="C1" s="3670"/>
      <c r="D1" s="3670"/>
      <c r="E1" s="3670"/>
      <c r="F1" s="3670"/>
      <c r="G1" s="3670"/>
      <c r="H1" s="3670"/>
      <c r="I1" s="3670"/>
      <c r="J1" s="3670"/>
      <c r="K1" s="3670"/>
      <c r="M1" s="134"/>
    </row>
    <row r="2" spans="1:13" s="102" customFormat="1" ht="20.25">
      <c r="A2" s="3670" t="s">
        <v>121</v>
      </c>
      <c r="B2" s="3670"/>
      <c r="C2" s="3670"/>
      <c r="D2" s="3670"/>
      <c r="E2" s="3670"/>
      <c r="F2" s="3670"/>
      <c r="G2" s="3670"/>
      <c r="H2" s="3670"/>
      <c r="I2" s="3670"/>
      <c r="J2" s="3670"/>
      <c r="K2" s="3670"/>
    </row>
    <row r="3" spans="1:13" s="102" customFormat="1" ht="21" thickBot="1">
      <c r="A3" s="3671" t="s">
        <v>278</v>
      </c>
      <c r="B3" s="3672"/>
      <c r="C3" s="3672"/>
      <c r="D3" s="3672"/>
      <c r="E3" s="3672"/>
      <c r="F3" s="3672"/>
      <c r="G3" s="3672"/>
      <c r="H3" s="3672"/>
      <c r="I3" s="3672"/>
      <c r="J3" s="3672"/>
      <c r="K3" s="3672"/>
    </row>
    <row r="4" spans="1:13" s="86" customFormat="1" ht="21" thickTop="1">
      <c r="A4" s="3673" t="s">
        <v>262</v>
      </c>
      <c r="B4" s="3675" t="s">
        <v>261</v>
      </c>
      <c r="C4" s="3677" t="s">
        <v>277</v>
      </c>
      <c r="D4" s="3678"/>
      <c r="E4" s="3679"/>
      <c r="F4" s="3677" t="s">
        <v>276</v>
      </c>
      <c r="G4" s="3678"/>
      <c r="H4" s="3679"/>
      <c r="I4" s="3677" t="s">
        <v>275</v>
      </c>
      <c r="J4" s="3678"/>
      <c r="K4" s="3680"/>
    </row>
    <row r="5" spans="1:13" s="86" customFormat="1" ht="31.5" customHeight="1">
      <c r="A5" s="3674"/>
      <c r="B5" s="3676"/>
      <c r="C5" s="101" t="s">
        <v>274</v>
      </c>
      <c r="D5" s="101" t="s">
        <v>273</v>
      </c>
      <c r="E5" s="101" t="s">
        <v>272</v>
      </c>
      <c r="F5" s="101" t="s">
        <v>274</v>
      </c>
      <c r="G5" s="101" t="s">
        <v>273</v>
      </c>
      <c r="H5" s="101" t="s">
        <v>272</v>
      </c>
      <c r="I5" s="101" t="s">
        <v>274</v>
      </c>
      <c r="J5" s="101" t="s">
        <v>273</v>
      </c>
      <c r="K5" s="100" t="s">
        <v>272</v>
      </c>
    </row>
    <row r="6" spans="1:13" s="87" customFormat="1" ht="25.15" customHeight="1">
      <c r="A6" s="99" t="s">
        <v>249</v>
      </c>
      <c r="B6" s="98" t="s">
        <v>248</v>
      </c>
      <c r="C6" s="97">
        <v>599.29999999999995</v>
      </c>
      <c r="D6" s="97">
        <v>346.1</v>
      </c>
      <c r="E6" s="91">
        <f t="shared" ref="E6:E56" si="0">C6+D6</f>
        <v>945.4</v>
      </c>
      <c r="F6" s="97">
        <f>C6/'[9]A14.Gov.Fin(as percent of GDP)'!$O6*100</f>
        <v>3.6100234925606891</v>
      </c>
      <c r="G6" s="97">
        <f>D6/'[9]A14.Gov.Fin(as percent of GDP)'!$O6*100</f>
        <v>2.0848141678212158</v>
      </c>
      <c r="H6" s="97">
        <f>E6/'[9]A14.Gov.Fin(as percent of GDP)'!$O6*100</f>
        <v>5.6948376603819044</v>
      </c>
      <c r="I6" s="97" t="s">
        <v>62</v>
      </c>
      <c r="J6" s="97" t="s">
        <v>62</v>
      </c>
      <c r="K6" s="96" t="s">
        <v>62</v>
      </c>
    </row>
    <row r="7" spans="1:13" s="87" customFormat="1" ht="25.15" customHeight="1">
      <c r="A7" s="93" t="s">
        <v>247</v>
      </c>
      <c r="B7" s="92" t="s">
        <v>246</v>
      </c>
      <c r="C7" s="91">
        <v>737.1</v>
      </c>
      <c r="D7" s="91">
        <v>477.2</v>
      </c>
      <c r="E7" s="91">
        <f t="shared" si="0"/>
        <v>1214.3</v>
      </c>
      <c r="F7" s="91">
        <f>C7/'[9]A14.Gov.Fin(as percent of GDP)'!$O7*100</f>
        <v>4.2376681614349776</v>
      </c>
      <c r="G7" s="91">
        <f>D7/'[9]A14.Gov.Fin(as percent of GDP)'!$O7*100</f>
        <v>2.743474761411981</v>
      </c>
      <c r="H7" s="91">
        <f>E7/'[9]A14.Gov.Fin(as percent of GDP)'!$O7*100</f>
        <v>6.9811429228469581</v>
      </c>
      <c r="I7" s="91">
        <f t="shared" ref="I7:K38" si="1">C7/C6*100-100</f>
        <v>22.993492407809129</v>
      </c>
      <c r="J7" s="91">
        <f t="shared" si="1"/>
        <v>37.879225657324469</v>
      </c>
      <c r="K7" s="90">
        <f t="shared" si="1"/>
        <v>28.442987095409364</v>
      </c>
    </row>
    <row r="8" spans="1:13" s="87" customFormat="1" ht="25.15" customHeight="1">
      <c r="A8" s="93" t="s">
        <v>245</v>
      </c>
      <c r="B8" s="92" t="s">
        <v>244</v>
      </c>
      <c r="C8" s="91">
        <v>1013.8</v>
      </c>
      <c r="D8" s="91">
        <v>629.4</v>
      </c>
      <c r="E8" s="91">
        <f t="shared" si="0"/>
        <v>1643.1999999999998</v>
      </c>
      <c r="F8" s="91">
        <f>C8/'[9]A14.Gov.Fin(as percent of GDP)'!$O8*100</f>
        <v>5.8668981481481479</v>
      </c>
      <c r="G8" s="91">
        <f>D8/'[9]A14.Gov.Fin(as percent of GDP)'!$O8*100</f>
        <v>3.6423611111111107</v>
      </c>
      <c r="H8" s="91">
        <f>E8/'[9]A14.Gov.Fin(as percent of GDP)'!$O8*100</f>
        <v>9.5092592592592577</v>
      </c>
      <c r="I8" s="91">
        <f t="shared" si="1"/>
        <v>37.539004205670864</v>
      </c>
      <c r="J8" s="91">
        <f t="shared" si="1"/>
        <v>31.894383906119032</v>
      </c>
      <c r="K8" s="90">
        <f t="shared" si="1"/>
        <v>35.320760932224317</v>
      </c>
    </row>
    <row r="9" spans="1:13" s="87" customFormat="1" ht="25.15" customHeight="1">
      <c r="A9" s="93" t="s">
        <v>243</v>
      </c>
      <c r="B9" s="92" t="s">
        <v>242</v>
      </c>
      <c r="C9" s="91">
        <v>1224.5999999999999</v>
      </c>
      <c r="D9" s="91">
        <v>972.3</v>
      </c>
      <c r="E9" s="91">
        <f t="shared" si="0"/>
        <v>2196.8999999999996</v>
      </c>
      <c r="F9" s="91">
        <f>C9/'[9]A14.Gov.Fin(as percent of GDP)'!$O9*100</f>
        <v>6.207735590814619</v>
      </c>
      <c r="G9" s="91">
        <f>D9/'[9]A14.Gov.Fin(as percent of GDP)'!$O9*100</f>
        <v>4.9287778172048453</v>
      </c>
      <c r="H9" s="91">
        <f>E9/'[9]A14.Gov.Fin(as percent of GDP)'!$O9*100</f>
        <v>11.136513408019463</v>
      </c>
      <c r="I9" s="91">
        <f t="shared" si="1"/>
        <v>20.793055829552173</v>
      </c>
      <c r="J9" s="91">
        <f t="shared" si="1"/>
        <v>54.480457578646337</v>
      </c>
      <c r="K9" s="90">
        <f t="shared" si="1"/>
        <v>33.696445959104182</v>
      </c>
    </row>
    <row r="10" spans="1:13" s="87" customFormat="1" ht="25.15" customHeight="1">
      <c r="A10" s="93" t="s">
        <v>241</v>
      </c>
      <c r="B10" s="92" t="s">
        <v>240</v>
      </c>
      <c r="C10" s="91">
        <v>1395.2</v>
      </c>
      <c r="D10" s="91">
        <v>1320.9</v>
      </c>
      <c r="E10" s="91">
        <f t="shared" si="0"/>
        <v>2716.1000000000004</v>
      </c>
      <c r="F10" s="91">
        <f>C10/'[9]A14.Gov.Fin(as percent of GDP)'!$O10*100</f>
        <v>5.3398652786282916</v>
      </c>
      <c r="G10" s="91">
        <f>D10/'[9]A14.Gov.Fin(as percent of GDP)'!$O10*100</f>
        <v>5.0554960195958367</v>
      </c>
      <c r="H10" s="91">
        <f>E10/'[9]A14.Gov.Fin(as percent of GDP)'!$O10*100</f>
        <v>10.395361298224129</v>
      </c>
      <c r="I10" s="91">
        <f t="shared" si="1"/>
        <v>13.931079536175091</v>
      </c>
      <c r="J10" s="91">
        <f t="shared" si="1"/>
        <v>35.853131749460061</v>
      </c>
      <c r="K10" s="90">
        <f t="shared" si="1"/>
        <v>23.633301470253571</v>
      </c>
    </row>
    <row r="11" spans="1:13" s="87" customFormat="1" ht="25.15" customHeight="1">
      <c r="A11" s="93" t="s">
        <v>239</v>
      </c>
      <c r="B11" s="92" t="s">
        <v>238</v>
      </c>
      <c r="C11" s="91">
        <v>1502.8</v>
      </c>
      <c r="D11" s="91">
        <v>1807.3</v>
      </c>
      <c r="E11" s="91">
        <f t="shared" si="0"/>
        <v>3310.1</v>
      </c>
      <c r="F11" s="91">
        <f>C11/'[9]A14.Gov.Fin(as percent of GDP)'!$O11*100</f>
        <v>6.4356986852811442</v>
      </c>
      <c r="G11" s="91">
        <f>D11/'[9]A14.Gov.Fin(as percent of GDP)'!$O11*100</f>
        <v>7.7397113613977986</v>
      </c>
      <c r="H11" s="91">
        <f>E11/'[9]A14.Gov.Fin(as percent of GDP)'!$O11*100</f>
        <v>14.175410046678943</v>
      </c>
      <c r="I11" s="91">
        <f t="shared" si="1"/>
        <v>7.7121559633027488</v>
      </c>
      <c r="J11" s="91">
        <f t="shared" si="1"/>
        <v>36.823377999848589</v>
      </c>
      <c r="K11" s="90">
        <f t="shared" si="1"/>
        <v>21.869592430322868</v>
      </c>
    </row>
    <row r="12" spans="1:13" s="87" customFormat="1" ht="25.15" customHeight="1">
      <c r="A12" s="93" t="s">
        <v>237</v>
      </c>
      <c r="B12" s="92" t="s">
        <v>236</v>
      </c>
      <c r="C12" s="91">
        <v>1443.8</v>
      </c>
      <c r="D12" s="91">
        <v>2451.3000000000002</v>
      </c>
      <c r="E12" s="91">
        <f t="shared" si="0"/>
        <v>3895.1000000000004</v>
      </c>
      <c r="F12" s="91">
        <f>C12/'[9]A14.Gov.Fin(as percent of GDP)'!$O12*100</f>
        <v>5.287288973523272</v>
      </c>
      <c r="G12" s="91">
        <f>D12/'[9]A14.Gov.Fin(as percent of GDP)'!$O12*100</f>
        <v>8.9768191306258469</v>
      </c>
      <c r="H12" s="91">
        <f>E12/'[9]A14.Gov.Fin(as percent of GDP)'!$O12*100</f>
        <v>14.26410810414912</v>
      </c>
      <c r="I12" s="91">
        <f t="shared" si="1"/>
        <v>-3.9260047910566982</v>
      </c>
      <c r="J12" s="91">
        <f t="shared" si="1"/>
        <v>35.633265091573065</v>
      </c>
      <c r="K12" s="90">
        <f t="shared" si="1"/>
        <v>17.673182079091276</v>
      </c>
    </row>
    <row r="13" spans="1:13" s="87" customFormat="1" ht="25.15" customHeight="1">
      <c r="A13" s="93" t="s">
        <v>235</v>
      </c>
      <c r="B13" s="92" t="s">
        <v>234</v>
      </c>
      <c r="C13" s="91">
        <v>1900</v>
      </c>
      <c r="D13" s="91">
        <v>3177.8</v>
      </c>
      <c r="E13" s="91">
        <f t="shared" si="0"/>
        <v>5077.8</v>
      </c>
      <c r="F13" s="91">
        <f>C13/'[9]A14.Gov.Fin(as percent of GDP)'!$O13*100</f>
        <v>6.1314057054343616</v>
      </c>
      <c r="G13" s="91">
        <f>D13/'[9]A14.Gov.Fin(as percent of GDP)'!$O13*100</f>
        <v>10.254937395120692</v>
      </c>
      <c r="H13" s="91">
        <f>E13/'[9]A14.Gov.Fin(as percent of GDP)'!$O13*100</f>
        <v>16.386343100555052</v>
      </c>
      <c r="I13" s="91">
        <f t="shared" si="1"/>
        <v>31.597174123839864</v>
      </c>
      <c r="J13" s="91">
        <f t="shared" si="1"/>
        <v>29.637335291477996</v>
      </c>
      <c r="K13" s="90">
        <f t="shared" si="1"/>
        <v>30.363790403327243</v>
      </c>
    </row>
    <row r="14" spans="1:13" s="87" customFormat="1" ht="25.15" customHeight="1">
      <c r="A14" s="93" t="s">
        <v>233</v>
      </c>
      <c r="B14" s="92" t="s">
        <v>232</v>
      </c>
      <c r="C14" s="91">
        <v>2878.1</v>
      </c>
      <c r="D14" s="91">
        <v>4717.6000000000004</v>
      </c>
      <c r="E14" s="91">
        <f t="shared" si="0"/>
        <v>7595.7000000000007</v>
      </c>
      <c r="F14" s="91">
        <f>C14/'[9]A14.Gov.Fin(as percent of GDP)'!$O14*100</f>
        <v>8.5098016025546261</v>
      </c>
      <c r="G14" s="91">
        <f>D14/'[9]A14.Gov.Fin(as percent of GDP)'!$O14*100</f>
        <v>13.948730078945035</v>
      </c>
      <c r="H14" s="91">
        <f>E14/'[9]A14.Gov.Fin(as percent of GDP)'!$O14*100</f>
        <v>22.458531681499665</v>
      </c>
      <c r="I14" s="91">
        <f t="shared" si="1"/>
        <v>51.478947368421046</v>
      </c>
      <c r="J14" s="91">
        <f t="shared" si="1"/>
        <v>48.454905909748874</v>
      </c>
      <c r="K14" s="90">
        <f t="shared" si="1"/>
        <v>49.586435070306038</v>
      </c>
    </row>
    <row r="15" spans="1:13" s="87" customFormat="1" ht="25.15" customHeight="1">
      <c r="A15" s="93" t="s">
        <v>231</v>
      </c>
      <c r="B15" s="92" t="s">
        <v>230</v>
      </c>
      <c r="C15" s="91">
        <v>4337.1000000000004</v>
      </c>
      <c r="D15" s="91">
        <v>6321.1</v>
      </c>
      <c r="E15" s="91">
        <f t="shared" si="0"/>
        <v>10658.2</v>
      </c>
      <c r="F15" s="91">
        <f>C15/'[9]A14.Gov.Fin(as percent of GDP)'!$O15*100</f>
        <v>11.038686688724868</v>
      </c>
      <c r="G15" s="91">
        <f>D15/'[9]A14.Gov.Fin(as percent of GDP)'!$O15*100</f>
        <v>16.088317638075846</v>
      </c>
      <c r="H15" s="91">
        <f>E15/'[9]A14.Gov.Fin(as percent of GDP)'!$O15*100</f>
        <v>27.127004326800712</v>
      </c>
      <c r="I15" s="91">
        <f t="shared" si="1"/>
        <v>50.693165630103209</v>
      </c>
      <c r="J15" s="91">
        <f t="shared" si="1"/>
        <v>33.989740546040366</v>
      </c>
      <c r="K15" s="90">
        <f t="shared" si="1"/>
        <v>40.318864620772274</v>
      </c>
    </row>
    <row r="16" spans="1:13" s="87" customFormat="1" ht="25.15" customHeight="1">
      <c r="A16" s="93" t="s">
        <v>229</v>
      </c>
      <c r="B16" s="92" t="s">
        <v>228</v>
      </c>
      <c r="C16" s="91">
        <v>6031.6</v>
      </c>
      <c r="D16" s="91">
        <v>9203.2000000000007</v>
      </c>
      <c r="E16" s="91">
        <f t="shared" si="0"/>
        <v>15234.800000000001</v>
      </c>
      <c r="F16" s="91">
        <f>C16/'[9]A14.Gov.Fin(as percent of GDP)'!$O16*100</f>
        <v>12.946959452207699</v>
      </c>
      <c r="G16" s="91">
        <f>D16/'[9]A14.Gov.Fin(as percent of GDP)'!$O16*100</f>
        <v>19.754867237641406</v>
      </c>
      <c r="H16" s="91">
        <f>E16/'[9]A14.Gov.Fin(as percent of GDP)'!$O16*100</f>
        <v>32.701826689849099</v>
      </c>
      <c r="I16" s="91">
        <f t="shared" si="1"/>
        <v>39.069885407299807</v>
      </c>
      <c r="J16" s="91">
        <f t="shared" si="1"/>
        <v>45.594912277926312</v>
      </c>
      <c r="K16" s="90">
        <f t="shared" si="1"/>
        <v>42.939708393537387</v>
      </c>
    </row>
    <row r="17" spans="1:11" s="87" customFormat="1" ht="25.15" customHeight="1">
      <c r="A17" s="93" t="s">
        <v>227</v>
      </c>
      <c r="B17" s="92" t="s">
        <v>226</v>
      </c>
      <c r="C17" s="91">
        <v>7190.2</v>
      </c>
      <c r="D17" s="91">
        <v>10330.200000000001</v>
      </c>
      <c r="E17" s="91">
        <f t="shared" si="0"/>
        <v>17520.400000000001</v>
      </c>
      <c r="F17" s="91">
        <f>C17/'[9]A14.Gov.Fin(as percent of GDP)'!$O17*100</f>
        <v>12.900922237772274</v>
      </c>
      <c r="G17" s="91">
        <f>D17/'[9]A14.Gov.Fin(as percent of GDP)'!$O17*100</f>
        <v>18.534826138443321</v>
      </c>
      <c r="H17" s="91">
        <f>E17/'[9]A14.Gov.Fin(as percent of GDP)'!$O17*100</f>
        <v>31.435748376215599</v>
      </c>
      <c r="I17" s="91">
        <f t="shared" si="1"/>
        <v>19.208833477021003</v>
      </c>
      <c r="J17" s="91">
        <f t="shared" si="1"/>
        <v>12.245740611961068</v>
      </c>
      <c r="K17" s="90">
        <f t="shared" si="1"/>
        <v>15.002494289390086</v>
      </c>
    </row>
    <row r="18" spans="1:11" s="87" customFormat="1" ht="25.15" customHeight="1">
      <c r="A18" s="93" t="s">
        <v>225</v>
      </c>
      <c r="B18" s="92" t="s">
        <v>224</v>
      </c>
      <c r="C18" s="91">
        <v>8997.4</v>
      </c>
      <c r="D18" s="91">
        <v>15171.9</v>
      </c>
      <c r="E18" s="91">
        <f t="shared" si="0"/>
        <v>24169.3</v>
      </c>
      <c r="F18" s="91">
        <f>C18/'[9]A14.Gov.Fin(as percent of GDP)'!$O18*100</f>
        <v>14.088375297507202</v>
      </c>
      <c r="G18" s="91">
        <f>D18/'[9]A14.Gov.Fin(as percent of GDP)'!$O18*100</f>
        <v>23.756576475009396</v>
      </c>
      <c r="H18" s="91">
        <f>E18/'[9]A14.Gov.Fin(as percent of GDP)'!$O18*100</f>
        <v>37.844951772516595</v>
      </c>
      <c r="I18" s="91">
        <f t="shared" si="1"/>
        <v>25.134210453116751</v>
      </c>
      <c r="J18" s="91">
        <f t="shared" si="1"/>
        <v>46.869373293837469</v>
      </c>
      <c r="K18" s="90">
        <f t="shared" si="1"/>
        <v>37.949476039359809</v>
      </c>
    </row>
    <row r="19" spans="1:11" s="87" customFormat="1" ht="25.15" customHeight="1">
      <c r="A19" s="93" t="s">
        <v>223</v>
      </c>
      <c r="B19" s="92" t="s">
        <v>222</v>
      </c>
      <c r="C19" s="91">
        <v>11636</v>
      </c>
      <c r="D19" s="91">
        <v>20826</v>
      </c>
      <c r="E19" s="91">
        <f t="shared" si="0"/>
        <v>32462</v>
      </c>
      <c r="F19" s="91">
        <f>C19/'[9]A14.Gov.Fin(as percent of GDP)'!$O19*100</f>
        <v>15.13015889527475</v>
      </c>
      <c r="G19" s="91">
        <f>D19/'[9]A14.Gov.Fin(as percent of GDP)'!$O19*100</f>
        <v>27.079811718201441</v>
      </c>
      <c r="H19" s="91">
        <f>E19/'[9]A14.Gov.Fin(as percent of GDP)'!$O19*100</f>
        <v>42.209970613476195</v>
      </c>
      <c r="I19" s="91">
        <f t="shared" si="1"/>
        <v>29.326249805499373</v>
      </c>
      <c r="J19" s="91">
        <f t="shared" si="1"/>
        <v>37.266921084373081</v>
      </c>
      <c r="K19" s="90">
        <f t="shared" si="1"/>
        <v>34.310881986652475</v>
      </c>
    </row>
    <row r="20" spans="1:11" s="87" customFormat="1" ht="25.15" customHeight="1">
      <c r="A20" s="93" t="s">
        <v>221</v>
      </c>
      <c r="B20" s="92" t="s">
        <v>220</v>
      </c>
      <c r="C20" s="91">
        <v>12887.9</v>
      </c>
      <c r="D20" s="91">
        <v>29216.9</v>
      </c>
      <c r="E20" s="91">
        <f t="shared" si="0"/>
        <v>42104.800000000003</v>
      </c>
      <c r="F20" s="91">
        <f>C20/'[9]A14.Gov.Fin(as percent of GDP)'!$O20*100</f>
        <v>14.436988910048168</v>
      </c>
      <c r="G20" s="91">
        <f>D20/'[9]A14.Gov.Fin(as percent of GDP)'!$O20*100</f>
        <v>32.728688249131849</v>
      </c>
      <c r="H20" s="91">
        <f>E20/'[9]A14.Gov.Fin(as percent of GDP)'!$O20*100</f>
        <v>47.165677159180021</v>
      </c>
      <c r="I20" s="91">
        <f t="shared" si="1"/>
        <v>10.75885183911997</v>
      </c>
      <c r="J20" s="91">
        <f t="shared" si="1"/>
        <v>40.290502256794412</v>
      </c>
      <c r="K20" s="90">
        <f t="shared" si="1"/>
        <v>29.704885712525424</v>
      </c>
    </row>
    <row r="21" spans="1:11" s="87" customFormat="1" ht="25.15" customHeight="1">
      <c r="A21" s="93" t="s">
        <v>219</v>
      </c>
      <c r="B21" s="92" t="s">
        <v>218</v>
      </c>
      <c r="C21" s="91">
        <v>14673.1</v>
      </c>
      <c r="D21" s="91">
        <v>36800.9</v>
      </c>
      <c r="E21" s="91">
        <f t="shared" si="0"/>
        <v>51474</v>
      </c>
      <c r="F21" s="91">
        <f>C21/'[9]A14.Gov.Fin(as percent of GDP)'!$O21*100</f>
        <v>14.18842345478456</v>
      </c>
      <c r="G21" s="91">
        <f>D21/'[9]A14.Gov.Fin(as percent of GDP)'!$O21*100</f>
        <v>35.585305948789362</v>
      </c>
      <c r="H21" s="91">
        <f>E21/'[9]A14.Gov.Fin(as percent of GDP)'!$O21*100</f>
        <v>49.77372940357391</v>
      </c>
      <c r="I21" s="91">
        <f t="shared" si="1"/>
        <v>13.85175241893559</v>
      </c>
      <c r="J21" s="91">
        <f t="shared" si="1"/>
        <v>25.957579346200305</v>
      </c>
      <c r="K21" s="90">
        <f t="shared" si="1"/>
        <v>22.252094773042487</v>
      </c>
    </row>
    <row r="22" spans="1:11" s="87" customFormat="1" ht="25.15" customHeight="1">
      <c r="A22" s="93" t="s">
        <v>217</v>
      </c>
      <c r="B22" s="92" t="s">
        <v>216</v>
      </c>
      <c r="C22" s="91">
        <v>20855.900000000001</v>
      </c>
      <c r="D22" s="91">
        <v>59505.3</v>
      </c>
      <c r="E22" s="91">
        <f t="shared" si="0"/>
        <v>80361.200000000012</v>
      </c>
      <c r="F22" s="91">
        <f>C22/'[9]A14.Gov.Fin(as percent of GDP)'!$O22*100</f>
        <v>17.326493312287116</v>
      </c>
      <c r="G22" s="91">
        <f>D22/'[9]A14.Gov.Fin(as percent of GDP)'!$O22*100</f>
        <v>49.435324416382819</v>
      </c>
      <c r="H22" s="91">
        <f>E22/'[9]A14.Gov.Fin(as percent of GDP)'!$O22*100</f>
        <v>66.761817728669953</v>
      </c>
      <c r="I22" s="91">
        <f t="shared" si="1"/>
        <v>42.136971737397005</v>
      </c>
      <c r="J22" s="91">
        <f t="shared" si="1"/>
        <v>61.695230279694272</v>
      </c>
      <c r="K22" s="90">
        <f t="shared" si="1"/>
        <v>56.119982903990376</v>
      </c>
    </row>
    <row r="23" spans="1:11" s="87" customFormat="1" ht="25.15" customHeight="1">
      <c r="A23" s="93" t="s">
        <v>215</v>
      </c>
      <c r="B23" s="92" t="s">
        <v>214</v>
      </c>
      <c r="C23" s="91">
        <v>23234.9</v>
      </c>
      <c r="D23" s="91">
        <v>70923.899999999994</v>
      </c>
      <c r="E23" s="91">
        <f t="shared" si="0"/>
        <v>94158.799999999988</v>
      </c>
      <c r="F23" s="91">
        <f>C23/'[9]A14.Gov.Fin(as percent of GDP)'!$O23*100</f>
        <v>15.543090703539439</v>
      </c>
      <c r="G23" s="91">
        <f>D23/'[9]A14.Gov.Fin(as percent of GDP)'!$O23*100</f>
        <v>47.444861426077182</v>
      </c>
      <c r="H23" s="91">
        <f>E23/'[9]A14.Gov.Fin(as percent of GDP)'!$O23*100</f>
        <v>62.987952129616609</v>
      </c>
      <c r="I23" s="91">
        <f t="shared" si="1"/>
        <v>11.406844106463893</v>
      </c>
      <c r="J23" s="91">
        <f t="shared" si="1"/>
        <v>19.189215078320743</v>
      </c>
      <c r="K23" s="90">
        <f t="shared" si="1"/>
        <v>17.169479798708792</v>
      </c>
    </row>
    <row r="24" spans="1:11" s="87" customFormat="1" ht="25.15" customHeight="1">
      <c r="A24" s="93" t="s">
        <v>213</v>
      </c>
      <c r="B24" s="92" t="s">
        <v>212</v>
      </c>
      <c r="C24" s="91">
        <v>25456</v>
      </c>
      <c r="D24" s="91">
        <v>87420.800000000003</v>
      </c>
      <c r="E24" s="91">
        <f t="shared" si="0"/>
        <v>112876.8</v>
      </c>
      <c r="F24" s="91">
        <f>C24/'[9]A14.Gov.Fin(as percent of GDP)'!$O24*100</f>
        <v>14.845399302518167</v>
      </c>
      <c r="G24" s="91">
        <f>D24/'[9]A14.Gov.Fin(as percent of GDP)'!$O24*100</f>
        <v>50.981956448207889</v>
      </c>
      <c r="H24" s="91">
        <f>E24/'[9]A14.Gov.Fin(as percent of GDP)'!$O24*100</f>
        <v>65.827355750726056</v>
      </c>
      <c r="I24" s="91">
        <f t="shared" si="1"/>
        <v>9.5593267025035402</v>
      </c>
      <c r="J24" s="91">
        <f t="shared" si="1"/>
        <v>23.260001212567289</v>
      </c>
      <c r="K24" s="90">
        <f t="shared" si="1"/>
        <v>19.879182827308782</v>
      </c>
    </row>
    <row r="25" spans="1:11" s="87" customFormat="1" ht="25.15" customHeight="1">
      <c r="A25" s="93" t="s">
        <v>211</v>
      </c>
      <c r="B25" s="92" t="s">
        <v>210</v>
      </c>
      <c r="C25" s="91">
        <v>30631.21</v>
      </c>
      <c r="D25" s="91">
        <v>101966.8</v>
      </c>
      <c r="E25" s="91">
        <f t="shared" si="0"/>
        <v>132598.01</v>
      </c>
      <c r="F25" s="91">
        <f>C25/'[9]A14.Gov.Fin(as percent of GDP)'!$O25*100</f>
        <v>15.371557469187843</v>
      </c>
      <c r="G25" s="91">
        <f>D25/'[9]A14.Gov.Fin(as percent of GDP)'!$O25*100</f>
        <v>51.169657553494716</v>
      </c>
      <c r="H25" s="91">
        <f>E25/'[9]A14.Gov.Fin(as percent of GDP)'!$O25*100</f>
        <v>66.541215022682564</v>
      </c>
      <c r="I25" s="91">
        <f t="shared" si="1"/>
        <v>20.33002042740415</v>
      </c>
      <c r="J25" s="91">
        <f t="shared" si="1"/>
        <v>16.639060726966576</v>
      </c>
      <c r="K25" s="90">
        <f t="shared" si="1"/>
        <v>17.471446745478275</v>
      </c>
    </row>
    <row r="26" spans="1:11" s="87" customFormat="1" ht="25.15" customHeight="1">
      <c r="A26" s="93" t="s">
        <v>209</v>
      </c>
      <c r="B26" s="92" t="s">
        <v>208</v>
      </c>
      <c r="C26" s="91">
        <v>32057.9</v>
      </c>
      <c r="D26" s="91">
        <v>113000.9</v>
      </c>
      <c r="E26" s="91">
        <f t="shared" si="0"/>
        <v>145058.79999999999</v>
      </c>
      <c r="F26" s="91">
        <f>C26/'[9]A14.Gov.Fin(as percent of GDP)'!$O26*100</f>
        <v>14.626622561879776</v>
      </c>
      <c r="G26" s="91">
        <f>D26/'[9]A14.Gov.Fin(as percent of GDP)'!$O26*100</f>
        <v>51.557385650735711</v>
      </c>
      <c r="H26" s="91">
        <f>E26/'[9]A14.Gov.Fin(as percent of GDP)'!$O26*100</f>
        <v>66.184008212615481</v>
      </c>
      <c r="I26" s="91">
        <f t="shared" si="1"/>
        <v>4.6576351374953902</v>
      </c>
      <c r="J26" s="91">
        <f t="shared" si="1"/>
        <v>10.821267314459206</v>
      </c>
      <c r="K26" s="90">
        <f t="shared" si="1"/>
        <v>9.3974185585439614</v>
      </c>
    </row>
    <row r="27" spans="1:11" s="87" customFormat="1" ht="25.15" customHeight="1">
      <c r="A27" s="93" t="s">
        <v>207</v>
      </c>
      <c r="B27" s="92" t="s">
        <v>206</v>
      </c>
      <c r="C27" s="91">
        <v>34241.800000000003</v>
      </c>
      <c r="D27" s="91">
        <v>128044.4</v>
      </c>
      <c r="E27" s="91">
        <f t="shared" si="0"/>
        <v>162286.20000000001</v>
      </c>
      <c r="F27" s="91">
        <f>C27/'[9]A14.Gov.Fin(as percent of GDP)'!$O27*100</f>
        <v>13.756533407254745</v>
      </c>
      <c r="G27" s="91">
        <f>D27/'[9]A14.Gov.Fin(as percent of GDP)'!$O27*100</f>
        <v>51.441427326013503</v>
      </c>
      <c r="H27" s="91">
        <f>E27/'[9]A14.Gov.Fin(as percent of GDP)'!$O27*100</f>
        <v>65.19796073326826</v>
      </c>
      <c r="I27" s="91">
        <f t="shared" si="1"/>
        <v>6.8123613836215071</v>
      </c>
      <c r="J27" s="91">
        <f t="shared" si="1"/>
        <v>13.312725827847387</v>
      </c>
      <c r="K27" s="90">
        <f t="shared" si="1"/>
        <v>11.876149533844213</v>
      </c>
    </row>
    <row r="28" spans="1:11" s="87" customFormat="1" ht="25.15" customHeight="1">
      <c r="A28" s="93" t="s">
        <v>205</v>
      </c>
      <c r="B28" s="92" t="s">
        <v>204</v>
      </c>
      <c r="C28" s="91">
        <v>35890.800000000003</v>
      </c>
      <c r="D28" s="91">
        <v>132086.79999999999</v>
      </c>
      <c r="E28" s="91">
        <f t="shared" si="0"/>
        <v>167977.59999999998</v>
      </c>
      <c r="F28" s="91">
        <f>C28/'[9]A14.Gov.Fin(as percent of GDP)'!$O28*100</f>
        <v>12.79470113684571</v>
      </c>
      <c r="G28" s="91">
        <f>D28/'[9]A14.Gov.Fin(as percent of GDP)'!$O28*100</f>
        <v>47.08758595858302</v>
      </c>
      <c r="H28" s="91">
        <f>E28/'[9]A14.Gov.Fin(as percent of GDP)'!$O28*100</f>
        <v>59.882287095428723</v>
      </c>
      <c r="I28" s="91">
        <f t="shared" si="1"/>
        <v>4.8157515083903348</v>
      </c>
      <c r="J28" s="91">
        <f t="shared" si="1"/>
        <v>3.1570299052516191</v>
      </c>
      <c r="K28" s="90">
        <f t="shared" si="1"/>
        <v>3.5070141515421369</v>
      </c>
    </row>
    <row r="29" spans="1:11" s="87" customFormat="1" ht="25.15" customHeight="1">
      <c r="A29" s="93" t="s">
        <v>203</v>
      </c>
      <c r="B29" s="92" t="s">
        <v>202</v>
      </c>
      <c r="C29" s="91">
        <v>38406.6</v>
      </c>
      <c r="D29" s="91">
        <v>161208</v>
      </c>
      <c r="E29" s="91">
        <f t="shared" si="0"/>
        <v>199614.6</v>
      </c>
      <c r="F29" s="91">
        <f>C29/'[9]A14.Gov.Fin(as percent of GDP)'!$O29*100</f>
        <v>12.766241752397415</v>
      </c>
      <c r="G29" s="91">
        <f>D29/'[9]A14.Gov.Fin(as percent of GDP)'!$O29*100</f>
        <v>53.585068723096605</v>
      </c>
      <c r="H29" s="91">
        <f>E29/'[9]A14.Gov.Fin(as percent of GDP)'!$O29*100</f>
        <v>66.351310475494031</v>
      </c>
      <c r="I29" s="91">
        <f t="shared" si="1"/>
        <v>7.0095957738473231</v>
      </c>
      <c r="J29" s="91">
        <f t="shared" si="1"/>
        <v>22.047017567236111</v>
      </c>
      <c r="K29" s="90">
        <f t="shared" si="1"/>
        <v>18.834058826891223</v>
      </c>
    </row>
    <row r="30" spans="1:11" s="87" customFormat="1" ht="25.15" customHeight="1">
      <c r="A30" s="93" t="s">
        <v>201</v>
      </c>
      <c r="B30" s="92" t="s">
        <v>200</v>
      </c>
      <c r="C30" s="91">
        <v>49669.7</v>
      </c>
      <c r="D30" s="91">
        <v>169465.9</v>
      </c>
      <c r="E30" s="91">
        <f t="shared" si="0"/>
        <v>219135.59999999998</v>
      </c>
      <c r="F30" s="91">
        <f>C30/'[9]A14.Gov.Fin(as percent of GDP)'!$O30*100</f>
        <v>14.521775485621397</v>
      </c>
      <c r="G30" s="91">
        <f>D30/'[9]A14.Gov.Fin(as percent of GDP)'!$O30*100</f>
        <v>49.546217357237246</v>
      </c>
      <c r="H30" s="91">
        <f>E30/'[9]A14.Gov.Fin(as percent of GDP)'!$O30*100</f>
        <v>64.067992842858629</v>
      </c>
      <c r="I30" s="91">
        <f t="shared" si="1"/>
        <v>29.325949185817024</v>
      </c>
      <c r="J30" s="91">
        <f t="shared" si="1"/>
        <v>5.122512530395511</v>
      </c>
      <c r="K30" s="90">
        <f t="shared" si="1"/>
        <v>9.7793447974246135</v>
      </c>
    </row>
    <row r="31" spans="1:11" s="87" customFormat="1" ht="25.15" customHeight="1">
      <c r="A31" s="93" t="s">
        <v>199</v>
      </c>
      <c r="B31" s="92" t="s">
        <v>198</v>
      </c>
      <c r="C31" s="91">
        <v>54357</v>
      </c>
      <c r="D31" s="91">
        <v>190691.20000000001</v>
      </c>
      <c r="E31" s="91">
        <f t="shared" si="0"/>
        <v>245048.2</v>
      </c>
      <c r="F31" s="91">
        <f>C31/'[9]A14.Gov.Fin(as percent of GDP)'!$O31*100</f>
        <v>14.323773083733874</v>
      </c>
      <c r="G31" s="91">
        <f>D31/'[9]A14.Gov.Fin(as percent of GDP)'!$O31*100</f>
        <v>50.249599460325491</v>
      </c>
      <c r="H31" s="91">
        <f>E31/'[9]A14.Gov.Fin(as percent of GDP)'!$O31*100</f>
        <v>64.573372544059367</v>
      </c>
      <c r="I31" s="91">
        <f t="shared" si="1"/>
        <v>9.4369404284704785</v>
      </c>
      <c r="J31" s="91">
        <f t="shared" si="1"/>
        <v>12.524820627630689</v>
      </c>
      <c r="K31" s="90">
        <f t="shared" si="1"/>
        <v>11.824915714288338</v>
      </c>
    </row>
    <row r="32" spans="1:11" s="87" customFormat="1" ht="25.15" customHeight="1">
      <c r="A32" s="93" t="s">
        <v>197</v>
      </c>
      <c r="B32" s="92" t="s">
        <v>196</v>
      </c>
      <c r="C32" s="91">
        <v>60043.8</v>
      </c>
      <c r="D32" s="91">
        <v>201550.6</v>
      </c>
      <c r="E32" s="91">
        <f t="shared" si="0"/>
        <v>261594.40000000002</v>
      </c>
      <c r="F32" s="91">
        <f>C32/'[9]A14.Gov.Fin(as percent of GDP)'!$O32*100</f>
        <v>13.599383444873126</v>
      </c>
      <c r="G32" s="91">
        <f>D32/'[9]A14.Gov.Fin(as percent of GDP)'!$O32*100</f>
        <v>45.649407481609181</v>
      </c>
      <c r="H32" s="91">
        <f>E32/'[9]A14.Gov.Fin(as percent of GDP)'!$O32*100</f>
        <v>59.248790926482307</v>
      </c>
      <c r="I32" s="91">
        <f t="shared" si="1"/>
        <v>10.461946023511231</v>
      </c>
      <c r="J32" s="91">
        <f t="shared" si="1"/>
        <v>5.694756758570918</v>
      </c>
      <c r="K32" s="90">
        <f t="shared" si="1"/>
        <v>6.7522226239572518</v>
      </c>
    </row>
    <row r="33" spans="1:11" s="87" customFormat="1" ht="25.15" customHeight="1">
      <c r="A33" s="93" t="s">
        <v>195</v>
      </c>
      <c r="B33" s="92" t="s">
        <v>194</v>
      </c>
      <c r="C33" s="91">
        <v>73620.899999999994</v>
      </c>
      <c r="D33" s="91">
        <v>220125.6</v>
      </c>
      <c r="E33" s="91">
        <f t="shared" si="0"/>
        <v>293746.5</v>
      </c>
      <c r="F33" s="91">
        <f>C33/'[9]A14.Gov.Fin(as percent of GDP)'!$O33*100</f>
        <v>16.023962045296468</v>
      </c>
      <c r="G33" s="91">
        <f>D33/'[9]A14.Gov.Fin(as percent of GDP)'!$O33*100</f>
        <v>47.911452584770245</v>
      </c>
      <c r="H33" s="91">
        <f>E33/'[9]A14.Gov.Fin(as percent of GDP)'!$O33*100</f>
        <v>63.93541463006671</v>
      </c>
      <c r="I33" s="91">
        <f t="shared" si="1"/>
        <v>22.611993244931199</v>
      </c>
      <c r="J33" s="91">
        <f t="shared" si="1"/>
        <v>9.2160479800109698</v>
      </c>
      <c r="K33" s="90">
        <f t="shared" si="1"/>
        <v>12.290821210239969</v>
      </c>
    </row>
    <row r="34" spans="1:11" s="87" customFormat="1" ht="25.15" customHeight="1">
      <c r="A34" s="93" t="s">
        <v>193</v>
      </c>
      <c r="B34" s="92" t="s">
        <v>192</v>
      </c>
      <c r="C34" s="91">
        <v>79518.2</v>
      </c>
      <c r="D34" s="91">
        <v>223433.2</v>
      </c>
      <c r="E34" s="91">
        <f t="shared" si="0"/>
        <v>302951.40000000002</v>
      </c>
      <c r="F34" s="91">
        <f>C34/'[9]A14.Gov.Fin(as percent of GDP)'!$O34*100</f>
        <v>16.15465821774756</v>
      </c>
      <c r="G34" s="91">
        <f>D34/'[9]A14.Gov.Fin(as percent of GDP)'!$O34*100</f>
        <v>45.391960337352131</v>
      </c>
      <c r="H34" s="91">
        <f>E34/'[9]A14.Gov.Fin(as percent of GDP)'!$O34*100</f>
        <v>61.546618555099698</v>
      </c>
      <c r="I34" s="91">
        <f t="shared" si="1"/>
        <v>8.0103611881952048</v>
      </c>
      <c r="J34" s="91">
        <f t="shared" si="1"/>
        <v>1.5025966993389233</v>
      </c>
      <c r="K34" s="90">
        <f t="shared" si="1"/>
        <v>3.133620315476108</v>
      </c>
    </row>
    <row r="35" spans="1:11" s="87" customFormat="1" ht="25.15" customHeight="1">
      <c r="A35" s="93" t="s">
        <v>191</v>
      </c>
      <c r="B35" s="92" t="s">
        <v>190</v>
      </c>
      <c r="C35" s="91">
        <v>86133.7</v>
      </c>
      <c r="D35" s="91">
        <v>232779.3</v>
      </c>
      <c r="E35" s="91">
        <f t="shared" si="0"/>
        <v>318913</v>
      </c>
      <c r="F35" s="91">
        <f>C35/'[9]A14.Gov.Fin(as percent of GDP)'!$O35*100</f>
        <v>16.047294208400338</v>
      </c>
      <c r="G35" s="91">
        <f>D35/'[9]A14.Gov.Fin(as percent of GDP)'!$O35*100</f>
        <v>43.368367000668542</v>
      </c>
      <c r="H35" s="91">
        <f>E35/'[9]A14.Gov.Fin(as percent of GDP)'!$O35*100</f>
        <v>59.41566120906888</v>
      </c>
      <c r="I35" s="91">
        <f t="shared" si="1"/>
        <v>8.3194790626548496</v>
      </c>
      <c r="J35" s="91">
        <f t="shared" si="1"/>
        <v>4.1829504299271321</v>
      </c>
      <c r="K35" s="90">
        <f t="shared" si="1"/>
        <v>5.268699864070598</v>
      </c>
    </row>
    <row r="36" spans="1:11" s="87" customFormat="1" ht="25.15" customHeight="1">
      <c r="A36" s="93" t="s">
        <v>189</v>
      </c>
      <c r="B36" s="92" t="s">
        <v>188</v>
      </c>
      <c r="C36" s="91">
        <v>87564.3</v>
      </c>
      <c r="D36" s="91">
        <v>219641.9</v>
      </c>
      <c r="E36" s="91">
        <f t="shared" si="0"/>
        <v>307206.2</v>
      </c>
      <c r="F36" s="91">
        <f>C36/'[9]A14.Gov.Fin(as percent of GDP)'!$O36*100</f>
        <v>14.856220869113578</v>
      </c>
      <c r="G36" s="91">
        <f>D36/'[9]A14.Gov.Fin(as percent of GDP)'!$O36*100</f>
        <v>37.264599597230344</v>
      </c>
      <c r="H36" s="91">
        <f>E36/'[9]A14.Gov.Fin(as percent of GDP)'!$O36*100</f>
        <v>52.120820466343929</v>
      </c>
      <c r="I36" s="91">
        <f t="shared" si="1"/>
        <v>1.6609062422722047</v>
      </c>
      <c r="J36" s="91">
        <f t="shared" si="1"/>
        <v>-5.6437148835828594</v>
      </c>
      <c r="K36" s="90">
        <f t="shared" si="1"/>
        <v>-3.6708443995697877</v>
      </c>
    </row>
    <row r="37" spans="1:11" s="87" customFormat="1" ht="25.15" customHeight="1">
      <c r="A37" s="93" t="s">
        <v>187</v>
      </c>
      <c r="B37" s="92" t="s">
        <v>186</v>
      </c>
      <c r="C37" s="91">
        <v>89954.934000000008</v>
      </c>
      <c r="D37" s="91">
        <v>233968.6</v>
      </c>
      <c r="E37" s="91">
        <f t="shared" si="0"/>
        <v>323923.53399999999</v>
      </c>
      <c r="F37" s="91">
        <f>C37/'[9]A14.Gov.Fin(as percent of GDP)'!$O37*100</f>
        <v>13.752807948126428</v>
      </c>
      <c r="G37" s="91">
        <f>D37/'[9]A14.Gov.Fin(as percent of GDP)'!$O37*100</f>
        <v>35.770413901832363</v>
      </c>
      <c r="H37" s="91">
        <f>E37/'[9]A14.Gov.Fin(as percent of GDP)'!$O37*100</f>
        <v>49.523221849958794</v>
      </c>
      <c r="I37" s="91">
        <f t="shared" si="1"/>
        <v>2.7301468749250546</v>
      </c>
      <c r="J37" s="91">
        <f t="shared" si="1"/>
        <v>6.5227536276093048</v>
      </c>
      <c r="K37" s="90">
        <f t="shared" si="1"/>
        <v>5.4417306681961293</v>
      </c>
    </row>
    <row r="38" spans="1:11" s="87" customFormat="1" ht="25.15" customHeight="1">
      <c r="A38" s="93" t="s">
        <v>185</v>
      </c>
      <c r="B38" s="92" t="s">
        <v>184</v>
      </c>
      <c r="C38" s="91">
        <v>99303.8</v>
      </c>
      <c r="D38" s="91">
        <v>216628.9</v>
      </c>
      <c r="E38" s="91">
        <f t="shared" si="0"/>
        <v>315932.7</v>
      </c>
      <c r="F38" s="91">
        <f>C38/'[9]A14.Gov.Fin(as percent of GDP)'!$O38*100</f>
        <v>13.643874789097666</v>
      </c>
      <c r="G38" s="91">
        <f>D38/'[9]A14.Gov.Fin(as percent of GDP)'!$O38*100</f>
        <v>29.763791388647356</v>
      </c>
      <c r="H38" s="91">
        <f>E38/'[9]A14.Gov.Fin(as percent of GDP)'!$O38*100</f>
        <v>43.407666177745021</v>
      </c>
      <c r="I38" s="91">
        <f t="shared" si="1"/>
        <v>10.392832926763077</v>
      </c>
      <c r="J38" s="91">
        <f t="shared" si="1"/>
        <v>-7.411122689112986</v>
      </c>
      <c r="K38" s="90">
        <f t="shared" si="1"/>
        <v>-2.4668889911530698</v>
      </c>
    </row>
    <row r="39" spans="1:11" s="87" customFormat="1" ht="25.15" customHeight="1">
      <c r="A39" s="93" t="s">
        <v>183</v>
      </c>
      <c r="B39" s="92" t="s">
        <v>182</v>
      </c>
      <c r="C39" s="91">
        <v>111239.13499999999</v>
      </c>
      <c r="D39" s="91">
        <v>249965.4</v>
      </c>
      <c r="E39" s="91">
        <f t="shared" si="0"/>
        <v>361204.53499999997</v>
      </c>
      <c r="F39" s="91">
        <f>C39/'[9]A14.Gov.Fin(as percent of GDP)'!$O39*100</f>
        <v>13.637959485870132</v>
      </c>
      <c r="G39" s="91">
        <f>D39/'[9]A14.Gov.Fin(as percent of GDP)'!$O39*100</f>
        <v>30.645851372984172</v>
      </c>
      <c r="H39" s="91">
        <f>E39/'[9]A14.Gov.Fin(as percent of GDP)'!$O39*100</f>
        <v>44.283810858854302</v>
      </c>
      <c r="I39" s="91">
        <f t="shared" ref="I39:K56" si="2">C39/C38*100-100</f>
        <v>12.019011357067882</v>
      </c>
      <c r="J39" s="91">
        <f t="shared" si="2"/>
        <v>15.388759302198366</v>
      </c>
      <c r="K39" s="90">
        <f t="shared" si="2"/>
        <v>14.329581901461921</v>
      </c>
    </row>
    <row r="40" spans="1:11" s="87" customFormat="1" ht="25.15" customHeight="1">
      <c r="A40" s="93" t="s">
        <v>181</v>
      </c>
      <c r="B40" s="92" t="s">
        <v>180</v>
      </c>
      <c r="C40" s="91">
        <v>120873.7</v>
      </c>
      <c r="D40" s="91">
        <v>277040.40000000002</v>
      </c>
      <c r="E40" s="91">
        <f t="shared" si="0"/>
        <v>397914.10000000003</v>
      </c>
      <c r="F40" s="91">
        <f>C40/'[9]A14.Gov.Fin(as percent of GDP)'!$O40*100</f>
        <v>12.230818829119858</v>
      </c>
      <c r="G40" s="91">
        <f>D40/'[9]A14.Gov.Fin(as percent of GDP)'!$O40*100</f>
        <v>28.03282219992354</v>
      </c>
      <c r="H40" s="91">
        <f>E40/'[9]A14.Gov.Fin(as percent of GDP)'!$O40*100</f>
        <v>40.263641029043399</v>
      </c>
      <c r="I40" s="91">
        <f t="shared" si="2"/>
        <v>8.6611290172294133</v>
      </c>
      <c r="J40" s="91">
        <f t="shared" si="2"/>
        <v>10.831499079472607</v>
      </c>
      <c r="K40" s="90">
        <f t="shared" si="2"/>
        <v>10.16309637419144</v>
      </c>
    </row>
    <row r="41" spans="1:11" s="87" customFormat="1" ht="25.15" customHeight="1">
      <c r="A41" s="93" t="s">
        <v>179</v>
      </c>
      <c r="B41" s="92" t="s">
        <v>178</v>
      </c>
      <c r="C41" s="91">
        <v>142859.70000000001</v>
      </c>
      <c r="D41" s="91">
        <v>256243.3</v>
      </c>
      <c r="E41" s="91">
        <f t="shared" si="0"/>
        <v>399103</v>
      </c>
      <c r="F41" s="91">
        <f>C41/'[9]A14.Gov.Fin(as percent of GDP)'!$O41*100</f>
        <v>11.977101365269135</v>
      </c>
      <c r="G41" s="91">
        <f>D41/'[9]A14.Gov.Fin(as percent of GDP)'!$O41*100</f>
        <v>21.482979302567962</v>
      </c>
      <c r="H41" s="91">
        <f>E41/'[9]A14.Gov.Fin(as percent of GDP)'!$O41*100</f>
        <v>33.460080667837097</v>
      </c>
      <c r="I41" s="91">
        <f t="shared" si="2"/>
        <v>18.189233886279666</v>
      </c>
      <c r="J41" s="91">
        <f t="shared" si="2"/>
        <v>-7.5068834725910136</v>
      </c>
      <c r="K41" s="90">
        <f t="shared" si="2"/>
        <v>0.29878307906152202</v>
      </c>
    </row>
    <row r="42" spans="1:11" s="87" customFormat="1" ht="20.25">
      <c r="A42" s="93" t="s">
        <v>267</v>
      </c>
      <c r="B42" s="92" t="s">
        <v>176</v>
      </c>
      <c r="C42" s="91">
        <v>179328.39</v>
      </c>
      <c r="D42" s="91">
        <v>259551.8</v>
      </c>
      <c r="E42" s="91">
        <f t="shared" si="0"/>
        <v>438880.19</v>
      </c>
      <c r="F42" s="91">
        <f>C42/'[9]A14.Gov.Fin(as percent of GDP)'!$O42*100</f>
        <v>11.475687747000103</v>
      </c>
      <c r="G42" s="91">
        <f>D42/'[9]A14.Gov.Fin(as percent of GDP)'!$O42*100</f>
        <v>16.609391357229168</v>
      </c>
      <c r="H42" s="91">
        <f>E42/'[9]A14.Gov.Fin(as percent of GDP)'!$O42*100</f>
        <v>28.085079104229273</v>
      </c>
      <c r="I42" s="91">
        <f t="shared" si="2"/>
        <v>25.527626055493613</v>
      </c>
      <c r="J42" s="91">
        <f t="shared" si="2"/>
        <v>1.2911557102175806</v>
      </c>
      <c r="K42" s="90">
        <f t="shared" si="2"/>
        <v>9.9666477074840287</v>
      </c>
    </row>
    <row r="43" spans="1:11" s="87" customFormat="1" ht="25.15" customHeight="1">
      <c r="A43" s="93" t="s">
        <v>175</v>
      </c>
      <c r="B43" s="92" t="s">
        <v>174</v>
      </c>
      <c r="C43" s="91">
        <v>209120.204</v>
      </c>
      <c r="D43" s="91">
        <v>309287.09999999998</v>
      </c>
      <c r="E43" s="91">
        <f t="shared" si="0"/>
        <v>518407.304</v>
      </c>
      <c r="F43" s="91">
        <f>C43/'[9]A14.Gov.Fin(as percent of GDP)'!$O43*100</f>
        <v>11.89278209349642</v>
      </c>
      <c r="G43" s="91">
        <f>D43/'[9]A14.Gov.Fin(as percent of GDP)'!$O43*100</f>
        <v>17.589329076158684</v>
      </c>
      <c r="H43" s="91">
        <f>E43/'[9]A14.Gov.Fin(as percent of GDP)'!$O43*100</f>
        <v>29.482111169655106</v>
      </c>
      <c r="I43" s="91">
        <f t="shared" si="2"/>
        <v>16.612993625827997</v>
      </c>
      <c r="J43" s="91">
        <f t="shared" si="2"/>
        <v>19.161993867890729</v>
      </c>
      <c r="K43" s="90">
        <f t="shared" si="2"/>
        <v>18.120461076176625</v>
      </c>
    </row>
    <row r="44" spans="1:11" s="87" customFormat="1" ht="25.15" customHeight="1">
      <c r="A44" s="93" t="s">
        <v>173</v>
      </c>
      <c r="B44" s="92" t="s">
        <v>172</v>
      </c>
      <c r="C44" s="91">
        <v>207001.70900000003</v>
      </c>
      <c r="D44" s="91">
        <v>333441.5</v>
      </c>
      <c r="E44" s="91">
        <f t="shared" si="0"/>
        <v>540443.20900000003</v>
      </c>
      <c r="F44" s="91">
        <f>C44/'[9]A14.Gov.Fin(as percent of GDP)'!$O44*100</f>
        <v>10.619312534714764</v>
      </c>
      <c r="G44" s="91">
        <f>D44/'[9]A14.Gov.Fin(as percent of GDP)'!$O44*100</f>
        <v>17.10575008124253</v>
      </c>
      <c r="H44" s="91">
        <f>E44/'[9]A14.Gov.Fin(as percent of GDP)'!$O44*100</f>
        <v>27.725062615957292</v>
      </c>
      <c r="I44" s="91">
        <f t="shared" si="2"/>
        <v>-1.0130513262123486</v>
      </c>
      <c r="J44" s="91">
        <f t="shared" si="2"/>
        <v>7.809701730204722</v>
      </c>
      <c r="K44" s="90">
        <f t="shared" si="2"/>
        <v>4.250693389150257</v>
      </c>
    </row>
    <row r="45" spans="1:11" s="87" customFormat="1" ht="25.15" customHeight="1">
      <c r="A45" s="93" t="s">
        <v>171</v>
      </c>
      <c r="B45" s="92" t="s">
        <v>170</v>
      </c>
      <c r="C45" s="91">
        <v>201817.5</v>
      </c>
      <c r="D45" s="91">
        <v>346819.1</v>
      </c>
      <c r="E45" s="91">
        <f t="shared" si="0"/>
        <v>548636.6</v>
      </c>
      <c r="F45" s="91">
        <f>C45/'[9]A14.Gov.Fin(as percent of GDP)'!$O45*100</f>
        <v>9.0398752251125867</v>
      </c>
      <c r="G45" s="91">
        <f>D45/'[9]A14.Gov.Fin(as percent of GDP)'!$O45*100</f>
        <v>15.534834143153317</v>
      </c>
      <c r="H45" s="91">
        <f>E45/'[9]A14.Gov.Fin(as percent of GDP)'!$O45*100</f>
        <v>24.574709368265903</v>
      </c>
      <c r="I45" s="91">
        <f t="shared" si="2"/>
        <v>-2.5044281156152266</v>
      </c>
      <c r="J45" s="91">
        <f t="shared" si="2"/>
        <v>4.0119781131023018</v>
      </c>
      <c r="K45" s="90">
        <f t="shared" si="2"/>
        <v>1.51605032009941</v>
      </c>
    </row>
    <row r="46" spans="1:11" s="87" customFormat="1" ht="25.15" customHeight="1">
      <c r="A46" s="93" t="s">
        <v>169</v>
      </c>
      <c r="B46" s="92" t="s">
        <v>168</v>
      </c>
      <c r="C46" s="91">
        <v>196785.80000000002</v>
      </c>
      <c r="D46" s="91">
        <v>343261.8</v>
      </c>
      <c r="E46" s="91">
        <f t="shared" si="0"/>
        <v>540047.6</v>
      </c>
      <c r="F46" s="91">
        <f>C46/'[9]A14.Gov.Fin(as percent of GDP)'!$O46*100</f>
        <v>8.1194370114456529</v>
      </c>
      <c r="G46" s="91">
        <f>D46/'[9]A14.Gov.Fin(as percent of GDP)'!$O46*100</f>
        <v>14.163077638404067</v>
      </c>
      <c r="H46" s="91">
        <f>E46/'[9]A14.Gov.Fin(as percent of GDP)'!$O46*100</f>
        <v>22.28251464984972</v>
      </c>
      <c r="I46" s="91">
        <f t="shared" si="2"/>
        <v>-2.4931931076343687</v>
      </c>
      <c r="J46" s="91">
        <f t="shared" si="2"/>
        <v>-1.0256932216247634</v>
      </c>
      <c r="K46" s="90">
        <f t="shared" si="2"/>
        <v>-1.565517138302468</v>
      </c>
    </row>
    <row r="47" spans="1:11" s="87" customFormat="1" ht="25.15" customHeight="1">
      <c r="A47" s="93" t="s">
        <v>167</v>
      </c>
      <c r="B47" s="92" t="s">
        <v>166</v>
      </c>
      <c r="C47" s="91">
        <v>234157.976</v>
      </c>
      <c r="D47" s="91">
        <v>388762.78499999997</v>
      </c>
      <c r="E47" s="91">
        <f t="shared" si="0"/>
        <v>622920.76099999994</v>
      </c>
      <c r="F47" s="91">
        <f>C47/'[9]A14.Gov.Fin(as percent of GDP)'!$O47*100</f>
        <v>8.9778150890412807</v>
      </c>
      <c r="G47" s="91">
        <f>D47/'[9]A14.Gov.Fin(as percent of GDP)'!$O47*100</f>
        <v>14.905494388244589</v>
      </c>
      <c r="H47" s="91">
        <f>E47/'[9]A14.Gov.Fin(as percent of GDP)'!$O47*100</f>
        <v>23.88330947728587</v>
      </c>
      <c r="I47" s="91">
        <f t="shared" si="2"/>
        <v>18.991297136277097</v>
      </c>
      <c r="J47" s="91">
        <f t="shared" si="2"/>
        <v>13.255475849628468</v>
      </c>
      <c r="K47" s="90">
        <f t="shared" si="2"/>
        <v>15.345528986704139</v>
      </c>
    </row>
    <row r="48" spans="1:11" s="87" customFormat="1" ht="25.15" customHeight="1">
      <c r="A48" s="93" t="s">
        <v>58</v>
      </c>
      <c r="B48" s="92" t="s">
        <v>165</v>
      </c>
      <c r="C48" s="91">
        <v>283710.69999999995</v>
      </c>
      <c r="D48" s="91">
        <v>413978.80236999999</v>
      </c>
      <c r="E48" s="91">
        <f t="shared" si="0"/>
        <v>697689.50236999989</v>
      </c>
      <c r="F48" s="91">
        <f>C48/'[9]A14.Gov.Fin(as percent of GDP)'!$O48*100</f>
        <v>9.2199330041210299</v>
      </c>
      <c r="G48" s="91">
        <f>D48/'[9]A14.Gov.Fin(as percent of GDP)'!$O48*100</f>
        <v>13.453341107605954</v>
      </c>
      <c r="H48" s="91">
        <f>E48/'[9]A14.Gov.Fin(as percent of GDP)'!$O48*100</f>
        <v>22.673274111726982</v>
      </c>
      <c r="I48" s="91">
        <f t="shared" si="2"/>
        <v>21.162091014999191</v>
      </c>
      <c r="J48" s="91">
        <f t="shared" si="2"/>
        <v>6.4862220209683983</v>
      </c>
      <c r="K48" s="90">
        <f t="shared" si="2"/>
        <v>12.002929754656222</v>
      </c>
    </row>
    <row r="49" spans="1:15" s="86" customFormat="1" ht="25.15" customHeight="1">
      <c r="A49" s="93" t="s">
        <v>164</v>
      </c>
      <c r="B49" s="92" t="s">
        <v>163</v>
      </c>
      <c r="C49" s="91">
        <v>390898.7</v>
      </c>
      <c r="D49" s="91">
        <v>526154.11</v>
      </c>
      <c r="E49" s="91">
        <f t="shared" si="0"/>
        <v>917052.81</v>
      </c>
      <c r="F49" s="91">
        <f>C49/'[9]A14.Gov.Fin(as percent of GDP)'!$O49*100</f>
        <v>11.310892238781694</v>
      </c>
      <c r="G49" s="91">
        <f>D49/'[9]A14.Gov.Fin(as percent of GDP)'!$O49*100</f>
        <v>15.224590000432567</v>
      </c>
      <c r="H49" s="91">
        <f>E49/'[9]A14.Gov.Fin(as percent of GDP)'!$O49*100</f>
        <v>26.535482239214264</v>
      </c>
      <c r="I49" s="91">
        <f t="shared" si="2"/>
        <v>37.780739323543344</v>
      </c>
      <c r="J49" s="91">
        <f t="shared" si="2"/>
        <v>27.096872348971516</v>
      </c>
      <c r="K49" s="90">
        <f t="shared" si="2"/>
        <v>31.441394328686215</v>
      </c>
      <c r="N49" s="87"/>
      <c r="O49" s="87"/>
    </row>
    <row r="50" spans="1:15" s="86" customFormat="1" ht="25.15" customHeight="1">
      <c r="A50" s="93" t="s">
        <v>59</v>
      </c>
      <c r="B50" s="92" t="s">
        <v>162</v>
      </c>
      <c r="C50" s="91">
        <v>452967.7</v>
      </c>
      <c r="D50" s="91">
        <v>594926.19999999995</v>
      </c>
      <c r="E50" s="91">
        <f t="shared" si="0"/>
        <v>1047893.8999999999</v>
      </c>
      <c r="F50" s="91">
        <f>C50/'[9]A14.Gov.Fin(as percent of GDP)'!$O50*100</f>
        <v>11.73816712838358</v>
      </c>
      <c r="G50" s="91">
        <f>D50/'[9]A14.Gov.Fin(as percent of GDP)'!$O50*100</f>
        <v>15.41686783550826</v>
      </c>
      <c r="H50" s="91">
        <f>E50/'[9]A14.Gov.Fin(as percent of GDP)'!$O50*100</f>
        <v>27.15503496389184</v>
      </c>
      <c r="I50" s="91">
        <f t="shared" si="2"/>
        <v>15.87853835277528</v>
      </c>
      <c r="J50" s="91">
        <f t="shared" si="2"/>
        <v>13.070712305183733</v>
      </c>
      <c r="K50" s="90">
        <f t="shared" si="2"/>
        <v>14.267563282424248</v>
      </c>
      <c r="N50" s="87"/>
      <c r="O50" s="87"/>
    </row>
    <row r="51" spans="1:15" s="86" customFormat="1" ht="25.15" customHeight="1">
      <c r="A51" s="93" t="s">
        <v>60</v>
      </c>
      <c r="B51" s="92" t="s">
        <v>65</v>
      </c>
      <c r="C51" s="91">
        <v>613212</v>
      </c>
      <c r="D51" s="91">
        <v>819667.1</v>
      </c>
      <c r="E51" s="91">
        <f t="shared" si="0"/>
        <v>1432879.1</v>
      </c>
      <c r="F51" s="91">
        <f>C51/'[9]A14.Gov.Fin(as percent of GDP)'!$O51*100</f>
        <v>15.769059693090703</v>
      </c>
      <c r="G51" s="91">
        <f>D51/'[9]A14.Gov.Fin(as percent of GDP)'!$O51*100</f>
        <v>21.07815800793616</v>
      </c>
      <c r="H51" s="91">
        <f>E51/'[9]A14.Gov.Fin(as percent of GDP)'!$O51*100</f>
        <v>36.847217701026871</v>
      </c>
      <c r="I51" s="91">
        <f t="shared" si="2"/>
        <v>35.376540093256096</v>
      </c>
      <c r="J51" s="91">
        <f t="shared" si="2"/>
        <v>37.776265358627683</v>
      </c>
      <c r="K51" s="90">
        <f t="shared" si="2"/>
        <v>36.738948475604275</v>
      </c>
      <c r="L51" s="95"/>
      <c r="M51" s="94"/>
      <c r="N51" s="87"/>
      <c r="O51" s="87"/>
    </row>
    <row r="52" spans="1:15" s="86" customFormat="1" ht="25.15" customHeight="1">
      <c r="A52" s="93" t="s">
        <v>61</v>
      </c>
      <c r="B52" s="92" t="s">
        <v>66</v>
      </c>
      <c r="C52" s="91">
        <v>800320.06738585012</v>
      </c>
      <c r="D52" s="91">
        <v>934695.2</v>
      </c>
      <c r="E52" s="91">
        <f t="shared" si="0"/>
        <v>1735015.2673858502</v>
      </c>
      <c r="F52" s="91">
        <f>C52/'[9]A14.Gov.Fin(as percent of GDP)'!$O52*100</f>
        <v>18.387382639443647</v>
      </c>
      <c r="G52" s="91">
        <f>D52/'[9]A14.Gov.Fin(as percent of GDP)'!$O52*100</f>
        <v>21.474656195725892</v>
      </c>
      <c r="H52" s="91">
        <f>E52/'[9]A14.Gov.Fin(as percent of GDP)'!$O52*100</f>
        <v>39.862038835169542</v>
      </c>
      <c r="I52" s="91">
        <f t="shared" si="2"/>
        <v>30.512786342382441</v>
      </c>
      <c r="J52" s="91">
        <f t="shared" si="2"/>
        <v>14.033514337711011</v>
      </c>
      <c r="K52" s="90">
        <f t="shared" si="2"/>
        <v>21.085949776631537</v>
      </c>
      <c r="L52" s="95"/>
      <c r="M52" s="94"/>
      <c r="N52" s="87"/>
      <c r="O52" s="87"/>
    </row>
    <row r="53" spans="1:15" s="86" customFormat="1" ht="25.15" customHeight="1">
      <c r="A53" s="93" t="s">
        <v>131</v>
      </c>
      <c r="B53" s="92" t="s">
        <v>161</v>
      </c>
      <c r="C53" s="91">
        <v>984285.24726090021</v>
      </c>
      <c r="D53" s="91">
        <v>1025847.1</v>
      </c>
      <c r="E53" s="91">
        <f t="shared" si="0"/>
        <v>2010132.3472609003</v>
      </c>
      <c r="F53" s="91">
        <f>C53/'[9]A14.Gov.Fin(as percent of GDP)'!$O53*100</f>
        <v>19.778435365276657</v>
      </c>
      <c r="G53" s="91">
        <f>D53/'[9]A14.Gov.Fin(as percent of GDP)'!$O53*100</f>
        <v>20.613588000500034</v>
      </c>
      <c r="H53" s="91">
        <f>E53/'[9]A14.Gov.Fin(as percent of GDP)'!$O53*100</f>
        <v>40.392023365776694</v>
      </c>
      <c r="I53" s="91">
        <f t="shared" si="2"/>
        <v>22.986450967792223</v>
      </c>
      <c r="J53" s="91">
        <f t="shared" si="2"/>
        <v>9.7520453726519776</v>
      </c>
      <c r="K53" s="90">
        <f t="shared" si="2"/>
        <v>15.856752678007808</v>
      </c>
      <c r="N53" s="87"/>
      <c r="O53" s="87"/>
    </row>
    <row r="54" spans="1:15" s="86" customFormat="1" ht="25.15" customHeight="1">
      <c r="A54" s="63" t="s">
        <v>142</v>
      </c>
      <c r="B54" s="48" t="s">
        <v>160</v>
      </c>
      <c r="C54" s="91">
        <v>1129103.7</v>
      </c>
      <c r="D54" s="91">
        <v>1170248.7597612101</v>
      </c>
      <c r="E54" s="91">
        <f t="shared" si="0"/>
        <v>2299352.4597612098</v>
      </c>
      <c r="F54" s="91">
        <f>C54/'[9]A14.Gov.Fin(as percent of GDP)'!$O54*100</f>
        <v>21.037907446377492</v>
      </c>
      <c r="G54" s="91">
        <f>D54/'[9]A14.Gov.Fin(as percent of GDP)'!$O54*100</f>
        <v>21.804538499957435</v>
      </c>
      <c r="H54" s="91">
        <f>E54/'[9]A14.Gov.Fin(as percent of GDP)'!$O54*100</f>
        <v>42.842445946334919</v>
      </c>
      <c r="I54" s="91">
        <f t="shared" si="2"/>
        <v>14.713057331917256</v>
      </c>
      <c r="J54" s="91">
        <f t="shared" si="2"/>
        <v>14.076333574585348</v>
      </c>
      <c r="K54" s="90">
        <f t="shared" si="2"/>
        <v>14.38811294661339</v>
      </c>
      <c r="N54" s="87"/>
      <c r="O54" s="87"/>
    </row>
    <row r="55" spans="1:15" s="86" customFormat="1" ht="25.15" customHeight="1">
      <c r="A55" s="63" t="s">
        <v>320</v>
      </c>
      <c r="B55" s="48" t="s">
        <v>319</v>
      </c>
      <c r="C55" s="91">
        <v>1180901.8999999999</v>
      </c>
      <c r="D55" s="91">
        <v>1257869</v>
      </c>
      <c r="E55" s="91">
        <f t="shared" si="0"/>
        <v>2438770.9</v>
      </c>
      <c r="F55" s="91">
        <f>C55/'[9]A14.Gov.Fin(as percent of GDP)'!$O55*100</f>
        <v>20.68456483314802</v>
      </c>
      <c r="G55" s="91">
        <f>D55/'[9]A14.Gov.Fin(as percent of GDP)'!$O55*100</f>
        <v>22.032713201754582</v>
      </c>
      <c r="H55" s="91">
        <f>E55/'[9]A14.Gov.Fin(as percent of GDP)'!$O55*100</f>
        <v>42.717278034902598</v>
      </c>
      <c r="I55" s="91">
        <f t="shared" si="2"/>
        <v>4.5875502843538669</v>
      </c>
      <c r="J55" s="91">
        <f t="shared" si="2"/>
        <v>7.4873175047559073</v>
      </c>
      <c r="K55" s="90">
        <f t="shared" si="2"/>
        <v>6.063378393639951</v>
      </c>
      <c r="N55" s="87"/>
      <c r="O55" s="87"/>
    </row>
    <row r="56" spans="1:15" s="86" customFormat="1" ht="25.15" customHeight="1" thickBot="1">
      <c r="A56" s="58" t="s">
        <v>318</v>
      </c>
      <c r="B56" s="57" t="s">
        <v>317</v>
      </c>
      <c r="C56" s="89">
        <v>1268224.2</v>
      </c>
      <c r="D56" s="89">
        <v>1401422.2</v>
      </c>
      <c r="E56" s="89">
        <f t="shared" si="0"/>
        <v>2669646.4</v>
      </c>
      <c r="F56" s="89">
        <f>C56/'[9]A14.Gov.Fin(as percent of GDP)'!$O56*100</f>
        <v>20.765981903386482</v>
      </c>
      <c r="G56" s="89">
        <f>D56/'[9]A14.Gov.Fin(as percent of GDP)'!$O56*100</f>
        <v>22.946974237050572</v>
      </c>
      <c r="H56" s="89">
        <f>E56/'[9]A14.Gov.Fin(as percent of GDP)'!$O56*100</f>
        <v>43.712956140437051</v>
      </c>
      <c r="I56" s="89">
        <f>C56/C55*100-100</f>
        <v>7.3945431030299886</v>
      </c>
      <c r="J56" s="89">
        <f t="shared" si="2"/>
        <v>11.412412580324343</v>
      </c>
      <c r="K56" s="88">
        <f t="shared" si="2"/>
        <v>9.4668794022431513</v>
      </c>
      <c r="N56" s="87"/>
      <c r="O56" s="87"/>
    </row>
    <row r="57" spans="1:15" s="86" customFormat="1" ht="25.15" customHeight="1" thickTop="1">
      <c r="A57" s="141" t="s">
        <v>321</v>
      </c>
      <c r="B57" s="141"/>
      <c r="C57" s="140"/>
      <c r="D57" s="140"/>
      <c r="E57" s="140"/>
      <c r="F57" s="140"/>
      <c r="G57" s="140"/>
      <c r="H57" s="140"/>
      <c r="I57" s="140"/>
      <c r="J57" s="140"/>
      <c r="K57" s="140"/>
      <c r="N57" s="87"/>
      <c r="O57" s="87"/>
    </row>
    <row r="58" spans="1:15" s="82" customFormat="1" ht="15.75">
      <c r="A58" s="84" t="s">
        <v>301</v>
      </c>
      <c r="B58" s="84"/>
      <c r="C58" s="84"/>
      <c r="D58" s="84"/>
      <c r="E58" s="84"/>
      <c r="F58" s="84"/>
      <c r="G58" s="84"/>
      <c r="H58" s="84"/>
      <c r="I58" s="83"/>
    </row>
    <row r="59" spans="1:15" s="82" customFormat="1" ht="15.75">
      <c r="A59" s="84" t="s">
        <v>300</v>
      </c>
      <c r="B59" s="84"/>
      <c r="C59" s="84"/>
      <c r="D59" s="84"/>
      <c r="E59" s="84"/>
      <c r="F59" s="84"/>
      <c r="G59" s="84"/>
      <c r="H59" s="84"/>
      <c r="I59" s="83"/>
    </row>
    <row r="60" spans="1:15" s="82" customFormat="1" ht="15.75">
      <c r="A60" s="85" t="s">
        <v>266</v>
      </c>
      <c r="B60" s="84"/>
      <c r="C60" s="84"/>
      <c r="D60" s="84"/>
      <c r="E60" s="84"/>
      <c r="F60" s="84"/>
      <c r="G60" s="84"/>
      <c r="H60" s="84"/>
      <c r="I60" s="83"/>
    </row>
    <row r="61" spans="1:15" s="82" customFormat="1" ht="15.75">
      <c r="A61" s="84" t="s">
        <v>271</v>
      </c>
      <c r="B61" s="84"/>
      <c r="C61" s="84"/>
      <c r="D61" s="84"/>
      <c r="E61" s="84"/>
      <c r="F61" s="84"/>
      <c r="G61" s="84"/>
      <c r="H61" s="84"/>
      <c r="I61" s="8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6"/>
  <sheetViews>
    <sheetView showGridLines="0" view="pageBreakPreview" zoomScale="85" zoomScaleNormal="100" zoomScaleSheetLayoutView="85" workbookViewId="0">
      <pane xSplit="1" ySplit="6" topLeftCell="B95" activePane="bottomRight" state="frozen"/>
      <selection sqref="A1:K1"/>
      <selection pane="topRight" sqref="A1:K1"/>
      <selection pane="bottomLeft" sqref="A1:K1"/>
      <selection pane="bottomRight"/>
    </sheetView>
  </sheetViews>
  <sheetFormatPr defaultColWidth="9.28515625" defaultRowHeight="15"/>
  <cols>
    <col min="1" max="1" width="7" customWidth="1"/>
    <col min="2" max="2" width="11.7109375" bestFit="1" customWidth="1"/>
    <col min="3" max="3" width="26.7109375" customWidth="1"/>
    <col min="4" max="4" width="35.7109375" style="103" customWidth="1"/>
    <col min="6" max="6" width="24.28515625" bestFit="1" customWidth="1"/>
  </cols>
  <sheetData>
    <row r="1" spans="2:6" ht="15.75">
      <c r="B1" s="3110" t="s">
        <v>315</v>
      </c>
      <c r="C1" s="3110"/>
      <c r="D1" s="3110"/>
      <c r="F1" s="134"/>
    </row>
    <row r="2" spans="2:6" ht="15.75">
      <c r="B2" s="3110" t="s">
        <v>122</v>
      </c>
      <c r="C2" s="3110"/>
      <c r="D2" s="3110"/>
    </row>
    <row r="3" spans="2:6" ht="15.75">
      <c r="B3" s="3110" t="s">
        <v>64</v>
      </c>
      <c r="C3" s="3110"/>
      <c r="D3" s="3110"/>
    </row>
    <row r="4" spans="2:6" ht="15.75" thickBot="1">
      <c r="B4" s="3681" t="s">
        <v>293</v>
      </c>
      <c r="C4" s="3681"/>
      <c r="D4" s="3681"/>
    </row>
    <row r="5" spans="2:6" ht="16.5" customHeight="1" thickTop="1">
      <c r="B5" s="3682" t="s">
        <v>262</v>
      </c>
      <c r="C5" s="3684" t="s">
        <v>119</v>
      </c>
      <c r="D5" s="3686" t="s">
        <v>292</v>
      </c>
    </row>
    <row r="6" spans="2:6" ht="14.65" customHeight="1">
      <c r="B6" s="3683"/>
      <c r="C6" s="3685"/>
      <c r="D6" s="3687"/>
    </row>
    <row r="7" spans="2:6" ht="15.75">
      <c r="B7" s="3688" t="s">
        <v>58</v>
      </c>
      <c r="C7" s="108" t="s">
        <v>283</v>
      </c>
      <c r="D7" s="110">
        <v>184972.80000000005</v>
      </c>
    </row>
    <row r="8" spans="2:6" ht="15.75">
      <c r="B8" s="3689"/>
      <c r="C8" s="105" t="s">
        <v>282</v>
      </c>
      <c r="D8" s="109">
        <v>200898.60000000003</v>
      </c>
    </row>
    <row r="9" spans="2:6" ht="15.75">
      <c r="B9" s="3689"/>
      <c r="C9" s="105" t="s">
        <v>281</v>
      </c>
      <c r="D9" s="109">
        <v>196623.90000000005</v>
      </c>
    </row>
    <row r="10" spans="2:6" ht="15.75">
      <c r="B10" s="3689"/>
      <c r="C10" s="105" t="s">
        <v>280</v>
      </c>
      <c r="D10" s="109">
        <v>195964.80000000005</v>
      </c>
    </row>
    <row r="11" spans="2:6" ht="15.75">
      <c r="B11" s="3689"/>
      <c r="C11" s="105" t="s">
        <v>291</v>
      </c>
      <c r="D11" s="109">
        <v>199137.00000000006</v>
      </c>
    </row>
    <row r="12" spans="2:6" ht="15.75">
      <c r="B12" s="3689"/>
      <c r="C12" s="105" t="s">
        <v>290</v>
      </c>
      <c r="D12" s="109">
        <v>217610.49999999997</v>
      </c>
    </row>
    <row r="13" spans="2:6" ht="15.75">
      <c r="B13" s="3689"/>
      <c r="C13" s="105" t="s">
        <v>289</v>
      </c>
      <c r="D13" s="109">
        <v>201611.4</v>
      </c>
    </row>
    <row r="14" spans="2:6" ht="15.75">
      <c r="B14" s="3689"/>
      <c r="C14" s="105" t="s">
        <v>288</v>
      </c>
      <c r="D14" s="109">
        <v>195712</v>
      </c>
    </row>
    <row r="15" spans="2:6" ht="15.75">
      <c r="B15" s="3689"/>
      <c r="C15" s="105" t="s">
        <v>287</v>
      </c>
      <c r="D15" s="109">
        <v>234661.10000000009</v>
      </c>
    </row>
    <row r="16" spans="2:6" ht="15.75">
      <c r="B16" s="3689"/>
      <c r="C16" s="105" t="s">
        <v>286</v>
      </c>
      <c r="D16" s="109">
        <v>262349.49999999994</v>
      </c>
    </row>
    <row r="17" spans="2:4" ht="15.75">
      <c r="B17" s="3689"/>
      <c r="C17" s="105" t="s">
        <v>285</v>
      </c>
      <c r="D17" s="109">
        <v>269072.99999999988</v>
      </c>
    </row>
    <row r="18" spans="2:4" ht="15.75">
      <c r="B18" s="3692"/>
      <c r="C18" s="115" t="s">
        <v>284</v>
      </c>
      <c r="D18" s="106">
        <v>106272.10000000006</v>
      </c>
    </row>
    <row r="19" spans="2:4" ht="15.75">
      <c r="B19" s="3688" t="s">
        <v>164</v>
      </c>
      <c r="C19" s="113" t="s">
        <v>283</v>
      </c>
      <c r="D19" s="110">
        <v>228942.19999999998</v>
      </c>
    </row>
    <row r="20" spans="2:4" ht="15.75">
      <c r="B20" s="3689"/>
      <c r="C20" s="112" t="s">
        <v>282</v>
      </c>
      <c r="D20" s="109">
        <v>258381.1</v>
      </c>
    </row>
    <row r="21" spans="2:4" ht="15.75">
      <c r="B21" s="3689"/>
      <c r="C21" s="112" t="s">
        <v>281</v>
      </c>
      <c r="D21" s="109">
        <v>246040.79999999996</v>
      </c>
    </row>
    <row r="22" spans="2:4" ht="15.75">
      <c r="B22" s="3689"/>
      <c r="C22" s="112" t="s">
        <v>280</v>
      </c>
      <c r="D22" s="109">
        <v>308740.19999999995</v>
      </c>
    </row>
    <row r="23" spans="2:4" ht="15.75">
      <c r="B23" s="3689"/>
      <c r="C23" s="112" t="s">
        <v>291</v>
      </c>
      <c r="D23" s="109">
        <v>348993.79999999993</v>
      </c>
    </row>
    <row r="24" spans="2:4" ht="15.75">
      <c r="B24" s="3689"/>
      <c r="C24" s="112" t="s">
        <v>290</v>
      </c>
      <c r="D24" s="109">
        <v>303173.90000000002</v>
      </c>
    </row>
    <row r="25" spans="2:4" ht="15.75">
      <c r="B25" s="3689"/>
      <c r="C25" s="112" t="s">
        <v>289</v>
      </c>
      <c r="D25" s="109">
        <v>301639.60000000009</v>
      </c>
    </row>
    <row r="26" spans="2:4" ht="15.75">
      <c r="B26" s="3689"/>
      <c r="C26" s="112" t="s">
        <v>288</v>
      </c>
      <c r="D26" s="109">
        <v>274025.30000000016</v>
      </c>
    </row>
    <row r="27" spans="2:4" ht="15.75">
      <c r="B27" s="3689"/>
      <c r="C27" s="112" t="s">
        <v>287</v>
      </c>
      <c r="D27" s="109">
        <v>288638.20000000019</v>
      </c>
    </row>
    <row r="28" spans="2:4" ht="15.75">
      <c r="B28" s="3689"/>
      <c r="C28" s="112" t="s">
        <v>286</v>
      </c>
      <c r="D28" s="109">
        <v>269507.60000000009</v>
      </c>
    </row>
    <row r="29" spans="2:4" ht="15.75">
      <c r="B29" s="3689"/>
      <c r="C29" s="112" t="s">
        <v>285</v>
      </c>
      <c r="D29" s="109">
        <v>248484.60000000012</v>
      </c>
    </row>
    <row r="30" spans="2:4" ht="15.75">
      <c r="B30" s="3692"/>
      <c r="C30" s="114" t="s">
        <v>284</v>
      </c>
      <c r="D30" s="106">
        <v>89497.199999999866</v>
      </c>
    </row>
    <row r="31" spans="2:4" ht="15.75">
      <c r="B31" s="3688" t="s">
        <v>59</v>
      </c>
      <c r="C31" s="113" t="s">
        <v>283</v>
      </c>
      <c r="D31" s="110">
        <v>141466.99999999983</v>
      </c>
    </row>
    <row r="32" spans="2:4" ht="15.75">
      <c r="B32" s="3689"/>
      <c r="C32" s="112" t="s">
        <v>282</v>
      </c>
      <c r="D32" s="109">
        <v>164798.99999999983</v>
      </c>
    </row>
    <row r="33" spans="2:4" ht="15.75">
      <c r="B33" s="3689"/>
      <c r="C33" s="112" t="s">
        <v>281</v>
      </c>
      <c r="D33" s="109">
        <v>145228.59999999998</v>
      </c>
    </row>
    <row r="34" spans="2:4" ht="15.75">
      <c r="B34" s="3689"/>
      <c r="C34" s="112" t="s">
        <v>280</v>
      </c>
      <c r="D34" s="109">
        <v>169600.19999999981</v>
      </c>
    </row>
    <row r="35" spans="2:4" ht="15.75">
      <c r="B35" s="3689"/>
      <c r="C35" s="112" t="s">
        <v>291</v>
      </c>
      <c r="D35" s="109">
        <v>119379.99999999983</v>
      </c>
    </row>
    <row r="36" spans="2:4" ht="15.75">
      <c r="B36" s="3689"/>
      <c r="C36" s="112" t="s">
        <v>290</v>
      </c>
      <c r="D36" s="109">
        <v>178750</v>
      </c>
    </row>
    <row r="37" spans="2:4" ht="15.75">
      <c r="B37" s="3689"/>
      <c r="C37" s="112" t="s">
        <v>289</v>
      </c>
      <c r="D37" s="109">
        <v>179747.10000000003</v>
      </c>
    </row>
    <row r="38" spans="2:4" ht="15.75">
      <c r="B38" s="3689"/>
      <c r="C38" s="112" t="s">
        <v>288</v>
      </c>
      <c r="D38" s="109">
        <v>131944.39999999997</v>
      </c>
    </row>
    <row r="39" spans="2:4" ht="15.75">
      <c r="B39" s="3689"/>
      <c r="C39" s="112" t="s">
        <v>287</v>
      </c>
      <c r="D39" s="109">
        <v>144921.59999999995</v>
      </c>
    </row>
    <row r="40" spans="2:4" ht="15.75">
      <c r="B40" s="3689"/>
      <c r="C40" s="112" t="s">
        <v>286</v>
      </c>
      <c r="D40" s="109">
        <v>137187</v>
      </c>
    </row>
    <row r="41" spans="2:4" ht="15.75">
      <c r="B41" s="3689"/>
      <c r="C41" s="111" t="s">
        <v>285</v>
      </c>
      <c r="D41" s="109">
        <v>164543.6</v>
      </c>
    </row>
    <row r="42" spans="2:4" ht="15.75">
      <c r="B42" s="3692"/>
      <c r="C42" s="107" t="s">
        <v>284</v>
      </c>
      <c r="D42" s="106">
        <v>65653.700000000055</v>
      </c>
    </row>
    <row r="43" spans="2:4" ht="15.75">
      <c r="B43" s="3688" t="s">
        <v>60</v>
      </c>
      <c r="C43" s="113" t="s">
        <v>283</v>
      </c>
      <c r="D43" s="110">
        <v>137536.09999999992</v>
      </c>
    </row>
    <row r="44" spans="2:4" ht="15.75">
      <c r="B44" s="3689"/>
      <c r="C44" s="112" t="s">
        <v>282</v>
      </c>
      <c r="D44" s="109">
        <v>175870.2999999999</v>
      </c>
    </row>
    <row r="45" spans="2:4" ht="15.75">
      <c r="B45" s="3689"/>
      <c r="C45" s="112" t="s">
        <v>281</v>
      </c>
      <c r="D45" s="109">
        <v>121273.59999999992</v>
      </c>
    </row>
    <row r="46" spans="2:4" ht="15.75">
      <c r="B46" s="3689"/>
      <c r="C46" s="112" t="s">
        <v>280</v>
      </c>
      <c r="D46" s="109">
        <v>150299.40000000014</v>
      </c>
    </row>
    <row r="47" spans="2:4" ht="15.75">
      <c r="B47" s="3689"/>
      <c r="C47" s="112" t="s">
        <v>291</v>
      </c>
      <c r="D47" s="109">
        <v>163337.10000000015</v>
      </c>
    </row>
    <row r="48" spans="2:4" ht="15.75">
      <c r="B48" s="3689"/>
      <c r="C48" s="112" t="s">
        <v>290</v>
      </c>
      <c r="D48" s="109">
        <v>241779.90000000008</v>
      </c>
    </row>
    <row r="49" spans="2:7" ht="15.75">
      <c r="B49" s="3689"/>
      <c r="C49" s="112" t="s">
        <v>289</v>
      </c>
      <c r="D49" s="109">
        <v>241312.2</v>
      </c>
    </row>
    <row r="50" spans="2:7" ht="15.75">
      <c r="B50" s="3689"/>
      <c r="C50" s="112" t="s">
        <v>288</v>
      </c>
      <c r="D50" s="109">
        <v>213945.80000000005</v>
      </c>
    </row>
    <row r="51" spans="2:7" ht="15.75">
      <c r="B51" s="3689"/>
      <c r="C51" s="112" t="s">
        <v>287</v>
      </c>
      <c r="D51" s="109">
        <v>162307.30000000005</v>
      </c>
    </row>
    <row r="52" spans="2:7" ht="15.75">
      <c r="B52" s="3689"/>
      <c r="C52" s="112" t="s">
        <v>286</v>
      </c>
      <c r="D52" s="109">
        <v>204333.00000000012</v>
      </c>
    </row>
    <row r="53" spans="2:7" ht="15.75">
      <c r="B53" s="3689"/>
      <c r="C53" s="111" t="s">
        <v>285</v>
      </c>
      <c r="D53" s="109">
        <v>164504.79999999996</v>
      </c>
    </row>
    <row r="54" spans="2:7" ht="15.75">
      <c r="B54" s="3692"/>
      <c r="C54" s="154" t="s">
        <v>284</v>
      </c>
      <c r="D54" s="106">
        <v>140812</v>
      </c>
    </row>
    <row r="55" spans="2:7" ht="15.75">
      <c r="B55" s="3688" t="s">
        <v>61</v>
      </c>
      <c r="C55" s="108" t="s">
        <v>283</v>
      </c>
      <c r="D55" s="110">
        <v>196556.60000000012</v>
      </c>
    </row>
    <row r="56" spans="2:7" ht="15.75">
      <c r="B56" s="3689"/>
      <c r="C56" s="105" t="s">
        <v>282</v>
      </c>
      <c r="D56" s="109">
        <v>207989.00000000015</v>
      </c>
      <c r="G56" t="s">
        <v>353</v>
      </c>
    </row>
    <row r="57" spans="2:7" ht="15.75">
      <c r="B57" s="3689"/>
      <c r="C57" s="105" t="s">
        <v>281</v>
      </c>
      <c r="D57" s="109">
        <v>213387.40000000008</v>
      </c>
    </row>
    <row r="58" spans="2:7" ht="15.75">
      <c r="B58" s="3689"/>
      <c r="C58" s="105" t="s">
        <v>280</v>
      </c>
      <c r="D58" s="109">
        <v>220977.00000000012</v>
      </c>
    </row>
    <row r="59" spans="2:7" ht="15.75">
      <c r="B59" s="3689"/>
      <c r="C59" s="105" t="s">
        <v>291</v>
      </c>
      <c r="D59" s="109">
        <v>245702.90000000014</v>
      </c>
    </row>
    <row r="60" spans="2:7" ht="15.75">
      <c r="B60" s="3689"/>
      <c r="C60" s="105" t="s">
        <v>290</v>
      </c>
      <c r="D60" s="109">
        <v>294807.59999999998</v>
      </c>
    </row>
    <row r="61" spans="2:7" ht="15.75">
      <c r="B61" s="3689"/>
      <c r="C61" s="105" t="s">
        <v>289</v>
      </c>
      <c r="D61" s="109">
        <v>344301.5</v>
      </c>
    </row>
    <row r="62" spans="2:7" ht="15.75">
      <c r="B62" s="3689"/>
      <c r="C62" s="105" t="s">
        <v>288</v>
      </c>
      <c r="D62" s="109">
        <v>385643.8</v>
      </c>
    </row>
    <row r="63" spans="2:7" ht="15.75">
      <c r="B63" s="3689"/>
      <c r="C63" s="105" t="s">
        <v>287</v>
      </c>
      <c r="D63" s="109">
        <v>390541.7</v>
      </c>
    </row>
    <row r="64" spans="2:7" ht="15.75">
      <c r="B64" s="3689"/>
      <c r="C64" s="105" t="s">
        <v>286</v>
      </c>
      <c r="D64" s="109">
        <v>317453.90000000002</v>
      </c>
    </row>
    <row r="65" spans="2:4" ht="15.75">
      <c r="B65" s="3689"/>
      <c r="C65" s="155" t="s">
        <v>285</v>
      </c>
      <c r="D65" s="109">
        <v>315479.8</v>
      </c>
    </row>
    <row r="66" spans="2:4" ht="15.75">
      <c r="B66" s="3689"/>
      <c r="C66" s="154" t="s">
        <v>284</v>
      </c>
      <c r="D66" s="106">
        <v>198761.29999999993</v>
      </c>
    </row>
    <row r="67" spans="2:4" ht="15.75">
      <c r="B67" s="3688" t="s">
        <v>131</v>
      </c>
      <c r="C67" s="156" t="s">
        <v>283</v>
      </c>
      <c r="D67" s="110">
        <v>278254.3</v>
      </c>
    </row>
    <row r="68" spans="2:4" ht="15.75">
      <c r="B68" s="3689"/>
      <c r="C68" s="157" t="s">
        <v>282</v>
      </c>
      <c r="D68" s="109">
        <v>293552.7</v>
      </c>
    </row>
    <row r="69" spans="2:4" ht="15.75">
      <c r="B69" s="3689"/>
      <c r="C69" s="157" t="s">
        <v>281</v>
      </c>
      <c r="D69" s="109">
        <v>238768.6</v>
      </c>
    </row>
    <row r="70" spans="2:4" ht="15.75">
      <c r="B70" s="3689"/>
      <c r="C70" s="105" t="s">
        <v>280</v>
      </c>
      <c r="D70" s="109">
        <v>275656.8</v>
      </c>
    </row>
    <row r="71" spans="2:4" ht="15.75">
      <c r="B71" s="3689"/>
      <c r="C71" s="105" t="s">
        <v>291</v>
      </c>
      <c r="D71" s="109">
        <v>291190.2</v>
      </c>
    </row>
    <row r="72" spans="2:4" ht="15.75">
      <c r="B72" s="3689"/>
      <c r="C72" s="105" t="s">
        <v>290</v>
      </c>
      <c r="D72" s="109">
        <v>277818.7</v>
      </c>
    </row>
    <row r="73" spans="2:4" ht="15.75">
      <c r="B73" s="3689"/>
      <c r="C73" s="105" t="s">
        <v>289</v>
      </c>
      <c r="D73" s="109">
        <v>304421.40000000008</v>
      </c>
    </row>
    <row r="74" spans="2:4" ht="15.75">
      <c r="B74" s="3689"/>
      <c r="C74" s="105" t="s">
        <v>288</v>
      </c>
      <c r="D74" s="109">
        <v>335335.60387327021</v>
      </c>
    </row>
    <row r="75" spans="2:4" ht="15.75">
      <c r="B75" s="3689"/>
      <c r="C75" s="105" t="s">
        <v>287</v>
      </c>
      <c r="D75" s="109">
        <v>333084.80000000016</v>
      </c>
    </row>
    <row r="76" spans="2:4" ht="15.75">
      <c r="B76" s="3689"/>
      <c r="C76" s="105" t="s">
        <v>286</v>
      </c>
      <c r="D76" s="109">
        <v>325146.2</v>
      </c>
    </row>
    <row r="77" spans="2:4" ht="15.75">
      <c r="B77" s="3689"/>
      <c r="C77" s="105" t="s">
        <v>285</v>
      </c>
      <c r="D77" s="109">
        <v>351912.6</v>
      </c>
    </row>
    <row r="78" spans="2:4" ht="15.75">
      <c r="B78" s="3689"/>
      <c r="C78" s="154" t="s">
        <v>284</v>
      </c>
      <c r="D78" s="106">
        <v>224417.08999999997</v>
      </c>
    </row>
    <row r="79" spans="2:4" ht="15.75">
      <c r="B79" s="3688" t="s">
        <v>142</v>
      </c>
      <c r="C79" s="108" t="s">
        <v>283</v>
      </c>
      <c r="D79" s="110">
        <v>294247.30000000005</v>
      </c>
    </row>
    <row r="80" spans="2:4" ht="15.75">
      <c r="B80" s="3689"/>
      <c r="C80" s="105" t="s">
        <v>282</v>
      </c>
      <c r="D80" s="109">
        <v>266379.40000000008</v>
      </c>
    </row>
    <row r="81" spans="2:4" ht="15.75">
      <c r="B81" s="3689"/>
      <c r="C81" s="105" t="s">
        <v>281</v>
      </c>
      <c r="D81" s="109">
        <v>195624.0500000001</v>
      </c>
    </row>
    <row r="82" spans="2:4" ht="15.75">
      <c r="B82" s="3689"/>
      <c r="C82" s="105" t="s">
        <v>280</v>
      </c>
      <c r="D82" s="109">
        <v>182842.2</v>
      </c>
    </row>
    <row r="83" spans="2:4" ht="15.75">
      <c r="B83" s="3689"/>
      <c r="C83" s="105" t="s">
        <v>291</v>
      </c>
      <c r="D83" s="109">
        <v>182432.83000000005</v>
      </c>
    </row>
    <row r="84" spans="2:4" ht="15.75">
      <c r="B84" s="3689"/>
      <c r="C84" s="105" t="s">
        <v>290</v>
      </c>
      <c r="D84" s="109">
        <v>199145.8</v>
      </c>
    </row>
    <row r="85" spans="2:4" ht="15.75">
      <c r="B85" s="3689"/>
      <c r="C85" s="105" t="s">
        <v>289</v>
      </c>
      <c r="D85" s="109">
        <v>204922.8</v>
      </c>
    </row>
    <row r="86" spans="2:4" ht="15.75">
      <c r="B86" s="3689"/>
      <c r="C86" s="105" t="s">
        <v>288</v>
      </c>
      <c r="D86" s="109">
        <v>190627.3</v>
      </c>
    </row>
    <row r="87" spans="2:4" ht="15.75">
      <c r="B87" s="3689"/>
      <c r="C87" s="105" t="s">
        <v>287</v>
      </c>
      <c r="D87" s="109">
        <v>191368.27999999997</v>
      </c>
    </row>
    <row r="88" spans="2:4" ht="15.75">
      <c r="B88" s="3689"/>
      <c r="C88" s="105" t="s">
        <v>286</v>
      </c>
      <c r="D88" s="109">
        <v>180419.5</v>
      </c>
    </row>
    <row r="89" spans="2:4" ht="15.75">
      <c r="B89" s="3689"/>
      <c r="C89" s="105" t="s">
        <v>285</v>
      </c>
      <c r="D89" s="109">
        <v>169662.52999999997</v>
      </c>
    </row>
    <row r="90" spans="2:4" ht="15.75">
      <c r="B90" s="3692"/>
      <c r="C90" s="154" t="s">
        <v>284</v>
      </c>
      <c r="D90" s="106">
        <v>58227.649999999907</v>
      </c>
    </row>
    <row r="91" spans="2:4" ht="15.75">
      <c r="B91" s="3688" t="s">
        <v>149</v>
      </c>
      <c r="C91" s="105" t="s">
        <v>283</v>
      </c>
      <c r="D91" s="109">
        <v>208932</v>
      </c>
    </row>
    <row r="92" spans="2:4" ht="15.75">
      <c r="B92" s="3689"/>
      <c r="C92" s="105" t="s">
        <v>282</v>
      </c>
      <c r="D92" s="109">
        <v>192050.58000000002</v>
      </c>
    </row>
    <row r="93" spans="2:4" ht="15.75">
      <c r="B93" s="3689"/>
      <c r="C93" s="105" t="s">
        <v>281</v>
      </c>
      <c r="D93" s="109">
        <v>171504.95</v>
      </c>
    </row>
    <row r="94" spans="2:4" ht="15.75">
      <c r="B94" s="3689"/>
      <c r="C94" s="105" t="s">
        <v>280</v>
      </c>
      <c r="D94" s="109">
        <v>152400.6</v>
      </c>
    </row>
    <row r="95" spans="2:4" ht="15.75">
      <c r="B95" s="3689"/>
      <c r="C95" s="105" t="s">
        <v>291</v>
      </c>
      <c r="D95" s="109">
        <v>187856.52000000002</v>
      </c>
    </row>
    <row r="96" spans="2:4" ht="15.75">
      <c r="B96" s="3689"/>
      <c r="C96" s="105" t="s">
        <v>290</v>
      </c>
      <c r="D96" s="109">
        <v>236707.08999999985</v>
      </c>
    </row>
    <row r="97" spans="2:8" ht="15.75">
      <c r="B97" s="3689"/>
      <c r="C97" s="105" t="s">
        <v>289</v>
      </c>
      <c r="D97" s="109">
        <v>215261.6</v>
      </c>
    </row>
    <row r="98" spans="2:8" ht="15.75">
      <c r="B98" s="3689"/>
      <c r="C98" s="105" t="s">
        <v>288</v>
      </c>
      <c r="D98" s="109">
        <v>204960.5</v>
      </c>
    </row>
    <row r="99" spans="2:8" ht="15.75">
      <c r="B99" s="3689"/>
      <c r="C99" s="105" t="s">
        <v>287</v>
      </c>
      <c r="D99" s="109">
        <v>313723</v>
      </c>
    </row>
    <row r="100" spans="2:8" ht="15.75">
      <c r="B100" s="3689"/>
      <c r="C100" s="105" t="s">
        <v>286</v>
      </c>
      <c r="D100" s="109">
        <v>279738.40000000002</v>
      </c>
    </row>
    <row r="101" spans="2:8" ht="15.75">
      <c r="B101" s="3689"/>
      <c r="C101" s="105" t="s">
        <v>285</v>
      </c>
      <c r="D101" s="109">
        <v>251549.1</v>
      </c>
    </row>
    <row r="102" spans="2:8" ht="15" customHeight="1">
      <c r="B102" s="3692"/>
      <c r="C102" s="154" t="s">
        <v>284</v>
      </c>
      <c r="D102" s="106">
        <v>93955.470541999792</v>
      </c>
    </row>
    <row r="103" spans="2:8" ht="15" customHeight="1">
      <c r="B103" s="3688" t="s">
        <v>299</v>
      </c>
      <c r="C103" s="108" t="s">
        <v>283</v>
      </c>
      <c r="D103" s="110">
        <v>197823.4</v>
      </c>
    </row>
    <row r="104" spans="2:8" ht="15" customHeight="1">
      <c r="B104" s="3689"/>
      <c r="C104" s="105" t="s">
        <v>282</v>
      </c>
      <c r="D104" s="109">
        <v>269528.81999999977</v>
      </c>
    </row>
    <row r="105" spans="2:8" ht="15" customHeight="1">
      <c r="B105" s="3689"/>
      <c r="C105" s="105" t="s">
        <v>281</v>
      </c>
      <c r="D105" s="109">
        <v>175663.79999999976</v>
      </c>
      <c r="H105" s="125"/>
    </row>
    <row r="106" spans="2:8" ht="15" customHeight="1">
      <c r="B106" s="3689"/>
      <c r="C106" s="105" t="s">
        <v>280</v>
      </c>
      <c r="D106" s="109">
        <v>214140.6</v>
      </c>
    </row>
    <row r="107" spans="2:8" ht="15" customHeight="1">
      <c r="B107" s="3689"/>
      <c r="C107" s="105" t="s">
        <v>291</v>
      </c>
      <c r="D107" s="109">
        <v>219831.9</v>
      </c>
    </row>
    <row r="108" spans="2:8" ht="15" customHeight="1">
      <c r="B108" s="3689"/>
      <c r="C108" s="105" t="s">
        <v>290</v>
      </c>
      <c r="D108" s="109">
        <v>297700</v>
      </c>
    </row>
    <row r="109" spans="2:8" ht="15" customHeight="1">
      <c r="B109" s="3689"/>
      <c r="C109" s="105" t="s">
        <v>289</v>
      </c>
      <c r="D109" s="109">
        <v>350071.54212316999</v>
      </c>
    </row>
    <row r="110" spans="2:8" ht="15" customHeight="1">
      <c r="B110" s="3689"/>
      <c r="C110" s="105" t="s">
        <v>288</v>
      </c>
      <c r="D110" s="109">
        <v>392356.51054199977</v>
      </c>
    </row>
    <row r="111" spans="2:8" ht="15" customHeight="1">
      <c r="B111" s="3689"/>
      <c r="C111" s="105" t="s">
        <v>287</v>
      </c>
      <c r="D111" s="109">
        <v>371787.5</v>
      </c>
    </row>
    <row r="112" spans="2:8" ht="15" customHeight="1">
      <c r="B112" s="3689"/>
      <c r="C112" s="105" t="s">
        <v>286</v>
      </c>
      <c r="D112" s="109">
        <v>360978.3</v>
      </c>
    </row>
    <row r="113" spans="2:4" ht="15" customHeight="1">
      <c r="B113" s="3689"/>
      <c r="C113" s="105" t="s">
        <v>285</v>
      </c>
      <c r="D113" s="109">
        <v>339980.2</v>
      </c>
    </row>
    <row r="114" spans="2:4" ht="15" customHeight="1">
      <c r="B114" s="3692"/>
      <c r="C114" s="107" t="s">
        <v>284</v>
      </c>
      <c r="D114" s="106">
        <v>130730.83966252004</v>
      </c>
    </row>
    <row r="115" spans="2:4" ht="15" customHeight="1">
      <c r="B115" s="3688" t="s">
        <v>312</v>
      </c>
      <c r="C115" s="113" t="s">
        <v>283</v>
      </c>
      <c r="D115" s="109">
        <v>233689.63976999995</v>
      </c>
    </row>
    <row r="116" spans="2:4" ht="15" customHeight="1">
      <c r="B116" s="3689"/>
      <c r="C116" s="112" t="s">
        <v>282</v>
      </c>
      <c r="D116" s="109">
        <v>262664.59999999998</v>
      </c>
    </row>
    <row r="117" spans="2:4" ht="15" customHeight="1">
      <c r="B117" s="3690"/>
      <c r="C117" s="208" t="s">
        <v>281</v>
      </c>
      <c r="D117" s="109">
        <v>181981.49718832999</v>
      </c>
    </row>
    <row r="118" spans="2:4" ht="15" customHeight="1">
      <c r="B118" s="3690"/>
      <c r="C118" s="208" t="s">
        <v>280</v>
      </c>
      <c r="D118" s="209">
        <v>222084.02685084968</v>
      </c>
    </row>
    <row r="119" spans="2:4" ht="15" customHeight="1">
      <c r="B119" s="3690"/>
      <c r="C119" s="208" t="s">
        <v>291</v>
      </c>
      <c r="D119" s="209">
        <v>260075.5</v>
      </c>
    </row>
    <row r="120" spans="2:4" ht="15" customHeight="1">
      <c r="B120" s="3690"/>
      <c r="C120" s="208" t="s">
        <v>290</v>
      </c>
      <c r="D120" s="209">
        <v>334321.62008833012</v>
      </c>
    </row>
    <row r="121" spans="2:4" ht="15" customHeight="1">
      <c r="B121" s="3690"/>
      <c r="C121" s="208" t="s">
        <v>289</v>
      </c>
      <c r="D121" s="209">
        <v>361679.64154268964</v>
      </c>
    </row>
    <row r="122" spans="2:4" ht="15" customHeight="1">
      <c r="B122" s="3690"/>
      <c r="C122" s="208" t="s">
        <v>288</v>
      </c>
      <c r="D122" s="209">
        <v>377614.15154268953</v>
      </c>
    </row>
    <row r="123" spans="2:4" ht="15" customHeight="1" thickBot="1">
      <c r="B123" s="3691"/>
      <c r="C123" s="327" t="s">
        <v>287</v>
      </c>
      <c r="D123" s="404">
        <v>429166.07154268969</v>
      </c>
    </row>
    <row r="124" spans="2:4" ht="15.75" customHeight="1" thickTop="1">
      <c r="B124" s="104" t="s">
        <v>279</v>
      </c>
    </row>
    <row r="125" spans="2:4" ht="25.5" customHeight="1">
      <c r="B125" s="104"/>
    </row>
    <row r="126" spans="2:4" ht="25.5" customHeight="1"/>
  </sheetData>
  <mergeCells count="17">
    <mergeCell ref="B67:B78"/>
    <mergeCell ref="B55:B66"/>
    <mergeCell ref="B115:B123"/>
    <mergeCell ref="B19:B30"/>
    <mergeCell ref="B7:B18"/>
    <mergeCell ref="B103:B114"/>
    <mergeCell ref="B31:B42"/>
    <mergeCell ref="B43:B54"/>
    <mergeCell ref="B91:B102"/>
    <mergeCell ref="B79:B90"/>
    <mergeCell ref="B1:D1"/>
    <mergeCell ref="B2:D2"/>
    <mergeCell ref="B3:D3"/>
    <mergeCell ref="B4:D4"/>
    <mergeCell ref="B5:B6"/>
    <mergeCell ref="C5:C6"/>
    <mergeCell ref="D5:D6"/>
  </mergeCells>
  <pageMargins left="1.0900000000000001" right="0.7" top="0.38" bottom="0.36" header="0.3" footer="0.3"/>
  <pageSetup paperSize="9" scale="4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92"/>
  <sheetViews>
    <sheetView showGridLines="0" view="pageBreakPreview" zoomScaleNormal="100" zoomScaleSheetLayoutView="100" workbookViewId="0">
      <pane xSplit="3" ySplit="7" topLeftCell="D66" activePane="bottomRight" state="frozen"/>
      <selection sqref="A1:K1"/>
      <selection pane="topRight" sqref="A1:K1"/>
      <selection pane="bottomLeft" sqref="A1:K1"/>
      <selection pane="bottomRight"/>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34"/>
    </row>
    <row r="2" spans="2:15" ht="15.75">
      <c r="B2" s="3278" t="s">
        <v>415</v>
      </c>
      <c r="C2" s="3278"/>
      <c r="D2" s="3278"/>
      <c r="E2" s="3278"/>
      <c r="F2" s="3278"/>
      <c r="G2" s="3278"/>
      <c r="H2" s="3278"/>
      <c r="I2" s="3278"/>
      <c r="J2" s="3278"/>
      <c r="K2" s="3278"/>
      <c r="L2" s="3278"/>
      <c r="M2" s="3278"/>
    </row>
    <row r="3" spans="2:15" ht="15.75">
      <c r="B3" s="3278" t="s">
        <v>122</v>
      </c>
      <c r="C3" s="3278"/>
      <c r="D3" s="3278"/>
      <c r="E3" s="3278"/>
      <c r="F3" s="3278"/>
      <c r="G3" s="3278"/>
      <c r="H3" s="3278"/>
      <c r="I3" s="3278"/>
      <c r="J3" s="3278"/>
      <c r="K3" s="3278"/>
      <c r="L3" s="3278"/>
      <c r="M3" s="3278"/>
    </row>
    <row r="4" spans="2:15" ht="15.75">
      <c r="B4" s="3278" t="s">
        <v>416</v>
      </c>
      <c r="C4" s="3278"/>
      <c r="D4" s="3278"/>
      <c r="E4" s="3278"/>
      <c r="F4" s="3278"/>
      <c r="G4" s="3278"/>
      <c r="H4" s="3278"/>
      <c r="I4" s="3278"/>
      <c r="J4" s="3278"/>
      <c r="K4" s="3278"/>
      <c r="L4" s="3278"/>
      <c r="M4" s="3278"/>
    </row>
    <row r="5" spans="2:15" ht="15.75" thickBot="1">
      <c r="B5" s="3694" t="s">
        <v>413</v>
      </c>
      <c r="C5" s="3694"/>
      <c r="D5" s="3694"/>
      <c r="E5" s="3694"/>
      <c r="F5" s="3694"/>
      <c r="G5" s="3694"/>
      <c r="H5" s="3694"/>
      <c r="I5" s="3694"/>
      <c r="J5" s="3694"/>
      <c r="K5" s="3694"/>
      <c r="L5" s="3694"/>
      <c r="M5" s="3694"/>
    </row>
    <row r="6" spans="2:15" ht="15.75" customHeight="1" thickTop="1">
      <c r="B6" s="3695" t="s">
        <v>262</v>
      </c>
      <c r="C6" s="3697" t="s">
        <v>119</v>
      </c>
      <c r="D6" s="3699" t="s">
        <v>417</v>
      </c>
      <c r="E6" s="3700"/>
      <c r="F6" s="3700"/>
      <c r="G6" s="3700"/>
      <c r="H6" s="3700"/>
      <c r="I6" s="3701"/>
      <c r="J6" s="3702" t="s">
        <v>418</v>
      </c>
      <c r="K6" s="3703"/>
      <c r="L6" s="3703"/>
      <c r="M6" s="3704"/>
    </row>
    <row r="7" spans="2:15" ht="43.5" thickBot="1">
      <c r="B7" s="3696"/>
      <c r="C7" s="3698"/>
      <c r="D7" s="261" t="s">
        <v>419</v>
      </c>
      <c r="E7" s="261" t="s">
        <v>420</v>
      </c>
      <c r="F7" s="261" t="s">
        <v>421</v>
      </c>
      <c r="G7" s="261" t="s">
        <v>123</v>
      </c>
      <c r="H7" s="261" t="s">
        <v>422</v>
      </c>
      <c r="I7" s="262" t="s">
        <v>423</v>
      </c>
      <c r="J7" s="263" t="s">
        <v>256</v>
      </c>
      <c r="K7" s="261" t="s">
        <v>424</v>
      </c>
      <c r="L7" s="261" t="s">
        <v>425</v>
      </c>
      <c r="M7" s="264" t="s">
        <v>294</v>
      </c>
    </row>
    <row r="8" spans="2:15">
      <c r="B8" s="3566" t="s">
        <v>60</v>
      </c>
      <c r="C8" s="258" t="s">
        <v>283</v>
      </c>
      <c r="D8" s="258">
        <v>63395.199999999997</v>
      </c>
      <c r="E8" s="258">
        <v>3377.7</v>
      </c>
      <c r="F8" s="258">
        <v>66772.899999999994</v>
      </c>
      <c r="G8" s="258">
        <v>7038.5</v>
      </c>
      <c r="H8" s="258">
        <v>0</v>
      </c>
      <c r="I8" s="265">
        <v>73888.5</v>
      </c>
      <c r="J8" s="266">
        <v>3590.4</v>
      </c>
      <c r="K8" s="258">
        <v>596.5</v>
      </c>
      <c r="L8" s="258">
        <v>109.1</v>
      </c>
      <c r="M8" s="267">
        <v>4296</v>
      </c>
    </row>
    <row r="9" spans="2:15">
      <c r="B9" s="3566"/>
      <c r="C9" s="258" t="s">
        <v>282</v>
      </c>
      <c r="D9" s="258">
        <v>119630.3</v>
      </c>
      <c r="E9" s="258">
        <v>6586.1</v>
      </c>
      <c r="F9" s="258">
        <v>126216.4</v>
      </c>
      <c r="G9" s="258">
        <v>9782.5</v>
      </c>
      <c r="H9" s="258">
        <v>0</v>
      </c>
      <c r="I9" s="265">
        <v>135998.9</v>
      </c>
      <c r="J9" s="266">
        <v>53678</v>
      </c>
      <c r="K9" s="258">
        <v>5134</v>
      </c>
      <c r="L9" s="258">
        <v>593</v>
      </c>
      <c r="M9" s="267">
        <v>59405</v>
      </c>
    </row>
    <row r="10" spans="2:15">
      <c r="B10" s="3566"/>
      <c r="C10" s="258" t="s">
        <v>281</v>
      </c>
      <c r="D10" s="258">
        <v>177410.1</v>
      </c>
      <c r="E10" s="258">
        <v>12257.8</v>
      </c>
      <c r="F10" s="258">
        <v>189667.9</v>
      </c>
      <c r="G10" s="258">
        <v>11474.4</v>
      </c>
      <c r="H10" s="258">
        <v>0</v>
      </c>
      <c r="I10" s="265">
        <v>201142.3</v>
      </c>
      <c r="J10" s="266">
        <v>156755.20000000001</v>
      </c>
      <c r="K10" s="258">
        <v>18367.599999999999</v>
      </c>
      <c r="L10" s="258">
        <v>2883.2</v>
      </c>
      <c r="M10" s="267">
        <v>178006.00000000003</v>
      </c>
    </row>
    <row r="11" spans="2:15">
      <c r="B11" s="3566"/>
      <c r="C11" s="258" t="s">
        <v>280</v>
      </c>
      <c r="D11" s="258">
        <v>232235.5</v>
      </c>
      <c r="E11" s="258">
        <v>15568.6</v>
      </c>
      <c r="F11" s="258">
        <v>247804.1</v>
      </c>
      <c r="G11" s="258">
        <v>12271.1</v>
      </c>
      <c r="H11" s="258">
        <v>0</v>
      </c>
      <c r="I11" s="265">
        <v>260075.2</v>
      </c>
      <c r="J11" s="266">
        <v>196906.7</v>
      </c>
      <c r="K11" s="258">
        <v>24835.5</v>
      </c>
      <c r="L11" s="258">
        <v>4273.5</v>
      </c>
      <c r="M11" s="267">
        <v>226015.7</v>
      </c>
    </row>
    <row r="12" spans="2:15">
      <c r="B12" s="3566"/>
      <c r="C12" s="258" t="s">
        <v>291</v>
      </c>
      <c r="D12" s="258">
        <v>288668.79999999999</v>
      </c>
      <c r="E12" s="258">
        <v>20151.3</v>
      </c>
      <c r="F12" s="258">
        <v>308822.5</v>
      </c>
      <c r="G12" s="258">
        <v>13259.3</v>
      </c>
      <c r="H12" s="258">
        <v>0</v>
      </c>
      <c r="I12" s="265">
        <v>322081.8</v>
      </c>
      <c r="J12" s="266">
        <v>246928.1</v>
      </c>
      <c r="K12" s="258">
        <v>37610.300000000003</v>
      </c>
      <c r="L12" s="258">
        <v>14168.6</v>
      </c>
      <c r="M12" s="267">
        <v>298707</v>
      </c>
    </row>
    <row r="13" spans="2:15">
      <c r="B13" s="3566"/>
      <c r="C13" s="258" t="s">
        <v>290</v>
      </c>
      <c r="D13" s="258">
        <v>391975</v>
      </c>
      <c r="E13" s="258">
        <v>41179.1</v>
      </c>
      <c r="F13" s="258">
        <v>433154.1</v>
      </c>
      <c r="G13" s="258">
        <v>26489.200000000001</v>
      </c>
      <c r="H13" s="258">
        <v>0</v>
      </c>
      <c r="I13" s="265">
        <v>459643.3</v>
      </c>
      <c r="J13" s="266">
        <v>309648.2</v>
      </c>
      <c r="K13" s="258">
        <v>63143.7</v>
      </c>
      <c r="L13" s="258">
        <v>37675.4</v>
      </c>
      <c r="M13" s="267">
        <v>410467.30000000005</v>
      </c>
    </row>
    <row r="14" spans="2:15">
      <c r="B14" s="3566"/>
      <c r="C14" s="258" t="s">
        <v>414</v>
      </c>
      <c r="D14" s="258">
        <v>447814.6</v>
      </c>
      <c r="E14" s="258">
        <v>44469.7</v>
      </c>
      <c r="F14" s="258">
        <v>492284.3</v>
      </c>
      <c r="G14" s="258">
        <v>32387.4</v>
      </c>
      <c r="H14" s="258">
        <v>10492.4</v>
      </c>
      <c r="I14" s="265">
        <v>535164.1</v>
      </c>
      <c r="J14" s="266">
        <v>365750.3</v>
      </c>
      <c r="K14" s="258">
        <v>77275.3</v>
      </c>
      <c r="L14" s="258">
        <v>44061.599999999999</v>
      </c>
      <c r="M14" s="267">
        <v>487087.19999999995</v>
      </c>
    </row>
    <row r="15" spans="2:15">
      <c r="B15" s="3566"/>
      <c r="C15" s="258" t="s">
        <v>288</v>
      </c>
      <c r="D15" s="258">
        <v>497544.4</v>
      </c>
      <c r="E15" s="258">
        <v>49174.400000000001</v>
      </c>
      <c r="F15" s="258">
        <v>546718.80000000005</v>
      </c>
      <c r="G15" s="258">
        <v>35376.1</v>
      </c>
      <c r="H15" s="258">
        <v>10492.4</v>
      </c>
      <c r="I15" s="265">
        <v>592587.30000000005</v>
      </c>
      <c r="J15" s="266">
        <v>450822.9</v>
      </c>
      <c r="K15" s="258">
        <v>96848.7</v>
      </c>
      <c r="L15" s="258">
        <v>63525.599999999999</v>
      </c>
      <c r="M15" s="267">
        <v>611197.19999999995</v>
      </c>
    </row>
    <row r="16" spans="2:15">
      <c r="B16" s="3566"/>
      <c r="C16" s="258" t="s">
        <v>287</v>
      </c>
      <c r="D16" s="258">
        <v>539537.4</v>
      </c>
      <c r="E16" s="258">
        <v>51097.7</v>
      </c>
      <c r="F16" s="258">
        <v>590635.19999999995</v>
      </c>
      <c r="G16" s="258">
        <v>43973.8</v>
      </c>
      <c r="H16" s="258">
        <v>10492.4</v>
      </c>
      <c r="I16" s="265">
        <v>645101.4</v>
      </c>
      <c r="J16" s="266">
        <v>495430.7</v>
      </c>
      <c r="K16" s="258">
        <v>105592</v>
      </c>
      <c r="L16" s="258">
        <v>74784.800000000003</v>
      </c>
      <c r="M16" s="267">
        <v>675807.5</v>
      </c>
    </row>
    <row r="17" spans="2:35">
      <c r="B17" s="3566"/>
      <c r="C17" s="258" t="s">
        <v>286</v>
      </c>
      <c r="D17" s="258">
        <v>551874.5</v>
      </c>
      <c r="E17" s="258">
        <v>54824</v>
      </c>
      <c r="F17" s="258">
        <v>606698.5</v>
      </c>
      <c r="G17" s="258">
        <v>44253.9</v>
      </c>
      <c r="H17" s="258">
        <v>10492.4</v>
      </c>
      <c r="I17" s="265">
        <v>661444.80000000005</v>
      </c>
      <c r="J17" s="266">
        <v>572163.5</v>
      </c>
      <c r="K17" s="258">
        <v>114646.9</v>
      </c>
      <c r="L17" s="258">
        <v>74784.800000000003</v>
      </c>
      <c r="M17" s="267">
        <v>761595.20000000007</v>
      </c>
      <c r="P17" s="268"/>
      <c r="Q17" s="268"/>
      <c r="R17" s="268"/>
      <c r="S17" s="268"/>
    </row>
    <row r="18" spans="2:35">
      <c r="B18" s="3566"/>
      <c r="C18" s="258" t="s">
        <v>285</v>
      </c>
      <c r="D18" s="258">
        <v>588351.30000000005</v>
      </c>
      <c r="E18" s="258">
        <v>59443.8</v>
      </c>
      <c r="F18" s="258">
        <v>647795.1</v>
      </c>
      <c r="G18" s="258">
        <v>44684.9</v>
      </c>
      <c r="H18" s="258">
        <v>10492.4</v>
      </c>
      <c r="I18" s="269">
        <v>702972.4</v>
      </c>
      <c r="J18" s="266">
        <v>670549.9</v>
      </c>
      <c r="K18" s="258">
        <v>126585.7</v>
      </c>
      <c r="L18" s="258">
        <v>86756.1</v>
      </c>
      <c r="M18" s="267">
        <v>883891.7</v>
      </c>
      <c r="P18" s="270"/>
      <c r="Q18" s="270"/>
      <c r="R18" s="270"/>
      <c r="S18" s="270"/>
      <c r="T18" s="270"/>
    </row>
    <row r="19" spans="2:35">
      <c r="B19" s="3569"/>
      <c r="C19" s="271" t="s">
        <v>284</v>
      </c>
      <c r="D19" s="271">
        <v>700054.8</v>
      </c>
      <c r="E19" s="271">
        <v>93729.4</v>
      </c>
      <c r="F19" s="271">
        <v>793784.2</v>
      </c>
      <c r="G19" s="271">
        <v>47565.8</v>
      </c>
      <c r="H19" s="272">
        <v>18421</v>
      </c>
      <c r="I19" s="273">
        <v>859780.8</v>
      </c>
      <c r="J19" s="271">
        <v>784291.39999999991</v>
      </c>
      <c r="K19" s="271">
        <v>189140.1</v>
      </c>
      <c r="L19" s="271">
        <v>117901.6</v>
      </c>
      <c r="M19" s="274">
        <v>1091333.0999999999</v>
      </c>
      <c r="P19" s="270"/>
      <c r="Q19" s="270"/>
      <c r="R19" s="270"/>
      <c r="S19" s="270"/>
      <c r="T19" s="270"/>
      <c r="U19" s="248"/>
    </row>
    <row r="20" spans="2:35">
      <c r="B20" s="3565" t="s">
        <v>61</v>
      </c>
      <c r="C20" s="258" t="s">
        <v>283</v>
      </c>
      <c r="D20" s="258">
        <v>56556.5</v>
      </c>
      <c r="E20" s="258">
        <v>2258.4</v>
      </c>
      <c r="F20" s="258">
        <v>58814.8</v>
      </c>
      <c r="G20" s="258">
        <v>7809.8</v>
      </c>
      <c r="H20" s="258">
        <v>0</v>
      </c>
      <c r="I20" s="265">
        <v>66624.600000000006</v>
      </c>
      <c r="J20" s="266">
        <v>1728.3</v>
      </c>
      <c r="K20" s="258">
        <v>133.30000000000001</v>
      </c>
      <c r="L20" s="258">
        <v>117.5</v>
      </c>
      <c r="M20" s="267">
        <f t="shared" ref="M20:M25" si="0">SUM(J20:L20)</f>
        <v>1979.1</v>
      </c>
      <c r="P20" s="270"/>
      <c r="Q20" s="270"/>
      <c r="R20" s="270"/>
      <c r="S20" s="270"/>
      <c r="T20" s="270"/>
    </row>
    <row r="21" spans="2:35">
      <c r="B21" s="3566"/>
      <c r="C21" s="258" t="s">
        <v>282</v>
      </c>
      <c r="D21" s="258">
        <v>101516.7</v>
      </c>
      <c r="E21" s="258">
        <v>3864.2</v>
      </c>
      <c r="F21" s="258">
        <v>105380.8</v>
      </c>
      <c r="G21" s="258">
        <v>11155.7</v>
      </c>
      <c r="H21" s="258">
        <v>0</v>
      </c>
      <c r="I21" s="265">
        <v>116536.5</v>
      </c>
      <c r="J21" s="266">
        <v>63243.4</v>
      </c>
      <c r="K21" s="258">
        <v>3752.5</v>
      </c>
      <c r="L21" s="258">
        <v>1572.8</v>
      </c>
      <c r="M21" s="267">
        <f t="shared" si="0"/>
        <v>68568.7</v>
      </c>
      <c r="P21" s="270"/>
      <c r="Q21" s="270"/>
      <c r="R21" s="270"/>
      <c r="S21" s="270"/>
      <c r="T21" s="270"/>
    </row>
    <row r="22" spans="2:35">
      <c r="B22" s="3566"/>
      <c r="C22" s="258" t="s">
        <v>281</v>
      </c>
      <c r="D22" s="258">
        <v>163427.9</v>
      </c>
      <c r="E22" s="258">
        <v>8936.1</v>
      </c>
      <c r="F22" s="258">
        <v>172364</v>
      </c>
      <c r="G22" s="258">
        <v>22564.799999999999</v>
      </c>
      <c r="H22" s="258">
        <v>5001.6000000000004</v>
      </c>
      <c r="I22" s="265">
        <v>199930.4</v>
      </c>
      <c r="J22" s="266">
        <v>182618.9</v>
      </c>
      <c r="K22" s="258">
        <v>15045.8</v>
      </c>
      <c r="L22" s="258">
        <v>3413.9</v>
      </c>
      <c r="M22" s="267">
        <f t="shared" si="0"/>
        <v>201078.59999999998</v>
      </c>
      <c r="P22" s="270"/>
      <c r="Q22" s="270"/>
      <c r="R22" s="270"/>
      <c r="S22" s="270"/>
      <c r="T22" s="270"/>
      <c r="U22" s="210"/>
    </row>
    <row r="23" spans="2:35">
      <c r="B23" s="3566"/>
      <c r="C23" s="258" t="s">
        <v>280</v>
      </c>
      <c r="D23" s="258">
        <v>226039.3</v>
      </c>
      <c r="E23" s="258">
        <v>14113.4</v>
      </c>
      <c r="F23" s="258">
        <v>240152.8</v>
      </c>
      <c r="G23" s="258">
        <v>24522.7</v>
      </c>
      <c r="H23" s="258">
        <v>5001.6000000000004</v>
      </c>
      <c r="I23" s="265">
        <v>269677.09999999998</v>
      </c>
      <c r="J23" s="266">
        <v>230122</v>
      </c>
      <c r="K23" s="258">
        <v>29445.200000000001</v>
      </c>
      <c r="L23" s="258">
        <v>9503.1</v>
      </c>
      <c r="M23" s="267">
        <f t="shared" si="0"/>
        <v>269070.3</v>
      </c>
      <c r="O23" s="210"/>
      <c r="P23" s="270"/>
      <c r="Q23" s="270"/>
      <c r="R23" s="270"/>
      <c r="S23" s="270"/>
      <c r="T23" s="270"/>
    </row>
    <row r="24" spans="2:35">
      <c r="B24" s="3566"/>
      <c r="C24" s="258" t="s">
        <v>291</v>
      </c>
      <c r="D24" s="258">
        <v>284584.59999999998</v>
      </c>
      <c r="E24" s="258">
        <v>16703.8</v>
      </c>
      <c r="F24" s="258">
        <v>301288.40000000002</v>
      </c>
      <c r="G24" s="258">
        <v>25535.3</v>
      </c>
      <c r="H24" s="258">
        <v>5001.6000000000004</v>
      </c>
      <c r="I24" s="265">
        <v>331825.3</v>
      </c>
      <c r="J24" s="266">
        <v>280742.8</v>
      </c>
      <c r="K24" s="258">
        <v>35941.699999999997</v>
      </c>
      <c r="L24" s="258">
        <v>11773.6</v>
      </c>
      <c r="M24" s="267">
        <f t="shared" si="0"/>
        <v>328458.09999999998</v>
      </c>
      <c r="P24" s="270"/>
      <c r="Q24" s="270"/>
      <c r="R24" s="270"/>
      <c r="S24" s="270"/>
      <c r="T24" s="270"/>
    </row>
    <row r="25" spans="2:35">
      <c r="B25" s="3566"/>
      <c r="C25" s="258" t="s">
        <v>290</v>
      </c>
      <c r="D25" s="258">
        <v>386534.2</v>
      </c>
      <c r="E25" s="258">
        <v>35701.699999999997</v>
      </c>
      <c r="F25" s="258">
        <v>422235.9</v>
      </c>
      <c r="G25" s="258">
        <v>27828.3</v>
      </c>
      <c r="H25" s="258">
        <v>5307.7</v>
      </c>
      <c r="I25" s="265">
        <v>455371.9</v>
      </c>
      <c r="J25" s="266">
        <v>342356.3</v>
      </c>
      <c r="K25" s="258">
        <v>50816.9</v>
      </c>
      <c r="L25" s="258">
        <v>22572.2</v>
      </c>
      <c r="M25" s="267">
        <f t="shared" si="0"/>
        <v>415745.4</v>
      </c>
      <c r="N25" s="221"/>
      <c r="O25" s="221"/>
      <c r="P25" s="270"/>
      <c r="Q25" s="270"/>
      <c r="R25" s="270"/>
      <c r="S25" s="270"/>
      <c r="T25" s="270"/>
    </row>
    <row r="26" spans="2:35">
      <c r="B26" s="3566"/>
      <c r="C26" s="258" t="s">
        <v>414</v>
      </c>
      <c r="D26" s="258">
        <v>458101.5</v>
      </c>
      <c r="E26" s="258">
        <v>40423.1</v>
      </c>
      <c r="F26" s="258">
        <v>498524.6</v>
      </c>
      <c r="G26" s="258">
        <v>32196.6</v>
      </c>
      <c r="H26" s="258">
        <v>5307.8</v>
      </c>
      <c r="I26" s="269">
        <v>536029</v>
      </c>
      <c r="J26" s="266">
        <v>406725.6</v>
      </c>
      <c r="K26" s="258">
        <v>62843.3</v>
      </c>
      <c r="L26" s="258">
        <v>30113.200000000001</v>
      </c>
      <c r="M26" s="267">
        <v>499682.1</v>
      </c>
      <c r="P26" s="275"/>
      <c r="Q26" s="275"/>
      <c r="R26" s="275"/>
      <c r="S26" s="275"/>
      <c r="T26" s="275"/>
      <c r="W26" s="249"/>
      <c r="Z26" s="249"/>
    </row>
    <row r="27" spans="2:35">
      <c r="B27" s="3566"/>
      <c r="C27" s="258" t="s">
        <v>288</v>
      </c>
      <c r="D27" s="258">
        <v>527669.19999999995</v>
      </c>
      <c r="E27" s="258">
        <v>43534.2</v>
      </c>
      <c r="F27" s="258">
        <v>571203.4</v>
      </c>
      <c r="G27" s="258">
        <v>32726.2</v>
      </c>
      <c r="H27" s="258">
        <v>5307.8</v>
      </c>
      <c r="I27" s="265">
        <v>609237.4</v>
      </c>
      <c r="J27" s="266">
        <v>455816</v>
      </c>
      <c r="K27" s="258">
        <v>79696.7</v>
      </c>
      <c r="L27" s="258">
        <v>35508.300000000003</v>
      </c>
      <c r="M27" s="267">
        <v>571021</v>
      </c>
      <c r="P27" s="275"/>
      <c r="Q27" s="275"/>
      <c r="R27" s="275"/>
      <c r="S27" s="275"/>
      <c r="T27" s="275"/>
    </row>
    <row r="28" spans="2:35">
      <c r="B28" s="3566"/>
      <c r="C28" s="258" t="s">
        <v>287</v>
      </c>
      <c r="D28" s="258">
        <v>636697.5</v>
      </c>
      <c r="E28" s="258">
        <v>47172.7</v>
      </c>
      <c r="F28" s="258">
        <v>683870.2</v>
      </c>
      <c r="G28" s="258">
        <v>35590.300000000003</v>
      </c>
      <c r="H28" s="258">
        <v>10075.4</v>
      </c>
      <c r="I28" s="265">
        <v>729535.9</v>
      </c>
      <c r="J28" s="266">
        <v>527046.30000000005</v>
      </c>
      <c r="K28" s="258">
        <v>105839.5</v>
      </c>
      <c r="L28" s="258">
        <v>57588.5</v>
      </c>
      <c r="M28" s="267">
        <v>690474.3</v>
      </c>
      <c r="P28" s="275"/>
      <c r="Q28" s="275"/>
      <c r="R28" s="275"/>
      <c r="S28" s="275"/>
      <c r="T28" s="275"/>
    </row>
    <row r="29" spans="2:35">
      <c r="B29" s="3566"/>
      <c r="C29" s="258" t="s">
        <v>286</v>
      </c>
      <c r="D29" s="258">
        <v>709619.1</v>
      </c>
      <c r="E29" s="258">
        <v>51384.4</v>
      </c>
      <c r="F29" s="258">
        <v>761003.5</v>
      </c>
      <c r="G29" s="258">
        <v>36324.800000000003</v>
      </c>
      <c r="H29" s="258">
        <v>10075.4</v>
      </c>
      <c r="I29" s="265">
        <v>807403.7</v>
      </c>
      <c r="J29" s="266">
        <v>630204.19999999995</v>
      </c>
      <c r="K29" s="258">
        <v>125883.3</v>
      </c>
      <c r="L29" s="258">
        <v>68721</v>
      </c>
      <c r="M29" s="267">
        <v>824808.5</v>
      </c>
      <c r="P29" s="275"/>
      <c r="Q29" s="275"/>
      <c r="R29" s="275"/>
      <c r="S29" s="275"/>
      <c r="T29" s="275"/>
      <c r="AI29">
        <v>2287259.1440195693</v>
      </c>
    </row>
    <row r="30" spans="2:35">
      <c r="B30" s="3566"/>
      <c r="C30" s="258" t="s">
        <v>285</v>
      </c>
      <c r="D30" s="252">
        <v>758375.6</v>
      </c>
      <c r="E30" s="252">
        <v>53977.4</v>
      </c>
      <c r="F30" s="252">
        <v>812353</v>
      </c>
      <c r="G30" s="258">
        <v>37065.599999999999</v>
      </c>
      <c r="H30" s="258">
        <v>10075.4</v>
      </c>
      <c r="I30" s="265">
        <v>859494</v>
      </c>
      <c r="J30" s="266">
        <v>700614.1</v>
      </c>
      <c r="K30" s="258">
        <v>143089.4</v>
      </c>
      <c r="L30" s="258">
        <v>73150.5</v>
      </c>
      <c r="M30" s="251">
        <v>916854</v>
      </c>
      <c r="P30" s="275"/>
      <c r="Q30" s="275"/>
      <c r="R30" s="275"/>
      <c r="S30" s="275"/>
      <c r="T30" s="275"/>
      <c r="AI30">
        <v>81733.656182530016</v>
      </c>
    </row>
    <row r="31" spans="2:35">
      <c r="B31" s="3566"/>
      <c r="C31" s="276" t="s">
        <v>284</v>
      </c>
      <c r="D31" s="276">
        <v>870113.6</v>
      </c>
      <c r="E31" s="276">
        <v>65775.7</v>
      </c>
      <c r="F31" s="276">
        <f>D31+E31</f>
        <v>935889.29999999993</v>
      </c>
      <c r="G31" s="276">
        <v>40420.1</v>
      </c>
      <c r="H31" s="276">
        <v>36481.4</v>
      </c>
      <c r="I31" s="277">
        <f>F31+G31+H31</f>
        <v>1012790.7999999999</v>
      </c>
      <c r="J31" s="278">
        <v>846217.3</v>
      </c>
      <c r="K31" s="276">
        <v>228836.1</v>
      </c>
      <c r="L31" s="276">
        <v>121622.59999999999</v>
      </c>
      <c r="M31" s="279">
        <f>J31+K31+L31</f>
        <v>1196676.0000000002</v>
      </c>
      <c r="P31" s="275"/>
      <c r="Q31" s="275"/>
      <c r="R31" s="275"/>
      <c r="S31" s="275"/>
      <c r="T31" s="275"/>
      <c r="AI31">
        <v>457817.31933169841</v>
      </c>
    </row>
    <row r="32" spans="2:35">
      <c r="B32" s="3565" t="s">
        <v>131</v>
      </c>
      <c r="C32" s="259" t="s">
        <v>283</v>
      </c>
      <c r="D32" s="280">
        <v>76188</v>
      </c>
      <c r="E32" s="280">
        <v>17073.2</v>
      </c>
      <c r="F32" s="280">
        <v>93261.2</v>
      </c>
      <c r="G32" s="255">
        <v>12670.4</v>
      </c>
      <c r="H32" s="254">
        <v>0</v>
      </c>
      <c r="I32" s="281">
        <v>105931.6</v>
      </c>
      <c r="J32" s="254">
        <v>9557.5</v>
      </c>
      <c r="K32" s="254">
        <v>935</v>
      </c>
      <c r="L32" s="256">
        <v>0</v>
      </c>
      <c r="M32" s="257">
        <v>10492.5</v>
      </c>
      <c r="P32" s="270"/>
      <c r="Q32" s="270"/>
      <c r="R32" s="270"/>
      <c r="S32" s="270"/>
      <c r="T32" s="270"/>
      <c r="AI32">
        <v>159991.09891090658</v>
      </c>
    </row>
    <row r="33" spans="2:35">
      <c r="B33" s="3566"/>
      <c r="C33" s="258" t="s">
        <v>282</v>
      </c>
      <c r="D33" s="258">
        <v>148560</v>
      </c>
      <c r="E33" s="258">
        <v>20017.599999999999</v>
      </c>
      <c r="F33" s="258">
        <v>168577.6</v>
      </c>
      <c r="G33" s="258">
        <v>16166.9</v>
      </c>
      <c r="H33" s="252">
        <v>0</v>
      </c>
      <c r="I33" s="265">
        <v>184744.5</v>
      </c>
      <c r="J33" s="266">
        <v>58594.8</v>
      </c>
      <c r="K33" s="258">
        <v>2608.6999999999998</v>
      </c>
      <c r="L33" s="258">
        <v>28732.3</v>
      </c>
      <c r="M33" s="267">
        <v>89935.8</v>
      </c>
      <c r="N33" s="221"/>
      <c r="P33" s="282"/>
      <c r="Q33" s="282"/>
      <c r="R33" s="282"/>
      <c r="S33" s="282"/>
      <c r="T33" s="282"/>
      <c r="AI33">
        <v>340016.66110984999</v>
      </c>
    </row>
    <row r="34" spans="2:35">
      <c r="B34" s="3566"/>
      <c r="C34" s="258" t="s">
        <v>281</v>
      </c>
      <c r="D34" s="258">
        <v>229079.9</v>
      </c>
      <c r="E34" s="258">
        <v>25959.4</v>
      </c>
      <c r="F34" s="258">
        <v>255039.3</v>
      </c>
      <c r="G34" s="258">
        <v>22814.799999999999</v>
      </c>
      <c r="H34" s="252">
        <v>0</v>
      </c>
      <c r="I34" s="265">
        <v>277854.09999999998</v>
      </c>
      <c r="J34" s="266">
        <v>186523.4</v>
      </c>
      <c r="K34" s="258">
        <v>14889.3</v>
      </c>
      <c r="L34" s="258">
        <v>33111</v>
      </c>
      <c r="M34" s="267">
        <v>234523.7</v>
      </c>
      <c r="N34" s="221"/>
      <c r="P34" s="270"/>
      <c r="Q34" s="270"/>
      <c r="R34" s="270"/>
      <c r="S34" s="270"/>
      <c r="T34" s="270"/>
      <c r="AI34">
        <v>85141.126411140009</v>
      </c>
    </row>
    <row r="35" spans="2:35">
      <c r="B35" s="3566"/>
      <c r="C35" s="258" t="s">
        <v>280</v>
      </c>
      <c r="D35" s="252">
        <v>305398.5</v>
      </c>
      <c r="E35" s="252">
        <v>28915.4</v>
      </c>
      <c r="F35" s="252">
        <v>334313.90000000002</v>
      </c>
      <c r="G35" s="252">
        <v>28268.9</v>
      </c>
      <c r="H35" s="252">
        <v>0</v>
      </c>
      <c r="I35" s="265">
        <v>362582.8</v>
      </c>
      <c r="J35" s="252">
        <v>233507.9</v>
      </c>
      <c r="K35" s="252">
        <v>20792.099999999999</v>
      </c>
      <c r="L35" s="252">
        <v>33239.199999999997</v>
      </c>
      <c r="M35" s="251">
        <v>287539.20000000001</v>
      </c>
      <c r="N35" s="221"/>
      <c r="P35" s="270"/>
      <c r="Q35" s="270"/>
      <c r="R35" s="270"/>
      <c r="S35" s="270"/>
      <c r="T35" s="270"/>
      <c r="AI35">
        <v>1411.5530065399998</v>
      </c>
    </row>
    <row r="36" spans="2:35">
      <c r="B36" s="3566"/>
      <c r="C36" s="258" t="s">
        <v>291</v>
      </c>
      <c r="D36" s="252">
        <v>380230.2</v>
      </c>
      <c r="E36" s="252">
        <v>32173.200000000001</v>
      </c>
      <c r="F36" s="252">
        <v>412403.4</v>
      </c>
      <c r="G36" s="252">
        <v>31391.5</v>
      </c>
      <c r="H36" s="252">
        <v>0</v>
      </c>
      <c r="I36" s="265">
        <v>443794.9</v>
      </c>
      <c r="J36" s="252">
        <v>317328.8</v>
      </c>
      <c r="K36" s="252">
        <v>28403.5</v>
      </c>
      <c r="L36" s="252">
        <v>41302</v>
      </c>
      <c r="M36" s="251">
        <v>387034.3</v>
      </c>
      <c r="N36" s="221"/>
      <c r="P36" s="270"/>
      <c r="Q36" s="270"/>
      <c r="R36" s="270"/>
      <c r="S36" s="270"/>
      <c r="T36" s="270"/>
      <c r="AI36">
        <v>365</v>
      </c>
    </row>
    <row r="37" spans="2:35">
      <c r="B37" s="3566"/>
      <c r="C37" s="258" t="s">
        <v>290</v>
      </c>
      <c r="D37" s="252">
        <v>493992.9</v>
      </c>
      <c r="E37" s="252">
        <v>48061.599999999999</v>
      </c>
      <c r="F37" s="252">
        <v>542054.5</v>
      </c>
      <c r="G37" s="252">
        <v>34193.9</v>
      </c>
      <c r="H37" s="252">
        <v>13883.3</v>
      </c>
      <c r="I37" s="265">
        <v>590131.69999999995</v>
      </c>
      <c r="J37" s="252">
        <v>406410.2</v>
      </c>
      <c r="K37" s="252">
        <v>50808</v>
      </c>
      <c r="L37" s="252">
        <v>49474.8</v>
      </c>
      <c r="M37" s="251">
        <v>506693</v>
      </c>
      <c r="N37" s="221"/>
      <c r="P37" s="270"/>
      <c r="Q37" s="270"/>
      <c r="R37" s="270"/>
      <c r="S37" s="270"/>
      <c r="T37" s="270"/>
      <c r="AI37">
        <v>13861.013716670004</v>
      </c>
    </row>
    <row r="38" spans="2:35">
      <c r="B38" s="3566"/>
      <c r="C38" s="258" t="s">
        <v>414</v>
      </c>
      <c r="D38" s="252">
        <v>560843.19999999995</v>
      </c>
      <c r="E38" s="252">
        <v>52567.7</v>
      </c>
      <c r="F38" s="252">
        <v>613410.9</v>
      </c>
      <c r="G38" s="252">
        <v>37067.599999999999</v>
      </c>
      <c r="H38" s="252">
        <v>13883.3</v>
      </c>
      <c r="I38" s="265">
        <v>664361.80000000005</v>
      </c>
      <c r="J38" s="252">
        <v>475624</v>
      </c>
      <c r="K38" s="252">
        <v>60789.599999999999</v>
      </c>
      <c r="L38" s="252">
        <v>54611.3</v>
      </c>
      <c r="M38" s="251">
        <v>591024.9</v>
      </c>
      <c r="N38" s="221"/>
      <c r="P38" s="270"/>
      <c r="Q38" s="270"/>
      <c r="R38" s="270"/>
      <c r="S38" s="270"/>
      <c r="T38" s="270"/>
      <c r="AI38">
        <v>191823.78057949999</v>
      </c>
    </row>
    <row r="39" spans="2:35">
      <c r="B39" s="3566"/>
      <c r="C39" s="258" t="s">
        <v>288</v>
      </c>
      <c r="D39" s="252">
        <v>627904.6</v>
      </c>
      <c r="E39" s="252">
        <v>56794.8</v>
      </c>
      <c r="F39" s="252">
        <v>684699.4</v>
      </c>
      <c r="G39" s="252">
        <v>38046.1</v>
      </c>
      <c r="H39" s="252">
        <v>13883.3</v>
      </c>
      <c r="I39" s="265">
        <v>736628.8</v>
      </c>
      <c r="J39" s="252">
        <v>538435.69999999995</v>
      </c>
      <c r="K39" s="252">
        <v>77146.8</v>
      </c>
      <c r="L39" s="252">
        <v>59714.5</v>
      </c>
      <c r="M39" s="251">
        <v>675297</v>
      </c>
      <c r="N39" s="221"/>
      <c r="P39" s="270"/>
      <c r="Q39" s="270"/>
      <c r="R39" s="270"/>
      <c r="S39" s="270"/>
      <c r="T39" s="270"/>
      <c r="AI39">
        <v>1523.8785222999998</v>
      </c>
    </row>
    <row r="40" spans="2:35">
      <c r="B40" s="3566"/>
      <c r="C40" s="258" t="s">
        <v>287</v>
      </c>
      <c r="D40" s="252">
        <v>727788</v>
      </c>
      <c r="E40" s="252">
        <v>61472.4</v>
      </c>
      <c r="F40" s="252">
        <v>789260.4</v>
      </c>
      <c r="G40" s="252">
        <v>38615.300000000003</v>
      </c>
      <c r="H40" s="252">
        <v>13883.3</v>
      </c>
      <c r="I40" s="265">
        <v>841759</v>
      </c>
      <c r="J40" s="252">
        <v>625500.80000000005</v>
      </c>
      <c r="K40" s="252">
        <v>103789.6</v>
      </c>
      <c r="L40" s="252">
        <v>64965.599999999999</v>
      </c>
      <c r="M40" s="251">
        <v>794256</v>
      </c>
      <c r="N40" s="221"/>
      <c r="P40" s="270"/>
      <c r="Q40" s="270"/>
      <c r="R40" s="270"/>
      <c r="S40" s="270"/>
      <c r="T40" s="270"/>
      <c r="AI40">
        <v>18155.771003454804</v>
      </c>
    </row>
    <row r="41" spans="2:35">
      <c r="B41" s="3566"/>
      <c r="C41" s="258" t="s">
        <v>286</v>
      </c>
      <c r="D41" s="252">
        <v>799657.1</v>
      </c>
      <c r="E41" s="252">
        <v>66041.3</v>
      </c>
      <c r="F41" s="252">
        <v>865698.4</v>
      </c>
      <c r="G41" s="252">
        <v>42776.4</v>
      </c>
      <c r="H41" s="252">
        <v>13883.3</v>
      </c>
      <c r="I41" s="265">
        <v>922358.1</v>
      </c>
      <c r="J41" s="252">
        <v>716874.7</v>
      </c>
      <c r="K41" s="252">
        <v>118269.2</v>
      </c>
      <c r="L41" s="252">
        <v>73713.7</v>
      </c>
      <c r="M41" s="251">
        <v>908857.6</v>
      </c>
      <c r="N41" s="221"/>
      <c r="P41" s="270"/>
      <c r="Q41" s="270"/>
      <c r="R41" s="270"/>
      <c r="S41" s="270"/>
      <c r="T41" s="270"/>
      <c r="AI41">
        <v>20776.393217239998</v>
      </c>
    </row>
    <row r="42" spans="2:35">
      <c r="B42" s="3566"/>
      <c r="C42" s="258" t="s">
        <v>285</v>
      </c>
      <c r="D42" s="252">
        <v>872539.7</v>
      </c>
      <c r="E42" s="252">
        <v>69586</v>
      </c>
      <c r="F42" s="252">
        <v>942125.7</v>
      </c>
      <c r="G42" s="252">
        <v>43449.4</v>
      </c>
      <c r="H42" s="252">
        <v>13883.3</v>
      </c>
      <c r="I42" s="265">
        <v>999458.4</v>
      </c>
      <c r="J42" s="252">
        <v>814541.1</v>
      </c>
      <c r="K42" s="252">
        <v>137963.1</v>
      </c>
      <c r="L42" s="252">
        <v>83103.5</v>
      </c>
      <c r="M42" s="251">
        <v>1035607.7</v>
      </c>
      <c r="N42" s="221"/>
      <c r="P42" s="270"/>
      <c r="Q42" s="270"/>
      <c r="R42" s="270"/>
      <c r="S42" s="270"/>
      <c r="T42" s="270"/>
      <c r="AI42">
        <v>4705.1057619599997</v>
      </c>
    </row>
    <row r="43" spans="2:35">
      <c r="B43" s="3569"/>
      <c r="C43" s="271" t="s">
        <v>284</v>
      </c>
      <c r="D43" s="272">
        <v>984332</v>
      </c>
      <c r="E43" s="272">
        <v>81011.600000000006</v>
      </c>
      <c r="F43" s="272">
        <f>D43+E43</f>
        <v>1065343.6000000001</v>
      </c>
      <c r="G43" s="272">
        <v>48504.9</v>
      </c>
      <c r="H43" s="272">
        <v>27488.1</v>
      </c>
      <c r="I43" s="283">
        <f>F43+G43+H43</f>
        <v>1141336.6000000001</v>
      </c>
      <c r="J43" s="284">
        <v>954316.80000000005</v>
      </c>
      <c r="K43" s="272">
        <v>216213</v>
      </c>
      <c r="L43" s="272">
        <v>139471</v>
      </c>
      <c r="M43" s="285">
        <v>1310000.8</v>
      </c>
      <c r="N43" s="221"/>
      <c r="O43" s="250"/>
      <c r="P43" s="275"/>
      <c r="Q43" s="275"/>
      <c r="R43" s="275"/>
      <c r="S43" s="275"/>
      <c r="T43" s="275"/>
      <c r="AI43">
        <v>474.48611257000005</v>
      </c>
    </row>
    <row r="44" spans="2:35">
      <c r="B44" s="3565" t="s">
        <v>142</v>
      </c>
      <c r="C44" s="259" t="s">
        <v>283</v>
      </c>
      <c r="D44" s="254">
        <v>70638.600000000006</v>
      </c>
      <c r="E44" s="254">
        <v>9083.9</v>
      </c>
      <c r="F44" s="254">
        <v>79722.5</v>
      </c>
      <c r="G44" s="254">
        <v>10484.799999999999</v>
      </c>
      <c r="H44" s="254">
        <v>793</v>
      </c>
      <c r="I44" s="286">
        <v>91000.3</v>
      </c>
      <c r="J44" s="254">
        <v>5657.2</v>
      </c>
      <c r="K44" s="254">
        <v>1484.6</v>
      </c>
      <c r="L44" s="254">
        <v>15116.9</v>
      </c>
      <c r="M44" s="257">
        <v>22258.7</v>
      </c>
      <c r="N44" s="221"/>
      <c r="O44" s="250"/>
      <c r="P44" s="270"/>
      <c r="Q44" s="270"/>
      <c r="R44" s="270"/>
      <c r="S44" s="270"/>
      <c r="T44" s="270"/>
    </row>
    <row r="45" spans="2:35">
      <c r="B45" s="3566"/>
      <c r="C45" s="258" t="s">
        <v>282</v>
      </c>
      <c r="D45" s="252">
        <v>130703.6</v>
      </c>
      <c r="E45" s="252">
        <v>13108</v>
      </c>
      <c r="F45" s="252">
        <v>143811.6</v>
      </c>
      <c r="G45" s="252">
        <v>18420.099999999999</v>
      </c>
      <c r="H45" s="252">
        <v>793</v>
      </c>
      <c r="I45" s="265">
        <v>163024.70000000001</v>
      </c>
      <c r="J45" s="252">
        <v>108731.3</v>
      </c>
      <c r="K45" s="252">
        <v>5860.5</v>
      </c>
      <c r="L45" s="252">
        <v>19747.5</v>
      </c>
      <c r="M45" s="251">
        <v>134339.29999999999</v>
      </c>
      <c r="N45" s="221"/>
      <c r="O45" s="250"/>
      <c r="P45" s="270"/>
      <c r="Q45" s="270"/>
      <c r="R45" s="270"/>
      <c r="S45" s="270"/>
      <c r="T45" s="270"/>
    </row>
    <row r="46" spans="2:35">
      <c r="B46" s="3566"/>
      <c r="C46" s="258" t="s">
        <v>281</v>
      </c>
      <c r="D46" s="252">
        <v>189380.7</v>
      </c>
      <c r="E46" s="252">
        <v>19203.5</v>
      </c>
      <c r="F46" s="252">
        <v>208584.2</v>
      </c>
      <c r="G46" s="252">
        <v>22749.4</v>
      </c>
      <c r="H46" s="252">
        <v>793</v>
      </c>
      <c r="I46" s="265">
        <v>232126.6</v>
      </c>
      <c r="J46" s="252">
        <v>223752.7</v>
      </c>
      <c r="K46" s="252">
        <v>19681.099999999999</v>
      </c>
      <c r="L46" s="252">
        <v>34732.5</v>
      </c>
      <c r="M46" s="251">
        <v>278166.3</v>
      </c>
      <c r="N46" s="221"/>
      <c r="O46" s="250"/>
      <c r="P46" s="270"/>
      <c r="Q46" s="270"/>
      <c r="R46" s="270"/>
      <c r="S46" s="270"/>
      <c r="T46" s="270"/>
    </row>
    <row r="47" spans="2:35">
      <c r="B47" s="3566"/>
      <c r="C47" s="258" t="s">
        <v>280</v>
      </c>
      <c r="D47" s="252">
        <v>245786.8</v>
      </c>
      <c r="E47" s="252">
        <v>22284.9</v>
      </c>
      <c r="F47" s="252">
        <v>268071.7</v>
      </c>
      <c r="G47" s="252">
        <v>23905.599999999999</v>
      </c>
      <c r="H47" s="252">
        <v>3415.9</v>
      </c>
      <c r="I47" s="265">
        <v>295393.2</v>
      </c>
      <c r="J47" s="252">
        <v>281386.09999999998</v>
      </c>
      <c r="K47" s="252">
        <v>26296.1</v>
      </c>
      <c r="L47" s="252">
        <v>43305.1</v>
      </c>
      <c r="M47" s="251">
        <v>350987.3</v>
      </c>
      <c r="N47" s="221"/>
      <c r="O47" s="250"/>
      <c r="P47" s="270"/>
      <c r="Q47" s="270"/>
      <c r="R47" s="270"/>
      <c r="S47" s="270"/>
      <c r="T47" s="270"/>
    </row>
    <row r="48" spans="2:35">
      <c r="B48" s="3566"/>
      <c r="C48" s="258" t="s">
        <v>291</v>
      </c>
      <c r="D48" s="252">
        <v>301464.5</v>
      </c>
      <c r="E48" s="252">
        <v>25425.599999999999</v>
      </c>
      <c r="F48" s="252">
        <v>326890.09999999998</v>
      </c>
      <c r="G48" s="252">
        <v>27521.4</v>
      </c>
      <c r="H48" s="252">
        <v>3415.9</v>
      </c>
      <c r="I48" s="265">
        <v>357827.4</v>
      </c>
      <c r="J48" s="252">
        <v>354256.9</v>
      </c>
      <c r="K48" s="252">
        <v>33991.599999999999</v>
      </c>
      <c r="L48" s="252">
        <v>46962.6</v>
      </c>
      <c r="M48" s="251">
        <v>435211.1</v>
      </c>
      <c r="N48" s="221"/>
      <c r="O48" s="250"/>
      <c r="P48" s="270"/>
      <c r="Q48" s="270"/>
      <c r="R48" s="270"/>
      <c r="S48" s="270"/>
      <c r="T48" s="270"/>
    </row>
    <row r="49" spans="2:20">
      <c r="B49" s="3566"/>
      <c r="C49" s="258" t="s">
        <v>290</v>
      </c>
      <c r="D49" s="252">
        <v>405269.3</v>
      </c>
      <c r="E49" s="252">
        <v>53717.5</v>
      </c>
      <c r="F49" s="252">
        <v>458986.8</v>
      </c>
      <c r="G49" s="252">
        <v>31057</v>
      </c>
      <c r="H49" s="252">
        <v>4802</v>
      </c>
      <c r="I49" s="265">
        <v>494845.8</v>
      </c>
      <c r="J49" s="252">
        <v>455127</v>
      </c>
      <c r="K49" s="252">
        <v>53455.199999999997</v>
      </c>
      <c r="L49" s="252">
        <v>67765.399999999994</v>
      </c>
      <c r="M49" s="251">
        <v>576347.6</v>
      </c>
      <c r="N49" s="221"/>
      <c r="O49" s="250"/>
      <c r="P49" s="270"/>
      <c r="Q49" s="270"/>
      <c r="R49" s="270"/>
      <c r="S49" s="270"/>
      <c r="T49" s="270"/>
    </row>
    <row r="50" spans="2:20">
      <c r="B50" s="3566"/>
      <c r="C50" s="258" t="s">
        <v>414</v>
      </c>
      <c r="D50" s="252">
        <v>464190.8</v>
      </c>
      <c r="E50" s="252">
        <v>50498.8</v>
      </c>
      <c r="F50" s="252">
        <v>514689.6</v>
      </c>
      <c r="G50" s="252">
        <v>34744.5</v>
      </c>
      <c r="H50" s="252">
        <v>4802</v>
      </c>
      <c r="I50" s="265">
        <v>554236.1</v>
      </c>
      <c r="J50" s="252">
        <v>531501</v>
      </c>
      <c r="K50" s="252">
        <v>66298.399999999994</v>
      </c>
      <c r="L50" s="252">
        <v>69858</v>
      </c>
      <c r="M50" s="251">
        <v>667657.4</v>
      </c>
      <c r="N50" s="221"/>
      <c r="O50" s="250"/>
      <c r="P50" s="270"/>
      <c r="Q50" s="270"/>
      <c r="R50" s="270"/>
      <c r="S50" s="270"/>
      <c r="T50" s="270"/>
    </row>
    <row r="51" spans="2:20">
      <c r="B51" s="3566"/>
      <c r="C51" s="258" t="s">
        <v>288</v>
      </c>
      <c r="D51" s="252">
        <v>526472.5</v>
      </c>
      <c r="E51" s="252">
        <v>56299</v>
      </c>
      <c r="F51" s="252">
        <v>582771.5</v>
      </c>
      <c r="G51" s="252">
        <v>35207.9</v>
      </c>
      <c r="H51" s="252">
        <v>4802</v>
      </c>
      <c r="I51" s="265">
        <v>622781.4</v>
      </c>
      <c r="J51" s="252">
        <v>608844.5</v>
      </c>
      <c r="K51" s="252">
        <v>84256</v>
      </c>
      <c r="L51" s="252">
        <v>86129.600000000006</v>
      </c>
      <c r="M51" s="251">
        <v>779230.1</v>
      </c>
      <c r="N51" s="221"/>
      <c r="O51" s="250"/>
      <c r="P51" s="270"/>
      <c r="Q51" s="270"/>
      <c r="R51" s="270"/>
      <c r="S51" s="270"/>
      <c r="T51" s="270"/>
    </row>
    <row r="52" spans="2:20">
      <c r="B52" s="3566"/>
      <c r="C52" s="258" t="s">
        <v>287</v>
      </c>
      <c r="D52" s="252">
        <v>616118.19999999995</v>
      </c>
      <c r="E52" s="252">
        <v>67687.7</v>
      </c>
      <c r="F52" s="252">
        <v>683805.9</v>
      </c>
      <c r="G52" s="252">
        <v>35866.400000000001</v>
      </c>
      <c r="H52" s="252">
        <v>4802</v>
      </c>
      <c r="I52" s="265">
        <v>724474.3</v>
      </c>
      <c r="J52" s="252">
        <v>706765.9</v>
      </c>
      <c r="K52" s="252">
        <v>107243.4</v>
      </c>
      <c r="L52" s="252">
        <v>129042.3</v>
      </c>
      <c r="M52" s="251">
        <v>943051.6</v>
      </c>
      <c r="N52" s="221"/>
      <c r="O52" s="250"/>
      <c r="P52" s="270"/>
      <c r="Q52" s="270"/>
      <c r="R52" s="270"/>
      <c r="S52" s="270"/>
      <c r="T52" s="270"/>
    </row>
    <row r="53" spans="2:20">
      <c r="B53" s="3566"/>
      <c r="C53" s="258" t="s">
        <v>286</v>
      </c>
      <c r="D53" s="252">
        <v>684634.6</v>
      </c>
      <c r="E53" s="252">
        <v>71618.5</v>
      </c>
      <c r="F53" s="252">
        <v>756253.1</v>
      </c>
      <c r="G53" s="252">
        <v>36290.699999999997</v>
      </c>
      <c r="H53" s="252">
        <v>4802</v>
      </c>
      <c r="I53" s="265">
        <v>797345.8</v>
      </c>
      <c r="J53" s="252">
        <v>786742.6</v>
      </c>
      <c r="K53" s="252">
        <v>125679.6</v>
      </c>
      <c r="L53" s="252">
        <v>135338.79999999999</v>
      </c>
      <c r="M53" s="251">
        <v>1047761</v>
      </c>
      <c r="N53" s="221"/>
      <c r="O53" s="250"/>
      <c r="P53" s="270"/>
      <c r="Q53" s="270"/>
      <c r="R53" s="270"/>
      <c r="S53" s="270"/>
      <c r="T53" s="270"/>
    </row>
    <row r="54" spans="2:20">
      <c r="B54" s="3566"/>
      <c r="C54" s="258" t="s">
        <v>285</v>
      </c>
      <c r="D54" s="252">
        <v>759000.6</v>
      </c>
      <c r="E54" s="252">
        <v>77853.7</v>
      </c>
      <c r="F54" s="252">
        <v>836854.3</v>
      </c>
      <c r="G54" s="252">
        <v>38731.599999999999</v>
      </c>
      <c r="H54" s="252">
        <v>4802</v>
      </c>
      <c r="I54" s="265">
        <v>880387.9</v>
      </c>
      <c r="J54" s="252">
        <v>877394.4</v>
      </c>
      <c r="K54" s="252">
        <v>153084.20000000001</v>
      </c>
      <c r="L54" s="252">
        <v>145587.1</v>
      </c>
      <c r="M54" s="251">
        <v>1176065.7</v>
      </c>
      <c r="N54" s="221"/>
      <c r="O54" s="250"/>
      <c r="P54" s="270"/>
      <c r="Q54" s="270"/>
      <c r="R54" s="270"/>
      <c r="S54" s="270"/>
      <c r="T54" s="270"/>
    </row>
    <row r="55" spans="2:20">
      <c r="B55" s="3569"/>
      <c r="C55" s="271" t="s">
        <v>284</v>
      </c>
      <c r="D55" s="272">
        <v>865628.3</v>
      </c>
      <c r="E55" s="272">
        <v>91720.3</v>
      </c>
      <c r="F55" s="272">
        <f>D55+E55</f>
        <v>957348.60000000009</v>
      </c>
      <c r="G55" s="272">
        <v>53302.5</v>
      </c>
      <c r="H55" s="272">
        <v>23382.2</v>
      </c>
      <c r="I55" s="283">
        <f>F55+G55+H55</f>
        <v>1034033.3</v>
      </c>
      <c r="J55" s="284">
        <v>991506.7</v>
      </c>
      <c r="K55" s="272">
        <v>234624.8</v>
      </c>
      <c r="L55" s="272">
        <v>195195.4</v>
      </c>
      <c r="M55" s="285">
        <v>1421326.9</v>
      </c>
      <c r="N55" s="221"/>
      <c r="O55" s="250"/>
      <c r="P55" s="270"/>
      <c r="Q55" s="270"/>
      <c r="R55" s="270"/>
      <c r="S55" s="270"/>
      <c r="T55" s="270"/>
    </row>
    <row r="56" spans="2:20">
      <c r="B56" s="3565" t="s">
        <v>149</v>
      </c>
      <c r="C56" s="258" t="s">
        <v>283</v>
      </c>
      <c r="D56" s="252">
        <v>70175.199999999997</v>
      </c>
      <c r="E56" s="252">
        <v>8698.9</v>
      </c>
      <c r="F56" s="252">
        <v>78874.100000000006</v>
      </c>
      <c r="G56" s="252">
        <v>9264.9</v>
      </c>
      <c r="H56" s="252">
        <v>0</v>
      </c>
      <c r="I56" s="265">
        <v>88139</v>
      </c>
      <c r="J56" s="252">
        <v>12135.8</v>
      </c>
      <c r="K56" s="252">
        <v>823.1</v>
      </c>
      <c r="L56" s="252">
        <v>22078.1</v>
      </c>
      <c r="M56" s="251">
        <v>35037</v>
      </c>
      <c r="N56" s="221"/>
      <c r="O56" s="250"/>
      <c r="P56" s="270"/>
      <c r="Q56" s="270"/>
      <c r="R56" s="270"/>
      <c r="S56" s="270"/>
      <c r="T56" s="270"/>
    </row>
    <row r="57" spans="2:20">
      <c r="B57" s="3566"/>
      <c r="C57" s="258" t="s">
        <v>282</v>
      </c>
      <c r="D57" s="252">
        <v>127956.7</v>
      </c>
      <c r="E57" s="252">
        <v>13120.4</v>
      </c>
      <c r="F57" s="252">
        <v>141077.1</v>
      </c>
      <c r="G57" s="252">
        <v>13158.8</v>
      </c>
      <c r="H57" s="252">
        <v>0</v>
      </c>
      <c r="I57" s="265">
        <v>154235.9</v>
      </c>
      <c r="J57" s="252">
        <v>87663.5</v>
      </c>
      <c r="K57" s="252">
        <v>8163.9</v>
      </c>
      <c r="L57" s="252">
        <v>35313.9</v>
      </c>
      <c r="M57" s="251">
        <v>131141.29999999999</v>
      </c>
      <c r="N57" s="221"/>
      <c r="O57" s="250"/>
      <c r="P57" s="270"/>
      <c r="Q57" s="270"/>
      <c r="R57" s="270"/>
      <c r="S57" s="270"/>
      <c r="T57" s="270"/>
    </row>
    <row r="58" spans="2:20">
      <c r="B58" s="3566"/>
      <c r="C58" s="258" t="s">
        <v>281</v>
      </c>
      <c r="D58" s="252">
        <v>199462.1</v>
      </c>
      <c r="E58" s="252">
        <v>19653</v>
      </c>
      <c r="F58" s="252">
        <v>219115.1</v>
      </c>
      <c r="G58" s="252">
        <v>15455.5</v>
      </c>
      <c r="H58" s="252">
        <v>61.8</v>
      </c>
      <c r="I58" s="265">
        <v>234632.4</v>
      </c>
      <c r="J58" s="252">
        <v>213390.4</v>
      </c>
      <c r="K58" s="252">
        <v>17833.099999999999</v>
      </c>
      <c r="L58" s="252">
        <v>49349</v>
      </c>
      <c r="M58" s="251">
        <v>280572.5</v>
      </c>
      <c r="N58" s="221"/>
      <c r="O58" s="250"/>
      <c r="P58" s="270"/>
      <c r="Q58" s="270"/>
      <c r="R58" s="270"/>
      <c r="S58" s="270"/>
      <c r="T58" s="270"/>
    </row>
    <row r="59" spans="2:20">
      <c r="B59" s="3566"/>
      <c r="C59" s="258" t="s">
        <v>280</v>
      </c>
      <c r="D59" s="252">
        <v>254302.2</v>
      </c>
      <c r="E59" s="252">
        <v>22337.8</v>
      </c>
      <c r="F59" s="252">
        <v>276640</v>
      </c>
      <c r="G59" s="252">
        <v>16257.9</v>
      </c>
      <c r="H59" s="252">
        <v>2758</v>
      </c>
      <c r="I59" s="265">
        <v>295655.90000000002</v>
      </c>
      <c r="J59" s="252">
        <v>271174.7</v>
      </c>
      <c r="K59" s="252">
        <v>29989.4</v>
      </c>
      <c r="L59" s="252">
        <v>54469.9</v>
      </c>
      <c r="M59" s="251">
        <v>355634</v>
      </c>
      <c r="N59" s="221"/>
      <c r="O59" s="250"/>
      <c r="P59" s="270"/>
      <c r="Q59" s="270"/>
      <c r="R59" s="270"/>
      <c r="S59" s="270"/>
      <c r="T59" s="270"/>
    </row>
    <row r="60" spans="2:20">
      <c r="B60" s="3566"/>
      <c r="C60" s="258" t="s">
        <v>291</v>
      </c>
      <c r="D60" s="252">
        <v>337186.7</v>
      </c>
      <c r="E60" s="252">
        <v>26242.5</v>
      </c>
      <c r="F60" s="252">
        <v>363429.2</v>
      </c>
      <c r="G60" s="252">
        <v>17737</v>
      </c>
      <c r="H60" s="252">
        <v>2758</v>
      </c>
      <c r="I60" s="265">
        <v>383924.2</v>
      </c>
      <c r="J60" s="252">
        <v>359995.7</v>
      </c>
      <c r="K60" s="252">
        <v>36060.300000000003</v>
      </c>
      <c r="L60" s="252">
        <v>56939.7</v>
      </c>
      <c r="M60" s="251">
        <v>452995.7</v>
      </c>
      <c r="N60" s="221"/>
      <c r="O60" s="250"/>
      <c r="P60" s="270"/>
      <c r="Q60" s="270"/>
      <c r="R60" s="270"/>
      <c r="S60" s="270"/>
      <c r="T60" s="270"/>
    </row>
    <row r="61" spans="2:20">
      <c r="B61" s="3566"/>
      <c r="C61" s="258" t="s">
        <v>290</v>
      </c>
      <c r="D61" s="252">
        <v>443552</v>
      </c>
      <c r="E61" s="252">
        <v>52947.8</v>
      </c>
      <c r="F61" s="252">
        <v>496499.8</v>
      </c>
      <c r="G61" s="252">
        <v>18897.8</v>
      </c>
      <c r="H61" s="252">
        <v>2758</v>
      </c>
      <c r="I61" s="265">
        <v>518155.6</v>
      </c>
      <c r="J61" s="252">
        <v>437381.2</v>
      </c>
      <c r="K61" s="252">
        <v>49235.8</v>
      </c>
      <c r="L61" s="252">
        <v>80004.3</v>
      </c>
      <c r="M61" s="251">
        <v>566621.30000000005</v>
      </c>
      <c r="N61" s="221"/>
      <c r="O61" s="250"/>
      <c r="P61" s="270"/>
      <c r="Q61" s="270"/>
      <c r="R61" s="270"/>
      <c r="S61" s="270"/>
      <c r="T61" s="270"/>
    </row>
    <row r="62" spans="2:20">
      <c r="B62" s="3566"/>
      <c r="C62" s="258" t="s">
        <v>414</v>
      </c>
      <c r="D62" s="252">
        <v>510495.5</v>
      </c>
      <c r="E62" s="252">
        <v>56907.5</v>
      </c>
      <c r="F62" s="252">
        <v>567403</v>
      </c>
      <c r="G62" s="252">
        <v>21398.3</v>
      </c>
      <c r="H62" s="252">
        <v>2758</v>
      </c>
      <c r="I62" s="265">
        <v>591559.30000000005</v>
      </c>
      <c r="J62" s="252">
        <v>509042.2</v>
      </c>
      <c r="K62" s="252">
        <v>63578.9</v>
      </c>
      <c r="L62" s="252">
        <v>114132.6</v>
      </c>
      <c r="M62" s="251">
        <v>686753.7</v>
      </c>
      <c r="N62" s="221"/>
      <c r="O62" s="250"/>
      <c r="P62" s="270"/>
      <c r="Q62" s="270"/>
      <c r="R62" s="270"/>
      <c r="S62" s="270"/>
      <c r="T62" s="270"/>
    </row>
    <row r="63" spans="2:20">
      <c r="B63" s="3566"/>
      <c r="C63" s="258" t="s">
        <v>288</v>
      </c>
      <c r="D63" s="252">
        <v>578672.6</v>
      </c>
      <c r="E63" s="252">
        <v>60373.5</v>
      </c>
      <c r="F63" s="252">
        <v>639046.1</v>
      </c>
      <c r="G63" s="252">
        <v>22028.799999999999</v>
      </c>
      <c r="H63" s="252">
        <v>2758</v>
      </c>
      <c r="I63" s="265">
        <v>663832.9</v>
      </c>
      <c r="J63" s="252">
        <v>582109.9</v>
      </c>
      <c r="K63" s="252">
        <v>81214.8</v>
      </c>
      <c r="L63" s="252">
        <v>138258.1</v>
      </c>
      <c r="M63" s="251">
        <v>801582.8</v>
      </c>
      <c r="N63" s="221"/>
      <c r="O63" s="250"/>
      <c r="P63" s="270"/>
      <c r="Q63" s="270"/>
      <c r="R63" s="270"/>
      <c r="S63" s="270"/>
      <c r="T63" s="270"/>
    </row>
    <row r="64" spans="2:20">
      <c r="B64" s="3566"/>
      <c r="C64" s="258" t="s">
        <v>287</v>
      </c>
      <c r="D64" s="252">
        <v>671115.6</v>
      </c>
      <c r="E64" s="252">
        <v>76925.600000000006</v>
      </c>
      <c r="F64" s="252">
        <v>748041.2</v>
      </c>
      <c r="G64" s="252">
        <v>22237.4</v>
      </c>
      <c r="H64" s="252">
        <v>2758</v>
      </c>
      <c r="I64" s="265">
        <v>773036.6</v>
      </c>
      <c r="J64" s="252">
        <v>644025.4</v>
      </c>
      <c r="K64" s="252">
        <v>97377.4</v>
      </c>
      <c r="L64" s="252">
        <v>167988.6</v>
      </c>
      <c r="M64" s="251">
        <v>909391.4</v>
      </c>
      <c r="N64" s="221"/>
      <c r="O64" s="250"/>
      <c r="P64" s="270"/>
      <c r="Q64" s="270"/>
      <c r="R64" s="270"/>
      <c r="S64" s="270"/>
      <c r="T64" s="270"/>
    </row>
    <row r="65" spans="2:24">
      <c r="B65" s="3566"/>
      <c r="C65" s="258" t="s">
        <v>286</v>
      </c>
      <c r="D65" s="252">
        <v>746832.76778835</v>
      </c>
      <c r="E65" s="252">
        <v>85100.363600040015</v>
      </c>
      <c r="F65" s="252">
        <v>831933.13138838997</v>
      </c>
      <c r="G65" s="252">
        <v>22237.413354910004</v>
      </c>
      <c r="H65" s="252">
        <v>2758</v>
      </c>
      <c r="I65" s="265">
        <v>857028</v>
      </c>
      <c r="J65" s="252">
        <v>752557.3</v>
      </c>
      <c r="K65" s="252">
        <v>111882.9</v>
      </c>
      <c r="L65" s="252">
        <v>192452.2</v>
      </c>
      <c r="M65" s="251">
        <v>1056892.3999999999</v>
      </c>
      <c r="N65" s="221"/>
      <c r="O65" s="250"/>
      <c r="P65" s="270"/>
      <c r="Q65" s="270"/>
      <c r="R65" s="270"/>
      <c r="S65" s="270"/>
      <c r="T65" s="270"/>
    </row>
    <row r="66" spans="2:24">
      <c r="B66" s="3566"/>
      <c r="C66" s="258" t="s">
        <v>285</v>
      </c>
      <c r="D66" s="252">
        <v>826818.8</v>
      </c>
      <c r="E66" s="252">
        <v>90011.8</v>
      </c>
      <c r="F66" s="252">
        <v>916830.6</v>
      </c>
      <c r="G66" s="252">
        <v>22650.7</v>
      </c>
      <c r="H66" s="252">
        <v>2758</v>
      </c>
      <c r="I66" s="265">
        <v>942239.3</v>
      </c>
      <c r="J66" s="252">
        <v>821766.4</v>
      </c>
      <c r="K66" s="252">
        <v>133812.9</v>
      </c>
      <c r="L66" s="252">
        <v>223508.8</v>
      </c>
      <c r="M66" s="251">
        <v>1179088.1000000001</v>
      </c>
      <c r="N66" s="221"/>
      <c r="O66" s="250"/>
      <c r="P66" s="270"/>
      <c r="Q66" s="270"/>
      <c r="R66" s="270"/>
      <c r="S66" s="270"/>
      <c r="T66" s="270"/>
    </row>
    <row r="67" spans="2:24">
      <c r="B67" s="3569"/>
      <c r="C67" s="271" t="s">
        <v>284</v>
      </c>
      <c r="D67" s="272">
        <v>944554.7</v>
      </c>
      <c r="E67" s="272">
        <v>114311.9</v>
      </c>
      <c r="F67" s="272">
        <v>1058896.3</v>
      </c>
      <c r="G67" s="272">
        <v>23853.1</v>
      </c>
      <c r="H67" s="272">
        <v>23288.799999999999</v>
      </c>
      <c r="I67" s="283">
        <v>1106038.2</v>
      </c>
      <c r="J67" s="284">
        <v>929126.6</v>
      </c>
      <c r="K67" s="272">
        <v>192027.4</v>
      </c>
      <c r="L67" s="272">
        <v>272247.8</v>
      </c>
      <c r="M67" s="285">
        <v>1393401.8</v>
      </c>
      <c r="N67" s="221"/>
      <c r="O67" s="250"/>
      <c r="P67" s="287"/>
      <c r="Q67" s="287"/>
      <c r="R67" s="287"/>
      <c r="S67" s="287"/>
      <c r="T67" s="287"/>
      <c r="V67" s="275"/>
    </row>
    <row r="68" spans="2:24">
      <c r="B68" s="3565" t="s">
        <v>299</v>
      </c>
      <c r="C68" s="259" t="s">
        <v>283</v>
      </c>
      <c r="D68" s="254">
        <v>77412.7</v>
      </c>
      <c r="E68" s="254">
        <v>17330.3</v>
      </c>
      <c r="F68" s="254">
        <v>94743</v>
      </c>
      <c r="G68" s="254">
        <v>2214.1</v>
      </c>
      <c r="H68" s="254">
        <v>0</v>
      </c>
      <c r="I68" s="286">
        <v>96957.1</v>
      </c>
      <c r="J68" s="254">
        <v>12382.2</v>
      </c>
      <c r="K68" s="254">
        <v>8554.7999999999993</v>
      </c>
      <c r="L68" s="254">
        <v>19270.599999999999</v>
      </c>
      <c r="M68" s="257">
        <v>40207.599999999999</v>
      </c>
      <c r="N68" s="221"/>
      <c r="O68" s="250"/>
      <c r="P68" s="287"/>
      <c r="Q68" s="287"/>
      <c r="R68" s="287"/>
      <c r="S68" s="287"/>
      <c r="T68" s="287"/>
      <c r="V68" s="275"/>
    </row>
    <row r="69" spans="2:24">
      <c r="B69" s="3566"/>
      <c r="C69" s="258" t="s">
        <v>282</v>
      </c>
      <c r="D69" s="252">
        <v>145193.29999999999</v>
      </c>
      <c r="E69" s="252">
        <v>21194.3</v>
      </c>
      <c r="F69" s="252">
        <v>166387.6</v>
      </c>
      <c r="G69" s="252">
        <v>3130.3</v>
      </c>
      <c r="H69" s="252">
        <v>0</v>
      </c>
      <c r="I69" s="265">
        <v>169517.9</v>
      </c>
      <c r="J69" s="252">
        <v>82986.5</v>
      </c>
      <c r="K69" s="252">
        <v>14894</v>
      </c>
      <c r="L69" s="252">
        <v>39672.199999999997</v>
      </c>
      <c r="M69" s="251">
        <v>137552.70000000001</v>
      </c>
      <c r="N69" s="221"/>
      <c r="O69" s="250"/>
      <c r="P69" s="287"/>
      <c r="Q69" s="287"/>
      <c r="R69" s="287"/>
      <c r="S69" s="287"/>
      <c r="T69" s="287"/>
      <c r="V69" s="275"/>
    </row>
    <row r="70" spans="2:24">
      <c r="B70" s="3566"/>
      <c r="C70" s="258" t="s">
        <v>281</v>
      </c>
      <c r="D70" s="252">
        <v>219682.9</v>
      </c>
      <c r="E70" s="252">
        <v>28577.1</v>
      </c>
      <c r="F70" s="252">
        <v>248260</v>
      </c>
      <c r="G70" s="252">
        <v>4753.3</v>
      </c>
      <c r="H70" s="252">
        <v>0</v>
      </c>
      <c r="I70" s="265">
        <v>253013.3</v>
      </c>
      <c r="J70" s="252">
        <v>229852.1</v>
      </c>
      <c r="K70" s="252">
        <v>29374.6</v>
      </c>
      <c r="L70" s="252">
        <v>69974.399999999994</v>
      </c>
      <c r="M70" s="251">
        <v>329201.09999999998</v>
      </c>
      <c r="N70" s="221"/>
      <c r="O70" s="250"/>
      <c r="P70" s="287"/>
      <c r="Q70" s="287"/>
      <c r="R70" s="287"/>
      <c r="S70" s="287"/>
      <c r="T70" s="287"/>
      <c r="V70" s="275"/>
    </row>
    <row r="71" spans="2:24">
      <c r="B71" s="3566"/>
      <c r="C71" s="258" t="s">
        <v>280</v>
      </c>
      <c r="D71" s="252">
        <v>289899.5</v>
      </c>
      <c r="E71" s="252">
        <v>33340.5</v>
      </c>
      <c r="F71" s="252">
        <v>323240</v>
      </c>
      <c r="G71" s="252">
        <v>5775.5</v>
      </c>
      <c r="H71" s="252">
        <v>0</v>
      </c>
      <c r="I71" s="265">
        <v>329015.5</v>
      </c>
      <c r="J71" s="252">
        <v>292526.7</v>
      </c>
      <c r="K71" s="252">
        <v>34531</v>
      </c>
      <c r="L71" s="252">
        <v>87962.4</v>
      </c>
      <c r="M71" s="251">
        <v>415020.1</v>
      </c>
      <c r="N71" s="221"/>
      <c r="O71" s="250"/>
      <c r="P71" s="287"/>
      <c r="Q71" s="287"/>
      <c r="R71" s="287"/>
      <c r="S71" s="287"/>
      <c r="T71" s="287"/>
      <c r="V71" s="275"/>
    </row>
    <row r="72" spans="2:24">
      <c r="B72" s="3566"/>
      <c r="C72" s="258" t="s">
        <v>291</v>
      </c>
      <c r="D72" s="252">
        <v>362580.5</v>
      </c>
      <c r="E72" s="252">
        <v>37018.400000000001</v>
      </c>
      <c r="F72" s="252">
        <v>399598.9</v>
      </c>
      <c r="G72" s="252">
        <v>6174.1</v>
      </c>
      <c r="H72" s="252">
        <v>0</v>
      </c>
      <c r="I72" s="265">
        <v>405773</v>
      </c>
      <c r="J72" s="252">
        <v>363551.4</v>
      </c>
      <c r="K72" s="252">
        <v>40800.6</v>
      </c>
      <c r="L72" s="252">
        <v>151765.70000000001</v>
      </c>
      <c r="M72" s="251">
        <v>556117.69999999995</v>
      </c>
      <c r="N72" s="221"/>
      <c r="O72" s="250"/>
      <c r="P72" s="287"/>
      <c r="Q72" s="287"/>
      <c r="R72" s="287"/>
      <c r="S72" s="287"/>
      <c r="T72" s="287"/>
      <c r="V72" s="275"/>
    </row>
    <row r="73" spans="2:24">
      <c r="B73" s="3566"/>
      <c r="C73" s="258" t="s">
        <v>290</v>
      </c>
      <c r="D73" s="252">
        <v>489399.2</v>
      </c>
      <c r="E73" s="252">
        <v>70208.2</v>
      </c>
      <c r="F73" s="252">
        <v>559607.4</v>
      </c>
      <c r="G73" s="252">
        <v>7789.9</v>
      </c>
      <c r="H73" s="252">
        <v>7370.6</v>
      </c>
      <c r="I73" s="265">
        <v>574767.9</v>
      </c>
      <c r="J73" s="252">
        <v>452003</v>
      </c>
      <c r="K73" s="252">
        <v>56935</v>
      </c>
      <c r="L73" s="252">
        <v>158663.9</v>
      </c>
      <c r="M73" s="251">
        <v>667601.9</v>
      </c>
      <c r="N73" s="221"/>
      <c r="O73" s="250"/>
      <c r="P73" s="287"/>
      <c r="Q73" s="287"/>
      <c r="R73" s="287"/>
      <c r="S73" s="287"/>
      <c r="T73" s="287"/>
      <c r="V73" s="275"/>
    </row>
    <row r="74" spans="2:24">
      <c r="B74" s="3566"/>
      <c r="C74" s="258" t="s">
        <v>414</v>
      </c>
      <c r="D74" s="252">
        <v>565643.6</v>
      </c>
      <c r="E74" s="252">
        <v>77210.3</v>
      </c>
      <c r="F74" s="252">
        <v>642853.9</v>
      </c>
      <c r="G74" s="252">
        <v>8055.7</v>
      </c>
      <c r="H74" s="252">
        <v>8826</v>
      </c>
      <c r="I74" s="265">
        <v>659735.6</v>
      </c>
      <c r="J74" s="252">
        <v>522625.3</v>
      </c>
      <c r="K74" s="252">
        <v>68415.899999999994</v>
      </c>
      <c r="L74" s="252">
        <v>163812.20000000001</v>
      </c>
      <c r="M74" s="251">
        <v>754853.4</v>
      </c>
      <c r="N74" s="221"/>
      <c r="O74" s="250"/>
      <c r="P74" s="287"/>
      <c r="Q74" s="287"/>
      <c r="R74" s="287"/>
      <c r="S74" s="287"/>
      <c r="T74" s="287"/>
      <c r="V74" s="275"/>
    </row>
    <row r="75" spans="2:24">
      <c r="B75" s="3566"/>
      <c r="C75" s="258" t="s">
        <v>288</v>
      </c>
      <c r="D75" s="252">
        <v>638799</v>
      </c>
      <c r="E75" s="252">
        <v>81547.7</v>
      </c>
      <c r="F75" s="252">
        <v>720346.7</v>
      </c>
      <c r="G75" s="252">
        <v>9312.1</v>
      </c>
      <c r="H75" s="252">
        <v>9162.5</v>
      </c>
      <c r="I75" s="265">
        <v>738821.3</v>
      </c>
      <c r="J75" s="252">
        <v>584127.80000000005</v>
      </c>
      <c r="K75" s="252">
        <v>82336</v>
      </c>
      <c r="L75" s="252">
        <v>172892.2</v>
      </c>
      <c r="M75" s="251">
        <v>839356</v>
      </c>
      <c r="N75" s="221"/>
      <c r="O75" s="250"/>
      <c r="P75" s="287"/>
      <c r="Q75" s="287"/>
      <c r="R75" s="287"/>
      <c r="S75" s="287"/>
      <c r="T75" s="287"/>
      <c r="V75" s="275"/>
    </row>
    <row r="76" spans="2:24">
      <c r="B76" s="3566"/>
      <c r="C76" s="258" t="s">
        <v>287</v>
      </c>
      <c r="D76" s="252">
        <v>744153.9</v>
      </c>
      <c r="E76" s="252">
        <v>87250.6</v>
      </c>
      <c r="F76" s="252">
        <v>831404.5</v>
      </c>
      <c r="G76" s="252">
        <v>9762.7999999999993</v>
      </c>
      <c r="H76" s="252">
        <v>14377.2</v>
      </c>
      <c r="I76" s="265">
        <v>855544.4</v>
      </c>
      <c r="J76" s="252">
        <v>678090.3</v>
      </c>
      <c r="K76" s="252">
        <v>102900.8</v>
      </c>
      <c r="L76" s="252">
        <v>217530.1</v>
      </c>
      <c r="M76" s="251">
        <v>998521.2</v>
      </c>
      <c r="N76" s="221"/>
      <c r="O76" s="250"/>
      <c r="P76" s="287"/>
      <c r="Q76" s="287"/>
      <c r="R76" s="287"/>
      <c r="S76" s="287"/>
      <c r="T76" s="287"/>
      <c r="V76" s="275"/>
    </row>
    <row r="77" spans="2:24">
      <c r="B77" s="3566"/>
      <c r="C77" s="258" t="s">
        <v>286</v>
      </c>
      <c r="D77" s="252">
        <v>828941.8</v>
      </c>
      <c r="E77" s="252">
        <v>93490.1</v>
      </c>
      <c r="F77" s="252">
        <v>922431.9</v>
      </c>
      <c r="G77" s="252">
        <v>11209.4</v>
      </c>
      <c r="H77" s="252">
        <v>16118.9</v>
      </c>
      <c r="I77" s="265">
        <v>949760.2</v>
      </c>
      <c r="J77" s="252">
        <v>773226.7</v>
      </c>
      <c r="K77" s="252">
        <v>120376.4</v>
      </c>
      <c r="L77" s="252">
        <v>264289.40000000002</v>
      </c>
      <c r="M77" s="251">
        <v>1157892.5</v>
      </c>
      <c r="N77" s="221"/>
      <c r="O77" s="250"/>
      <c r="P77" s="250"/>
      <c r="Q77" s="250"/>
      <c r="R77" s="250"/>
      <c r="S77" s="250"/>
      <c r="T77" s="250"/>
      <c r="U77" s="250"/>
      <c r="V77" s="250"/>
      <c r="W77" s="250"/>
      <c r="X77" s="250"/>
    </row>
    <row r="78" spans="2:24">
      <c r="B78" s="3566"/>
      <c r="C78" s="258" t="s">
        <v>285</v>
      </c>
      <c r="D78" s="252">
        <v>918001.5</v>
      </c>
      <c r="E78" s="252">
        <v>98083.7</v>
      </c>
      <c r="F78" s="252">
        <v>1016085.3</v>
      </c>
      <c r="G78" s="252">
        <v>11584.5</v>
      </c>
      <c r="H78" s="252">
        <v>17085.400000000001</v>
      </c>
      <c r="I78" s="265">
        <f>F78+G78+H78</f>
        <v>1044755.2000000001</v>
      </c>
      <c r="J78" s="252">
        <v>851581.9</v>
      </c>
      <c r="K78" s="252">
        <v>143388.79999999999</v>
      </c>
      <c r="L78" s="252">
        <v>287973.59999999998</v>
      </c>
      <c r="M78" s="251">
        <v>1282944.3</v>
      </c>
      <c r="N78" s="221"/>
      <c r="O78" s="250"/>
      <c r="P78" s="287"/>
      <c r="Q78" s="287"/>
      <c r="R78" s="288"/>
      <c r="S78" s="287"/>
      <c r="T78" s="287"/>
      <c r="V78" s="275"/>
    </row>
    <row r="79" spans="2:24">
      <c r="B79" s="3569"/>
      <c r="C79" s="271" t="s">
        <v>284</v>
      </c>
      <c r="D79" s="271">
        <v>1049875.3999999999</v>
      </c>
      <c r="E79" s="271">
        <v>128944.8</v>
      </c>
      <c r="F79" s="271">
        <v>1178820.2</v>
      </c>
      <c r="G79" s="271">
        <v>17369.7</v>
      </c>
      <c r="H79" s="271">
        <v>23528.7</v>
      </c>
      <c r="I79" s="289">
        <v>1219718.6000000001</v>
      </c>
      <c r="J79" s="290">
        <v>980382.1</v>
      </c>
      <c r="K79" s="271">
        <v>222682.3</v>
      </c>
      <c r="L79" s="271">
        <v>320042.40000000002</v>
      </c>
      <c r="M79" s="271">
        <v>1523106.8</v>
      </c>
      <c r="N79" s="221"/>
      <c r="O79" s="250"/>
      <c r="P79" s="287"/>
      <c r="Q79" s="287"/>
      <c r="R79" s="287"/>
      <c r="S79" s="287"/>
      <c r="T79" s="287"/>
      <c r="V79" s="275"/>
    </row>
    <row r="80" spans="2:24">
      <c r="B80" s="3565" t="s">
        <v>312</v>
      </c>
      <c r="C80" s="259" t="s">
        <v>283</v>
      </c>
      <c r="D80" s="254">
        <v>80670.7</v>
      </c>
      <c r="E80" s="254">
        <v>3795</v>
      </c>
      <c r="F80" s="254">
        <v>84465.7</v>
      </c>
      <c r="G80" s="254">
        <v>308.89999999999998</v>
      </c>
      <c r="H80" s="254">
        <v>421.9</v>
      </c>
      <c r="I80" s="286">
        <v>85196.5</v>
      </c>
      <c r="J80" s="280">
        <v>18479.8</v>
      </c>
      <c r="K80" s="254">
        <v>726.3</v>
      </c>
      <c r="L80" s="254">
        <v>27100</v>
      </c>
      <c r="M80" s="257">
        <v>46306.1</v>
      </c>
      <c r="N80" s="221"/>
      <c r="O80" s="250"/>
      <c r="P80" s="287"/>
      <c r="Q80" s="287"/>
      <c r="R80" s="287"/>
      <c r="S80" s="287"/>
      <c r="T80" s="287"/>
      <c r="V80" s="275"/>
    </row>
    <row r="81" spans="2:23">
      <c r="B81" s="3566"/>
      <c r="C81" s="260" t="s">
        <v>282</v>
      </c>
      <c r="D81" s="253">
        <v>150401.29999999999</v>
      </c>
      <c r="E81" s="253">
        <v>7132.1</v>
      </c>
      <c r="F81" s="253">
        <v>157533.4</v>
      </c>
      <c r="G81" s="253">
        <v>1178.3</v>
      </c>
      <c r="H81" s="253">
        <v>1273.5999999999999</v>
      </c>
      <c r="I81" s="265">
        <v>159985.29999999999</v>
      </c>
      <c r="J81" s="250">
        <v>114187.2</v>
      </c>
      <c r="K81" s="253">
        <v>6353.3</v>
      </c>
      <c r="L81" s="253">
        <v>59629.9</v>
      </c>
      <c r="M81" s="253">
        <v>180170.4</v>
      </c>
      <c r="N81" s="221"/>
      <c r="O81" s="250"/>
      <c r="P81" s="287"/>
      <c r="Q81" s="287"/>
      <c r="R81" s="287"/>
      <c r="S81" s="287"/>
      <c r="T81" s="287"/>
      <c r="V81" s="275"/>
    </row>
    <row r="82" spans="2:23">
      <c r="B82" s="3566"/>
      <c r="C82" s="260" t="s">
        <v>281</v>
      </c>
      <c r="D82" s="253">
        <v>234328</v>
      </c>
      <c r="E82" s="253">
        <v>14723.4</v>
      </c>
      <c r="F82" s="253">
        <v>249051.4</v>
      </c>
      <c r="G82" s="253">
        <v>2129.1999999999998</v>
      </c>
      <c r="H82" s="253">
        <v>2007.3</v>
      </c>
      <c r="I82" s="265">
        <v>253187.9</v>
      </c>
      <c r="J82" s="250">
        <v>256806</v>
      </c>
      <c r="K82" s="253">
        <v>19183.400000000001</v>
      </c>
      <c r="L82" s="253">
        <v>88600</v>
      </c>
      <c r="M82" s="253">
        <v>364589.4</v>
      </c>
      <c r="N82" s="221"/>
      <c r="O82" s="250"/>
      <c r="P82" s="287"/>
      <c r="Q82" s="287"/>
      <c r="R82" s="287"/>
      <c r="S82" s="287"/>
      <c r="T82" s="287"/>
      <c r="V82" s="275"/>
    </row>
    <row r="83" spans="2:23">
      <c r="B83" s="3566"/>
      <c r="C83" s="260" t="s">
        <v>280</v>
      </c>
      <c r="D83" s="253">
        <v>306892.10966431</v>
      </c>
      <c r="E83" s="253">
        <v>19658.099999999999</v>
      </c>
      <c r="F83" s="253">
        <v>326550.16276854998</v>
      </c>
      <c r="G83" s="253">
        <v>2964.2634950100005</v>
      </c>
      <c r="H83" s="253">
        <v>3488.9</v>
      </c>
      <c r="I83" s="265">
        <v>333003.40000000002</v>
      </c>
      <c r="J83" s="250">
        <v>320992.2</v>
      </c>
      <c r="K83" s="253">
        <v>25313.4</v>
      </c>
      <c r="L83" s="253">
        <v>122583.8</v>
      </c>
      <c r="M83" s="253">
        <v>468889.4</v>
      </c>
      <c r="N83" s="221"/>
      <c r="O83" s="250"/>
      <c r="P83" s="287"/>
      <c r="Q83" s="287"/>
      <c r="R83" s="287"/>
      <c r="S83" s="287"/>
      <c r="T83" s="287"/>
      <c r="V83" s="275"/>
    </row>
    <row r="84" spans="2:23">
      <c r="B84" s="3566"/>
      <c r="C84" s="260" t="s">
        <v>291</v>
      </c>
      <c r="D84" s="253">
        <v>382231</v>
      </c>
      <c r="E84" s="253">
        <v>24072.7</v>
      </c>
      <c r="F84" s="253">
        <v>406303.7</v>
      </c>
      <c r="G84" s="253">
        <v>3478</v>
      </c>
      <c r="H84" s="253">
        <v>5121</v>
      </c>
      <c r="I84" s="265">
        <v>414902.7</v>
      </c>
      <c r="J84" s="250">
        <v>398047.2</v>
      </c>
      <c r="K84" s="253">
        <v>33874.300000000003</v>
      </c>
      <c r="L84" s="253">
        <v>132539.70000000001</v>
      </c>
      <c r="M84" s="253">
        <v>564461.19999999995</v>
      </c>
      <c r="N84" s="221"/>
      <c r="O84" s="250"/>
      <c r="P84" s="287"/>
      <c r="Q84" s="287"/>
      <c r="R84" s="287"/>
      <c r="S84" s="287"/>
      <c r="T84" s="287"/>
      <c r="V84" s="275"/>
    </row>
    <row r="85" spans="2:23">
      <c r="B85" s="3566"/>
      <c r="C85" s="258" t="s">
        <v>290</v>
      </c>
      <c r="D85" s="253">
        <v>516115.1</v>
      </c>
      <c r="E85" s="253">
        <v>61284.800000000003</v>
      </c>
      <c r="F85" s="253">
        <v>577399.9</v>
      </c>
      <c r="G85" s="253">
        <v>4007.4</v>
      </c>
      <c r="H85" s="253">
        <v>7106.9</v>
      </c>
      <c r="I85" s="265">
        <v>588514.19999999995</v>
      </c>
      <c r="J85" s="250">
        <v>487143.1</v>
      </c>
      <c r="K85" s="253">
        <v>49425.4</v>
      </c>
      <c r="L85" s="253">
        <v>153646.9</v>
      </c>
      <c r="M85" s="253">
        <v>690215.4</v>
      </c>
      <c r="N85" s="221"/>
      <c r="Q85" s="287"/>
      <c r="R85" s="287"/>
      <c r="S85" s="287"/>
      <c r="T85" s="287"/>
      <c r="V85" s="275"/>
    </row>
    <row r="86" spans="2:23">
      <c r="B86" s="3566"/>
      <c r="C86" s="258" t="s">
        <v>414</v>
      </c>
      <c r="D86" s="253">
        <v>599314.6</v>
      </c>
      <c r="E86" s="253">
        <v>65710.3</v>
      </c>
      <c r="F86" s="253">
        <v>665024.9</v>
      </c>
      <c r="G86" s="253">
        <v>4304.5</v>
      </c>
      <c r="H86" s="253">
        <v>12837.9</v>
      </c>
      <c r="I86" s="265">
        <v>682167.3</v>
      </c>
      <c r="J86" s="250">
        <v>562371.5</v>
      </c>
      <c r="K86" s="253">
        <v>63729.9</v>
      </c>
      <c r="L86" s="253">
        <v>175273.5</v>
      </c>
      <c r="M86" s="253">
        <v>801374.9</v>
      </c>
      <c r="N86" s="221"/>
      <c r="Q86" s="287"/>
      <c r="R86" s="287"/>
      <c r="S86" s="287"/>
      <c r="T86" s="287"/>
      <c r="V86" s="275"/>
    </row>
    <row r="87" spans="2:23">
      <c r="B87" s="3566"/>
      <c r="C87" s="258" t="s">
        <v>288</v>
      </c>
      <c r="D87" s="253">
        <v>676585.7</v>
      </c>
      <c r="E87" s="253">
        <v>70694.8</v>
      </c>
      <c r="F87" s="253">
        <v>747280.5</v>
      </c>
      <c r="G87" s="253">
        <v>4576.1000000000004</v>
      </c>
      <c r="H87" s="253">
        <v>13245</v>
      </c>
      <c r="I87" s="265">
        <v>765101.6</v>
      </c>
      <c r="J87" s="250">
        <v>642145.4</v>
      </c>
      <c r="K87" s="253">
        <v>78488.800000000003</v>
      </c>
      <c r="L87" s="253">
        <v>205952.3</v>
      </c>
      <c r="M87" s="253">
        <v>926586.5</v>
      </c>
      <c r="N87" s="221"/>
      <c r="Q87" s="287"/>
      <c r="R87" s="287"/>
      <c r="S87" s="287"/>
      <c r="T87" s="287"/>
      <c r="V87" s="275"/>
    </row>
    <row r="88" spans="2:23" ht="15.75" thickBot="1">
      <c r="B88" s="3693"/>
      <c r="C88" s="884" t="s">
        <v>287</v>
      </c>
      <c r="D88" s="886">
        <v>798771.9</v>
      </c>
      <c r="E88" s="886">
        <v>87511.7</v>
      </c>
      <c r="F88" s="886">
        <v>886283.6</v>
      </c>
      <c r="G88" s="886">
        <v>5279.4</v>
      </c>
      <c r="H88" s="886">
        <v>15614.1</v>
      </c>
      <c r="I88" s="291">
        <v>907177.1</v>
      </c>
      <c r="J88" s="887">
        <v>747524.4</v>
      </c>
      <c r="K88" s="886">
        <v>96195.1</v>
      </c>
      <c r="L88" s="886">
        <v>216237.7</v>
      </c>
      <c r="M88" s="886">
        <v>1059957.2</v>
      </c>
      <c r="N88" s="221"/>
      <c r="Q88" s="221"/>
      <c r="R88" s="221"/>
      <c r="S88" s="221"/>
      <c r="T88" s="221"/>
      <c r="U88" s="221"/>
      <c r="V88" s="221"/>
      <c r="W88" s="221"/>
    </row>
    <row r="89" spans="2:23" ht="15.75" thickTop="1">
      <c r="B89" s="882"/>
      <c r="C89" s="250"/>
      <c r="D89" s="250"/>
      <c r="E89" s="210"/>
      <c r="F89" s="250"/>
      <c r="G89" s="250"/>
      <c r="H89" s="250"/>
      <c r="I89" s="883"/>
      <c r="J89" s="210"/>
      <c r="K89" s="210"/>
      <c r="L89" s="210"/>
      <c r="M89" s="210"/>
      <c r="N89" s="221"/>
      <c r="Q89" s="221"/>
      <c r="R89" s="221"/>
      <c r="S89" s="221"/>
      <c r="T89" s="221"/>
      <c r="U89" s="221"/>
      <c r="V89" s="221"/>
      <c r="W89" s="221"/>
    </row>
    <row r="90" spans="2:23">
      <c r="B90" s="292" t="s">
        <v>426</v>
      </c>
      <c r="Q90" s="270"/>
      <c r="R90" s="270"/>
      <c r="S90" s="270"/>
      <c r="T90" s="270"/>
    </row>
    <row r="91" spans="2:23">
      <c r="Q91" s="270"/>
      <c r="R91" s="270"/>
      <c r="S91" s="270"/>
      <c r="T91" s="270"/>
    </row>
    <row r="92" spans="2:23">
      <c r="D92" s="250"/>
    </row>
  </sheetData>
  <mergeCells count="15">
    <mergeCell ref="B2:M2"/>
    <mergeCell ref="B3:M3"/>
    <mergeCell ref="B4:M4"/>
    <mergeCell ref="B5:M5"/>
    <mergeCell ref="B6:B7"/>
    <mergeCell ref="C6:C7"/>
    <mergeCell ref="D6:I6"/>
    <mergeCell ref="J6:M6"/>
    <mergeCell ref="B80:B88"/>
    <mergeCell ref="B8:B19"/>
    <mergeCell ref="B20:B31"/>
    <mergeCell ref="B32:B43"/>
    <mergeCell ref="B44:B55"/>
    <mergeCell ref="B56:B67"/>
    <mergeCell ref="B68:B79"/>
  </mergeCells>
  <pageMargins left="0.7" right="0.7" top="0.75" bottom="0.75" header="0.3" footer="0.3"/>
  <pageSetup scale="5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5"/>
  <sheetViews>
    <sheetView view="pageBreakPreview" zoomScale="85" zoomScaleNormal="80" zoomScaleSheetLayoutView="85" workbookViewId="0">
      <pane xSplit="2" ySplit="17" topLeftCell="C105" activePane="bottomRight" state="frozen"/>
      <selection activeCell="P16" sqref="P16"/>
      <selection pane="topRight" activeCell="P16" sqref="P16"/>
      <selection pane="bottomLeft" activeCell="P16" sqref="P16"/>
      <selection pane="bottomRight" activeCell="S120" sqref="S120"/>
    </sheetView>
  </sheetViews>
  <sheetFormatPr defaultColWidth="19" defaultRowHeight="15"/>
  <cols>
    <col min="1" max="1" width="8.140625" style="210" customWidth="1"/>
    <col min="2" max="2" width="13.5703125" style="210" customWidth="1"/>
    <col min="3" max="3" width="14" style="210" bestFit="1" customWidth="1"/>
    <col min="4" max="4" width="11.5703125" style="210" customWidth="1"/>
    <col min="5" max="5" width="17" style="210" customWidth="1"/>
    <col min="6" max="6" width="11.5703125" style="210" customWidth="1"/>
    <col min="7" max="7" width="12.7109375" style="210" customWidth="1"/>
    <col min="8" max="8" width="11.5703125" style="210" customWidth="1"/>
    <col min="9" max="9" width="16.28515625" style="210" customWidth="1"/>
    <col min="10" max="12" width="11.5703125" style="210" customWidth="1"/>
    <col min="13" max="13" width="12.85546875" style="210" bestFit="1" customWidth="1"/>
    <col min="14" max="14" width="11" style="210" bestFit="1" customWidth="1"/>
    <col min="15" max="15" width="0" style="408" hidden="1" customWidth="1"/>
    <col min="16" max="17" width="19" style="408" hidden="1" customWidth="1"/>
    <col min="18" max="16384" width="19" style="408"/>
  </cols>
  <sheetData>
    <row r="1" spans="1:17" ht="19.5" customHeight="1" thickTop="1">
      <c r="A1" s="3705" t="s">
        <v>2360</v>
      </c>
      <c r="B1" s="3706"/>
      <c r="C1" s="3706"/>
      <c r="D1" s="3706"/>
      <c r="E1" s="3706"/>
      <c r="F1" s="3706"/>
      <c r="G1" s="3706"/>
      <c r="H1" s="3706"/>
      <c r="I1" s="3706"/>
      <c r="J1" s="3706"/>
      <c r="K1" s="3706"/>
      <c r="L1" s="3706"/>
      <c r="M1" s="3706"/>
      <c r="N1" s="3707"/>
    </row>
    <row r="2" spans="1:17" ht="16.5" customHeight="1">
      <c r="A2" s="3708" t="s">
        <v>374</v>
      </c>
      <c r="B2" s="3244"/>
      <c r="C2" s="3244"/>
      <c r="D2" s="3244"/>
      <c r="E2" s="3244"/>
      <c r="F2" s="3244"/>
      <c r="G2" s="3244"/>
      <c r="H2" s="3244"/>
      <c r="I2" s="3244"/>
      <c r="J2" s="3244"/>
      <c r="K2" s="3244"/>
      <c r="L2" s="3244"/>
      <c r="M2" s="3244"/>
      <c r="N2" s="3709"/>
    </row>
    <row r="3" spans="1:17" ht="15.75" customHeight="1">
      <c r="A3" s="2679"/>
      <c r="B3" s="889"/>
      <c r="C3" s="889"/>
      <c r="D3" s="889"/>
      <c r="E3" s="889"/>
      <c r="F3" s="889"/>
      <c r="G3" s="889"/>
      <c r="H3" s="889"/>
      <c r="I3" s="889"/>
      <c r="J3" s="889"/>
      <c r="K3" s="889"/>
      <c r="L3" s="889"/>
      <c r="M3" s="3710" t="s">
        <v>2328</v>
      </c>
      <c r="N3" s="3711"/>
    </row>
    <row r="4" spans="1:17" ht="4.5" hidden="1" customHeight="1" thickTop="1">
      <c r="A4" s="3712" t="s">
        <v>2329</v>
      </c>
      <c r="B4" s="3714" t="s">
        <v>119</v>
      </c>
      <c r="C4" s="3714" t="s">
        <v>2330</v>
      </c>
      <c r="D4" s="3714" t="s">
        <v>2331</v>
      </c>
      <c r="E4" s="3714" t="s">
        <v>2332</v>
      </c>
      <c r="F4" s="3714" t="s">
        <v>2331</v>
      </c>
      <c r="G4" s="3714" t="s">
        <v>2333</v>
      </c>
      <c r="H4" s="3714" t="s">
        <v>2331</v>
      </c>
      <c r="I4" s="3718" t="s">
        <v>2334</v>
      </c>
      <c r="J4" s="3714" t="s">
        <v>2331</v>
      </c>
      <c r="K4" s="3718" t="s">
        <v>2335</v>
      </c>
      <c r="L4" s="3714" t="s">
        <v>2331</v>
      </c>
      <c r="M4" s="3714" t="s">
        <v>2336</v>
      </c>
      <c r="N4" s="3716" t="s">
        <v>2337</v>
      </c>
    </row>
    <row r="5" spans="1:17" ht="50.25" customHeight="1">
      <c r="A5" s="3713"/>
      <c r="B5" s="3715"/>
      <c r="C5" s="3715"/>
      <c r="D5" s="3715"/>
      <c r="E5" s="3715"/>
      <c r="F5" s="3715"/>
      <c r="G5" s="3715"/>
      <c r="H5" s="3715"/>
      <c r="I5" s="3719"/>
      <c r="J5" s="3715"/>
      <c r="K5" s="3719"/>
      <c r="L5" s="3715"/>
      <c r="M5" s="3715"/>
      <c r="N5" s="3717"/>
      <c r="P5" s="2680"/>
    </row>
    <row r="6" spans="1:17" ht="15" hidden="1" customHeight="1">
      <c r="A6" s="2681" t="s">
        <v>167</v>
      </c>
      <c r="B6" s="2682" t="s">
        <v>283</v>
      </c>
      <c r="C6" s="2683">
        <v>1866360.2317567593</v>
      </c>
      <c r="D6" s="2683"/>
      <c r="E6" s="2683">
        <v>1362659.2232283393</v>
      </c>
      <c r="F6" s="2683"/>
      <c r="G6" s="2683">
        <v>268303.76906417101</v>
      </c>
      <c r="H6" s="2683"/>
      <c r="I6" s="2683">
        <v>950790.74149766902</v>
      </c>
      <c r="J6" s="2683"/>
      <c r="K6" s="2683">
        <v>503701.00852841994</v>
      </c>
      <c r="L6" s="2683"/>
      <c r="M6" s="2684">
        <v>1675570.8252183264</v>
      </c>
      <c r="N6" s="2685"/>
      <c r="P6" s="2680">
        <f t="shared" ref="P6:P34" si="0">E6-I6</f>
        <v>411868.48173067032</v>
      </c>
      <c r="Q6" s="408" t="e">
        <f t="shared" ref="Q6:Q34" si="1">(P6-#REF!)/#REF!*100</f>
        <v>#REF!</v>
      </c>
    </row>
    <row r="7" spans="1:17" hidden="1">
      <c r="A7" s="2681" t="s">
        <v>167</v>
      </c>
      <c r="B7" s="2682" t="s">
        <v>282</v>
      </c>
      <c r="C7" s="2683">
        <v>1895795.5455795517</v>
      </c>
      <c r="D7" s="2683"/>
      <c r="E7" s="2683">
        <v>1384743.7900708707</v>
      </c>
      <c r="F7" s="2683"/>
      <c r="G7" s="2683">
        <v>269572.42775105097</v>
      </c>
      <c r="H7" s="2683"/>
      <c r="I7" s="2683">
        <v>973010.58653265366</v>
      </c>
      <c r="J7" s="2683"/>
      <c r="K7" s="2683">
        <v>511051.755508681</v>
      </c>
      <c r="L7" s="2683"/>
      <c r="M7" s="2684">
        <v>1703730.5259626617</v>
      </c>
      <c r="N7" s="2685"/>
      <c r="P7" s="2680">
        <f t="shared" si="0"/>
        <v>411733.203538217</v>
      </c>
      <c r="Q7" s="408" t="e">
        <f t="shared" si="1"/>
        <v>#REF!</v>
      </c>
    </row>
    <row r="8" spans="1:17" hidden="1">
      <c r="A8" s="2681" t="s">
        <v>167</v>
      </c>
      <c r="B8" s="2682" t="s">
        <v>281</v>
      </c>
      <c r="C8" s="2683">
        <v>1962194.3593943398</v>
      </c>
      <c r="D8" s="2683"/>
      <c r="E8" s="2683">
        <v>1451849.3239387209</v>
      </c>
      <c r="F8" s="2683"/>
      <c r="G8" s="2683">
        <v>312971.20817148103</v>
      </c>
      <c r="H8" s="2683"/>
      <c r="I8" s="2683">
        <v>996181.59889818763</v>
      </c>
      <c r="J8" s="2683"/>
      <c r="K8" s="2683">
        <v>510345.03545561922</v>
      </c>
      <c r="L8" s="2683"/>
      <c r="M8" s="2684">
        <v>1731015.0404985859</v>
      </c>
      <c r="N8" s="2685"/>
      <c r="P8" s="2680">
        <f t="shared" si="0"/>
        <v>455667.72504053323</v>
      </c>
      <c r="Q8" s="408" t="e">
        <f t="shared" si="1"/>
        <v>#REF!</v>
      </c>
    </row>
    <row r="9" spans="1:17" hidden="1">
      <c r="A9" s="2681" t="s">
        <v>167</v>
      </c>
      <c r="B9" s="2682" t="s">
        <v>280</v>
      </c>
      <c r="C9" s="2683">
        <v>1999082.8772372429</v>
      </c>
      <c r="D9" s="2683"/>
      <c r="E9" s="2683">
        <v>1491555.8552634059</v>
      </c>
      <c r="F9" s="2683"/>
      <c r="G9" s="2683">
        <v>312740.78595778998</v>
      </c>
      <c r="H9" s="2683"/>
      <c r="I9" s="2683">
        <v>1003649.6253792936</v>
      </c>
      <c r="J9" s="2683"/>
      <c r="K9" s="2683">
        <v>507527.02197383682</v>
      </c>
      <c r="L9" s="2683"/>
      <c r="M9" s="2684">
        <v>1740337.7878616909</v>
      </c>
      <c r="N9" s="2685"/>
      <c r="P9" s="2680">
        <f t="shared" si="0"/>
        <v>487906.22988411237</v>
      </c>
      <c r="Q9" s="408" t="e">
        <f t="shared" si="1"/>
        <v>#REF!</v>
      </c>
    </row>
    <row r="10" spans="1:17" hidden="1">
      <c r="A10" s="2681" t="s">
        <v>167</v>
      </c>
      <c r="B10" s="2682" t="s">
        <v>291</v>
      </c>
      <c r="C10" s="2683">
        <v>2031571.1431763493</v>
      </c>
      <c r="D10" s="2683"/>
      <c r="E10" s="2683">
        <v>1521306.3881864438</v>
      </c>
      <c r="F10" s="2683"/>
      <c r="G10" s="2683">
        <v>306882.27135911002</v>
      </c>
      <c r="H10" s="2683"/>
      <c r="I10" s="2683">
        <v>1011763.2556780233</v>
      </c>
      <c r="J10" s="2683"/>
      <c r="K10" s="2683">
        <v>510264.75498990569</v>
      </c>
      <c r="L10" s="2683"/>
      <c r="M10" s="2684">
        <v>1767293.4413029191</v>
      </c>
      <c r="N10" s="2685"/>
      <c r="P10" s="2680">
        <f t="shared" si="0"/>
        <v>509543.1325084205</v>
      </c>
      <c r="Q10" s="408" t="e">
        <f t="shared" si="1"/>
        <v>#REF!</v>
      </c>
    </row>
    <row r="11" spans="1:17" hidden="1">
      <c r="A11" s="2681" t="s">
        <v>167</v>
      </c>
      <c r="B11" s="2682" t="s">
        <v>290</v>
      </c>
      <c r="C11" s="2683">
        <v>2047570.8333756023</v>
      </c>
      <c r="D11" s="2683"/>
      <c r="E11" s="2683">
        <v>1533567.7325115462</v>
      </c>
      <c r="F11" s="2683"/>
      <c r="G11" s="2683">
        <v>308108.88164971798</v>
      </c>
      <c r="H11" s="2683"/>
      <c r="I11" s="2683">
        <v>1036150.9460592483</v>
      </c>
      <c r="J11" s="2683"/>
      <c r="K11" s="2683">
        <v>514003.10086405574</v>
      </c>
      <c r="L11" s="2683"/>
      <c r="M11" s="2684">
        <v>1789748.5966942392</v>
      </c>
      <c r="N11" s="2685"/>
      <c r="P11" s="2680">
        <f t="shared" si="0"/>
        <v>497416.78645229794</v>
      </c>
      <c r="Q11" s="408" t="e">
        <f t="shared" si="1"/>
        <v>#REF!</v>
      </c>
    </row>
    <row r="12" spans="1:17" hidden="1">
      <c r="A12" s="2681" t="s">
        <v>167</v>
      </c>
      <c r="B12" s="2682" t="s">
        <v>289</v>
      </c>
      <c r="C12" s="2683">
        <v>2052722.5647833562</v>
      </c>
      <c r="D12" s="2683"/>
      <c r="E12" s="2683">
        <v>1543029.0055267103</v>
      </c>
      <c r="F12" s="2683"/>
      <c r="G12" s="2683">
        <v>311430.62012907001</v>
      </c>
      <c r="H12" s="2683"/>
      <c r="I12" s="2683">
        <v>1070785.5701415441</v>
      </c>
      <c r="J12" s="2683"/>
      <c r="K12" s="2683">
        <v>509693.55925664573</v>
      </c>
      <c r="L12" s="2683"/>
      <c r="M12" s="2684">
        <v>1826700.3712037331</v>
      </c>
      <c r="N12" s="2685"/>
      <c r="P12" s="2680">
        <f t="shared" si="0"/>
        <v>472243.4353851662</v>
      </c>
      <c r="Q12" s="408" t="e">
        <f t="shared" si="1"/>
        <v>#REF!</v>
      </c>
    </row>
    <row r="13" spans="1:17" hidden="1">
      <c r="A13" s="2681" t="s">
        <v>167</v>
      </c>
      <c r="B13" s="2682" t="s">
        <v>288</v>
      </c>
      <c r="C13" s="2683">
        <v>2093186.6819856544</v>
      </c>
      <c r="D13" s="2683"/>
      <c r="E13" s="2683">
        <v>1576626.1937340233</v>
      </c>
      <c r="F13" s="2683"/>
      <c r="G13" s="2683">
        <v>311621.06375740003</v>
      </c>
      <c r="H13" s="2683"/>
      <c r="I13" s="2683">
        <v>1066734.0079232878</v>
      </c>
      <c r="J13" s="2683"/>
      <c r="K13" s="2683">
        <v>516560.48825163103</v>
      </c>
      <c r="L13" s="2683"/>
      <c r="M13" s="2684">
        <v>1830624.3210781119</v>
      </c>
      <c r="N13" s="2685"/>
      <c r="P13" s="2680">
        <f t="shared" si="0"/>
        <v>509892.18581073545</v>
      </c>
      <c r="Q13" s="408" t="e">
        <f t="shared" si="1"/>
        <v>#REF!</v>
      </c>
    </row>
    <row r="14" spans="1:17" hidden="1">
      <c r="A14" s="2681" t="s">
        <v>167</v>
      </c>
      <c r="B14" s="2682" t="s">
        <v>287</v>
      </c>
      <c r="C14" s="2683">
        <v>2121430.3878746387</v>
      </c>
      <c r="D14" s="2683"/>
      <c r="E14" s="2683">
        <v>1583649.7195882713</v>
      </c>
      <c r="F14" s="2683"/>
      <c r="G14" s="2683">
        <v>317781.09141528001</v>
      </c>
      <c r="H14" s="2683"/>
      <c r="I14" s="2683">
        <v>1093906.7722021295</v>
      </c>
      <c r="J14" s="2683"/>
      <c r="K14" s="2683">
        <v>537780.66828636732</v>
      </c>
      <c r="L14" s="2683"/>
      <c r="M14" s="2684">
        <v>1893232.2626758383</v>
      </c>
      <c r="N14" s="2685"/>
      <c r="P14" s="2680">
        <f t="shared" si="0"/>
        <v>489742.94738614187</v>
      </c>
      <c r="Q14" s="408" t="e">
        <f t="shared" si="1"/>
        <v>#REF!</v>
      </c>
    </row>
    <row r="15" spans="1:17" hidden="1">
      <c r="A15" s="2681" t="s">
        <v>167</v>
      </c>
      <c r="B15" s="2682" t="s">
        <v>286</v>
      </c>
      <c r="C15" s="2683">
        <v>2109088.4075584509</v>
      </c>
      <c r="D15" s="2683"/>
      <c r="E15" s="2683">
        <v>1553898.7583036409</v>
      </c>
      <c r="F15" s="2683"/>
      <c r="G15" s="2683">
        <v>315406.7795911401</v>
      </c>
      <c r="H15" s="2683"/>
      <c r="I15" s="2683">
        <v>1085665.9718993928</v>
      </c>
      <c r="J15" s="2683"/>
      <c r="K15" s="2683">
        <v>555189.64925481018</v>
      </c>
      <c r="L15" s="2683"/>
      <c r="M15" s="2684">
        <v>1889843.4590958427</v>
      </c>
      <c r="N15" s="2685"/>
      <c r="P15" s="2680">
        <f t="shared" si="0"/>
        <v>468232.78640424809</v>
      </c>
      <c r="Q15" s="408" t="e">
        <f t="shared" si="1"/>
        <v>#REF!</v>
      </c>
    </row>
    <row r="16" spans="1:17" hidden="1">
      <c r="A16" s="2681" t="s">
        <v>167</v>
      </c>
      <c r="B16" s="2682" t="s">
        <v>285</v>
      </c>
      <c r="C16" s="2683">
        <v>2143679.8769240505</v>
      </c>
      <c r="D16" s="2683"/>
      <c r="E16" s="2683">
        <v>1568417.0691888295</v>
      </c>
      <c r="F16" s="2683"/>
      <c r="G16" s="2683">
        <v>316515.18408543</v>
      </c>
      <c r="H16" s="2683"/>
      <c r="I16" s="2683">
        <v>1095226.4135845711</v>
      </c>
      <c r="J16" s="2683"/>
      <c r="K16" s="2683">
        <v>575262.80773522111</v>
      </c>
      <c r="L16" s="2683"/>
      <c r="M16" s="2684">
        <v>1922956.6910947021</v>
      </c>
      <c r="N16" s="2685"/>
      <c r="P16" s="2680">
        <f t="shared" si="0"/>
        <v>473190.65560425841</v>
      </c>
      <c r="Q16" s="408" t="e">
        <f t="shared" si="1"/>
        <v>#REF!</v>
      </c>
    </row>
    <row r="17" spans="1:17" hidden="1">
      <c r="A17" s="2686" t="s">
        <v>167</v>
      </c>
      <c r="B17" s="2687" t="s">
        <v>284</v>
      </c>
      <c r="C17" s="2683">
        <v>2244578.5723777702</v>
      </c>
      <c r="D17" s="2683"/>
      <c r="E17" s="2683">
        <v>1634481.7499847095</v>
      </c>
      <c r="F17" s="2683"/>
      <c r="G17" s="2683">
        <v>327482.67803007999</v>
      </c>
      <c r="H17" s="2683"/>
      <c r="I17" s="2683">
        <v>1131194.6351445443</v>
      </c>
      <c r="J17" s="2683"/>
      <c r="K17" s="2683">
        <v>610096.82239306055</v>
      </c>
      <c r="L17" s="2683"/>
      <c r="M17" s="2688">
        <v>2016816.1615412112</v>
      </c>
      <c r="N17" s="2689"/>
      <c r="P17" s="2680">
        <f t="shared" si="0"/>
        <v>503287.11484016525</v>
      </c>
      <c r="Q17" s="408" t="e">
        <f t="shared" si="1"/>
        <v>#REF!</v>
      </c>
    </row>
    <row r="18" spans="1:17" hidden="1">
      <c r="A18" s="3565" t="s">
        <v>58</v>
      </c>
      <c r="B18" s="2690" t="s">
        <v>283</v>
      </c>
      <c r="C18" s="254">
        <v>2248423.2526470441</v>
      </c>
      <c r="D18" s="254">
        <f t="shared" ref="D18:D41" si="2">(C18-C6)/C6*100</f>
        <v>20.47102238835523</v>
      </c>
      <c r="E18" s="254">
        <v>1638318.9226639052</v>
      </c>
      <c r="F18" s="254">
        <f t="shared" ref="F18:F41" si="3">(E18-E6)/E6*100</f>
        <v>20.229540499677363</v>
      </c>
      <c r="G18" s="254">
        <v>320886.96895001602</v>
      </c>
      <c r="H18" s="254">
        <f t="shared" ref="D18:N80" si="4">(G18-G6)/G6*100</f>
        <v>19.598382858821687</v>
      </c>
      <c r="I18" s="254">
        <v>1143319.3335506036</v>
      </c>
      <c r="J18" s="254">
        <f t="shared" ref="J18:J41" si="5">(I18-I6)/I6*100</f>
        <v>20.249312877160214</v>
      </c>
      <c r="K18" s="254">
        <v>610104.32998313999</v>
      </c>
      <c r="L18" s="254">
        <f t="shared" ref="L18:L41" si="6">(K18-K6)/K6*100</f>
        <v>21.124301848348697</v>
      </c>
      <c r="M18" s="254">
        <v>2019705.6913098048</v>
      </c>
      <c r="N18" s="257">
        <f t="shared" ref="N18:N41" si="7">(M18-M6)/M6*100</f>
        <v>20.538365845958062</v>
      </c>
      <c r="P18" s="2680">
        <f t="shared" si="0"/>
        <v>494999.5891133016</v>
      </c>
      <c r="Q18" s="428" t="e">
        <f t="shared" si="1"/>
        <v>#REF!</v>
      </c>
    </row>
    <row r="19" spans="1:17" hidden="1">
      <c r="A19" s="3566"/>
      <c r="B19" s="2691" t="s">
        <v>282</v>
      </c>
      <c r="C19" s="252">
        <v>2278207.1369756605</v>
      </c>
      <c r="D19" s="252">
        <f t="shared" si="2"/>
        <v>20.171562924482139</v>
      </c>
      <c r="E19" s="252">
        <v>1668463.4076806023</v>
      </c>
      <c r="F19" s="252">
        <f t="shared" si="3"/>
        <v>20.48896118141905</v>
      </c>
      <c r="G19" s="252">
        <v>323052.97571360995</v>
      </c>
      <c r="H19" s="252">
        <f t="shared" si="4"/>
        <v>19.839027458679137</v>
      </c>
      <c r="I19" s="252">
        <v>1171344.0319215497</v>
      </c>
      <c r="J19" s="252">
        <f t="shared" si="5"/>
        <v>20.383482783641849</v>
      </c>
      <c r="K19" s="252">
        <v>609743.72929505818</v>
      </c>
      <c r="L19" s="252">
        <f t="shared" si="6"/>
        <v>19.311541878599563</v>
      </c>
      <c r="M19" s="252">
        <v>2040717.305375532</v>
      </c>
      <c r="N19" s="251">
        <f t="shared" si="7"/>
        <v>19.779347395472772</v>
      </c>
      <c r="P19" s="2680">
        <f t="shared" si="0"/>
        <v>497119.37575905258</v>
      </c>
      <c r="Q19" s="428" t="e">
        <f t="shared" si="1"/>
        <v>#REF!</v>
      </c>
    </row>
    <row r="20" spans="1:17" hidden="1">
      <c r="A20" s="3566"/>
      <c r="B20" s="2691" t="s">
        <v>281</v>
      </c>
      <c r="C20" s="252">
        <v>2364968.9167993534</v>
      </c>
      <c r="D20" s="252">
        <f t="shared" si="2"/>
        <v>20.526741169989698</v>
      </c>
      <c r="E20" s="252">
        <v>1742358.2608635474</v>
      </c>
      <c r="F20" s="252">
        <f t="shared" si="3"/>
        <v>20.009578964895965</v>
      </c>
      <c r="G20" s="252">
        <v>365161.18529377994</v>
      </c>
      <c r="H20" s="252">
        <f t="shared" si="4"/>
        <v>16.675648033956953</v>
      </c>
      <c r="I20" s="252">
        <v>1203411.189528499</v>
      </c>
      <c r="J20" s="252">
        <f t="shared" si="5"/>
        <v>20.802390935499584</v>
      </c>
      <c r="K20" s="252">
        <v>622610.65593580599</v>
      </c>
      <c r="L20" s="252">
        <f t="shared" si="6"/>
        <v>21.997984242162701</v>
      </c>
      <c r="M20" s="252">
        <v>2093868.0093048585</v>
      </c>
      <c r="N20" s="251">
        <f t="shared" si="7"/>
        <v>20.961861122925871</v>
      </c>
      <c r="P20" s="2680">
        <f t="shared" si="0"/>
        <v>538947.07133504841</v>
      </c>
      <c r="Q20" s="428" t="e">
        <f t="shared" si="1"/>
        <v>#REF!</v>
      </c>
    </row>
    <row r="21" spans="1:17" hidden="1">
      <c r="A21" s="3566"/>
      <c r="B21" s="2691" t="s">
        <v>280</v>
      </c>
      <c r="C21" s="252">
        <v>2371071.9382863049</v>
      </c>
      <c r="D21" s="252">
        <f t="shared" si="2"/>
        <v>18.607985956197851</v>
      </c>
      <c r="E21" s="252">
        <v>1722999.9280382004</v>
      </c>
      <c r="F21" s="252">
        <f t="shared" si="3"/>
        <v>15.516956469184443</v>
      </c>
      <c r="G21" s="252">
        <v>360616.26645162998</v>
      </c>
      <c r="H21" s="252">
        <f t="shared" si="4"/>
        <v>15.308358437233597</v>
      </c>
      <c r="I21" s="252">
        <v>1187100.1838393647</v>
      </c>
      <c r="J21" s="252">
        <f t="shared" si="5"/>
        <v>18.27834672789745</v>
      </c>
      <c r="K21" s="252">
        <v>648072.01024810446</v>
      </c>
      <c r="L21" s="252">
        <f t="shared" si="6"/>
        <v>27.692119274294086</v>
      </c>
      <c r="M21" s="252">
        <v>2096330.5892069302</v>
      </c>
      <c r="N21" s="251">
        <f t="shared" si="7"/>
        <v>20.455385375653929</v>
      </c>
      <c r="P21" s="2680">
        <f t="shared" si="0"/>
        <v>535899.74419883569</v>
      </c>
      <c r="Q21" s="428" t="e">
        <f t="shared" si="1"/>
        <v>#REF!</v>
      </c>
    </row>
    <row r="22" spans="1:17" hidden="1">
      <c r="A22" s="3566"/>
      <c r="B22" s="2691" t="s">
        <v>291</v>
      </c>
      <c r="C22" s="252">
        <v>2389497.4916316015</v>
      </c>
      <c r="D22" s="252">
        <f t="shared" si="2"/>
        <v>17.618204002230335</v>
      </c>
      <c r="E22" s="252">
        <v>1712720.4443709231</v>
      </c>
      <c r="F22" s="252">
        <f t="shared" si="3"/>
        <v>12.582216026363028</v>
      </c>
      <c r="G22" s="252">
        <v>359304.28639188001</v>
      </c>
      <c r="H22" s="252">
        <f t="shared" si="4"/>
        <v>17.082125598394825</v>
      </c>
      <c r="I22" s="252">
        <v>1188142.2973198637</v>
      </c>
      <c r="J22" s="252">
        <f t="shared" si="5"/>
        <v>17.432837242507055</v>
      </c>
      <c r="K22" s="252">
        <v>676777.04726067884</v>
      </c>
      <c r="L22" s="252">
        <f t="shared" si="6"/>
        <v>32.632528631938762</v>
      </c>
      <c r="M22" s="252">
        <v>2131445.6481447392</v>
      </c>
      <c r="N22" s="251">
        <f t="shared" si="7"/>
        <v>20.605078835880963</v>
      </c>
      <c r="P22" s="2680">
        <f t="shared" si="0"/>
        <v>524578.14705105941</v>
      </c>
      <c r="Q22" s="428" t="e">
        <f t="shared" si="1"/>
        <v>#REF!</v>
      </c>
    </row>
    <row r="23" spans="1:17" hidden="1">
      <c r="A23" s="3566"/>
      <c r="B23" s="2691" t="s">
        <v>290</v>
      </c>
      <c r="C23" s="252">
        <v>2425538.1450943802</v>
      </c>
      <c r="D23" s="252">
        <f t="shared" si="2"/>
        <v>18.459303363667537</v>
      </c>
      <c r="E23" s="252">
        <v>1717913.715552873</v>
      </c>
      <c r="F23" s="252">
        <f t="shared" si="3"/>
        <v>12.020726514597477</v>
      </c>
      <c r="G23" s="252">
        <v>356954.53706253995</v>
      </c>
      <c r="H23" s="252">
        <f t="shared" si="4"/>
        <v>15.853374674331361</v>
      </c>
      <c r="I23" s="252">
        <v>1188950.434974364</v>
      </c>
      <c r="J23" s="252">
        <f t="shared" si="5"/>
        <v>14.746836790165752</v>
      </c>
      <c r="K23" s="252">
        <v>707624.42954150715</v>
      </c>
      <c r="L23" s="252">
        <f t="shared" si="6"/>
        <v>37.66929194628743</v>
      </c>
      <c r="M23" s="252">
        <v>2161200.5134773413</v>
      </c>
      <c r="N23" s="251">
        <f t="shared" si="7"/>
        <v>20.754418663559427</v>
      </c>
      <c r="P23" s="2680">
        <f t="shared" si="0"/>
        <v>528963.28057850897</v>
      </c>
      <c r="Q23" s="428" t="e">
        <f t="shared" si="1"/>
        <v>#REF!</v>
      </c>
    </row>
    <row r="24" spans="1:17" hidden="1">
      <c r="A24" s="3566"/>
      <c r="B24" s="2691" t="s">
        <v>289</v>
      </c>
      <c r="C24" s="252">
        <v>2458777.8322609407</v>
      </c>
      <c r="D24" s="252">
        <f t="shared" si="2"/>
        <v>19.781302863031542</v>
      </c>
      <c r="E24" s="252">
        <v>1691065.8790377728</v>
      </c>
      <c r="F24" s="252">
        <f t="shared" si="3"/>
        <v>9.5939138526129213</v>
      </c>
      <c r="G24" s="252">
        <v>356224.49940938002</v>
      </c>
      <c r="H24" s="252">
        <f t="shared" si="4"/>
        <v>14.383261113420872</v>
      </c>
      <c r="I24" s="252">
        <v>1162917.8725423566</v>
      </c>
      <c r="J24" s="252">
        <f t="shared" si="5"/>
        <v>8.6041785554351282</v>
      </c>
      <c r="K24" s="252">
        <v>767711.95322316838</v>
      </c>
      <c r="L24" s="252">
        <f t="shared" si="6"/>
        <v>50.622259057545364</v>
      </c>
      <c r="M24" s="252">
        <v>2196480.6470557395</v>
      </c>
      <c r="N24" s="251">
        <f t="shared" si="7"/>
        <v>20.243072245522882</v>
      </c>
      <c r="P24" s="2680">
        <f t="shared" si="0"/>
        <v>528148.00649541616</v>
      </c>
      <c r="Q24" s="428" t="e">
        <f t="shared" si="1"/>
        <v>#REF!</v>
      </c>
    </row>
    <row r="25" spans="1:17" hidden="1">
      <c r="A25" s="3566"/>
      <c r="B25" s="2691" t="s">
        <v>288</v>
      </c>
      <c r="C25" s="252">
        <v>2475105.8302794332</v>
      </c>
      <c r="D25" s="252">
        <f t="shared" si="2"/>
        <v>18.245823536937458</v>
      </c>
      <c r="E25" s="252">
        <v>1641966.5638398682</v>
      </c>
      <c r="F25" s="252">
        <f t="shared" si="3"/>
        <v>4.1443159047798899</v>
      </c>
      <c r="G25" s="252">
        <v>361859.18262527004</v>
      </c>
      <c r="H25" s="252">
        <f t="shared" si="4"/>
        <v>16.121541420249073</v>
      </c>
      <c r="I25" s="252">
        <v>1110176.6456963825</v>
      </c>
      <c r="J25" s="252">
        <f t="shared" si="5"/>
        <v>4.0724901850339057</v>
      </c>
      <c r="K25" s="252">
        <v>833139.26643956488</v>
      </c>
      <c r="L25" s="252">
        <f t="shared" si="6"/>
        <v>61.285906566225691</v>
      </c>
      <c r="M25" s="252">
        <v>2200651.8924451345</v>
      </c>
      <c r="N25" s="251">
        <f t="shared" si="7"/>
        <v>20.213189954184692</v>
      </c>
      <c r="P25" s="2680">
        <f t="shared" si="0"/>
        <v>531789.91814348567</v>
      </c>
      <c r="Q25" s="428" t="e">
        <f t="shared" si="1"/>
        <v>#REF!</v>
      </c>
    </row>
    <row r="26" spans="1:17" hidden="1">
      <c r="A26" s="3566"/>
      <c r="B26" s="2691" t="s">
        <v>287</v>
      </c>
      <c r="C26" s="252">
        <v>2464390.3410096364</v>
      </c>
      <c r="D26" s="252">
        <f t="shared" si="2"/>
        <v>16.166448595025226</v>
      </c>
      <c r="E26" s="252">
        <v>1579406.8398266707</v>
      </c>
      <c r="F26" s="252">
        <f t="shared" si="3"/>
        <v>-0.2679178172496206</v>
      </c>
      <c r="G26" s="252">
        <v>354443.18212958996</v>
      </c>
      <c r="H26" s="252">
        <f t="shared" si="4"/>
        <v>11.536901252063329</v>
      </c>
      <c r="I26" s="252">
        <v>1057396.9106542633</v>
      </c>
      <c r="J26" s="252">
        <f t="shared" si="5"/>
        <v>-3.3375660957257454</v>
      </c>
      <c r="K26" s="252">
        <v>884983.5011829657</v>
      </c>
      <c r="L26" s="252">
        <f t="shared" si="6"/>
        <v>64.562163233378527</v>
      </c>
      <c r="M26" s="252">
        <v>2195440.2497896338</v>
      </c>
      <c r="N26" s="251">
        <f t="shared" si="7"/>
        <v>15.962541578848001</v>
      </c>
      <c r="P26" s="2680">
        <f t="shared" si="0"/>
        <v>522009.92917240737</v>
      </c>
      <c r="Q26" s="428" t="e">
        <f t="shared" si="1"/>
        <v>#REF!</v>
      </c>
    </row>
    <row r="27" spans="1:17" hidden="1">
      <c r="A27" s="3566"/>
      <c r="B27" s="2691" t="s">
        <v>286</v>
      </c>
      <c r="C27" s="252">
        <v>2477223.2236062852</v>
      </c>
      <c r="D27" s="252">
        <f t="shared" si="2"/>
        <v>17.454688704775492</v>
      </c>
      <c r="E27" s="252">
        <v>1564234.9146167098</v>
      </c>
      <c r="F27" s="252">
        <f t="shared" si="3"/>
        <v>0.66517565947170842</v>
      </c>
      <c r="G27" s="252">
        <v>354766.22070260003</v>
      </c>
      <c r="H27" s="252">
        <f t="shared" si="4"/>
        <v>12.478945811653549</v>
      </c>
      <c r="I27" s="252">
        <v>1032153.4124248056</v>
      </c>
      <c r="J27" s="252">
        <f t="shared" si="5"/>
        <v>-4.929007711365033</v>
      </c>
      <c r="K27" s="252">
        <v>912988.30898957537</v>
      </c>
      <c r="L27" s="252">
        <f t="shared" si="6"/>
        <v>64.446205042729403</v>
      </c>
      <c r="M27" s="252">
        <v>2203389.7950979439</v>
      </c>
      <c r="N27" s="251">
        <f t="shared" si="7"/>
        <v>16.591127402272306</v>
      </c>
      <c r="P27" s="2680">
        <f t="shared" si="0"/>
        <v>532081.50219190423</v>
      </c>
      <c r="Q27" s="428" t="e">
        <f t="shared" si="1"/>
        <v>#REF!</v>
      </c>
    </row>
    <row r="28" spans="1:17" hidden="1">
      <c r="A28" s="3566"/>
      <c r="B28" s="2692" t="s">
        <v>285</v>
      </c>
      <c r="C28" s="2693">
        <v>2504628.8026739494</v>
      </c>
      <c r="D28" s="2693">
        <f t="shared" si="2"/>
        <v>16.83781844646607</v>
      </c>
      <c r="E28" s="2693">
        <v>1567395.8487023783</v>
      </c>
      <c r="F28" s="2693">
        <f t="shared" si="3"/>
        <v>-6.5111538666136726E-2</v>
      </c>
      <c r="G28" s="2693">
        <v>351955.85463524994</v>
      </c>
      <c r="H28" s="2693">
        <f t="shared" si="4"/>
        <v>11.197147034896823</v>
      </c>
      <c r="I28" s="2693">
        <v>1029426.4527694039</v>
      </c>
      <c r="J28" s="2693">
        <f t="shared" si="5"/>
        <v>-6.0078865884735375</v>
      </c>
      <c r="K28" s="2693">
        <v>937232.95397157106</v>
      </c>
      <c r="L28" s="2693">
        <f t="shared" si="6"/>
        <v>62.922570583244728</v>
      </c>
      <c r="M28" s="2693">
        <v>2220250.7821709784</v>
      </c>
      <c r="N28" s="2694">
        <f t="shared" si="7"/>
        <v>15.460259321130756</v>
      </c>
      <c r="P28" s="2680">
        <f t="shared" si="0"/>
        <v>537969.39593297441</v>
      </c>
      <c r="Q28" s="428" t="e">
        <f t="shared" si="1"/>
        <v>#REF!</v>
      </c>
    </row>
    <row r="29" spans="1:17" hidden="1">
      <c r="A29" s="3569"/>
      <c r="B29" s="2695" t="s">
        <v>284</v>
      </c>
      <c r="C29" s="2696">
        <v>2591701.9945694054</v>
      </c>
      <c r="D29" s="2696">
        <f t="shared" si="2"/>
        <v>15.464970861942861</v>
      </c>
      <c r="E29" s="2696">
        <v>1623172.4922257666</v>
      </c>
      <c r="F29" s="2696">
        <f t="shared" si="3"/>
        <v>-0.69191704092436002</v>
      </c>
      <c r="G29" s="2696">
        <v>361745.91183872998</v>
      </c>
      <c r="H29" s="2696">
        <f t="shared" si="4"/>
        <v>10.462609508006663</v>
      </c>
      <c r="I29" s="2696">
        <v>1053770.1054989251</v>
      </c>
      <c r="J29" s="2696">
        <f t="shared" si="5"/>
        <v>-6.8444922951500651</v>
      </c>
      <c r="K29" s="2696">
        <v>968529.50234363868</v>
      </c>
      <c r="L29" s="2696">
        <f t="shared" si="6"/>
        <v>58.750130601344871</v>
      </c>
      <c r="M29" s="2696">
        <v>2299807.5981313302</v>
      </c>
      <c r="N29" s="2697">
        <f t="shared" si="7"/>
        <v>14.031593061702885</v>
      </c>
      <c r="P29" s="2680">
        <f t="shared" si="0"/>
        <v>569402.38672684156</v>
      </c>
      <c r="Q29" s="428" t="e">
        <f t="shared" si="1"/>
        <v>#REF!</v>
      </c>
    </row>
    <row r="30" spans="1:17" hidden="1">
      <c r="A30" s="3565" t="s">
        <v>164</v>
      </c>
      <c r="B30" s="2690" t="s">
        <v>283</v>
      </c>
      <c r="C30" s="254">
        <v>2615589.850573271</v>
      </c>
      <c r="D30" s="254">
        <f t="shared" si="2"/>
        <v>16.329959116637209</v>
      </c>
      <c r="E30" s="254">
        <v>1622250.7148154411</v>
      </c>
      <c r="F30" s="254">
        <f t="shared" si="3"/>
        <v>-0.9807741109610848</v>
      </c>
      <c r="G30" s="254">
        <v>364748.28399586002</v>
      </c>
      <c r="H30" s="254">
        <f t="shared" si="4"/>
        <v>13.668774144791215</v>
      </c>
      <c r="I30" s="254">
        <v>1074454.5998256991</v>
      </c>
      <c r="J30" s="254">
        <f t="shared" si="5"/>
        <v>-6.0232283058700249</v>
      </c>
      <c r="K30" s="254">
        <v>993339.13575782988</v>
      </c>
      <c r="L30" s="254">
        <f t="shared" si="6"/>
        <v>62.814634635568055</v>
      </c>
      <c r="M30" s="254">
        <v>2329330.9878227925</v>
      </c>
      <c r="N30" s="257">
        <f t="shared" si="7"/>
        <v>15.330218548435726</v>
      </c>
      <c r="P30" s="2680">
        <f t="shared" si="0"/>
        <v>547796.11498974194</v>
      </c>
      <c r="Q30" s="428" t="e">
        <f t="shared" si="1"/>
        <v>#REF!</v>
      </c>
    </row>
    <row r="31" spans="1:17" hidden="1">
      <c r="A31" s="3566"/>
      <c r="B31" s="2691" t="s">
        <v>282</v>
      </c>
      <c r="C31" s="252">
        <v>2639437.3617012161</v>
      </c>
      <c r="D31" s="252">
        <f t="shared" si="2"/>
        <v>15.85589909112004</v>
      </c>
      <c r="E31" s="252">
        <v>1633073.4115327019</v>
      </c>
      <c r="F31" s="252">
        <f t="shared" si="3"/>
        <v>-2.1211131143174069</v>
      </c>
      <c r="G31" s="252">
        <v>366829.43883411994</v>
      </c>
      <c r="H31" s="252">
        <f t="shared" si="4"/>
        <v>13.550862060257977</v>
      </c>
      <c r="I31" s="252">
        <v>1075517.0553009086</v>
      </c>
      <c r="J31" s="252">
        <f t="shared" si="5"/>
        <v>-8.1809420639161168</v>
      </c>
      <c r="K31" s="252">
        <v>1006363.9501685147</v>
      </c>
      <c r="L31" s="252">
        <f t="shared" si="6"/>
        <v>65.047035634462418</v>
      </c>
      <c r="M31" s="252">
        <v>2355404.7317384272</v>
      </c>
      <c r="N31" s="251">
        <f t="shared" si="7"/>
        <v>15.420432096790911</v>
      </c>
      <c r="P31" s="2680">
        <f t="shared" si="0"/>
        <v>557556.3562317933</v>
      </c>
      <c r="Q31" s="428" t="e">
        <f t="shared" si="1"/>
        <v>#REF!</v>
      </c>
    </row>
    <row r="32" spans="1:17" hidden="1">
      <c r="A32" s="3566"/>
      <c r="B32" s="2691" t="s">
        <v>281</v>
      </c>
      <c r="C32" s="252">
        <v>2699674.6807937725</v>
      </c>
      <c r="D32" s="252">
        <f t="shared" si="2"/>
        <v>14.152649602151868</v>
      </c>
      <c r="E32" s="252">
        <v>1694196.5348597376</v>
      </c>
      <c r="F32" s="252">
        <f t="shared" si="3"/>
        <v>-2.7641689476617697</v>
      </c>
      <c r="G32" s="252">
        <v>400872.28780599998</v>
      </c>
      <c r="H32" s="252">
        <f t="shared" si="4"/>
        <v>9.7795450202325558</v>
      </c>
      <c r="I32" s="252">
        <v>1100897.0532704452</v>
      </c>
      <c r="J32" s="252">
        <f t="shared" si="5"/>
        <v>-8.5186291394065599</v>
      </c>
      <c r="K32" s="252">
        <v>1005478.1459340348</v>
      </c>
      <c r="L32" s="252">
        <f t="shared" si="6"/>
        <v>61.493886483964097</v>
      </c>
      <c r="M32" s="252">
        <v>2387125.3786899806</v>
      </c>
      <c r="N32" s="251">
        <f t="shared" si="7"/>
        <v>14.005532730904102</v>
      </c>
      <c r="P32" s="2680">
        <f t="shared" si="0"/>
        <v>593299.48158929241</v>
      </c>
      <c r="Q32" s="428" t="e">
        <f t="shared" si="1"/>
        <v>#REF!</v>
      </c>
    </row>
    <row r="33" spans="1:17" hidden="1">
      <c r="A33" s="3566"/>
      <c r="B33" s="2691" t="s">
        <v>280</v>
      </c>
      <c r="C33" s="252">
        <v>2700463.1093405876</v>
      </c>
      <c r="D33" s="252">
        <f t="shared" si="2"/>
        <v>13.892078335352007</v>
      </c>
      <c r="E33" s="252">
        <v>1686701.5591099695</v>
      </c>
      <c r="F33" s="252">
        <f t="shared" si="3"/>
        <v>-2.1066959050636749</v>
      </c>
      <c r="G33" s="252">
        <v>384311.66610050999</v>
      </c>
      <c r="H33" s="252">
        <f t="shared" si="4"/>
        <v>6.5708072134506175</v>
      </c>
      <c r="I33" s="252">
        <v>1119805.3971870914</v>
      </c>
      <c r="J33" s="252">
        <f t="shared" si="5"/>
        <v>-5.6688380280277526</v>
      </c>
      <c r="K33" s="252">
        <v>1013761.550230619</v>
      </c>
      <c r="L33" s="252">
        <f t="shared" si="6"/>
        <v>56.427300392515932</v>
      </c>
      <c r="M33" s="252">
        <v>2409346.6953803338</v>
      </c>
      <c r="N33" s="251">
        <f t="shared" si="7"/>
        <v>14.931619458542638</v>
      </c>
      <c r="P33" s="2680">
        <f t="shared" si="0"/>
        <v>566896.16192287812</v>
      </c>
      <c r="Q33" s="428" t="e">
        <f t="shared" si="1"/>
        <v>#REF!</v>
      </c>
    </row>
    <row r="34" spans="1:17" hidden="1">
      <c r="A34" s="3566"/>
      <c r="B34" s="2691" t="s">
        <v>291</v>
      </c>
      <c r="C34" s="252">
        <v>2724035.3475584937</v>
      </c>
      <c r="D34" s="252">
        <f t="shared" si="2"/>
        <v>14.000343465456517</v>
      </c>
      <c r="E34" s="252">
        <v>1709434.0571949368</v>
      </c>
      <c r="F34" s="252">
        <f t="shared" si="3"/>
        <v>-0.19188112028366602</v>
      </c>
      <c r="G34" s="252">
        <v>388393.05082282005</v>
      </c>
      <c r="H34" s="252">
        <f t="shared" si="4"/>
        <v>8.0958578933327789</v>
      </c>
      <c r="I34" s="252">
        <v>1133371.759416593</v>
      </c>
      <c r="J34" s="252">
        <f t="shared" si="5"/>
        <v>-4.6097624860943505</v>
      </c>
      <c r="K34" s="252">
        <v>1014601.2903635569</v>
      </c>
      <c r="L34" s="252">
        <f t="shared" si="6"/>
        <v>49.91662238993694</v>
      </c>
      <c r="M34" s="252">
        <v>2429583.0088010496</v>
      </c>
      <c r="N34" s="251">
        <f t="shared" si="7"/>
        <v>13.987565712304987</v>
      </c>
      <c r="O34" s="2680"/>
      <c r="P34" s="2680">
        <f t="shared" si="0"/>
        <v>576062.29777834378</v>
      </c>
      <c r="Q34" s="428" t="e">
        <f t="shared" si="1"/>
        <v>#REF!</v>
      </c>
    </row>
    <row r="35" spans="1:17" hidden="1">
      <c r="A35" s="3566"/>
      <c r="B35" s="2691" t="s">
        <v>290</v>
      </c>
      <c r="C35" s="252">
        <v>2764806.0969660752</v>
      </c>
      <c r="D35" s="252">
        <f t="shared" si="2"/>
        <v>13.987327000313726</v>
      </c>
      <c r="E35" s="252">
        <v>1718607.1408525496</v>
      </c>
      <c r="F35" s="252">
        <f t="shared" si="3"/>
        <v>4.0364384625303319E-2</v>
      </c>
      <c r="G35" s="252">
        <v>386588.86944615789</v>
      </c>
      <c r="H35" s="252">
        <f t="shared" si="4"/>
        <v>8.3019906757554036</v>
      </c>
      <c r="I35" s="252">
        <v>1135299.0047727937</v>
      </c>
      <c r="J35" s="252">
        <f t="shared" si="5"/>
        <v>-4.5125035176699431</v>
      </c>
      <c r="K35" s="252">
        <v>1046198.9561135252</v>
      </c>
      <c r="L35" s="252">
        <f t="shared" si="6"/>
        <v>47.84664186783256</v>
      </c>
      <c r="M35" s="252">
        <v>2457452.9227162963</v>
      </c>
      <c r="N35" s="251">
        <f t="shared" si="7"/>
        <v>13.707770629865761</v>
      </c>
      <c r="P35" s="2680">
        <f>E35-I35</f>
        <v>583308.13607975584</v>
      </c>
      <c r="Q35" s="428">
        <f t="shared" ref="Q35:Q98" si="8">(P35-P23)/P23*100</f>
        <v>10.273842721523462</v>
      </c>
    </row>
    <row r="36" spans="1:17" hidden="1">
      <c r="A36" s="3566"/>
      <c r="B36" s="2691" t="s">
        <v>289</v>
      </c>
      <c r="C36" s="252">
        <v>2790543.9192355303</v>
      </c>
      <c r="D36" s="252">
        <f t="shared" si="2"/>
        <v>13.493129904685938</v>
      </c>
      <c r="E36" s="252">
        <v>1717509.8610948795</v>
      </c>
      <c r="F36" s="252">
        <f t="shared" si="3"/>
        <v>1.5637464149033318</v>
      </c>
      <c r="G36" s="252">
        <v>397305.25555106788</v>
      </c>
      <c r="H36" s="252">
        <f t="shared" si="4"/>
        <v>11.532265807040146</v>
      </c>
      <c r="I36" s="252">
        <v>1125556.1517644632</v>
      </c>
      <c r="J36" s="252">
        <f t="shared" si="5"/>
        <v>-3.2127566064672917</v>
      </c>
      <c r="K36" s="252">
        <v>1073034.0581406513</v>
      </c>
      <c r="L36" s="252">
        <f t="shared" si="6"/>
        <v>39.77039873296436</v>
      </c>
      <c r="M36" s="252">
        <v>2455759.1514042071</v>
      </c>
      <c r="N36" s="251">
        <f t="shared" si="7"/>
        <v>11.804269921340579</v>
      </c>
      <c r="P36" s="2680">
        <f t="shared" ref="P36:P99" si="9">E36-I36</f>
        <v>591953.70933041628</v>
      </c>
      <c r="Q36" s="428">
        <f t="shared" si="8"/>
        <v>12.081026918645369</v>
      </c>
    </row>
    <row r="37" spans="1:17" hidden="1">
      <c r="A37" s="3566"/>
      <c r="B37" s="2691" t="s">
        <v>288</v>
      </c>
      <c r="C37" s="252">
        <v>2827079.2440897557</v>
      </c>
      <c r="D37" s="252">
        <f t="shared" si="2"/>
        <v>14.220539966591476</v>
      </c>
      <c r="E37" s="252">
        <v>1738625.8742463831</v>
      </c>
      <c r="F37" s="252">
        <f t="shared" si="3"/>
        <v>5.886801384095758</v>
      </c>
      <c r="G37" s="252">
        <v>403872.95392760786</v>
      </c>
      <c r="H37" s="252">
        <f t="shared" si="4"/>
        <v>11.610530648284239</v>
      </c>
      <c r="I37" s="252">
        <v>1132958.8115772319</v>
      </c>
      <c r="J37" s="252">
        <f t="shared" si="5"/>
        <v>2.0521208016007884</v>
      </c>
      <c r="K37" s="252">
        <v>1088453.3698433726</v>
      </c>
      <c r="L37" s="252">
        <f t="shared" si="6"/>
        <v>30.644828984582251</v>
      </c>
      <c r="M37" s="252">
        <v>2487143.3183821137</v>
      </c>
      <c r="N37" s="251">
        <f t="shared" si="7"/>
        <v>13.018479974979591</v>
      </c>
      <c r="P37" s="2680">
        <f t="shared" si="9"/>
        <v>605667.06266915123</v>
      </c>
      <c r="Q37" s="428">
        <f t="shared" si="8"/>
        <v>13.892167189550269</v>
      </c>
    </row>
    <row r="38" spans="1:17" hidden="1">
      <c r="A38" s="3566"/>
      <c r="B38" s="2691" t="s">
        <v>287</v>
      </c>
      <c r="C38" s="252">
        <v>2873803.1390021173</v>
      </c>
      <c r="D38" s="252">
        <f t="shared" si="2"/>
        <v>16.613147324086189</v>
      </c>
      <c r="E38" s="252">
        <v>1746794.4167908428</v>
      </c>
      <c r="F38" s="252">
        <f t="shared" si="3"/>
        <v>10.598129167437424</v>
      </c>
      <c r="G38" s="252">
        <v>409164.62591939</v>
      </c>
      <c r="H38" s="252">
        <f t="shared" si="4"/>
        <v>15.4387068361758</v>
      </c>
      <c r="I38" s="252">
        <v>1126570.734318882</v>
      </c>
      <c r="J38" s="252">
        <f t="shared" si="5"/>
        <v>6.5418976514521319</v>
      </c>
      <c r="K38" s="252">
        <v>1127008.722211275</v>
      </c>
      <c r="L38" s="252">
        <f t="shared" si="6"/>
        <v>27.34799244333843</v>
      </c>
      <c r="M38" s="252">
        <v>2531173.810541451</v>
      </c>
      <c r="N38" s="251">
        <f t="shared" si="7"/>
        <v>15.292311452520153</v>
      </c>
      <c r="P38" s="2680">
        <f t="shared" si="9"/>
        <v>620223.68247196078</v>
      </c>
      <c r="Q38" s="428">
        <f t="shared" si="8"/>
        <v>18.814537389214252</v>
      </c>
    </row>
    <row r="39" spans="1:17" hidden="1">
      <c r="A39" s="3566"/>
      <c r="B39" s="2691" t="s">
        <v>286</v>
      </c>
      <c r="C39" s="252">
        <v>2900306.475994458</v>
      </c>
      <c r="D39" s="252">
        <f t="shared" si="2"/>
        <v>17.078931295188564</v>
      </c>
      <c r="E39" s="252">
        <v>1752666.0142938986</v>
      </c>
      <c r="F39" s="252">
        <f t="shared" si="3"/>
        <v>12.046214920561388</v>
      </c>
      <c r="G39" s="252">
        <v>406967.67612013995</v>
      </c>
      <c r="H39" s="252">
        <f t="shared" si="4"/>
        <v>14.714325201017466</v>
      </c>
      <c r="I39" s="252">
        <v>1132762.5855439969</v>
      </c>
      <c r="J39" s="252">
        <f t="shared" si="5"/>
        <v>9.7475018643627163</v>
      </c>
      <c r="K39" s="252">
        <v>1147640.4617005594</v>
      </c>
      <c r="L39" s="252">
        <f t="shared" si="6"/>
        <v>25.701550655197199</v>
      </c>
      <c r="M39" s="252">
        <v>2556049.0731449826</v>
      </c>
      <c r="N39" s="251">
        <f t="shared" si="7"/>
        <v>16.005305953201191</v>
      </c>
      <c r="P39" s="2680">
        <f t="shared" si="9"/>
        <v>619903.42874990171</v>
      </c>
      <c r="Q39" s="428">
        <f t="shared" si="8"/>
        <v>16.505352318435421</v>
      </c>
    </row>
    <row r="40" spans="1:17" hidden="1">
      <c r="A40" s="3566"/>
      <c r="B40" s="2692" t="s">
        <v>285</v>
      </c>
      <c r="C40" s="2693">
        <v>2947218.3516100664</v>
      </c>
      <c r="D40" s="2693">
        <f t="shared" si="2"/>
        <v>17.670863980467168</v>
      </c>
      <c r="E40" s="2693">
        <v>1766803.6479564197</v>
      </c>
      <c r="F40" s="2693">
        <f t="shared" si="3"/>
        <v>12.722236020921446</v>
      </c>
      <c r="G40" s="2693">
        <v>404471.35555736005</v>
      </c>
      <c r="H40" s="2693">
        <f t="shared" si="4"/>
        <v>14.921047691203954</v>
      </c>
      <c r="I40" s="2693">
        <v>1145411.066991522</v>
      </c>
      <c r="J40" s="2693">
        <f t="shared" si="5"/>
        <v>11.266916049232234</v>
      </c>
      <c r="K40" s="2693">
        <v>1180414.7036536462</v>
      </c>
      <c r="L40" s="2693">
        <f t="shared" si="6"/>
        <v>25.94677754890931</v>
      </c>
      <c r="M40" s="2693">
        <v>2610174.4054326573</v>
      </c>
      <c r="N40" s="2694">
        <f t="shared" si="7"/>
        <v>17.562143267455969</v>
      </c>
      <c r="P40" s="2680">
        <f t="shared" si="9"/>
        <v>621392.58096489776</v>
      </c>
      <c r="Q40" s="428">
        <f t="shared" si="8"/>
        <v>15.507050338290441</v>
      </c>
    </row>
    <row r="41" spans="1:17" hidden="1">
      <c r="A41" s="3569"/>
      <c r="B41" s="2695" t="s">
        <v>284</v>
      </c>
      <c r="C41" s="2696">
        <v>3094466.6397536714</v>
      </c>
      <c r="D41" s="2696">
        <f t="shared" si="2"/>
        <v>19.399014479201227</v>
      </c>
      <c r="E41" s="2696">
        <v>1878960.2463264198</v>
      </c>
      <c r="F41" s="2696">
        <f t="shared" si="3"/>
        <v>15.758507202762258</v>
      </c>
      <c r="G41" s="2696">
        <v>415985.43141382997</v>
      </c>
      <c r="H41" s="2696">
        <f t="shared" si="4"/>
        <v>14.993816875332241</v>
      </c>
      <c r="I41" s="2696">
        <v>1209565.2949770796</v>
      </c>
      <c r="J41" s="2696">
        <f t="shared" si="5"/>
        <v>14.78455202564232</v>
      </c>
      <c r="K41" s="2696">
        <v>1215506.3934272516</v>
      </c>
      <c r="L41" s="2696">
        <f t="shared" si="6"/>
        <v>25.500192868258587</v>
      </c>
      <c r="M41" s="2696">
        <v>2742102.9318979895</v>
      </c>
      <c r="N41" s="2697">
        <f t="shared" si="7"/>
        <v>19.23184070380665</v>
      </c>
      <c r="P41" s="2680">
        <f t="shared" si="9"/>
        <v>669394.95134934015</v>
      </c>
      <c r="Q41" s="428">
        <f t="shared" si="8"/>
        <v>17.560966893253969</v>
      </c>
    </row>
    <row r="42" spans="1:17">
      <c r="A42" s="3565" t="s">
        <v>59</v>
      </c>
      <c r="B42" s="2690" t="s">
        <v>283</v>
      </c>
      <c r="C42" s="254">
        <v>3069546.6740825754</v>
      </c>
      <c r="D42" s="254">
        <f t="shared" si="4"/>
        <v>17.355810713587548</v>
      </c>
      <c r="E42" s="254">
        <v>1814770.1967476024</v>
      </c>
      <c r="F42" s="254">
        <f t="shared" si="4"/>
        <v>11.867430858494878</v>
      </c>
      <c r="G42" s="254">
        <v>411882.03236638004</v>
      </c>
      <c r="H42" s="254">
        <f t="shared" si="4"/>
        <v>12.92226733849555</v>
      </c>
      <c r="I42" s="254">
        <v>1199271.0155345239</v>
      </c>
      <c r="J42" s="254">
        <f t="shared" si="4"/>
        <v>11.616723101103837</v>
      </c>
      <c r="K42" s="254">
        <v>1254776.4773349729</v>
      </c>
      <c r="L42" s="254">
        <f t="shared" si="4"/>
        <v>26.319041721605934</v>
      </c>
      <c r="M42" s="254">
        <v>2731766.3618438463</v>
      </c>
      <c r="N42" s="257">
        <f t="shared" si="4"/>
        <v>17.276865165358359</v>
      </c>
      <c r="P42" s="2680">
        <f t="shared" si="9"/>
        <v>615499.18121307855</v>
      </c>
      <c r="Q42" s="428">
        <f t="shared" si="8"/>
        <v>12.359172394752092</v>
      </c>
    </row>
    <row r="43" spans="1:17">
      <c r="A43" s="3566"/>
      <c r="B43" s="2691" t="s">
        <v>282</v>
      </c>
      <c r="C43" s="252">
        <v>3098684.9709072169</v>
      </c>
      <c r="D43" s="252">
        <f t="shared" si="4"/>
        <v>17.39945095381989</v>
      </c>
      <c r="E43" s="252">
        <v>1830616.5217407779</v>
      </c>
      <c r="F43" s="252">
        <f t="shared" si="4"/>
        <v>12.09640110561069</v>
      </c>
      <c r="G43" s="252">
        <v>400814.17380667996</v>
      </c>
      <c r="H43" s="252">
        <f t="shared" si="4"/>
        <v>9.2644513702532745</v>
      </c>
      <c r="I43" s="252">
        <v>1221105.3627470115</v>
      </c>
      <c r="J43" s="252">
        <f t="shared" si="4"/>
        <v>13.536587516538273</v>
      </c>
      <c r="K43" s="252">
        <v>1268068.449166439</v>
      </c>
      <c r="L43" s="252">
        <f t="shared" si="4"/>
        <v>26.004955657851426</v>
      </c>
      <c r="M43" s="252">
        <v>2778194.7810532846</v>
      </c>
      <c r="N43" s="251">
        <f t="shared" si="4"/>
        <v>17.949783475335618</v>
      </c>
      <c r="P43" s="2680">
        <f t="shared" si="9"/>
        <v>609511.15899376641</v>
      </c>
      <c r="Q43" s="428">
        <f t="shared" si="8"/>
        <v>9.318305168845372</v>
      </c>
    </row>
    <row r="44" spans="1:17">
      <c r="A44" s="3566"/>
      <c r="B44" s="2691" t="s">
        <v>281</v>
      </c>
      <c r="C44" s="252">
        <v>3202641.2898177868</v>
      </c>
      <c r="D44" s="252">
        <f t="shared" si="4"/>
        <v>18.630637706174635</v>
      </c>
      <c r="E44" s="252">
        <v>1908281.3249095178</v>
      </c>
      <c r="F44" s="252">
        <f t="shared" si="4"/>
        <v>12.63636099146574</v>
      </c>
      <c r="G44" s="252">
        <v>462253.09167127992</v>
      </c>
      <c r="H44" s="252">
        <f t="shared" si="4"/>
        <v>15.311810203000329</v>
      </c>
      <c r="I44" s="252">
        <v>1232917.4985487591</v>
      </c>
      <c r="J44" s="252">
        <f t="shared" si="4"/>
        <v>11.992079085516631</v>
      </c>
      <c r="K44" s="252">
        <v>1294359.964908269</v>
      </c>
      <c r="L44" s="252">
        <f t="shared" si="4"/>
        <v>28.730790434622381</v>
      </c>
      <c r="M44" s="252">
        <v>2808873.1430202951</v>
      </c>
      <c r="N44" s="251">
        <f t="shared" si="4"/>
        <v>17.667600038744656</v>
      </c>
      <c r="P44" s="2680">
        <f t="shared" si="9"/>
        <v>675363.82636075863</v>
      </c>
      <c r="Q44" s="428">
        <f t="shared" si="8"/>
        <v>13.831858499460935</v>
      </c>
    </row>
    <row r="45" spans="1:17">
      <c r="A45" s="3566"/>
      <c r="B45" s="2691" t="s">
        <v>280</v>
      </c>
      <c r="C45" s="252">
        <v>3201534.7764732335</v>
      </c>
      <c r="D45" s="252">
        <f t="shared" si="4"/>
        <v>18.555027298817645</v>
      </c>
      <c r="E45" s="252">
        <v>1892029.2507643208</v>
      </c>
      <c r="F45" s="252">
        <f t="shared" si="4"/>
        <v>12.173326724301935</v>
      </c>
      <c r="G45" s="252">
        <v>435257.99105167005</v>
      </c>
      <c r="H45" s="252">
        <f t="shared" si="4"/>
        <v>13.256512733036821</v>
      </c>
      <c r="I45" s="252">
        <v>1254355.7640768087</v>
      </c>
      <c r="J45" s="252">
        <f t="shared" si="4"/>
        <v>12.015513340773557</v>
      </c>
      <c r="K45" s="252">
        <v>1309505.5257089131</v>
      </c>
      <c r="L45" s="252">
        <f t="shared" si="4"/>
        <v>29.172932768165822</v>
      </c>
      <c r="M45" s="252">
        <v>2841367.339693238</v>
      </c>
      <c r="N45" s="251">
        <f t="shared" si="4"/>
        <v>17.931028570577155</v>
      </c>
      <c r="P45" s="2680">
        <f t="shared" si="9"/>
        <v>637673.48668751214</v>
      </c>
      <c r="Q45" s="428">
        <f t="shared" si="8"/>
        <v>12.485059790237694</v>
      </c>
    </row>
    <row r="46" spans="1:17">
      <c r="A46" s="3566"/>
      <c r="B46" s="2691" t="s">
        <v>291</v>
      </c>
      <c r="C46" s="252">
        <v>3252780.9404502329</v>
      </c>
      <c r="D46" s="252">
        <f t="shared" si="4"/>
        <v>19.410379287685998</v>
      </c>
      <c r="E46" s="252">
        <v>1875182.7080473788</v>
      </c>
      <c r="F46" s="252">
        <f t="shared" si="4"/>
        <v>9.6961125908784176</v>
      </c>
      <c r="G46" s="252">
        <v>418829.81774028006</v>
      </c>
      <c r="H46" s="252">
        <f t="shared" si="4"/>
        <v>7.8365889536331794</v>
      </c>
      <c r="I46" s="252">
        <v>1217792.7925944128</v>
      </c>
      <c r="J46" s="252">
        <f t="shared" si="4"/>
        <v>7.4486621425326334</v>
      </c>
      <c r="K46" s="252">
        <v>1377598.2324028537</v>
      </c>
      <c r="L46" s="252">
        <f t="shared" si="4"/>
        <v>35.777299466002638</v>
      </c>
      <c r="M46" s="252">
        <v>2911147.9059036169</v>
      </c>
      <c r="N46" s="251">
        <f t="shared" si="4"/>
        <v>19.820886767734269</v>
      </c>
      <c r="P46" s="2680">
        <f t="shared" si="9"/>
        <v>657389.915452966</v>
      </c>
      <c r="Q46" s="428">
        <f t="shared" si="8"/>
        <v>14.117851140106257</v>
      </c>
    </row>
    <row r="47" spans="1:17">
      <c r="A47" s="3566"/>
      <c r="B47" s="2691" t="s">
        <v>290</v>
      </c>
      <c r="C47" s="252">
        <v>3294006.2490107808</v>
      </c>
      <c r="D47" s="252">
        <f t="shared" si="4"/>
        <v>19.140588290275279</v>
      </c>
      <c r="E47" s="252">
        <v>1884686.182023681</v>
      </c>
      <c r="F47" s="252">
        <f t="shared" si="4"/>
        <v>9.663583795465005</v>
      </c>
      <c r="G47" s="252">
        <v>409844.69655408</v>
      </c>
      <c r="H47" s="252">
        <f t="shared" si="4"/>
        <v>6.0156483918534205</v>
      </c>
      <c r="I47" s="252">
        <v>1231709.7444871513</v>
      </c>
      <c r="J47" s="252">
        <f t="shared" si="4"/>
        <v>8.4921011389111651</v>
      </c>
      <c r="K47" s="252">
        <v>1409320.0669870994</v>
      </c>
      <c r="L47" s="252">
        <f t="shared" si="4"/>
        <v>34.708609557642411</v>
      </c>
      <c r="M47" s="252">
        <v>2952847.6549506201</v>
      </c>
      <c r="N47" s="251">
        <f t="shared" si="4"/>
        <v>20.158869683930678</v>
      </c>
      <c r="P47" s="2680">
        <f t="shared" si="9"/>
        <v>652976.43753652973</v>
      </c>
      <c r="Q47" s="428">
        <f t="shared" si="8"/>
        <v>11.943653302179918</v>
      </c>
    </row>
    <row r="48" spans="1:17">
      <c r="A48" s="3566"/>
      <c r="B48" s="2691" t="s">
        <v>289</v>
      </c>
      <c r="C48" s="252">
        <v>3325914.8325709468</v>
      </c>
      <c r="D48" s="252">
        <f t="shared" si="4"/>
        <v>19.185181413739631</v>
      </c>
      <c r="E48" s="252">
        <v>1911703.7650607913</v>
      </c>
      <c r="F48" s="252">
        <f t="shared" si="4"/>
        <v>11.306712605546087</v>
      </c>
      <c r="G48" s="252">
        <v>416966.74842905102</v>
      </c>
      <c r="H48" s="252">
        <f t="shared" si="4"/>
        <v>4.9487120050079314</v>
      </c>
      <c r="I48" s="252">
        <v>1248004.9299014672</v>
      </c>
      <c r="J48" s="252">
        <f t="shared" si="4"/>
        <v>10.878957744138203</v>
      </c>
      <c r="K48" s="252">
        <v>1414211.0675101555</v>
      </c>
      <c r="L48" s="252">
        <f t="shared" si="4"/>
        <v>31.795543373590039</v>
      </c>
      <c r="M48" s="252">
        <v>2979404.3899325789</v>
      </c>
      <c r="N48" s="251">
        <f t="shared" si="4"/>
        <v>21.323151263793545</v>
      </c>
      <c r="P48" s="2680">
        <f t="shared" si="9"/>
        <v>663698.83515932411</v>
      </c>
      <c r="Q48" s="428">
        <f t="shared" si="8"/>
        <v>12.120056804789982</v>
      </c>
    </row>
    <row r="49" spans="1:18" s="210" customFormat="1">
      <c r="A49" s="3566"/>
      <c r="B49" s="2691" t="s">
        <v>288</v>
      </c>
      <c r="C49" s="252">
        <v>3354558.9047238198</v>
      </c>
      <c r="D49" s="252">
        <f t="shared" si="4"/>
        <v>18.658113731222929</v>
      </c>
      <c r="E49" s="252">
        <v>1931641.4261648064</v>
      </c>
      <c r="F49" s="252">
        <f t="shared" si="4"/>
        <v>11.101615061497167</v>
      </c>
      <c r="G49" s="252">
        <v>422263.776375057</v>
      </c>
      <c r="H49" s="252">
        <f t="shared" si="4"/>
        <v>4.5536157518350686</v>
      </c>
      <c r="I49" s="252">
        <v>1267223.110836304</v>
      </c>
      <c r="J49" s="252">
        <f t="shared" si="4"/>
        <v>11.850766143224405</v>
      </c>
      <c r="K49" s="252">
        <v>1422917.4785590135</v>
      </c>
      <c r="L49" s="252">
        <f t="shared" si="4"/>
        <v>30.728381939206994</v>
      </c>
      <c r="M49" s="252">
        <v>3008612.5130567853</v>
      </c>
      <c r="N49" s="251">
        <f t="shared" si="4"/>
        <v>20.966592106718128</v>
      </c>
      <c r="P49" s="250">
        <f t="shared" si="9"/>
        <v>664418.31532850233</v>
      </c>
      <c r="Q49" s="622">
        <f t="shared" si="8"/>
        <v>9.7002555166920601</v>
      </c>
    </row>
    <row r="50" spans="1:18" s="2700" customFormat="1">
      <c r="A50" s="3566"/>
      <c r="B50" s="2691" t="s">
        <v>287</v>
      </c>
      <c r="C50" s="2698">
        <v>3382985.577445033</v>
      </c>
      <c r="D50" s="252">
        <f t="shared" si="4"/>
        <v>17.718069534147745</v>
      </c>
      <c r="E50" s="252">
        <v>1955171.9752524947</v>
      </c>
      <c r="F50" s="252">
        <f t="shared" si="4"/>
        <v>11.929140399044599</v>
      </c>
      <c r="G50" s="2699">
        <v>427335.57886481297</v>
      </c>
      <c r="H50" s="252">
        <f t="shared" si="4"/>
        <v>4.4409882463795496</v>
      </c>
      <c r="I50" s="252">
        <v>1278671.1844793088</v>
      </c>
      <c r="J50" s="252">
        <f t="shared" si="4"/>
        <v>13.501189541585759</v>
      </c>
      <c r="K50" s="252">
        <v>1427813.6021925393</v>
      </c>
      <c r="L50" s="252">
        <f t="shared" si="4"/>
        <v>26.690554744870354</v>
      </c>
      <c r="M50" s="250">
        <v>3033520.1672635567</v>
      </c>
      <c r="N50" s="251">
        <f t="shared" si="4"/>
        <v>19.846379360832884</v>
      </c>
      <c r="O50" s="210"/>
      <c r="P50" s="250">
        <f t="shared" si="9"/>
        <v>676500.7907731859</v>
      </c>
      <c r="Q50" s="622">
        <f t="shared" si="8"/>
        <v>9.0736793662775543</v>
      </c>
      <c r="R50" s="210"/>
    </row>
    <row r="51" spans="1:18" s="2700" customFormat="1">
      <c r="A51" s="3566"/>
      <c r="B51" s="2691" t="s">
        <v>286</v>
      </c>
      <c r="C51" s="2698">
        <v>3408507.863996963</v>
      </c>
      <c r="D51" s="252">
        <f t="shared" si="4"/>
        <v>17.52233400879653</v>
      </c>
      <c r="E51" s="252">
        <v>1952703.7061393068</v>
      </c>
      <c r="F51" s="252">
        <f t="shared" si="4"/>
        <v>11.413337750261444</v>
      </c>
      <c r="G51" s="2699">
        <v>424071.76142749999</v>
      </c>
      <c r="H51" s="252">
        <f t="shared" si="4"/>
        <v>4.2028117491844217</v>
      </c>
      <c r="I51" s="252">
        <v>1273251.1517548484</v>
      </c>
      <c r="J51" s="252">
        <f t="shared" si="4"/>
        <v>12.402295768215494</v>
      </c>
      <c r="K51" s="252">
        <v>1455805.6257454057</v>
      </c>
      <c r="L51" s="252">
        <f t="shared" si="4"/>
        <v>26.852065113512207</v>
      </c>
      <c r="M51" s="250">
        <v>3062731.7619261239</v>
      </c>
      <c r="N51" s="251">
        <f t="shared" si="4"/>
        <v>19.82288580076888</v>
      </c>
      <c r="O51" s="210"/>
      <c r="P51" s="250">
        <f t="shared" si="9"/>
        <v>679452.55438445834</v>
      </c>
      <c r="Q51" s="622">
        <f t="shared" si="8"/>
        <v>9.606193944538024</v>
      </c>
      <c r="R51" s="210"/>
    </row>
    <row r="52" spans="1:18" s="2700" customFormat="1">
      <c r="A52" s="3566"/>
      <c r="B52" s="2691" t="s">
        <v>285</v>
      </c>
      <c r="C52" s="2698">
        <v>3440493.9091508915</v>
      </c>
      <c r="D52" s="252">
        <f t="shared" si="4"/>
        <v>16.736987175427586</v>
      </c>
      <c r="E52" s="252">
        <v>1972207.1927667879</v>
      </c>
      <c r="F52" s="252">
        <f t="shared" si="4"/>
        <v>11.625714325864621</v>
      </c>
      <c r="G52" s="2699">
        <v>418092.12706382107</v>
      </c>
      <c r="H52" s="252">
        <f t="shared" si="4"/>
        <v>3.367549103122927</v>
      </c>
      <c r="I52" s="252">
        <v>1283203.2551588542</v>
      </c>
      <c r="J52" s="252">
        <f t="shared" si="4"/>
        <v>12.029933369619879</v>
      </c>
      <c r="K52" s="252">
        <v>1468286.7163841035</v>
      </c>
      <c r="L52" s="252">
        <f t="shared" si="4"/>
        <v>24.387362495522076</v>
      </c>
      <c r="M52" s="250">
        <v>3105742.4131259751</v>
      </c>
      <c r="N52" s="251">
        <f t="shared" si="4"/>
        <v>18.986011304910232</v>
      </c>
      <c r="O52" s="210"/>
      <c r="P52" s="250">
        <f t="shared" si="9"/>
        <v>689003.93760793377</v>
      </c>
      <c r="Q52" s="622">
        <f t="shared" si="8"/>
        <v>10.880618583834581</v>
      </c>
    </row>
    <row r="53" spans="1:18">
      <c r="A53" s="3569"/>
      <c r="B53" s="2695" t="s">
        <v>284</v>
      </c>
      <c r="C53" s="2696">
        <v>3582137.6497642044</v>
      </c>
      <c r="D53" s="2696">
        <f t="shared" si="4"/>
        <v>15.759452816377854</v>
      </c>
      <c r="E53" s="2696">
        <v>2093758.3599650555</v>
      </c>
      <c r="F53" s="2696">
        <f t="shared" si="4"/>
        <v>11.431754027717743</v>
      </c>
      <c r="G53" s="2696">
        <v>423204.34043245297</v>
      </c>
      <c r="H53" s="2696">
        <f t="shared" si="4"/>
        <v>1.7353754418965455</v>
      </c>
      <c r="I53" s="2696">
        <v>1367115.6025136779</v>
      </c>
      <c r="J53" s="2696">
        <f t="shared" si="4"/>
        <v>13.025366070839835</v>
      </c>
      <c r="K53" s="2696">
        <v>1488379.2897991484</v>
      </c>
      <c r="L53" s="2696">
        <f t="shared" si="4"/>
        <v>22.44931806590521</v>
      </c>
      <c r="M53" s="2696">
        <v>3235066.7569785174</v>
      </c>
      <c r="N53" s="2697">
        <f t="shared" si="4"/>
        <v>17.977582801361702</v>
      </c>
      <c r="P53" s="2680">
        <f t="shared" si="9"/>
        <v>726642.75745137758</v>
      </c>
      <c r="Q53" s="428">
        <f t="shared" si="8"/>
        <v>8.5521717764138412</v>
      </c>
    </row>
    <row r="54" spans="1:18">
      <c r="A54" s="3565" t="s">
        <v>60</v>
      </c>
      <c r="B54" s="2701" t="s">
        <v>283</v>
      </c>
      <c r="C54" s="254">
        <v>3569086.4215881834</v>
      </c>
      <c r="D54" s="254">
        <f t="shared" si="4"/>
        <v>16.274056091846532</v>
      </c>
      <c r="E54" s="254">
        <v>2029579.6271554003</v>
      </c>
      <c r="F54" s="254">
        <f t="shared" si="4"/>
        <v>11.836729013556395</v>
      </c>
      <c r="G54" s="254">
        <v>427593.28049456148</v>
      </c>
      <c r="H54" s="254">
        <f t="shared" si="4"/>
        <v>3.814501943169462</v>
      </c>
      <c r="I54" s="254">
        <v>1357469.0176389497</v>
      </c>
      <c r="J54" s="254">
        <f t="shared" si="4"/>
        <v>13.191180313310232</v>
      </c>
      <c r="K54" s="254">
        <v>1539506.794432783</v>
      </c>
      <c r="L54" s="254">
        <f t="shared" si="4"/>
        <v>22.691716193353457</v>
      </c>
      <c r="M54" s="254">
        <v>3220859.9590161131</v>
      </c>
      <c r="N54" s="257">
        <f t="shared" si="4"/>
        <v>17.903932195802639</v>
      </c>
      <c r="P54" s="2680">
        <f t="shared" si="9"/>
        <v>672110.60951645067</v>
      </c>
      <c r="Q54" s="428">
        <f t="shared" si="8"/>
        <v>9.1976447786327604</v>
      </c>
    </row>
    <row r="55" spans="1:18">
      <c r="A55" s="3566"/>
      <c r="B55" s="2702" t="s">
        <v>282</v>
      </c>
      <c r="C55" s="252">
        <v>3576095.5645430819</v>
      </c>
      <c r="D55" s="252">
        <f t="shared" si="4"/>
        <v>15.406877372761492</v>
      </c>
      <c r="E55" s="253">
        <v>2008314.0255622896</v>
      </c>
      <c r="F55" s="252">
        <f t="shared" si="4"/>
        <v>9.7069758581952961</v>
      </c>
      <c r="G55" s="252">
        <v>413299.7913854575</v>
      </c>
      <c r="H55" s="252">
        <f t="shared" si="4"/>
        <v>3.1150638861388136</v>
      </c>
      <c r="I55" s="252">
        <v>1353629.0327015105</v>
      </c>
      <c r="J55" s="252">
        <f t="shared" si="4"/>
        <v>10.852762914444366</v>
      </c>
      <c r="K55" s="252">
        <v>1567781.5389807923</v>
      </c>
      <c r="L55" s="252">
        <f t="shared" si="4"/>
        <v>23.635403121288032</v>
      </c>
      <c r="M55" s="252">
        <v>3249236.0471998099</v>
      </c>
      <c r="N55" s="251">
        <f t="shared" si="4"/>
        <v>16.954940285646263</v>
      </c>
      <c r="P55" s="2680">
        <f t="shared" si="9"/>
        <v>654684.99286077917</v>
      </c>
      <c r="Q55" s="428">
        <f t="shared" si="8"/>
        <v>7.4114859425362472</v>
      </c>
    </row>
    <row r="56" spans="1:18">
      <c r="A56" s="3566"/>
      <c r="B56" s="2702" t="s">
        <v>281</v>
      </c>
      <c r="C56" s="253">
        <v>3696691.173671437</v>
      </c>
      <c r="D56" s="252">
        <f t="shared" si="4"/>
        <v>15.426325933672047</v>
      </c>
      <c r="E56" s="253">
        <v>2105924.5512072947</v>
      </c>
      <c r="F56" s="252">
        <f t="shared" si="4"/>
        <v>10.357132552620262</v>
      </c>
      <c r="G56" s="252">
        <v>456003.40562454454</v>
      </c>
      <c r="H56" s="252">
        <f t="shared" si="4"/>
        <v>-1.3520052454683626</v>
      </c>
      <c r="I56" s="253">
        <v>1390853.0082468153</v>
      </c>
      <c r="J56" s="252">
        <f t="shared" si="4"/>
        <v>12.809900896366436</v>
      </c>
      <c r="K56" s="253">
        <v>1590766.6224641425</v>
      </c>
      <c r="L56" s="252">
        <f t="shared" si="4"/>
        <v>22.899862912314333</v>
      </c>
      <c r="M56" s="253">
        <v>3331565.3882900197</v>
      </c>
      <c r="N56" s="251">
        <f t="shared" si="4"/>
        <v>18.608609882171102</v>
      </c>
      <c r="P56" s="2680">
        <f t="shared" si="9"/>
        <v>715071.54296047939</v>
      </c>
      <c r="Q56" s="428">
        <f t="shared" si="8"/>
        <v>5.8794556429959162</v>
      </c>
    </row>
    <row r="57" spans="1:18">
      <c r="A57" s="3566"/>
      <c r="B57" s="2702" t="s">
        <v>280</v>
      </c>
      <c r="C57" s="253">
        <v>3694279.9053084655</v>
      </c>
      <c r="D57" s="252">
        <f t="shared" si="4"/>
        <v>15.390903527152474</v>
      </c>
      <c r="E57" s="253">
        <v>2071077.1993880731</v>
      </c>
      <c r="F57" s="252">
        <f t="shared" si="4"/>
        <v>9.4632759272311677</v>
      </c>
      <c r="G57" s="253">
        <v>444412.01679606445</v>
      </c>
      <c r="H57" s="252">
        <f t="shared" si="4"/>
        <v>2.1031264060830792</v>
      </c>
      <c r="I57" s="253">
        <v>1382218.7725000032</v>
      </c>
      <c r="J57" s="252">
        <f t="shared" si="4"/>
        <v>10.193520218508361</v>
      </c>
      <c r="K57" s="253">
        <v>1623202.7059203924</v>
      </c>
      <c r="L57" s="252">
        <f t="shared" si="4"/>
        <v>23.955391867602575</v>
      </c>
      <c r="M57" s="253">
        <v>3336382.1452492238</v>
      </c>
      <c r="N57" s="251">
        <f t="shared" si="4"/>
        <v>17.421710971360323</v>
      </c>
      <c r="P57" s="2680">
        <f t="shared" si="9"/>
        <v>688858.42688806984</v>
      </c>
      <c r="Q57" s="428">
        <f t="shared" si="8"/>
        <v>8.0268258394190628</v>
      </c>
    </row>
    <row r="58" spans="1:18">
      <c r="A58" s="3566"/>
      <c r="B58" s="2702" t="s">
        <v>291</v>
      </c>
      <c r="C58" s="253">
        <v>3711404.2160411784</v>
      </c>
      <c r="D58" s="252">
        <f t="shared" si="4"/>
        <v>14.0994208951392</v>
      </c>
      <c r="E58" s="253">
        <v>2056537.6444481274</v>
      </c>
      <c r="F58" s="252">
        <f t="shared" si="4"/>
        <v>9.6713208596933367</v>
      </c>
      <c r="G58" s="253">
        <v>431254.17144337995</v>
      </c>
      <c r="H58" s="252">
        <f t="shared" si="4"/>
        <v>2.9664444069749432</v>
      </c>
      <c r="I58" s="253">
        <v>1368688.9906084335</v>
      </c>
      <c r="J58" s="252">
        <f t="shared" si="4"/>
        <v>12.390958374170378</v>
      </c>
      <c r="K58" s="253">
        <v>1654866.5715930511</v>
      </c>
      <c r="L58" s="252">
        <f t="shared" si="4"/>
        <v>20.126937786975567</v>
      </c>
      <c r="M58" s="253">
        <v>3365557.3964377404</v>
      </c>
      <c r="N58" s="251">
        <f t="shared" si="4"/>
        <v>15.609289023502065</v>
      </c>
      <c r="P58" s="2680">
        <f t="shared" si="9"/>
        <v>687848.65383969387</v>
      </c>
      <c r="Q58" s="428">
        <f t="shared" si="8"/>
        <v>4.6332834853027327</v>
      </c>
    </row>
    <row r="59" spans="1:18">
      <c r="A59" s="3566"/>
      <c r="B59" s="2702" t="s">
        <v>290</v>
      </c>
      <c r="C59" s="253">
        <v>3770560.2212886368</v>
      </c>
      <c r="D59" s="252">
        <f t="shared" si="4"/>
        <v>14.467306260301399</v>
      </c>
      <c r="E59" s="253">
        <v>2083474.3373919942</v>
      </c>
      <c r="F59" s="252">
        <f t="shared" si="4"/>
        <v>10.547546709068801</v>
      </c>
      <c r="G59" s="253">
        <v>424838.68137010094</v>
      </c>
      <c r="H59" s="252">
        <f t="shared" si="4"/>
        <v>3.658455249534367</v>
      </c>
      <c r="I59" s="253">
        <v>1381540.4541739677</v>
      </c>
      <c r="J59" s="252">
        <f t="shared" si="4"/>
        <v>12.164449486368371</v>
      </c>
      <c r="K59" s="253">
        <v>1687085.8838966426</v>
      </c>
      <c r="L59" s="252">
        <f t="shared" si="4"/>
        <v>19.709207540297221</v>
      </c>
      <c r="M59" s="253">
        <v>3434978.5455636065</v>
      </c>
      <c r="N59" s="251">
        <f t="shared" si="4"/>
        <v>16.327658821296318</v>
      </c>
      <c r="P59" s="2680">
        <f t="shared" si="9"/>
        <v>701933.88321802649</v>
      </c>
      <c r="Q59" s="428">
        <f t="shared" si="8"/>
        <v>7.4975822812531288</v>
      </c>
    </row>
    <row r="60" spans="1:18">
      <c r="A60" s="3566"/>
      <c r="B60" s="2702" t="s">
        <v>289</v>
      </c>
      <c r="C60" s="253">
        <v>3783413.5355752483</v>
      </c>
      <c r="D60" s="252">
        <f t="shared" si="4"/>
        <v>13.755574812799793</v>
      </c>
      <c r="E60" s="253">
        <v>2065062.3611986963</v>
      </c>
      <c r="F60" s="252">
        <f t="shared" si="4"/>
        <v>8.0220899775770604</v>
      </c>
      <c r="G60" s="253">
        <v>431112.667132603</v>
      </c>
      <c r="H60" s="252">
        <f t="shared" si="4"/>
        <v>3.3925771675673526</v>
      </c>
      <c r="I60" s="253">
        <v>1367324.5756160431</v>
      </c>
      <c r="J60" s="252">
        <f t="shared" si="4"/>
        <v>9.560831280049225</v>
      </c>
      <c r="K60" s="253">
        <v>1718351.174376552</v>
      </c>
      <c r="L60" s="252">
        <f t="shared" si="4"/>
        <v>21.505991139064005</v>
      </c>
      <c r="M60" s="253">
        <v>3443194.2061225483</v>
      </c>
      <c r="N60" s="251">
        <f t="shared" si="4"/>
        <v>15.566527919376011</v>
      </c>
      <c r="P60" s="2680">
        <f t="shared" si="9"/>
        <v>697737.78558265325</v>
      </c>
      <c r="Q60" s="428">
        <f t="shared" si="8"/>
        <v>5.1286741244856815</v>
      </c>
    </row>
    <row r="61" spans="1:18" s="210" customFormat="1">
      <c r="A61" s="3566"/>
      <c r="B61" s="2702" t="s">
        <v>288</v>
      </c>
      <c r="C61" s="253">
        <v>3843290.2319305018</v>
      </c>
      <c r="D61" s="252">
        <f t="shared" si="4"/>
        <v>14.569168140659587</v>
      </c>
      <c r="E61" s="253">
        <v>2101258.5077807195</v>
      </c>
      <c r="F61" s="252">
        <f t="shared" si="4"/>
        <v>8.7809817763476357</v>
      </c>
      <c r="G61" s="253">
        <v>444491.46516348294</v>
      </c>
      <c r="H61" s="252">
        <f t="shared" si="4"/>
        <v>5.2639345432943738</v>
      </c>
      <c r="I61" s="253">
        <v>1382750.1658924615</v>
      </c>
      <c r="J61" s="252">
        <f t="shared" si="4"/>
        <v>9.1165520947542884</v>
      </c>
      <c r="K61" s="253">
        <v>1742031.7241497822</v>
      </c>
      <c r="L61" s="252">
        <f t="shared" si="4"/>
        <v>22.426757025568012</v>
      </c>
      <c r="M61" s="253">
        <v>3494206.498708324</v>
      </c>
      <c r="N61" s="251">
        <f t="shared" si="4"/>
        <v>16.140130493513421</v>
      </c>
      <c r="P61" s="250">
        <f t="shared" si="9"/>
        <v>718508.341888258</v>
      </c>
      <c r="Q61" s="622">
        <f t="shared" si="8"/>
        <v>8.1409595900456821</v>
      </c>
    </row>
    <row r="62" spans="1:18" s="2700" customFormat="1">
      <c r="A62" s="3566"/>
      <c r="B62" s="2691" t="s">
        <v>287</v>
      </c>
      <c r="C62" s="2698">
        <v>3901018.747980875</v>
      </c>
      <c r="D62" s="252">
        <f t="shared" si="4"/>
        <v>15.312899173725755</v>
      </c>
      <c r="E62" s="252">
        <v>2153950.0905375429</v>
      </c>
      <c r="F62" s="252">
        <f t="shared" si="4"/>
        <v>10.166784190908713</v>
      </c>
      <c r="G62" s="2699">
        <v>451079.43179496296</v>
      </c>
      <c r="H62" s="252">
        <f t="shared" si="4"/>
        <v>5.5562546402581026</v>
      </c>
      <c r="I62" s="252">
        <v>1417849.3340406045</v>
      </c>
      <c r="J62" s="252">
        <f t="shared" si="4"/>
        <v>10.884592634186159</v>
      </c>
      <c r="K62" s="252">
        <v>1747068.657443332</v>
      </c>
      <c r="L62" s="252">
        <f t="shared" si="4"/>
        <v>22.359715214965544</v>
      </c>
      <c r="M62" s="250">
        <v>3547615.3449821468</v>
      </c>
      <c r="N62" s="251">
        <f t="shared" si="4"/>
        <v>16.947148836077762</v>
      </c>
      <c r="O62" s="210"/>
      <c r="P62" s="250">
        <f t="shared" si="9"/>
        <v>736100.75649693841</v>
      </c>
      <c r="Q62" s="622">
        <f t="shared" si="8"/>
        <v>8.8100363719655892</v>
      </c>
      <c r="R62" s="210"/>
    </row>
    <row r="63" spans="1:18" s="2700" customFormat="1">
      <c r="A63" s="3566"/>
      <c r="B63" s="2691" t="s">
        <v>286</v>
      </c>
      <c r="C63" s="2698">
        <v>3958186.0975636463</v>
      </c>
      <c r="D63" s="252">
        <f t="shared" si="4"/>
        <v>16.126652937279921</v>
      </c>
      <c r="E63" s="252">
        <v>2211768.208468054</v>
      </c>
      <c r="F63" s="252">
        <f t="shared" si="4"/>
        <v>13.266964236010182</v>
      </c>
      <c r="G63" s="2699">
        <v>465533.77838749299</v>
      </c>
      <c r="H63" s="252">
        <f t="shared" si="4"/>
        <v>9.7771228200681328</v>
      </c>
      <c r="I63" s="252">
        <v>1455997.8988156079</v>
      </c>
      <c r="J63" s="252">
        <f t="shared" si="4"/>
        <v>14.35276510913736</v>
      </c>
      <c r="K63" s="252">
        <v>1746417.8890955923</v>
      </c>
      <c r="L63" s="252">
        <f t="shared" si="4"/>
        <v>19.96229841476169</v>
      </c>
      <c r="M63" s="250">
        <v>3592517.8415158624</v>
      </c>
      <c r="N63" s="251">
        <f t="shared" si="4"/>
        <v>17.297828238688489</v>
      </c>
      <c r="O63" s="210"/>
      <c r="P63" s="250">
        <f t="shared" si="9"/>
        <v>755770.30965244607</v>
      </c>
      <c r="Q63" s="622">
        <f t="shared" si="8"/>
        <v>11.232242012413488</v>
      </c>
      <c r="R63" s="210"/>
    </row>
    <row r="64" spans="1:18" s="2700" customFormat="1">
      <c r="A64" s="3566"/>
      <c r="B64" s="2691" t="s">
        <v>285</v>
      </c>
      <c r="C64" s="2698">
        <v>4044083.6906115832</v>
      </c>
      <c r="D64" s="252">
        <f t="shared" si="4"/>
        <v>17.543695684369247</v>
      </c>
      <c r="E64" s="252">
        <v>2281568.2941955104</v>
      </c>
      <c r="F64" s="252">
        <f t="shared" si="4"/>
        <v>15.686034538527526</v>
      </c>
      <c r="G64" s="2699">
        <v>482686.63081452285</v>
      </c>
      <c r="H64" s="252">
        <f t="shared" si="4"/>
        <v>15.449825425878336</v>
      </c>
      <c r="I64" s="252">
        <v>1498684.9047761532</v>
      </c>
      <c r="J64" s="252">
        <f t="shared" si="4"/>
        <v>16.792479971586687</v>
      </c>
      <c r="K64" s="252">
        <v>1762515.3964160725</v>
      </c>
      <c r="L64" s="252">
        <f t="shared" si="4"/>
        <v>20.038911797591911</v>
      </c>
      <c r="M64" s="250">
        <v>3666616.9250125135</v>
      </c>
      <c r="N64" s="251">
        <f t="shared" si="4"/>
        <v>18.059273348494155</v>
      </c>
      <c r="O64" s="210"/>
      <c r="P64" s="250">
        <f t="shared" si="9"/>
        <v>782883.38941935729</v>
      </c>
      <c r="Q64" s="622">
        <f t="shared" si="8"/>
        <v>13.625386835574815</v>
      </c>
    </row>
    <row r="65" spans="1:18">
      <c r="A65" s="3569"/>
      <c r="B65" s="2695" t="s">
        <v>284</v>
      </c>
      <c r="C65" s="2696">
        <v>4230969.78441469</v>
      </c>
      <c r="D65" s="2696">
        <f t="shared" si="4"/>
        <v>18.112987218489362</v>
      </c>
      <c r="E65" s="2696">
        <v>2368304.5445506191</v>
      </c>
      <c r="F65" s="2696">
        <f t="shared" si="4"/>
        <v>13.11260123590125</v>
      </c>
      <c r="G65" s="2696">
        <v>490396.40995969303</v>
      </c>
      <c r="H65" s="2696">
        <f t="shared" si="4"/>
        <v>15.876980245188316</v>
      </c>
      <c r="I65" s="2696">
        <v>1512043.699055169</v>
      </c>
      <c r="J65" s="2696">
        <f t="shared" si="4"/>
        <v>10.601012546050663</v>
      </c>
      <c r="K65" s="2696">
        <v>1862665.2398640709</v>
      </c>
      <c r="L65" s="2696">
        <f t="shared" si="4"/>
        <v>25.147215674804979</v>
      </c>
      <c r="M65" s="2696">
        <v>3839727.4096063534</v>
      </c>
      <c r="N65" s="2697">
        <f t="shared" si="4"/>
        <v>18.690824581084563</v>
      </c>
      <c r="O65" s="2680"/>
      <c r="P65" s="2680">
        <f t="shared" si="9"/>
        <v>856260.84549545008</v>
      </c>
      <c r="Q65" s="428">
        <f t="shared" si="8"/>
        <v>17.837938480071582</v>
      </c>
    </row>
    <row r="66" spans="1:18">
      <c r="A66" s="3565" t="s">
        <v>61</v>
      </c>
      <c r="B66" s="2701" t="s">
        <v>283</v>
      </c>
      <c r="C66" s="253">
        <v>4244536.666591268</v>
      </c>
      <c r="D66" s="254">
        <f t="shared" si="4"/>
        <v>18.925017923845079</v>
      </c>
      <c r="E66" s="253">
        <v>2307823.8352119247</v>
      </c>
      <c r="F66" s="254">
        <f t="shared" si="4"/>
        <v>13.709450190259515</v>
      </c>
      <c r="G66" s="253">
        <v>504610.27024638304</v>
      </c>
      <c r="H66" s="254">
        <f t="shared" si="4"/>
        <v>18.01173995595591</v>
      </c>
      <c r="I66" s="253">
        <v>1523597.493023633</v>
      </c>
      <c r="J66" s="254">
        <f t="shared" si="4"/>
        <v>12.238104385883602</v>
      </c>
      <c r="K66" s="253">
        <v>1936712.8313793433</v>
      </c>
      <c r="L66" s="254">
        <f t="shared" si="4"/>
        <v>25.800862872638842</v>
      </c>
      <c r="M66" s="253">
        <v>3834316.3332879986</v>
      </c>
      <c r="N66" s="257">
        <f t="shared" si="4"/>
        <v>19.046353522904489</v>
      </c>
      <c r="P66" s="2680">
        <f t="shared" si="9"/>
        <v>784226.34218829172</v>
      </c>
      <c r="Q66" s="428">
        <f t="shared" si="8"/>
        <v>16.681143116086592</v>
      </c>
    </row>
    <row r="67" spans="1:18">
      <c r="A67" s="3566"/>
      <c r="B67" s="2691" t="s">
        <v>282</v>
      </c>
      <c r="C67" s="250">
        <v>4270506.0708539058</v>
      </c>
      <c r="D67" s="252">
        <f t="shared" si="4"/>
        <v>19.418119392442712</v>
      </c>
      <c r="E67" s="253">
        <v>2306906.8989596311</v>
      </c>
      <c r="F67" s="252">
        <f t="shared" si="4"/>
        <v>14.867837877781149</v>
      </c>
      <c r="G67" s="253">
        <v>500650.95316330303</v>
      </c>
      <c r="H67" s="252">
        <f t="shared" si="4"/>
        <v>21.135060698924683</v>
      </c>
      <c r="I67" s="253">
        <v>1530203.2272486412</v>
      </c>
      <c r="J67" s="252">
        <f t="shared" si="4"/>
        <v>13.044504090957037</v>
      </c>
      <c r="K67" s="253">
        <v>1963599.1718942747</v>
      </c>
      <c r="L67" s="252">
        <f t="shared" si="4"/>
        <v>25.24698901422207</v>
      </c>
      <c r="M67" s="253">
        <v>3857725.2179286703</v>
      </c>
      <c r="N67" s="251">
        <f t="shared" si="4"/>
        <v>18.72714576256336</v>
      </c>
      <c r="P67" s="2680">
        <f t="shared" si="9"/>
        <v>776703.6717109899</v>
      </c>
      <c r="Q67" s="428">
        <f t="shared" si="8"/>
        <v>18.637769336520961</v>
      </c>
    </row>
    <row r="68" spans="1:18">
      <c r="A68" s="3566"/>
      <c r="B68" s="2691" t="s">
        <v>281</v>
      </c>
      <c r="C68" s="250">
        <v>4467986.6612575967</v>
      </c>
      <c r="D68" s="252">
        <f t="shared" si="4"/>
        <v>20.864482623798228</v>
      </c>
      <c r="E68" s="253">
        <v>2473912.774465262</v>
      </c>
      <c r="F68" s="252">
        <f t="shared" si="4"/>
        <v>17.473950956457827</v>
      </c>
      <c r="G68" s="253">
        <v>531481.65598235303</v>
      </c>
      <c r="H68" s="252">
        <f t="shared" si="4"/>
        <v>16.55212426636005</v>
      </c>
      <c r="I68" s="253">
        <v>1608262.2393903043</v>
      </c>
      <c r="J68" s="252">
        <f t="shared" si="4"/>
        <v>15.631359306439983</v>
      </c>
      <c r="K68" s="253">
        <v>1994073.8867923345</v>
      </c>
      <c r="L68" s="252">
        <f t="shared" si="4"/>
        <v>25.353012731902663</v>
      </c>
      <c r="M68" s="253">
        <v>4027371.4719348815</v>
      </c>
      <c r="N68" s="251">
        <f t="shared" si="4"/>
        <v>20.885259706758919</v>
      </c>
      <c r="P68" s="2680">
        <f t="shared" si="9"/>
        <v>865650.53507495765</v>
      </c>
      <c r="Q68" s="428">
        <f t="shared" si="8"/>
        <v>21.057891842690832</v>
      </c>
    </row>
    <row r="69" spans="1:18">
      <c r="A69" s="3566"/>
      <c r="B69" s="2691" t="s">
        <v>280</v>
      </c>
      <c r="C69" s="250">
        <v>4502807.7514766036</v>
      </c>
      <c r="D69" s="252">
        <f t="shared" si="4"/>
        <v>21.885938989255539</v>
      </c>
      <c r="E69" s="253">
        <v>2483437.0530953705</v>
      </c>
      <c r="F69" s="252">
        <f t="shared" si="4"/>
        <v>19.910404780137341</v>
      </c>
      <c r="G69" s="253">
        <v>564206.61019686295</v>
      </c>
      <c r="H69" s="252">
        <f t="shared" si="4"/>
        <v>26.955750266260431</v>
      </c>
      <c r="I69" s="253">
        <v>1625375.4494644001</v>
      </c>
      <c r="J69" s="252">
        <f t="shared" si="4"/>
        <v>17.591764907417815</v>
      </c>
      <c r="K69" s="253">
        <v>2019370.6983812333</v>
      </c>
      <c r="L69" s="252">
        <f t="shared" si="4"/>
        <v>24.406563087646202</v>
      </c>
      <c r="M69" s="253">
        <v>4030752.0315857534</v>
      </c>
      <c r="N69" s="251">
        <f t="shared" si="4"/>
        <v>20.812060972249956</v>
      </c>
      <c r="P69" s="2680">
        <f t="shared" si="9"/>
        <v>858061.60363097047</v>
      </c>
      <c r="Q69" s="428">
        <f t="shared" si="8"/>
        <v>24.562837607616846</v>
      </c>
    </row>
    <row r="70" spans="1:18">
      <c r="A70" s="3566"/>
      <c r="B70" s="2691" t="s">
        <v>291</v>
      </c>
      <c r="C70" s="250">
        <v>4545662.7174436245</v>
      </c>
      <c r="D70" s="252">
        <f t="shared" si="4"/>
        <v>22.478244158819212</v>
      </c>
      <c r="E70" s="253">
        <v>2495421.5233453512</v>
      </c>
      <c r="F70" s="252">
        <f t="shared" si="4"/>
        <v>21.340911511250187</v>
      </c>
      <c r="G70" s="253">
        <v>533920.43668430299</v>
      </c>
      <c r="H70" s="252">
        <f t="shared" si="4"/>
        <v>23.806439923190922</v>
      </c>
      <c r="I70" s="253">
        <v>1644863.3816856237</v>
      </c>
      <c r="J70" s="252">
        <f t="shared" si="4"/>
        <v>20.178023858759929</v>
      </c>
      <c r="K70" s="253">
        <v>2050241.1940982733</v>
      </c>
      <c r="L70" s="252">
        <f t="shared" si="4"/>
        <v>23.891631463956418</v>
      </c>
      <c r="M70" s="253">
        <v>4091066.0207114657</v>
      </c>
      <c r="N70" s="251">
        <f t="shared" si="4"/>
        <v>21.556863806323339</v>
      </c>
      <c r="P70" s="2680">
        <f t="shared" si="9"/>
        <v>850558.14165972755</v>
      </c>
      <c r="Q70" s="428">
        <f t="shared" si="8"/>
        <v>23.654838446184389</v>
      </c>
    </row>
    <row r="71" spans="1:18">
      <c r="A71" s="3566"/>
      <c r="B71" s="2691" t="s">
        <v>290</v>
      </c>
      <c r="C71" s="250">
        <v>4637223.8778025238</v>
      </c>
      <c r="D71" s="252">
        <f t="shared" si="4"/>
        <v>22.985010334026537</v>
      </c>
      <c r="E71" s="253">
        <v>2569060.2601793818</v>
      </c>
      <c r="F71" s="252">
        <f t="shared" si="4"/>
        <v>23.306546861298216</v>
      </c>
      <c r="G71" s="253">
        <v>523526.20181629917</v>
      </c>
      <c r="H71" s="252">
        <f t="shared" si="4"/>
        <v>23.22941030885697</v>
      </c>
      <c r="I71" s="253">
        <v>1701247.3730293619</v>
      </c>
      <c r="J71" s="252">
        <f t="shared" si="4"/>
        <v>23.141336027438236</v>
      </c>
      <c r="K71" s="253">
        <v>2068163.6176231422</v>
      </c>
      <c r="L71" s="252">
        <f t="shared" si="4"/>
        <v>22.587927346432942</v>
      </c>
      <c r="M71" s="253">
        <v>4191939.1324938848</v>
      </c>
      <c r="N71" s="251">
        <f t="shared" si="4"/>
        <v>22.036835947866951</v>
      </c>
      <c r="P71" s="2680">
        <f t="shared" si="9"/>
        <v>867812.88715001987</v>
      </c>
      <c r="Q71" s="428">
        <f t="shared" si="8"/>
        <v>23.631713455905359</v>
      </c>
    </row>
    <row r="72" spans="1:18">
      <c r="A72" s="3566"/>
      <c r="B72" s="2691" t="s">
        <v>289</v>
      </c>
      <c r="C72" s="250">
        <v>4666806.7977286996</v>
      </c>
      <c r="D72" s="252">
        <f t="shared" si="4"/>
        <v>23.349106669068785</v>
      </c>
      <c r="E72" s="253">
        <v>2598663.3902889108</v>
      </c>
      <c r="F72" s="252">
        <f t="shared" si="4"/>
        <v>25.839463210228569</v>
      </c>
      <c r="G72" s="253">
        <v>526677.8805079317</v>
      </c>
      <c r="H72" s="252">
        <f t="shared" si="4"/>
        <v>22.167108661164541</v>
      </c>
      <c r="I72" s="253">
        <v>1732956.8094796578</v>
      </c>
      <c r="J72" s="252">
        <f t="shared" si="4"/>
        <v>26.740705197877428</v>
      </c>
      <c r="K72" s="253">
        <v>2068143.4074397886</v>
      </c>
      <c r="L72" s="252">
        <f t="shared" si="4"/>
        <v>20.356271656179207</v>
      </c>
      <c r="M72" s="253">
        <v>4215354.7380089052</v>
      </c>
      <c r="N72" s="251">
        <f t="shared" si="4"/>
        <v>22.425703740826826</v>
      </c>
      <c r="P72" s="2680">
        <f t="shared" si="9"/>
        <v>865706.58080925304</v>
      </c>
      <c r="Q72" s="428">
        <f t="shared" si="8"/>
        <v>24.073340830514962</v>
      </c>
    </row>
    <row r="73" spans="1:18" s="210" customFormat="1">
      <c r="A73" s="3566"/>
      <c r="B73" s="2691" t="s">
        <v>288</v>
      </c>
      <c r="C73" s="250">
        <v>4712684.6862551309</v>
      </c>
      <c r="D73" s="252">
        <f t="shared" si="4"/>
        <v>22.62109811800314</v>
      </c>
      <c r="E73" s="253">
        <v>2640293.1965870988</v>
      </c>
      <c r="F73" s="252">
        <f t="shared" si="4"/>
        <v>25.652944976089113</v>
      </c>
      <c r="G73" s="253">
        <v>531364.75621461589</v>
      </c>
      <c r="H73" s="252">
        <f t="shared" si="4"/>
        <v>19.544422752680113</v>
      </c>
      <c r="I73" s="253">
        <v>1761037.6329019053</v>
      </c>
      <c r="J73" s="252">
        <f t="shared" si="4"/>
        <v>27.357615015384042</v>
      </c>
      <c r="K73" s="253">
        <v>2072391.4896680322</v>
      </c>
      <c r="L73" s="252">
        <f t="shared" si="4"/>
        <v>18.964049904400316</v>
      </c>
      <c r="M73" s="253">
        <v>4260472.516553618</v>
      </c>
      <c r="N73" s="251">
        <f t="shared" si="4"/>
        <v>21.929614581409357</v>
      </c>
      <c r="P73" s="250">
        <f t="shared" si="9"/>
        <v>879255.56368519343</v>
      </c>
      <c r="Q73" s="622">
        <f t="shared" si="8"/>
        <v>22.37235289078032</v>
      </c>
    </row>
    <row r="74" spans="1:18" s="2700" customFormat="1">
      <c r="A74" s="3566"/>
      <c r="B74" s="2691" t="s">
        <v>287</v>
      </c>
      <c r="C74" s="2698">
        <v>4833170.8335730843</v>
      </c>
      <c r="D74" s="252">
        <f t="shared" si="4"/>
        <v>23.895093713012304</v>
      </c>
      <c r="E74" s="252">
        <v>2728464.72134426</v>
      </c>
      <c r="F74" s="252">
        <f t="shared" si="4"/>
        <v>26.672606451310131</v>
      </c>
      <c r="G74" s="2699">
        <v>544804.11801096448</v>
      </c>
      <c r="H74" s="252">
        <f t="shared" si="4"/>
        <v>20.777867401988711</v>
      </c>
      <c r="I74" s="252">
        <v>1818039.5532741232</v>
      </c>
      <c r="J74" s="252">
        <f t="shared" si="4"/>
        <v>28.225158317284084</v>
      </c>
      <c r="K74" s="252">
        <v>2104706.1122288243</v>
      </c>
      <c r="L74" s="252">
        <f t="shared" si="4"/>
        <v>20.470715518923022</v>
      </c>
      <c r="M74" s="250">
        <v>4364357.8110821443</v>
      </c>
      <c r="N74" s="251">
        <f t="shared" si="4"/>
        <v>23.02229488479416</v>
      </c>
      <c r="O74" s="210"/>
      <c r="P74" s="250">
        <f t="shared" si="9"/>
        <v>910425.1680701368</v>
      </c>
      <c r="Q74" s="622">
        <f t="shared" si="8"/>
        <v>23.682139983498772</v>
      </c>
      <c r="R74" s="210"/>
    </row>
    <row r="75" spans="1:18" s="2700" customFormat="1">
      <c r="A75" s="3566"/>
      <c r="B75" s="2691" t="s">
        <v>286</v>
      </c>
      <c r="C75" s="2698">
        <v>4882812.1854642387</v>
      </c>
      <c r="D75" s="252">
        <f t="shared" si="4"/>
        <v>23.359843754433903</v>
      </c>
      <c r="E75" s="252">
        <v>2713565.4316595253</v>
      </c>
      <c r="F75" s="252">
        <f t="shared" si="4"/>
        <v>22.687604481802058</v>
      </c>
      <c r="G75" s="2699">
        <v>572553.95435293321</v>
      </c>
      <c r="H75" s="252">
        <f t="shared" si="4"/>
        <v>22.988702632091417</v>
      </c>
      <c r="I75" s="252">
        <v>1788402.6720226901</v>
      </c>
      <c r="J75" s="252">
        <f t="shared" si="4"/>
        <v>22.83003110632778</v>
      </c>
      <c r="K75" s="252">
        <v>2169246.7538047135</v>
      </c>
      <c r="L75" s="252">
        <f t="shared" si="4"/>
        <v>24.211207829993612</v>
      </c>
      <c r="M75" s="250">
        <v>4390294.1364244018</v>
      </c>
      <c r="N75" s="251">
        <f t="shared" si="4"/>
        <v>22.206606344143243</v>
      </c>
      <c r="O75" s="210"/>
      <c r="P75" s="250">
        <f t="shared" si="9"/>
        <v>925162.7596368352</v>
      </c>
      <c r="Q75" s="622">
        <f t="shared" si="8"/>
        <v>22.413218384073215</v>
      </c>
      <c r="R75" s="210"/>
    </row>
    <row r="76" spans="1:18" s="2700" customFormat="1">
      <c r="A76" s="3566"/>
      <c r="B76" s="2691" t="s">
        <v>285</v>
      </c>
      <c r="C76" s="2698">
        <v>4910437.2441975623</v>
      </c>
      <c r="D76" s="252">
        <f t="shared" si="4"/>
        <v>21.422740473873855</v>
      </c>
      <c r="E76" s="252">
        <v>2765753.9002425619</v>
      </c>
      <c r="F76" s="252">
        <f t="shared" si="4"/>
        <v>21.221613540074948</v>
      </c>
      <c r="G76" s="2699">
        <v>562162.30750370468</v>
      </c>
      <c r="H76" s="252">
        <f t="shared" si="4"/>
        <v>16.465274075453138</v>
      </c>
      <c r="I76" s="252">
        <v>1829929.7765018835</v>
      </c>
      <c r="J76" s="252">
        <f t="shared" si="4"/>
        <v>22.102369261883361</v>
      </c>
      <c r="K76" s="252">
        <v>2144683.3439550004</v>
      </c>
      <c r="L76" s="252">
        <f t="shared" si="4"/>
        <v>21.683098389723824</v>
      </c>
      <c r="M76" s="250">
        <v>4427941.6128557762</v>
      </c>
      <c r="N76" s="251">
        <f t="shared" si="4"/>
        <v>20.763682255698541</v>
      </c>
      <c r="O76" s="210"/>
      <c r="P76" s="250">
        <f t="shared" si="9"/>
        <v>935824.12374067842</v>
      </c>
      <c r="Q76" s="622">
        <f t="shared" si="8"/>
        <v>19.535570225184237</v>
      </c>
    </row>
    <row r="77" spans="1:18">
      <c r="A77" s="3566"/>
      <c r="B77" s="2695" t="s">
        <v>284</v>
      </c>
      <c r="C77" s="2696">
        <v>5190928.7691291096</v>
      </c>
      <c r="D77" s="2696">
        <f t="shared" si="4"/>
        <v>22.688864105117208</v>
      </c>
      <c r="E77" s="2696">
        <v>2982791.0698224539</v>
      </c>
      <c r="F77" s="2696">
        <f t="shared" si="4"/>
        <v>25.94626297896297</v>
      </c>
      <c r="G77" s="2696">
        <v>571971.76198110427</v>
      </c>
      <c r="H77" s="2696">
        <f t="shared" si="4"/>
        <v>16.634573656058397</v>
      </c>
      <c r="I77" s="2696">
        <v>1931122.6709325863</v>
      </c>
      <c r="J77" s="2696">
        <f t="shared" si="4"/>
        <v>27.716062183869898</v>
      </c>
      <c r="K77" s="2696">
        <v>2208137.6915608132</v>
      </c>
      <c r="L77" s="2696">
        <f t="shared" si="4"/>
        <v>18.547210969693804</v>
      </c>
      <c r="M77" s="2696">
        <v>4662729.3025787203</v>
      </c>
      <c r="N77" s="2697">
        <f t="shared" si="4"/>
        <v>21.433862490169336</v>
      </c>
      <c r="P77" s="2680">
        <f t="shared" si="9"/>
        <v>1051668.3988898676</v>
      </c>
      <c r="Q77" s="428">
        <f t="shared" si="8"/>
        <v>22.821031047069624</v>
      </c>
    </row>
    <row r="78" spans="1:18">
      <c r="A78" s="3565" t="s">
        <v>131</v>
      </c>
      <c r="B78" s="2691" t="s">
        <v>283</v>
      </c>
      <c r="C78" s="250">
        <v>5110613.5204171035</v>
      </c>
      <c r="D78" s="254">
        <f t="shared" si="4"/>
        <v>20.404508709813328</v>
      </c>
      <c r="E78" s="253">
        <v>2824356.2678201692</v>
      </c>
      <c r="F78" s="254">
        <f t="shared" si="4"/>
        <v>22.381796423417729</v>
      </c>
      <c r="G78" s="253">
        <v>566797.7036534131</v>
      </c>
      <c r="H78" s="254">
        <f t="shared" si="4"/>
        <v>12.323854085781129</v>
      </c>
      <c r="I78" s="253">
        <v>1905430.9790847385</v>
      </c>
      <c r="J78" s="254">
        <f t="shared" si="4"/>
        <v>25.061309683789478</v>
      </c>
      <c r="K78" s="253">
        <v>2286257.2482262384</v>
      </c>
      <c r="L78" s="254">
        <f t="shared" si="4"/>
        <v>18.048334847760916</v>
      </c>
      <c r="M78" s="253">
        <v>4586716.1677089753</v>
      </c>
      <c r="N78" s="257">
        <f t="shared" si="4"/>
        <v>19.622789801898783</v>
      </c>
      <c r="P78" s="2680">
        <f t="shared" si="9"/>
        <v>918925.28873543069</v>
      </c>
      <c r="Q78" s="428">
        <f t="shared" si="8"/>
        <v>17.176029329909699</v>
      </c>
    </row>
    <row r="79" spans="1:18">
      <c r="A79" s="3566"/>
      <c r="B79" s="2691" t="s">
        <v>282</v>
      </c>
      <c r="C79" s="250">
        <v>5200983.7643338256</v>
      </c>
      <c r="D79" s="252">
        <f t="shared" si="4"/>
        <v>21.788464365626503</v>
      </c>
      <c r="E79" s="253">
        <v>2872724.5803821627</v>
      </c>
      <c r="F79" s="252">
        <f t="shared" si="4"/>
        <v>24.527113845717142</v>
      </c>
      <c r="G79" s="253">
        <v>549133.2057794031</v>
      </c>
      <c r="H79" s="252">
        <f t="shared" si="4"/>
        <v>9.6838430666656627</v>
      </c>
      <c r="I79" s="253">
        <v>1958240.2841679989</v>
      </c>
      <c r="J79" s="252">
        <f t="shared" si="4"/>
        <v>27.972562682996248</v>
      </c>
      <c r="K79" s="253">
        <v>2328259.1717278361</v>
      </c>
      <c r="L79" s="252">
        <f t="shared" si="4"/>
        <v>18.570999878848784</v>
      </c>
      <c r="M79" s="253">
        <v>4693941.4922465663</v>
      </c>
      <c r="N79" s="251">
        <f t="shared" si="4"/>
        <v>21.676408429288955</v>
      </c>
      <c r="P79" s="2680">
        <f t="shared" si="9"/>
        <v>914484.29621416377</v>
      </c>
      <c r="Q79" s="428">
        <f t="shared" si="8"/>
        <v>17.739149372071182</v>
      </c>
    </row>
    <row r="80" spans="1:18">
      <c r="A80" s="3566"/>
      <c r="B80" s="2691" t="s">
        <v>281</v>
      </c>
      <c r="C80" s="250">
        <v>5301668.0009044409</v>
      </c>
      <c r="D80" s="252">
        <f t="shared" si="4"/>
        <v>18.658993476318688</v>
      </c>
      <c r="E80" s="253">
        <v>2908612.3460359378</v>
      </c>
      <c r="F80" s="252">
        <f t="shared" si="4"/>
        <v>17.571337844141915</v>
      </c>
      <c r="G80" s="253">
        <v>625423.8565481829</v>
      </c>
      <c r="H80" s="252">
        <f t="shared" si="4"/>
        <v>17.67553019157242</v>
      </c>
      <c r="I80" s="253">
        <v>1921830.1208561871</v>
      </c>
      <c r="J80" s="252">
        <f t="shared" ref="J80" si="10">(I80-I68)/I68*100</f>
        <v>19.497310437678188</v>
      </c>
      <c r="K80" s="253">
        <v>2393055.6605849951</v>
      </c>
      <c r="L80" s="252">
        <f t="shared" ref="D80:N94" si="11">(K80-K68)/K68*100</f>
        <v>20.008374636230872</v>
      </c>
      <c r="M80" s="253">
        <v>4718830.039238208</v>
      </c>
      <c r="N80" s="251">
        <f t="shared" ref="N80:N81" si="12">(M80-M68)/M68*100</f>
        <v>17.168979125015429</v>
      </c>
      <c r="P80" s="2680">
        <f t="shared" si="9"/>
        <v>986782.22517975071</v>
      </c>
      <c r="Q80" s="428">
        <f t="shared" si="8"/>
        <v>13.993139863802446</v>
      </c>
    </row>
    <row r="81" spans="1:18">
      <c r="A81" s="3566"/>
      <c r="B81" s="2691" t="s">
        <v>280</v>
      </c>
      <c r="C81" s="250">
        <v>5260446.5546317045</v>
      </c>
      <c r="D81" s="252">
        <f t="shared" si="11"/>
        <v>16.825919403435531</v>
      </c>
      <c r="E81" s="253">
        <v>2769846.4403447649</v>
      </c>
      <c r="F81" s="252">
        <f t="shared" si="11"/>
        <v>11.532782233896848</v>
      </c>
      <c r="G81" s="253">
        <v>580189.89876534312</v>
      </c>
      <c r="H81" s="252">
        <f t="shared" si="11"/>
        <v>2.8328786440313567</v>
      </c>
      <c r="I81" s="253">
        <v>1861718.7507037693</v>
      </c>
      <c r="J81" s="252">
        <f t="shared" si="11"/>
        <v>14.540843552008242</v>
      </c>
      <c r="K81" s="253">
        <v>2490600.1174501767</v>
      </c>
      <c r="L81" s="252">
        <f t="shared" si="11"/>
        <v>23.335458885616696</v>
      </c>
      <c r="M81" s="253">
        <v>4725147.3083209731</v>
      </c>
      <c r="N81" s="251">
        <f t="shared" si="12"/>
        <v>17.227437244807017</v>
      </c>
      <c r="P81" s="2680">
        <f t="shared" si="9"/>
        <v>908127.68964099558</v>
      </c>
      <c r="Q81" s="428">
        <f t="shared" si="8"/>
        <v>5.8347892270398356</v>
      </c>
    </row>
    <row r="82" spans="1:18">
      <c r="A82" s="3566"/>
      <c r="B82" s="2691" t="s">
        <v>291</v>
      </c>
      <c r="C82" s="250">
        <v>5249846.4710338535</v>
      </c>
      <c r="D82" s="252">
        <f t="shared" si="11"/>
        <v>15.491333109427124</v>
      </c>
      <c r="E82" s="253">
        <v>2664747.4660588233</v>
      </c>
      <c r="F82" s="252">
        <f t="shared" si="11"/>
        <v>6.7854645449428697</v>
      </c>
      <c r="G82" s="253">
        <v>557331.456572633</v>
      </c>
      <c r="H82" s="252">
        <f t="shared" si="11"/>
        <v>4.3847394255433807</v>
      </c>
      <c r="I82" s="253">
        <v>1774010.0736450409</v>
      </c>
      <c r="J82" s="252">
        <f t="shared" si="11"/>
        <v>7.8515148064801714</v>
      </c>
      <c r="K82" s="253">
        <v>2585099.0240834788</v>
      </c>
      <c r="L82" s="252">
        <f t="shared" si="11"/>
        <v>26.087556504318705</v>
      </c>
      <c r="M82" s="253">
        <v>4741164.4908012999</v>
      </c>
      <c r="N82" s="251">
        <f t="shared" si="11"/>
        <v>15.890686358974412</v>
      </c>
      <c r="P82" s="2680">
        <f t="shared" si="9"/>
        <v>890737.39241378242</v>
      </c>
      <c r="Q82" s="428">
        <f t="shared" si="8"/>
        <v>4.7238688087391081</v>
      </c>
    </row>
    <row r="83" spans="1:18">
      <c r="A83" s="3566"/>
      <c r="B83" s="2691" t="s">
        <v>290</v>
      </c>
      <c r="C83" s="250">
        <v>5326723.8857343048</v>
      </c>
      <c r="D83" s="252">
        <f t="shared" si="11"/>
        <v>14.868810005751104</v>
      </c>
      <c r="E83" s="253">
        <v>2680765.1654987894</v>
      </c>
      <c r="F83" s="252">
        <f t="shared" si="11"/>
        <v>4.3480842801097985</v>
      </c>
      <c r="G83" s="253">
        <v>532505.46299295791</v>
      </c>
      <c r="H83" s="252">
        <f t="shared" si="11"/>
        <v>1.7151502915243737</v>
      </c>
      <c r="I83" s="253">
        <v>1740372.0968220378</v>
      </c>
      <c r="J83" s="252">
        <f t="shared" si="11"/>
        <v>2.2997668894563885</v>
      </c>
      <c r="K83" s="253">
        <v>2645958.7235431178</v>
      </c>
      <c r="L83" s="252">
        <f t="shared" si="11"/>
        <v>27.937591639099253</v>
      </c>
      <c r="M83" s="253">
        <v>4841795.2102504475</v>
      </c>
      <c r="N83" s="251">
        <f t="shared" si="11"/>
        <v>15.502517026528192</v>
      </c>
      <c r="P83" s="2680">
        <f t="shared" si="9"/>
        <v>940393.06867675157</v>
      </c>
      <c r="Q83" s="428">
        <f t="shared" si="8"/>
        <v>8.3635749827467905</v>
      </c>
    </row>
    <row r="84" spans="1:18">
      <c r="A84" s="3566"/>
      <c r="B84" s="2691" t="s">
        <v>289</v>
      </c>
      <c r="C84" s="250">
        <v>5328095.1697857734</v>
      </c>
      <c r="D84" s="252">
        <f t="shared" si="11"/>
        <v>14.170039616358618</v>
      </c>
      <c r="E84" s="253">
        <v>2672771.6034262679</v>
      </c>
      <c r="F84" s="252">
        <f t="shared" si="11"/>
        <v>2.8517819358327099</v>
      </c>
      <c r="G84" s="253">
        <v>546303.94819603546</v>
      </c>
      <c r="H84" s="252">
        <f t="shared" si="11"/>
        <v>3.7263892057088586</v>
      </c>
      <c r="I84" s="253">
        <v>1729988.1347670448</v>
      </c>
      <c r="J84" s="252">
        <f t="shared" si="11"/>
        <v>-0.17130690715277402</v>
      </c>
      <c r="K84" s="253">
        <v>2655323.5701625263</v>
      </c>
      <c r="L84" s="252">
        <f t="shared" si="11"/>
        <v>28.391656043312015</v>
      </c>
      <c r="M84" s="253">
        <v>4830067.9292633571</v>
      </c>
      <c r="N84" s="251">
        <f t="shared" si="11"/>
        <v>14.582715559184647</v>
      </c>
      <c r="P84" s="2680">
        <f t="shared" si="9"/>
        <v>942783.46865922306</v>
      </c>
      <c r="Q84" s="428">
        <f t="shared" si="8"/>
        <v>8.9033501140674467</v>
      </c>
    </row>
    <row r="85" spans="1:18" s="210" customFormat="1">
      <c r="A85" s="3566"/>
      <c r="B85" s="2691" t="s">
        <v>288</v>
      </c>
      <c r="C85" s="250">
        <v>5343316.3350468203</v>
      </c>
      <c r="D85" s="252">
        <f t="shared" si="11"/>
        <v>13.381579519439738</v>
      </c>
      <c r="E85" s="253">
        <v>2623543.8806881062</v>
      </c>
      <c r="F85" s="252">
        <f t="shared" si="11"/>
        <v>-0.63437333098623749</v>
      </c>
      <c r="G85" s="253">
        <v>536367.38864436059</v>
      </c>
      <c r="H85" s="252">
        <f t="shared" si="11"/>
        <v>0.94146861854047348</v>
      </c>
      <c r="I85" s="253">
        <v>1683636.5948145255</v>
      </c>
      <c r="J85" s="252">
        <f t="shared" si="11"/>
        <v>-4.3951950055624582</v>
      </c>
      <c r="K85" s="253">
        <v>2719772.4498861502</v>
      </c>
      <c r="L85" s="252">
        <f t="shared" si="11"/>
        <v>31.238352572168655</v>
      </c>
      <c r="M85" s="253">
        <v>4854845.771245786</v>
      </c>
      <c r="N85" s="251">
        <f t="shared" si="11"/>
        <v>13.950876396521588</v>
      </c>
      <c r="P85" s="250">
        <f t="shared" si="9"/>
        <v>939907.28587358072</v>
      </c>
      <c r="Q85" s="622">
        <f t="shared" si="8"/>
        <v>6.898076588128693</v>
      </c>
    </row>
    <row r="86" spans="1:18" s="2700" customFormat="1">
      <c r="A86" s="3566"/>
      <c r="B86" s="2691" t="s">
        <v>287</v>
      </c>
      <c r="C86" s="2698">
        <v>5371654.7881832821</v>
      </c>
      <c r="D86" s="252">
        <f t="shared" si="11"/>
        <v>11.141421918498697</v>
      </c>
      <c r="E86" s="252">
        <v>2605223.6868172502</v>
      </c>
      <c r="F86" s="252">
        <f t="shared" si="11"/>
        <v>-4.5168637718830906</v>
      </c>
      <c r="G86" s="2699">
        <v>526189.21239264077</v>
      </c>
      <c r="H86" s="252">
        <f t="shared" si="11"/>
        <v>-3.4168070693527826</v>
      </c>
      <c r="I86" s="252">
        <v>1658935.1252457718</v>
      </c>
      <c r="J86" s="252">
        <f t="shared" si="11"/>
        <v>-8.7514283031861897</v>
      </c>
      <c r="K86" s="252">
        <v>2766431.1057436788</v>
      </c>
      <c r="L86" s="252">
        <f t="shared" si="11"/>
        <v>31.44025617971463</v>
      </c>
      <c r="M86" s="250">
        <v>4898958.1122411927</v>
      </c>
      <c r="N86" s="251">
        <f t="shared" si="11"/>
        <v>12.249231715180889</v>
      </c>
      <c r="O86" s="210"/>
      <c r="P86" s="250">
        <f t="shared" si="9"/>
        <v>946288.56157147838</v>
      </c>
      <c r="Q86" s="622">
        <f t="shared" si="8"/>
        <v>3.9391917929249023</v>
      </c>
      <c r="R86" s="210"/>
    </row>
    <row r="87" spans="1:18" s="2700" customFormat="1">
      <c r="A87" s="3566"/>
      <c r="B87" s="2691" t="s">
        <v>286</v>
      </c>
      <c r="C87" s="2698">
        <v>5382830.4482911965</v>
      </c>
      <c r="D87" s="252">
        <f t="shared" si="11"/>
        <v>10.240374682349533</v>
      </c>
      <c r="E87" s="252">
        <v>2595920.2914844332</v>
      </c>
      <c r="F87" s="252">
        <f t="shared" si="11"/>
        <v>-4.3354451233241216</v>
      </c>
      <c r="G87" s="2699">
        <v>544430.00434499059</v>
      </c>
      <c r="H87" s="252">
        <f t="shared" si="11"/>
        <v>-4.9120174254541054</v>
      </c>
      <c r="I87" s="252">
        <v>1641644.1972701394</v>
      </c>
      <c r="J87" s="252">
        <f t="shared" si="11"/>
        <v>-8.2061203021222475</v>
      </c>
      <c r="K87" s="252">
        <v>2786910.1569365007</v>
      </c>
      <c r="L87" s="252">
        <f t="shared" si="11"/>
        <v>28.473635009408081</v>
      </c>
      <c r="M87" s="250">
        <v>4894052.7239744095</v>
      </c>
      <c r="N87" s="251">
        <f t="shared" si="11"/>
        <v>11.474369868992083</v>
      </c>
      <c r="O87" s="210"/>
      <c r="P87" s="250">
        <f t="shared" si="9"/>
        <v>954276.09421429387</v>
      </c>
      <c r="Q87" s="622">
        <f t="shared" si="8"/>
        <v>3.1468338164505094</v>
      </c>
      <c r="R87" s="210"/>
    </row>
    <row r="88" spans="1:18" s="2700" customFormat="1">
      <c r="A88" s="3566"/>
      <c r="B88" s="2691" t="s">
        <v>285</v>
      </c>
      <c r="C88" s="2698">
        <v>5386998.1492500445</v>
      </c>
      <c r="D88" s="252">
        <f t="shared" si="11"/>
        <v>9.7050604936579177</v>
      </c>
      <c r="E88" s="252">
        <v>2549108.6201834017</v>
      </c>
      <c r="F88" s="252">
        <f t="shared" si="11"/>
        <v>-7.8331365650486831</v>
      </c>
      <c r="G88" s="2699">
        <v>513399.35755578306</v>
      </c>
      <c r="H88" s="252">
        <f t="shared" si="11"/>
        <v>-8.6741763538816166</v>
      </c>
      <c r="I88" s="252">
        <v>1608873.9114058232</v>
      </c>
      <c r="J88" s="252">
        <f t="shared" si="11"/>
        <v>-12.080019022294586</v>
      </c>
      <c r="K88" s="252">
        <v>2837889.5240562558</v>
      </c>
      <c r="L88" s="252">
        <f t="shared" si="11"/>
        <v>32.322075986421254</v>
      </c>
      <c r="M88" s="250">
        <v>4928730.2534113377</v>
      </c>
      <c r="N88" s="251">
        <f t="shared" si="11"/>
        <v>11.309739024146271</v>
      </c>
      <c r="O88" s="210"/>
      <c r="P88" s="250">
        <f t="shared" si="9"/>
        <v>940234.70877757855</v>
      </c>
      <c r="Q88" s="622">
        <f t="shared" si="8"/>
        <v>0.47130490922483664</v>
      </c>
    </row>
    <row r="89" spans="1:18">
      <c r="A89" s="3569"/>
      <c r="B89" s="2695" t="s">
        <v>284</v>
      </c>
      <c r="C89" s="2696">
        <v>5544372.7339004325</v>
      </c>
      <c r="D89" s="2696">
        <f t="shared" si="11"/>
        <v>6.8088771873211575</v>
      </c>
      <c r="E89" s="2696">
        <v>2674292.4791063042</v>
      </c>
      <c r="F89" s="2696">
        <f t="shared" si="11"/>
        <v>-10.342614802535016</v>
      </c>
      <c r="G89" s="2696">
        <v>505902.88640760048</v>
      </c>
      <c r="H89" s="2696">
        <f t="shared" si="11"/>
        <v>-11.551072966375994</v>
      </c>
      <c r="I89" s="2696">
        <v>1720438.5429296398</v>
      </c>
      <c r="J89" s="2696">
        <f t="shared" si="11"/>
        <v>-10.909929813065784</v>
      </c>
      <c r="K89" s="2696">
        <v>2870080.251829599</v>
      </c>
      <c r="L89" s="2696">
        <f t="shared" si="11"/>
        <v>29.977413220137301</v>
      </c>
      <c r="M89" s="2696">
        <v>5082769.302173119</v>
      </c>
      <c r="N89" s="2697">
        <f t="shared" si="11"/>
        <v>9.0084577580366041</v>
      </c>
      <c r="P89" s="2680">
        <f t="shared" si="9"/>
        <v>953853.93617666443</v>
      </c>
      <c r="Q89" s="428">
        <f t="shared" si="8"/>
        <v>-9.3008844628644631</v>
      </c>
    </row>
    <row r="90" spans="1:18">
      <c r="A90" s="3720" t="s">
        <v>142</v>
      </c>
      <c r="B90" s="2690" t="s">
        <v>283</v>
      </c>
      <c r="C90" s="256">
        <v>5439433.9936610553</v>
      </c>
      <c r="D90" s="254">
        <f t="shared" si="11"/>
        <v>6.4340704287323041</v>
      </c>
      <c r="E90" s="255">
        <v>2476364.6038500569</v>
      </c>
      <c r="F90" s="254">
        <f t="shared" si="11"/>
        <v>-12.321096595887013</v>
      </c>
      <c r="G90" s="255">
        <v>503797.84821810253</v>
      </c>
      <c r="H90" s="254">
        <f t="shared" si="11"/>
        <v>-11.115051283594099</v>
      </c>
      <c r="I90" s="255">
        <v>1617396.6371060014</v>
      </c>
      <c r="J90" s="254">
        <f t="shared" si="11"/>
        <v>-15.116493073766051</v>
      </c>
      <c r="K90" s="254">
        <v>2963069.3441728638</v>
      </c>
      <c r="L90" s="252">
        <f t="shared" si="11"/>
        <v>29.603497002435788</v>
      </c>
      <c r="M90" s="253">
        <v>4982002.3045228859</v>
      </c>
      <c r="N90" s="251">
        <f t="shared" si="11"/>
        <v>8.6180640432205475</v>
      </c>
      <c r="P90" s="2680">
        <f t="shared" si="9"/>
        <v>858967.96674405551</v>
      </c>
      <c r="Q90" s="428">
        <f t="shared" si="8"/>
        <v>-6.5247221647240563</v>
      </c>
    </row>
    <row r="91" spans="1:18">
      <c r="A91" s="3721"/>
      <c r="B91" s="2691" t="s">
        <v>282</v>
      </c>
      <c r="C91" s="250">
        <v>5485832.9513178645</v>
      </c>
      <c r="D91" s="252">
        <f t="shared" si="11"/>
        <v>5.4768328433827396</v>
      </c>
      <c r="E91" s="253">
        <v>2487951.0924385916</v>
      </c>
      <c r="F91" s="252">
        <f t="shared" si="11"/>
        <v>-13.394026373819104</v>
      </c>
      <c r="G91" s="253">
        <v>495886.9180680525</v>
      </c>
      <c r="H91" s="252">
        <f t="shared" si="11"/>
        <v>-9.6964246836569199</v>
      </c>
      <c r="I91" s="253">
        <v>1609870.4109189776</v>
      </c>
      <c r="J91" s="252">
        <f t="shared" si="11"/>
        <v>-17.789945190359205</v>
      </c>
      <c r="K91" s="253">
        <v>2997881.8618850349</v>
      </c>
      <c r="L91" s="252">
        <f t="shared" si="11"/>
        <v>28.760659392582216</v>
      </c>
      <c r="M91" s="253">
        <v>5039109.3819318414</v>
      </c>
      <c r="N91" s="251">
        <f t="shared" si="11"/>
        <v>7.3534766092722279</v>
      </c>
      <c r="P91" s="2680">
        <f t="shared" si="9"/>
        <v>878080.68151961407</v>
      </c>
      <c r="Q91" s="428">
        <f t="shared" si="8"/>
        <v>-3.9807807356840947</v>
      </c>
    </row>
    <row r="92" spans="1:18">
      <c r="A92" s="3721"/>
      <c r="B92" s="2691" t="s">
        <v>281</v>
      </c>
      <c r="C92" s="250">
        <v>5588474.5821566209</v>
      </c>
      <c r="D92" s="252">
        <f t="shared" si="11"/>
        <v>5.4097423905693853</v>
      </c>
      <c r="E92" s="253">
        <v>2547306.1667760997</v>
      </c>
      <c r="F92" s="252">
        <f t="shared" si="11"/>
        <v>-12.4219433969003</v>
      </c>
      <c r="G92" s="253">
        <v>532216.27816977259</v>
      </c>
      <c r="H92" s="252">
        <f t="shared" si="11"/>
        <v>-14.903105694246822</v>
      </c>
      <c r="I92" s="253">
        <v>1636336.8127888138</v>
      </c>
      <c r="J92" s="252">
        <f t="shared" si="11"/>
        <v>-14.855283251580229</v>
      </c>
      <c r="K92" s="252">
        <v>3041168.4187644995</v>
      </c>
      <c r="L92" s="252">
        <f t="shared" si="11"/>
        <v>27.083062414898862</v>
      </c>
      <c r="M92" s="252">
        <v>5105455.4709630925</v>
      </c>
      <c r="N92" s="251">
        <f t="shared" si="11"/>
        <v>8.1932476590595762</v>
      </c>
      <c r="P92" s="2680">
        <f t="shared" si="9"/>
        <v>910969.35398728587</v>
      </c>
      <c r="Q92" s="428">
        <f t="shared" si="8"/>
        <v>-7.6828371304169867</v>
      </c>
    </row>
    <row r="93" spans="1:18">
      <c r="A93" s="3721"/>
      <c r="B93" s="2691" t="s">
        <v>280</v>
      </c>
      <c r="C93" s="250">
        <v>5603245.7382860519</v>
      </c>
      <c r="D93" s="252">
        <f t="shared" si="11"/>
        <v>6.5165415159007836</v>
      </c>
      <c r="E93" s="253">
        <v>2602451.0249580331</v>
      </c>
      <c r="F93" s="252">
        <f t="shared" si="11"/>
        <v>-6.0434908213141192</v>
      </c>
      <c r="G93" s="253">
        <v>525140.3294202676</v>
      </c>
      <c r="H93" s="252">
        <f t="shared" si="11"/>
        <v>-9.4881985126287471</v>
      </c>
      <c r="I93" s="253">
        <v>1707862.814756792</v>
      </c>
      <c r="J93" s="252">
        <f t="shared" si="11"/>
        <v>-8.2641879117786399</v>
      </c>
      <c r="K93" s="253">
        <v>3000794.7117052795</v>
      </c>
      <c r="L93" s="252">
        <f t="shared" si="11"/>
        <v>20.484805677172663</v>
      </c>
      <c r="M93" s="252">
        <v>5129510.0551558537</v>
      </c>
      <c r="N93" s="251">
        <f t="shared" si="11"/>
        <v>8.5576749347644441</v>
      </c>
      <c r="P93" s="2680">
        <f t="shared" si="9"/>
        <v>894588.21020124108</v>
      </c>
      <c r="Q93" s="428">
        <f t="shared" si="8"/>
        <v>-1.4909224324067227</v>
      </c>
    </row>
    <row r="94" spans="1:18">
      <c r="A94" s="3721"/>
      <c r="B94" s="2691" t="s">
        <v>291</v>
      </c>
      <c r="C94" s="250">
        <v>5652896.0556126991</v>
      </c>
      <c r="D94" s="252">
        <f t="shared" si="11"/>
        <v>7.6773594580847426</v>
      </c>
      <c r="E94" s="253">
        <v>2499974.68171746</v>
      </c>
      <c r="F94" s="252">
        <f t="shared" si="11"/>
        <v>-6.1834296285142223</v>
      </c>
      <c r="G94" s="253">
        <v>511980.77698171255</v>
      </c>
      <c r="H94" s="252">
        <f t="shared" si="11"/>
        <v>-8.1371110595136891</v>
      </c>
      <c r="I94" s="253">
        <v>1598575.1752824625</v>
      </c>
      <c r="J94" s="252">
        <f t="shared" si="11"/>
        <v>-9.8891714860510369</v>
      </c>
      <c r="K94" s="253">
        <v>3152921.3731655148</v>
      </c>
      <c r="L94" s="252">
        <f t="shared" si="11"/>
        <v>21.965206895057015</v>
      </c>
      <c r="M94" s="252">
        <v>5193924.0801192559</v>
      </c>
      <c r="N94" s="251">
        <f t="shared" si="11"/>
        <v>9.5495440033010865</v>
      </c>
      <c r="P94" s="2680">
        <f t="shared" si="9"/>
        <v>901399.50643499754</v>
      </c>
      <c r="Q94" s="428">
        <f t="shared" si="8"/>
        <v>1.1969985892612165</v>
      </c>
    </row>
    <row r="95" spans="1:18">
      <c r="A95" s="3721"/>
      <c r="B95" s="2691" t="s">
        <v>290</v>
      </c>
      <c r="C95" s="250">
        <v>5739092.0046877339</v>
      </c>
      <c r="D95" s="252">
        <f>(C95-C83)/C83*100</f>
        <v>7.7414960452109671</v>
      </c>
      <c r="E95" s="253">
        <v>2519060.1902671447</v>
      </c>
      <c r="F95" s="252">
        <f>(E95-E83)/E83*100</f>
        <v>-6.0320455261346062</v>
      </c>
      <c r="G95" s="253">
        <v>495238.60782098549</v>
      </c>
      <c r="H95" s="252">
        <f>(G95-G83)/G83*100</f>
        <v>-6.9983986572669687</v>
      </c>
      <c r="I95" s="253">
        <v>1616331.5201903807</v>
      </c>
      <c r="J95" s="252">
        <f>(I95-I83)/I83*100</f>
        <v>-7.1272446195936032</v>
      </c>
      <c r="K95" s="253">
        <v>3220031.8156112134</v>
      </c>
      <c r="L95" s="252">
        <f>(K95-K83)/K83*100</f>
        <v>21.696222505669816</v>
      </c>
      <c r="M95" s="252">
        <v>5297904.3603672991</v>
      </c>
      <c r="N95" s="251">
        <f>(M95-M83)/M83*100</f>
        <v>9.420248695178886</v>
      </c>
      <c r="P95" s="2680">
        <f t="shared" si="9"/>
        <v>902728.67007676396</v>
      </c>
      <c r="Q95" s="428">
        <f t="shared" si="8"/>
        <v>-4.0051761177893459</v>
      </c>
    </row>
    <row r="96" spans="1:18">
      <c r="A96" s="3721"/>
      <c r="B96" s="2691" t="s">
        <v>289</v>
      </c>
      <c r="C96" s="250">
        <v>5797782.1093522403</v>
      </c>
      <c r="D96" s="252">
        <f>(C96-C84)/C84*100</f>
        <v>8.8152881020207392</v>
      </c>
      <c r="E96" s="253">
        <v>2574431.7363260128</v>
      </c>
      <c r="F96" s="252">
        <f>(E96-E84)/E84*100</f>
        <v>-3.6793217562694727</v>
      </c>
      <c r="G96" s="253">
        <v>516000.21475537948</v>
      </c>
      <c r="H96" s="252">
        <f>(G96-G84)/G84*100</f>
        <v>-5.5470463906993039</v>
      </c>
      <c r="I96" s="253">
        <v>1649599.4909639447</v>
      </c>
      <c r="J96" s="252">
        <f>(I96-I84)/I84*100</f>
        <v>-4.6467742863406984</v>
      </c>
      <c r="K96" s="253">
        <v>3223350.3732991656</v>
      </c>
      <c r="L96" s="252">
        <f>(K96-K84)/K84*100</f>
        <v>21.391999435378477</v>
      </c>
      <c r="M96" s="252">
        <v>5336735.0258347029</v>
      </c>
      <c r="N96" s="251">
        <f>(M96-M84)/M84*100</f>
        <v>10.489854469782138</v>
      </c>
      <c r="P96" s="2680">
        <f t="shared" si="9"/>
        <v>924832.24536206806</v>
      </c>
      <c r="Q96" s="428">
        <f t="shared" si="8"/>
        <v>-1.9040664048431268</v>
      </c>
    </row>
    <row r="97" spans="1:20" s="210" customFormat="1">
      <c r="A97" s="3721"/>
      <c r="B97" s="2691" t="s">
        <v>288</v>
      </c>
      <c r="C97" s="250">
        <v>5827309.0232437346</v>
      </c>
      <c r="D97" s="252">
        <f t="shared" ref="D97:N100" si="13">(C97-C85)/C85*100</f>
        <v>9.0579081949987774</v>
      </c>
      <c r="E97" s="253">
        <v>2600653.3710117391</v>
      </c>
      <c r="F97" s="252">
        <f t="shared" ref="F97:F98" si="14">(E97-E85)/E85*100</f>
        <v>-0.87250340445471397</v>
      </c>
      <c r="G97" s="253">
        <v>519330.31892841263</v>
      </c>
      <c r="H97" s="252">
        <f t="shared" ref="H97:H98" si="15">(G97-G85)/G85*100</f>
        <v>-3.1763806071447092</v>
      </c>
      <c r="I97" s="253">
        <v>1662976.5003682952</v>
      </c>
      <c r="J97" s="252">
        <f t="shared" ref="J97:J98" si="16">(I97-I85)/I85*100</f>
        <v>-1.2271112726975497</v>
      </c>
      <c r="K97" s="253">
        <v>3226655.6539935069</v>
      </c>
      <c r="L97" s="252">
        <f t="shared" ref="L97:L98" si="17">(K97-K85)/K85*100</f>
        <v>18.63697104986025</v>
      </c>
      <c r="M97" s="252">
        <v>5363340.8060854319</v>
      </c>
      <c r="N97" s="251">
        <f t="shared" ref="N97:N98" si="18">(M97-M85)/M85*100</f>
        <v>10.473968871500581</v>
      </c>
      <c r="P97" s="250">
        <f t="shared" si="9"/>
        <v>937676.87064344389</v>
      </c>
      <c r="Q97" s="622">
        <f t="shared" si="8"/>
        <v>-0.2373016215172552</v>
      </c>
    </row>
    <row r="98" spans="1:20" s="2700" customFormat="1">
      <c r="A98" s="3721"/>
      <c r="B98" s="2691" t="s">
        <v>287</v>
      </c>
      <c r="C98" s="2698">
        <v>5901555.8154477961</v>
      </c>
      <c r="D98" s="252">
        <f t="shared" si="13"/>
        <v>9.8647632463315631</v>
      </c>
      <c r="E98" s="252">
        <v>2616347.8051242922</v>
      </c>
      <c r="F98" s="252">
        <f t="shared" si="14"/>
        <v>0.42699282842127273</v>
      </c>
      <c r="G98" s="2699">
        <v>519145.65341414307</v>
      </c>
      <c r="H98" s="252">
        <f t="shared" si="15"/>
        <v>-1.3385981340191004</v>
      </c>
      <c r="I98" s="252">
        <v>1670966.8655669715</v>
      </c>
      <c r="J98" s="252">
        <f t="shared" si="16"/>
        <v>0.72526888713729154</v>
      </c>
      <c r="K98" s="252">
        <v>3285208.0181957684</v>
      </c>
      <c r="L98" s="252">
        <f t="shared" si="17"/>
        <v>18.752569379913428</v>
      </c>
      <c r="M98" s="250">
        <v>5438657.5579682253</v>
      </c>
      <c r="N98" s="251">
        <f t="shared" si="18"/>
        <v>11.016616867543066</v>
      </c>
      <c r="O98" s="210"/>
      <c r="P98" s="250">
        <f t="shared" si="9"/>
        <v>945380.93955732067</v>
      </c>
      <c r="Q98" s="622">
        <f t="shared" si="8"/>
        <v>-9.5913873528222837E-2</v>
      </c>
      <c r="R98" s="210"/>
    </row>
    <row r="99" spans="1:20" s="2700" customFormat="1">
      <c r="A99" s="3721"/>
      <c r="B99" s="2691" t="s">
        <v>286</v>
      </c>
      <c r="C99" s="2698">
        <v>5925384.7203819379</v>
      </c>
      <c r="D99" s="252">
        <f t="shared" si="13"/>
        <v>10.079349095288293</v>
      </c>
      <c r="E99" s="252">
        <v>2639992.3939855536</v>
      </c>
      <c r="F99" s="252">
        <f t="shared" si="13"/>
        <v>1.6977448285177714</v>
      </c>
      <c r="G99" s="2699">
        <v>529732.11097800406</v>
      </c>
      <c r="H99" s="252">
        <f t="shared" si="13"/>
        <v>-2.6996846701477675</v>
      </c>
      <c r="I99" s="252">
        <v>1696965.7804466835</v>
      </c>
      <c r="J99" s="252">
        <f t="shared" si="13"/>
        <v>3.3698887535153745</v>
      </c>
      <c r="K99" s="252">
        <v>3285392.3269205671</v>
      </c>
      <c r="L99" s="252">
        <f t="shared" si="13"/>
        <v>17.886553276335999</v>
      </c>
      <c r="M99" s="250">
        <v>5453545.0241414858</v>
      </c>
      <c r="N99" s="251">
        <f t="shared" si="13"/>
        <v>11.432085670558905</v>
      </c>
      <c r="O99" s="210"/>
      <c r="P99" s="250">
        <f t="shared" si="9"/>
        <v>943026.61353887012</v>
      </c>
      <c r="Q99" s="622">
        <f t="shared" ref="Q99:Q134" si="19">(P99-P87)/P87*100</f>
        <v>-1.1788496792100871</v>
      </c>
      <c r="R99" s="210"/>
    </row>
    <row r="100" spans="1:20" s="2700" customFormat="1">
      <c r="A100" s="3721"/>
      <c r="B100" s="2691" t="s">
        <v>285</v>
      </c>
      <c r="C100" s="2698">
        <v>5985838.752481428</v>
      </c>
      <c r="D100" s="252">
        <f>(C100-C88)/C88*100</f>
        <v>11.116406329464798</v>
      </c>
      <c r="E100" s="252">
        <v>2666462.5749470908</v>
      </c>
      <c r="F100" s="252">
        <f t="shared" si="13"/>
        <v>4.603725154530518</v>
      </c>
      <c r="G100" s="2699">
        <v>518755.82504693774</v>
      </c>
      <c r="H100" s="252">
        <f t="shared" si="13"/>
        <v>1.0433335009720328</v>
      </c>
      <c r="I100" s="252">
        <v>1716341.0528840565</v>
      </c>
      <c r="J100" s="252">
        <f t="shared" si="13"/>
        <v>6.6796497050741044</v>
      </c>
      <c r="K100" s="252">
        <v>3319376.1723711318</v>
      </c>
      <c r="L100" s="252">
        <f t="shared" si="13"/>
        <v>16.96636335676228</v>
      </c>
      <c r="M100" s="250">
        <v>5527895.0284005376</v>
      </c>
      <c r="N100" s="251">
        <f t="shared" si="13"/>
        <v>12.156574699426855</v>
      </c>
      <c r="O100" s="210"/>
      <c r="P100" s="250">
        <f t="shared" ref="P100:P108" si="20">E100-I100</f>
        <v>950121.52206303435</v>
      </c>
      <c r="Q100" s="622">
        <f t="shared" si="19"/>
        <v>1.0515260916404465</v>
      </c>
      <c r="T100" s="2703"/>
    </row>
    <row r="101" spans="1:20">
      <c r="A101" s="3722"/>
      <c r="B101" s="2695" t="s">
        <v>284</v>
      </c>
      <c r="C101" s="2704">
        <v>6179055.3130916581</v>
      </c>
      <c r="D101" s="2696">
        <f>(C101-C89)/C89*100</f>
        <v>11.447328844082426</v>
      </c>
      <c r="E101" s="2705">
        <v>2803365.4355574823</v>
      </c>
      <c r="F101" s="2696">
        <f>(E101-E89)/E89*100</f>
        <v>4.8264338122923522</v>
      </c>
      <c r="G101" s="2696">
        <v>528695.7455993176</v>
      </c>
      <c r="H101" s="2696">
        <f>(G101-G89)/G89*100</f>
        <v>4.5053823182485564</v>
      </c>
      <c r="I101" s="2696">
        <v>1838203.0009359552</v>
      </c>
      <c r="J101" s="2696">
        <f>(I101-I89)/I89*100</f>
        <v>6.8450255599238545</v>
      </c>
      <c r="K101" s="2696">
        <v>3375689.8776616966</v>
      </c>
      <c r="L101" s="2696">
        <f>(K101-K89)/K89*100</f>
        <v>17.616567533600673</v>
      </c>
      <c r="M101" s="2696">
        <v>5710015.9249078101</v>
      </c>
      <c r="N101" s="2697">
        <f>(M101-M89)/M89*100</f>
        <v>12.340647104847235</v>
      </c>
      <c r="P101" s="2680">
        <f t="shared" si="20"/>
        <v>965162.43462152709</v>
      </c>
      <c r="Q101" s="428">
        <f t="shared" si="19"/>
        <v>1.1855587124995837</v>
      </c>
      <c r="T101" s="2680"/>
    </row>
    <row r="102" spans="1:20">
      <c r="A102" s="3720" t="s">
        <v>149</v>
      </c>
      <c r="B102" s="2691" t="s">
        <v>283</v>
      </c>
      <c r="C102" s="2698">
        <v>6040561.0760543393</v>
      </c>
      <c r="D102" s="252">
        <f t="shared" ref="D102:N117" si="21">(C102-C90)/C90*100</f>
        <v>11.051280024609518</v>
      </c>
      <c r="E102" s="252">
        <v>2602588.8755054628</v>
      </c>
      <c r="F102" s="252">
        <f t="shared" ref="F102:F103" si="22">(E102-E90)/E90*100</f>
        <v>5.0971602266953058</v>
      </c>
      <c r="G102" s="252">
        <v>522564.77812201215</v>
      </c>
      <c r="H102" s="252">
        <f t="shared" ref="H102:H103" si="23">(G102-G90)/G90*100</f>
        <v>3.725091317933757</v>
      </c>
      <c r="I102" s="252">
        <v>1810166.3296858664</v>
      </c>
      <c r="J102" s="252">
        <f t="shared" ref="J102:J103" si="24">(I102-I90)/I90*100</f>
        <v>11.918516964693751</v>
      </c>
      <c r="K102" s="252">
        <v>3437972.196953713</v>
      </c>
      <c r="L102" s="252">
        <f t="shared" ref="L102:L103" si="25">(K102-K90)/K90*100</f>
        <v>16.027395839209348</v>
      </c>
      <c r="M102" s="250">
        <v>5576778.7499894965</v>
      </c>
      <c r="N102" s="251">
        <f t="shared" ref="N102:N103" si="26">(M102-M90)/M90*100</f>
        <v>11.93850201407265</v>
      </c>
      <c r="P102" s="2680">
        <f t="shared" si="20"/>
        <v>792422.54581959639</v>
      </c>
      <c r="Q102" s="428">
        <f t="shared" si="19"/>
        <v>-7.7471365057653525</v>
      </c>
      <c r="T102" s="2680"/>
    </row>
    <row r="103" spans="1:20">
      <c r="A103" s="3721"/>
      <c r="B103" s="2691" t="s">
        <v>282</v>
      </c>
      <c r="C103" s="2698">
        <v>6156103.2663623113</v>
      </c>
      <c r="D103" s="252">
        <f t="shared" si="21"/>
        <v>12.218204983500772</v>
      </c>
      <c r="E103" s="252">
        <v>2652552.2546705105</v>
      </c>
      <c r="F103" s="252">
        <f t="shared" si="22"/>
        <v>6.6159323924082178</v>
      </c>
      <c r="G103" s="252">
        <v>516247.77625825949</v>
      </c>
      <c r="H103" s="252">
        <f t="shared" si="23"/>
        <v>4.1059478377715104</v>
      </c>
      <c r="I103" s="252">
        <v>1787307.6442774907</v>
      </c>
      <c r="J103" s="252">
        <f t="shared" si="24"/>
        <v>11.021833319939393</v>
      </c>
      <c r="K103" s="252">
        <v>3503551.0116918008</v>
      </c>
      <c r="L103" s="252">
        <f t="shared" si="25"/>
        <v>16.86754759204576</v>
      </c>
      <c r="M103" s="252">
        <v>5702456.3056585388</v>
      </c>
      <c r="N103" s="251">
        <f t="shared" si="26"/>
        <v>13.163971516577606</v>
      </c>
      <c r="P103" s="2680">
        <f t="shared" si="20"/>
        <v>865244.61039301986</v>
      </c>
      <c r="Q103" s="428">
        <f t="shared" si="19"/>
        <v>-1.4618327673921709</v>
      </c>
      <c r="T103" s="2680"/>
    </row>
    <row r="104" spans="1:20">
      <c r="A104" s="3721"/>
      <c r="B104" s="2691" t="s">
        <v>281</v>
      </c>
      <c r="C104" s="250">
        <v>6366679.1111072106</v>
      </c>
      <c r="D104" s="252">
        <f t="shared" si="21"/>
        <v>13.925168979658785</v>
      </c>
      <c r="E104" s="253">
        <v>2818001.2926152628</v>
      </c>
      <c r="F104" s="252">
        <f t="shared" si="21"/>
        <v>10.626721254389219</v>
      </c>
      <c r="G104" s="253">
        <v>561374.76153496793</v>
      </c>
      <c r="H104" s="252">
        <f t="shared" si="21"/>
        <v>5.4786906303331859</v>
      </c>
      <c r="I104" s="253">
        <v>1867627.305023944</v>
      </c>
      <c r="J104" s="252">
        <f t="shared" si="21"/>
        <v>14.134650667727819</v>
      </c>
      <c r="K104" s="252">
        <v>3548677.8041411075</v>
      </c>
      <c r="L104" s="252">
        <f t="shared" si="21"/>
        <v>16.687973682917175</v>
      </c>
      <c r="M104" s="252">
        <v>5868514.2979913829</v>
      </c>
      <c r="N104" s="251">
        <f t="shared" si="21"/>
        <v>14.945950099224881</v>
      </c>
      <c r="P104" s="2680">
        <f t="shared" si="20"/>
        <v>950373.98759131879</v>
      </c>
      <c r="Q104" s="428">
        <f t="shared" si="19"/>
        <v>4.3255718133173202</v>
      </c>
      <c r="T104" s="2680"/>
    </row>
    <row r="105" spans="1:20">
      <c r="A105" s="3721"/>
      <c r="B105" s="2691" t="s">
        <v>280</v>
      </c>
      <c r="C105" s="250">
        <v>6406588.940911144</v>
      </c>
      <c r="D105" s="252">
        <f t="shared" si="21"/>
        <v>14.337104602355396</v>
      </c>
      <c r="E105" s="253">
        <v>2859921.9928830592</v>
      </c>
      <c r="F105" s="252">
        <f t="shared" si="21"/>
        <v>9.8934030056983708</v>
      </c>
      <c r="G105" s="253">
        <v>605975.04043049924</v>
      </c>
      <c r="H105" s="252">
        <f t="shared" si="21"/>
        <v>15.392973359991164</v>
      </c>
      <c r="I105" s="253">
        <v>1903042.6550667651</v>
      </c>
      <c r="J105" s="252">
        <f t="shared" si="21"/>
        <v>11.428309031821602</v>
      </c>
      <c r="K105" s="252">
        <v>3546666.9480174356</v>
      </c>
      <c r="L105" s="252">
        <f t="shared" si="21"/>
        <v>18.190922364094344</v>
      </c>
      <c r="M105" s="253">
        <v>5864628.5768217724</v>
      </c>
      <c r="N105" s="251">
        <f t="shared" si="21"/>
        <v>14.331164453552923</v>
      </c>
      <c r="P105" s="2680">
        <f t="shared" si="20"/>
        <v>956879.33781629405</v>
      </c>
      <c r="Q105" s="428">
        <f t="shared" si="19"/>
        <v>6.9631062543335274</v>
      </c>
      <c r="T105" s="2680"/>
    </row>
    <row r="106" spans="1:20">
      <c r="A106" s="3721"/>
      <c r="B106" s="2702" t="s">
        <v>291</v>
      </c>
      <c r="C106" s="2698">
        <v>6476262.6020265268</v>
      </c>
      <c r="D106" s="250">
        <f t="shared" si="21"/>
        <v>14.565393354373038</v>
      </c>
      <c r="E106" s="252">
        <v>2834182.4350058204</v>
      </c>
      <c r="F106" s="250">
        <f t="shared" si="21"/>
        <v>13.368445517966709</v>
      </c>
      <c r="G106" s="252">
        <v>565730.15377824334</v>
      </c>
      <c r="H106" s="250">
        <f t="shared" si="21"/>
        <v>10.498319314525878</v>
      </c>
      <c r="I106" s="252">
        <v>1895016.5043733381</v>
      </c>
      <c r="J106" s="250">
        <f t="shared" si="21"/>
        <v>18.544096872922815</v>
      </c>
      <c r="K106" s="253">
        <v>3642080.1670838334</v>
      </c>
      <c r="L106" s="252">
        <f t="shared" si="21"/>
        <v>15.514462177253915</v>
      </c>
      <c r="M106" s="250">
        <v>5973734.90627944</v>
      </c>
      <c r="N106" s="251">
        <f t="shared" si="21"/>
        <v>15.013904980726617</v>
      </c>
      <c r="P106" s="2680">
        <f t="shared" si="20"/>
        <v>939165.93063248228</v>
      </c>
      <c r="Q106" s="428">
        <f t="shared" si="19"/>
        <v>4.1897542574490174</v>
      </c>
      <c r="T106" s="2680"/>
    </row>
    <row r="107" spans="1:20">
      <c r="A107" s="3721"/>
      <c r="B107" s="2702" t="s">
        <v>290</v>
      </c>
      <c r="C107" s="2698">
        <v>6578030.5467021661</v>
      </c>
      <c r="D107" s="250">
        <f t="shared" si="21"/>
        <v>14.61796641923811</v>
      </c>
      <c r="E107" s="252">
        <v>2913521.1897894088</v>
      </c>
      <c r="F107" s="250">
        <f t="shared" si="21"/>
        <v>15.659054160211703</v>
      </c>
      <c r="G107" s="252">
        <v>551089.30084598041</v>
      </c>
      <c r="H107" s="250">
        <f t="shared" si="21"/>
        <v>11.277532111386465</v>
      </c>
      <c r="I107" s="252">
        <v>1955175.815099509</v>
      </c>
      <c r="J107" s="250">
        <f t="shared" si="21"/>
        <v>20.963786864047371</v>
      </c>
      <c r="K107" s="253">
        <v>3664509.3551994283</v>
      </c>
      <c r="L107" s="252">
        <f t="shared" si="21"/>
        <v>13.80351391043153</v>
      </c>
      <c r="M107" s="250">
        <v>6087082.3730730694</v>
      </c>
      <c r="N107" s="251">
        <f t="shared" si="21"/>
        <v>14.896041132970876</v>
      </c>
      <c r="P107" s="2680">
        <f t="shared" si="20"/>
        <v>958345.37468989985</v>
      </c>
      <c r="Q107" s="428">
        <f t="shared" si="19"/>
        <v>6.1609547205813788</v>
      </c>
      <c r="T107" s="2680"/>
    </row>
    <row r="108" spans="1:20">
      <c r="A108" s="3721"/>
      <c r="B108" s="2702" t="s">
        <v>289</v>
      </c>
      <c r="C108" s="2698">
        <v>6612223.3441160005</v>
      </c>
      <c r="D108" s="250">
        <f t="shared" si="21"/>
        <v>14.047461932900301</v>
      </c>
      <c r="E108" s="252">
        <v>2947321.5623197448</v>
      </c>
      <c r="F108" s="250">
        <f t="shared" si="21"/>
        <v>14.484354769720381</v>
      </c>
      <c r="G108" s="252">
        <v>565517.24287489615</v>
      </c>
      <c r="H108" s="250">
        <f t="shared" si="21"/>
        <v>9.5963192850590655</v>
      </c>
      <c r="I108" s="252">
        <v>2005047.6121438281</v>
      </c>
      <c r="J108" s="250">
        <f t="shared" si="21"/>
        <v>21.547540668321677</v>
      </c>
      <c r="K108" s="253">
        <v>3664901.776733988</v>
      </c>
      <c r="L108" s="252">
        <f t="shared" si="21"/>
        <v>13.698523346777389</v>
      </c>
      <c r="M108" s="250">
        <v>6107218.0168540133</v>
      </c>
      <c r="N108" s="251">
        <f t="shared" si="21"/>
        <v>14.43734769085339</v>
      </c>
      <c r="P108" s="2680">
        <f t="shared" si="20"/>
        <v>942273.95017591678</v>
      </c>
      <c r="Q108" s="428">
        <f t="shared" si="19"/>
        <v>1.88593173533005</v>
      </c>
      <c r="T108" s="2680"/>
    </row>
    <row r="109" spans="1:20" s="210" customFormat="1">
      <c r="A109" s="3721"/>
      <c r="B109" s="2702" t="s">
        <v>288</v>
      </c>
      <c r="C109" s="2698">
        <v>6653783.3375570606</v>
      </c>
      <c r="D109" s="250">
        <f t="shared" si="21"/>
        <v>14.182778208890564</v>
      </c>
      <c r="E109" s="252">
        <v>3027746.5983807514</v>
      </c>
      <c r="F109" s="250">
        <f t="shared" si="21"/>
        <v>16.422535664676417</v>
      </c>
      <c r="G109" s="252">
        <v>571231.32292565703</v>
      </c>
      <c r="H109" s="250">
        <f t="shared" si="21"/>
        <v>9.9938328469512534</v>
      </c>
      <c r="I109" s="252">
        <v>2062187.3618158617</v>
      </c>
      <c r="J109" s="250">
        <f t="shared" si="21"/>
        <v>24.005802929816159</v>
      </c>
      <c r="K109" s="253">
        <v>3626036.7509298907</v>
      </c>
      <c r="L109" s="252">
        <f t="shared" si="21"/>
        <v>12.37755557963197</v>
      </c>
      <c r="M109" s="250">
        <v>6145883.3137715897</v>
      </c>
      <c r="N109" s="251">
        <f t="shared" si="21"/>
        <v>14.590579565599448</v>
      </c>
      <c r="P109" s="250">
        <f>E109-I109</f>
        <v>965559.23656488978</v>
      </c>
      <c r="Q109" s="622">
        <f t="shared" si="19"/>
        <v>2.9735580341565546</v>
      </c>
      <c r="T109" s="250"/>
    </row>
    <row r="110" spans="1:20" s="2700" customFormat="1">
      <c r="A110" s="3721"/>
      <c r="B110" s="2691" t="s">
        <v>287</v>
      </c>
      <c r="C110" s="2698">
        <v>6636244.4960645949</v>
      </c>
      <c r="D110" s="252">
        <f t="shared" si="21"/>
        <v>12.449067730473583</v>
      </c>
      <c r="E110" s="252">
        <v>3016527.5801361501</v>
      </c>
      <c r="F110" s="252">
        <f t="shared" si="21"/>
        <v>15.295358446918989</v>
      </c>
      <c r="G110" s="2699">
        <v>582136.42613860173</v>
      </c>
      <c r="H110" s="252">
        <f t="shared" si="21"/>
        <v>12.13354524114804</v>
      </c>
      <c r="I110" s="252">
        <v>2123000.5794515591</v>
      </c>
      <c r="J110" s="252">
        <f t="shared" si="21"/>
        <v>27.05222486450737</v>
      </c>
      <c r="K110" s="252">
        <v>3619716.9168050652</v>
      </c>
      <c r="L110" s="252">
        <f t="shared" si="21"/>
        <v>10.182274509149918</v>
      </c>
      <c r="M110" s="250">
        <v>6119059.6213910701</v>
      </c>
      <c r="N110" s="251">
        <f t="shared" si="21"/>
        <v>12.510478112856759</v>
      </c>
      <c r="O110" s="210"/>
      <c r="P110" s="250">
        <f>E110-I110</f>
        <v>893527.00068459101</v>
      </c>
      <c r="Q110" s="622">
        <f t="shared" si="19"/>
        <v>-5.4849782455959524</v>
      </c>
      <c r="R110" s="210"/>
      <c r="S110" s="2706"/>
      <c r="T110" s="2703"/>
    </row>
    <row r="111" spans="1:20" s="2700" customFormat="1" ht="16.5" customHeight="1">
      <c r="A111" s="3721"/>
      <c r="B111" s="2691" t="s">
        <v>286</v>
      </c>
      <c r="C111" s="2698">
        <v>6673444.5560251921</v>
      </c>
      <c r="D111" s="252">
        <f t="shared" si="21"/>
        <v>12.624662717175195</v>
      </c>
      <c r="E111" s="252">
        <v>3027240.6837203624</v>
      </c>
      <c r="F111" s="252">
        <f t="shared" si="21"/>
        <v>14.668538084315699</v>
      </c>
      <c r="G111" s="2699">
        <v>585971.76171124657</v>
      </c>
      <c r="H111" s="252">
        <f t="shared" si="21"/>
        <v>10.616621036888159</v>
      </c>
      <c r="I111" s="252">
        <v>2144775.6087889899</v>
      </c>
      <c r="J111" s="252">
        <f t="shared" si="21"/>
        <v>26.388854360070347</v>
      </c>
      <c r="K111" s="252">
        <v>3646203.8678284325</v>
      </c>
      <c r="L111" s="252">
        <f t="shared" si="21"/>
        <v>10.982296937609819</v>
      </c>
      <c r="M111" s="250">
        <v>6153097.6616899269</v>
      </c>
      <c r="N111" s="251">
        <f t="shared" si="21"/>
        <v>12.827484406045897</v>
      </c>
      <c r="O111" s="210"/>
      <c r="P111" s="250">
        <f>E111-I111</f>
        <v>882465.07493137242</v>
      </c>
      <c r="Q111" s="622">
        <f t="shared" si="19"/>
        <v>-6.4220391808699944</v>
      </c>
      <c r="R111" s="210"/>
      <c r="T111" s="2703"/>
    </row>
    <row r="112" spans="1:20" s="2700" customFormat="1" ht="16.5" customHeight="1">
      <c r="A112" s="3721"/>
      <c r="B112" s="2691" t="s">
        <v>285</v>
      </c>
      <c r="C112" s="2698">
        <v>6739640.7340789065</v>
      </c>
      <c r="D112" s="252">
        <f t="shared" si="21"/>
        <v>12.593088667565427</v>
      </c>
      <c r="E112" s="252">
        <v>3075284.9376639877</v>
      </c>
      <c r="F112" s="252">
        <f t="shared" si="21"/>
        <v>15.332012028145902</v>
      </c>
      <c r="G112" s="2699">
        <v>576713.92326931166</v>
      </c>
      <c r="H112" s="252">
        <f t="shared" si="21"/>
        <v>11.172519984162067</v>
      </c>
      <c r="I112" s="252">
        <v>2187512.0064339139</v>
      </c>
      <c r="J112" s="252">
        <f t="shared" si="21"/>
        <v>27.452058712813788</v>
      </c>
      <c r="K112" s="252">
        <v>3664355.8020179467</v>
      </c>
      <c r="L112" s="252">
        <f t="shared" si="21"/>
        <v>10.392905525991814</v>
      </c>
      <c r="M112" s="250">
        <v>6224587.9195672786</v>
      </c>
      <c r="N112" s="251">
        <f t="shared" si="21"/>
        <v>12.603222159381794</v>
      </c>
      <c r="O112" s="210"/>
      <c r="P112" s="250">
        <f>E112-I112</f>
        <v>887772.93123007379</v>
      </c>
      <c r="Q112" s="622">
        <f t="shared" si="19"/>
        <v>-6.5621701419393936</v>
      </c>
      <c r="T112" s="2703"/>
    </row>
    <row r="113" spans="1:20" ht="16.5" customHeight="1">
      <c r="A113" s="3722"/>
      <c r="B113" s="2695" t="s">
        <v>284</v>
      </c>
      <c r="C113" s="2704">
        <v>6974063.8546989374</v>
      </c>
      <c r="D113" s="2696">
        <f t="shared" si="21"/>
        <v>12.866182633498727</v>
      </c>
      <c r="E113" s="2705">
        <v>3311483.4615708678</v>
      </c>
      <c r="F113" s="2696">
        <f t="shared" si="21"/>
        <v>18.125286827342947</v>
      </c>
      <c r="G113" s="2696">
        <v>581729.07789725135</v>
      </c>
      <c r="H113" s="2696">
        <f t="shared" si="21"/>
        <v>10.030973908786869</v>
      </c>
      <c r="I113" s="2696">
        <v>2362676.1891383315</v>
      </c>
      <c r="J113" s="2696">
        <f t="shared" si="21"/>
        <v>28.531842671094047</v>
      </c>
      <c r="K113" s="2696">
        <v>3662580.3852352733</v>
      </c>
      <c r="L113" s="2696">
        <f t="shared" si="21"/>
        <v>8.4987222751724616</v>
      </c>
      <c r="M113" s="2696">
        <v>6452386.4350518184</v>
      </c>
      <c r="N113" s="2697">
        <f t="shared" si="21"/>
        <v>13.001198593960037</v>
      </c>
      <c r="P113" s="2680">
        <f>E113-I113</f>
        <v>948807.27243253635</v>
      </c>
      <c r="Q113" s="428">
        <f t="shared" si="19"/>
        <v>-1.6945502230828278</v>
      </c>
      <c r="T113" s="2680"/>
    </row>
    <row r="114" spans="1:20">
      <c r="A114" s="3720" t="s">
        <v>299</v>
      </c>
      <c r="B114" s="2691" t="s">
        <v>283</v>
      </c>
      <c r="C114" s="2698">
        <v>6925015.4270118084</v>
      </c>
      <c r="D114" s="252">
        <f t="shared" si="21"/>
        <v>14.641923818361418</v>
      </c>
      <c r="E114" s="252">
        <v>3220983.4345811657</v>
      </c>
      <c r="F114" s="252">
        <f t="shared" si="21"/>
        <v>23.76074703522281</v>
      </c>
      <c r="G114" s="2699">
        <v>578283.93505126378</v>
      </c>
      <c r="H114" s="252">
        <f t="shared" si="21"/>
        <v>10.66263155536325</v>
      </c>
      <c r="I114" s="252">
        <v>2331711.731442071</v>
      </c>
      <c r="J114" s="252">
        <f t="shared" si="21"/>
        <v>28.812015404502244</v>
      </c>
      <c r="K114" s="252">
        <v>3704031.9948570952</v>
      </c>
      <c r="L114" s="252">
        <f t="shared" si="21"/>
        <v>7.7388583345476176</v>
      </c>
      <c r="M114" s="250">
        <v>6408933.2778298883</v>
      </c>
      <c r="N114" s="251">
        <f t="shared" si="21"/>
        <v>14.921777699033855</v>
      </c>
      <c r="P114" s="2680">
        <f t="shared" ref="P114:P134" si="27">E114-I114</f>
        <v>889271.70313909464</v>
      </c>
      <c r="Q114" s="428">
        <f t="shared" si="19"/>
        <v>12.221908353115815</v>
      </c>
      <c r="T114" s="2680"/>
    </row>
    <row r="115" spans="1:20">
      <c r="A115" s="3721"/>
      <c r="B115" s="2691" t="s">
        <v>282</v>
      </c>
      <c r="C115" s="2698">
        <v>7002208.5869606826</v>
      </c>
      <c r="D115" s="252">
        <f t="shared" si="21"/>
        <v>13.744170362144386</v>
      </c>
      <c r="E115" s="252">
        <v>3304774.0958336489</v>
      </c>
      <c r="F115" s="252">
        <f t="shared" si="21"/>
        <v>24.588463432331316</v>
      </c>
      <c r="G115" s="2699">
        <v>572704.30329193373</v>
      </c>
      <c r="H115" s="252">
        <f t="shared" si="21"/>
        <v>10.93593612022285</v>
      </c>
      <c r="I115" s="252">
        <v>2408524.3371604695</v>
      </c>
      <c r="J115" s="252">
        <f t="shared" si="21"/>
        <v>34.757121689260288</v>
      </c>
      <c r="K115" s="252">
        <v>3697434.4911270337</v>
      </c>
      <c r="L115" s="252">
        <f t="shared" si="21"/>
        <v>5.533913414938695</v>
      </c>
      <c r="M115" s="250">
        <v>6487418.0111047216</v>
      </c>
      <c r="N115" s="251">
        <f t="shared" si="21"/>
        <v>13.765326087062983</v>
      </c>
      <c r="P115" s="2680">
        <f t="shared" si="27"/>
        <v>896249.75867317943</v>
      </c>
      <c r="Q115" s="428">
        <f t="shared" si="19"/>
        <v>3.5833968692478892</v>
      </c>
      <c r="T115" s="2680"/>
    </row>
    <row r="116" spans="1:20">
      <c r="A116" s="3721"/>
      <c r="B116" s="2691" t="s">
        <v>281</v>
      </c>
      <c r="C116" s="2698">
        <v>7212940.4008140592</v>
      </c>
      <c r="D116" s="252">
        <f t="shared" si="21"/>
        <v>13.292036161057247</v>
      </c>
      <c r="E116" s="252">
        <v>3560950.1285333363</v>
      </c>
      <c r="F116" s="252">
        <f t="shared" si="21"/>
        <v>26.364389465150868</v>
      </c>
      <c r="G116" s="2699">
        <v>647974.05168979371</v>
      </c>
      <c r="H116" s="252">
        <f t="shared" si="21"/>
        <v>15.426288477600453</v>
      </c>
      <c r="I116" s="252">
        <v>2563431.5528411567</v>
      </c>
      <c r="J116" s="252">
        <f t="shared" si="21"/>
        <v>37.256054564285357</v>
      </c>
      <c r="K116" s="252">
        <v>3651990.2682655291</v>
      </c>
      <c r="L116" s="252">
        <f t="shared" si="21"/>
        <v>2.9112945673417223</v>
      </c>
      <c r="M116" s="250">
        <v>6622383.616568801</v>
      </c>
      <c r="N116" s="251">
        <f t="shared" si="21"/>
        <v>12.845999520448387</v>
      </c>
      <c r="P116" s="2680">
        <f t="shared" si="27"/>
        <v>997518.57569217961</v>
      </c>
      <c r="Q116" s="428">
        <f t="shared" si="19"/>
        <v>4.9606353621216757</v>
      </c>
      <c r="T116" s="2680"/>
    </row>
    <row r="117" spans="1:20">
      <c r="A117" s="3721"/>
      <c r="B117" s="2691" t="s">
        <v>280</v>
      </c>
      <c r="C117" s="2698">
        <v>7184848.6996583417</v>
      </c>
      <c r="D117" s="252">
        <f t="shared" si="21"/>
        <v>12.147802300493993</v>
      </c>
      <c r="E117" s="252">
        <v>3567390.2128562015</v>
      </c>
      <c r="F117" s="252">
        <f t="shared" si="21"/>
        <v>24.737325763908355</v>
      </c>
      <c r="G117" s="2699">
        <v>642603.26001792366</v>
      </c>
      <c r="H117" s="252">
        <f t="shared" si="21"/>
        <v>6.0445096156770504</v>
      </c>
      <c r="I117" s="252">
        <v>2588997.7494800743</v>
      </c>
      <c r="J117" s="252">
        <f t="shared" si="21"/>
        <v>36.045177053020048</v>
      </c>
      <c r="K117" s="252">
        <v>3617458.4799545319</v>
      </c>
      <c r="L117" s="252">
        <f t="shared" si="21"/>
        <v>1.9960016819923925</v>
      </c>
      <c r="M117" s="250">
        <v>6602228.9853987731</v>
      </c>
      <c r="N117" s="251">
        <f t="shared" si="21"/>
        <v>12.577103543984872</v>
      </c>
      <c r="P117" s="2680">
        <f t="shared" si="27"/>
        <v>978392.46337612718</v>
      </c>
      <c r="Q117" s="428">
        <f t="shared" si="19"/>
        <v>2.2482589715991255</v>
      </c>
      <c r="T117" s="2680"/>
    </row>
    <row r="118" spans="1:20">
      <c r="A118" s="3721"/>
      <c r="B118" s="2691" t="s">
        <v>291</v>
      </c>
      <c r="C118" s="2698">
        <v>7203001.6760316528</v>
      </c>
      <c r="D118" s="252">
        <f t="shared" ref="D118:D123" si="28">(C118-C106)/C106*100</f>
        <v>11.221581314162858</v>
      </c>
      <c r="E118" s="252">
        <v>3664189.3380519561</v>
      </c>
      <c r="F118" s="252">
        <f t="shared" ref="F118:F123" si="29">(E118-E106)/E106*100</f>
        <v>29.285584893706083</v>
      </c>
      <c r="G118" s="2699">
        <v>633520.29295603069</v>
      </c>
      <c r="H118" s="252">
        <f t="shared" ref="H118:H134" si="30">(G118-G106)/G106*100</f>
        <v>11.982769298233295</v>
      </c>
      <c r="I118" s="252">
        <v>2691919.6189592541</v>
      </c>
      <c r="J118" s="252">
        <f t="shared" ref="J118:J134" si="31">(I118-I106)/I106*100</f>
        <v>42.052568552665107</v>
      </c>
      <c r="K118" s="252">
        <v>3538812.3379796967</v>
      </c>
      <c r="L118" s="252">
        <f t="shared" ref="L118:L134" si="32">(K118-K106)/K106*100</f>
        <v>-2.8354079088495707</v>
      </c>
      <c r="M118" s="250">
        <v>6624706.032243182</v>
      </c>
      <c r="N118" s="251">
        <f t="shared" ref="N118:N134" si="33">(M118-M106)/M106*100</f>
        <v>10.897221523497091</v>
      </c>
      <c r="P118" s="2680">
        <f t="shared" si="27"/>
        <v>972269.71909270203</v>
      </c>
      <c r="Q118" s="428">
        <f t="shared" si="19"/>
        <v>3.5248072124939585</v>
      </c>
      <c r="T118" s="2680"/>
    </row>
    <row r="119" spans="1:20">
      <c r="A119" s="3721"/>
      <c r="B119" s="2691" t="s">
        <v>290</v>
      </c>
      <c r="C119" s="2698">
        <v>7247318.6692877524</v>
      </c>
      <c r="D119" s="252">
        <f t="shared" si="28"/>
        <v>10.174597363661189</v>
      </c>
      <c r="E119" s="252">
        <v>3707665.5311470982</v>
      </c>
      <c r="F119" s="252">
        <f t="shared" si="29"/>
        <v>27.257201496965621</v>
      </c>
      <c r="G119" s="2699">
        <v>618180.63741543074</v>
      </c>
      <c r="H119" s="252">
        <f t="shared" si="30"/>
        <v>12.17431303174604</v>
      </c>
      <c r="I119" s="252">
        <v>2730895.8139931061</v>
      </c>
      <c r="J119" s="252">
        <f t="shared" si="31"/>
        <v>39.675204291237449</v>
      </c>
      <c r="K119" s="252">
        <v>3539653.1381406542</v>
      </c>
      <c r="L119" s="252">
        <f t="shared" si="32"/>
        <v>-3.4071741932278194</v>
      </c>
      <c r="M119" s="250">
        <v>6691442.0218766881</v>
      </c>
      <c r="N119" s="251">
        <f t="shared" si="33"/>
        <v>9.928560380209003</v>
      </c>
      <c r="P119" s="2680">
        <f t="shared" si="27"/>
        <v>976769.71715399204</v>
      </c>
      <c r="Q119" s="428">
        <f t="shared" si="19"/>
        <v>1.9225159270011516</v>
      </c>
      <c r="T119" s="2680"/>
    </row>
    <row r="120" spans="1:20">
      <c r="A120" s="3721"/>
      <c r="B120" s="2691" t="s">
        <v>289</v>
      </c>
      <c r="C120" s="2698">
        <v>7278708.286754203</v>
      </c>
      <c r="D120" s="252">
        <f t="shared" si="28"/>
        <v>10.079589087553819</v>
      </c>
      <c r="E120" s="252">
        <v>3748081.5986116035</v>
      </c>
      <c r="F120" s="252">
        <f t="shared" si="29"/>
        <v>27.169076035992674</v>
      </c>
      <c r="G120" s="2699">
        <v>640426.65798801067</v>
      </c>
      <c r="H120" s="252">
        <f t="shared" si="30"/>
        <v>13.246177027653601</v>
      </c>
      <c r="I120" s="252">
        <v>2766461.9870240684</v>
      </c>
      <c r="J120" s="252">
        <f t="shared" si="31"/>
        <v>37.974877517553026</v>
      </c>
      <c r="K120" s="252">
        <v>3530626.6881425995</v>
      </c>
      <c r="L120" s="252">
        <f t="shared" si="32"/>
        <v>-3.6638113862644621</v>
      </c>
      <c r="M120" s="250">
        <v>6697730.0166963376</v>
      </c>
      <c r="N120" s="251">
        <f t="shared" si="33"/>
        <v>9.6690833406093528</v>
      </c>
      <c r="P120" s="2680">
        <f t="shared" si="27"/>
        <v>981619.61158753512</v>
      </c>
      <c r="Q120" s="428">
        <f t="shared" si="19"/>
        <v>4.1756074657770972</v>
      </c>
      <c r="T120" s="2680"/>
    </row>
    <row r="121" spans="1:20" s="210" customFormat="1">
      <c r="A121" s="3721"/>
      <c r="B121" s="2691" t="s">
        <v>288</v>
      </c>
      <c r="C121" s="2698">
        <v>7311201.3323641317</v>
      </c>
      <c r="D121" s="252">
        <f t="shared" si="28"/>
        <v>9.8803637187327222</v>
      </c>
      <c r="E121" s="252">
        <v>3808554.7396682892</v>
      </c>
      <c r="F121" s="252">
        <f t="shared" si="29"/>
        <v>25.788424358402928</v>
      </c>
      <c r="G121" s="2699">
        <v>646052.81369751063</v>
      </c>
      <c r="H121" s="252">
        <f t="shared" si="30"/>
        <v>13.098282214049956</v>
      </c>
      <c r="I121" s="252">
        <v>2811405.0366097065</v>
      </c>
      <c r="J121" s="252">
        <f t="shared" si="31"/>
        <v>36.331212607865091</v>
      </c>
      <c r="K121" s="252">
        <v>3502646.5926958425</v>
      </c>
      <c r="L121" s="252">
        <f t="shared" si="32"/>
        <v>-3.4028932057129593</v>
      </c>
      <c r="M121" s="250">
        <v>6729616.1571669383</v>
      </c>
      <c r="N121" s="251">
        <f t="shared" si="33"/>
        <v>9.4979486852171462</v>
      </c>
      <c r="P121" s="250">
        <f t="shared" si="27"/>
        <v>997149.70305858273</v>
      </c>
      <c r="Q121" s="622">
        <f t="shared" si="19"/>
        <v>3.2717274401600043</v>
      </c>
      <c r="T121" s="250"/>
    </row>
    <row r="122" spans="1:20" s="2700" customFormat="1">
      <c r="A122" s="3721"/>
      <c r="B122" s="2691" t="s">
        <v>287</v>
      </c>
      <c r="C122" s="2698">
        <v>7404295.4182476625</v>
      </c>
      <c r="D122" s="252">
        <f t="shared" si="28"/>
        <v>11.573577836659494</v>
      </c>
      <c r="E122" s="252">
        <v>3899038.6157620801</v>
      </c>
      <c r="F122" s="252">
        <f t="shared" si="29"/>
        <v>29.255858339809976</v>
      </c>
      <c r="G122" s="2699">
        <v>647296.43393890664</v>
      </c>
      <c r="H122" s="252">
        <f t="shared" si="30"/>
        <v>11.193253827547096</v>
      </c>
      <c r="I122" s="252">
        <v>2874066.4010622562</v>
      </c>
      <c r="J122" s="252">
        <f t="shared" si="31"/>
        <v>35.377560839136564</v>
      </c>
      <c r="K122" s="252">
        <v>3505256.8024855824</v>
      </c>
      <c r="L122" s="252">
        <f t="shared" si="32"/>
        <v>-3.1621288888113046</v>
      </c>
      <c r="M122" s="250">
        <v>6820859.3958856547</v>
      </c>
      <c r="N122" s="251">
        <f t="shared" si="33"/>
        <v>11.46907887678077</v>
      </c>
      <c r="O122" s="210"/>
      <c r="P122" s="250">
        <f t="shared" si="27"/>
        <v>1024972.2146998239</v>
      </c>
      <c r="Q122" s="622">
        <f t="shared" si="19"/>
        <v>14.710827307347607</v>
      </c>
      <c r="R122" s="210"/>
      <c r="T122" s="2703"/>
    </row>
    <row r="123" spans="1:20" s="2700" customFormat="1">
      <c r="A123" s="3721"/>
      <c r="B123" s="2691" t="s">
        <v>286</v>
      </c>
      <c r="C123" s="2698">
        <v>7436924.5640555704</v>
      </c>
      <c r="D123" s="252">
        <f t="shared" si="28"/>
        <v>11.440568684144713</v>
      </c>
      <c r="E123" s="252">
        <v>3927585.0841010017</v>
      </c>
      <c r="F123" s="252">
        <f t="shared" si="29"/>
        <v>29.741421130550833</v>
      </c>
      <c r="G123" s="2699">
        <v>653984.48712137679</v>
      </c>
      <c r="H123" s="252">
        <f t="shared" si="30"/>
        <v>11.606826446979083</v>
      </c>
      <c r="I123" s="252">
        <v>2908038.1559588476</v>
      </c>
      <c r="J123" s="252">
        <f t="shared" si="31"/>
        <v>35.587058340374384</v>
      </c>
      <c r="K123" s="252">
        <v>3509339.479954564</v>
      </c>
      <c r="L123" s="252">
        <f t="shared" si="32"/>
        <v>-3.7536131504182926</v>
      </c>
      <c r="M123" s="250">
        <v>6852199.2038204353</v>
      </c>
      <c r="N123" s="251">
        <f t="shared" si="33"/>
        <v>11.361781992884907</v>
      </c>
      <c r="O123" s="210"/>
      <c r="P123" s="250">
        <f t="shared" si="27"/>
        <v>1019546.9281421541</v>
      </c>
      <c r="Q123" s="622">
        <f t="shared" si="19"/>
        <v>15.533969230617121</v>
      </c>
      <c r="R123" s="210"/>
      <c r="T123" s="2703"/>
    </row>
    <row r="124" spans="1:20" s="2700" customFormat="1">
      <c r="A124" s="3721"/>
      <c r="B124" s="2691" t="s">
        <v>285</v>
      </c>
      <c r="C124" s="2698">
        <v>7545456.4471928291</v>
      </c>
      <c r="D124" s="252">
        <f>(C124-C112)/C112*100</f>
        <v>11.956360062923324</v>
      </c>
      <c r="E124" s="252">
        <v>4015258.4316162234</v>
      </c>
      <c r="F124" s="252">
        <f>(E124-E112)/E112*100</f>
        <v>30.565411433590523</v>
      </c>
      <c r="G124" s="2699">
        <v>645452.26373144682</v>
      </c>
      <c r="H124" s="252">
        <f t="shared" si="30"/>
        <v>11.918966698855991</v>
      </c>
      <c r="I124" s="252">
        <v>2988043.1170234284</v>
      </c>
      <c r="J124" s="252">
        <f t="shared" si="31"/>
        <v>36.595507052532334</v>
      </c>
      <c r="K124" s="252">
        <v>3530198.0155766057</v>
      </c>
      <c r="L124" s="252">
        <f t="shared" si="32"/>
        <v>-3.6611561128278227</v>
      </c>
      <c r="M124" s="250">
        <v>6969988.1858679019</v>
      </c>
      <c r="N124" s="251">
        <f t="shared" si="33"/>
        <v>11.975094189888832</v>
      </c>
      <c r="O124" s="210"/>
      <c r="P124" s="250">
        <f t="shared" si="27"/>
        <v>1027215.314592795</v>
      </c>
      <c r="Q124" s="622">
        <f t="shared" si="19"/>
        <v>15.706987502932046</v>
      </c>
      <c r="T124" s="2703"/>
    </row>
    <row r="125" spans="1:20" ht="16.5" customHeight="1">
      <c r="A125" s="3722"/>
      <c r="B125" s="2695" t="s">
        <v>284</v>
      </c>
      <c r="C125" s="2704">
        <v>7845605.526333061</v>
      </c>
      <c r="D125" s="2696">
        <f t="shared" ref="D125:D134" si="34">(C125-C113)/C113*100</f>
        <v>12.496898362163723</v>
      </c>
      <c r="E125" s="2705">
        <v>4313321.1817657929</v>
      </c>
      <c r="F125" s="2696">
        <f>(E125-E113)/E113*100</f>
        <v>30.253441752648332</v>
      </c>
      <c r="G125" s="2696">
        <v>655249.84029168682</v>
      </c>
      <c r="H125" s="2696">
        <f t="shared" si="30"/>
        <v>12.638316561411628</v>
      </c>
      <c r="I125" s="2696">
        <v>3156135.1223560004</v>
      </c>
      <c r="J125" s="2696">
        <f t="shared" si="31"/>
        <v>33.58305877315518</v>
      </c>
      <c r="K125" s="2696">
        <v>3532284.3452654877</v>
      </c>
      <c r="L125" s="2696">
        <f t="shared" si="32"/>
        <v>-3.5574929766740335</v>
      </c>
      <c r="M125" s="2696">
        <v>7263874.9042809131</v>
      </c>
      <c r="N125" s="2697">
        <f t="shared" si="33"/>
        <v>12.576563375385897</v>
      </c>
      <c r="P125" s="2680">
        <f t="shared" si="27"/>
        <v>1157186.0594097925</v>
      </c>
      <c r="Q125" s="428">
        <f t="shared" si="19"/>
        <v>21.962182735279644</v>
      </c>
      <c r="T125" s="2680"/>
    </row>
    <row r="126" spans="1:20" s="2700" customFormat="1">
      <c r="A126" s="3720" t="s">
        <v>312</v>
      </c>
      <c r="B126" s="2691" t="s">
        <v>283</v>
      </c>
      <c r="C126" s="2698">
        <v>7787604.6001337403</v>
      </c>
      <c r="D126" s="252">
        <f t="shared" si="34"/>
        <v>12.456133595851714</v>
      </c>
      <c r="E126" s="252">
        <v>4276737.2393860202</v>
      </c>
      <c r="F126" s="252">
        <f t="shared" ref="F126:F134" si="35">(E126-E114)/E114*100</f>
        <v>32.77737455803269</v>
      </c>
      <c r="G126" s="2699">
        <v>655996.32320702681</v>
      </c>
      <c r="H126" s="252">
        <f t="shared" si="30"/>
        <v>13.438448389349425</v>
      </c>
      <c r="I126" s="252">
        <v>3233435.0748910489</v>
      </c>
      <c r="J126" s="252">
        <f t="shared" si="31"/>
        <v>38.672162226987552</v>
      </c>
      <c r="K126" s="252">
        <v>3510867.3607477187</v>
      </c>
      <c r="L126" s="252">
        <f t="shared" si="32"/>
        <v>-5.2149828721128237</v>
      </c>
      <c r="M126" s="250">
        <v>7208084.9954073532</v>
      </c>
      <c r="N126" s="251">
        <f t="shared" si="33"/>
        <v>12.469340574069191</v>
      </c>
      <c r="O126" s="210"/>
      <c r="P126" s="250">
        <f t="shared" si="27"/>
        <v>1043302.1644949713</v>
      </c>
      <c r="Q126" s="622">
        <f t="shared" si="19"/>
        <v>17.320967350265963</v>
      </c>
      <c r="T126" s="2703"/>
    </row>
    <row r="127" spans="1:20" s="2700" customFormat="1">
      <c r="A127" s="3721"/>
      <c r="B127" s="2691" t="s">
        <v>282</v>
      </c>
      <c r="C127" s="2698">
        <v>7872291.0962724276</v>
      </c>
      <c r="D127" s="252">
        <f t="shared" si="34"/>
        <v>12.42582962941133</v>
      </c>
      <c r="E127" s="252">
        <v>4357868.5302301776</v>
      </c>
      <c r="F127" s="252">
        <f t="shared" si="35"/>
        <v>31.865852365647985</v>
      </c>
      <c r="G127" s="2699">
        <v>651873.40523175674</v>
      </c>
      <c r="H127" s="252">
        <f t="shared" si="30"/>
        <v>13.823730934926621</v>
      </c>
      <c r="I127" s="252">
        <v>3298206.3668231447</v>
      </c>
      <c r="J127" s="252">
        <f t="shared" si="31"/>
        <v>36.938884774216817</v>
      </c>
      <c r="K127" s="252">
        <v>3514422.5660422505</v>
      </c>
      <c r="L127" s="252">
        <f t="shared" si="32"/>
        <v>-4.9497002725529944</v>
      </c>
      <c r="M127" s="250">
        <v>7296737.8094657129</v>
      </c>
      <c r="N127" s="251">
        <f t="shared" si="33"/>
        <v>12.475221990869906</v>
      </c>
      <c r="O127" s="210"/>
      <c r="P127" s="250">
        <f t="shared" si="27"/>
        <v>1059662.1634070328</v>
      </c>
      <c r="Q127" s="622">
        <f t="shared" si="19"/>
        <v>18.232909203319775</v>
      </c>
      <c r="T127" s="2703"/>
    </row>
    <row r="128" spans="1:20" s="2700" customFormat="1">
      <c r="A128" s="3721"/>
      <c r="B128" s="2691" t="s">
        <v>281</v>
      </c>
      <c r="C128" s="2698">
        <v>8093911.5980731072</v>
      </c>
      <c r="D128" s="252">
        <f t="shared" si="34"/>
        <v>12.213759553033611</v>
      </c>
      <c r="E128" s="252">
        <v>4602801.6100407019</v>
      </c>
      <c r="F128" s="252">
        <f t="shared" si="35"/>
        <v>29.257682469607555</v>
      </c>
      <c r="G128" s="2699">
        <v>690052.0645259067</v>
      </c>
      <c r="H128" s="252">
        <f t="shared" si="30"/>
        <v>6.4937805343256407</v>
      </c>
      <c r="I128" s="252">
        <v>3447126.0944733396</v>
      </c>
      <c r="J128" s="252">
        <f t="shared" si="31"/>
        <v>34.473108542833835</v>
      </c>
      <c r="K128" s="252">
        <v>3491109.9880324053</v>
      </c>
      <c r="L128" s="252">
        <f t="shared" si="32"/>
        <v>-4.4052768056671754</v>
      </c>
      <c r="M128" s="250">
        <v>7482591.5172002418</v>
      </c>
      <c r="N128" s="251">
        <f t="shared" si="33"/>
        <v>12.989400047427832</v>
      </c>
      <c r="O128" s="210"/>
      <c r="P128" s="250">
        <f t="shared" si="27"/>
        <v>1155675.5155673623</v>
      </c>
      <c r="Q128" s="622">
        <f t="shared" si="19"/>
        <v>15.855037061885024</v>
      </c>
      <c r="T128" s="2703"/>
    </row>
    <row r="129" spans="1:20" s="2700" customFormat="1">
      <c r="A129" s="3721"/>
      <c r="B129" s="2691" t="s">
        <v>280</v>
      </c>
      <c r="C129" s="2698">
        <v>8080516.0779801998</v>
      </c>
      <c r="D129" s="252">
        <f t="shared" si="34"/>
        <v>12.466057613216677</v>
      </c>
      <c r="E129" s="252">
        <v>4643143.1357481871</v>
      </c>
      <c r="F129" s="252">
        <f t="shared" si="35"/>
        <v>30.155179520736898</v>
      </c>
      <c r="G129" s="2699">
        <v>677972.54527046671</v>
      </c>
      <c r="H129" s="252">
        <f t="shared" si="30"/>
        <v>5.5040625302082224</v>
      </c>
      <c r="I129" s="252">
        <v>3539281.1087168981</v>
      </c>
      <c r="J129" s="252">
        <f t="shared" si="31"/>
        <v>36.70468077570407</v>
      </c>
      <c r="K129" s="252">
        <v>3437372.9422320132</v>
      </c>
      <c r="L129" s="252">
        <f t="shared" si="32"/>
        <v>-4.9782337163074271</v>
      </c>
      <c r="M129" s="250">
        <v>7486250.8408498401</v>
      </c>
      <c r="N129" s="251">
        <f t="shared" si="33"/>
        <v>13.389748483521771</v>
      </c>
      <c r="O129" s="210"/>
      <c r="P129" s="250">
        <f t="shared" si="27"/>
        <v>1103862.0270312889</v>
      </c>
      <c r="Q129" s="622">
        <f t="shared" si="19"/>
        <v>12.824052550671276</v>
      </c>
      <c r="T129" s="2703"/>
    </row>
    <row r="130" spans="1:20" s="2700" customFormat="1">
      <c r="A130" s="3721"/>
      <c r="B130" s="2691" t="s">
        <v>291</v>
      </c>
      <c r="C130" s="2698">
        <v>8134381.2642772608</v>
      </c>
      <c r="D130" s="252">
        <f t="shared" si="34"/>
        <v>12.930436922496074</v>
      </c>
      <c r="E130" s="252">
        <v>4747486.5597950425</v>
      </c>
      <c r="F130" s="252">
        <f t="shared" si="35"/>
        <v>29.564444459603571</v>
      </c>
      <c r="G130" s="2699">
        <v>674133.74584810657</v>
      </c>
      <c r="H130" s="252">
        <f t="shared" si="30"/>
        <v>6.4107580046997237</v>
      </c>
      <c r="I130" s="252">
        <v>3618110.6393436259</v>
      </c>
      <c r="J130" s="252">
        <f t="shared" si="31"/>
        <v>34.406340139623275</v>
      </c>
      <c r="K130" s="252">
        <v>3386894.7044822183</v>
      </c>
      <c r="L130" s="252">
        <f t="shared" si="32"/>
        <v>-4.2928988312561387</v>
      </c>
      <c r="M130" s="250">
        <v>7545768.4291486079</v>
      </c>
      <c r="N130" s="251">
        <f t="shared" si="33"/>
        <v>13.903445563056122</v>
      </c>
      <c r="O130" s="210"/>
      <c r="P130" s="250">
        <f t="shared" si="27"/>
        <v>1129375.9204514166</v>
      </c>
      <c r="Q130" s="622">
        <f t="shared" si="19"/>
        <v>16.15870558072324</v>
      </c>
      <c r="T130" s="2703"/>
    </row>
    <row r="131" spans="1:20" s="2700" customFormat="1">
      <c r="A131" s="3721"/>
      <c r="B131" s="2691" t="s">
        <v>290</v>
      </c>
      <c r="C131" s="2698">
        <v>8272866.4436771646</v>
      </c>
      <c r="D131" s="252">
        <f t="shared" si="34"/>
        <v>14.150720027469143</v>
      </c>
      <c r="E131" s="252">
        <v>4953941.6593350414</v>
      </c>
      <c r="F131" s="252">
        <f t="shared" si="35"/>
        <v>33.613499322371815</v>
      </c>
      <c r="G131" s="2699">
        <v>671520.86440285679</v>
      </c>
      <c r="H131" s="252">
        <f t="shared" si="30"/>
        <v>8.6285826114576718</v>
      </c>
      <c r="I131" s="252">
        <v>3770985.4041947001</v>
      </c>
      <c r="J131" s="252">
        <f t="shared" si="31"/>
        <v>38.086022354722445</v>
      </c>
      <c r="K131" s="252">
        <v>3318924.7843421237</v>
      </c>
      <c r="L131" s="252">
        <f t="shared" si="32"/>
        <v>-6.2358752449534363</v>
      </c>
      <c r="M131" s="250">
        <v>7681350.4677514927</v>
      </c>
      <c r="N131" s="251">
        <f t="shared" si="33"/>
        <v>14.793649001791307</v>
      </c>
      <c r="O131" s="210"/>
      <c r="P131" s="250">
        <f t="shared" si="27"/>
        <v>1182956.2551403414</v>
      </c>
      <c r="Q131" s="622">
        <f t="shared" si="19"/>
        <v>21.109022358628579</v>
      </c>
      <c r="T131" s="2703"/>
    </row>
    <row r="132" spans="1:20" s="2700" customFormat="1">
      <c r="A132" s="3721"/>
      <c r="B132" s="2691" t="s">
        <v>289</v>
      </c>
      <c r="C132" s="2698">
        <v>8311035.1470899805</v>
      </c>
      <c r="D132" s="252">
        <f t="shared" si="34"/>
        <v>14.182830519728432</v>
      </c>
      <c r="E132" s="252">
        <v>5078118.3390775286</v>
      </c>
      <c r="F132" s="252">
        <f t="shared" si="35"/>
        <v>35.485800014562344</v>
      </c>
      <c r="G132" s="2699">
        <v>693062.08200077666</v>
      </c>
      <c r="H132" s="252">
        <f t="shared" si="30"/>
        <v>8.2188059095053116</v>
      </c>
      <c r="I132" s="252">
        <v>3905250.3540008832</v>
      </c>
      <c r="J132" s="252">
        <f t="shared" si="31"/>
        <v>41.164070654801563</v>
      </c>
      <c r="K132" s="252">
        <v>3232916.8080124524</v>
      </c>
      <c r="L132" s="252">
        <f t="shared" si="32"/>
        <v>-8.4322106647521835</v>
      </c>
      <c r="M132" s="250">
        <v>7697587.0737305684</v>
      </c>
      <c r="N132" s="251">
        <f t="shared" si="33"/>
        <v>14.928297416314958</v>
      </c>
      <c r="O132" s="210"/>
      <c r="P132" s="250">
        <f t="shared" si="27"/>
        <v>1172867.9850766454</v>
      </c>
      <c r="Q132" s="622">
        <f t="shared" si="19"/>
        <v>19.482941378871978</v>
      </c>
      <c r="T132" s="2703"/>
    </row>
    <row r="133" spans="1:20" s="2700" customFormat="1">
      <c r="A133" s="3721"/>
      <c r="B133" s="2691" t="s">
        <v>288</v>
      </c>
      <c r="C133" s="2698">
        <v>8374575.2579858713</v>
      </c>
      <c r="D133" s="252">
        <f t="shared" si="34"/>
        <v>14.544448679241743</v>
      </c>
      <c r="E133" s="252">
        <v>5236100.8117010137</v>
      </c>
      <c r="F133" s="252">
        <f t="shared" si="35"/>
        <v>37.482619250919797</v>
      </c>
      <c r="G133" s="2699">
        <v>709993.55934983678</v>
      </c>
      <c r="H133" s="252">
        <f t="shared" si="30"/>
        <v>9.8971391032845091</v>
      </c>
      <c r="I133" s="252">
        <v>4032934.1451299535</v>
      </c>
      <c r="J133" s="252">
        <f t="shared" si="31"/>
        <v>43.449061683168132</v>
      </c>
      <c r="K133" s="252">
        <v>3138474.4462848576</v>
      </c>
      <c r="L133" s="252">
        <f t="shared" si="32"/>
        <v>-10.397056533491055</v>
      </c>
      <c r="M133" s="250">
        <v>7745883.7644339679</v>
      </c>
      <c r="N133" s="251">
        <f t="shared" si="33"/>
        <v>15.101420103800722</v>
      </c>
      <c r="O133" s="210"/>
      <c r="P133" s="250">
        <f t="shared" si="27"/>
        <v>1203166.6665710602</v>
      </c>
      <c r="Q133" s="622">
        <f t="shared" si="19"/>
        <v>20.660585153919854</v>
      </c>
      <c r="T133" s="2703"/>
    </row>
    <row r="134" spans="1:20" s="2700" customFormat="1">
      <c r="A134" s="3721"/>
      <c r="B134" s="2691" t="s">
        <v>287</v>
      </c>
      <c r="C134" s="2698">
        <v>8478644.9761377331</v>
      </c>
      <c r="D134" s="252">
        <f t="shared" si="34"/>
        <v>14.509814873706532</v>
      </c>
      <c r="E134" s="252">
        <v>5385963.3287751116</v>
      </c>
      <c r="F134" s="252">
        <f t="shared" si="35"/>
        <v>38.135675471436876</v>
      </c>
      <c r="G134" s="2699">
        <v>682967.00082064653</v>
      </c>
      <c r="H134" s="252">
        <f t="shared" si="30"/>
        <v>5.5107003548093942</v>
      </c>
      <c r="I134" s="252">
        <v>4169649.4337075851</v>
      </c>
      <c r="J134" s="252">
        <f t="shared" si="31"/>
        <v>45.078395967695137</v>
      </c>
      <c r="K134" s="252">
        <v>3092681.6473626215</v>
      </c>
      <c r="L134" s="252">
        <f t="shared" si="32"/>
        <v>-11.770183423662521</v>
      </c>
      <c r="M134" s="250">
        <v>7879544.446889434</v>
      </c>
      <c r="N134" s="251">
        <f t="shared" si="33"/>
        <v>15.52128536240431</v>
      </c>
      <c r="O134" s="210"/>
      <c r="P134" s="250">
        <f t="shared" si="27"/>
        <v>1216313.8950675265</v>
      </c>
      <c r="Q134" s="622">
        <f t="shared" si="19"/>
        <v>18.667987055994438</v>
      </c>
      <c r="T134" s="2703"/>
    </row>
    <row r="135" spans="1:20">
      <c r="M135" s="250"/>
    </row>
  </sheetData>
  <mergeCells count="27">
    <mergeCell ref="A78:A89"/>
    <mergeCell ref="A90:A101"/>
    <mergeCell ref="A102:A113"/>
    <mergeCell ref="A114:A125"/>
    <mergeCell ref="A126:A134"/>
    <mergeCell ref="A66:A77"/>
    <mergeCell ref="H4:H5"/>
    <mergeCell ref="I4:I5"/>
    <mergeCell ref="J4:J5"/>
    <mergeCell ref="K4:K5"/>
    <mergeCell ref="A18:A29"/>
    <mergeCell ref="A30:A41"/>
    <mergeCell ref="A42:A53"/>
    <mergeCell ref="A54:A65"/>
    <mergeCell ref="A1:N1"/>
    <mergeCell ref="A2:N2"/>
    <mergeCell ref="M3:N3"/>
    <mergeCell ref="A4:A5"/>
    <mergeCell ref="B4:B5"/>
    <mergeCell ref="C4:C5"/>
    <mergeCell ref="D4:D5"/>
    <mergeCell ref="E4:E5"/>
    <mergeCell ref="F4:F5"/>
    <mergeCell ref="G4:G5"/>
    <mergeCell ref="N4:N5"/>
    <mergeCell ref="L4:L5"/>
    <mergeCell ref="M4:M5"/>
  </mergeCells>
  <printOptions horizontalCentered="1"/>
  <pageMargins left="0" right="0" top="0.47" bottom="0.52" header="0.3" footer="0.3"/>
  <pageSetup paperSize="9" scale="3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4"/>
  <sheetViews>
    <sheetView view="pageBreakPreview" zoomScale="84" zoomScaleNormal="80" zoomScaleSheetLayoutView="84" workbookViewId="0">
      <pane xSplit="2" ySplit="17" topLeftCell="C96" activePane="bottomRight" state="frozen"/>
      <selection sqref="A1:N1"/>
      <selection pane="topRight" sqref="A1:N1"/>
      <selection pane="bottomLeft" sqref="A1:N1"/>
      <selection pane="bottomRight" sqref="A1:N1"/>
    </sheetView>
  </sheetViews>
  <sheetFormatPr defaultColWidth="19" defaultRowHeight="15"/>
  <cols>
    <col min="1" max="1" width="8.140625" style="210" bestFit="1" customWidth="1"/>
    <col min="2" max="2" width="13.5703125" style="210" customWidth="1"/>
    <col min="3" max="3" width="12.42578125" style="210" bestFit="1" customWidth="1"/>
    <col min="4" max="4" width="11" style="210" customWidth="1"/>
    <col min="5" max="5" width="14" style="210" bestFit="1" customWidth="1"/>
    <col min="6" max="6" width="11" style="210" bestFit="1" customWidth="1"/>
    <col min="7" max="7" width="12.85546875" style="210" bestFit="1" customWidth="1"/>
    <col min="8" max="8" width="10.85546875" style="210" hidden="1" customWidth="1"/>
    <col min="9" max="9" width="15.140625" style="210" hidden="1" customWidth="1"/>
    <col min="10" max="10" width="10.85546875" style="210" customWidth="1"/>
    <col min="11" max="11" width="16.85546875" style="210" customWidth="1"/>
    <col min="12" max="12" width="10.85546875" style="210" customWidth="1"/>
    <col min="13" max="13" width="15.140625" style="210" bestFit="1" customWidth="1"/>
    <col min="14" max="14" width="11.5703125" style="210" customWidth="1"/>
    <col min="15" max="16384" width="19" style="210"/>
  </cols>
  <sheetData>
    <row r="1" spans="1:14" ht="19.5" thickTop="1">
      <c r="A1" s="3705" t="s">
        <v>2538</v>
      </c>
      <c r="B1" s="3706"/>
      <c r="C1" s="3706"/>
      <c r="D1" s="3706"/>
      <c r="E1" s="3706"/>
      <c r="F1" s="3706"/>
      <c r="G1" s="3706"/>
      <c r="H1" s="3706"/>
      <c r="I1" s="3706"/>
      <c r="J1" s="3706"/>
      <c r="K1" s="3706"/>
      <c r="L1" s="3706"/>
      <c r="M1" s="3706"/>
      <c r="N1" s="3707"/>
    </row>
    <row r="2" spans="1:14" ht="18.75">
      <c r="A2" s="3708" t="s">
        <v>373</v>
      </c>
      <c r="B2" s="3244"/>
      <c r="C2" s="3244"/>
      <c r="D2" s="3244"/>
      <c r="E2" s="3244"/>
      <c r="F2" s="3244"/>
      <c r="G2" s="3244"/>
      <c r="H2" s="3244"/>
      <c r="I2" s="3244"/>
      <c r="J2" s="3244"/>
      <c r="K2" s="3244"/>
      <c r="L2" s="3244"/>
      <c r="M2" s="3244"/>
      <c r="N2" s="3709"/>
    </row>
    <row r="3" spans="1:14" ht="16.5" thickBot="1">
      <c r="A3" s="3723" t="s">
        <v>2328</v>
      </c>
      <c r="B3" s="3724"/>
      <c r="C3" s="3724"/>
      <c r="D3" s="3724"/>
      <c r="E3" s="3724"/>
      <c r="F3" s="3724"/>
      <c r="G3" s="3724"/>
      <c r="H3" s="3724"/>
      <c r="I3" s="3724"/>
      <c r="J3" s="3724"/>
      <c r="K3" s="3724"/>
      <c r="L3" s="3724"/>
      <c r="M3" s="3724"/>
      <c r="N3" s="3725"/>
    </row>
    <row r="4" spans="1:14" ht="15" customHeight="1" thickTop="1">
      <c r="A4" s="3712" t="s">
        <v>2338</v>
      </c>
      <c r="B4" s="3714" t="s">
        <v>119</v>
      </c>
      <c r="C4" s="3714" t="s">
        <v>2339</v>
      </c>
      <c r="D4" s="3714" t="s">
        <v>2331</v>
      </c>
      <c r="E4" s="3714" t="s">
        <v>2340</v>
      </c>
      <c r="F4" s="3714" t="s">
        <v>2337</v>
      </c>
      <c r="G4" s="3714" t="s">
        <v>2341</v>
      </c>
      <c r="H4" s="3714" t="s">
        <v>2331</v>
      </c>
      <c r="I4" s="3714" t="s">
        <v>2342</v>
      </c>
      <c r="J4" s="3714" t="s">
        <v>2331</v>
      </c>
      <c r="K4" s="3714" t="s">
        <v>2343</v>
      </c>
      <c r="L4" s="3714" t="s">
        <v>2331</v>
      </c>
      <c r="M4" s="3714" t="s">
        <v>2344</v>
      </c>
      <c r="N4" s="3716" t="s">
        <v>2331</v>
      </c>
    </row>
    <row r="5" spans="1:14" ht="33.75" customHeight="1">
      <c r="A5" s="3713"/>
      <c r="B5" s="3715"/>
      <c r="C5" s="3715"/>
      <c r="D5" s="3715"/>
      <c r="E5" s="3715"/>
      <c r="F5" s="3715"/>
      <c r="G5" s="3715"/>
      <c r="H5" s="3715"/>
      <c r="I5" s="3715"/>
      <c r="J5" s="3715"/>
      <c r="K5" s="3715"/>
      <c r="L5" s="3715"/>
      <c r="M5" s="3715"/>
      <c r="N5" s="3717"/>
    </row>
    <row r="6" spans="1:14" hidden="1">
      <c r="A6" s="2681" t="s">
        <v>167</v>
      </c>
      <c r="B6" s="2682" t="s">
        <v>283</v>
      </c>
      <c r="C6" s="2684">
        <v>761386.19648636004</v>
      </c>
      <c r="D6" s="2684"/>
      <c r="E6" s="2684">
        <v>1104974.0352703992</v>
      </c>
      <c r="F6" s="2684"/>
      <c r="G6" s="2684">
        <v>1485920.2068525481</v>
      </c>
      <c r="H6" s="2684"/>
      <c r="I6" s="2684">
        <v>160997.43947424999</v>
      </c>
      <c r="J6" s="2684"/>
      <c r="K6" s="2684">
        <v>73830.970726729895</v>
      </c>
      <c r="L6" s="2684"/>
      <c r="M6" s="2684">
        <v>1374207.9472096113</v>
      </c>
      <c r="N6" s="2685"/>
    </row>
    <row r="7" spans="1:14" hidden="1">
      <c r="A7" s="2681" t="s">
        <v>167</v>
      </c>
      <c r="B7" s="2682" t="s">
        <v>282</v>
      </c>
      <c r="C7" s="2684">
        <v>797817.34828989743</v>
      </c>
      <c r="D7" s="2684"/>
      <c r="E7" s="2684">
        <v>1097978.1972896545</v>
      </c>
      <c r="F7" s="2684"/>
      <c r="G7" s="2684">
        <v>1490331.6466218212</v>
      </c>
      <c r="H7" s="2684"/>
      <c r="I7" s="2684">
        <v>154874.11747428999</v>
      </c>
      <c r="J7" s="2684"/>
      <c r="K7" s="2684">
        <v>85762.272289960005</v>
      </c>
      <c r="L7" s="2684"/>
      <c r="M7" s="2684">
        <v>1396801.376991038</v>
      </c>
      <c r="N7" s="2685"/>
    </row>
    <row r="8" spans="1:14" hidden="1">
      <c r="A8" s="2681" t="s">
        <v>167</v>
      </c>
      <c r="B8" s="2682" t="s">
        <v>281</v>
      </c>
      <c r="C8" s="2684">
        <v>819282.25861470995</v>
      </c>
      <c r="D8" s="2684"/>
      <c r="E8" s="2684">
        <v>1142912.10077963</v>
      </c>
      <c r="F8" s="2684"/>
      <c r="G8" s="2684">
        <v>1504913.0621274498</v>
      </c>
      <c r="H8" s="2684"/>
      <c r="I8" s="2684">
        <v>151539.63447428998</v>
      </c>
      <c r="J8" s="2684"/>
      <c r="K8" s="2684">
        <v>84617.621207030024</v>
      </c>
      <c r="L8" s="2684"/>
      <c r="M8" s="2684">
        <v>1414280.6089761041</v>
      </c>
      <c r="N8" s="2685"/>
    </row>
    <row r="9" spans="1:14" hidden="1">
      <c r="A9" s="2681" t="s">
        <v>167</v>
      </c>
      <c r="B9" s="2682" t="s">
        <v>280</v>
      </c>
      <c r="C9" s="2684">
        <v>846732.64821535815</v>
      </c>
      <c r="D9" s="2684"/>
      <c r="E9" s="2684">
        <v>1152350.2290218847</v>
      </c>
      <c r="F9" s="2684"/>
      <c r="G9" s="2684">
        <v>1516385.1947821002</v>
      </c>
      <c r="H9" s="2684"/>
      <c r="I9" s="2684">
        <v>151539.63447429001</v>
      </c>
      <c r="J9" s="2684"/>
      <c r="K9" s="2684">
        <v>80815.472701440187</v>
      </c>
      <c r="L9" s="2684"/>
      <c r="M9" s="2684">
        <v>1419164.074184929</v>
      </c>
      <c r="N9" s="2685"/>
    </row>
    <row r="10" spans="1:14" hidden="1">
      <c r="A10" s="2681" t="s">
        <v>167</v>
      </c>
      <c r="B10" s="2682" t="s">
        <v>291</v>
      </c>
      <c r="C10" s="2684">
        <v>899313.73598867329</v>
      </c>
      <c r="D10" s="2684"/>
      <c r="E10" s="2684">
        <v>1132257.4071876765</v>
      </c>
      <c r="F10" s="2684"/>
      <c r="G10" s="2684">
        <v>1522371.8578006772</v>
      </c>
      <c r="H10" s="2684"/>
      <c r="I10" s="2684">
        <v>146070.08447429002</v>
      </c>
      <c r="J10" s="2684"/>
      <c r="K10" s="2684">
        <v>82076.889457140074</v>
      </c>
      <c r="L10" s="2684"/>
      <c r="M10" s="2684">
        <v>1431372.2566010868</v>
      </c>
      <c r="N10" s="2685"/>
    </row>
    <row r="11" spans="1:14" hidden="1">
      <c r="A11" s="2681" t="s">
        <v>167</v>
      </c>
      <c r="B11" s="2682" t="s">
        <v>290</v>
      </c>
      <c r="C11" s="2684">
        <v>902750.81895720644</v>
      </c>
      <c r="D11" s="2684"/>
      <c r="E11" s="2684">
        <v>1144820.0144183955</v>
      </c>
      <c r="F11" s="2684"/>
      <c r="G11" s="2684">
        <v>1544110.3174265623</v>
      </c>
      <c r="H11" s="2684"/>
      <c r="I11" s="2684">
        <v>142261.07947428999</v>
      </c>
      <c r="J11" s="2684"/>
      <c r="K11" s="2684">
        <v>81894.767704680053</v>
      </c>
      <c r="L11" s="2684"/>
      <c r="M11" s="2684">
        <v>1455358.173766803</v>
      </c>
      <c r="N11" s="2685"/>
    </row>
    <row r="12" spans="1:14" hidden="1">
      <c r="A12" s="2681" t="s">
        <v>167</v>
      </c>
      <c r="B12" s="2682" t="s">
        <v>289</v>
      </c>
      <c r="C12" s="2684">
        <v>931701.86175068433</v>
      </c>
      <c r="D12" s="2684"/>
      <c r="E12" s="2684">
        <v>1121020.7030326719</v>
      </c>
      <c r="F12" s="2684"/>
      <c r="G12" s="2684">
        <v>1569875.9346912659</v>
      </c>
      <c r="H12" s="2684"/>
      <c r="I12" s="2684">
        <v>141295.11447428999</v>
      </c>
      <c r="J12" s="2684"/>
      <c r="K12" s="2684">
        <v>76197.417757990057</v>
      </c>
      <c r="L12" s="2684"/>
      <c r="M12" s="2684">
        <v>1478456.5531649431</v>
      </c>
      <c r="N12" s="2685"/>
    </row>
    <row r="13" spans="1:14" hidden="1">
      <c r="A13" s="2681" t="s">
        <v>167</v>
      </c>
      <c r="B13" s="2682" t="s">
        <v>288</v>
      </c>
      <c r="C13" s="2684">
        <v>930794.17288193398</v>
      </c>
      <c r="D13" s="2684"/>
      <c r="E13" s="2684">
        <v>1162392.5091037205</v>
      </c>
      <c r="F13" s="2684"/>
      <c r="G13" s="2684">
        <v>1612062.2424614911</v>
      </c>
      <c r="H13" s="2684"/>
      <c r="I13" s="2684">
        <v>146357.78847425</v>
      </c>
      <c r="J13" s="2684"/>
      <c r="K13" s="2684">
        <v>96088.176132629917</v>
      </c>
      <c r="L13" s="2684"/>
      <c r="M13" s="2684">
        <v>1532969.0318797815</v>
      </c>
      <c r="N13" s="2685"/>
    </row>
    <row r="14" spans="1:14" hidden="1">
      <c r="A14" s="2681" t="s">
        <v>167</v>
      </c>
      <c r="B14" s="2682" t="s">
        <v>287</v>
      </c>
      <c r="C14" s="2684">
        <v>928209.6686021022</v>
      </c>
      <c r="D14" s="2684"/>
      <c r="E14" s="2684">
        <v>1193220.7192725362</v>
      </c>
      <c r="F14" s="2684"/>
      <c r="G14" s="2684">
        <v>1616792.2144954938</v>
      </c>
      <c r="H14" s="2684"/>
      <c r="I14" s="2684">
        <v>168085.68847425</v>
      </c>
      <c r="J14" s="2684"/>
      <c r="K14" s="2684">
        <v>150768.7830912401</v>
      </c>
      <c r="L14" s="2684"/>
      <c r="M14" s="2684">
        <v>1570964.480300507</v>
      </c>
      <c r="N14" s="2685"/>
    </row>
    <row r="15" spans="1:14" hidden="1">
      <c r="A15" s="2681" t="s">
        <v>167</v>
      </c>
      <c r="B15" s="2682" t="s">
        <v>286</v>
      </c>
      <c r="C15" s="2684">
        <v>931995.50796766439</v>
      </c>
      <c r="D15" s="2684"/>
      <c r="E15" s="2684">
        <v>1177092.8995907865</v>
      </c>
      <c r="F15" s="2684"/>
      <c r="G15" s="2684">
        <v>1624779.3707057792</v>
      </c>
      <c r="H15" s="2684"/>
      <c r="I15" s="2684">
        <v>205021.92687424997</v>
      </c>
      <c r="J15" s="2684"/>
      <c r="K15" s="2684">
        <v>210216.03372714997</v>
      </c>
      <c r="L15" s="2684"/>
      <c r="M15" s="2684">
        <v>1601023.5634234138</v>
      </c>
      <c r="N15" s="2685"/>
    </row>
    <row r="16" spans="1:14" hidden="1">
      <c r="A16" s="2681" t="s">
        <v>167</v>
      </c>
      <c r="B16" s="2682" t="s">
        <v>285</v>
      </c>
      <c r="C16" s="2684">
        <v>939742.43607074092</v>
      </c>
      <c r="D16" s="2684"/>
      <c r="E16" s="2684">
        <v>1203937.4408533098</v>
      </c>
      <c r="F16" s="2684"/>
      <c r="G16" s="2684">
        <v>1662751.9908886857</v>
      </c>
      <c r="H16" s="2684"/>
      <c r="I16" s="2684">
        <v>211433.42687424997</v>
      </c>
      <c r="J16" s="2684"/>
      <c r="K16" s="2684">
        <v>217465.69470120998</v>
      </c>
      <c r="L16" s="2684"/>
      <c r="M16" s="2684">
        <v>1640613.1749226695</v>
      </c>
      <c r="N16" s="2685"/>
    </row>
    <row r="17" spans="1:16" s="2707" customFormat="1" hidden="1">
      <c r="A17" s="2686" t="s">
        <v>167</v>
      </c>
      <c r="B17" s="2687" t="s">
        <v>284</v>
      </c>
      <c r="C17" s="2688">
        <v>955980.88294919219</v>
      </c>
      <c r="D17" s="2688"/>
      <c r="E17" s="2688">
        <v>1288597.6894285779</v>
      </c>
      <c r="F17" s="2688"/>
      <c r="G17" s="2688">
        <v>1805735.9748320361</v>
      </c>
      <c r="H17" s="2688"/>
      <c r="I17" s="2688">
        <v>202777.81187425001</v>
      </c>
      <c r="J17" s="2688"/>
      <c r="K17" s="2688">
        <v>115018.4562489799</v>
      </c>
      <c r="L17" s="2688"/>
      <c r="M17" s="2688">
        <v>1692306.0682793078</v>
      </c>
      <c r="N17" s="2689"/>
    </row>
    <row r="18" spans="1:16" hidden="1">
      <c r="A18" s="3565" t="s">
        <v>58</v>
      </c>
      <c r="B18" s="259" t="s">
        <v>283</v>
      </c>
      <c r="C18" s="254">
        <v>954172.62292690307</v>
      </c>
      <c r="D18" s="254">
        <f t="shared" ref="D18:D81" si="0">(C18-C6)/C6*100</f>
        <v>25.320452003229445</v>
      </c>
      <c r="E18" s="254">
        <v>1294250.6297201414</v>
      </c>
      <c r="F18" s="254">
        <f t="shared" ref="F18:F81" si="1">(E18-E6)/E6*100</f>
        <v>17.129506070558861</v>
      </c>
      <c r="G18" s="254">
        <v>1767404.0268099653</v>
      </c>
      <c r="H18" s="254">
        <f t="shared" ref="H18:H81" si="2">(G18-G6)/G6*100</f>
        <v>18.943400773427239</v>
      </c>
      <c r="I18" s="254">
        <v>202797.89347425001</v>
      </c>
      <c r="J18" s="254">
        <f t="shared" ref="J18:N81" si="3">(I18-I6)/I6*100</f>
        <v>25.963427826245404</v>
      </c>
      <c r="K18" s="254">
        <v>172611.48391627008</v>
      </c>
      <c r="L18" s="254">
        <f t="shared" ref="L18:L34" si="4">(K18-K6)/K6*100</f>
        <v>133.79278670892177</v>
      </c>
      <c r="M18" s="254">
        <v>1710544.7616483746</v>
      </c>
      <c r="N18" s="257">
        <f t="shared" ref="N18:N34" si="5">(M18-M6)/M6*100</f>
        <v>24.474957747239763</v>
      </c>
    </row>
    <row r="19" spans="1:16" hidden="1">
      <c r="A19" s="3566"/>
      <c r="B19" s="258" t="s">
        <v>282</v>
      </c>
      <c r="C19" s="252">
        <v>952629.95083158556</v>
      </c>
      <c r="D19" s="252">
        <f t="shared" si="0"/>
        <v>19.40451694532906</v>
      </c>
      <c r="E19" s="252">
        <v>1325577.1861440751</v>
      </c>
      <c r="F19" s="252">
        <f t="shared" si="1"/>
        <v>20.728916969047827</v>
      </c>
      <c r="G19" s="252">
        <v>1807355.305064003</v>
      </c>
      <c r="H19" s="252">
        <f t="shared" si="2"/>
        <v>21.272020839172857</v>
      </c>
      <c r="I19" s="252">
        <v>203626.69347425</v>
      </c>
      <c r="J19" s="252">
        <f t="shared" si="3"/>
        <v>31.478840231682497</v>
      </c>
      <c r="K19" s="252">
        <v>188537.29436024994</v>
      </c>
      <c r="L19" s="252">
        <f t="shared" si="4"/>
        <v>119.83710240653404</v>
      </c>
      <c r="M19" s="252">
        <v>1764512.5026789661</v>
      </c>
      <c r="N19" s="251">
        <f t="shared" si="5"/>
        <v>26.325226459902566</v>
      </c>
    </row>
    <row r="20" spans="1:16" hidden="1">
      <c r="A20" s="3566"/>
      <c r="B20" s="258" t="s">
        <v>281</v>
      </c>
      <c r="C20" s="252">
        <v>971723.29379718937</v>
      </c>
      <c r="D20" s="252">
        <f t="shared" si="0"/>
        <v>18.606656445879295</v>
      </c>
      <c r="E20" s="252">
        <v>1393245.6230021643</v>
      </c>
      <c r="F20" s="252">
        <f t="shared" si="1"/>
        <v>21.903129912770275</v>
      </c>
      <c r="G20" s="252">
        <v>1812563.1866172729</v>
      </c>
      <c r="H20" s="252">
        <f t="shared" si="2"/>
        <v>20.443049650649421</v>
      </c>
      <c r="I20" s="252">
        <v>203626.65767424999</v>
      </c>
      <c r="J20" s="252">
        <f t="shared" si="3"/>
        <v>34.37188124457105</v>
      </c>
      <c r="K20" s="252">
        <v>184262.64910605011</v>
      </c>
      <c r="L20" s="252">
        <f t="shared" si="4"/>
        <v>117.7591930352464</v>
      </c>
      <c r="M20" s="252">
        <v>1765046.8897170981</v>
      </c>
      <c r="N20" s="251">
        <f t="shared" si="5"/>
        <v>24.801745743720414</v>
      </c>
    </row>
    <row r="21" spans="1:16" hidden="1">
      <c r="A21" s="3566"/>
      <c r="B21" s="258" t="s">
        <v>280</v>
      </c>
      <c r="C21" s="252">
        <v>976875.03875332512</v>
      </c>
      <c r="D21" s="252">
        <f t="shared" si="0"/>
        <v>15.369950693677106</v>
      </c>
      <c r="E21" s="252">
        <v>1394196.8995329801</v>
      </c>
      <c r="F21" s="252">
        <f t="shared" si="1"/>
        <v>20.987254084756408</v>
      </c>
      <c r="G21" s="252">
        <v>1873119.9117085577</v>
      </c>
      <c r="H21" s="252">
        <f t="shared" si="2"/>
        <v>23.525336316523408</v>
      </c>
      <c r="I21" s="252">
        <v>203627.46957425002</v>
      </c>
      <c r="J21" s="252">
        <f t="shared" si="3"/>
        <v>34.372417011997712</v>
      </c>
      <c r="K21" s="252">
        <v>183603.48755300004</v>
      </c>
      <c r="L21" s="252">
        <f t="shared" si="4"/>
        <v>127.18853384833089</v>
      </c>
      <c r="M21" s="252">
        <v>1824286.1686535927</v>
      </c>
      <c r="N21" s="251">
        <f t="shared" si="5"/>
        <v>28.546529738031744</v>
      </c>
    </row>
    <row r="22" spans="1:16" hidden="1">
      <c r="A22" s="3566"/>
      <c r="B22" s="258" t="s">
        <v>291</v>
      </c>
      <c r="C22" s="252">
        <v>985397.79289073485</v>
      </c>
      <c r="D22" s="252">
        <f t="shared" si="0"/>
        <v>9.5721941584072248</v>
      </c>
      <c r="E22" s="252">
        <v>1404099.6987408667</v>
      </c>
      <c r="F22" s="252">
        <f t="shared" si="1"/>
        <v>24.008877294819161</v>
      </c>
      <c r="G22" s="252">
        <v>1905700.1076798423</v>
      </c>
      <c r="H22" s="252">
        <f t="shared" si="2"/>
        <v>25.179672621704093</v>
      </c>
      <c r="I22" s="252">
        <v>196927.46957425002</v>
      </c>
      <c r="J22" s="252">
        <f t="shared" si="3"/>
        <v>34.817112130110026</v>
      </c>
      <c r="K22" s="252">
        <v>186775.7484373301</v>
      </c>
      <c r="L22" s="252">
        <f t="shared" si="4"/>
        <v>127.56192354836129</v>
      </c>
      <c r="M22" s="252">
        <v>1866117.4459997485</v>
      </c>
      <c r="N22" s="251">
        <f t="shared" si="5"/>
        <v>30.372615327266477</v>
      </c>
    </row>
    <row r="23" spans="1:16" hidden="1">
      <c r="A23" s="3566"/>
      <c r="B23" s="258" t="s">
        <v>290</v>
      </c>
      <c r="C23" s="252">
        <v>1006437.9793432481</v>
      </c>
      <c r="D23" s="252">
        <f t="shared" si="0"/>
        <v>11.485689983179817</v>
      </c>
      <c r="E23" s="252">
        <v>1419163.3462111321</v>
      </c>
      <c r="F23" s="252">
        <f t="shared" si="1"/>
        <v>23.963883260034695</v>
      </c>
      <c r="G23" s="252">
        <v>1914800.5099128229</v>
      </c>
      <c r="H23" s="252">
        <f t="shared" si="2"/>
        <v>24.006716897278327</v>
      </c>
      <c r="I23" s="252">
        <v>196932.20537424998</v>
      </c>
      <c r="J23" s="252">
        <f t="shared" si="3"/>
        <v>38.43013570682232</v>
      </c>
      <c r="K23" s="252">
        <v>217594.30937773001</v>
      </c>
      <c r="L23" s="252">
        <f t="shared" si="4"/>
        <v>165.69989203998333</v>
      </c>
      <c r="M23" s="252">
        <v>1904771.6748261056</v>
      </c>
      <c r="N23" s="251">
        <f t="shared" si="5"/>
        <v>30.879924211104452</v>
      </c>
    </row>
    <row r="24" spans="1:16" hidden="1">
      <c r="A24" s="3566"/>
      <c r="B24" s="258" t="s">
        <v>289</v>
      </c>
      <c r="C24" s="252">
        <v>996551.39839059534</v>
      </c>
      <c r="D24" s="252">
        <f t="shared" si="0"/>
        <v>6.9603313358264165</v>
      </c>
      <c r="E24" s="252">
        <v>1462299.8884003458</v>
      </c>
      <c r="F24" s="252">
        <f t="shared" si="1"/>
        <v>30.44361129499384</v>
      </c>
      <c r="G24" s="252">
        <v>1973489.1114274317</v>
      </c>
      <c r="H24" s="252">
        <f t="shared" si="2"/>
        <v>25.709877310498484</v>
      </c>
      <c r="I24" s="252">
        <v>191964.20014425</v>
      </c>
      <c r="J24" s="252">
        <f t="shared" si="3"/>
        <v>35.860465422659566</v>
      </c>
      <c r="K24" s="252">
        <v>201611.38262585981</v>
      </c>
      <c r="L24" s="252">
        <f t="shared" si="4"/>
        <v>164.59083333531845</v>
      </c>
      <c r="M24" s="252">
        <v>1952610.079988376</v>
      </c>
      <c r="N24" s="251">
        <f t="shared" si="5"/>
        <v>32.070846167809854</v>
      </c>
    </row>
    <row r="25" spans="1:16" hidden="1">
      <c r="A25" s="3566"/>
      <c r="B25" s="258" t="s">
        <v>288</v>
      </c>
      <c r="C25" s="252">
        <v>997476.25393599598</v>
      </c>
      <c r="D25" s="252">
        <f t="shared" si="0"/>
        <v>7.1639985505710992</v>
      </c>
      <c r="E25" s="252">
        <v>1477705.5117984372</v>
      </c>
      <c r="F25" s="252">
        <f t="shared" si="1"/>
        <v>27.126207389089537</v>
      </c>
      <c r="G25" s="252">
        <v>1999671.1868674534</v>
      </c>
      <c r="H25" s="252">
        <f t="shared" si="2"/>
        <v>24.044291479348473</v>
      </c>
      <c r="I25" s="252">
        <v>199176.27293025001</v>
      </c>
      <c r="J25" s="252">
        <f t="shared" si="3"/>
        <v>36.088605195952944</v>
      </c>
      <c r="K25" s="252">
        <v>195712.04799220996</v>
      </c>
      <c r="L25" s="252">
        <f t="shared" si="4"/>
        <v>103.67963663091058</v>
      </c>
      <c r="M25" s="252">
        <v>1966192.4415676568</v>
      </c>
      <c r="N25" s="251">
        <f t="shared" si="5"/>
        <v>28.260414964589419</v>
      </c>
    </row>
    <row r="26" spans="1:16" hidden="1">
      <c r="A26" s="3566"/>
      <c r="B26" s="258" t="s">
        <v>287</v>
      </c>
      <c r="C26" s="252">
        <v>980711.7960873358</v>
      </c>
      <c r="D26" s="252">
        <f t="shared" si="0"/>
        <v>5.6562788840911971</v>
      </c>
      <c r="E26" s="252">
        <v>1483754.4829773009</v>
      </c>
      <c r="F26" s="252">
        <f t="shared" si="1"/>
        <v>24.348702550345642</v>
      </c>
      <c r="G26" s="252">
        <v>1968430.5723282853</v>
      </c>
      <c r="H26" s="252">
        <f t="shared" si="2"/>
        <v>21.749137253392657</v>
      </c>
      <c r="I26" s="252">
        <v>217614.81201525001</v>
      </c>
      <c r="J26" s="252">
        <f t="shared" si="3"/>
        <v>29.46659170723369</v>
      </c>
      <c r="K26" s="252">
        <v>234661.13859361975</v>
      </c>
      <c r="L26" s="252">
        <f t="shared" si="4"/>
        <v>55.643054074138718</v>
      </c>
      <c r="M26" s="252">
        <v>1954922.0490185816</v>
      </c>
      <c r="N26" s="251">
        <f t="shared" si="5"/>
        <v>24.440881606987578</v>
      </c>
    </row>
    <row r="27" spans="1:16" hidden="1">
      <c r="A27" s="3566"/>
      <c r="B27" s="258" t="s">
        <v>286</v>
      </c>
      <c r="C27" s="252">
        <v>981153.09150331188</v>
      </c>
      <c r="D27" s="252">
        <f t="shared" si="0"/>
        <v>5.274444255943024</v>
      </c>
      <c r="E27" s="252">
        <v>1496146.0701579733</v>
      </c>
      <c r="F27" s="252">
        <f t="shared" si="1"/>
        <v>27.105181815140067</v>
      </c>
      <c r="G27" s="252">
        <v>1995072.4358219197</v>
      </c>
      <c r="H27" s="252">
        <f t="shared" si="2"/>
        <v>22.790359835458208</v>
      </c>
      <c r="I27" s="252">
        <v>245828.71201525</v>
      </c>
      <c r="J27" s="252">
        <f t="shared" si="3"/>
        <v>19.90361995086937</v>
      </c>
      <c r="K27" s="252">
        <v>262349.51710455999</v>
      </c>
      <c r="L27" s="252">
        <f t="shared" si="4"/>
        <v>24.799955766017685</v>
      </c>
      <c r="M27" s="252">
        <v>1980856.8750880051</v>
      </c>
      <c r="N27" s="251">
        <f t="shared" si="5"/>
        <v>23.724404833393383</v>
      </c>
    </row>
    <row r="28" spans="1:16" hidden="1">
      <c r="A28" s="3566"/>
      <c r="B28" s="2708" t="s">
        <v>285</v>
      </c>
      <c r="C28" s="2693">
        <v>1004652.0514026189</v>
      </c>
      <c r="D28" s="2693">
        <f t="shared" si="0"/>
        <v>6.9071708204727456</v>
      </c>
      <c r="E28" s="2693">
        <v>1500052.6893163305</v>
      </c>
      <c r="F28" s="2693">
        <f t="shared" si="1"/>
        <v>24.595567710988725</v>
      </c>
      <c r="G28" s="2693">
        <v>2009790.8638556148</v>
      </c>
      <c r="H28" s="2693">
        <f t="shared" si="2"/>
        <v>20.871355131046833</v>
      </c>
      <c r="I28" s="2693">
        <v>249952.45475525002</v>
      </c>
      <c r="J28" s="2693">
        <f t="shared" si="3"/>
        <v>18.218040756587293</v>
      </c>
      <c r="K28" s="2693">
        <v>269072.99572035001</v>
      </c>
      <c r="L28" s="2693">
        <f t="shared" si="4"/>
        <v>23.73123774305947</v>
      </c>
      <c r="M28" s="2693">
        <v>1998058.3564058489</v>
      </c>
      <c r="N28" s="2694">
        <f t="shared" si="5"/>
        <v>21.787291906882775</v>
      </c>
    </row>
    <row r="29" spans="1:16" s="2707" customFormat="1" hidden="1">
      <c r="A29" s="3569"/>
      <c r="B29" s="2709" t="s">
        <v>284</v>
      </c>
      <c r="C29" s="2696">
        <v>1014634.8957572373</v>
      </c>
      <c r="D29" s="2696">
        <f t="shared" si="0"/>
        <v>6.1354796789553001</v>
      </c>
      <c r="E29" s="2696">
        <v>1577067.098812168</v>
      </c>
      <c r="F29" s="2696">
        <f t="shared" si="1"/>
        <v>22.386305031441616</v>
      </c>
      <c r="G29" s="2696">
        <v>2177792.0340676117</v>
      </c>
      <c r="H29" s="2696">
        <f t="shared" si="2"/>
        <v>20.604122885140121</v>
      </c>
      <c r="I29" s="2696">
        <v>255761.09999525</v>
      </c>
      <c r="J29" s="2696">
        <f t="shared" si="3"/>
        <v>26.128740433325554</v>
      </c>
      <c r="K29" s="2696">
        <v>106272.09723108003</v>
      </c>
      <c r="L29" s="2696">
        <f t="shared" si="4"/>
        <v>-7.6043091718833971</v>
      </c>
      <c r="M29" s="2696">
        <v>1997159.9994325647</v>
      </c>
      <c r="N29" s="2697">
        <f t="shared" si="5"/>
        <v>18.014113219083612</v>
      </c>
      <c r="O29" s="210"/>
      <c r="P29" s="210"/>
    </row>
    <row r="30" spans="1:16" hidden="1">
      <c r="A30" s="3565" t="s">
        <v>164</v>
      </c>
      <c r="B30" s="259" t="s">
        <v>283</v>
      </c>
      <c r="C30" s="254">
        <v>1009512.7854103781</v>
      </c>
      <c r="D30" s="254">
        <f t="shared" si="0"/>
        <v>5.7998061518177231</v>
      </c>
      <c r="E30" s="254">
        <v>1606077.0651628929</v>
      </c>
      <c r="F30" s="254">
        <f t="shared" si="1"/>
        <v>24.093203300984943</v>
      </c>
      <c r="G30" s="254">
        <v>2100097.6323734559</v>
      </c>
      <c r="H30" s="254">
        <f t="shared" si="2"/>
        <v>18.823856940281971</v>
      </c>
      <c r="I30" s="254">
        <v>280761.69999524998</v>
      </c>
      <c r="J30" s="254">
        <f t="shared" si="3"/>
        <v>38.444090905164806</v>
      </c>
      <c r="K30" s="254">
        <v>228942.2035587696</v>
      </c>
      <c r="L30" s="254">
        <f t="shared" si="4"/>
        <v>32.634398572127608</v>
      </c>
      <c r="M30" s="254">
        <v>2016811.5132564057</v>
      </c>
      <c r="N30" s="257">
        <f t="shared" si="5"/>
        <v>17.904632399849955</v>
      </c>
    </row>
    <row r="31" spans="1:16" hidden="1">
      <c r="A31" s="3566"/>
      <c r="B31" s="258" t="s">
        <v>282</v>
      </c>
      <c r="C31" s="252">
        <v>1010636.4901320457</v>
      </c>
      <c r="D31" s="252">
        <f t="shared" si="0"/>
        <v>6.0890946426599442</v>
      </c>
      <c r="E31" s="252">
        <v>1628800.8715691706</v>
      </c>
      <c r="F31" s="252">
        <f t="shared" si="1"/>
        <v>22.87484188733907</v>
      </c>
      <c r="G31" s="252">
        <v>2141527.0795266856</v>
      </c>
      <c r="H31" s="252">
        <f t="shared" si="2"/>
        <v>18.489545111930759</v>
      </c>
      <c r="I31" s="252">
        <v>304418.79809524998</v>
      </c>
      <c r="J31" s="252">
        <f t="shared" si="3"/>
        <v>49.498473358919334</v>
      </c>
      <c r="K31" s="252">
        <v>258381.09799923995</v>
      </c>
      <c r="L31" s="252">
        <f t="shared" si="4"/>
        <v>37.045086424935697</v>
      </c>
      <c r="M31" s="252">
        <v>2061569.2312064581</v>
      </c>
      <c r="N31" s="251">
        <f t="shared" si="5"/>
        <v>16.835059432930418</v>
      </c>
    </row>
    <row r="32" spans="1:16" hidden="1">
      <c r="A32" s="3566"/>
      <c r="B32" s="258" t="s">
        <v>281</v>
      </c>
      <c r="C32" s="252">
        <v>1025424.8580087306</v>
      </c>
      <c r="D32" s="252">
        <f t="shared" si="0"/>
        <v>5.5264255322821745</v>
      </c>
      <c r="E32" s="252">
        <v>1674249.8227850418</v>
      </c>
      <c r="F32" s="252">
        <f t="shared" si="1"/>
        <v>20.16903517538924</v>
      </c>
      <c r="G32" s="252">
        <v>2192034.3167827185</v>
      </c>
      <c r="H32" s="252">
        <f t="shared" si="2"/>
        <v>20.93560836759794</v>
      </c>
      <c r="I32" s="252">
        <v>313305.39959525003</v>
      </c>
      <c r="J32" s="252">
        <f t="shared" si="3"/>
        <v>53.862663746343898</v>
      </c>
      <c r="K32" s="252">
        <v>246040.80308249054</v>
      </c>
      <c r="L32" s="252">
        <f t="shared" si="4"/>
        <v>33.527225553391872</v>
      </c>
      <c r="M32" s="252">
        <v>2092192.0544757424</v>
      </c>
      <c r="N32" s="251">
        <f t="shared" si="5"/>
        <v>18.534644414521996</v>
      </c>
    </row>
    <row r="33" spans="1:16" hidden="1">
      <c r="A33" s="3566"/>
      <c r="B33" s="258" t="s">
        <v>280</v>
      </c>
      <c r="C33" s="252">
        <v>1025842.112370234</v>
      </c>
      <c r="D33" s="252">
        <f t="shared" si="0"/>
        <v>5.0126240997415579</v>
      </c>
      <c r="E33" s="252">
        <v>1674620.9969703543</v>
      </c>
      <c r="F33" s="252">
        <f t="shared" si="1"/>
        <v>20.113665260000875</v>
      </c>
      <c r="G33" s="252">
        <v>2222117.3233385733</v>
      </c>
      <c r="H33" s="252">
        <f t="shared" si="2"/>
        <v>18.631877727020647</v>
      </c>
      <c r="I33" s="252">
        <v>352879.69359525002</v>
      </c>
      <c r="J33" s="252">
        <f t="shared" si="3"/>
        <v>73.296704188811418</v>
      </c>
      <c r="K33" s="252">
        <v>308740.20358884038</v>
      </c>
      <c r="L33" s="252">
        <f t="shared" si="4"/>
        <v>68.155958094051812</v>
      </c>
      <c r="M33" s="252">
        <v>2144328.6953300023</v>
      </c>
      <c r="N33" s="251">
        <f t="shared" si="5"/>
        <v>17.543438752957041</v>
      </c>
    </row>
    <row r="34" spans="1:16" hidden="1">
      <c r="A34" s="3566"/>
      <c r="B34" s="258" t="s">
        <v>291</v>
      </c>
      <c r="C34" s="252">
        <v>1010490.8521258051</v>
      </c>
      <c r="D34" s="252">
        <f t="shared" si="0"/>
        <v>2.5464903023029883</v>
      </c>
      <c r="E34" s="252">
        <v>1713544.4954326886</v>
      </c>
      <c r="F34" s="252">
        <f t="shared" si="1"/>
        <v>22.038662708162249</v>
      </c>
      <c r="G34" s="252">
        <v>2240258.686180504</v>
      </c>
      <c r="H34" s="252">
        <f t="shared" si="2"/>
        <v>17.555678207311495</v>
      </c>
      <c r="I34" s="252">
        <v>359833.99315325002</v>
      </c>
      <c r="J34" s="252">
        <f t="shared" si="3"/>
        <v>82.724123724941947</v>
      </c>
      <c r="K34" s="252">
        <v>348993.79929880059</v>
      </c>
      <c r="L34" s="252">
        <f t="shared" si="4"/>
        <v>86.851773968878206</v>
      </c>
      <c r="M34" s="252">
        <v>2195748.1605404131</v>
      </c>
      <c r="N34" s="251">
        <f t="shared" si="5"/>
        <v>17.663985471400441</v>
      </c>
    </row>
    <row r="35" spans="1:16" hidden="1">
      <c r="A35" s="3566"/>
      <c r="B35" s="258" t="s">
        <v>290</v>
      </c>
      <c r="C35" s="252">
        <v>1005319.3142656083</v>
      </c>
      <c r="D35" s="252">
        <f t="shared" si="0"/>
        <v>-0.11115092043423576</v>
      </c>
      <c r="E35" s="252">
        <v>1759486.7827004667</v>
      </c>
      <c r="F35" s="252">
        <f t="shared" si="1"/>
        <v>23.980568367829299</v>
      </c>
      <c r="G35" s="252">
        <v>2331180.9963526726</v>
      </c>
      <c r="H35" s="252">
        <f t="shared" si="2"/>
        <v>21.745371608387902</v>
      </c>
      <c r="I35" s="252">
        <v>365534.90352149005</v>
      </c>
      <c r="J35" s="252">
        <f t="shared" si="3"/>
        <v>85.614588952999071</v>
      </c>
      <c r="K35" s="252">
        <v>303173.90185436967</v>
      </c>
      <c r="L35" s="252">
        <f t="shared" si="3"/>
        <v>39.329885382286761</v>
      </c>
      <c r="M35" s="252">
        <v>2234183.3633572566</v>
      </c>
      <c r="N35" s="251">
        <f t="shared" si="3"/>
        <v>17.294024941925095</v>
      </c>
    </row>
    <row r="36" spans="1:16" hidden="1">
      <c r="A36" s="3566"/>
      <c r="B36" s="258" t="s">
        <v>289</v>
      </c>
      <c r="C36" s="252">
        <v>1004769.2513237557</v>
      </c>
      <c r="D36" s="252">
        <f t="shared" si="0"/>
        <v>0.82462911059399424</v>
      </c>
      <c r="E36" s="252">
        <v>1785774.6679117749</v>
      </c>
      <c r="F36" s="252">
        <f t="shared" si="1"/>
        <v>22.120960418405559</v>
      </c>
      <c r="G36" s="252">
        <v>2378528.8949547014</v>
      </c>
      <c r="H36" s="252">
        <f t="shared" si="2"/>
        <v>20.524044504826431</v>
      </c>
      <c r="I36" s="252">
        <v>365576.69735607994</v>
      </c>
      <c r="J36" s="252">
        <f t="shared" si="3"/>
        <v>90.440038862126471</v>
      </c>
      <c r="K36" s="252">
        <v>301639.59747978993</v>
      </c>
      <c r="L36" s="252">
        <f t="shared" si="3"/>
        <v>49.614368767837583</v>
      </c>
      <c r="M36" s="252">
        <v>2278189.9051264036</v>
      </c>
      <c r="N36" s="251">
        <f t="shared" si="3"/>
        <v>16.674082986397661</v>
      </c>
    </row>
    <row r="37" spans="1:16" hidden="1">
      <c r="A37" s="3566"/>
      <c r="B37" s="258" t="s">
        <v>288</v>
      </c>
      <c r="C37" s="252">
        <v>1003101.3548839149</v>
      </c>
      <c r="D37" s="252">
        <f t="shared" si="0"/>
        <v>0.56393331928680612</v>
      </c>
      <c r="E37" s="252">
        <v>1823977.8892058409</v>
      </c>
      <c r="F37" s="252">
        <f t="shared" si="1"/>
        <v>23.433111309571679</v>
      </c>
      <c r="G37" s="252">
        <v>2431564.0644178838</v>
      </c>
      <c r="H37" s="252">
        <f t="shared" si="2"/>
        <v>21.598194762560134</v>
      </c>
      <c r="I37" s="252">
        <v>359499.09692729003</v>
      </c>
      <c r="J37" s="252">
        <f t="shared" si="3"/>
        <v>80.492933037854272</v>
      </c>
      <c r="K37" s="252">
        <v>274025.29593716009</v>
      </c>
      <c r="L37" s="252">
        <f t="shared" si="3"/>
        <v>40.014525803780501</v>
      </c>
      <c r="M37" s="252">
        <v>2308223.7733100606</v>
      </c>
      <c r="N37" s="251">
        <f t="shared" si="3"/>
        <v>17.39561827781721</v>
      </c>
    </row>
    <row r="38" spans="1:16" hidden="1">
      <c r="A38" s="3566"/>
      <c r="B38" s="258" t="s">
        <v>287</v>
      </c>
      <c r="C38" s="252">
        <v>1017958.6172089119</v>
      </c>
      <c r="D38" s="252">
        <f t="shared" si="0"/>
        <v>3.797937505205573</v>
      </c>
      <c r="E38" s="252">
        <v>1855844.5217932058</v>
      </c>
      <c r="F38" s="252">
        <f t="shared" si="1"/>
        <v>25.077601657470261</v>
      </c>
      <c r="G38" s="252">
        <v>2452564.5565113211</v>
      </c>
      <c r="H38" s="252">
        <f t="shared" si="2"/>
        <v>24.594923031011241</v>
      </c>
      <c r="I38" s="252">
        <v>370320.43228229007</v>
      </c>
      <c r="J38" s="252">
        <f t="shared" si="3"/>
        <v>70.172438563758604</v>
      </c>
      <c r="K38" s="252">
        <v>288638.1979828896</v>
      </c>
      <c r="L38" s="252">
        <f t="shared" si="3"/>
        <v>23.002129672074066</v>
      </c>
      <c r="M38" s="252">
        <v>2332845.1384076765</v>
      </c>
      <c r="N38" s="251">
        <f t="shared" si="3"/>
        <v>19.331875129180798</v>
      </c>
    </row>
    <row r="39" spans="1:16" hidden="1">
      <c r="A39" s="3566"/>
      <c r="B39" s="258" t="s">
        <v>286</v>
      </c>
      <c r="C39" s="252">
        <v>1030213.1777250756</v>
      </c>
      <c r="D39" s="252">
        <f t="shared" si="0"/>
        <v>5.000247835594589</v>
      </c>
      <c r="E39" s="252">
        <v>1870093.2982693822</v>
      </c>
      <c r="F39" s="252">
        <f t="shared" si="1"/>
        <v>24.99403203805662</v>
      </c>
      <c r="G39" s="252">
        <v>2508999.0118683758</v>
      </c>
      <c r="H39" s="252">
        <f t="shared" si="2"/>
        <v>25.759795324661045</v>
      </c>
      <c r="I39" s="252">
        <v>371081.50061729003</v>
      </c>
      <c r="J39" s="252">
        <f t="shared" si="3"/>
        <v>50.951244700118657</v>
      </c>
      <c r="K39" s="252">
        <v>269507.60209390003</v>
      </c>
      <c r="L39" s="252">
        <f t="shared" si="3"/>
        <v>2.7284536553910157</v>
      </c>
      <c r="M39" s="252">
        <v>2369378.7450861768</v>
      </c>
      <c r="N39" s="251">
        <f t="shared" si="3"/>
        <v>19.613828484246774</v>
      </c>
    </row>
    <row r="40" spans="1:16" hidden="1">
      <c r="A40" s="3566"/>
      <c r="B40" s="2708" t="s">
        <v>285</v>
      </c>
      <c r="C40" s="2693">
        <v>1046424.4457863326</v>
      </c>
      <c r="D40" s="2693">
        <f t="shared" si="0"/>
        <v>4.1578966892462192</v>
      </c>
      <c r="E40" s="2693">
        <v>1900793.9058237332</v>
      </c>
      <c r="F40" s="2693">
        <f t="shared" si="1"/>
        <v>26.715142698757198</v>
      </c>
      <c r="G40" s="2693">
        <v>2578215.3923033234</v>
      </c>
      <c r="H40" s="2693">
        <f t="shared" si="2"/>
        <v>28.282770046891041</v>
      </c>
      <c r="I40" s="2693">
        <v>371070.99971229001</v>
      </c>
      <c r="J40" s="2693">
        <f t="shared" si="3"/>
        <v>48.456633512816502</v>
      </c>
      <c r="K40" s="2693">
        <v>248484.60310085019</v>
      </c>
      <c r="L40" s="2693">
        <f t="shared" si="3"/>
        <v>-7.6516012186141191</v>
      </c>
      <c r="M40" s="2693">
        <v>2417231.6860998981</v>
      </c>
      <c r="N40" s="2694">
        <f t="shared" si="3"/>
        <v>20.979033387596715</v>
      </c>
    </row>
    <row r="41" spans="1:16" s="2707" customFormat="1" hidden="1">
      <c r="A41" s="3569"/>
      <c r="B41" s="2709" t="s">
        <v>284</v>
      </c>
      <c r="C41" s="2696">
        <v>1054291.6968571884</v>
      </c>
      <c r="D41" s="2696">
        <f t="shared" si="0"/>
        <v>3.9084799138861239</v>
      </c>
      <c r="E41" s="2696">
        <v>2040174.942896483</v>
      </c>
      <c r="F41" s="2696">
        <f t="shared" si="1"/>
        <v>29.36513255733529</v>
      </c>
      <c r="G41" s="2696">
        <v>2755893.0441511483</v>
      </c>
      <c r="H41" s="2696">
        <f t="shared" si="2"/>
        <v>26.545280772460984</v>
      </c>
      <c r="I41" s="2696">
        <v>362128.10588888003</v>
      </c>
      <c r="J41" s="2696">
        <f t="shared" si="3"/>
        <v>41.588422123460319</v>
      </c>
      <c r="K41" s="2696">
        <v>89497.802038999842</v>
      </c>
      <c r="L41" s="2696">
        <f t="shared" si="3"/>
        <v>-15.784289224673758</v>
      </c>
      <c r="M41" s="2696">
        <v>2442783.9931672919</v>
      </c>
      <c r="N41" s="2697">
        <f t="shared" si="3"/>
        <v>22.312883988330345</v>
      </c>
      <c r="O41" s="210"/>
      <c r="P41" s="210"/>
    </row>
    <row r="42" spans="1:16">
      <c r="A42" s="3565" t="s">
        <v>59</v>
      </c>
      <c r="B42" s="259" t="s">
        <v>283</v>
      </c>
      <c r="C42" s="254">
        <v>1037899.4571764965</v>
      </c>
      <c r="D42" s="254">
        <f t="shared" si="0"/>
        <v>2.8119180040477527</v>
      </c>
      <c r="E42" s="254">
        <v>2031647.2169060786</v>
      </c>
      <c r="F42" s="254">
        <f t="shared" si="1"/>
        <v>26.497492615649993</v>
      </c>
      <c r="G42" s="254">
        <v>2734940.363603299</v>
      </c>
      <c r="H42" s="254">
        <f t="shared" si="2"/>
        <v>30.229200844932453</v>
      </c>
      <c r="I42" s="254">
        <v>362156.50669888</v>
      </c>
      <c r="J42" s="254">
        <f t="shared" si="3"/>
        <v>28.990708741615073</v>
      </c>
      <c r="K42" s="254">
        <v>141467.00368526916</v>
      </c>
      <c r="L42" s="254">
        <f t="shared" si="3"/>
        <v>-38.208420515637044</v>
      </c>
      <c r="M42" s="254">
        <v>2473553.5002126526</v>
      </c>
      <c r="N42" s="257">
        <f t="shared" si="3"/>
        <v>22.646736393267474</v>
      </c>
    </row>
    <row r="43" spans="1:16">
      <c r="A43" s="3566"/>
      <c r="B43" s="258" t="s">
        <v>282</v>
      </c>
      <c r="C43" s="252">
        <v>1057217.3397140403</v>
      </c>
      <c r="D43" s="252">
        <f t="shared" si="0"/>
        <v>4.609060729234951</v>
      </c>
      <c r="E43" s="252">
        <v>2041467.6311931766</v>
      </c>
      <c r="F43" s="252">
        <f t="shared" si="1"/>
        <v>25.335617559342715</v>
      </c>
      <c r="G43" s="252">
        <v>2785578.9441015068</v>
      </c>
      <c r="H43" s="252">
        <f t="shared" si="2"/>
        <v>30.074420759468879</v>
      </c>
      <c r="I43" s="252">
        <v>362168.50082888</v>
      </c>
      <c r="J43" s="252">
        <f t="shared" si="3"/>
        <v>18.970478529897044</v>
      </c>
      <c r="K43" s="252">
        <v>164799.00024111979</v>
      </c>
      <c r="L43" s="252">
        <f t="shared" si="3"/>
        <v>-36.21863150314325</v>
      </c>
      <c r="M43" s="252">
        <v>2520752.0312292022</v>
      </c>
      <c r="N43" s="251">
        <f t="shared" si="3"/>
        <v>22.273460093989865</v>
      </c>
    </row>
    <row r="44" spans="1:16">
      <c r="A44" s="3566"/>
      <c r="B44" s="258" t="s">
        <v>281</v>
      </c>
      <c r="C44" s="252">
        <v>1073704.025527</v>
      </c>
      <c r="D44" s="252">
        <f t="shared" si="0"/>
        <v>4.7082111518168723</v>
      </c>
      <c r="E44" s="252">
        <v>2128937.2642907873</v>
      </c>
      <c r="F44" s="252">
        <f t="shared" si="1"/>
        <v>27.157681925233401</v>
      </c>
      <c r="G44" s="252">
        <v>2876905.4014130658</v>
      </c>
      <c r="H44" s="252">
        <f t="shared" si="2"/>
        <v>31.243629690777052</v>
      </c>
      <c r="I44" s="252">
        <v>362168.50714887999</v>
      </c>
      <c r="J44" s="252">
        <f t="shared" si="3"/>
        <v>15.595999180593365</v>
      </c>
      <c r="K44" s="252">
        <v>145228.59943412992</v>
      </c>
      <c r="L44" s="252">
        <f t="shared" si="3"/>
        <v>-40.973774424952239</v>
      </c>
      <c r="M44" s="252">
        <v>2620345.5460789455</v>
      </c>
      <c r="N44" s="251">
        <f t="shared" si="3"/>
        <v>25.244025302234828</v>
      </c>
    </row>
    <row r="45" spans="1:16">
      <c r="A45" s="3566"/>
      <c r="B45" s="258" t="s">
        <v>280</v>
      </c>
      <c r="C45" s="252">
        <v>1028488.3199681719</v>
      </c>
      <c r="D45" s="252">
        <f t="shared" si="0"/>
        <v>0.25795466632031427</v>
      </c>
      <c r="E45" s="252">
        <v>2173046.4565050621</v>
      </c>
      <c r="F45" s="252">
        <f t="shared" si="1"/>
        <v>29.763478448940724</v>
      </c>
      <c r="G45" s="252">
        <v>2897586.0996095887</v>
      </c>
      <c r="H45" s="252">
        <f t="shared" si="2"/>
        <v>30.397529832320984</v>
      </c>
      <c r="I45" s="252">
        <v>362168.50665887998</v>
      </c>
      <c r="J45" s="252">
        <f t="shared" si="3"/>
        <v>2.6322889166538865</v>
      </c>
      <c r="K45" s="252">
        <v>169600.49798243993</v>
      </c>
      <c r="L45" s="252">
        <f t="shared" si="3"/>
        <v>-45.066921634766246</v>
      </c>
      <c r="M45" s="252">
        <v>2666141.771623563</v>
      </c>
      <c r="N45" s="251">
        <f t="shared" si="3"/>
        <v>24.334565751509288</v>
      </c>
    </row>
    <row r="46" spans="1:16">
      <c r="A46" s="3566"/>
      <c r="B46" s="258" t="s">
        <v>291</v>
      </c>
      <c r="C46" s="252">
        <v>1010819.030963213</v>
      </c>
      <c r="D46" s="252">
        <f t="shared" si="0"/>
        <v>3.2477170547110315E-2</v>
      </c>
      <c r="E46" s="252">
        <v>2241961.9094870198</v>
      </c>
      <c r="F46" s="252">
        <f t="shared" si="1"/>
        <v>30.837682678377139</v>
      </c>
      <c r="G46" s="252">
        <v>3014278.8134505991</v>
      </c>
      <c r="H46" s="252">
        <f t="shared" si="2"/>
        <v>34.550479908628283</v>
      </c>
      <c r="I46" s="252">
        <v>371419.59883588</v>
      </c>
      <c r="J46" s="252">
        <f t="shared" si="3"/>
        <v>3.2197085053317274</v>
      </c>
      <c r="K46" s="252">
        <v>119380.29907893972</v>
      </c>
      <c r="L46" s="252">
        <f t="shared" si="3"/>
        <v>-65.793002821597696</v>
      </c>
      <c r="M46" s="252">
        <v>2721507.1851408896</v>
      </c>
      <c r="N46" s="251">
        <f t="shared" si="3"/>
        <v>23.944413756041939</v>
      </c>
    </row>
    <row r="47" spans="1:16">
      <c r="A47" s="3566"/>
      <c r="B47" s="258" t="s">
        <v>290</v>
      </c>
      <c r="C47" s="252">
        <v>1012200.6977463202</v>
      </c>
      <c r="D47" s="252">
        <f t="shared" si="0"/>
        <v>0.6844972918618133</v>
      </c>
      <c r="E47" s="252">
        <v>2281805.5512644602</v>
      </c>
      <c r="F47" s="252">
        <f t="shared" si="1"/>
        <v>29.685859177773231</v>
      </c>
      <c r="G47" s="252">
        <v>2995078.9073007479</v>
      </c>
      <c r="H47" s="252">
        <f t="shared" si="2"/>
        <v>28.479037534485702</v>
      </c>
      <c r="I47" s="252">
        <v>371876.40831587999</v>
      </c>
      <c r="J47" s="252">
        <f t="shared" si="3"/>
        <v>1.7348561610114803</v>
      </c>
      <c r="K47" s="252">
        <v>178750.00005694019</v>
      </c>
      <c r="L47" s="252"/>
      <c r="M47" s="252">
        <v>2752212.3603497478</v>
      </c>
      <c r="N47" s="251">
        <f t="shared" si="3"/>
        <v>23.186503197931827</v>
      </c>
    </row>
    <row r="48" spans="1:16">
      <c r="A48" s="3566"/>
      <c r="B48" s="258" t="s">
        <v>289</v>
      </c>
      <c r="C48" s="252">
        <v>1031472.867693829</v>
      </c>
      <c r="D48" s="252">
        <f t="shared" si="0"/>
        <v>2.6576864623287397</v>
      </c>
      <c r="E48" s="252">
        <v>2294441.9648771179</v>
      </c>
      <c r="F48" s="252">
        <f t="shared" si="1"/>
        <v>28.484405457501616</v>
      </c>
      <c r="G48" s="252">
        <v>3039234.8852378377</v>
      </c>
      <c r="H48" s="252">
        <f t="shared" si="2"/>
        <v>27.777925745809334</v>
      </c>
      <c r="I48" s="252">
        <v>372219.10731588001</v>
      </c>
      <c r="J48" s="252">
        <f t="shared" si="3"/>
        <v>1.8169675495837798</v>
      </c>
      <c r="K48" s="252">
        <v>179747.10039717003</v>
      </c>
      <c r="L48" s="252">
        <f t="shared" si="3"/>
        <v>-40.409978696774644</v>
      </c>
      <c r="M48" s="252">
        <v>2797554.4045978151</v>
      </c>
      <c r="N48" s="251">
        <f t="shared" si="3"/>
        <v>22.797243473984892</v>
      </c>
    </row>
    <row r="49" spans="1:16">
      <c r="A49" s="3566"/>
      <c r="B49" s="258" t="s">
        <v>288</v>
      </c>
      <c r="C49" s="252">
        <v>1005578.125671429</v>
      </c>
      <c r="D49" s="252">
        <f t="shared" si="0"/>
        <v>0.24691131912593967</v>
      </c>
      <c r="E49" s="252">
        <v>2348980.7790523907</v>
      </c>
      <c r="F49" s="252">
        <f t="shared" si="1"/>
        <v>28.783402088011922</v>
      </c>
      <c r="G49" s="252">
        <v>3114627.3728445875</v>
      </c>
      <c r="H49" s="252">
        <f t="shared" si="2"/>
        <v>28.091520121647672</v>
      </c>
      <c r="I49" s="252">
        <v>372096.90731587994</v>
      </c>
      <c r="J49" s="252">
        <f t="shared" si="3"/>
        <v>3.5042676035255438</v>
      </c>
      <c r="K49" s="252">
        <v>131944.40473655998</v>
      </c>
      <c r="L49" s="252">
        <f t="shared" si="3"/>
        <v>-51.84955305483269</v>
      </c>
      <c r="M49" s="252">
        <v>2825323.0387634817</v>
      </c>
      <c r="N49" s="251">
        <f t="shared" si="3"/>
        <v>22.402475506605043</v>
      </c>
    </row>
    <row r="50" spans="1:16" s="2700" customFormat="1">
      <c r="A50" s="3566"/>
      <c r="B50" s="2691" t="s">
        <v>287</v>
      </c>
      <c r="C50" s="250">
        <v>994479.82637478202</v>
      </c>
      <c r="D50" s="252">
        <f t="shared" si="0"/>
        <v>-2.3064582820179065</v>
      </c>
      <c r="E50" s="253">
        <v>2388505.7510702517</v>
      </c>
      <c r="F50" s="252">
        <f t="shared" si="1"/>
        <v>28.701824049482504</v>
      </c>
      <c r="G50" s="253">
        <v>3119138.8402484576</v>
      </c>
      <c r="H50" s="252">
        <f t="shared" si="2"/>
        <v>27.178664144331961</v>
      </c>
      <c r="I50" s="253">
        <v>372102.60214588</v>
      </c>
      <c r="J50" s="252">
        <f t="shared" si="3"/>
        <v>0.48125075157381531</v>
      </c>
      <c r="K50" s="253">
        <v>144921.60423761987</v>
      </c>
      <c r="L50" s="252">
        <f t="shared" si="3"/>
        <v>-49.791259351539189</v>
      </c>
      <c r="M50" s="2710">
        <v>2842997.3065938028</v>
      </c>
      <c r="N50" s="251">
        <f t="shared" si="3"/>
        <v>21.868239763842166</v>
      </c>
    </row>
    <row r="51" spans="1:16" s="2700" customFormat="1">
      <c r="A51" s="3566"/>
      <c r="B51" s="2691" t="s">
        <v>286</v>
      </c>
      <c r="C51" s="250">
        <v>1001774.4521331531</v>
      </c>
      <c r="D51" s="252">
        <f t="shared" si="0"/>
        <v>-2.7604699888154345</v>
      </c>
      <c r="E51" s="253">
        <v>2406734.8797515593</v>
      </c>
      <c r="F51" s="252">
        <f t="shared" si="1"/>
        <v>28.695979071140187</v>
      </c>
      <c r="G51" s="253">
        <v>3162151.7780568283</v>
      </c>
      <c r="H51" s="252">
        <f t="shared" si="2"/>
        <v>26.032404281501464</v>
      </c>
      <c r="I51" s="253">
        <v>374376.90518587996</v>
      </c>
      <c r="J51" s="252">
        <f t="shared" si="3"/>
        <v>0.88805412371893055</v>
      </c>
      <c r="K51" s="253">
        <v>137107.00472289955</v>
      </c>
      <c r="L51" s="252">
        <f t="shared" si="3"/>
        <v>-49.126850724184898</v>
      </c>
      <c r="M51" s="2710">
        <v>2873425.8362927265</v>
      </c>
      <c r="N51" s="251">
        <f t="shared" si="3"/>
        <v>21.273386209439341</v>
      </c>
    </row>
    <row r="52" spans="1:16">
      <c r="A52" s="3566"/>
      <c r="B52" s="2708" t="s">
        <v>285</v>
      </c>
      <c r="C52" s="2693">
        <v>968852.08321545459</v>
      </c>
      <c r="D52" s="2693">
        <f t="shared" si="0"/>
        <v>-7.4130877659864369</v>
      </c>
      <c r="E52" s="2693">
        <v>2471641.8259354369</v>
      </c>
      <c r="F52" s="2693">
        <f t="shared" si="1"/>
        <v>30.032078615294143</v>
      </c>
      <c r="G52" s="2693">
        <v>3224406.9170643571</v>
      </c>
      <c r="H52" s="252">
        <f t="shared" si="2"/>
        <v>25.063519777676131</v>
      </c>
      <c r="I52" s="2693">
        <v>424594.90466387995</v>
      </c>
      <c r="J52" s="252">
        <f t="shared" si="3"/>
        <v>14.424168149246293</v>
      </c>
      <c r="K52" s="2693">
        <v>164543.59836656955</v>
      </c>
      <c r="L52" s="2693">
        <f t="shared" si="3"/>
        <v>-33.781169411213888</v>
      </c>
      <c r="M52" s="2693">
        <v>2915038.2898802687</v>
      </c>
      <c r="N52" s="2694">
        <f t="shared" si="3"/>
        <v>20.594079030279499</v>
      </c>
    </row>
    <row r="53" spans="1:16" s="2707" customFormat="1">
      <c r="A53" s="3569"/>
      <c r="B53" s="2709" t="s">
        <v>284</v>
      </c>
      <c r="C53" s="2696">
        <v>984783.10750740638</v>
      </c>
      <c r="D53" s="2696">
        <f t="shared" si="0"/>
        <v>-6.592918217698668</v>
      </c>
      <c r="E53" s="2696">
        <v>2597354.5422567977</v>
      </c>
      <c r="F53" s="2696">
        <f t="shared" si="1"/>
        <v>27.310383420809693</v>
      </c>
      <c r="G53" s="2696">
        <v>3417982.9569227807</v>
      </c>
      <c r="H53" s="2696">
        <f t="shared" si="2"/>
        <v>24.024514092692769</v>
      </c>
      <c r="I53" s="2696">
        <v>441199.50541387993</v>
      </c>
      <c r="J53" s="2696">
        <f t="shared" si="3"/>
        <v>21.835200924521214</v>
      </c>
      <c r="K53" s="2696">
        <v>65653.699967379231</v>
      </c>
      <c r="L53" s="2696">
        <f t="shared" si="3"/>
        <v>-26.642109111495532</v>
      </c>
      <c r="M53" s="2696">
        <v>2910275.9432925903</v>
      </c>
      <c r="N53" s="2697">
        <f t="shared" si="3"/>
        <v>19.137670438029708</v>
      </c>
      <c r="O53" s="210"/>
      <c r="P53" s="210"/>
    </row>
    <row r="54" spans="1:16">
      <c r="A54" s="3565" t="s">
        <v>60</v>
      </c>
      <c r="B54" s="259" t="s">
        <v>283</v>
      </c>
      <c r="C54" s="254">
        <v>1010953.041463849</v>
      </c>
      <c r="D54" s="254">
        <f t="shared" si="0"/>
        <v>-2.5962452842930053</v>
      </c>
      <c r="E54" s="254">
        <v>2558133.3801243342</v>
      </c>
      <c r="F54" s="254">
        <f t="shared" si="1"/>
        <v>25.914251196623699</v>
      </c>
      <c r="G54" s="254">
        <v>3376722.466460404</v>
      </c>
      <c r="H54" s="252">
        <f t="shared" si="2"/>
        <v>23.466036459074871</v>
      </c>
      <c r="I54" s="254">
        <v>441082.60541387997</v>
      </c>
      <c r="J54" s="252">
        <f t="shared" si="3"/>
        <v>21.79336757868171</v>
      </c>
      <c r="K54" s="254">
        <v>137536.10097457003</v>
      </c>
      <c r="L54" s="254">
        <f t="shared" si="3"/>
        <v>-2.7786710740297167</v>
      </c>
      <c r="M54" s="254">
        <v>2942605.3743234952</v>
      </c>
      <c r="N54" s="257">
        <f t="shared" si="3"/>
        <v>18.96267350071539</v>
      </c>
    </row>
    <row r="55" spans="1:16">
      <c r="A55" s="3566"/>
      <c r="B55" s="258" t="s">
        <v>282</v>
      </c>
      <c r="C55" s="252">
        <v>1017359.5226966743</v>
      </c>
      <c r="D55" s="252">
        <f t="shared" si="0"/>
        <v>-3.7700684164097069</v>
      </c>
      <c r="E55" s="252">
        <v>2558736.0418464076</v>
      </c>
      <c r="F55" s="252">
        <f t="shared" si="1"/>
        <v>25.338065749830335</v>
      </c>
      <c r="G55" s="252">
        <v>3414069.7170967446</v>
      </c>
      <c r="H55" s="252">
        <f t="shared" si="2"/>
        <v>22.562303406481217</v>
      </c>
      <c r="I55" s="252">
        <v>441055.39953587996</v>
      </c>
      <c r="J55" s="252">
        <f t="shared" si="3"/>
        <v>21.781822142581365</v>
      </c>
      <c r="K55" s="252">
        <v>175870.29927345007</v>
      </c>
      <c r="L55" s="252">
        <f t="shared" si="3"/>
        <v>6.7180620125921298</v>
      </c>
      <c r="M55" s="252">
        <v>3016243.6188059105</v>
      </c>
      <c r="N55" s="251">
        <f t="shared" si="3"/>
        <v>19.656498593996577</v>
      </c>
    </row>
    <row r="56" spans="1:16">
      <c r="A56" s="3566"/>
      <c r="B56" s="258" t="s">
        <v>281</v>
      </c>
      <c r="C56" s="252">
        <v>1020773.6677751009</v>
      </c>
      <c r="D56" s="252">
        <f t="shared" si="0"/>
        <v>-4.9296972436998683</v>
      </c>
      <c r="E56" s="252">
        <v>2675917.5058963359</v>
      </c>
      <c r="F56" s="252">
        <f t="shared" si="1"/>
        <v>25.692642558340683</v>
      </c>
      <c r="G56" s="252">
        <v>3495846.8370932215</v>
      </c>
      <c r="H56" s="252">
        <f t="shared" si="2"/>
        <v>21.514139303160494</v>
      </c>
      <c r="I56" s="252">
        <v>441060.29953587992</v>
      </c>
      <c r="J56" s="252">
        <f t="shared" si="3"/>
        <v>21.783172978806007</v>
      </c>
      <c r="K56" s="252">
        <v>121273.60036778977</v>
      </c>
      <c r="L56" s="252">
        <f t="shared" si="3"/>
        <v>-16.494684352585264</v>
      </c>
      <c r="M56" s="252">
        <v>3038149.0197461816</v>
      </c>
      <c r="N56" s="2711">
        <f t="shared" si="3"/>
        <v>15.944594570453974</v>
      </c>
    </row>
    <row r="57" spans="1:16">
      <c r="A57" s="3566"/>
      <c r="B57" s="258" t="s">
        <v>280</v>
      </c>
      <c r="C57" s="252">
        <v>1040272.2221347867</v>
      </c>
      <c r="D57" s="252">
        <f t="shared" si="0"/>
        <v>1.145749731701323</v>
      </c>
      <c r="E57" s="252">
        <v>2654007.6831736788</v>
      </c>
      <c r="F57" s="252">
        <f t="shared" si="1"/>
        <v>22.133039320390452</v>
      </c>
      <c r="G57" s="252">
        <v>3499089.5032042055</v>
      </c>
      <c r="H57" s="252">
        <f t="shared" si="2"/>
        <v>20.758775854000039</v>
      </c>
      <c r="I57" s="252">
        <v>440210.29949588003</v>
      </c>
      <c r="J57" s="252">
        <f t="shared" si="3"/>
        <v>21.548475751511496</v>
      </c>
      <c r="K57" s="252">
        <v>150299.40217035994</v>
      </c>
      <c r="L57" s="252">
        <f t="shared" si="3"/>
        <v>-11.380329681625337</v>
      </c>
      <c r="M57" s="252">
        <v>3074722.5113475164</v>
      </c>
      <c r="N57" s="2711">
        <f t="shared" si="3"/>
        <v>15.324794205341366</v>
      </c>
    </row>
    <row r="58" spans="1:16">
      <c r="A58" s="3566"/>
      <c r="B58" s="258" t="s">
        <v>291</v>
      </c>
      <c r="C58" s="252">
        <v>1026258.0599349339</v>
      </c>
      <c r="D58" s="252">
        <f t="shared" si="0"/>
        <v>1.5273781457210049</v>
      </c>
      <c r="E58" s="252">
        <v>2685146.1561062448</v>
      </c>
      <c r="F58" s="252">
        <f t="shared" si="1"/>
        <v>19.767697423576184</v>
      </c>
      <c r="G58" s="252">
        <v>3536544.4989248058</v>
      </c>
      <c r="H58" s="252">
        <f t="shared" si="2"/>
        <v>17.3263894216986</v>
      </c>
      <c r="I58" s="252">
        <v>440290.69949587999</v>
      </c>
      <c r="J58" s="252">
        <f t="shared" si="3"/>
        <v>18.542667343311685</v>
      </c>
      <c r="K58" s="252">
        <v>163337.1048375401</v>
      </c>
      <c r="L58" s="252">
        <f t="shared" si="3"/>
        <v>36.820820602513429</v>
      </c>
      <c r="M58" s="252">
        <v>3124115.7350093699</v>
      </c>
      <c r="N58" s="2711">
        <f t="shared" si="3"/>
        <v>14.793587614490816</v>
      </c>
    </row>
    <row r="59" spans="1:16">
      <c r="A59" s="3566"/>
      <c r="B59" s="258" t="s">
        <v>290</v>
      </c>
      <c r="C59" s="252">
        <v>1031945.2794796961</v>
      </c>
      <c r="D59" s="252">
        <f t="shared" si="0"/>
        <v>1.9506587752149851</v>
      </c>
      <c r="E59" s="252">
        <v>2738614.9418089408</v>
      </c>
      <c r="F59" s="252">
        <f t="shared" si="1"/>
        <v>20.019645858576347</v>
      </c>
      <c r="G59" s="252">
        <v>3509019.7708766824</v>
      </c>
      <c r="H59" s="252">
        <f t="shared" si="2"/>
        <v>17.159509965602638</v>
      </c>
      <c r="I59" s="252">
        <v>439642.53079588001</v>
      </c>
      <c r="J59" s="252">
        <f t="shared" si="3"/>
        <v>18.222753840958362</v>
      </c>
      <c r="K59" s="252">
        <v>241779.89976621981</v>
      </c>
      <c r="L59" s="252">
        <f t="shared" si="3"/>
        <v>35.261482343609323</v>
      </c>
      <c r="M59" s="252">
        <v>3162766.8087829994</v>
      </c>
      <c r="N59" s="2711">
        <f t="shared" si="3"/>
        <v>14.917251820679958</v>
      </c>
    </row>
    <row r="60" spans="1:16">
      <c r="A60" s="3566"/>
      <c r="B60" s="258" t="s">
        <v>289</v>
      </c>
      <c r="C60" s="252">
        <v>1028386.098918079</v>
      </c>
      <c r="D60" s="252">
        <f t="shared" si="0"/>
        <v>-0.29925835884092244</v>
      </c>
      <c r="E60" s="252">
        <v>2755027.4366571694</v>
      </c>
      <c r="F60" s="252">
        <f t="shared" si="1"/>
        <v>20.07396477359665</v>
      </c>
      <c r="G60" s="252">
        <v>3547336.7201147671</v>
      </c>
      <c r="H60" s="252">
        <f t="shared" si="2"/>
        <v>16.718083796184366</v>
      </c>
      <c r="I60" s="252">
        <v>439643.50000588002</v>
      </c>
      <c r="J60" s="252">
        <f t="shared" si="3"/>
        <v>18.114167533259106</v>
      </c>
      <c r="K60" s="252">
        <v>241312.20312511019</v>
      </c>
      <c r="L60" s="252">
        <f t="shared" si="3"/>
        <v>34.250957368383482</v>
      </c>
      <c r="M60" s="252">
        <v>3186715.6706810039</v>
      </c>
      <c r="N60" s="2711">
        <f t="shared" si="3"/>
        <v>13.910766684057958</v>
      </c>
    </row>
    <row r="61" spans="1:16">
      <c r="A61" s="3566"/>
      <c r="B61" s="258" t="s">
        <v>288</v>
      </c>
      <c r="C61" s="252">
        <v>1068228.4094179187</v>
      </c>
      <c r="D61" s="252">
        <f t="shared" si="0"/>
        <v>6.2302751170783273</v>
      </c>
      <c r="E61" s="252">
        <v>2775061.8225125829</v>
      </c>
      <c r="F61" s="252">
        <f t="shared" si="1"/>
        <v>18.138975306221056</v>
      </c>
      <c r="G61" s="252">
        <v>3609826.2516547618</v>
      </c>
      <c r="H61" s="252">
        <f t="shared" si="2"/>
        <v>15.899137185001667</v>
      </c>
      <c r="I61" s="252">
        <v>426479.20000588003</v>
      </c>
      <c r="J61" s="252">
        <f t="shared" si="3"/>
        <v>14.615088602129648</v>
      </c>
      <c r="K61" s="252">
        <v>213945.80010196034</v>
      </c>
      <c r="L61" s="252">
        <f t="shared" si="3"/>
        <v>62.148444664344979</v>
      </c>
      <c r="M61" s="252">
        <v>3238366.883464281</v>
      </c>
      <c r="N61" s="2711">
        <f t="shared" si="3"/>
        <v>14.619349328690227</v>
      </c>
    </row>
    <row r="62" spans="1:16" s="2700" customFormat="1">
      <c r="A62" s="3566"/>
      <c r="B62" s="2691" t="s">
        <v>287</v>
      </c>
      <c r="C62" s="250">
        <v>1084639.6014168221</v>
      </c>
      <c r="D62" s="252">
        <f t="shared" si="0"/>
        <v>9.0660235281698132</v>
      </c>
      <c r="E62" s="253">
        <v>2816379.1465640529</v>
      </c>
      <c r="F62" s="252">
        <f t="shared" si="1"/>
        <v>17.913852428535201</v>
      </c>
      <c r="G62" s="253">
        <v>3753168.0133877699</v>
      </c>
      <c r="H62" s="252">
        <f t="shared" si="2"/>
        <v>20.327058384127849</v>
      </c>
      <c r="I62" s="253">
        <v>470131.90000588004</v>
      </c>
      <c r="J62" s="252">
        <f t="shared" si="3"/>
        <v>26.344695601340735</v>
      </c>
      <c r="K62" s="253">
        <v>162307.30218291996</v>
      </c>
      <c r="L62" s="252">
        <f t="shared" si="3"/>
        <v>11.996622613143119</v>
      </c>
      <c r="M62" s="2710">
        <v>3280363.1273459354</v>
      </c>
      <c r="N62" s="251">
        <f t="shared" si="3"/>
        <v>15.383968874600907</v>
      </c>
    </row>
    <row r="63" spans="1:16" s="2700" customFormat="1">
      <c r="A63" s="3566"/>
      <c r="B63" s="2691" t="s">
        <v>286</v>
      </c>
      <c r="C63" s="250">
        <v>1161903.9867559471</v>
      </c>
      <c r="D63" s="252">
        <f t="shared" si="0"/>
        <v>15.984589573213636</v>
      </c>
      <c r="E63" s="253">
        <v>2796282.1108076992</v>
      </c>
      <c r="F63" s="252">
        <f t="shared" si="1"/>
        <v>16.185714277608827</v>
      </c>
      <c r="G63" s="253">
        <v>3791257.4911217154</v>
      </c>
      <c r="H63" s="252">
        <f t="shared" si="2"/>
        <v>19.89486138617541</v>
      </c>
      <c r="I63" s="253">
        <v>550081.90000588004</v>
      </c>
      <c r="J63" s="252">
        <f t="shared" si="3"/>
        <v>46.93264792409181</v>
      </c>
      <c r="K63" s="253">
        <v>204332.9997030097</v>
      </c>
      <c r="L63" s="252">
        <f t="shared" si="3"/>
        <v>49.031772750033745</v>
      </c>
      <c r="M63" s="2710">
        <v>3292425.344886634</v>
      </c>
      <c r="N63" s="251">
        <f t="shared" si="3"/>
        <v>14.581880043735451</v>
      </c>
    </row>
    <row r="64" spans="1:16">
      <c r="A64" s="3566"/>
      <c r="B64" s="258" t="s">
        <v>285</v>
      </c>
      <c r="C64" s="252">
        <v>1227505.0588745445</v>
      </c>
      <c r="D64" s="252">
        <f t="shared" si="0"/>
        <v>26.696848790443305</v>
      </c>
      <c r="E64" s="252">
        <v>2816578.6317370385</v>
      </c>
      <c r="F64" s="252">
        <f t="shared" si="1"/>
        <v>13.955776366223862</v>
      </c>
      <c r="G64" s="252">
        <v>3866983.0503828656</v>
      </c>
      <c r="H64" s="252">
        <f t="shared" si="2"/>
        <v>19.928506229094008</v>
      </c>
      <c r="I64" s="252">
        <v>585202.20000588009</v>
      </c>
      <c r="J64" s="252">
        <f t="shared" si="3"/>
        <v>37.826006289251382</v>
      </c>
      <c r="K64" s="252">
        <v>164504.80004827</v>
      </c>
      <c r="L64" s="252">
        <f t="shared" si="3"/>
        <v>-2.3579354459671811E-2</v>
      </c>
      <c r="M64" s="252">
        <v>3294761.3561151479</v>
      </c>
      <c r="N64" s="2711">
        <f t="shared" si="3"/>
        <v>13.026349175347395</v>
      </c>
    </row>
    <row r="65" spans="1:14">
      <c r="A65" s="3569"/>
      <c r="B65" s="2709" t="s">
        <v>284</v>
      </c>
      <c r="C65" s="2696">
        <v>1328349.04034554</v>
      </c>
      <c r="D65" s="2696">
        <f t="shared" si="0"/>
        <v>34.887472197582326</v>
      </c>
      <c r="E65" s="2696">
        <v>2902620.7440691497</v>
      </c>
      <c r="F65" s="2696">
        <f t="shared" si="1"/>
        <v>11.752966214119978</v>
      </c>
      <c r="G65" s="2696">
        <v>3897627.8711150149</v>
      </c>
      <c r="H65" s="2696">
        <f t="shared" si="2"/>
        <v>14.03298144657982</v>
      </c>
      <c r="I65" s="2696">
        <v>602216.10000588011</v>
      </c>
      <c r="J65" s="2696">
        <f t="shared" si="3"/>
        <v>36.495189277457122</v>
      </c>
      <c r="K65" s="2696">
        <v>140812.00136667996</v>
      </c>
      <c r="L65" s="2696">
        <f t="shared" si="3"/>
        <v>114.4768709709338</v>
      </c>
      <c r="M65" s="2696">
        <v>3276891.9931538226</v>
      </c>
      <c r="N65" s="2697">
        <f t="shared" si="3"/>
        <v>12.597295136434896</v>
      </c>
    </row>
    <row r="66" spans="1:14">
      <c r="A66" s="3565" t="s">
        <v>61</v>
      </c>
      <c r="B66" s="258" t="s">
        <v>283</v>
      </c>
      <c r="C66" s="252">
        <v>1373768.0057925372</v>
      </c>
      <c r="D66" s="252">
        <f t="shared" si="0"/>
        <v>35.888409198842318</v>
      </c>
      <c r="E66" s="252">
        <v>2870768.6607987303</v>
      </c>
      <c r="F66" s="252">
        <f t="shared" si="1"/>
        <v>12.221226739131206</v>
      </c>
      <c r="G66" s="252">
        <v>3838855.9587409166</v>
      </c>
      <c r="H66" s="252">
        <f t="shared" si="2"/>
        <v>13.685859494545216</v>
      </c>
      <c r="I66" s="252">
        <v>602281.70000587997</v>
      </c>
      <c r="J66" s="252">
        <f t="shared" si="3"/>
        <v>36.546237057057027</v>
      </c>
      <c r="K66" s="252">
        <v>196556.6002976</v>
      </c>
      <c r="L66" s="252">
        <f t="shared" si="3"/>
        <v>42.9127326605999</v>
      </c>
      <c r="M66" s="252">
        <v>3276076.4645082462</v>
      </c>
      <c r="N66" s="2711">
        <f t="shared" si="3"/>
        <v>11.33251142319469</v>
      </c>
    </row>
    <row r="67" spans="1:14">
      <c r="A67" s="3566"/>
      <c r="B67" s="258" t="s">
        <v>282</v>
      </c>
      <c r="C67" s="252">
        <v>1380184.8964660531</v>
      </c>
      <c r="D67" s="252">
        <f t="shared" si="0"/>
        <v>35.663437130627337</v>
      </c>
      <c r="E67" s="252">
        <v>2890321.1743878531</v>
      </c>
      <c r="F67" s="252">
        <f t="shared" si="1"/>
        <v>12.95894250593237</v>
      </c>
      <c r="G67" s="252">
        <v>3878489.8398389127</v>
      </c>
      <c r="H67" s="252">
        <f t="shared" si="2"/>
        <v>13.603123580531376</v>
      </c>
      <c r="I67" s="252">
        <v>602131.80000587995</v>
      </c>
      <c r="J67" s="252">
        <f t="shared" si="3"/>
        <v>36.520673058191726</v>
      </c>
      <c r="K67" s="252">
        <v>207989.00001348008</v>
      </c>
      <c r="L67" s="252">
        <f t="shared" si="3"/>
        <v>18.262720239129511</v>
      </c>
      <c r="M67" s="252">
        <v>3327990.8346443996</v>
      </c>
      <c r="N67" s="2711">
        <f t="shared" si="3"/>
        <v>10.335611284671547</v>
      </c>
    </row>
    <row r="68" spans="1:14">
      <c r="A68" s="3566"/>
      <c r="B68" s="258" t="s">
        <v>281</v>
      </c>
      <c r="C68" s="252">
        <v>1410665.3336564964</v>
      </c>
      <c r="D68" s="252">
        <f t="shared" si="0"/>
        <v>38.195701769150382</v>
      </c>
      <c r="E68" s="252">
        <v>3057321.3276010999</v>
      </c>
      <c r="F68" s="252">
        <f t="shared" si="1"/>
        <v>14.253198047561163</v>
      </c>
      <c r="G68" s="252">
        <v>4017268.5183259025</v>
      </c>
      <c r="H68" s="252">
        <f t="shared" si="2"/>
        <v>14.915461275364125</v>
      </c>
      <c r="I68" s="252">
        <v>634333.70000587997</v>
      </c>
      <c r="J68" s="252">
        <f t="shared" si="3"/>
        <v>43.820176214766619</v>
      </c>
      <c r="K68" s="252">
        <v>213387.39995429997</v>
      </c>
      <c r="L68" s="252">
        <f t="shared" si="3"/>
        <v>75.955359869876176</v>
      </c>
      <c r="M68" s="252">
        <v>3413866.1559826965</v>
      </c>
      <c r="N68" s="2711">
        <f t="shared" si="3"/>
        <v>12.36664606622567</v>
      </c>
    </row>
    <row r="69" spans="1:14">
      <c r="A69" s="3566"/>
      <c r="B69" s="258" t="s">
        <v>280</v>
      </c>
      <c r="C69" s="252">
        <v>1440625.7669668926</v>
      </c>
      <c r="D69" s="252">
        <f t="shared" si="0"/>
        <v>38.485459508908498</v>
      </c>
      <c r="E69" s="252">
        <v>3062181.9845097112</v>
      </c>
      <c r="F69" s="252">
        <f t="shared" si="1"/>
        <v>15.379544826634978</v>
      </c>
      <c r="G69" s="252">
        <v>4071310.1629398577</v>
      </c>
      <c r="H69" s="252">
        <f t="shared" si="2"/>
        <v>16.353415916102033</v>
      </c>
      <c r="I69" s="252">
        <v>658358.70041588007</v>
      </c>
      <c r="J69" s="252">
        <f t="shared" si="3"/>
        <v>49.555496809097654</v>
      </c>
      <c r="K69" s="252">
        <v>220977.00006180033</v>
      </c>
      <c r="L69" s="252">
        <f t="shared" si="3"/>
        <v>47.02453693816387</v>
      </c>
      <c r="M69" s="252">
        <v>3453053.3105158149</v>
      </c>
      <c r="N69" s="2711">
        <f t="shared" si="3"/>
        <v>12.304550988651416</v>
      </c>
    </row>
    <row r="70" spans="1:14">
      <c r="A70" s="3566"/>
      <c r="B70" s="258" t="s">
        <v>291</v>
      </c>
      <c r="C70" s="252">
        <v>1427032.7386469967</v>
      </c>
      <c r="D70" s="252">
        <f t="shared" si="0"/>
        <v>39.052037139418175</v>
      </c>
      <c r="E70" s="252">
        <v>3118629.9787966278</v>
      </c>
      <c r="F70" s="252">
        <f t="shared" si="1"/>
        <v>16.143770114882013</v>
      </c>
      <c r="G70" s="252">
        <v>4136213.0319809671</v>
      </c>
      <c r="H70" s="252">
        <f t="shared" si="2"/>
        <v>16.956340666389888</v>
      </c>
      <c r="I70" s="252">
        <v>658388.70041587995</v>
      </c>
      <c r="J70" s="252">
        <f t="shared" si="3"/>
        <v>49.535000664269269</v>
      </c>
      <c r="K70" s="252">
        <v>245702.89982897975</v>
      </c>
      <c r="L70" s="252">
        <f t="shared" si="3"/>
        <v>50.426873350891768</v>
      </c>
      <c r="M70" s="252">
        <v>3534924.2550380733</v>
      </c>
      <c r="N70" s="2711">
        <f t="shared" si="3"/>
        <v>13.149593512977562</v>
      </c>
    </row>
    <row r="71" spans="1:14">
      <c r="A71" s="3566"/>
      <c r="B71" s="258" t="s">
        <v>290</v>
      </c>
      <c r="C71" s="252">
        <v>1444621.8098065816</v>
      </c>
      <c r="D71" s="252">
        <f t="shared" si="0"/>
        <v>39.990156312838202</v>
      </c>
      <c r="E71" s="252">
        <v>3192602.0679959422</v>
      </c>
      <c r="F71" s="252">
        <f t="shared" si="1"/>
        <v>16.577252948423947</v>
      </c>
      <c r="G71" s="252">
        <v>4235634.9885318289</v>
      </c>
      <c r="H71" s="252">
        <f t="shared" si="2"/>
        <v>20.707071065422102</v>
      </c>
      <c r="I71" s="252">
        <v>652585.80000588007</v>
      </c>
      <c r="J71" s="252">
        <f t="shared" si="3"/>
        <v>48.435548040475339</v>
      </c>
      <c r="K71" s="252">
        <v>264742.7725147701</v>
      </c>
      <c r="L71" s="252">
        <f t="shared" si="3"/>
        <v>9.497428351468999</v>
      </c>
      <c r="M71" s="252">
        <v>3637843.11104505</v>
      </c>
      <c r="N71" s="2711">
        <f t="shared" si="3"/>
        <v>15.020908305435743</v>
      </c>
    </row>
    <row r="72" spans="1:14">
      <c r="A72" s="3566"/>
      <c r="B72" s="258" t="s">
        <v>289</v>
      </c>
      <c r="C72" s="252">
        <v>1412384.6756613147</v>
      </c>
      <c r="D72" s="252">
        <f t="shared" si="0"/>
        <v>37.339922928482224</v>
      </c>
      <c r="E72" s="252">
        <v>3254422.1220673849</v>
      </c>
      <c r="F72" s="252">
        <f t="shared" si="1"/>
        <v>18.126668314278543</v>
      </c>
      <c r="G72" s="252">
        <v>4316922.2410434447</v>
      </c>
      <c r="H72" s="252">
        <f t="shared" si="2"/>
        <v>21.694741200203268</v>
      </c>
      <c r="I72" s="252">
        <v>686089.60000588011</v>
      </c>
      <c r="J72" s="252">
        <f t="shared" si="3"/>
        <v>56.055895287136956</v>
      </c>
      <c r="K72" s="252">
        <v>307533.97285741946</v>
      </c>
      <c r="L72" s="252">
        <f t="shared" si="3"/>
        <v>27.442362580385577</v>
      </c>
      <c r="M72" s="252">
        <v>3735772.6285939305</v>
      </c>
      <c r="N72" s="2711">
        <f t="shared" si="3"/>
        <v>17.229555901847768</v>
      </c>
    </row>
    <row r="73" spans="1:14">
      <c r="A73" s="3566"/>
      <c r="B73" s="258" t="s">
        <v>288</v>
      </c>
      <c r="C73" s="252">
        <v>1383140.8616863994</v>
      </c>
      <c r="D73" s="252">
        <f t="shared" si="0"/>
        <v>29.47987991070914</v>
      </c>
      <c r="E73" s="252">
        <v>3329543.8245687312</v>
      </c>
      <c r="F73" s="252">
        <f t="shared" si="1"/>
        <v>19.980888265549055</v>
      </c>
      <c r="G73" s="252">
        <v>4404969.4648415688</v>
      </c>
      <c r="H73" s="252">
        <f t="shared" si="2"/>
        <v>22.027187951838663</v>
      </c>
      <c r="I73" s="252">
        <v>703691.89999726997</v>
      </c>
      <c r="J73" s="252">
        <f t="shared" si="3"/>
        <v>65.000286060273964</v>
      </c>
      <c r="K73" s="252">
        <v>354546.31524693011</v>
      </c>
      <c r="L73" s="252">
        <f t="shared" si="3"/>
        <v>65.717819689829696</v>
      </c>
      <c r="M73" s="252">
        <v>3849981.1782114855</v>
      </c>
      <c r="N73" s="2711">
        <f t="shared" si="3"/>
        <v>18.88650411632554</v>
      </c>
    </row>
    <row r="74" spans="1:14" s="2700" customFormat="1">
      <c r="A74" s="3566"/>
      <c r="B74" s="2691" t="s">
        <v>287</v>
      </c>
      <c r="C74" s="250">
        <v>1380879.2337588191</v>
      </c>
      <c r="D74" s="252">
        <f t="shared" si="0"/>
        <v>27.312264088000365</v>
      </c>
      <c r="E74" s="253">
        <v>3452291.599814265</v>
      </c>
      <c r="F74" s="252">
        <f t="shared" si="1"/>
        <v>22.579078318557265</v>
      </c>
      <c r="G74" s="253">
        <v>4560796.1104315892</v>
      </c>
      <c r="H74" s="252">
        <f t="shared" si="2"/>
        <v>21.518570289498435</v>
      </c>
      <c r="I74" s="253">
        <v>687173.94538726984</v>
      </c>
      <c r="J74" s="252">
        <f t="shared" si="3"/>
        <v>46.166202586694325</v>
      </c>
      <c r="K74" s="253">
        <v>345145.53052237077</v>
      </c>
      <c r="L74" s="252">
        <f t="shared" si="3"/>
        <v>112.64941618793746</v>
      </c>
      <c r="M74" s="2710">
        <v>3992208.379229303</v>
      </c>
      <c r="N74" s="251">
        <f t="shared" si="3"/>
        <v>21.700196723626288</v>
      </c>
    </row>
    <row r="75" spans="1:14" s="2700" customFormat="1">
      <c r="A75" s="3566"/>
      <c r="B75" s="2691" t="s">
        <v>286</v>
      </c>
      <c r="C75" s="250">
        <v>1330478.2815633407</v>
      </c>
      <c r="D75" s="252">
        <f t="shared" si="0"/>
        <v>14.508453084669712</v>
      </c>
      <c r="E75" s="253">
        <v>3552333.9039008981</v>
      </c>
      <c r="F75" s="252">
        <f t="shared" si="1"/>
        <v>27.037750954062901</v>
      </c>
      <c r="G75" s="253">
        <v>4653000.8540301295</v>
      </c>
      <c r="H75" s="252">
        <f t="shared" si="2"/>
        <v>22.729750351339259</v>
      </c>
      <c r="I75" s="253">
        <v>681162.70000267006</v>
      </c>
      <c r="J75" s="252">
        <f t="shared" si="3"/>
        <v>23.829324323412358</v>
      </c>
      <c r="K75" s="253">
        <v>300918.23968005</v>
      </c>
      <c r="L75" s="252">
        <f t="shared" si="3"/>
        <v>47.268546988212037</v>
      </c>
      <c r="M75" s="2710">
        <v>4047916.4553666734</v>
      </c>
      <c r="N75" s="251">
        <f t="shared" si="3"/>
        <v>22.946339896616628</v>
      </c>
    </row>
    <row r="76" spans="1:14">
      <c r="A76" s="3566"/>
      <c r="B76" s="258" t="s">
        <v>285</v>
      </c>
      <c r="C76" s="252">
        <v>1305165.9662314251</v>
      </c>
      <c r="D76" s="252">
        <f t="shared" si="0"/>
        <v>6.3267280892581503</v>
      </c>
      <c r="E76" s="252">
        <v>3605271.277966137</v>
      </c>
      <c r="F76" s="252">
        <f t="shared" si="1"/>
        <v>28.001797547640152</v>
      </c>
      <c r="G76" s="252">
        <v>4749996.7760471012</v>
      </c>
      <c r="H76" s="252">
        <f t="shared" si="2"/>
        <v>22.834693458943644</v>
      </c>
      <c r="I76" s="252">
        <v>714462.52738267009</v>
      </c>
      <c r="J76" s="252">
        <f t="shared" si="3"/>
        <v>22.088147887258657</v>
      </c>
      <c r="K76" s="252">
        <v>290600.16608156968</v>
      </c>
      <c r="L76" s="252">
        <f t="shared" si="3"/>
        <v>76.651481291913683</v>
      </c>
      <c r="M76" s="252">
        <v>4104076.6117427088</v>
      </c>
      <c r="N76" s="2711">
        <f t="shared" si="3"/>
        <v>24.56369879795556</v>
      </c>
    </row>
    <row r="77" spans="1:14">
      <c r="A77" s="3566"/>
      <c r="B77" s="2709" t="s">
        <v>284</v>
      </c>
      <c r="C77" s="2696">
        <v>1371695.6921985087</v>
      </c>
      <c r="D77" s="2696">
        <f t="shared" si="0"/>
        <v>3.263197438053854</v>
      </c>
      <c r="E77" s="2696">
        <v>3819233.0769306011</v>
      </c>
      <c r="F77" s="2696">
        <f t="shared" si="1"/>
        <v>31.57878392257555</v>
      </c>
      <c r="G77" s="2696">
        <v>4955476.5157426633</v>
      </c>
      <c r="H77" s="2696">
        <f t="shared" si="2"/>
        <v>27.140832311552209</v>
      </c>
      <c r="I77" s="2696">
        <v>787627.51738267008</v>
      </c>
      <c r="J77" s="2696">
        <f t="shared" si="3"/>
        <v>30.788186728149508</v>
      </c>
      <c r="K77" s="2696">
        <v>198761.30255906042</v>
      </c>
      <c r="L77" s="2696">
        <f t="shared" si="3"/>
        <v>41.153666328112337</v>
      </c>
      <c r="M77" s="2696">
        <v>4139555.3970571724</v>
      </c>
      <c r="N77" s="2697">
        <f t="shared" si="3"/>
        <v>26.325658755480834</v>
      </c>
    </row>
    <row r="78" spans="1:14">
      <c r="A78" s="3565" t="s">
        <v>131</v>
      </c>
      <c r="B78" s="258" t="s">
        <v>283</v>
      </c>
      <c r="C78" s="252">
        <v>1330600.4406335079</v>
      </c>
      <c r="D78" s="252">
        <f t="shared" si="0"/>
        <v>-3.142274749230721</v>
      </c>
      <c r="E78" s="252">
        <v>3780013.0797835961</v>
      </c>
      <c r="F78" s="252">
        <f t="shared" si="1"/>
        <v>31.67250748556966</v>
      </c>
      <c r="G78" s="252">
        <v>4937403.6402163748</v>
      </c>
      <c r="H78" s="252">
        <f t="shared" si="2"/>
        <v>28.616538189564277</v>
      </c>
      <c r="I78" s="252">
        <v>787717.51738267008</v>
      </c>
      <c r="J78" s="252">
        <f t="shared" si="3"/>
        <v>30.788884565972985</v>
      </c>
      <c r="K78" s="252">
        <v>282317.80021238024</v>
      </c>
      <c r="L78" s="252">
        <f t="shared" si="3"/>
        <v>43.63180874360463</v>
      </c>
      <c r="M78" s="252">
        <v>4204350.6747292699</v>
      </c>
      <c r="N78" s="2711">
        <f t="shared" si="3"/>
        <v>28.334937242081796</v>
      </c>
    </row>
    <row r="79" spans="1:14">
      <c r="A79" s="3566"/>
      <c r="B79" s="258" t="s">
        <v>282</v>
      </c>
      <c r="C79" s="252">
        <v>1267020.8672910309</v>
      </c>
      <c r="D79" s="252">
        <f t="shared" si="0"/>
        <v>-8.1991934171122516</v>
      </c>
      <c r="E79" s="252">
        <v>3933962.8970427942</v>
      </c>
      <c r="F79" s="252">
        <f t="shared" si="1"/>
        <v>36.108157525987608</v>
      </c>
      <c r="G79" s="252">
        <v>5106012.1252668658</v>
      </c>
      <c r="H79" s="252">
        <f t="shared" si="2"/>
        <v>31.649490810034877</v>
      </c>
      <c r="I79" s="252">
        <v>766480.11738267005</v>
      </c>
      <c r="J79" s="252">
        <f t="shared" si="3"/>
        <v>27.294409193333617</v>
      </c>
      <c r="K79" s="252">
        <v>297616.20004165027</v>
      </c>
      <c r="L79" s="252">
        <f t="shared" si="3"/>
        <v>43.092278929347863</v>
      </c>
      <c r="M79" s="252">
        <v>4409192.1325566508</v>
      </c>
      <c r="N79" s="2711">
        <f t="shared" si="3"/>
        <v>32.488109241676419</v>
      </c>
    </row>
    <row r="80" spans="1:14">
      <c r="A80" s="3566"/>
      <c r="B80" s="258" t="s">
        <v>281</v>
      </c>
      <c r="C80" s="252">
        <v>1287065.6791954818</v>
      </c>
      <c r="D80" s="252">
        <f t="shared" si="0"/>
        <v>-8.7617985295378098</v>
      </c>
      <c r="E80" s="252">
        <v>4014602.3217089586</v>
      </c>
      <c r="F80" s="252">
        <f t="shared" si="1"/>
        <v>31.311101828442116</v>
      </c>
      <c r="G80" s="252">
        <v>5210095.9855317743</v>
      </c>
      <c r="H80" s="252">
        <f t="shared" si="2"/>
        <v>29.692500308716063</v>
      </c>
      <c r="I80" s="252">
        <v>758731.61726267007</v>
      </c>
      <c r="J80" s="252">
        <f t="shared" si="3"/>
        <v>19.610800633111086</v>
      </c>
      <c r="K80" s="252">
        <v>242832.10015472001</v>
      </c>
      <c r="L80" s="252">
        <f t="shared" si="3"/>
        <v>13.798706112322497</v>
      </c>
      <c r="M80" s="252">
        <v>4462617.1878385656</v>
      </c>
      <c r="N80" s="2711">
        <f t="shared" si="3"/>
        <v>30.720332430665593</v>
      </c>
    </row>
    <row r="81" spans="1:14">
      <c r="A81" s="3566"/>
      <c r="B81" s="258" t="s">
        <v>280</v>
      </c>
      <c r="C81" s="252">
        <v>1207655.8466573383</v>
      </c>
      <c r="D81" s="252">
        <f t="shared" si="0"/>
        <v>-16.171439221169244</v>
      </c>
      <c r="E81" s="252">
        <v>4052790.7079743659</v>
      </c>
      <c r="F81" s="252">
        <f t="shared" si="1"/>
        <v>32.349766554559039</v>
      </c>
      <c r="G81" s="252">
        <v>5241404.7806144059</v>
      </c>
      <c r="H81" s="252">
        <f t="shared" si="2"/>
        <v>28.740001887491495</v>
      </c>
      <c r="I81" s="252">
        <v>758793.96726267016</v>
      </c>
      <c r="J81" s="252">
        <f t="shared" si="3"/>
        <v>15.255402075395361</v>
      </c>
      <c r="K81" s="252">
        <v>279720.30100410996</v>
      </c>
      <c r="L81" s="252">
        <f t="shared" si="3"/>
        <v>26.583445754934214</v>
      </c>
      <c r="M81" s="252">
        <v>4528429.6231822101</v>
      </c>
      <c r="N81" s="2711">
        <f t="shared" si="3"/>
        <v>31.142766009186118</v>
      </c>
    </row>
    <row r="82" spans="1:14">
      <c r="A82" s="3566"/>
      <c r="B82" s="258" t="s">
        <v>291</v>
      </c>
      <c r="C82" s="252">
        <v>1166876.1088126646</v>
      </c>
      <c r="D82" s="252">
        <f t="shared" ref="D82:N97" si="6">(C82-C70)/C70*100</f>
        <v>-18.230599956732082</v>
      </c>
      <c r="E82" s="252">
        <v>4082970.3622211888</v>
      </c>
      <c r="F82" s="252">
        <f t="shared" ref="F82:F89" si="7">(E82-E70)/E70*100</f>
        <v>30.921923728722277</v>
      </c>
      <c r="G82" s="252">
        <v>5309866.4506092649</v>
      </c>
      <c r="H82" s="252">
        <f t="shared" ref="H82:H89" si="8">(G82-G70)/G70*100</f>
        <v>28.37507182424298</v>
      </c>
      <c r="I82" s="252">
        <v>764866.63826122007</v>
      </c>
      <c r="J82" s="252">
        <f t="shared" ref="J82:N89" si="9">(I82-I70)/I70*100</f>
        <v>16.172503838246602</v>
      </c>
      <c r="K82" s="252">
        <v>295253.69654062</v>
      </c>
      <c r="L82" s="252">
        <f t="shared" si="9"/>
        <v>20.166956412044726</v>
      </c>
      <c r="M82" s="252">
        <v>4600908.4756879872</v>
      </c>
      <c r="N82" s="2711">
        <f t="shared" si="9"/>
        <v>30.155786764897247</v>
      </c>
    </row>
    <row r="83" spans="1:14">
      <c r="A83" s="3566"/>
      <c r="B83" s="258" t="s">
        <v>290</v>
      </c>
      <c r="C83" s="252">
        <v>1119310.5378443757</v>
      </c>
      <c r="D83" s="252">
        <f t="shared" si="6"/>
        <v>-22.518784484207764</v>
      </c>
      <c r="E83" s="252">
        <v>4207413.3478899291</v>
      </c>
      <c r="F83" s="252">
        <f t="shared" si="7"/>
        <v>31.786337861110368</v>
      </c>
      <c r="G83" s="252">
        <v>5359839.9125322057</v>
      </c>
      <c r="H83" s="252">
        <f t="shared" si="8"/>
        <v>26.54159121463988</v>
      </c>
      <c r="I83" s="252">
        <v>765008.21726622013</v>
      </c>
      <c r="J83" s="252">
        <f t="shared" si="9"/>
        <v>17.227223954202973</v>
      </c>
      <c r="K83" s="252">
        <v>281882.19999999995</v>
      </c>
      <c r="L83" s="252">
        <f t="shared" si="9"/>
        <v>6.4739925938010785</v>
      </c>
      <c r="M83" s="252">
        <v>4636400.4948264053</v>
      </c>
      <c r="N83" s="2711">
        <f t="shared" si="9"/>
        <v>27.449160211158691</v>
      </c>
    </row>
    <row r="84" spans="1:14">
      <c r="A84" s="3566"/>
      <c r="B84" s="258" t="s">
        <v>289</v>
      </c>
      <c r="C84" s="252">
        <v>1122088.8031653161</v>
      </c>
      <c r="D84" s="252">
        <f t="shared" si="6"/>
        <v>-20.553598286534413</v>
      </c>
      <c r="E84" s="252">
        <v>4206006.3666204568</v>
      </c>
      <c r="F84" s="252">
        <f t="shared" si="7"/>
        <v>29.239730092191422</v>
      </c>
      <c r="G84" s="252">
        <v>5422358.9301301474</v>
      </c>
      <c r="H84" s="252">
        <f t="shared" si="8"/>
        <v>25.607055845868267</v>
      </c>
      <c r="I84" s="252">
        <v>811526.94726622012</v>
      </c>
      <c r="J84" s="252">
        <f t="shared" si="9"/>
        <v>18.282939613027942</v>
      </c>
      <c r="K84" s="252">
        <v>303004.49999999994</v>
      </c>
      <c r="L84" s="252">
        <f t="shared" si="9"/>
        <v>-1.4728365830072037</v>
      </c>
      <c r="M84" s="252">
        <v>4673943.6006553508</v>
      </c>
      <c r="N84" s="2711">
        <f t="shared" si="9"/>
        <v>25.113171098277711</v>
      </c>
    </row>
    <row r="85" spans="1:14">
      <c r="A85" s="3566"/>
      <c r="B85" s="258" t="s">
        <v>288</v>
      </c>
      <c r="C85" s="252">
        <v>1129090.5414988156</v>
      </c>
      <c r="D85" s="252">
        <f t="shared" si="6"/>
        <v>-18.367638989266215</v>
      </c>
      <c r="E85" s="252">
        <v>4214225.7935480047</v>
      </c>
      <c r="F85" s="252">
        <f t="shared" si="7"/>
        <v>26.570666000885705</v>
      </c>
      <c r="G85" s="252">
        <v>5482527.7964601237</v>
      </c>
      <c r="H85" s="252">
        <f t="shared" si="8"/>
        <v>24.462333739634921</v>
      </c>
      <c r="I85" s="252">
        <v>848898.31000622001</v>
      </c>
      <c r="J85" s="252">
        <f t="shared" si="9"/>
        <v>20.634941230602966</v>
      </c>
      <c r="K85" s="252">
        <v>328157.30387327005</v>
      </c>
      <c r="L85" s="252">
        <f t="shared" si="9"/>
        <v>-7.4430364211459832</v>
      </c>
      <c r="M85" s="252">
        <v>4715332.7539848508</v>
      </c>
      <c r="N85" s="2711">
        <f t="shared" si="9"/>
        <v>22.476774189721251</v>
      </c>
    </row>
    <row r="86" spans="1:14" s="2700" customFormat="1">
      <c r="A86" s="3566"/>
      <c r="B86" s="2691" t="s">
        <v>287</v>
      </c>
      <c r="C86" s="250">
        <v>1116776.1804258162</v>
      </c>
      <c r="D86" s="252">
        <f t="shared" si="6"/>
        <v>-19.125716925592524</v>
      </c>
      <c r="E86" s="253">
        <v>4254878.6077574659</v>
      </c>
      <c r="F86" s="252">
        <f t="shared" si="7"/>
        <v>23.247949506535903</v>
      </c>
      <c r="G86" s="253">
        <v>5483643.5575784082</v>
      </c>
      <c r="H86" s="252">
        <f t="shared" si="8"/>
        <v>20.234349986311702</v>
      </c>
      <c r="I86" s="253">
        <v>864208.90000621998</v>
      </c>
      <c r="J86" s="252">
        <f t="shared" si="9"/>
        <v>25.762757131191687</v>
      </c>
      <c r="K86" s="253">
        <v>331667.90000000002</v>
      </c>
      <c r="L86" s="252">
        <f t="shared" si="9"/>
        <v>-3.9049123718834267</v>
      </c>
      <c r="M86" s="2710">
        <v>4705734.7530526007</v>
      </c>
      <c r="N86" s="251">
        <f t="shared" si="9"/>
        <v>17.872974204844592</v>
      </c>
    </row>
    <row r="87" spans="1:14" s="2700" customFormat="1">
      <c r="A87" s="3566"/>
      <c r="B87" s="2691" t="s">
        <v>286</v>
      </c>
      <c r="C87" s="250">
        <v>1094941.9224750323</v>
      </c>
      <c r="D87" s="252">
        <f t="shared" si="6"/>
        <v>-17.703134455644634</v>
      </c>
      <c r="E87" s="253">
        <v>4287888.525816164</v>
      </c>
      <c r="F87" s="252">
        <f t="shared" si="7"/>
        <v>20.706235444464742</v>
      </c>
      <c r="G87" s="253">
        <v>5531686.6767936368</v>
      </c>
      <c r="H87" s="252">
        <f t="shared" si="8"/>
        <v>18.884282430389977</v>
      </c>
      <c r="I87" s="253">
        <v>883296.69999767025</v>
      </c>
      <c r="J87" s="252">
        <f t="shared" si="9"/>
        <v>29.674848607272221</v>
      </c>
      <c r="K87" s="253">
        <v>325146.19650376</v>
      </c>
      <c r="L87" s="252">
        <f t="shared" si="9"/>
        <v>8.0513420686862549</v>
      </c>
      <c r="M87" s="2710">
        <v>4730155.2178128231</v>
      </c>
      <c r="N87" s="251">
        <f t="shared" si="9"/>
        <v>16.854072211437238</v>
      </c>
    </row>
    <row r="88" spans="1:14">
      <c r="A88" s="3566"/>
      <c r="B88" s="258" t="s">
        <v>285</v>
      </c>
      <c r="C88" s="252">
        <v>1120179.9059322057</v>
      </c>
      <c r="D88" s="252">
        <f t="shared" si="6"/>
        <v>-14.173374504497199</v>
      </c>
      <c r="E88" s="252">
        <v>4266818.2433178388</v>
      </c>
      <c r="F88" s="252">
        <f t="shared" si="7"/>
        <v>18.349436542952855</v>
      </c>
      <c r="G88" s="252">
        <v>5571777.5946345124</v>
      </c>
      <c r="H88" s="252">
        <f t="shared" si="8"/>
        <v>17.30066055479071</v>
      </c>
      <c r="I88" s="252">
        <v>924441.73725667014</v>
      </c>
      <c r="J88" s="252">
        <f t="shared" si="9"/>
        <v>29.389814276646316</v>
      </c>
      <c r="K88" s="252">
        <v>351912.60425698</v>
      </c>
      <c r="L88" s="252">
        <f t="shared" si="9"/>
        <v>21.098555793048064</v>
      </c>
      <c r="M88" s="252">
        <v>4759350.3346328726</v>
      </c>
      <c r="N88" s="2711">
        <f t="shared" si="9"/>
        <v>15.966410593195912</v>
      </c>
    </row>
    <row r="89" spans="1:14">
      <c r="A89" s="3569"/>
      <c r="B89" s="2695" t="s">
        <v>284</v>
      </c>
      <c r="C89" s="2696">
        <v>1151335.5320309985</v>
      </c>
      <c r="D89" s="2696">
        <f t="shared" si="6"/>
        <v>-16.064799315242009</v>
      </c>
      <c r="E89" s="2696">
        <v>4393037.2018694337</v>
      </c>
      <c r="F89" s="2696">
        <f t="shared" si="7"/>
        <v>15.024066700846159</v>
      </c>
      <c r="G89" s="2696">
        <v>5674954.2791991914</v>
      </c>
      <c r="H89" s="2696">
        <f t="shared" si="8"/>
        <v>14.518841148189802</v>
      </c>
      <c r="I89" s="2696">
        <v>971587.75226090022</v>
      </c>
      <c r="J89" s="2696">
        <f t="shared" si="9"/>
        <v>23.356247822516433</v>
      </c>
      <c r="K89" s="2696">
        <v>224417.08999999997</v>
      </c>
      <c r="L89" s="2696">
        <f t="shared" si="9"/>
        <v>12.907838251520875</v>
      </c>
      <c r="M89" s="2696">
        <v>4688998.9460282642</v>
      </c>
      <c r="N89" s="2697">
        <f t="shared" si="9"/>
        <v>13.273008723634755</v>
      </c>
    </row>
    <row r="90" spans="1:14">
      <c r="A90" s="3720" t="s">
        <v>142</v>
      </c>
      <c r="B90" s="2690" t="s">
        <v>283</v>
      </c>
      <c r="C90" s="256">
        <v>1133913.2978878408</v>
      </c>
      <c r="D90" s="254">
        <f t="shared" si="6"/>
        <v>-14.781833579735103</v>
      </c>
      <c r="E90" s="255">
        <v>4305520.6957732141</v>
      </c>
      <c r="F90" s="254">
        <f t="shared" si="6"/>
        <v>13.902269777852277</v>
      </c>
      <c r="G90" s="255">
        <v>5621597.3482798925</v>
      </c>
      <c r="H90" s="254">
        <f t="shared" si="6"/>
        <v>13.85735819714213</v>
      </c>
      <c r="I90" s="255">
        <v>958241.17725167028</v>
      </c>
      <c r="J90" s="254">
        <f t="shared" si="6"/>
        <v>21.647818679416325</v>
      </c>
      <c r="K90" s="255">
        <v>292350.46999999997</v>
      </c>
      <c r="L90" s="254">
        <f t="shared" si="6"/>
        <v>3.5536794988032687</v>
      </c>
      <c r="M90" s="255">
        <v>4714235.2080741432</v>
      </c>
      <c r="N90" s="257">
        <f t="shared" si="6"/>
        <v>12.12754531655964</v>
      </c>
    </row>
    <row r="91" spans="1:14" s="408" customFormat="1">
      <c r="A91" s="3721"/>
      <c r="B91" s="2691" t="s">
        <v>282</v>
      </c>
      <c r="C91" s="250">
        <v>1120660.957825291</v>
      </c>
      <c r="D91" s="252">
        <f t="shared" si="6"/>
        <v>-11.551499524918365</v>
      </c>
      <c r="E91" s="253">
        <v>4365171.9934925735</v>
      </c>
      <c r="F91" s="252">
        <f t="shared" si="6"/>
        <v>10.961188697888439</v>
      </c>
      <c r="G91" s="253">
        <v>5706694.6878794171</v>
      </c>
      <c r="H91" s="252">
        <f t="shared" si="6"/>
        <v>11.764221233241914</v>
      </c>
      <c r="I91" s="253">
        <v>957898.4374216703</v>
      </c>
      <c r="J91" s="252">
        <f t="shared" si="6"/>
        <v>24.973683687013821</v>
      </c>
      <c r="K91" s="253">
        <v>264482.57</v>
      </c>
      <c r="L91" s="252">
        <f t="shared" si="6"/>
        <v>-11.133006213039927</v>
      </c>
      <c r="M91" s="253">
        <v>4770328.7889906662</v>
      </c>
      <c r="N91" s="251">
        <f t="shared" si="6"/>
        <v>8.1905402526564846</v>
      </c>
    </row>
    <row r="92" spans="1:14">
      <c r="A92" s="3721"/>
      <c r="B92" s="2691" t="s">
        <v>281</v>
      </c>
      <c r="C92" s="250">
        <v>1172723.8629622883</v>
      </c>
      <c r="D92" s="252">
        <f t="shared" si="6"/>
        <v>-8.8839146347734328</v>
      </c>
      <c r="E92" s="253">
        <v>4415750.7191943331</v>
      </c>
      <c r="F92" s="252">
        <f t="shared" si="6"/>
        <v>9.9922324887863709</v>
      </c>
      <c r="G92" s="253">
        <v>5758742.3438388808</v>
      </c>
      <c r="H92" s="252">
        <f>(G92-G80)/G80*100</f>
        <v>10.530446268757334</v>
      </c>
      <c r="I92" s="253">
        <v>943146.85742167034</v>
      </c>
      <c r="J92" s="252">
        <f t="shared" si="6"/>
        <v>24.305727606861595</v>
      </c>
      <c r="K92" s="253">
        <v>193727.21999999997</v>
      </c>
      <c r="L92" s="252">
        <f>(K92-K80)/K80*100</f>
        <v>-20.221741739841214</v>
      </c>
      <c r="M92" s="253">
        <v>4766108.9115351979</v>
      </c>
      <c r="N92" s="251">
        <f t="shared" si="6"/>
        <v>6.8007563929906842</v>
      </c>
    </row>
    <row r="93" spans="1:14">
      <c r="A93" s="3721"/>
      <c r="B93" s="2691" t="s">
        <v>280</v>
      </c>
      <c r="C93" s="250">
        <v>1177308.5969222537</v>
      </c>
      <c r="D93" s="252">
        <f t="shared" si="6"/>
        <v>-2.512905462187967</v>
      </c>
      <c r="E93" s="253">
        <v>4425937.1413637986</v>
      </c>
      <c r="F93" s="252">
        <f t="shared" si="6"/>
        <v>9.2071478711007959</v>
      </c>
      <c r="G93" s="253">
        <v>5795951.6642414769</v>
      </c>
      <c r="H93" s="252">
        <f>(G93-G81)/G81*100</f>
        <v>10.580119392382937</v>
      </c>
      <c r="I93" s="253">
        <v>937194.80742609035</v>
      </c>
      <c r="J93" s="252">
        <f t="shared" si="6"/>
        <v>23.511104181151659</v>
      </c>
      <c r="K93" s="253">
        <v>180945.4</v>
      </c>
      <c r="L93" s="252">
        <f t="shared" si="6"/>
        <v>-35.312024422088214</v>
      </c>
      <c r="M93" s="253">
        <v>4801980.8801553529</v>
      </c>
      <c r="N93" s="251">
        <f t="shared" si="6"/>
        <v>6.0407531911893395</v>
      </c>
    </row>
    <row r="94" spans="1:14">
      <c r="A94" s="3721"/>
      <c r="B94" s="2691" t="s">
        <v>291</v>
      </c>
      <c r="C94" s="250">
        <v>1222065.4086283073</v>
      </c>
      <c r="D94" s="252">
        <f t="shared" si="6"/>
        <v>4.7296623350871068</v>
      </c>
      <c r="E94" s="253">
        <v>4430830.6469843918</v>
      </c>
      <c r="F94" s="252">
        <f t="shared" si="6"/>
        <v>8.5197847131558042</v>
      </c>
      <c r="G94" s="253">
        <v>5846095.4597453317</v>
      </c>
      <c r="H94" s="252">
        <f t="shared" si="6"/>
        <v>10.0987287368506</v>
      </c>
      <c r="I94" s="253">
        <v>950182.39242609031</v>
      </c>
      <c r="J94" s="252">
        <f t="shared" si="6"/>
        <v>24.228505322986845</v>
      </c>
      <c r="K94" s="253">
        <v>180535.99999999994</v>
      </c>
      <c r="L94" s="252">
        <f t="shared" si="6"/>
        <v>-38.853940826050788</v>
      </c>
      <c r="M94" s="253">
        <v>4832111.3526898613</v>
      </c>
      <c r="N94" s="251">
        <f t="shared" si="6"/>
        <v>5.0251570580808327</v>
      </c>
    </row>
    <row r="95" spans="1:14">
      <c r="A95" s="3721"/>
      <c r="B95" s="2691" t="s">
        <v>290</v>
      </c>
      <c r="C95" s="250">
        <v>1265463.0644355754</v>
      </c>
      <c r="D95" s="252">
        <f t="shared" si="6"/>
        <v>13.057370734011631</v>
      </c>
      <c r="E95" s="253">
        <v>4473628.9402521588</v>
      </c>
      <c r="F95" s="252">
        <f t="shared" si="6"/>
        <v>6.3272982792560706</v>
      </c>
      <c r="G95" s="253">
        <v>5835972.3579244018</v>
      </c>
      <c r="H95" s="252">
        <f t="shared" si="6"/>
        <v>8.8833333301414186</v>
      </c>
      <c r="I95" s="253">
        <v>950450.04742609034</v>
      </c>
      <c r="J95" s="252">
        <f t="shared" si="6"/>
        <v>24.240501732458792</v>
      </c>
      <c r="K95" s="253">
        <v>191035.83000000002</v>
      </c>
      <c r="L95" s="252">
        <f t="shared" si="6"/>
        <v>-32.228487644838857</v>
      </c>
      <c r="M95" s="253">
        <v>4844097.1804294474</v>
      </c>
      <c r="N95" s="251">
        <f t="shared" si="6"/>
        <v>4.4796968215926016</v>
      </c>
    </row>
    <row r="96" spans="1:14">
      <c r="A96" s="3721"/>
      <c r="B96" s="2691" t="s">
        <v>289</v>
      </c>
      <c r="C96" s="250">
        <v>1309585.5117499575</v>
      </c>
      <c r="D96" s="252">
        <f t="shared" si="6"/>
        <v>16.70961407472646</v>
      </c>
      <c r="E96" s="253">
        <v>4488196.5976022827</v>
      </c>
      <c r="F96" s="252">
        <f t="shared" si="6"/>
        <v>6.7092202527635942</v>
      </c>
      <c r="G96" s="253">
        <v>5898701.9131183848</v>
      </c>
      <c r="H96" s="252">
        <f t="shared" si="6"/>
        <v>8.7847925437279049</v>
      </c>
      <c r="I96" s="253">
        <v>974489.30742609024</v>
      </c>
      <c r="J96" s="252">
        <f t="shared" si="6"/>
        <v>20.080954884965831</v>
      </c>
      <c r="K96" s="253">
        <v>196812.8299999999</v>
      </c>
      <c r="L96" s="252">
        <f t="shared" si="6"/>
        <v>-35.046235286934703</v>
      </c>
      <c r="M96" s="253">
        <v>4888943.0148783028</v>
      </c>
      <c r="N96" s="251">
        <f t="shared" si="6"/>
        <v>4.5999573934269584</v>
      </c>
    </row>
    <row r="97" spans="1:19">
      <c r="A97" s="3721"/>
      <c r="B97" s="2691" t="s">
        <v>288</v>
      </c>
      <c r="C97" s="250">
        <v>1322244.3874475705</v>
      </c>
      <c r="D97" s="252">
        <f t="shared" si="6"/>
        <v>17.107028962650947</v>
      </c>
      <c r="E97" s="253">
        <v>4505064.6357961642</v>
      </c>
      <c r="F97" s="252">
        <f t="shared" si="6"/>
        <v>6.9013587903485094</v>
      </c>
      <c r="G97" s="253">
        <v>5928497.4730588272</v>
      </c>
      <c r="H97" s="252">
        <f t="shared" si="6"/>
        <v>8.1343805842015158</v>
      </c>
      <c r="I97" s="253">
        <v>983836.31242609024</v>
      </c>
      <c r="J97" s="252">
        <f t="shared" si="6"/>
        <v>15.895661568566618</v>
      </c>
      <c r="K97" s="253">
        <v>189246.56</v>
      </c>
      <c r="L97" s="252">
        <f t="shared" si="6"/>
        <v>-42.330535457749711</v>
      </c>
      <c r="M97" s="253">
        <v>4902533.0405431604</v>
      </c>
      <c r="N97" s="251">
        <f t="shared" si="6"/>
        <v>3.9700334276538527</v>
      </c>
    </row>
    <row r="98" spans="1:19" s="2700" customFormat="1">
      <c r="A98" s="3721"/>
      <c r="B98" s="2691" t="s">
        <v>287</v>
      </c>
      <c r="C98" s="250">
        <v>1352805.2686477609</v>
      </c>
      <c r="D98" s="252">
        <f t="shared" ref="D98:H113" si="10">(C98-C86)/C86*100</f>
        <v>21.134860535075969</v>
      </c>
      <c r="E98" s="253">
        <v>4548750.5468000351</v>
      </c>
      <c r="F98" s="252">
        <f t="shared" ref="F98" si="11">(E98-E86)/E86*100</f>
        <v>6.9067055992334021</v>
      </c>
      <c r="G98" s="253">
        <v>5956037.9853411987</v>
      </c>
      <c r="H98" s="252">
        <f t="shared" ref="H98" si="12">(G98-G86)/G86*100</f>
        <v>8.6146085682381823</v>
      </c>
      <c r="I98" s="253">
        <v>1005263.8</v>
      </c>
      <c r="J98" s="252">
        <f t="shared" ref="J98:J134" si="13">(I98-I86)/I86*100</f>
        <v>16.321852273537665</v>
      </c>
      <c r="K98" s="253">
        <v>189987.56999999995</v>
      </c>
      <c r="L98" s="252">
        <f t="shared" ref="L98:L134" si="14">(K98-K86)/K86*100</f>
        <v>-42.717528588084669</v>
      </c>
      <c r="M98" s="2710">
        <v>4892191.5426236186</v>
      </c>
      <c r="N98" s="251">
        <f t="shared" ref="N98:N134" si="15">(M98-M86)/M86*100</f>
        <v>3.9623310568039098</v>
      </c>
    </row>
    <row r="99" spans="1:19" s="2700" customFormat="1">
      <c r="A99" s="3721"/>
      <c r="B99" s="2691" t="s">
        <v>286</v>
      </c>
      <c r="C99" s="250">
        <v>1387471.8112565791</v>
      </c>
      <c r="D99" s="252">
        <f t="shared" si="10"/>
        <v>26.716475346957715</v>
      </c>
      <c r="E99" s="253">
        <v>4537912.9091253588</v>
      </c>
      <c r="F99" s="252">
        <f t="shared" si="10"/>
        <v>5.8309441069624066</v>
      </c>
      <c r="G99" s="253">
        <v>5998146.1259828666</v>
      </c>
      <c r="H99" s="252">
        <f t="shared" si="10"/>
        <v>8.4324994607179455</v>
      </c>
      <c r="I99" s="253">
        <v>1023831.4024260902</v>
      </c>
      <c r="J99" s="252">
        <f t="shared" si="13"/>
        <v>15.910248779236991</v>
      </c>
      <c r="K99" s="253">
        <v>179037.89999999985</v>
      </c>
      <c r="L99" s="252">
        <f t="shared" si="14"/>
        <v>-44.936185037634466</v>
      </c>
      <c r="M99" s="2710">
        <v>4910138.8014815301</v>
      </c>
      <c r="N99" s="251">
        <f t="shared" si="15"/>
        <v>3.8050248962428248</v>
      </c>
    </row>
    <row r="100" spans="1:19">
      <c r="A100" s="3721"/>
      <c r="B100" s="2691" t="s">
        <v>285</v>
      </c>
      <c r="C100" s="250">
        <v>1394178.2283151203</v>
      </c>
      <c r="D100" s="252">
        <f t="shared" si="10"/>
        <v>24.460206876760136</v>
      </c>
      <c r="E100" s="253">
        <v>4591660.5241663074</v>
      </c>
      <c r="F100" s="252">
        <f t="shared" si="10"/>
        <v>7.6132204918078319</v>
      </c>
      <c r="G100" s="2693">
        <v>6065333.5367586575</v>
      </c>
      <c r="H100" s="252">
        <f t="shared" si="10"/>
        <v>8.858141477136984</v>
      </c>
      <c r="I100" s="253">
        <v>1052502.3974260902</v>
      </c>
      <c r="J100" s="252">
        <f t="shared" si="13"/>
        <v>13.852756210407252</v>
      </c>
      <c r="K100" s="253">
        <v>168282.11999999994</v>
      </c>
      <c r="L100" s="252">
        <f t="shared" si="14"/>
        <v>-52.180706810627932</v>
      </c>
      <c r="M100" s="253">
        <v>4930359.3016929626</v>
      </c>
      <c r="N100" s="251">
        <f t="shared" si="15"/>
        <v>3.5931157623697261</v>
      </c>
    </row>
    <row r="101" spans="1:19">
      <c r="A101" s="3722"/>
      <c r="B101" s="2695" t="s">
        <v>284</v>
      </c>
      <c r="C101" s="2696">
        <v>1457557.2148803605</v>
      </c>
      <c r="D101" s="2696">
        <f t="shared" si="10"/>
        <v>26.597084371154224</v>
      </c>
      <c r="E101" s="2696">
        <v>4721498.0982112978</v>
      </c>
      <c r="F101" s="2696">
        <f t="shared" si="10"/>
        <v>7.4768521468948457</v>
      </c>
      <c r="G101" s="2696">
        <v>6182656.6461064275</v>
      </c>
      <c r="H101" s="2696">
        <f t="shared" si="10"/>
        <v>8.9463692909060661</v>
      </c>
      <c r="I101" s="2696">
        <v>1077292.7774260901</v>
      </c>
      <c r="J101" s="2696">
        <f t="shared" si="13"/>
        <v>10.879616886813629</v>
      </c>
      <c r="K101" s="2712">
        <v>58227.649999999907</v>
      </c>
      <c r="L101" s="2696">
        <f t="shared" si="14"/>
        <v>-74.053825401621637</v>
      </c>
      <c r="M101" s="2712">
        <v>4903348.8084118264</v>
      </c>
      <c r="N101" s="2697">
        <f t="shared" si="15"/>
        <v>4.5713352647503473</v>
      </c>
    </row>
    <row r="102" spans="1:19">
      <c r="A102" s="3720" t="s">
        <v>149</v>
      </c>
      <c r="B102" s="2690" t="s">
        <v>283</v>
      </c>
      <c r="C102" s="256">
        <v>1490745.3493656619</v>
      </c>
      <c r="D102" s="254">
        <f t="shared" si="10"/>
        <v>31.469077233902986</v>
      </c>
      <c r="E102" s="255">
        <v>4549815.7266886774</v>
      </c>
      <c r="F102" s="254">
        <f t="shared" si="10"/>
        <v>5.6739950444388985</v>
      </c>
      <c r="G102" s="255">
        <v>6035799.2362074209</v>
      </c>
      <c r="H102" s="254">
        <f t="shared" si="10"/>
        <v>7.3680461667050352</v>
      </c>
      <c r="I102" s="255">
        <v>1074373.9474260898</v>
      </c>
      <c r="J102" s="254">
        <f t="shared" si="13"/>
        <v>12.119367538295494</v>
      </c>
      <c r="K102" s="255">
        <v>202312.45999999985</v>
      </c>
      <c r="L102" s="254">
        <f t="shared" si="14"/>
        <v>-30.797969984450557</v>
      </c>
      <c r="M102" s="255">
        <v>4915614.6096574944</v>
      </c>
      <c r="N102" s="257">
        <f t="shared" si="15"/>
        <v>4.2717300409289205</v>
      </c>
    </row>
    <row r="103" spans="1:19">
      <c r="A103" s="3721"/>
      <c r="B103" s="2691" t="s">
        <v>282</v>
      </c>
      <c r="C103" s="250">
        <v>1516215.1363177672</v>
      </c>
      <c r="D103" s="252">
        <f t="shared" si="10"/>
        <v>35.296507452180059</v>
      </c>
      <c r="E103" s="253">
        <v>4639888.1300445432</v>
      </c>
      <c r="F103" s="252">
        <f t="shared" si="10"/>
        <v>6.2933633992315929</v>
      </c>
      <c r="G103" s="253">
        <v>6157229.3677535122</v>
      </c>
      <c r="H103" s="252">
        <f t="shared" si="10"/>
        <v>7.8948446432747899</v>
      </c>
      <c r="I103" s="253">
        <v>1089858.7990000001</v>
      </c>
      <c r="J103" s="252">
        <f t="shared" si="13"/>
        <v>13.776028483094851</v>
      </c>
      <c r="K103" s="253">
        <v>176858.93999999989</v>
      </c>
      <c r="L103" s="252">
        <f t="shared" si="14"/>
        <v>-33.130209676955317</v>
      </c>
      <c r="M103" s="253">
        <v>4985049.3030528501</v>
      </c>
      <c r="N103" s="251">
        <f t="shared" si="15"/>
        <v>4.501168023422883</v>
      </c>
    </row>
    <row r="104" spans="1:19">
      <c r="A104" s="3721"/>
      <c r="B104" s="2691" t="s">
        <v>281</v>
      </c>
      <c r="C104" s="250">
        <v>1562065.8950898156</v>
      </c>
      <c r="D104" s="252">
        <f t="shared" si="10"/>
        <v>33.199804696056354</v>
      </c>
      <c r="E104" s="253">
        <v>4804613.2160173953</v>
      </c>
      <c r="F104" s="252">
        <f t="shared" si="10"/>
        <v>8.8062601707283719</v>
      </c>
      <c r="G104" s="253">
        <v>6286430.8173757782</v>
      </c>
      <c r="H104" s="252">
        <f t="shared" si="10"/>
        <v>9.1632589553421635</v>
      </c>
      <c r="I104" s="253">
        <v>1138912.5999999999</v>
      </c>
      <c r="J104" s="252">
        <f t="shared" si="13"/>
        <v>20.756655343527786</v>
      </c>
      <c r="K104" s="253">
        <v>157753.30999999991</v>
      </c>
      <c r="L104" s="252">
        <f t="shared" si="14"/>
        <v>-18.569362632674988</v>
      </c>
      <c r="M104" s="253">
        <v>5034420.6573434137</v>
      </c>
      <c r="N104" s="251">
        <f t="shared" si="15"/>
        <v>5.6295764697871888</v>
      </c>
    </row>
    <row r="105" spans="1:19">
      <c r="A105" s="3721"/>
      <c r="B105" s="2691" t="s">
        <v>280</v>
      </c>
      <c r="C105" s="250">
        <v>1613926.1198526297</v>
      </c>
      <c r="D105" s="252">
        <f t="shared" si="10"/>
        <v>37.086072765610581</v>
      </c>
      <c r="E105" s="253">
        <v>4792662.8210585145</v>
      </c>
      <c r="F105" s="252">
        <f t="shared" si="10"/>
        <v>8.2858311806415266</v>
      </c>
      <c r="G105" s="253">
        <v>6318926.5308075584</v>
      </c>
      <c r="H105" s="252">
        <f t="shared" si="10"/>
        <v>9.0231060723403012</v>
      </c>
      <c r="I105" s="253">
        <v>1140412.5999999999</v>
      </c>
      <c r="J105" s="252">
        <f t="shared" si="13"/>
        <v>21.683623400776877</v>
      </c>
      <c r="K105" s="253">
        <v>138648.95999999988</v>
      </c>
      <c r="L105" s="252">
        <f t="shared" si="14"/>
        <v>-23.375250213600413</v>
      </c>
      <c r="M105" s="253">
        <v>5052884.211910639</v>
      </c>
      <c r="N105" s="251">
        <f t="shared" si="15"/>
        <v>5.2249964757704097</v>
      </c>
    </row>
    <row r="106" spans="1:19">
      <c r="A106" s="3721"/>
      <c r="B106" s="2702" t="s">
        <v>291</v>
      </c>
      <c r="C106" s="2698">
        <v>1687754.9043181892</v>
      </c>
      <c r="D106" s="250">
        <f t="shared" si="10"/>
        <v>38.106757003505201</v>
      </c>
      <c r="E106" s="253">
        <v>4788507.6977083376</v>
      </c>
      <c r="F106" s="252">
        <f t="shared" si="10"/>
        <v>8.0724604305826819</v>
      </c>
      <c r="G106" s="252">
        <v>6355522.095142575</v>
      </c>
      <c r="H106" s="252">
        <f t="shared" si="10"/>
        <v>8.7139636857629252</v>
      </c>
      <c r="I106" s="250">
        <v>1160762</v>
      </c>
      <c r="J106" s="253">
        <f t="shared" si="13"/>
        <v>22.162019550398011</v>
      </c>
      <c r="K106" s="252">
        <v>174104.87999999995</v>
      </c>
      <c r="L106" s="250">
        <f t="shared" si="14"/>
        <v>-3.5622368945805811</v>
      </c>
      <c r="M106" s="252">
        <v>5090466.2225043448</v>
      </c>
      <c r="N106" s="250">
        <f t="shared" si="15"/>
        <v>5.3466249214366028</v>
      </c>
    </row>
    <row r="107" spans="1:19">
      <c r="A107" s="3721"/>
      <c r="B107" s="2702" t="s">
        <v>290</v>
      </c>
      <c r="C107" s="2698">
        <v>1740149.7230344592</v>
      </c>
      <c r="D107" s="250">
        <f t="shared" si="10"/>
        <v>37.510905844620964</v>
      </c>
      <c r="E107" s="253">
        <v>4837880.8236677069</v>
      </c>
      <c r="F107" s="252">
        <f t="shared" si="10"/>
        <v>8.1422015164945005</v>
      </c>
      <c r="G107" s="252">
        <v>6346236.6935239658</v>
      </c>
      <c r="H107" s="252">
        <f t="shared" si="10"/>
        <v>8.7434330443100752</v>
      </c>
      <c r="I107" s="250">
        <v>1163611.0000000002</v>
      </c>
      <c r="J107" s="253">
        <f t="shared" si="13"/>
        <v>22.427370396915666</v>
      </c>
      <c r="K107" s="252">
        <v>229575.02999999991</v>
      </c>
      <c r="L107" s="250">
        <f t="shared" si="14"/>
        <v>20.173807185803781</v>
      </c>
      <c r="M107" s="252">
        <v>5125546.5477827573</v>
      </c>
      <c r="N107" s="250">
        <f t="shared" si="15"/>
        <v>5.8101511359100835</v>
      </c>
      <c r="S107" s="210" t="s">
        <v>1542</v>
      </c>
    </row>
    <row r="108" spans="1:19">
      <c r="A108" s="3721"/>
      <c r="B108" s="2702" t="s">
        <v>289</v>
      </c>
      <c r="C108" s="2698">
        <v>1763988.1251853378</v>
      </c>
      <c r="D108" s="250">
        <f t="shared" si="10"/>
        <v>34.698201023022669</v>
      </c>
      <c r="E108" s="253">
        <v>4848235.2189306626</v>
      </c>
      <c r="F108" s="252">
        <f t="shared" si="10"/>
        <v>8.0218995201930863</v>
      </c>
      <c r="G108" s="252">
        <v>6379284.9545710627</v>
      </c>
      <c r="H108" s="252">
        <f t="shared" si="10"/>
        <v>8.1472677977486523</v>
      </c>
      <c r="I108" s="250">
        <v>1153512.5</v>
      </c>
      <c r="J108" s="253">
        <f t="shared" si="13"/>
        <v>18.370975567373037</v>
      </c>
      <c r="K108" s="252">
        <v>208129.55999999991</v>
      </c>
      <c r="L108" s="250">
        <f t="shared" si="14"/>
        <v>5.7499960749510164</v>
      </c>
      <c r="M108" s="252">
        <v>5151739.2592853922</v>
      </c>
      <c r="N108" s="250">
        <f t="shared" si="15"/>
        <v>5.3753182151506635</v>
      </c>
    </row>
    <row r="109" spans="1:19">
      <c r="A109" s="3721"/>
      <c r="B109" s="2702" t="s">
        <v>288</v>
      </c>
      <c r="C109" s="2698">
        <v>1796495.5527782943</v>
      </c>
      <c r="D109" s="250">
        <f t="shared" si="10"/>
        <v>35.867133930226558</v>
      </c>
      <c r="E109" s="253">
        <v>4857287.7847787663</v>
      </c>
      <c r="F109" s="252">
        <f t="shared" si="10"/>
        <v>7.8183816983206285</v>
      </c>
      <c r="G109" s="252">
        <v>6432702.5738353524</v>
      </c>
      <c r="H109" s="252">
        <f t="shared" si="10"/>
        <v>8.5047704425583408</v>
      </c>
      <c r="I109" s="250">
        <v>1166992.5000000002</v>
      </c>
      <c r="J109" s="253">
        <f t="shared" si="13"/>
        <v>18.616530540762025</v>
      </c>
      <c r="K109" s="252">
        <v>197828.42999999985</v>
      </c>
      <c r="L109" s="250">
        <f t="shared" si="14"/>
        <v>4.5347561403493142</v>
      </c>
      <c r="M109" s="252">
        <v>5179694.8051192053</v>
      </c>
      <c r="N109" s="250">
        <f t="shared" si="15"/>
        <v>5.6534400132331921</v>
      </c>
    </row>
    <row r="110" spans="1:19" s="2700" customFormat="1">
      <c r="A110" s="3721"/>
      <c r="B110" s="2691" t="s">
        <v>287</v>
      </c>
      <c r="C110" s="250">
        <v>1841789.907723641</v>
      </c>
      <c r="D110" s="252">
        <f t="shared" si="10"/>
        <v>36.14597388171471</v>
      </c>
      <c r="E110" s="253">
        <v>4794454.5883409539</v>
      </c>
      <c r="F110" s="252">
        <f t="shared" si="10"/>
        <v>5.4015721243225192</v>
      </c>
      <c r="G110" s="253">
        <v>6291895.7879790291</v>
      </c>
      <c r="H110" s="252">
        <f t="shared" si="10"/>
        <v>5.6389466196225131</v>
      </c>
      <c r="I110" s="253">
        <v>1150437.5</v>
      </c>
      <c r="J110" s="252">
        <f t="shared" si="13"/>
        <v>14.441353602905025</v>
      </c>
      <c r="K110" s="253">
        <v>306590.91999999993</v>
      </c>
      <c r="L110" s="252">
        <f t="shared" si="14"/>
        <v>61.374199375253866</v>
      </c>
      <c r="M110" s="2710">
        <v>5158138.513296904</v>
      </c>
      <c r="N110" s="251">
        <f t="shared" si="15"/>
        <v>5.4361520467095517</v>
      </c>
    </row>
    <row r="111" spans="1:19" s="2700" customFormat="1">
      <c r="A111" s="3721"/>
      <c r="B111" s="2691" t="s">
        <v>286</v>
      </c>
      <c r="C111" s="250">
        <v>1876220.9117293993</v>
      </c>
      <c r="D111" s="252">
        <f t="shared" si="10"/>
        <v>35.225876050784713</v>
      </c>
      <c r="E111" s="253">
        <v>4797223.644295793</v>
      </c>
      <c r="F111" s="252">
        <f t="shared" si="10"/>
        <v>5.7143171401324668</v>
      </c>
      <c r="G111" s="253">
        <v>6356725.8835445922</v>
      </c>
      <c r="H111" s="252">
        <f t="shared" si="10"/>
        <v>5.9781764236857109</v>
      </c>
      <c r="I111" s="253">
        <v>1169768.7000000002</v>
      </c>
      <c r="J111" s="252">
        <f t="shared" si="13"/>
        <v>14.2540360872009</v>
      </c>
      <c r="K111" s="253">
        <v>272606.31999999983</v>
      </c>
      <c r="L111" s="252">
        <f t="shared" si="14"/>
        <v>52.261794849023623</v>
      </c>
      <c r="M111" s="2710">
        <v>5183137.9703064989</v>
      </c>
      <c r="N111" s="251">
        <f t="shared" si="15"/>
        <v>5.5599073643823909</v>
      </c>
    </row>
    <row r="112" spans="1:19">
      <c r="A112" s="3721"/>
      <c r="B112" s="2702" t="s">
        <v>285</v>
      </c>
      <c r="C112" s="2698">
        <v>1908629.791959655</v>
      </c>
      <c r="D112" s="250">
        <f t="shared" si="10"/>
        <v>36.899985467873428</v>
      </c>
      <c r="E112" s="253">
        <v>4831010.9421192519</v>
      </c>
      <c r="F112" s="252">
        <f t="shared" si="10"/>
        <v>5.212720249966706</v>
      </c>
      <c r="G112" s="252">
        <v>6396731.6064137621</v>
      </c>
      <c r="H112" s="252">
        <f t="shared" si="10"/>
        <v>5.4638061970818708</v>
      </c>
      <c r="I112" s="250">
        <v>1162702.2</v>
      </c>
      <c r="J112" s="253">
        <f t="shared" si="13"/>
        <v>10.470266181189226</v>
      </c>
      <c r="K112" s="252">
        <v>271093.97999999981</v>
      </c>
      <c r="L112" s="250">
        <f t="shared" si="14"/>
        <v>61.094939854572729</v>
      </c>
      <c r="M112" s="252">
        <v>5227616.6665152172</v>
      </c>
      <c r="N112" s="250">
        <f t="shared" si="15"/>
        <v>6.0291217461612536</v>
      </c>
    </row>
    <row r="113" spans="1:14">
      <c r="A113" s="3722"/>
      <c r="B113" s="2695" t="s">
        <v>284</v>
      </c>
      <c r="C113" s="2696">
        <v>1989278.5277688396</v>
      </c>
      <c r="D113" s="2696">
        <f t="shared" si="10"/>
        <v>36.480304681015483</v>
      </c>
      <c r="E113" s="2696">
        <v>4984785.3269300982</v>
      </c>
      <c r="F113" s="2696">
        <f t="shared" si="10"/>
        <v>5.5763493544251297</v>
      </c>
      <c r="G113" s="2696">
        <v>6560209.1163606327</v>
      </c>
      <c r="H113" s="2696">
        <f t="shared" si="10"/>
        <v>6.1066381632557833</v>
      </c>
      <c r="I113" s="2696">
        <v>1151402.3999999999</v>
      </c>
      <c r="J113" s="2696">
        <f t="shared" si="13"/>
        <v>6.8792462111344905</v>
      </c>
      <c r="K113" s="2696">
        <v>93955.470541999792</v>
      </c>
      <c r="L113" s="2696">
        <f t="shared" si="14"/>
        <v>61.35885707563321</v>
      </c>
      <c r="M113" s="2696">
        <v>5202494.7184451753</v>
      </c>
      <c r="N113" s="2697">
        <f t="shared" si="15"/>
        <v>6.1008490670734279</v>
      </c>
    </row>
    <row r="114" spans="1:14">
      <c r="A114" s="3720" t="s">
        <v>299</v>
      </c>
      <c r="B114" s="2690" t="s">
        <v>283</v>
      </c>
      <c r="C114" s="256">
        <v>2040582.9285625708</v>
      </c>
      <c r="D114" s="254">
        <f t="shared" ref="D114:D134" si="16">(C114-C102)/C102*100</f>
        <v>36.883400604326852</v>
      </c>
      <c r="E114" s="255">
        <v>4884432.4984492371</v>
      </c>
      <c r="F114" s="254">
        <f t="shared" ref="F114:F134" si="17">(E114-E102)/E102*100</f>
        <v>7.3545126189998751</v>
      </c>
      <c r="G114" s="255">
        <v>6503687.6754032439</v>
      </c>
      <c r="H114" s="254">
        <f t="shared" ref="H114:H134" si="18">(G114-G102)/G102*100</f>
        <v>7.7518887041348874</v>
      </c>
      <c r="I114" s="255">
        <v>1176506.5</v>
      </c>
      <c r="J114" s="254">
        <f t="shared" si="13"/>
        <v>9.5062387559370993</v>
      </c>
      <c r="K114" s="255">
        <v>197823.43999999971</v>
      </c>
      <c r="L114" s="254">
        <f t="shared" si="14"/>
        <v>-2.2188549336012908</v>
      </c>
      <c r="M114" s="255">
        <v>5236398.7049635518</v>
      </c>
      <c r="N114" s="257">
        <f t="shared" si="15"/>
        <v>6.5258186570571848</v>
      </c>
    </row>
    <row r="115" spans="1:14">
      <c r="A115" s="3721"/>
      <c r="B115" s="2691" t="s">
        <v>282</v>
      </c>
      <c r="C115" s="250">
        <v>2107785.5973474453</v>
      </c>
      <c r="D115" s="252">
        <f t="shared" si="16"/>
        <v>39.016261403797067</v>
      </c>
      <c r="E115" s="253">
        <v>4894422.9896132378</v>
      </c>
      <c r="F115" s="252">
        <f t="shared" si="17"/>
        <v>5.485797338959788</v>
      </c>
      <c r="G115" s="253">
        <v>6544495.898429241</v>
      </c>
      <c r="H115" s="252">
        <f t="shared" si="18"/>
        <v>6.2896232630850397</v>
      </c>
      <c r="I115" s="253">
        <v>1205992.4000000001</v>
      </c>
      <c r="J115" s="252">
        <f t="shared" si="13"/>
        <v>10.655839188210289</v>
      </c>
      <c r="K115" s="253">
        <v>264210.12054199982</v>
      </c>
      <c r="L115" s="252">
        <f t="shared" si="14"/>
        <v>49.390311025272446</v>
      </c>
      <c r="M115" s="253">
        <v>5321609.9485193752</v>
      </c>
      <c r="N115" s="251">
        <f t="shared" si="15"/>
        <v>6.7514005380130335</v>
      </c>
    </row>
    <row r="116" spans="1:14">
      <c r="A116" s="3721"/>
      <c r="B116" s="2691" t="s">
        <v>281</v>
      </c>
      <c r="C116" s="250">
        <v>2194759.6945489263</v>
      </c>
      <c r="D116" s="252">
        <f t="shared" si="16"/>
        <v>40.503656180441226</v>
      </c>
      <c r="E116" s="253">
        <v>5018180.7062651329</v>
      </c>
      <c r="F116" s="252">
        <f t="shared" si="17"/>
        <v>4.4450506345808707</v>
      </c>
      <c r="G116" s="253">
        <v>6667783.3302546423</v>
      </c>
      <c r="H116" s="252">
        <f t="shared" si="18"/>
        <v>6.0662802782272038</v>
      </c>
      <c r="I116" s="253">
        <v>1199929.8999999997</v>
      </c>
      <c r="J116" s="252">
        <f t="shared" si="13"/>
        <v>5.3575050447242241</v>
      </c>
      <c r="K116" s="253">
        <v>177834.77054199975</v>
      </c>
      <c r="L116" s="252">
        <f t="shared" si="14"/>
        <v>12.729660342467522</v>
      </c>
      <c r="M116" s="253">
        <v>5347486.0389705589</v>
      </c>
      <c r="N116" s="252">
        <f t="shared" si="15"/>
        <v>6.2184986701596969</v>
      </c>
    </row>
    <row r="117" spans="1:14">
      <c r="A117" s="3721"/>
      <c r="B117" s="2691" t="s">
        <v>280</v>
      </c>
      <c r="C117" s="250">
        <v>2212295.1360051599</v>
      </c>
      <c r="D117" s="252">
        <f t="shared" si="16"/>
        <v>37.075366015339554</v>
      </c>
      <c r="E117" s="253">
        <v>4972553.5636531822</v>
      </c>
      <c r="F117" s="252">
        <f t="shared" si="17"/>
        <v>3.7534612659218278</v>
      </c>
      <c r="G117" s="253">
        <v>6640324.2652188065</v>
      </c>
      <c r="H117" s="252">
        <f t="shared" si="18"/>
        <v>5.0862711070352233</v>
      </c>
      <c r="I117" s="253">
        <v>1203887.6999999997</v>
      </c>
      <c r="J117" s="252">
        <f t="shared" si="13"/>
        <v>5.5659767350869211</v>
      </c>
      <c r="K117" s="253">
        <v>216311.5</v>
      </c>
      <c r="L117" s="252">
        <f t="shared" si="14"/>
        <v>56.013791953434186</v>
      </c>
      <c r="M117" s="253">
        <v>5365843.0886131553</v>
      </c>
      <c r="N117" s="251">
        <f t="shared" si="15"/>
        <v>6.1936680829695421</v>
      </c>
    </row>
    <row r="118" spans="1:14">
      <c r="A118" s="3721"/>
      <c r="B118" s="2691" t="s">
        <v>291</v>
      </c>
      <c r="C118" s="250">
        <v>2243401.6021076529</v>
      </c>
      <c r="D118" s="252">
        <f t="shared" si="16"/>
        <v>32.922238671493062</v>
      </c>
      <c r="E118" s="253">
        <v>4959600.0739239994</v>
      </c>
      <c r="F118" s="252">
        <f t="shared" si="17"/>
        <v>3.5729790368206462</v>
      </c>
      <c r="G118" s="253">
        <v>6663031.0437703421</v>
      </c>
      <c r="H118" s="252">
        <f t="shared" si="18"/>
        <v>4.8384529866207435</v>
      </c>
      <c r="I118" s="253">
        <v>1165130.9999999998</v>
      </c>
      <c r="J118" s="252">
        <f t="shared" si="13"/>
        <v>0.3763906812938197</v>
      </c>
      <c r="K118" s="253">
        <v>222002.83</v>
      </c>
      <c r="L118" s="252">
        <f t="shared" si="14"/>
        <v>27.510974993923238</v>
      </c>
      <c r="M118" s="253">
        <v>5435449.5314486045</v>
      </c>
      <c r="N118" s="251">
        <f t="shared" si="15"/>
        <v>6.7770474032246728</v>
      </c>
    </row>
    <row r="119" spans="1:14">
      <c r="A119" s="3721"/>
      <c r="B119" s="2691" t="s">
        <v>290</v>
      </c>
      <c r="C119" s="250">
        <v>2281148.9249022864</v>
      </c>
      <c r="D119" s="252">
        <f t="shared" si="16"/>
        <v>31.089232995677929</v>
      </c>
      <c r="E119" s="253">
        <v>4966169.744385466</v>
      </c>
      <c r="F119" s="252">
        <f t="shared" si="17"/>
        <v>2.651758598313307</v>
      </c>
      <c r="G119" s="253">
        <v>6639959.6430597026</v>
      </c>
      <c r="H119" s="252">
        <f t="shared" si="18"/>
        <v>4.6283012077924415</v>
      </c>
      <c r="I119" s="253">
        <v>1165130.9999999998</v>
      </c>
      <c r="J119" s="252">
        <f t="shared" si="13"/>
        <v>0.1306278472788186</v>
      </c>
      <c r="K119" s="253">
        <v>307664.82054199965</v>
      </c>
      <c r="L119" s="252">
        <f t="shared" si="14"/>
        <v>34.014932086472896</v>
      </c>
      <c r="M119" s="253">
        <v>5480951.75973811</v>
      </c>
      <c r="N119" s="251">
        <f t="shared" si="15"/>
        <v>6.933996377597941</v>
      </c>
    </row>
    <row r="120" spans="1:14">
      <c r="A120" s="3721"/>
      <c r="B120" s="2691" t="s">
        <v>289</v>
      </c>
      <c r="C120" s="250">
        <v>2341825.5401036208</v>
      </c>
      <c r="D120" s="252">
        <f t="shared" si="16"/>
        <v>32.757443582992998</v>
      </c>
      <c r="E120" s="253">
        <v>4936882.7466505822</v>
      </c>
      <c r="F120" s="252">
        <f t="shared" si="17"/>
        <v>1.8284493989438051</v>
      </c>
      <c r="G120" s="253">
        <v>6643957.5658356603</v>
      </c>
      <c r="H120" s="252">
        <f t="shared" si="18"/>
        <v>4.1489385275844599</v>
      </c>
      <c r="I120" s="253">
        <v>1200353.3999999999</v>
      </c>
      <c r="J120" s="252">
        <f t="shared" si="13"/>
        <v>4.0607188912127006</v>
      </c>
      <c r="K120" s="253">
        <v>360036.35054199962</v>
      </c>
      <c r="L120" s="252">
        <f t="shared" si="14"/>
        <v>72.986648576972811</v>
      </c>
      <c r="M120" s="253">
        <v>5512540.6954586646</v>
      </c>
      <c r="N120" s="251">
        <f t="shared" si="15"/>
        <v>7.0034879098931686</v>
      </c>
    </row>
    <row r="121" spans="1:14">
      <c r="A121" s="3721"/>
      <c r="B121" s="2691" t="s">
        <v>288</v>
      </c>
      <c r="C121" s="250">
        <v>2382348.5289323078</v>
      </c>
      <c r="D121" s="252">
        <f t="shared" si="16"/>
        <v>32.610878176012591</v>
      </c>
      <c r="E121" s="253">
        <v>4928852.8034318238</v>
      </c>
      <c r="F121" s="252">
        <f t="shared" si="17"/>
        <v>1.4733534808730109</v>
      </c>
      <c r="G121" s="253">
        <v>6684601.154974076</v>
      </c>
      <c r="H121" s="252">
        <f t="shared" si="18"/>
        <v>3.9159059236363039</v>
      </c>
      <c r="I121" s="253">
        <v>1222716.2</v>
      </c>
      <c r="J121" s="252">
        <f t="shared" si="13"/>
        <v>4.7749835581633739</v>
      </c>
      <c r="K121" s="253">
        <v>392356.51054199977</v>
      </c>
      <c r="L121" s="252">
        <f t="shared" si="14"/>
        <v>98.331711241907982</v>
      </c>
      <c r="M121" s="2710">
        <v>5556024.5987546565</v>
      </c>
      <c r="N121" s="251">
        <f t="shared" si="15"/>
        <v>7.2654819983508743</v>
      </c>
    </row>
    <row r="122" spans="1:14" s="2700" customFormat="1">
      <c r="A122" s="3721"/>
      <c r="B122" s="2691" t="s">
        <v>287</v>
      </c>
      <c r="C122" s="250">
        <v>2405590.5131385014</v>
      </c>
      <c r="D122" s="252">
        <f t="shared" si="16"/>
        <v>30.61155906276462</v>
      </c>
      <c r="E122" s="253">
        <v>4998704.9051091596</v>
      </c>
      <c r="F122" s="252">
        <f t="shared" si="17"/>
        <v>4.2601366433816477</v>
      </c>
      <c r="G122" s="253">
        <v>6722693.8404065873</v>
      </c>
      <c r="H122" s="252">
        <f t="shared" si="18"/>
        <v>6.8468720230652691</v>
      </c>
      <c r="I122" s="253">
        <v>1205122.8</v>
      </c>
      <c r="J122" s="252">
        <f t="shared" si="13"/>
        <v>4.7534351062095981</v>
      </c>
      <c r="K122" s="253">
        <v>371787.50054199976</v>
      </c>
      <c r="L122" s="252">
        <f t="shared" si="14"/>
        <v>21.265006981289545</v>
      </c>
      <c r="M122" s="2710">
        <v>5575285.7433251543</v>
      </c>
      <c r="N122" s="251">
        <f t="shared" si="15"/>
        <v>8.0871661153128702</v>
      </c>
    </row>
    <row r="123" spans="1:14" s="2700" customFormat="1">
      <c r="A123" s="3721"/>
      <c r="B123" s="2691" t="s">
        <v>286</v>
      </c>
      <c r="C123" s="250">
        <v>2490810.0821281159</v>
      </c>
      <c r="D123" s="252">
        <f t="shared" si="16"/>
        <v>32.756759428303219</v>
      </c>
      <c r="E123" s="253">
        <v>4946114.4819274498</v>
      </c>
      <c r="F123" s="252">
        <f t="shared" si="17"/>
        <v>3.1036876466807537</v>
      </c>
      <c r="G123" s="253">
        <v>6698934.1664608326</v>
      </c>
      <c r="H123" s="252">
        <f t="shared" si="18"/>
        <v>5.3834047461776136</v>
      </c>
      <c r="I123" s="253">
        <v>1163805.3999999999</v>
      </c>
      <c r="J123" s="252">
        <f t="shared" si="13"/>
        <v>-0.50978454116615346</v>
      </c>
      <c r="K123" s="253">
        <v>360978.34966251964</v>
      </c>
      <c r="L123" s="252">
        <f t="shared" si="14"/>
        <v>32.41745446786409</v>
      </c>
      <c r="M123" s="2710">
        <v>5598053.7712147208</v>
      </c>
      <c r="N123" s="251">
        <f t="shared" si="15"/>
        <v>8.0051081658489274</v>
      </c>
    </row>
    <row r="124" spans="1:14" s="2700" customFormat="1">
      <c r="A124" s="3721"/>
      <c r="B124" s="2691" t="s">
        <v>285</v>
      </c>
      <c r="C124" s="250">
        <v>2553891.5798839289</v>
      </c>
      <c r="D124" s="252">
        <f t="shared" si="16"/>
        <v>33.807592789472373</v>
      </c>
      <c r="E124" s="253">
        <v>4991564.8673088998</v>
      </c>
      <c r="F124" s="252">
        <f t="shared" si="17"/>
        <v>3.3234022260197276</v>
      </c>
      <c r="G124" s="253">
        <v>6781218.2555686077</v>
      </c>
      <c r="H124" s="252">
        <f t="shared" si="18"/>
        <v>6.0106734628249106</v>
      </c>
      <c r="I124" s="253">
        <v>1164163.2999999998</v>
      </c>
      <c r="J124" s="252">
        <f t="shared" si="13"/>
        <v>0.12566416404818537</v>
      </c>
      <c r="K124" s="253">
        <v>339980.18966251973</v>
      </c>
      <c r="L124" s="252">
        <f t="shared" si="14"/>
        <v>25.41045347540361</v>
      </c>
      <c r="M124" s="2710">
        <v>5655887.1675313041</v>
      </c>
      <c r="N124" s="251">
        <f t="shared" si="15"/>
        <v>8.1924618489973628</v>
      </c>
    </row>
    <row r="125" spans="1:14">
      <c r="A125" s="3722"/>
      <c r="B125" s="2695" t="s">
        <v>284</v>
      </c>
      <c r="C125" s="2696">
        <v>2664942.9049089849</v>
      </c>
      <c r="D125" s="2696">
        <f t="shared" si="16"/>
        <v>33.96529785589982</v>
      </c>
      <c r="E125" s="2696">
        <v>5180662.6214240761</v>
      </c>
      <c r="F125" s="2696">
        <f t="shared" si="17"/>
        <v>3.9295031109114942</v>
      </c>
      <c r="G125" s="2696">
        <v>6963109.0134201432</v>
      </c>
      <c r="H125" s="2696">
        <f t="shared" si="18"/>
        <v>6.1415709455771861</v>
      </c>
      <c r="I125" s="2696">
        <v>1152138.8999999997</v>
      </c>
      <c r="J125" s="2696">
        <f t="shared" si="13"/>
        <v>6.3965473756157465E-2</v>
      </c>
      <c r="K125" s="2696">
        <v>130730.83966251995</v>
      </c>
      <c r="L125" s="2696">
        <f t="shared" si="14"/>
        <v>39.14127501929854</v>
      </c>
      <c r="M125" s="2696">
        <v>5624689.8645150606</v>
      </c>
      <c r="N125" s="2697">
        <f t="shared" si="15"/>
        <v>8.1152441072744246</v>
      </c>
    </row>
    <row r="126" spans="1:14" s="2700" customFormat="1">
      <c r="A126" s="3720" t="s">
        <v>312</v>
      </c>
      <c r="B126" s="2691" t="s">
        <v>283</v>
      </c>
      <c r="C126" s="250">
        <v>2792600.1080431221</v>
      </c>
      <c r="D126" s="252">
        <f t="shared" si="16"/>
        <v>36.853056494512956</v>
      </c>
      <c r="E126" s="253">
        <v>4995004.4920906164</v>
      </c>
      <c r="F126" s="252">
        <f t="shared" si="17"/>
        <v>2.2637633681391831</v>
      </c>
      <c r="G126" s="253">
        <v>6855023.9572631121</v>
      </c>
      <c r="H126" s="252">
        <f t="shared" si="18"/>
        <v>5.4021087634421887</v>
      </c>
      <c r="I126" s="253">
        <v>1145581.8229</v>
      </c>
      <c r="J126" s="252">
        <f t="shared" si="13"/>
        <v>-2.6285173180088655</v>
      </c>
      <c r="K126" s="253">
        <v>226635.77943251998</v>
      </c>
      <c r="L126" s="252">
        <f t="shared" si="14"/>
        <v>14.564674152122878</v>
      </c>
      <c r="M126" s="2710">
        <v>5637260.4768476728</v>
      </c>
      <c r="N126" s="251">
        <f t="shared" si="15"/>
        <v>7.6552950695703599</v>
      </c>
    </row>
    <row r="127" spans="1:14" s="2700" customFormat="1">
      <c r="A127" s="3721"/>
      <c r="B127" s="2691" t="s">
        <v>282</v>
      </c>
      <c r="C127" s="250">
        <v>2882439.3000524477</v>
      </c>
      <c r="D127" s="252">
        <f t="shared" si="16"/>
        <v>36.752016129148515</v>
      </c>
      <c r="E127" s="253">
        <v>4989851.7962199794</v>
      </c>
      <c r="F127" s="252">
        <f t="shared" si="17"/>
        <v>1.9497457986213509</v>
      </c>
      <c r="G127" s="253">
        <v>6906412.2417883985</v>
      </c>
      <c r="H127" s="252">
        <f t="shared" si="18"/>
        <v>5.5300874043793318</v>
      </c>
      <c r="I127" s="253">
        <v>1144757.3999999999</v>
      </c>
      <c r="J127" s="252">
        <f t="shared" si="13"/>
        <v>-5.0775610194558629</v>
      </c>
      <c r="K127" s="253">
        <v>255610.71685085006</v>
      </c>
      <c r="L127" s="252">
        <f t="shared" si="14"/>
        <v>-3.2547593837469071</v>
      </c>
      <c r="M127" s="2710">
        <v>5712431.7146690059</v>
      </c>
      <c r="N127" s="251">
        <f t="shared" si="15"/>
        <v>7.3440513290225011</v>
      </c>
    </row>
    <row r="128" spans="1:14" s="2700" customFormat="1">
      <c r="A128" s="3721"/>
      <c r="B128" s="2691" t="s">
        <v>281</v>
      </c>
      <c r="C128" s="250">
        <v>3001870.4780325266</v>
      </c>
      <c r="D128" s="252">
        <f t="shared" si="16"/>
        <v>36.77444895166439</v>
      </c>
      <c r="E128" s="253">
        <v>5092041.1200405806</v>
      </c>
      <c r="F128" s="252">
        <f t="shared" si="17"/>
        <v>1.4718563977425922</v>
      </c>
      <c r="G128" s="253">
        <v>6996708.6544230226</v>
      </c>
      <c r="H128" s="252">
        <f t="shared" si="18"/>
        <v>4.9330535783294378</v>
      </c>
      <c r="I128" s="253">
        <v>1146503.9999999998</v>
      </c>
      <c r="J128" s="252">
        <f t="shared" si="13"/>
        <v>-4.4524184287765411</v>
      </c>
      <c r="K128" s="253">
        <v>174927.64685085003</v>
      </c>
      <c r="L128" s="252">
        <f t="shared" si="14"/>
        <v>-1.6347330065371786</v>
      </c>
      <c r="M128" s="2710">
        <v>5711102.1279893704</v>
      </c>
      <c r="N128" s="251">
        <f t="shared" si="15"/>
        <v>6.799757612622229</v>
      </c>
    </row>
    <row r="129" spans="1:14" s="2700" customFormat="1">
      <c r="A129" s="3721"/>
      <c r="B129" s="2691" t="s">
        <v>280</v>
      </c>
      <c r="C129" s="250">
        <v>3074943.0373337283</v>
      </c>
      <c r="D129" s="252">
        <f t="shared" si="16"/>
        <v>38.993346199110221</v>
      </c>
      <c r="E129" s="253">
        <v>5005573.0406464711</v>
      </c>
      <c r="F129" s="252">
        <f t="shared" si="17"/>
        <v>0.66403461663327867</v>
      </c>
      <c r="G129" s="253">
        <v>6922490.331243474</v>
      </c>
      <c r="H129" s="252">
        <f t="shared" si="18"/>
        <v>4.2492814319719052</v>
      </c>
      <c r="I129" s="253">
        <v>1112263.3438000001</v>
      </c>
      <c r="J129" s="252">
        <f t="shared" si="13"/>
        <v>-7.6107062311542499</v>
      </c>
      <c r="K129" s="253">
        <v>202976.4</v>
      </c>
      <c r="L129" s="252">
        <f t="shared" si="14"/>
        <v>-6.1647670142364159</v>
      </c>
      <c r="M129" s="2710">
        <v>5708379.2521868506</v>
      </c>
      <c r="N129" s="251">
        <f t="shared" si="15"/>
        <v>6.3836410777756551</v>
      </c>
    </row>
    <row r="130" spans="1:14" s="2700" customFormat="1">
      <c r="A130" s="3721"/>
      <c r="B130" s="2691" t="s">
        <v>291</v>
      </c>
      <c r="C130" s="250">
        <v>3226280.1681556404</v>
      </c>
      <c r="D130" s="252">
        <f t="shared" si="16"/>
        <v>43.811975757019297</v>
      </c>
      <c r="E130" s="253">
        <v>4908101.0961216204</v>
      </c>
      <c r="F130" s="252">
        <f t="shared" si="17"/>
        <v>-1.0383695667952002</v>
      </c>
      <c r="G130" s="253">
        <v>6934093.23320687</v>
      </c>
      <c r="H130" s="252">
        <f t="shared" si="18"/>
        <v>4.0681513811939958</v>
      </c>
      <c r="I130" s="253">
        <v>1109528.0999999999</v>
      </c>
      <c r="J130" s="252">
        <f t="shared" si="13"/>
        <v>-4.7722444943959017</v>
      </c>
      <c r="K130" s="253">
        <v>253021.60685084999</v>
      </c>
      <c r="L130" s="252">
        <f t="shared" si="14"/>
        <v>13.972243890246805</v>
      </c>
      <c r="M130" s="2710">
        <v>5773322.4703327222</v>
      </c>
      <c r="N130" s="251">
        <f t="shared" si="15"/>
        <v>6.2160992743882755</v>
      </c>
    </row>
    <row r="131" spans="1:14" s="2700" customFormat="1">
      <c r="A131" s="3721"/>
      <c r="B131" s="2691" t="s">
        <v>290</v>
      </c>
      <c r="C131" s="250">
        <v>3313892.8298197566</v>
      </c>
      <c r="D131" s="252">
        <f t="shared" si="16"/>
        <v>45.2729715996823</v>
      </c>
      <c r="E131" s="253">
        <v>4958973.6138574081</v>
      </c>
      <c r="F131" s="252">
        <f t="shared" si="17"/>
        <v>-0.14490303188274134</v>
      </c>
      <c r="G131" s="253">
        <v>6921365.4138885001</v>
      </c>
      <c r="H131" s="252">
        <f t="shared" si="18"/>
        <v>4.2380644756317416</v>
      </c>
      <c r="I131" s="253">
        <v>1109972.1999999997</v>
      </c>
      <c r="J131" s="252">
        <f t="shared" si="13"/>
        <v>-4.7341286087143901</v>
      </c>
      <c r="K131" s="253">
        <v>346375.3697508499</v>
      </c>
      <c r="L131" s="252">
        <f t="shared" si="14"/>
        <v>12.582052488372108</v>
      </c>
      <c r="M131" s="2710">
        <v>5838238.505814977</v>
      </c>
      <c r="N131" s="251">
        <f t="shared" si="15"/>
        <v>6.5186989730765088</v>
      </c>
    </row>
    <row r="132" spans="1:14" s="2700" customFormat="1">
      <c r="A132" s="3721"/>
      <c r="B132" s="2691" t="s">
        <v>289</v>
      </c>
      <c r="C132" s="250">
        <v>3421999.1669042259</v>
      </c>
      <c r="D132" s="252">
        <f t="shared" si="16"/>
        <v>46.125281678873897</v>
      </c>
      <c r="E132" s="253">
        <v>4889035.9801857546</v>
      </c>
      <c r="F132" s="252">
        <f t="shared" si="17"/>
        <v>-0.96916959385533552</v>
      </c>
      <c r="G132" s="253">
        <v>6923927.0171211241</v>
      </c>
      <c r="H132" s="252">
        <f t="shared" si="18"/>
        <v>4.2138958371003667</v>
      </c>
      <c r="I132" s="253">
        <v>1112820.4999999998</v>
      </c>
      <c r="J132" s="252">
        <f t="shared" si="13"/>
        <v>-7.2922607625387785</v>
      </c>
      <c r="K132" s="253">
        <v>373733.38975084969</v>
      </c>
      <c r="L132" s="252">
        <f t="shared" si="14"/>
        <v>3.8043489742717673</v>
      </c>
      <c r="M132" s="2710">
        <v>5879328.9422215158</v>
      </c>
      <c r="N132" s="251">
        <f t="shared" si="15"/>
        <v>6.6537059230241749</v>
      </c>
    </row>
    <row r="133" spans="1:14" s="2700" customFormat="1">
      <c r="A133" s="3721"/>
      <c r="B133" s="2691" t="s">
        <v>288</v>
      </c>
      <c r="C133" s="250">
        <v>3550127.3749738978</v>
      </c>
      <c r="D133" s="252">
        <f t="shared" si="16"/>
        <v>49.017968272045856</v>
      </c>
      <c r="E133" s="253">
        <v>4824447.8830119735</v>
      </c>
      <c r="F133" s="252">
        <f t="shared" si="17"/>
        <v>-2.1182397726942899</v>
      </c>
      <c r="G133" s="253">
        <v>6921281.7375444099</v>
      </c>
      <c r="H133" s="252">
        <f t="shared" si="18"/>
        <v>3.5406836860299085</v>
      </c>
      <c r="I133" s="253">
        <v>1098239.9000000001</v>
      </c>
      <c r="J133" s="252">
        <f t="shared" si="13"/>
        <v>-10.180310034331747</v>
      </c>
      <c r="K133" s="253">
        <v>389667.89975084964</v>
      </c>
      <c r="L133" s="252">
        <f t="shared" si="14"/>
        <v>-0.68524689126123961</v>
      </c>
      <c r="M133" s="2710">
        <v>5908299.2347150138</v>
      </c>
      <c r="N133" s="251">
        <f t="shared" si="15"/>
        <v>6.3404081407292034</v>
      </c>
    </row>
    <row r="134" spans="1:14" s="2700" customFormat="1">
      <c r="A134" s="3721"/>
      <c r="B134" s="2691" t="s">
        <v>287</v>
      </c>
      <c r="C134" s="250">
        <v>3616857.5417097243</v>
      </c>
      <c r="D134" s="252">
        <f t="shared" si="16"/>
        <v>50.352170161783661</v>
      </c>
      <c r="E134" s="253">
        <v>4861787.4344280092</v>
      </c>
      <c r="F134" s="252">
        <f t="shared" si="17"/>
        <v>-2.7390588818557293</v>
      </c>
      <c r="G134" s="253">
        <v>6948819.4474908654</v>
      </c>
      <c r="H134" s="252">
        <f t="shared" si="18"/>
        <v>3.3636160213805297</v>
      </c>
      <c r="I134" s="253">
        <v>1106663.8999999999</v>
      </c>
      <c r="J134" s="252">
        <f t="shared" si="13"/>
        <v>-8.1700304732430702</v>
      </c>
      <c r="K134" s="253">
        <v>429166.09999999992</v>
      </c>
      <c r="L134" s="252">
        <f t="shared" si="14"/>
        <v>15.433170661830323</v>
      </c>
      <c r="M134" s="2710">
        <v>5944562.5659521976</v>
      </c>
      <c r="N134" s="251">
        <f t="shared" si="15"/>
        <v>6.6234600274819826</v>
      </c>
    </row>
  </sheetData>
  <mergeCells count="27">
    <mergeCell ref="A78:A89"/>
    <mergeCell ref="A90:A101"/>
    <mergeCell ref="A102:A113"/>
    <mergeCell ref="A114:A125"/>
    <mergeCell ref="A126:A134"/>
    <mergeCell ref="A66:A77"/>
    <mergeCell ref="H4:H5"/>
    <mergeCell ref="I4:I5"/>
    <mergeCell ref="J4:J5"/>
    <mergeCell ref="K4:K5"/>
    <mergeCell ref="A18:A29"/>
    <mergeCell ref="A30:A41"/>
    <mergeCell ref="A42:A53"/>
    <mergeCell ref="A54:A65"/>
    <mergeCell ref="A1:N1"/>
    <mergeCell ref="A2:N2"/>
    <mergeCell ref="A3:N3"/>
    <mergeCell ref="A4:A5"/>
    <mergeCell ref="B4:B5"/>
    <mergeCell ref="C4:C5"/>
    <mergeCell ref="D4:D5"/>
    <mergeCell ref="E4:E5"/>
    <mergeCell ref="F4:F5"/>
    <mergeCell ref="G4:G5"/>
    <mergeCell ref="N4:N5"/>
    <mergeCell ref="L4:L5"/>
    <mergeCell ref="M4:M5"/>
  </mergeCells>
  <printOptions horizontalCentered="1"/>
  <pageMargins left="0" right="0" top="0.53" bottom="0.57999999999999996" header="0.3" footer="0.3"/>
  <pageSetup paperSize="9" scale="3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12" activePane="bottomLeft" state="frozen"/>
      <selection activeCell="C27" sqref="C27"/>
      <selection pane="bottomLeft" sqref="A1:K1"/>
    </sheetView>
  </sheetViews>
  <sheetFormatPr defaultColWidth="9.140625" defaultRowHeight="15.75"/>
  <cols>
    <col min="1" max="1" width="32.42578125" style="666" bestFit="1" customWidth="1"/>
    <col min="2" max="2" width="10.42578125" style="666" bestFit="1" customWidth="1"/>
    <col min="3" max="3" width="10.85546875" style="666" bestFit="1" customWidth="1"/>
    <col min="4" max="4" width="10.28515625" style="666" bestFit="1" customWidth="1"/>
    <col min="5" max="5" width="10.85546875" style="666" bestFit="1" customWidth="1"/>
    <col min="6" max="6" width="10.28515625" style="666" bestFit="1" customWidth="1"/>
    <col min="7" max="7" width="10.85546875" style="666" bestFit="1" customWidth="1"/>
    <col min="8" max="11" width="7.28515625" style="666" bestFit="1" customWidth="1"/>
    <col min="12" max="16384" width="9.140625" style="666"/>
  </cols>
  <sheetData>
    <row r="1" spans="1:11">
      <c r="A1" s="3018" t="s">
        <v>655</v>
      </c>
      <c r="B1" s="3018"/>
      <c r="C1" s="3018"/>
      <c r="D1" s="3018"/>
      <c r="E1" s="3018"/>
      <c r="F1" s="3018"/>
      <c r="G1" s="3018"/>
      <c r="H1" s="3018"/>
      <c r="I1" s="3018"/>
      <c r="J1" s="3018"/>
      <c r="K1" s="3018"/>
    </row>
    <row r="2" spans="1:11">
      <c r="A2" s="3018" t="s">
        <v>656</v>
      </c>
      <c r="B2" s="3018"/>
      <c r="C2" s="3018"/>
      <c r="D2" s="3018"/>
      <c r="E2" s="3018"/>
      <c r="F2" s="3018"/>
      <c r="G2" s="3018"/>
      <c r="H2" s="3018"/>
      <c r="I2" s="3018"/>
      <c r="J2" s="3018"/>
      <c r="K2" s="3018"/>
    </row>
    <row r="3" spans="1:11">
      <c r="A3" s="3019" t="s">
        <v>657</v>
      </c>
      <c r="B3" s="3019"/>
      <c r="C3" s="3019"/>
      <c r="D3" s="3019"/>
      <c r="E3" s="3019"/>
      <c r="F3" s="3019"/>
      <c r="G3" s="3019"/>
      <c r="H3" s="3019"/>
      <c r="I3" s="3019"/>
      <c r="J3" s="3019"/>
      <c r="K3" s="3019"/>
    </row>
    <row r="4" spans="1:11">
      <c r="A4" s="3020" t="s">
        <v>119</v>
      </c>
      <c r="B4" s="3020"/>
      <c r="C4" s="3020"/>
      <c r="D4" s="3020"/>
      <c r="E4" s="3020"/>
      <c r="F4" s="3020"/>
      <c r="G4" s="3020"/>
      <c r="H4" s="3020"/>
      <c r="I4" s="3020"/>
      <c r="J4" s="3020"/>
      <c r="K4" s="3020"/>
    </row>
    <row r="5" spans="1:11" ht="16.5" thickBot="1">
      <c r="A5" s="3021"/>
      <c r="B5" s="3021"/>
      <c r="C5" s="3021"/>
      <c r="D5" s="3021"/>
      <c r="E5" s="3021"/>
      <c r="F5" s="3021"/>
      <c r="G5" s="3021"/>
      <c r="H5" s="3021"/>
      <c r="I5" s="3021"/>
      <c r="J5" s="3021"/>
      <c r="K5" s="3021"/>
    </row>
    <row r="6" spans="1:11" ht="15.75" customHeight="1" thickTop="1">
      <c r="A6" s="3022" t="s">
        <v>658</v>
      </c>
      <c r="B6" s="3025" t="s">
        <v>577</v>
      </c>
      <c r="C6" s="412" t="s">
        <v>149</v>
      </c>
      <c r="D6" s="2959" t="s">
        <v>299</v>
      </c>
      <c r="E6" s="2959"/>
      <c r="F6" s="2959" t="s">
        <v>312</v>
      </c>
      <c r="G6" s="2959"/>
      <c r="H6" s="3028" t="s">
        <v>506</v>
      </c>
      <c r="I6" s="3029"/>
      <c r="J6" s="3029"/>
      <c r="K6" s="3030"/>
    </row>
    <row r="7" spans="1:11" ht="15.75" customHeight="1">
      <c r="A7" s="3023"/>
      <c r="B7" s="3026"/>
      <c r="C7" s="412" t="s">
        <v>507</v>
      </c>
      <c r="D7" s="2959" t="s">
        <v>508</v>
      </c>
      <c r="E7" s="2959"/>
      <c r="F7" s="2959" t="s">
        <v>509</v>
      </c>
      <c r="G7" s="2959"/>
      <c r="H7" s="3031" t="s">
        <v>659</v>
      </c>
      <c r="I7" s="3031" t="s">
        <v>660</v>
      </c>
      <c r="J7" s="3031" t="s">
        <v>661</v>
      </c>
      <c r="K7" s="3015" t="s">
        <v>662</v>
      </c>
    </row>
    <row r="8" spans="1:11" ht="16.5">
      <c r="A8" s="3023"/>
      <c r="B8" s="3026"/>
      <c r="C8" s="415" t="s">
        <v>510</v>
      </c>
      <c r="D8" s="415" t="s">
        <v>511</v>
      </c>
      <c r="E8" s="415" t="s">
        <v>510</v>
      </c>
      <c r="F8" s="415" t="s">
        <v>511</v>
      </c>
      <c r="G8" s="415" t="s">
        <v>512</v>
      </c>
      <c r="H8" s="3031"/>
      <c r="I8" s="3031"/>
      <c r="J8" s="3031"/>
      <c r="K8" s="3016"/>
    </row>
    <row r="9" spans="1:11">
      <c r="A9" s="3023"/>
      <c r="B9" s="3026"/>
      <c r="C9" s="417" t="s">
        <v>517</v>
      </c>
      <c r="D9" s="417" t="s">
        <v>518</v>
      </c>
      <c r="E9" s="417" t="s">
        <v>517</v>
      </c>
      <c r="F9" s="417" t="s">
        <v>518</v>
      </c>
      <c r="G9" s="417" t="s">
        <v>517</v>
      </c>
      <c r="H9" s="3031"/>
      <c r="I9" s="3031"/>
      <c r="J9" s="3031"/>
      <c r="K9" s="3016"/>
    </row>
    <row r="10" spans="1:11">
      <c r="A10" s="3023"/>
      <c r="B10" s="3026"/>
      <c r="C10" s="417" t="s">
        <v>519</v>
      </c>
      <c r="D10" s="417" t="s">
        <v>520</v>
      </c>
      <c r="E10" s="417" t="s">
        <v>519</v>
      </c>
      <c r="F10" s="417" t="s">
        <v>520</v>
      </c>
      <c r="G10" s="417" t="s">
        <v>519</v>
      </c>
      <c r="H10" s="3031"/>
      <c r="I10" s="3031"/>
      <c r="J10" s="3031"/>
      <c r="K10" s="3016"/>
    </row>
    <row r="11" spans="1:11">
      <c r="A11" s="3024"/>
      <c r="B11" s="3027"/>
      <c r="C11" s="667">
        <v>1</v>
      </c>
      <c r="D11" s="667">
        <v>2</v>
      </c>
      <c r="E11" s="667">
        <v>3</v>
      </c>
      <c r="F11" s="667">
        <v>4</v>
      </c>
      <c r="G11" s="667">
        <v>5</v>
      </c>
      <c r="H11" s="3031"/>
      <c r="I11" s="3031"/>
      <c r="J11" s="3031"/>
      <c r="K11" s="3017"/>
    </row>
    <row r="12" spans="1:11">
      <c r="A12" s="668" t="s">
        <v>663</v>
      </c>
      <c r="B12" s="669">
        <v>100</v>
      </c>
      <c r="C12" s="670">
        <v>152.07703000000001</v>
      </c>
      <c r="D12" s="670">
        <v>155.78674000000001</v>
      </c>
      <c r="E12" s="670">
        <v>158.46347</v>
      </c>
      <c r="F12" s="670">
        <v>161.46077</v>
      </c>
      <c r="G12" s="670">
        <v>164.68304000000001</v>
      </c>
      <c r="H12" s="670">
        <v>4.1994749999999996</v>
      </c>
      <c r="I12" s="670">
        <v>1.7181972999999999</v>
      </c>
      <c r="J12" s="670">
        <v>3.9249318</v>
      </c>
      <c r="K12" s="671">
        <v>1.9957031000000001</v>
      </c>
    </row>
    <row r="13" spans="1:11">
      <c r="A13" s="672" t="s">
        <v>664</v>
      </c>
      <c r="B13" s="673">
        <v>33.587116000000002</v>
      </c>
      <c r="C13" s="673">
        <v>157.97958</v>
      </c>
      <c r="D13" s="673">
        <v>159.6497</v>
      </c>
      <c r="E13" s="673">
        <v>167.20987</v>
      </c>
      <c r="F13" s="673">
        <v>150.41989000000001</v>
      </c>
      <c r="G13" s="673">
        <v>154.30266</v>
      </c>
      <c r="H13" s="673">
        <v>5.8427030000000002</v>
      </c>
      <c r="I13" s="673">
        <v>4.7354627000000002</v>
      </c>
      <c r="J13" s="673">
        <v>-7.7191640000000001</v>
      </c>
      <c r="K13" s="674">
        <v>2.5812832999999999</v>
      </c>
    </row>
    <row r="14" spans="1:11">
      <c r="A14" s="675" t="s">
        <v>665</v>
      </c>
      <c r="B14" s="676">
        <v>31.274027</v>
      </c>
      <c r="C14" s="676">
        <v>158.77672000000001</v>
      </c>
      <c r="D14" s="676">
        <v>160.71269000000001</v>
      </c>
      <c r="E14" s="676">
        <v>168.79973000000001</v>
      </c>
      <c r="F14" s="676">
        <v>149.78897000000001</v>
      </c>
      <c r="G14" s="676">
        <v>153.93124</v>
      </c>
      <c r="H14" s="676">
        <v>6.3126416000000001</v>
      </c>
      <c r="I14" s="676">
        <v>5.0319824000000004</v>
      </c>
      <c r="J14" s="676">
        <v>-8.8083570000000009</v>
      </c>
      <c r="K14" s="677">
        <v>2.7654079999999999</v>
      </c>
    </row>
    <row r="15" spans="1:11">
      <c r="A15" s="675" t="s">
        <v>666</v>
      </c>
      <c r="B15" s="676">
        <v>2.3130890000000002</v>
      </c>
      <c r="C15" s="676">
        <v>147.202</v>
      </c>
      <c r="D15" s="676">
        <v>145.27776</v>
      </c>
      <c r="E15" s="676">
        <v>145.71422999999999</v>
      </c>
      <c r="F15" s="676">
        <v>158.95038</v>
      </c>
      <c r="G15" s="676">
        <v>159.32443000000001</v>
      </c>
      <c r="H15" s="676">
        <v>-1.0106934000000001</v>
      </c>
      <c r="I15" s="676">
        <v>0.30043808</v>
      </c>
      <c r="J15" s="676">
        <v>9.3403349999999996</v>
      </c>
      <c r="K15" s="677">
        <v>0.23531953999999999</v>
      </c>
    </row>
    <row r="16" spans="1:11">
      <c r="A16" s="672" t="s">
        <v>667</v>
      </c>
      <c r="B16" s="673">
        <v>8.7637640000000001</v>
      </c>
      <c r="C16" s="673">
        <v>159.84343999999999</v>
      </c>
      <c r="D16" s="673">
        <v>157.37468000000001</v>
      </c>
      <c r="E16" s="673">
        <v>153.74260000000001</v>
      </c>
      <c r="F16" s="673">
        <v>149.06258</v>
      </c>
      <c r="G16" s="673">
        <v>179.29488000000001</v>
      </c>
      <c r="H16" s="673">
        <v>-3.8167691000000001</v>
      </c>
      <c r="I16" s="673">
        <v>-2.3079228000000001</v>
      </c>
      <c r="J16" s="673">
        <v>16.620173999999999</v>
      </c>
      <c r="K16" s="674">
        <v>20.281624000000001</v>
      </c>
    </row>
    <row r="17" spans="1:11">
      <c r="A17" s="675" t="s">
        <v>668</v>
      </c>
      <c r="B17" s="676">
        <v>5.6615900000000003</v>
      </c>
      <c r="C17" s="676">
        <v>192.63368</v>
      </c>
      <c r="D17" s="676">
        <v>188.81218000000001</v>
      </c>
      <c r="E17" s="676">
        <v>183.18996000000001</v>
      </c>
      <c r="F17" s="676">
        <v>175.94559000000001</v>
      </c>
      <c r="G17" s="676">
        <v>222.7432</v>
      </c>
      <c r="H17" s="676">
        <v>-4.9024234</v>
      </c>
      <c r="I17" s="676">
        <v>-2.9776826000000001</v>
      </c>
      <c r="J17" s="676">
        <v>21.591380000000001</v>
      </c>
      <c r="K17" s="677">
        <v>26.597770000000001</v>
      </c>
    </row>
    <row r="18" spans="1:11">
      <c r="A18" s="675" t="s">
        <v>669</v>
      </c>
      <c r="B18" s="676">
        <v>3.1021743000000002</v>
      </c>
      <c r="C18" s="676">
        <v>100</v>
      </c>
      <c r="D18" s="676">
        <v>100</v>
      </c>
      <c r="E18" s="676">
        <v>100</v>
      </c>
      <c r="F18" s="676">
        <v>100</v>
      </c>
      <c r="G18" s="676">
        <v>100</v>
      </c>
      <c r="H18" s="676">
        <v>0</v>
      </c>
      <c r="I18" s="676">
        <v>0</v>
      </c>
      <c r="J18" s="676">
        <v>0</v>
      </c>
      <c r="K18" s="677">
        <v>0</v>
      </c>
    </row>
    <row r="19" spans="1:11">
      <c r="A19" s="672" t="s">
        <v>670</v>
      </c>
      <c r="B19" s="673">
        <v>57.649120000000003</v>
      </c>
      <c r="C19" s="673">
        <v>147.45747</v>
      </c>
      <c r="D19" s="673">
        <v>153.29472000000001</v>
      </c>
      <c r="E19" s="673">
        <v>154.08536000000001</v>
      </c>
      <c r="F19" s="673">
        <v>169.77808999999999</v>
      </c>
      <c r="G19" s="673">
        <v>168.50952000000001</v>
      </c>
      <c r="H19" s="673">
        <v>4.4947767000000001</v>
      </c>
      <c r="I19" s="673">
        <v>0.51576120000000003</v>
      </c>
      <c r="J19" s="673">
        <v>9.3611450000000005</v>
      </c>
      <c r="K19" s="674">
        <v>-0.74719290000000005</v>
      </c>
    </row>
    <row r="20" spans="1:11">
      <c r="A20" s="675" t="s">
        <v>671</v>
      </c>
      <c r="B20" s="676">
        <v>15.156262999999999</v>
      </c>
      <c r="C20" s="676">
        <v>164.93355</v>
      </c>
      <c r="D20" s="676">
        <v>171.01017999999999</v>
      </c>
      <c r="E20" s="676">
        <v>172.09784999999999</v>
      </c>
      <c r="F20" s="676">
        <v>173.80927</v>
      </c>
      <c r="G20" s="676">
        <v>177.00095999999999</v>
      </c>
      <c r="H20" s="676">
        <v>4.3437466999999996</v>
      </c>
      <c r="I20" s="676">
        <v>0.63602230000000004</v>
      </c>
      <c r="J20" s="676">
        <v>2.8490286</v>
      </c>
      <c r="K20" s="677">
        <v>1.8363239</v>
      </c>
    </row>
    <row r="21" spans="1:11">
      <c r="A21" s="675" t="s">
        <v>672</v>
      </c>
      <c r="B21" s="676">
        <v>1.0134718</v>
      </c>
      <c r="C21" s="676">
        <v>166.26248000000001</v>
      </c>
      <c r="D21" s="676">
        <v>169.43547000000001</v>
      </c>
      <c r="E21" s="676">
        <v>169.43547000000001</v>
      </c>
      <c r="F21" s="676">
        <v>177.82910000000001</v>
      </c>
      <c r="G21" s="676">
        <v>177.82910000000001</v>
      </c>
      <c r="H21" s="676">
        <v>1.9084213000000001</v>
      </c>
      <c r="I21" s="676">
        <v>0</v>
      </c>
      <c r="J21" s="676">
        <v>4.9538745999999998</v>
      </c>
      <c r="K21" s="677">
        <v>0</v>
      </c>
    </row>
    <row r="22" spans="1:11">
      <c r="A22" s="675" t="s">
        <v>673</v>
      </c>
      <c r="B22" s="676">
        <v>0.28707272</v>
      </c>
      <c r="C22" s="676">
        <v>138.92959999999999</v>
      </c>
      <c r="D22" s="676">
        <v>143.00243</v>
      </c>
      <c r="E22" s="676">
        <v>143.00243</v>
      </c>
      <c r="F22" s="676">
        <v>148.55198999999999</v>
      </c>
      <c r="G22" s="676">
        <v>148.55198999999999</v>
      </c>
      <c r="H22" s="676">
        <v>2.9315707999999998</v>
      </c>
      <c r="I22" s="676">
        <v>0</v>
      </c>
      <c r="J22" s="676">
        <v>3.8807472999999999</v>
      </c>
      <c r="K22" s="677">
        <v>0</v>
      </c>
    </row>
    <row r="23" spans="1:11">
      <c r="A23" s="675" t="s">
        <v>674</v>
      </c>
      <c r="B23" s="676">
        <v>2.0731818999999998</v>
      </c>
      <c r="C23" s="676">
        <v>162.81761</v>
      </c>
      <c r="D23" s="676">
        <v>165.78494000000001</v>
      </c>
      <c r="E23" s="676">
        <v>165.78494000000001</v>
      </c>
      <c r="F23" s="676">
        <v>169.54118</v>
      </c>
      <c r="G23" s="676">
        <v>169.54118</v>
      </c>
      <c r="H23" s="676">
        <v>1.8224872000000001</v>
      </c>
      <c r="I23" s="676">
        <v>0</v>
      </c>
      <c r="J23" s="676">
        <v>2.2657278000000001</v>
      </c>
      <c r="K23" s="677">
        <v>0</v>
      </c>
    </row>
    <row r="24" spans="1:11">
      <c r="A24" s="675" t="s">
        <v>675</v>
      </c>
      <c r="B24" s="676">
        <v>1.0835619000000001</v>
      </c>
      <c r="C24" s="676">
        <v>161.19640000000001</v>
      </c>
      <c r="D24" s="676">
        <v>164.19794999999999</v>
      </c>
      <c r="E24" s="676">
        <v>164.19794999999999</v>
      </c>
      <c r="F24" s="676">
        <v>166.70406</v>
      </c>
      <c r="G24" s="676">
        <v>166.70406</v>
      </c>
      <c r="H24" s="676">
        <v>1.8620494999999999</v>
      </c>
      <c r="I24" s="676">
        <v>0</v>
      </c>
      <c r="J24" s="676">
        <v>1.5262652999999999</v>
      </c>
      <c r="K24" s="677">
        <v>-1.4210855000000001E-14</v>
      </c>
    </row>
    <row r="25" spans="1:11">
      <c r="A25" s="675" t="s">
        <v>676</v>
      </c>
      <c r="B25" s="676">
        <v>6.5495939999999999</v>
      </c>
      <c r="C25" s="676">
        <v>153.208</v>
      </c>
      <c r="D25" s="676">
        <v>155.56842</v>
      </c>
      <c r="E25" s="676">
        <v>155.56842</v>
      </c>
      <c r="F25" s="676">
        <v>159.15762000000001</v>
      </c>
      <c r="G25" s="676">
        <v>159.15762000000001</v>
      </c>
      <c r="H25" s="676">
        <v>1.5406643</v>
      </c>
      <c r="I25" s="676">
        <v>0</v>
      </c>
      <c r="J25" s="676">
        <v>2.3071581999999999</v>
      </c>
      <c r="K25" s="677">
        <v>0</v>
      </c>
    </row>
    <row r="26" spans="1:11">
      <c r="A26" s="675" t="s">
        <v>677</v>
      </c>
      <c r="B26" s="676">
        <v>1.9205185</v>
      </c>
      <c r="C26" s="676">
        <v>122.74894999999999</v>
      </c>
      <c r="D26" s="676">
        <v>121.62479</v>
      </c>
      <c r="E26" s="676">
        <v>121.62479</v>
      </c>
      <c r="F26" s="676">
        <v>122.69213999999999</v>
      </c>
      <c r="G26" s="676">
        <v>122.69213999999999</v>
      </c>
      <c r="H26" s="676">
        <v>-0.91582140000000001</v>
      </c>
      <c r="I26" s="676">
        <v>0</v>
      </c>
      <c r="J26" s="676">
        <v>0.87757810000000003</v>
      </c>
      <c r="K26" s="677">
        <v>0</v>
      </c>
    </row>
    <row r="27" spans="1:11">
      <c r="A27" s="675" t="s">
        <v>678</v>
      </c>
      <c r="B27" s="676">
        <v>4.5007596000000003</v>
      </c>
      <c r="C27" s="676">
        <v>105.31605999999999</v>
      </c>
      <c r="D27" s="676">
        <v>103.99091</v>
      </c>
      <c r="E27" s="676">
        <v>103.99091</v>
      </c>
      <c r="F27" s="676">
        <v>110.76653</v>
      </c>
      <c r="G27" s="676">
        <v>110.76653</v>
      </c>
      <c r="H27" s="676">
        <v>-1.2582656000000001</v>
      </c>
      <c r="I27" s="676">
        <v>0</v>
      </c>
      <c r="J27" s="676">
        <v>6.5155900000000004</v>
      </c>
      <c r="K27" s="677">
        <v>0</v>
      </c>
    </row>
    <row r="28" spans="1:11">
      <c r="A28" s="675" t="s">
        <v>679</v>
      </c>
      <c r="B28" s="676">
        <v>12.554123000000001</v>
      </c>
      <c r="C28" s="676">
        <v>155.60442</v>
      </c>
      <c r="D28" s="676">
        <v>170.96593999999999</v>
      </c>
      <c r="E28" s="676">
        <v>173.28345999999999</v>
      </c>
      <c r="F28" s="676">
        <v>234.73815999999999</v>
      </c>
      <c r="G28" s="676">
        <v>225.05957000000001</v>
      </c>
      <c r="H28" s="676">
        <v>11.361528</v>
      </c>
      <c r="I28" s="676">
        <v>1.3555474999999999</v>
      </c>
      <c r="J28" s="676">
        <v>29.879425000000001</v>
      </c>
      <c r="K28" s="677">
        <v>-4.1231426999999998</v>
      </c>
    </row>
    <row r="29" spans="1:11">
      <c r="A29" s="675" t="s">
        <v>680</v>
      </c>
      <c r="B29" s="676">
        <v>4.4544170000000003</v>
      </c>
      <c r="C29" s="676">
        <v>104.48949</v>
      </c>
      <c r="D29" s="676">
        <v>105.7101</v>
      </c>
      <c r="E29" s="676">
        <v>105.7101</v>
      </c>
      <c r="F29" s="676">
        <v>106.91289500000001</v>
      </c>
      <c r="G29" s="676">
        <v>106.91289500000001</v>
      </c>
      <c r="H29" s="676">
        <v>1.1681638000000001</v>
      </c>
      <c r="I29" s="676">
        <v>-1.4210855000000001E-14</v>
      </c>
      <c r="J29" s="676">
        <v>1.1378261000000001</v>
      </c>
      <c r="K29" s="677">
        <v>1.4210855000000001E-14</v>
      </c>
    </row>
    <row r="30" spans="1:11">
      <c r="A30" s="675" t="s">
        <v>681</v>
      </c>
      <c r="B30" s="676">
        <v>3.1745269999999999</v>
      </c>
      <c r="C30" s="676">
        <v>136.46172000000001</v>
      </c>
      <c r="D30" s="676">
        <v>138.25143</v>
      </c>
      <c r="E30" s="676">
        <v>138.25143</v>
      </c>
      <c r="F30" s="676">
        <v>140.73302000000001</v>
      </c>
      <c r="G30" s="676">
        <v>140.73302000000001</v>
      </c>
      <c r="H30" s="676">
        <v>1.3115218</v>
      </c>
      <c r="I30" s="676">
        <v>0</v>
      </c>
      <c r="J30" s="676">
        <v>1.7949713</v>
      </c>
      <c r="K30" s="677">
        <v>0</v>
      </c>
    </row>
    <row r="31" spans="1:11">
      <c r="A31" s="675" t="s">
        <v>682</v>
      </c>
      <c r="B31" s="676">
        <v>3.8028645999999999</v>
      </c>
      <c r="C31" s="676">
        <v>147.3124</v>
      </c>
      <c r="D31" s="676">
        <v>151.90478999999999</v>
      </c>
      <c r="E31" s="676">
        <v>151.90478999999999</v>
      </c>
      <c r="F31" s="676">
        <v>154.79721000000001</v>
      </c>
      <c r="G31" s="676">
        <v>154.79721000000001</v>
      </c>
      <c r="H31" s="676">
        <v>3.1174536000000002</v>
      </c>
      <c r="I31" s="676">
        <v>0</v>
      </c>
      <c r="J31" s="676">
        <v>1.9041007000000001</v>
      </c>
      <c r="K31" s="677">
        <v>0</v>
      </c>
    </row>
    <row r="32" spans="1:11">
      <c r="A32" s="675" t="s">
        <v>683</v>
      </c>
      <c r="B32" s="676">
        <v>1.0787640999999999</v>
      </c>
      <c r="C32" s="676">
        <v>143.58466000000001</v>
      </c>
      <c r="D32" s="676">
        <v>145.30352999999999</v>
      </c>
      <c r="E32" s="676">
        <v>145.30352999999999</v>
      </c>
      <c r="F32" s="676">
        <v>151.17352</v>
      </c>
      <c r="G32" s="676">
        <v>151.17352</v>
      </c>
      <c r="H32" s="676">
        <v>1.1971179999999999</v>
      </c>
      <c r="I32" s="676">
        <v>0</v>
      </c>
      <c r="J32" s="676">
        <v>4.0398139999999998</v>
      </c>
      <c r="K32" s="677">
        <v>0</v>
      </c>
    </row>
    <row r="33" spans="1:11">
      <c r="A33" s="678" t="s">
        <v>684</v>
      </c>
      <c r="B33" s="669">
        <v>100</v>
      </c>
      <c r="C33" s="670">
        <v>152.07703000000001</v>
      </c>
      <c r="D33" s="670">
        <v>155.78674000000001</v>
      </c>
      <c r="E33" s="670">
        <v>158.46347</v>
      </c>
      <c r="F33" s="670">
        <v>161.46077</v>
      </c>
      <c r="G33" s="670">
        <v>164.68304000000001</v>
      </c>
      <c r="H33" s="670">
        <v>4.1994749999999996</v>
      </c>
      <c r="I33" s="670">
        <v>1.7181972999999999</v>
      </c>
      <c r="J33" s="670">
        <v>3.9249318</v>
      </c>
      <c r="K33" s="671">
        <v>1.9957031000000001</v>
      </c>
    </row>
    <row r="34" spans="1:11">
      <c r="A34" s="675" t="s">
        <v>685</v>
      </c>
      <c r="B34" s="676">
        <v>32.904780000000002</v>
      </c>
      <c r="C34" s="676">
        <v>155.45590000000001</v>
      </c>
      <c r="D34" s="676">
        <v>162.04687999999999</v>
      </c>
      <c r="E34" s="676">
        <v>170.73373000000001</v>
      </c>
      <c r="F34" s="676">
        <v>154.84451000000001</v>
      </c>
      <c r="G34" s="676">
        <v>161.17949999999999</v>
      </c>
      <c r="H34" s="676">
        <v>9.8277599999999996</v>
      </c>
      <c r="I34" s="676">
        <v>5.3607078000000001</v>
      </c>
      <c r="J34" s="676">
        <v>-5.5959835</v>
      </c>
      <c r="K34" s="677">
        <v>4.0911922000000001</v>
      </c>
    </row>
    <row r="35" spans="1:11">
      <c r="A35" s="675" t="s">
        <v>686</v>
      </c>
      <c r="B35" s="676">
        <v>56.298316999999997</v>
      </c>
      <c r="C35" s="676">
        <v>155.12555</v>
      </c>
      <c r="D35" s="676">
        <v>157.09827000000001</v>
      </c>
      <c r="E35" s="676">
        <v>156.80043000000001</v>
      </c>
      <c r="F35" s="676">
        <v>170.51138</v>
      </c>
      <c r="G35" s="676">
        <v>172.40308999999999</v>
      </c>
      <c r="H35" s="676">
        <v>1.0796986</v>
      </c>
      <c r="I35" s="676">
        <v>-0.18958549999999999</v>
      </c>
      <c r="J35" s="676">
        <v>9.9506490000000003</v>
      </c>
      <c r="K35" s="677">
        <v>1.1094321</v>
      </c>
    </row>
    <row r="36" spans="1:11">
      <c r="A36" s="675" t="s">
        <v>687</v>
      </c>
      <c r="B36" s="676">
        <v>10.796903</v>
      </c>
      <c r="C36" s="676">
        <v>125.88361999999999</v>
      </c>
      <c r="D36" s="676">
        <v>129.86955</v>
      </c>
      <c r="E36" s="676">
        <v>129.73996</v>
      </c>
      <c r="F36" s="676">
        <v>134.43188000000001</v>
      </c>
      <c r="G36" s="676">
        <v>135.10581999999999</v>
      </c>
      <c r="H36" s="676">
        <v>3.0634172</v>
      </c>
      <c r="I36" s="676">
        <v>-9.9785529999999997E-2</v>
      </c>
      <c r="J36" s="676">
        <v>4.1358540000000001</v>
      </c>
      <c r="K36" s="677">
        <v>0.50132114000000005</v>
      </c>
    </row>
    <row r="37" spans="1:11" ht="16.5" thickBot="1">
      <c r="A37" s="679" t="s">
        <v>688</v>
      </c>
      <c r="B37" s="680">
        <v>14.026107</v>
      </c>
      <c r="C37" s="680">
        <v>134.77957000000001</v>
      </c>
      <c r="D37" s="680">
        <v>137.32835</v>
      </c>
      <c r="E37" s="680">
        <v>138.18051</v>
      </c>
      <c r="F37" s="680">
        <v>137.61725999999999</v>
      </c>
      <c r="G37" s="680">
        <v>140.89644999999999</v>
      </c>
      <c r="H37" s="680">
        <v>2.5233379999999999</v>
      </c>
      <c r="I37" s="680">
        <v>0.62052819999999997</v>
      </c>
      <c r="J37" s="680">
        <v>1.9655031000000001</v>
      </c>
      <c r="K37" s="681">
        <v>2.3828312999999999</v>
      </c>
    </row>
    <row r="38" spans="1:11" ht="16.5" thickTop="1">
      <c r="A38" s="682" t="s">
        <v>689</v>
      </c>
      <c r="B38" s="683"/>
      <c r="C38" s="683"/>
      <c r="D38" s="683"/>
      <c r="E38" s="683"/>
      <c r="F38" s="683"/>
      <c r="G38" s="683"/>
      <c r="H38" s="683"/>
      <c r="I38" s="683"/>
      <c r="J38" s="683"/>
      <c r="K38" s="683"/>
    </row>
    <row r="39" spans="1:11">
      <c r="A39" s="408" t="s">
        <v>690</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6"/>
  <sheetViews>
    <sheetView view="pageBreakPreview" zoomScaleSheetLayoutView="100" workbookViewId="0">
      <pane ySplit="5" topLeftCell="A96" activePane="bottomLeft" state="frozen"/>
      <selection sqref="A1:N1"/>
      <selection pane="bottomLeft" activeCell="A2" sqref="A2:G2"/>
    </sheetView>
  </sheetViews>
  <sheetFormatPr defaultColWidth="19" defaultRowHeight="15"/>
  <cols>
    <col min="1" max="1" width="14.140625" style="210" customWidth="1"/>
    <col min="2" max="2" width="13.5703125" style="210" customWidth="1"/>
    <col min="3" max="3" width="16.28515625" style="210" customWidth="1"/>
    <col min="4" max="6" width="19" style="210" customWidth="1"/>
    <col min="7" max="7" width="15.42578125" style="210" customWidth="1"/>
    <col min="8" max="9" width="0" style="210" hidden="1" customWidth="1"/>
    <col min="10" max="16384" width="19" style="210"/>
  </cols>
  <sheetData>
    <row r="1" spans="1:7" ht="19.5" thickTop="1">
      <c r="A1" s="3705" t="s">
        <v>2539</v>
      </c>
      <c r="B1" s="3706"/>
      <c r="C1" s="3706"/>
      <c r="D1" s="3706"/>
      <c r="E1" s="3706"/>
      <c r="F1" s="3706"/>
      <c r="G1" s="3707"/>
    </row>
    <row r="2" spans="1:7" ht="18.75">
      <c r="A2" s="3708" t="s">
        <v>372</v>
      </c>
      <c r="B2" s="3244"/>
      <c r="C2" s="3244"/>
      <c r="D2" s="3244"/>
      <c r="E2" s="3244"/>
      <c r="F2" s="3244"/>
      <c r="G2" s="3709"/>
    </row>
    <row r="3" spans="1:7" ht="17.25" thickBot="1">
      <c r="A3" s="3726"/>
      <c r="B3" s="3727"/>
      <c r="C3" s="3727"/>
      <c r="D3" s="3727"/>
      <c r="E3" s="3727"/>
      <c r="F3" s="3727"/>
      <c r="G3" s="3728"/>
    </row>
    <row r="4" spans="1:7" ht="27.75" customHeight="1" thickTop="1">
      <c r="A4" s="3729" t="s">
        <v>262</v>
      </c>
      <c r="B4" s="3718" t="s">
        <v>119</v>
      </c>
      <c r="C4" s="3718" t="s">
        <v>2345</v>
      </c>
      <c r="D4" s="3718" t="s">
        <v>2346</v>
      </c>
      <c r="E4" s="3718" t="s">
        <v>2347</v>
      </c>
      <c r="F4" s="3718" t="s">
        <v>2348</v>
      </c>
      <c r="G4" s="3731" t="s">
        <v>2349</v>
      </c>
    </row>
    <row r="5" spans="1:7" ht="47.25" customHeight="1">
      <c r="A5" s="3730"/>
      <c r="B5" s="3719"/>
      <c r="C5" s="3719"/>
      <c r="D5" s="3719"/>
      <c r="E5" s="3719"/>
      <c r="F5" s="3719"/>
      <c r="G5" s="3732"/>
    </row>
    <row r="6" spans="1:7">
      <c r="A6" s="3566" t="s">
        <v>58</v>
      </c>
      <c r="B6" s="2691" t="s">
        <v>283</v>
      </c>
      <c r="C6" s="877">
        <v>0.82</v>
      </c>
      <c r="D6" s="877">
        <v>0.43990000000000001</v>
      </c>
      <c r="E6" s="877">
        <v>3.29</v>
      </c>
      <c r="F6" s="877">
        <v>8.8800000000000008</v>
      </c>
      <c r="G6" s="2713">
        <v>6.1</v>
      </c>
    </row>
    <row r="7" spans="1:7">
      <c r="A7" s="3566"/>
      <c r="B7" s="2691" t="s">
        <v>282</v>
      </c>
      <c r="C7" s="877">
        <v>2.56</v>
      </c>
      <c r="D7" s="877">
        <v>2.0503999999999998</v>
      </c>
      <c r="E7" s="877">
        <v>3.27</v>
      </c>
      <c r="F7" s="877">
        <v>8.77</v>
      </c>
      <c r="G7" s="2713">
        <v>6.23</v>
      </c>
    </row>
    <row r="8" spans="1:7">
      <c r="A8" s="3566"/>
      <c r="B8" s="2691" t="s">
        <v>281</v>
      </c>
      <c r="C8" s="877">
        <v>3.2654353261213163</v>
      </c>
      <c r="D8" s="877">
        <v>2.1162000000000001</v>
      </c>
      <c r="E8" s="877">
        <v>3.3</v>
      </c>
      <c r="F8" s="877">
        <v>8.6199999999999992</v>
      </c>
      <c r="G8" s="2713">
        <v>6.43</v>
      </c>
    </row>
    <row r="9" spans="1:7">
      <c r="A9" s="3566"/>
      <c r="B9" s="2691" t="s">
        <v>280</v>
      </c>
      <c r="C9" s="877">
        <v>3.5897992254016362</v>
      </c>
      <c r="D9" s="877">
        <v>3.0040184818481848</v>
      </c>
      <c r="E9" s="877">
        <v>3.46</v>
      </c>
      <c r="F9" s="877">
        <v>8.8800000000000008</v>
      </c>
      <c r="G9" s="2713">
        <v>6.55</v>
      </c>
    </row>
    <row r="10" spans="1:7">
      <c r="A10" s="3566"/>
      <c r="B10" s="2691" t="s">
        <v>291</v>
      </c>
      <c r="C10" s="877">
        <v>2.6726999999999999</v>
      </c>
      <c r="D10" s="877">
        <v>2.3419982353698852</v>
      </c>
      <c r="E10" s="877">
        <v>3.74</v>
      </c>
      <c r="F10" s="877">
        <v>9.11</v>
      </c>
      <c r="G10" s="2713">
        <v>6.78</v>
      </c>
    </row>
    <row r="11" spans="1:7">
      <c r="A11" s="3566"/>
      <c r="B11" s="2691" t="s">
        <v>290</v>
      </c>
      <c r="C11" s="877">
        <v>2.71</v>
      </c>
      <c r="D11" s="877">
        <v>1.7373000000000001</v>
      </c>
      <c r="E11" s="877">
        <v>3.98</v>
      </c>
      <c r="F11" s="877">
        <v>9.31</v>
      </c>
      <c r="G11" s="2713">
        <v>7.1</v>
      </c>
    </row>
    <row r="12" spans="1:7">
      <c r="A12" s="3566"/>
      <c r="B12" s="2691" t="s">
        <v>289</v>
      </c>
      <c r="C12" s="877">
        <v>4.1268000000000002</v>
      </c>
      <c r="D12" s="877">
        <v>2.6432000000000002</v>
      </c>
      <c r="E12" s="877">
        <v>4.7</v>
      </c>
      <c r="F12" s="877">
        <v>10.119999999999999</v>
      </c>
      <c r="G12" s="2713">
        <v>7.8</v>
      </c>
    </row>
    <row r="13" spans="1:7">
      <c r="A13" s="3566"/>
      <c r="B13" s="2691" t="s">
        <v>288</v>
      </c>
      <c r="C13" s="877">
        <v>0.89629999999999999</v>
      </c>
      <c r="D13" s="877">
        <v>0.74419999999999997</v>
      </c>
      <c r="E13" s="877">
        <v>5.04</v>
      </c>
      <c r="F13" s="877">
        <v>10.6</v>
      </c>
      <c r="G13" s="2713">
        <v>8.3000000000000007</v>
      </c>
    </row>
    <row r="14" spans="1:7">
      <c r="A14" s="3566"/>
      <c r="B14" s="2691" t="s">
        <v>287</v>
      </c>
      <c r="C14" s="877">
        <v>0.75</v>
      </c>
      <c r="D14" s="877">
        <v>0.92610000000000003</v>
      </c>
      <c r="E14" s="877">
        <v>5.0843628028065915</v>
      </c>
      <c r="F14" s="877">
        <v>10.768996824709188</v>
      </c>
      <c r="G14" s="2713">
        <v>8.6</v>
      </c>
    </row>
    <row r="15" spans="1:7">
      <c r="A15" s="3566"/>
      <c r="B15" s="2691" t="s">
        <v>286</v>
      </c>
      <c r="C15" s="877">
        <v>2.7259000000000002</v>
      </c>
      <c r="D15" s="877">
        <v>0.77629999999999999</v>
      </c>
      <c r="E15" s="877">
        <v>5.51</v>
      </c>
      <c r="F15" s="877">
        <v>10.69</v>
      </c>
      <c r="G15" s="2713">
        <v>9</v>
      </c>
    </row>
    <row r="16" spans="1:7">
      <c r="A16" s="3566"/>
      <c r="B16" s="2691" t="s">
        <v>285</v>
      </c>
      <c r="C16" s="877">
        <v>2.46</v>
      </c>
      <c r="D16" s="877">
        <v>1.03</v>
      </c>
      <c r="E16" s="877">
        <v>5.91</v>
      </c>
      <c r="F16" s="877">
        <v>11.29</v>
      </c>
      <c r="G16" s="2713">
        <v>9.4</v>
      </c>
    </row>
    <row r="17" spans="1:7" s="2707" customFormat="1">
      <c r="A17" s="3566"/>
      <c r="B17" s="2714" t="s">
        <v>284</v>
      </c>
      <c r="C17" s="2715">
        <v>0.6364510804822362</v>
      </c>
      <c r="D17" s="2715">
        <v>0.71033567156063082</v>
      </c>
      <c r="E17" s="2715">
        <v>6.15</v>
      </c>
      <c r="F17" s="2715">
        <v>11.33</v>
      </c>
      <c r="G17" s="2716">
        <v>9.89</v>
      </c>
    </row>
    <row r="18" spans="1:7">
      <c r="A18" s="3566" t="s">
        <v>164</v>
      </c>
      <c r="B18" s="2691" t="s">
        <v>283</v>
      </c>
      <c r="C18" s="877">
        <v>0.28739999999999999</v>
      </c>
      <c r="D18" s="877">
        <v>0.55069999999999997</v>
      </c>
      <c r="E18" s="877">
        <v>6.25</v>
      </c>
      <c r="F18" s="877">
        <v>11.68</v>
      </c>
      <c r="G18" s="2713">
        <v>9.67</v>
      </c>
    </row>
    <row r="19" spans="1:7">
      <c r="A19" s="3566"/>
      <c r="B19" s="2691" t="s">
        <v>282</v>
      </c>
      <c r="C19" s="877">
        <v>0.39</v>
      </c>
      <c r="D19" s="877">
        <v>0.48</v>
      </c>
      <c r="E19" s="877">
        <v>6.19</v>
      </c>
      <c r="F19" s="877">
        <v>11.78</v>
      </c>
      <c r="G19" s="2713">
        <v>10.130000000000001</v>
      </c>
    </row>
    <row r="20" spans="1:7">
      <c r="A20" s="3566"/>
      <c r="B20" s="2691" t="s">
        <v>281</v>
      </c>
      <c r="C20" s="877">
        <v>1.1299999999999999</v>
      </c>
      <c r="D20" s="877">
        <v>1.1832</v>
      </c>
      <c r="E20" s="877">
        <v>6.17</v>
      </c>
      <c r="F20" s="877">
        <v>11.1</v>
      </c>
      <c r="G20" s="2713">
        <v>10.08</v>
      </c>
    </row>
    <row r="21" spans="1:7">
      <c r="A21" s="3566"/>
      <c r="B21" s="2691" t="s">
        <v>280</v>
      </c>
      <c r="C21" s="877">
        <v>2.6753</v>
      </c>
      <c r="D21" s="877">
        <v>2.5548000000000002</v>
      </c>
      <c r="E21" s="877">
        <v>6.1</v>
      </c>
      <c r="F21" s="877">
        <v>11.64</v>
      </c>
      <c r="G21" s="2713">
        <v>10.11</v>
      </c>
    </row>
    <row r="22" spans="1:7">
      <c r="A22" s="3566"/>
      <c r="B22" s="2691" t="s">
        <v>291</v>
      </c>
      <c r="C22" s="877">
        <v>4.8301971251968672</v>
      </c>
      <c r="D22" s="877">
        <v>5.5149176531715014</v>
      </c>
      <c r="E22" s="877">
        <v>6.17</v>
      </c>
      <c r="F22" s="877">
        <v>11.25</v>
      </c>
      <c r="G22" s="2713">
        <v>9.8699999999999992</v>
      </c>
    </row>
    <row r="23" spans="1:7">
      <c r="A23" s="3566"/>
      <c r="B23" s="2691" t="s">
        <v>290</v>
      </c>
      <c r="C23" s="877">
        <v>4.4000000000000004</v>
      </c>
      <c r="D23" s="877">
        <v>5.8220000000000001</v>
      </c>
      <c r="E23" s="877">
        <v>6.21</v>
      </c>
      <c r="F23" s="877">
        <v>11.79</v>
      </c>
      <c r="G23" s="2713">
        <v>9.94</v>
      </c>
    </row>
    <row r="24" spans="1:7">
      <c r="A24" s="3566"/>
      <c r="B24" s="2691" t="s">
        <v>289</v>
      </c>
      <c r="C24" s="877">
        <v>4.3062330467845928</v>
      </c>
      <c r="D24" s="877">
        <v>3.9250794520547947</v>
      </c>
      <c r="E24" s="877">
        <v>6.38</v>
      </c>
      <c r="F24" s="877">
        <v>11.9</v>
      </c>
      <c r="G24" s="2713">
        <v>10.19</v>
      </c>
    </row>
    <row r="25" spans="1:7">
      <c r="A25" s="3566"/>
      <c r="B25" s="2691" t="s">
        <v>288</v>
      </c>
      <c r="C25" s="877">
        <v>4.87</v>
      </c>
      <c r="D25" s="877">
        <v>4.7</v>
      </c>
      <c r="E25" s="877">
        <v>6.45</v>
      </c>
      <c r="F25" s="877">
        <v>11.96</v>
      </c>
      <c r="G25" s="2713">
        <v>10.36</v>
      </c>
    </row>
    <row r="26" spans="1:7">
      <c r="A26" s="3566"/>
      <c r="B26" s="2691" t="s">
        <v>287</v>
      </c>
      <c r="C26" s="877">
        <v>4.1199000000000003</v>
      </c>
      <c r="D26" s="877">
        <v>4.9848999999999997</v>
      </c>
      <c r="E26" s="877">
        <v>6.6412435274607677</v>
      </c>
      <c r="F26" s="877">
        <v>12.095760392136375</v>
      </c>
      <c r="G26" s="2713">
        <v>10.4</v>
      </c>
    </row>
    <row r="27" spans="1:7">
      <c r="A27" s="3566"/>
      <c r="B27" s="2691" t="s">
        <v>286</v>
      </c>
      <c r="C27" s="877">
        <v>4.53</v>
      </c>
      <c r="D27" s="877">
        <v>5.1452</v>
      </c>
      <c r="E27" s="877">
        <v>6.6100840639480261</v>
      </c>
      <c r="F27" s="877">
        <v>12.317973192508507</v>
      </c>
      <c r="G27" s="2713">
        <v>10.32</v>
      </c>
    </row>
    <row r="28" spans="1:7">
      <c r="A28" s="3566"/>
      <c r="B28" s="2691" t="s">
        <v>285</v>
      </c>
      <c r="C28" s="877">
        <v>4.1825550203065518</v>
      </c>
      <c r="D28" s="877">
        <v>4.3784369186716257</v>
      </c>
      <c r="E28" s="877">
        <v>6.61</v>
      </c>
      <c r="F28" s="877">
        <v>12.42</v>
      </c>
      <c r="G28" s="2713">
        <v>10.41</v>
      </c>
    </row>
    <row r="29" spans="1:7" s="2707" customFormat="1">
      <c r="A29" s="3566"/>
      <c r="B29" s="2714" t="s">
        <v>284</v>
      </c>
      <c r="C29" s="2715">
        <v>2.96</v>
      </c>
      <c r="D29" s="2715">
        <v>3.7410999999999999</v>
      </c>
      <c r="E29" s="2715">
        <v>6.49</v>
      </c>
      <c r="F29" s="2715">
        <v>12.47</v>
      </c>
      <c r="G29" s="2716">
        <v>10.47</v>
      </c>
    </row>
    <row r="30" spans="1:7">
      <c r="A30" s="3566" t="s">
        <v>59</v>
      </c>
      <c r="B30" s="2691" t="s">
        <v>283</v>
      </c>
      <c r="C30" s="877">
        <v>1.88</v>
      </c>
      <c r="D30" s="877">
        <v>3.34</v>
      </c>
      <c r="E30" s="877">
        <v>6.3993076371430346</v>
      </c>
      <c r="F30" s="877">
        <v>12.474039051717256</v>
      </c>
      <c r="G30" s="2713">
        <v>10.119999999999999</v>
      </c>
    </row>
    <row r="31" spans="1:7">
      <c r="A31" s="3566"/>
      <c r="B31" s="2691" t="s">
        <v>282</v>
      </c>
      <c r="C31" s="877">
        <v>1.6778837822512049</v>
      </c>
      <c r="D31" s="877">
        <v>2.74</v>
      </c>
      <c r="E31" s="877">
        <v>6.3</v>
      </c>
      <c r="F31" s="877">
        <v>12.31</v>
      </c>
      <c r="G31" s="2713">
        <v>10.029999999999999</v>
      </c>
    </row>
    <row r="32" spans="1:7">
      <c r="A32" s="3566"/>
      <c r="B32" s="2691" t="s">
        <v>281</v>
      </c>
      <c r="C32" s="877">
        <v>1.8590457492096282</v>
      </c>
      <c r="D32" s="877">
        <v>1.7707999999999999</v>
      </c>
      <c r="E32" s="877">
        <v>6.57</v>
      </c>
      <c r="F32" s="877">
        <v>12.26</v>
      </c>
      <c r="G32" s="2713">
        <v>10.23</v>
      </c>
    </row>
    <row r="33" spans="1:7">
      <c r="A33" s="3566"/>
      <c r="B33" s="2691" t="s">
        <v>280</v>
      </c>
      <c r="C33" s="877">
        <v>1.6787000000000001</v>
      </c>
      <c r="D33" s="877">
        <v>2.2000000000000002</v>
      </c>
      <c r="E33" s="877">
        <v>6.61</v>
      </c>
      <c r="F33" s="877">
        <v>12.26</v>
      </c>
      <c r="G33" s="2713">
        <v>10.210000000000001</v>
      </c>
    </row>
    <row r="34" spans="1:7">
      <c r="A34" s="3566"/>
      <c r="B34" s="2691" t="s">
        <v>291</v>
      </c>
      <c r="C34" s="877">
        <v>1.1969024903247523</v>
      </c>
      <c r="D34" s="877">
        <v>0.99690000000000001</v>
      </c>
      <c r="E34" s="877">
        <v>6.6161021257179744</v>
      </c>
      <c r="F34" s="877">
        <v>12.322112864374549</v>
      </c>
      <c r="G34" s="2713">
        <v>10.3</v>
      </c>
    </row>
    <row r="35" spans="1:7">
      <c r="A35" s="3566"/>
      <c r="B35" s="2691" t="s">
        <v>290</v>
      </c>
      <c r="C35" s="877">
        <v>2.839016408473598</v>
      </c>
      <c r="D35" s="877">
        <v>0.86</v>
      </c>
      <c r="E35" s="877">
        <v>6.72</v>
      </c>
      <c r="F35" s="877">
        <v>12.29</v>
      </c>
      <c r="G35" s="2713">
        <v>9.8000000000000007</v>
      </c>
    </row>
    <row r="36" spans="1:7">
      <c r="A36" s="3566"/>
      <c r="B36" s="2691" t="s">
        <v>289</v>
      </c>
      <c r="C36" s="877">
        <v>5.7944945932845968</v>
      </c>
      <c r="D36" s="877">
        <v>3.4394</v>
      </c>
      <c r="E36" s="877">
        <v>6.67</v>
      </c>
      <c r="F36" s="877">
        <v>12.34</v>
      </c>
      <c r="G36" s="2713">
        <v>9.69</v>
      </c>
    </row>
    <row r="37" spans="1:7">
      <c r="A37" s="3566"/>
      <c r="B37" s="2691" t="s">
        <v>288</v>
      </c>
      <c r="C37" s="877">
        <v>5.15</v>
      </c>
      <c r="D37" s="877">
        <v>3.5543999999999998</v>
      </c>
      <c r="E37" s="877">
        <v>6.62</v>
      </c>
      <c r="F37" s="877">
        <v>12.33</v>
      </c>
      <c r="G37" s="2713">
        <v>9.65</v>
      </c>
    </row>
    <row r="38" spans="1:7">
      <c r="A38" s="3566"/>
      <c r="B38" s="2691" t="s">
        <v>287</v>
      </c>
      <c r="C38" s="877">
        <v>5.28</v>
      </c>
      <c r="D38" s="877">
        <v>4.4381650070126222</v>
      </c>
      <c r="E38" s="877">
        <v>6.67</v>
      </c>
      <c r="F38" s="877">
        <v>12.28</v>
      </c>
      <c r="G38" s="2713">
        <v>9.64</v>
      </c>
    </row>
    <row r="39" spans="1:7">
      <c r="A39" s="3566"/>
      <c r="B39" s="2691" t="s">
        <v>286</v>
      </c>
      <c r="C39" s="877">
        <v>6.1207865018683529</v>
      </c>
      <c r="D39" s="877">
        <v>4.2913156626506019</v>
      </c>
      <c r="E39" s="877">
        <v>6.67</v>
      </c>
      <c r="F39" s="877">
        <v>12.23</v>
      </c>
      <c r="G39" s="2713">
        <v>9.5894974304395255</v>
      </c>
    </row>
    <row r="40" spans="1:7">
      <c r="A40" s="3566"/>
      <c r="B40" s="2691" t="s">
        <v>285</v>
      </c>
      <c r="C40" s="877">
        <v>6.9056876664303326</v>
      </c>
      <c r="D40" s="877">
        <v>5.503210042397539</v>
      </c>
      <c r="E40" s="877">
        <v>6.6352719667952442</v>
      </c>
      <c r="F40" s="877">
        <v>12.199304661279438</v>
      </c>
      <c r="G40" s="2713">
        <v>9.4796379999999996</v>
      </c>
    </row>
    <row r="41" spans="1:7" s="2707" customFormat="1">
      <c r="A41" s="3566"/>
      <c r="B41" s="2714" t="s">
        <v>284</v>
      </c>
      <c r="C41" s="2715">
        <v>4.5187192718019418</v>
      </c>
      <c r="D41" s="2715">
        <v>4.9685157869012704</v>
      </c>
      <c r="E41" s="2715">
        <v>6.60176688176995</v>
      </c>
      <c r="F41" s="2715">
        <v>12.134092700177552</v>
      </c>
      <c r="G41" s="2716">
        <v>9.5652932561843897</v>
      </c>
    </row>
    <row r="42" spans="1:7">
      <c r="A42" s="3566" t="s">
        <v>60</v>
      </c>
      <c r="B42" s="2691" t="s">
        <v>283</v>
      </c>
      <c r="C42" s="877">
        <v>1.1887814391479412</v>
      </c>
      <c r="D42" s="877">
        <v>0.20724000000000001</v>
      </c>
      <c r="E42" s="877">
        <v>6.7657105159902322</v>
      </c>
      <c r="F42" s="877">
        <v>12.084038186426156</v>
      </c>
      <c r="G42" s="2713">
        <v>9.4547594819898606</v>
      </c>
    </row>
    <row r="43" spans="1:7">
      <c r="A43" s="3566"/>
      <c r="B43" s="2691" t="s">
        <v>282</v>
      </c>
      <c r="C43" s="877">
        <v>1.6882129461871012</v>
      </c>
      <c r="D43" s="877">
        <v>2.7289786548069812</v>
      </c>
      <c r="E43" s="877">
        <v>6.7969344556380094</v>
      </c>
      <c r="F43" s="877">
        <v>11.965903360305679</v>
      </c>
      <c r="G43" s="2713">
        <v>9.5279797654207865</v>
      </c>
    </row>
    <row r="44" spans="1:7">
      <c r="A44" s="3566"/>
      <c r="B44" s="2691" t="s">
        <v>281</v>
      </c>
      <c r="C44" s="877">
        <v>4.6173710940626007</v>
      </c>
      <c r="D44" s="877">
        <v>4.3273659852820936</v>
      </c>
      <c r="E44" s="877">
        <v>6.7528365303814386</v>
      </c>
      <c r="F44" s="877">
        <v>11.98479244278075</v>
      </c>
      <c r="G44" s="2713">
        <v>9.5638687499999993</v>
      </c>
    </row>
    <row r="45" spans="1:7">
      <c r="A45" s="3566"/>
      <c r="B45" s="2691" t="s">
        <v>280</v>
      </c>
      <c r="C45" s="877">
        <v>2.589154460713186</v>
      </c>
      <c r="D45" s="877">
        <v>3.8337399999999997</v>
      </c>
      <c r="E45" s="877">
        <v>6.81</v>
      </c>
      <c r="F45" s="877">
        <v>12.073929961045465</v>
      </c>
      <c r="G45" s="2713">
        <v>9.5000099773974007</v>
      </c>
    </row>
    <row r="46" spans="1:7">
      <c r="A46" s="3566"/>
      <c r="B46" s="2691" t="s">
        <v>291</v>
      </c>
      <c r="C46" s="877">
        <v>0.78108827465870911</v>
      </c>
      <c r="D46" s="877">
        <v>1.63758383074237</v>
      </c>
      <c r="E46" s="877">
        <v>6.7990752801041694</v>
      </c>
      <c r="F46" s="877">
        <v>11.932860907827484</v>
      </c>
      <c r="G46" s="2713">
        <v>9.4647699060531565</v>
      </c>
    </row>
    <row r="47" spans="1:7">
      <c r="A47" s="3566"/>
      <c r="B47" s="2691" t="s">
        <v>290</v>
      </c>
      <c r="C47" s="877">
        <v>1.7622490321978828</v>
      </c>
      <c r="D47" s="877">
        <v>3.1710930596285434</v>
      </c>
      <c r="E47" s="877">
        <v>6.786162197889281</v>
      </c>
      <c r="F47" s="877">
        <v>11.938543027385922</v>
      </c>
      <c r="G47" s="2713">
        <v>9.4327912959906328</v>
      </c>
    </row>
    <row r="48" spans="1:7">
      <c r="A48" s="3566"/>
      <c r="B48" s="2691" t="s">
        <v>289</v>
      </c>
      <c r="C48" s="877">
        <v>4.587902172601086</v>
      </c>
      <c r="D48" s="877">
        <v>3.9069000000000003</v>
      </c>
      <c r="E48" s="877">
        <v>6.7800412401803731</v>
      </c>
      <c r="F48" s="877">
        <v>11.93890115549449</v>
      </c>
      <c r="G48" s="2713">
        <v>9.4531177329610987</v>
      </c>
    </row>
    <row r="49" spans="1:7">
      <c r="A49" s="3566"/>
      <c r="B49" s="2691" t="s">
        <v>288</v>
      </c>
      <c r="C49" s="877">
        <v>4.3541351930413725</v>
      </c>
      <c r="D49" s="877">
        <v>3.9651105287222541</v>
      </c>
      <c r="E49" s="877">
        <v>6.7732241274743972</v>
      </c>
      <c r="F49" s="877">
        <v>11.795105403448739</v>
      </c>
      <c r="G49" s="2713">
        <v>9.4520602603713133</v>
      </c>
    </row>
    <row r="50" spans="1:7">
      <c r="A50" s="3566"/>
      <c r="B50" s="2691" t="s">
        <v>287</v>
      </c>
      <c r="C50" s="877">
        <v>2.1265040008082443</v>
      </c>
      <c r="D50" s="877">
        <v>2.1309222357229651</v>
      </c>
      <c r="E50" s="877">
        <v>6.7445847855517354</v>
      </c>
      <c r="F50" s="877">
        <v>11.771392780728133</v>
      </c>
      <c r="G50" s="2713">
        <v>9.3605305329798512</v>
      </c>
    </row>
    <row r="51" spans="1:7">
      <c r="A51" s="3566"/>
      <c r="B51" s="2691" t="s">
        <v>286</v>
      </c>
      <c r="C51" s="877">
        <v>4.0623203194575632</v>
      </c>
      <c r="D51" s="877">
        <v>3.5118599999999995</v>
      </c>
      <c r="E51" s="877">
        <v>6.4431100717597527</v>
      </c>
      <c r="F51" s="877">
        <v>10.987853651584457</v>
      </c>
      <c r="G51" s="2713">
        <v>8.9575083042526025</v>
      </c>
    </row>
    <row r="52" spans="1:7">
      <c r="A52" s="3566"/>
      <c r="B52" s="2691" t="s">
        <v>285</v>
      </c>
      <c r="C52" s="877">
        <v>2.8046806924460426</v>
      </c>
      <c r="D52" s="877">
        <v>2.8078835500835742</v>
      </c>
      <c r="E52" s="877">
        <v>6.1706504902350536</v>
      </c>
      <c r="F52" s="877">
        <v>10.426250629386633</v>
      </c>
      <c r="G52" s="2713">
        <v>8.6625455891258856</v>
      </c>
    </row>
    <row r="53" spans="1:7">
      <c r="A53" s="3566"/>
      <c r="B53" s="2714" t="s">
        <v>284</v>
      </c>
      <c r="C53" s="2715">
        <v>0.34559453310159571</v>
      </c>
      <c r="D53" s="2715">
        <v>1.2727017155928326</v>
      </c>
      <c r="E53" s="2715">
        <v>6.0117202188965875</v>
      </c>
      <c r="F53" s="2715">
        <v>10.109165203675886</v>
      </c>
      <c r="G53" s="2716">
        <v>8.5048589199702214</v>
      </c>
    </row>
    <row r="54" spans="1:7">
      <c r="A54" s="3566" t="s">
        <v>61</v>
      </c>
      <c r="B54" s="2691" t="s">
        <v>283</v>
      </c>
      <c r="C54" s="877">
        <v>0.02</v>
      </c>
      <c r="D54" s="877">
        <v>0.21474000000000001</v>
      </c>
      <c r="E54" s="877">
        <v>5.7671504362585431</v>
      </c>
      <c r="F54" s="877">
        <v>10.466635724383908</v>
      </c>
      <c r="G54" s="2713">
        <v>8.0839937488962672</v>
      </c>
    </row>
    <row r="55" spans="1:7">
      <c r="A55" s="3566"/>
      <c r="B55" s="2691" t="s">
        <v>282</v>
      </c>
      <c r="C55" s="877">
        <v>8.2701050321366973E-2</v>
      </c>
      <c r="D55" s="877">
        <v>0.12893633038707711</v>
      </c>
      <c r="E55" s="877">
        <v>5.605723681566924</v>
      </c>
      <c r="F55" s="877">
        <v>10.178098954428284</v>
      </c>
      <c r="G55" s="2713">
        <v>7.8336111428311135</v>
      </c>
    </row>
    <row r="56" spans="1:7">
      <c r="A56" s="3566"/>
      <c r="B56" s="2691" t="s">
        <v>281</v>
      </c>
      <c r="C56" s="877">
        <v>0.10538818783282233</v>
      </c>
      <c r="D56" s="877">
        <v>0.62888439046333788</v>
      </c>
      <c r="E56" s="877">
        <v>5.4485346781296711</v>
      </c>
      <c r="F56" s="877">
        <v>9.8318649812907015</v>
      </c>
      <c r="G56" s="2713">
        <v>7.7349848742244127</v>
      </c>
    </row>
    <row r="57" spans="1:7">
      <c r="A57" s="3566"/>
      <c r="B57" s="2691" t="s">
        <v>280</v>
      </c>
      <c r="C57" s="877">
        <v>0.13902292584665743</v>
      </c>
      <c r="D57" s="877">
        <v>0.78642000000000012</v>
      </c>
      <c r="E57" s="877">
        <v>5.3083686809997035</v>
      </c>
      <c r="F57" s="877">
        <v>9.517731632300432</v>
      </c>
      <c r="G57" s="2713">
        <v>7.565152851903175</v>
      </c>
    </row>
    <row r="58" spans="1:7">
      <c r="A58" s="3566"/>
      <c r="B58" s="2691" t="s">
        <v>291</v>
      </c>
      <c r="C58" s="877">
        <v>0.10294872021182701</v>
      </c>
      <c r="D58" s="877">
        <v>0.5988099918723967</v>
      </c>
      <c r="E58" s="877">
        <v>5.1433643034573233</v>
      </c>
      <c r="F58" s="877">
        <v>9.3697289946410578</v>
      </c>
      <c r="G58" s="2713">
        <v>7.3632620325038927</v>
      </c>
    </row>
    <row r="59" spans="1:7">
      <c r="A59" s="3566"/>
      <c r="B59" s="2691" t="s">
        <v>290</v>
      </c>
      <c r="C59" s="877">
        <v>0.14140719079261957</v>
      </c>
      <c r="D59" s="877">
        <v>0.8661787674313991</v>
      </c>
      <c r="E59" s="877">
        <v>5.000981577404195</v>
      </c>
      <c r="F59" s="877">
        <v>9.0942202201108095</v>
      </c>
      <c r="G59" s="2713">
        <v>7.1770263092806994</v>
      </c>
    </row>
    <row r="60" spans="1:7">
      <c r="A60" s="3566"/>
      <c r="B60" s="2691" t="s">
        <v>289</v>
      </c>
      <c r="C60" s="877">
        <v>0.57912853647881191</v>
      </c>
      <c r="D60" s="877">
        <v>1.1301000000000001</v>
      </c>
      <c r="E60" s="877">
        <v>4.8643516895826258</v>
      </c>
      <c r="F60" s="877">
        <v>8.8912745435893399</v>
      </c>
      <c r="G60" s="2713">
        <v>6.9718357360598722</v>
      </c>
    </row>
    <row r="61" spans="1:7">
      <c r="A61" s="3566"/>
      <c r="B61" s="2691" t="s">
        <v>288</v>
      </c>
      <c r="C61" s="877">
        <v>1.2601731088716375</v>
      </c>
      <c r="D61" s="877">
        <v>2.0299999999999998</v>
      </c>
      <c r="E61" s="877">
        <v>4.7646465856273448</v>
      </c>
      <c r="F61" s="877">
        <v>8.7276050942080641</v>
      </c>
      <c r="G61" s="2713">
        <v>6.8351330238781616</v>
      </c>
    </row>
    <row r="62" spans="1:7">
      <c r="A62" s="3566"/>
      <c r="B62" s="2691" t="s">
        <v>287</v>
      </c>
      <c r="C62" s="877">
        <v>2.0314999999999999</v>
      </c>
      <c r="D62" s="877">
        <v>2.7635000000000001</v>
      </c>
      <c r="E62" s="877">
        <v>4.785174100990238</v>
      </c>
      <c r="F62" s="877">
        <v>8.6132691841477431</v>
      </c>
      <c r="G62" s="2713">
        <v>6.8967934660178933</v>
      </c>
    </row>
    <row r="63" spans="1:7">
      <c r="A63" s="3566"/>
      <c r="B63" s="2691" t="s">
        <v>286</v>
      </c>
      <c r="C63" s="877">
        <v>4.12</v>
      </c>
      <c r="D63" s="877">
        <v>2.2838474999999998</v>
      </c>
      <c r="E63" s="877">
        <v>4.8141802093800887</v>
      </c>
      <c r="F63" s="877">
        <v>8.5342448085804961</v>
      </c>
      <c r="G63" s="2713">
        <v>6.8289021574931139</v>
      </c>
    </row>
    <row r="64" spans="1:7">
      <c r="A64" s="3566"/>
      <c r="B64" s="2691" t="s">
        <v>285</v>
      </c>
      <c r="C64" s="877">
        <v>3.2117112170745541</v>
      </c>
      <c r="D64" s="877">
        <v>3.7905938603285909</v>
      </c>
      <c r="E64" s="877">
        <v>4.7183868094842252</v>
      </c>
      <c r="F64" s="877">
        <v>8.4591292533300528</v>
      </c>
      <c r="G64" s="2713">
        <v>6.6641308725619615</v>
      </c>
    </row>
    <row r="65" spans="1:10">
      <c r="A65" s="3566"/>
      <c r="B65" s="2714" t="s">
        <v>284</v>
      </c>
      <c r="C65" s="2715">
        <v>4.1223589310193738</v>
      </c>
      <c r="D65" s="2715">
        <v>4.5516872152678021</v>
      </c>
      <c r="E65" s="2715">
        <v>4.6500000000000004</v>
      </c>
      <c r="F65" s="2715">
        <v>8.4348018971758574</v>
      </c>
      <c r="G65" s="2716">
        <v>6.864127077806029</v>
      </c>
      <c r="I65" s="622"/>
      <c r="J65" s="622"/>
    </row>
    <row r="66" spans="1:10">
      <c r="A66" s="3566" t="s">
        <v>131</v>
      </c>
      <c r="B66" s="2691" t="s">
        <v>283</v>
      </c>
      <c r="C66" s="877">
        <v>2.1317363444759359</v>
      </c>
      <c r="D66" s="877">
        <v>0.65619249999999996</v>
      </c>
      <c r="E66" s="877">
        <v>4.756080599332158</v>
      </c>
      <c r="F66" s="877">
        <v>8.481912703311691</v>
      </c>
      <c r="G66" s="2713">
        <v>6.7135184666013972</v>
      </c>
      <c r="I66" s="622"/>
      <c r="J66" s="622"/>
    </row>
    <row r="67" spans="1:10">
      <c r="A67" s="3566"/>
      <c r="B67" s="2691" t="s">
        <v>282</v>
      </c>
      <c r="C67" s="877">
        <v>4.7490881310553306</v>
      </c>
      <c r="D67" s="877">
        <v>3.9754420183839456</v>
      </c>
      <c r="E67" s="877">
        <v>4.9200856193909939</v>
      </c>
      <c r="F67" s="877">
        <v>8.5654920397279479</v>
      </c>
      <c r="G67" s="2713">
        <v>6.8925962754309023</v>
      </c>
      <c r="I67" s="622"/>
      <c r="J67" s="622"/>
    </row>
    <row r="68" spans="1:10">
      <c r="A68" s="3566"/>
      <c r="B68" s="2691" t="s">
        <v>281</v>
      </c>
      <c r="C68" s="877">
        <v>4.9520318446043641</v>
      </c>
      <c r="D68" s="877">
        <v>4.8556569252077564</v>
      </c>
      <c r="E68" s="877">
        <v>5.4272512703314533</v>
      </c>
      <c r="F68" s="877">
        <v>8.69</v>
      </c>
      <c r="G68" s="2713">
        <v>7.5702518351583477</v>
      </c>
      <c r="I68" s="622"/>
      <c r="J68" s="622"/>
    </row>
    <row r="69" spans="1:10">
      <c r="A69" s="3566"/>
      <c r="B69" s="2691" t="s">
        <v>280</v>
      </c>
      <c r="C69" s="877">
        <v>4.9594291149276666</v>
      </c>
      <c r="D69" s="877">
        <v>4.8066100000000009</v>
      </c>
      <c r="E69" s="877">
        <v>5.8032763736382114</v>
      </c>
      <c r="F69" s="877">
        <v>9.0221076527410951</v>
      </c>
      <c r="G69" s="2713">
        <v>7.8163103691076605</v>
      </c>
      <c r="I69" s="622"/>
      <c r="J69" s="622"/>
    </row>
    <row r="70" spans="1:10">
      <c r="A70" s="3566"/>
      <c r="B70" s="2691" t="s">
        <v>291</v>
      </c>
      <c r="C70" s="877">
        <v>4.96</v>
      </c>
      <c r="D70" s="877">
        <v>5.0384472400021885</v>
      </c>
      <c r="E70" s="877">
        <v>6.24</v>
      </c>
      <c r="F70" s="877">
        <v>9.2899999999999991</v>
      </c>
      <c r="G70" s="2713">
        <v>8.25</v>
      </c>
      <c r="I70" s="622"/>
      <c r="J70" s="622"/>
    </row>
    <row r="71" spans="1:10">
      <c r="A71" s="3566"/>
      <c r="B71" s="2691" t="s">
        <v>290</v>
      </c>
      <c r="C71" s="877">
        <v>4.76</v>
      </c>
      <c r="D71" s="877">
        <v>5.0671839583989913</v>
      </c>
      <c r="E71" s="877">
        <v>6.3672618620484949</v>
      </c>
      <c r="F71" s="877">
        <v>9.4402244568434135</v>
      </c>
      <c r="G71" s="2713">
        <v>8.4249284549153085</v>
      </c>
      <c r="I71" s="622"/>
      <c r="J71" s="622"/>
    </row>
    <row r="72" spans="1:10">
      <c r="A72" s="3566"/>
      <c r="B72" s="2691" t="s">
        <v>289</v>
      </c>
      <c r="C72" s="877">
        <v>4.7774571310969343</v>
      </c>
      <c r="D72" s="877">
        <v>5.3154368749999996</v>
      </c>
      <c r="E72" s="877">
        <v>6.4862041801871824</v>
      </c>
      <c r="F72" s="877">
        <v>10.312665491616761</v>
      </c>
      <c r="G72" s="2713">
        <v>8.5271331068310232</v>
      </c>
      <c r="I72" s="622"/>
      <c r="J72" s="622"/>
    </row>
    <row r="73" spans="1:10">
      <c r="A73" s="3566"/>
      <c r="B73" s="2691" t="s">
        <v>288</v>
      </c>
      <c r="C73" s="877">
        <v>6.558013114312641</v>
      </c>
      <c r="D73" s="877">
        <v>6.816769571202423</v>
      </c>
      <c r="E73" s="877">
        <v>6.9292818797363882</v>
      </c>
      <c r="F73" s="877">
        <v>10.603007556868986</v>
      </c>
      <c r="G73" s="2713">
        <v>8.9751879882816752</v>
      </c>
      <c r="I73" s="622"/>
      <c r="J73" s="622"/>
    </row>
    <row r="74" spans="1:10">
      <c r="A74" s="3566"/>
      <c r="B74" s="2691" t="s">
        <v>287</v>
      </c>
      <c r="C74" s="877">
        <v>6.9899069755237422</v>
      </c>
      <c r="D74" s="877">
        <v>7.5807637081404851</v>
      </c>
      <c r="E74" s="877">
        <v>7.1057230357513985</v>
      </c>
      <c r="F74" s="877">
        <v>10.784276371814389</v>
      </c>
      <c r="G74" s="2713">
        <v>9.1748486753806073</v>
      </c>
      <c r="I74" s="622"/>
      <c r="J74" s="622"/>
    </row>
    <row r="75" spans="1:10">
      <c r="A75" s="3566"/>
      <c r="B75" s="2691" t="s">
        <v>286</v>
      </c>
      <c r="C75" s="877">
        <v>6.9939910712563886</v>
      </c>
      <c r="D75" s="877">
        <v>8.3004745161290323</v>
      </c>
      <c r="E75" s="877">
        <v>7.253697766488381</v>
      </c>
      <c r="F75" s="877">
        <v>11.418644910857113</v>
      </c>
      <c r="G75" s="2713">
        <v>9.3007064886979389</v>
      </c>
      <c r="I75" s="622"/>
      <c r="J75" s="622"/>
    </row>
    <row r="76" spans="1:10">
      <c r="A76" s="3566"/>
      <c r="B76" s="2691" t="s">
        <v>285</v>
      </c>
      <c r="C76" s="877">
        <v>7.0057836518569614</v>
      </c>
      <c r="D76" s="877">
        <v>9.9033679687072578</v>
      </c>
      <c r="E76" s="877">
        <v>7.3449635025112583</v>
      </c>
      <c r="F76" s="877">
        <v>11.53937423853144</v>
      </c>
      <c r="G76" s="2713">
        <v>9.3895255591023101</v>
      </c>
      <c r="I76" s="622"/>
      <c r="J76" s="622"/>
    </row>
    <row r="77" spans="1:10">
      <c r="A77" s="3566"/>
      <c r="B77" s="2717" t="s">
        <v>284</v>
      </c>
      <c r="C77" s="2718">
        <v>6.992068185213566</v>
      </c>
      <c r="D77" s="2718">
        <v>10.664216608887488</v>
      </c>
      <c r="E77" s="2718">
        <v>7.4065960507324</v>
      </c>
      <c r="F77" s="2718">
        <v>11.620299693912473</v>
      </c>
      <c r="G77" s="2719">
        <v>9.5417696777585999</v>
      </c>
      <c r="I77" s="622"/>
      <c r="J77" s="622"/>
    </row>
    <row r="78" spans="1:10">
      <c r="A78" s="3733" t="s">
        <v>142</v>
      </c>
      <c r="B78" s="2720" t="s">
        <v>283</v>
      </c>
      <c r="C78" s="2721">
        <v>8.0218625338168916</v>
      </c>
      <c r="D78" s="2721">
        <v>10.642646521739131</v>
      </c>
      <c r="E78" s="2721">
        <v>7.6373473426779883</v>
      </c>
      <c r="F78" s="2721">
        <v>11.9352313050618</v>
      </c>
      <c r="G78" s="2722">
        <v>9.716983741172184</v>
      </c>
      <c r="I78" s="622"/>
      <c r="J78" s="622"/>
    </row>
    <row r="79" spans="1:10">
      <c r="A79" s="3734"/>
      <c r="B79" s="2723" t="s">
        <v>282</v>
      </c>
      <c r="C79" s="2724">
        <v>8.4999065288953783</v>
      </c>
      <c r="D79" s="2724">
        <v>9.09</v>
      </c>
      <c r="E79" s="2724">
        <v>7.8057588495833068</v>
      </c>
      <c r="F79" s="2724">
        <v>12.060672464651923</v>
      </c>
      <c r="G79" s="2725">
        <v>10.005106428718225</v>
      </c>
      <c r="H79" s="622"/>
      <c r="I79" s="622"/>
      <c r="J79" s="622"/>
    </row>
    <row r="80" spans="1:10">
      <c r="A80" s="3734"/>
      <c r="B80" s="2723" t="s">
        <v>281</v>
      </c>
      <c r="C80" s="877">
        <v>8.4975821140395134</v>
      </c>
      <c r="D80" s="877">
        <v>10.14114322653176</v>
      </c>
      <c r="E80" s="877">
        <v>8.1564657988665061</v>
      </c>
      <c r="F80" s="877">
        <v>12.186941726100326</v>
      </c>
      <c r="G80" s="2713">
        <v>10.344957282097605</v>
      </c>
      <c r="H80" s="622"/>
    </row>
    <row r="81" spans="1:11">
      <c r="A81" s="3734"/>
      <c r="B81" s="2723" t="s">
        <v>280</v>
      </c>
      <c r="C81" s="877">
        <v>8.4970646521399953</v>
      </c>
      <c r="D81" s="877">
        <v>10.880964347826087</v>
      </c>
      <c r="E81" s="877">
        <v>8.3195105687519515</v>
      </c>
      <c r="F81" s="877">
        <v>12.649630175408365</v>
      </c>
      <c r="G81" s="2726">
        <v>10.597351812859308</v>
      </c>
      <c r="H81" s="622"/>
      <c r="K81" s="210" t="s">
        <v>1542</v>
      </c>
    </row>
    <row r="82" spans="1:11">
      <c r="A82" s="3734"/>
      <c r="B82" s="2691" t="s">
        <v>291</v>
      </c>
      <c r="C82" s="877">
        <v>7.9621780291429545</v>
      </c>
      <c r="D82" s="877">
        <v>10.6659864010098</v>
      </c>
      <c r="E82" s="877">
        <v>8.4596475239991538</v>
      </c>
      <c r="F82" s="877">
        <v>12.735165389766548</v>
      </c>
      <c r="G82" s="2726">
        <v>10.693651046404524</v>
      </c>
      <c r="H82" s="622"/>
    </row>
    <row r="83" spans="1:11">
      <c r="A83" s="3734"/>
      <c r="B83" s="2691" t="s">
        <v>290</v>
      </c>
      <c r="C83" s="877">
        <v>7.484409518586796</v>
      </c>
      <c r="D83" s="877">
        <v>10.893919805316362</v>
      </c>
      <c r="E83" s="877">
        <v>8.5077644149471325</v>
      </c>
      <c r="F83" s="877">
        <v>12.78585747325813</v>
      </c>
      <c r="G83" s="2726">
        <v>10.913824406250901</v>
      </c>
      <c r="H83" s="622"/>
    </row>
    <row r="84" spans="1:11">
      <c r="A84" s="3734"/>
      <c r="B84" s="2691" t="s">
        <v>289</v>
      </c>
      <c r="C84" s="877">
        <v>5.2752339108489279</v>
      </c>
      <c r="D84" s="877">
        <v>9.7928928571428564</v>
      </c>
      <c r="E84" s="877">
        <v>8.4057994980988742</v>
      </c>
      <c r="F84" s="877">
        <v>13.0333481903709</v>
      </c>
      <c r="G84" s="2726">
        <v>10.724862279815689</v>
      </c>
      <c r="H84" s="622"/>
    </row>
    <row r="85" spans="1:11">
      <c r="A85" s="3734"/>
      <c r="B85" s="2691" t="s">
        <v>288</v>
      </c>
      <c r="C85" s="877">
        <v>7.18249157995945</v>
      </c>
      <c r="D85" s="877">
        <v>9.3344439771406211</v>
      </c>
      <c r="E85" s="877">
        <v>8.3745465808195618</v>
      </c>
      <c r="F85" s="877">
        <v>13.034284933532549</v>
      </c>
      <c r="G85" s="2726">
        <v>10.637530583279201</v>
      </c>
      <c r="H85" s="622"/>
    </row>
    <row r="86" spans="1:11">
      <c r="A86" s="3734"/>
      <c r="B86" s="2691" t="s">
        <v>287</v>
      </c>
      <c r="C86" s="877">
        <v>7.0045953445280329</v>
      </c>
      <c r="D86" s="877">
        <v>9.740045658238099</v>
      </c>
      <c r="E86" s="877">
        <v>8.2623320480725457</v>
      </c>
      <c r="F86" s="877">
        <v>12.839437652453611</v>
      </c>
      <c r="G86" s="2726">
        <v>10.479652097888163</v>
      </c>
      <c r="H86" s="622"/>
    </row>
    <row r="87" spans="1:11">
      <c r="A87" s="3734"/>
      <c r="B87" s="2691" t="s">
        <v>286</v>
      </c>
      <c r="C87" s="877">
        <v>7.0060844845420061</v>
      </c>
      <c r="D87" s="877">
        <v>9.6580855525185481</v>
      </c>
      <c r="E87" s="877">
        <v>8.0835413762715014</v>
      </c>
      <c r="F87" s="877">
        <v>12.649870217159112</v>
      </c>
      <c r="G87" s="2726">
        <v>10.274045903906298</v>
      </c>
      <c r="H87" s="622"/>
    </row>
    <row r="88" spans="1:11">
      <c r="A88" s="3734"/>
      <c r="B88" s="2691" t="s">
        <v>285</v>
      </c>
      <c r="C88" s="877">
        <v>6.6758262141521287</v>
      </c>
      <c r="D88" s="877">
        <v>9.0658884482219655</v>
      </c>
      <c r="E88" s="877">
        <v>7.9935794016801145</v>
      </c>
      <c r="F88" s="877">
        <v>12.534739692054348</v>
      </c>
      <c r="G88" s="2726">
        <v>10.182070387705506</v>
      </c>
      <c r="H88" s="622"/>
    </row>
    <row r="89" spans="1:11">
      <c r="A89" s="3735"/>
      <c r="B89" s="2695" t="s">
        <v>284</v>
      </c>
      <c r="C89" s="2727">
        <v>2.9822601805987938</v>
      </c>
      <c r="D89" s="2727">
        <v>6.3519264674719231</v>
      </c>
      <c r="E89" s="2727">
        <v>7.8602755862174645</v>
      </c>
      <c r="F89" s="2727">
        <v>12.2968211469067</v>
      </c>
      <c r="G89" s="2728">
        <v>10.025933752681521</v>
      </c>
      <c r="H89" s="622"/>
    </row>
    <row r="90" spans="1:11">
      <c r="A90" s="3736" t="s">
        <v>149</v>
      </c>
      <c r="B90" s="259" t="s">
        <v>283</v>
      </c>
      <c r="C90" s="875">
        <v>5.9074263443659092</v>
      </c>
      <c r="D90" s="875">
        <v>5.9223524319868099</v>
      </c>
      <c r="E90" s="862">
        <v>8.0049743526081194</v>
      </c>
      <c r="F90" s="875">
        <v>12.243697262021449</v>
      </c>
      <c r="G90" s="862">
        <v>10.108775285196504</v>
      </c>
    </row>
    <row r="91" spans="1:11">
      <c r="A91" s="3737"/>
      <c r="B91" s="258" t="s">
        <v>282</v>
      </c>
      <c r="C91" s="877">
        <v>5.8636707603162321</v>
      </c>
      <c r="D91" s="877">
        <v>5.9516291178068181</v>
      </c>
      <c r="E91" s="864">
        <v>8.0629580350105545</v>
      </c>
      <c r="F91" s="877">
        <v>12.234427425431878</v>
      </c>
      <c r="G91" s="864">
        <v>10.144591341771251</v>
      </c>
    </row>
    <row r="92" spans="1:11">
      <c r="A92" s="3737"/>
      <c r="B92" s="258" t="s">
        <v>281</v>
      </c>
      <c r="C92" s="877">
        <v>2.2429999999999999</v>
      </c>
      <c r="D92" s="877">
        <v>4.9416000000000002</v>
      </c>
      <c r="E92" s="864">
        <v>7.899868047397173</v>
      </c>
      <c r="F92" s="877">
        <v>12.10897667218951</v>
      </c>
      <c r="G92" s="864">
        <v>9.936143148935539</v>
      </c>
    </row>
    <row r="93" spans="1:11">
      <c r="A93" s="3737"/>
      <c r="B93" s="258" t="s">
        <v>280</v>
      </c>
      <c r="C93" s="877">
        <v>3.4327477570760698</v>
      </c>
      <c r="D93" s="877">
        <v>4.3880681005316582</v>
      </c>
      <c r="E93" s="864">
        <v>7.7648574209079166</v>
      </c>
      <c r="F93" s="877">
        <v>11.95612012774439</v>
      </c>
      <c r="G93" s="864">
        <v>9.7409077249972764</v>
      </c>
    </row>
    <row r="94" spans="1:11">
      <c r="A94" s="3737"/>
      <c r="B94" s="260" t="s">
        <v>291</v>
      </c>
      <c r="C94" s="877">
        <v>2.0436230095046337</v>
      </c>
      <c r="D94" s="864">
        <v>3.5320864021331042</v>
      </c>
      <c r="E94" s="2726">
        <v>7.62</v>
      </c>
      <c r="F94" s="2726">
        <v>11.85</v>
      </c>
      <c r="G94" s="2726">
        <v>9.6415728407501007</v>
      </c>
    </row>
    <row r="95" spans="1:11">
      <c r="A95" s="3737"/>
      <c r="B95" s="260" t="s">
        <v>290</v>
      </c>
      <c r="C95" s="877">
        <v>2.8260849730143218</v>
      </c>
      <c r="D95" s="864">
        <v>3.3694999999999999</v>
      </c>
      <c r="E95" s="2726">
        <v>7.32</v>
      </c>
      <c r="F95" s="2726">
        <v>11.38</v>
      </c>
      <c r="G95" s="2726">
        <v>9.3485437859895271</v>
      </c>
    </row>
    <row r="96" spans="1:11">
      <c r="A96" s="3737"/>
      <c r="B96" s="260" t="s">
        <v>289</v>
      </c>
      <c r="C96" s="877">
        <v>3.0358239075931239</v>
      </c>
      <c r="D96" s="864">
        <v>3.3431000000000002</v>
      </c>
      <c r="E96" s="2726">
        <v>7.01</v>
      </c>
      <c r="F96" s="2726">
        <v>11.08</v>
      </c>
      <c r="G96" s="2726">
        <v>9.06</v>
      </c>
    </row>
    <row r="97" spans="1:7">
      <c r="A97" s="3737"/>
      <c r="B97" s="260" t="s">
        <v>288</v>
      </c>
      <c r="C97" s="877">
        <v>2.9230262103360558</v>
      </c>
      <c r="D97" s="864">
        <v>3.0188000000000001</v>
      </c>
      <c r="E97" s="2726">
        <v>6.7421096391547941</v>
      </c>
      <c r="F97" s="2726">
        <v>10.775240061849351</v>
      </c>
      <c r="G97" s="2726">
        <v>8.7663053065741892</v>
      </c>
    </row>
    <row r="98" spans="1:7">
      <c r="A98" s="3737"/>
      <c r="B98" s="260" t="s">
        <v>287</v>
      </c>
      <c r="C98" s="877">
        <v>3.0729153872377162</v>
      </c>
      <c r="D98" s="864">
        <v>2.9972465442242631</v>
      </c>
      <c r="E98" s="2726">
        <v>6.53</v>
      </c>
      <c r="F98" s="2726">
        <v>10.55</v>
      </c>
      <c r="G98" s="2726">
        <v>8.5107613534740452</v>
      </c>
    </row>
    <row r="99" spans="1:7">
      <c r="A99" s="3737"/>
      <c r="B99" s="260" t="s">
        <v>286</v>
      </c>
      <c r="C99" s="877">
        <v>2.8775104937553637</v>
      </c>
      <c r="D99" s="864">
        <v>3.0166937882764655</v>
      </c>
      <c r="E99" s="2726">
        <v>6.35</v>
      </c>
      <c r="F99" s="2726">
        <v>10.34</v>
      </c>
      <c r="G99" s="2726">
        <v>8.3381844552224287</v>
      </c>
    </row>
    <row r="100" spans="1:7">
      <c r="A100" s="3737"/>
      <c r="B100" s="260" t="s">
        <v>285</v>
      </c>
      <c r="C100" s="877">
        <v>2.9528615560408218</v>
      </c>
      <c r="D100" s="864">
        <v>2.9912961008793761</v>
      </c>
      <c r="E100" s="2726">
        <v>6.1726216840492079</v>
      </c>
      <c r="F100" s="2726">
        <v>10.154948961007413</v>
      </c>
      <c r="G100" s="2726">
        <v>8.1723718087766741</v>
      </c>
    </row>
    <row r="101" spans="1:7" ht="16.5" customHeight="1">
      <c r="A101" s="3738"/>
      <c r="B101" s="2695" t="s">
        <v>284</v>
      </c>
      <c r="C101" s="2727">
        <v>2.9888243327781123</v>
      </c>
      <c r="D101" s="2727">
        <v>2.9984952634122766</v>
      </c>
      <c r="E101" s="2727">
        <v>5.7731872039276091</v>
      </c>
      <c r="F101" s="2727">
        <v>9.9340099482150723</v>
      </c>
      <c r="G101" s="2728">
        <v>8.0045287833450143</v>
      </c>
    </row>
    <row r="102" spans="1:7">
      <c r="A102" s="3736" t="s">
        <v>299</v>
      </c>
      <c r="B102" s="2729" t="s">
        <v>283</v>
      </c>
      <c r="C102" s="875">
        <v>2.9929999999999999</v>
      </c>
      <c r="D102" s="875">
        <v>2.9392</v>
      </c>
      <c r="E102" s="862">
        <v>5.6577825771861567</v>
      </c>
      <c r="F102" s="875">
        <v>9.6819707561813946</v>
      </c>
      <c r="G102" s="862">
        <v>7.6112183943613321</v>
      </c>
    </row>
    <row r="103" spans="1:7">
      <c r="A103" s="3737"/>
      <c r="B103" s="2730" t="s">
        <v>282</v>
      </c>
      <c r="C103" s="877">
        <v>2.9979</v>
      </c>
      <c r="D103" s="877">
        <v>2.8944452089797408</v>
      </c>
      <c r="E103" s="864">
        <v>5.5312441960276661</v>
      </c>
      <c r="F103" s="877">
        <v>9.5213623138278116</v>
      </c>
      <c r="G103" s="864">
        <v>7.4854740407322238</v>
      </c>
    </row>
    <row r="104" spans="1:7">
      <c r="A104" s="3737"/>
      <c r="B104" s="2730" t="s">
        <v>281</v>
      </c>
      <c r="C104" s="877">
        <v>3</v>
      </c>
      <c r="D104" s="877">
        <v>2.964171567436209</v>
      </c>
      <c r="E104" s="864">
        <v>5.2373561538016666</v>
      </c>
      <c r="F104" s="877">
        <v>9.3337851291244238</v>
      </c>
      <c r="G104" s="864">
        <v>7.287561768605455</v>
      </c>
    </row>
    <row r="105" spans="1:7">
      <c r="A105" s="3737"/>
      <c r="B105" s="2730" t="s">
        <v>280</v>
      </c>
      <c r="C105" s="877">
        <v>2.9027511554770311</v>
      </c>
      <c r="D105" s="877">
        <v>2.7738</v>
      </c>
      <c r="E105" s="864">
        <v>5.0129354574339917</v>
      </c>
      <c r="F105" s="877">
        <v>9.0706822686876922</v>
      </c>
      <c r="G105" s="864">
        <v>7.02</v>
      </c>
    </row>
    <row r="106" spans="1:7">
      <c r="A106" s="3737"/>
      <c r="B106" s="2730" t="s">
        <v>291</v>
      </c>
      <c r="C106" s="877">
        <v>2.9936721493670886</v>
      </c>
      <c r="D106" s="877">
        <v>2.8540999999999999</v>
      </c>
      <c r="E106" s="864">
        <v>4.780908646976548</v>
      </c>
      <c r="F106" s="877">
        <v>8.8968826638385803</v>
      </c>
      <c r="G106" s="864">
        <v>6.818919733963023</v>
      </c>
    </row>
    <row r="107" spans="1:7">
      <c r="A107" s="3737"/>
      <c r="B107" s="2730" t="s">
        <v>290</v>
      </c>
      <c r="C107" s="877">
        <v>2.9988000000000001</v>
      </c>
      <c r="D107" s="877">
        <v>2.8144999999999998</v>
      </c>
      <c r="E107" s="864">
        <v>4.7521509335564662</v>
      </c>
      <c r="F107" s="877">
        <v>8.6921667278712587</v>
      </c>
      <c r="G107" s="864">
        <v>6.6489548872306896</v>
      </c>
    </row>
    <row r="108" spans="1:7">
      <c r="A108" s="3737"/>
      <c r="B108" s="2730" t="s">
        <v>289</v>
      </c>
      <c r="C108" s="877">
        <v>3</v>
      </c>
      <c r="D108" s="877">
        <v>2.8561999999999999</v>
      </c>
      <c r="E108" s="864">
        <v>4.6222000684059878</v>
      </c>
      <c r="F108" s="877">
        <v>8.5450129605434491</v>
      </c>
      <c r="G108" s="864">
        <v>6.4626901701802399</v>
      </c>
    </row>
    <row r="109" spans="1:7">
      <c r="A109" s="3737"/>
      <c r="B109" s="2730" t="s">
        <v>288</v>
      </c>
      <c r="C109" s="877">
        <v>3</v>
      </c>
      <c r="D109" s="877">
        <v>2.9323999999999999</v>
      </c>
      <c r="E109" s="864">
        <v>4.5399343175759643</v>
      </c>
      <c r="F109" s="877">
        <v>8.4015833654817484</v>
      </c>
      <c r="G109" s="864">
        <v>6.3383089219908584</v>
      </c>
    </row>
    <row r="110" spans="1:7">
      <c r="A110" s="3737"/>
      <c r="B110" s="2730" t="s">
        <v>287</v>
      </c>
      <c r="C110" s="877">
        <v>3</v>
      </c>
      <c r="D110" s="877">
        <v>3.0613000000000001</v>
      </c>
      <c r="E110" s="864">
        <v>4.4499923840877784</v>
      </c>
      <c r="F110" s="877">
        <v>8.2192154261003925</v>
      </c>
      <c r="G110" s="864">
        <v>6.2889711602476979</v>
      </c>
    </row>
    <row r="111" spans="1:7">
      <c r="A111" s="3737"/>
      <c r="B111" s="2730" t="s">
        <v>286</v>
      </c>
      <c r="C111" s="877">
        <v>2.9997197571228398</v>
      </c>
      <c r="D111" s="877">
        <v>2.9527999999999999</v>
      </c>
      <c r="E111" s="864">
        <v>4.3720316025386099</v>
      </c>
      <c r="F111" s="877">
        <v>8.1067716867788207</v>
      </c>
      <c r="G111" s="864">
        <v>6.1673769392769504</v>
      </c>
    </row>
    <row r="112" spans="1:7">
      <c r="A112" s="3737"/>
      <c r="B112" s="2730" t="s">
        <v>285</v>
      </c>
      <c r="C112" s="877">
        <v>2.9922</v>
      </c>
      <c r="D112" s="877">
        <v>2.9365999999999999</v>
      </c>
      <c r="E112" s="864">
        <v>4.2946961539083643</v>
      </c>
      <c r="F112" s="877">
        <v>7.99369434046947</v>
      </c>
      <c r="G112" s="864">
        <v>6.0881709673215152</v>
      </c>
    </row>
    <row r="113" spans="1:7" ht="16.5" customHeight="1">
      <c r="A113" s="3738"/>
      <c r="B113" s="2731" t="s">
        <v>284</v>
      </c>
      <c r="C113" s="2727">
        <v>2.9163000000000001</v>
      </c>
      <c r="D113" s="2727">
        <v>2.9462999999999999</v>
      </c>
      <c r="E113" s="2727">
        <v>4.1909426956063296</v>
      </c>
      <c r="F113" s="2727">
        <v>7.8511803276959151</v>
      </c>
      <c r="G113" s="2728">
        <v>6.0220467999899494</v>
      </c>
    </row>
    <row r="114" spans="1:7">
      <c r="A114" s="3739" t="s">
        <v>312</v>
      </c>
      <c r="B114" s="2730" t="s">
        <v>283</v>
      </c>
      <c r="C114" s="877">
        <v>2.7492046029070996</v>
      </c>
      <c r="D114" s="877">
        <v>2.6539000000000001</v>
      </c>
      <c r="E114" s="864">
        <v>4.015412981449491</v>
      </c>
      <c r="F114" s="877">
        <v>7.7559166396523276</v>
      </c>
      <c r="G114" s="864">
        <v>5.7849189904499605</v>
      </c>
    </row>
    <row r="115" spans="1:7">
      <c r="A115" s="3740"/>
      <c r="B115" s="2730" t="s">
        <v>282</v>
      </c>
      <c r="C115" s="877">
        <v>2.7484999999999999</v>
      </c>
      <c r="D115" s="877">
        <v>2.1347</v>
      </c>
      <c r="E115" s="864">
        <v>3.9627673369850474</v>
      </c>
      <c r="F115" s="877">
        <v>7.6613713721345196</v>
      </c>
      <c r="G115" s="864">
        <v>5.7166407803993682</v>
      </c>
    </row>
    <row r="116" spans="1:7">
      <c r="A116" s="3740"/>
      <c r="B116" s="2730" t="s">
        <v>281</v>
      </c>
      <c r="C116" s="877">
        <v>2.75</v>
      </c>
      <c r="D116" s="877">
        <v>1.9123000000000001</v>
      </c>
      <c r="E116" s="864">
        <v>3.8528151668117374</v>
      </c>
      <c r="F116" s="877">
        <v>7.5024243155472119</v>
      </c>
      <c r="G116" s="864">
        <v>5.5644566472694672</v>
      </c>
    </row>
    <row r="117" spans="1:7">
      <c r="A117" s="3740"/>
      <c r="B117" s="2730" t="s">
        <v>280</v>
      </c>
      <c r="C117" s="877">
        <v>2.75</v>
      </c>
      <c r="D117" s="877">
        <v>2.3650000000000002</v>
      </c>
      <c r="E117" s="864">
        <v>3.7431717329478724</v>
      </c>
      <c r="F117" s="877">
        <v>7.3764448884056746</v>
      </c>
      <c r="G117" s="864">
        <v>5.4412489363111067</v>
      </c>
    </row>
    <row r="118" spans="1:7">
      <c r="A118" s="3740"/>
      <c r="B118" s="2730" t="s">
        <v>291</v>
      </c>
      <c r="C118" s="877">
        <v>2.7409946370967737</v>
      </c>
      <c r="D118" s="877">
        <v>2.3729</v>
      </c>
      <c r="E118" s="864">
        <v>3.6612251970214276</v>
      </c>
      <c r="F118" s="877">
        <v>7.2616553752745681</v>
      </c>
      <c r="G118" s="864">
        <v>5.3832636655591575</v>
      </c>
    </row>
    <row r="119" spans="1:7">
      <c r="A119" s="3740"/>
      <c r="B119" s="2730" t="s">
        <v>290</v>
      </c>
      <c r="C119" s="877">
        <v>2.75</v>
      </c>
      <c r="D119" s="877">
        <v>2.3504</v>
      </c>
      <c r="E119" s="864">
        <v>3.5621877432001683</v>
      </c>
      <c r="F119" s="877">
        <v>7.1168971166891186</v>
      </c>
      <c r="G119" s="864">
        <v>5.2919990286006895</v>
      </c>
    </row>
    <row r="120" spans="1:7">
      <c r="A120" s="3740"/>
      <c r="B120" s="2730" t="s">
        <v>289</v>
      </c>
      <c r="C120" s="877">
        <v>2.75</v>
      </c>
      <c r="D120" s="877">
        <v>2.4515500000000001</v>
      </c>
      <c r="E120" s="864">
        <v>3.5052065488406976</v>
      </c>
      <c r="F120" s="877">
        <v>7.0002724400907486</v>
      </c>
      <c r="G120" s="864">
        <v>5.1235017504325988</v>
      </c>
    </row>
    <row r="121" spans="1:7">
      <c r="A121" s="3740"/>
      <c r="B121" s="2730" t="s">
        <v>288</v>
      </c>
      <c r="C121" s="877">
        <v>2.6928000000000001</v>
      </c>
      <c r="D121" s="877">
        <v>2.4668000000000001</v>
      </c>
      <c r="E121" s="864">
        <v>3.4474375408232159</v>
      </c>
      <c r="F121" s="877">
        <v>6.8971129639818844</v>
      </c>
      <c r="G121" s="864">
        <v>5.1009502334840571</v>
      </c>
    </row>
    <row r="122" spans="1:7">
      <c r="A122" s="3740"/>
      <c r="B122" s="2730" t="s">
        <v>287</v>
      </c>
      <c r="C122" s="877">
        <v>2.75</v>
      </c>
      <c r="D122" s="877">
        <v>2.6059604932222764</v>
      </c>
      <c r="E122" s="864">
        <v>3.3950232665271676</v>
      </c>
      <c r="F122" s="877">
        <v>6.7668598154736532</v>
      </c>
      <c r="G122" s="864">
        <v>5.0573325298793961</v>
      </c>
    </row>
    <row r="126" spans="1:7" customFormat="1"/>
  </sheetData>
  <mergeCells count="20">
    <mergeCell ref="A78:A89"/>
    <mergeCell ref="A90:A101"/>
    <mergeCell ref="A102:A113"/>
    <mergeCell ref="A114:A122"/>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view="pageBreakPreview" zoomScaleNormal="100" zoomScaleSheetLayoutView="100" workbookViewId="0">
      <pane xSplit="1" ySplit="5" topLeftCell="B45" activePane="bottomRight" state="frozen"/>
      <selection sqref="A1:N1"/>
      <selection pane="topRight" sqref="A1:N1"/>
      <selection pane="bottomLeft" sqref="A1:N1"/>
      <selection pane="bottomRight" activeCell="P67" sqref="P67"/>
    </sheetView>
  </sheetViews>
  <sheetFormatPr defaultRowHeight="15"/>
  <cols>
    <col min="1" max="2" width="10.140625" style="2751" customWidth="1"/>
    <col min="3" max="3" width="10.85546875" style="2751" customWidth="1"/>
    <col min="4" max="4" width="11.5703125" style="2751" customWidth="1"/>
    <col min="5" max="5" width="12.7109375" style="2751" customWidth="1"/>
    <col min="6" max="6" width="12" style="2751" customWidth="1"/>
    <col min="7" max="7" width="11.140625" style="2751" customWidth="1"/>
    <col min="8" max="9" width="8.28515625" style="2751" hidden="1" customWidth="1"/>
    <col min="10" max="12" width="8.28515625" style="2751"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44" t="s">
        <v>2540</v>
      </c>
      <c r="B1" s="3744"/>
      <c r="C1" s="3744"/>
      <c r="D1" s="3744"/>
      <c r="E1" s="3744"/>
      <c r="F1" s="3744"/>
      <c r="G1" s="3744"/>
      <c r="H1" s="3744"/>
      <c r="I1" s="3744"/>
      <c r="J1" s="3744"/>
      <c r="K1" s="3744"/>
      <c r="L1" s="3744"/>
    </row>
    <row r="2" spans="1:12" ht="15.75">
      <c r="A2" s="3745" t="s">
        <v>2350</v>
      </c>
      <c r="B2" s="3745"/>
      <c r="C2" s="3745"/>
      <c r="D2" s="3745"/>
      <c r="E2" s="3745"/>
      <c r="F2" s="3745"/>
      <c r="G2" s="3745"/>
      <c r="H2" s="3745"/>
      <c r="I2" s="3745"/>
      <c r="J2" s="3745"/>
      <c r="K2" s="3745"/>
      <c r="L2" s="3745"/>
    </row>
    <row r="3" spans="1:12" ht="15.75" thickBot="1">
      <c r="A3" s="3746" t="s">
        <v>293</v>
      </c>
      <c r="B3" s="3746"/>
      <c r="C3" s="3746"/>
      <c r="D3" s="3746"/>
      <c r="E3" s="3746"/>
      <c r="F3" s="3746"/>
      <c r="G3" s="3746"/>
      <c r="H3" s="3746"/>
      <c r="I3" s="3746"/>
      <c r="J3" s="3746"/>
      <c r="K3" s="3746"/>
      <c r="L3" s="3746"/>
    </row>
    <row r="4" spans="1:12" ht="15" customHeight="1" thickTop="1">
      <c r="A4" s="3747" t="s">
        <v>262</v>
      </c>
      <c r="B4" s="3749" t="s">
        <v>2351</v>
      </c>
      <c r="C4" s="3751" t="s">
        <v>2352</v>
      </c>
      <c r="D4" s="3751" t="s">
        <v>2353</v>
      </c>
      <c r="E4" s="3749" t="s">
        <v>2354</v>
      </c>
      <c r="F4" s="3749" t="s">
        <v>395</v>
      </c>
      <c r="G4" s="3751" t="s">
        <v>2355</v>
      </c>
      <c r="H4" s="3741" t="s">
        <v>2356</v>
      </c>
      <c r="I4" s="3742"/>
      <c r="J4" s="3742"/>
      <c r="K4" s="3742"/>
      <c r="L4" s="3743"/>
    </row>
    <row r="5" spans="1:12" ht="38.25">
      <c r="A5" s="3748"/>
      <c r="B5" s="3750"/>
      <c r="C5" s="3750"/>
      <c r="D5" s="3750"/>
      <c r="E5" s="3750"/>
      <c r="F5" s="3750"/>
      <c r="G5" s="3750"/>
      <c r="H5" s="2732" t="s">
        <v>2352</v>
      </c>
      <c r="I5" s="2732" t="s">
        <v>2353</v>
      </c>
      <c r="J5" s="2733" t="s">
        <v>2354</v>
      </c>
      <c r="K5" s="2733" t="s">
        <v>395</v>
      </c>
      <c r="L5" s="2734" t="s">
        <v>2355</v>
      </c>
    </row>
    <row r="6" spans="1:12">
      <c r="A6" s="2735" t="s">
        <v>249</v>
      </c>
      <c r="B6" s="2736" t="s">
        <v>248</v>
      </c>
      <c r="C6" s="2737">
        <v>1337.7</v>
      </c>
      <c r="D6" s="2737">
        <v>2064.4</v>
      </c>
      <c r="E6" s="2737">
        <v>1637.8000000000002</v>
      </c>
      <c r="F6" s="2737">
        <v>783.4</v>
      </c>
      <c r="G6" s="2737">
        <v>1166.1999999999998</v>
      </c>
      <c r="H6" s="2738">
        <v>4.4180782140348436</v>
      </c>
      <c r="I6" s="2738">
        <v>8.0272108843537726</v>
      </c>
      <c r="J6" s="2738">
        <v>68.810554524840256</v>
      </c>
      <c r="K6" s="2738">
        <v>11.643152344306673</v>
      </c>
      <c r="L6" s="2739">
        <v>24.474330238018982</v>
      </c>
    </row>
    <row r="7" spans="1:12">
      <c r="A7" s="2735" t="s">
        <v>247</v>
      </c>
      <c r="B7" s="2736" t="s">
        <v>246</v>
      </c>
      <c r="C7" s="2737">
        <v>1452.5000000000002</v>
      </c>
      <c r="D7" s="2737">
        <v>2524</v>
      </c>
      <c r="E7" s="2737">
        <v>1763.3</v>
      </c>
      <c r="F7" s="2737">
        <v>716.2</v>
      </c>
      <c r="G7" s="2737">
        <v>1600.6</v>
      </c>
      <c r="H7" s="2738">
        <v>8.5818942961800229</v>
      </c>
      <c r="I7" s="2738">
        <v>22.263127300910671</v>
      </c>
      <c r="J7" s="2738">
        <v>7.6627182806203304</v>
      </c>
      <c r="K7" s="2738">
        <v>-8.5779933622670317</v>
      </c>
      <c r="L7" s="2739">
        <v>37.249185388441106</v>
      </c>
    </row>
    <row r="8" spans="1:12">
      <c r="A8" s="2735" t="s">
        <v>245</v>
      </c>
      <c r="B8" s="2736" t="s">
        <v>244</v>
      </c>
      <c r="C8" s="2737">
        <v>1852.8999999999999</v>
      </c>
      <c r="D8" s="2737">
        <v>3223</v>
      </c>
      <c r="E8" s="2737">
        <v>2125</v>
      </c>
      <c r="F8" s="2737">
        <v>864.2</v>
      </c>
      <c r="G8" s="2737">
        <v>2132.9</v>
      </c>
      <c r="H8" s="2738">
        <v>27.566265060240937</v>
      </c>
      <c r="I8" s="2738">
        <v>27.694136291600636</v>
      </c>
      <c r="J8" s="2738">
        <v>20.512675097827941</v>
      </c>
      <c r="K8" s="2738">
        <v>20.664618821558221</v>
      </c>
      <c r="L8" s="2739">
        <v>33.256278895414233</v>
      </c>
    </row>
    <row r="9" spans="1:12">
      <c r="A9" s="2735" t="s">
        <v>243</v>
      </c>
      <c r="B9" s="2736" t="s">
        <v>242</v>
      </c>
      <c r="C9" s="2737">
        <v>2060.6000000000004</v>
      </c>
      <c r="D9" s="2737">
        <v>3772.1000000000004</v>
      </c>
      <c r="E9" s="2737">
        <v>2905.2999999999997</v>
      </c>
      <c r="F9" s="2737">
        <v>1071.0999999999999</v>
      </c>
      <c r="G9" s="2737">
        <v>2517.8000000000002</v>
      </c>
      <c r="H9" s="2738">
        <v>11.209455448216337</v>
      </c>
      <c r="I9" s="2738">
        <v>17.036922122246363</v>
      </c>
      <c r="J9" s="2738">
        <v>36.719999999999985</v>
      </c>
      <c r="K9" s="2738">
        <v>23.941217310807666</v>
      </c>
      <c r="L9" s="2739">
        <v>18.045853063903607</v>
      </c>
    </row>
    <row r="10" spans="1:12">
      <c r="A10" s="2735" t="s">
        <v>241</v>
      </c>
      <c r="B10" s="2736" t="s">
        <v>240</v>
      </c>
      <c r="C10" s="2737">
        <v>2504.900000000001</v>
      </c>
      <c r="D10" s="2737">
        <v>4511.4000000000015</v>
      </c>
      <c r="E10" s="2737">
        <v>3540.7999999999997</v>
      </c>
      <c r="F10" s="2737">
        <v>1331.6</v>
      </c>
      <c r="G10" s="2737">
        <v>2902.2</v>
      </c>
      <c r="H10" s="2738">
        <v>21.561681063767864</v>
      </c>
      <c r="I10" s="2738">
        <v>19.599162270353414</v>
      </c>
      <c r="J10" s="2738">
        <v>21.873816817540359</v>
      </c>
      <c r="K10" s="2738">
        <v>24.32079170945757</v>
      </c>
      <c r="L10" s="2739">
        <v>15.267296846453238</v>
      </c>
    </row>
    <row r="11" spans="1:12">
      <c r="A11" s="2735" t="s">
        <v>239</v>
      </c>
      <c r="B11" s="2736" t="s">
        <v>238</v>
      </c>
      <c r="C11" s="2737">
        <v>2830.3999999999996</v>
      </c>
      <c r="D11" s="2737">
        <v>5285.2999999999993</v>
      </c>
      <c r="E11" s="2737">
        <v>4305.8</v>
      </c>
      <c r="F11" s="2737">
        <v>1916.5</v>
      </c>
      <c r="G11" s="2737">
        <v>3329.7</v>
      </c>
      <c r="H11" s="2738">
        <v>12.994530719789154</v>
      </c>
      <c r="I11" s="2738">
        <v>17.15432016668878</v>
      </c>
      <c r="J11" s="2738">
        <v>21.605286940804351</v>
      </c>
      <c r="K11" s="2738">
        <v>43.924601982577357</v>
      </c>
      <c r="L11" s="2739">
        <v>14.730204672317553</v>
      </c>
    </row>
    <row r="12" spans="1:12">
      <c r="A12" s="2735" t="s">
        <v>237</v>
      </c>
      <c r="B12" s="2736" t="s">
        <v>236</v>
      </c>
      <c r="C12" s="2737">
        <v>3207.8</v>
      </c>
      <c r="D12" s="2737">
        <v>6307.7000000000007</v>
      </c>
      <c r="E12" s="2737">
        <v>5161.3999999999996</v>
      </c>
      <c r="F12" s="2737">
        <v>2498.1</v>
      </c>
      <c r="G12" s="2737">
        <v>4143.2000000000007</v>
      </c>
      <c r="H12" s="2738">
        <v>13.333804409270794</v>
      </c>
      <c r="I12" s="2738">
        <v>19.344218871208856</v>
      </c>
      <c r="J12" s="2738">
        <v>19.870871847275755</v>
      </c>
      <c r="K12" s="2738">
        <v>30.346986694495172</v>
      </c>
      <c r="L12" s="2739">
        <v>24.4316304772202</v>
      </c>
    </row>
    <row r="13" spans="1:12">
      <c r="A13" s="2735" t="s">
        <v>235</v>
      </c>
      <c r="B13" s="2736" t="s">
        <v>234</v>
      </c>
      <c r="C13" s="2737">
        <v>3611.5</v>
      </c>
      <c r="D13" s="2737">
        <v>7458</v>
      </c>
      <c r="E13" s="2737">
        <v>6043.1</v>
      </c>
      <c r="F13" s="2737">
        <v>2638.2</v>
      </c>
      <c r="G13" s="2737">
        <v>4907</v>
      </c>
      <c r="H13" s="2738">
        <v>12.584949186358246</v>
      </c>
      <c r="I13" s="2738">
        <v>18.236441175071725</v>
      </c>
      <c r="J13" s="2738">
        <v>17.08257449529199</v>
      </c>
      <c r="K13" s="2738">
        <v>5.6082622793322896</v>
      </c>
      <c r="L13" s="2739">
        <v>18.435026066808245</v>
      </c>
    </row>
    <row r="14" spans="1:12">
      <c r="A14" s="2735" t="s">
        <v>233</v>
      </c>
      <c r="B14" s="2736" t="s">
        <v>232</v>
      </c>
      <c r="C14" s="2737">
        <v>4348.9000000000015</v>
      </c>
      <c r="D14" s="2737">
        <v>9222.4000000000015</v>
      </c>
      <c r="E14" s="2737">
        <v>8490.9</v>
      </c>
      <c r="F14" s="2737">
        <v>2699.1</v>
      </c>
      <c r="G14" s="2737">
        <v>6286.5</v>
      </c>
      <c r="H14" s="2738">
        <v>20.418108819050296</v>
      </c>
      <c r="I14" s="2738">
        <v>23.657817109144563</v>
      </c>
      <c r="J14" s="2738">
        <v>40.505700716519655</v>
      </c>
      <c r="K14" s="2738">
        <v>2.3083920855128532</v>
      </c>
      <c r="L14" s="2739">
        <v>28.112899938862849</v>
      </c>
    </row>
    <row r="15" spans="1:12">
      <c r="A15" s="2735" t="s">
        <v>231</v>
      </c>
      <c r="B15" s="2736" t="s">
        <v>230</v>
      </c>
      <c r="C15" s="2737">
        <v>4931.5</v>
      </c>
      <c r="D15" s="2737">
        <v>10455.200000000001</v>
      </c>
      <c r="E15" s="2737">
        <v>9824.5</v>
      </c>
      <c r="F15" s="2737">
        <v>3174</v>
      </c>
      <c r="G15" s="2737">
        <v>7067</v>
      </c>
      <c r="H15" s="2738">
        <v>13.396491066706487</v>
      </c>
      <c r="I15" s="2738">
        <v>13.367453157529482</v>
      </c>
      <c r="J15" s="2738">
        <v>15.70622666619558</v>
      </c>
      <c r="K15" s="2738">
        <v>17.5947538068245</v>
      </c>
      <c r="L15" s="2739">
        <v>12.415493517855722</v>
      </c>
    </row>
    <row r="16" spans="1:12">
      <c r="A16" s="2735" t="s">
        <v>229</v>
      </c>
      <c r="B16" s="2736" t="s">
        <v>228</v>
      </c>
      <c r="C16" s="2737">
        <v>5480.0000000000018</v>
      </c>
      <c r="D16" s="2737">
        <v>12296.600000000002</v>
      </c>
      <c r="E16" s="2737">
        <v>12550.900000000001</v>
      </c>
      <c r="F16" s="2737">
        <v>4036.6</v>
      </c>
      <c r="G16" s="2737">
        <v>8536.1</v>
      </c>
      <c r="H16" s="2738">
        <v>11.122376558856368</v>
      </c>
      <c r="I16" s="2738">
        <v>17.612288621929771</v>
      </c>
      <c r="J16" s="2738">
        <v>27.751030586798326</v>
      </c>
      <c r="K16" s="2738">
        <v>27.177063642091991</v>
      </c>
      <c r="L16" s="2739">
        <v>20.788170369322206</v>
      </c>
    </row>
    <row r="17" spans="1:12">
      <c r="A17" s="2735" t="s">
        <v>227</v>
      </c>
      <c r="B17" s="2736" t="s">
        <v>226</v>
      </c>
      <c r="C17" s="2737">
        <v>7029.3000000000011</v>
      </c>
      <c r="D17" s="2737">
        <v>15159</v>
      </c>
      <c r="E17" s="2737">
        <v>15322.9</v>
      </c>
      <c r="F17" s="2737">
        <v>5167.8999999999996</v>
      </c>
      <c r="G17" s="2737">
        <v>10275.700000000001</v>
      </c>
      <c r="H17" s="2738">
        <v>28.271897810218956</v>
      </c>
      <c r="I17" s="2738">
        <v>23.277979278825018</v>
      </c>
      <c r="J17" s="2738">
        <v>22.086065541116557</v>
      </c>
      <c r="K17" s="2738">
        <v>28.026061536937018</v>
      </c>
      <c r="L17" s="2739">
        <v>20.379330139056481</v>
      </c>
    </row>
    <row r="18" spans="1:12">
      <c r="A18" s="2735" t="s">
        <v>225</v>
      </c>
      <c r="B18" s="2736" t="s">
        <v>224</v>
      </c>
      <c r="C18" s="2737">
        <v>8120.2</v>
      </c>
      <c r="D18" s="2737">
        <v>17498.2</v>
      </c>
      <c r="E18" s="2737">
        <v>17803.099999999999</v>
      </c>
      <c r="F18" s="2737">
        <v>6132.5</v>
      </c>
      <c r="G18" s="2737">
        <v>11812.4</v>
      </c>
      <c r="H18" s="2738">
        <v>15.519326248701843</v>
      </c>
      <c r="I18" s="2738">
        <v>15.431097038063202</v>
      </c>
      <c r="J18" s="2738">
        <v>16.186231065920936</v>
      </c>
      <c r="K18" s="2738">
        <v>18.665221850268011</v>
      </c>
      <c r="L18" s="2739">
        <v>14.95469894994987</v>
      </c>
    </row>
    <row r="19" spans="1:12">
      <c r="A19" s="2735" t="s">
        <v>223</v>
      </c>
      <c r="B19" s="2736" t="s">
        <v>222</v>
      </c>
      <c r="C19" s="2737">
        <v>9596.6000000000022</v>
      </c>
      <c r="D19" s="2737">
        <v>21422.600000000002</v>
      </c>
      <c r="E19" s="2737">
        <v>20469.300000000003</v>
      </c>
      <c r="F19" s="2737">
        <v>7947.1</v>
      </c>
      <c r="G19" s="2737">
        <v>14951.9</v>
      </c>
      <c r="H19" s="2738">
        <v>18.181818181818208</v>
      </c>
      <c r="I19" s="2738">
        <v>22.427449680538576</v>
      </c>
      <c r="J19" s="2738">
        <v>14.976043498042502</v>
      </c>
      <c r="K19" s="2738">
        <v>29.589889930697112</v>
      </c>
      <c r="L19" s="2739">
        <v>26.578002776743087</v>
      </c>
    </row>
    <row r="20" spans="1:12">
      <c r="A20" s="2735" t="s">
        <v>221</v>
      </c>
      <c r="B20" s="2736" t="s">
        <v>220</v>
      </c>
      <c r="C20" s="2737">
        <v>11775.400000000001</v>
      </c>
      <c r="D20" s="2737">
        <v>26605.100000000002</v>
      </c>
      <c r="E20" s="2737">
        <v>26584.3</v>
      </c>
      <c r="F20" s="2737">
        <v>10357</v>
      </c>
      <c r="G20" s="2737">
        <v>18954.599999999999</v>
      </c>
      <c r="H20" s="2738">
        <v>22.703874288810606</v>
      </c>
      <c r="I20" s="2738">
        <v>24.191741431945697</v>
      </c>
      <c r="J20" s="2738">
        <v>29.874006438910932</v>
      </c>
      <c r="K20" s="2738">
        <v>30.324269230285257</v>
      </c>
      <c r="L20" s="2739">
        <v>26.770510771206329</v>
      </c>
    </row>
    <row r="21" spans="1:12">
      <c r="A21" s="2735" t="s">
        <v>219</v>
      </c>
      <c r="B21" s="2736" t="s">
        <v>218</v>
      </c>
      <c r="C21" s="2737">
        <v>14222.999999999998</v>
      </c>
      <c r="D21" s="2737">
        <v>31552.400000000001</v>
      </c>
      <c r="E21" s="2737">
        <v>29661.599999999999</v>
      </c>
      <c r="F21" s="2737">
        <v>11687.6</v>
      </c>
      <c r="G21" s="2737">
        <v>21885</v>
      </c>
      <c r="H21" s="2738">
        <v>20.785705793433738</v>
      </c>
      <c r="I21" s="2738">
        <v>18.595306914839632</v>
      </c>
      <c r="J21" s="2738">
        <v>11.575629224767999</v>
      </c>
      <c r="K21" s="2738">
        <v>12.847349618615434</v>
      </c>
      <c r="L21" s="2739">
        <v>15.460099395397432</v>
      </c>
    </row>
    <row r="22" spans="1:12">
      <c r="A22" s="2735" t="s">
        <v>217</v>
      </c>
      <c r="B22" s="2736" t="s">
        <v>216</v>
      </c>
      <c r="C22" s="2737">
        <v>16283.600000000004</v>
      </c>
      <c r="D22" s="2737">
        <v>37712.500000000007</v>
      </c>
      <c r="E22" s="2737">
        <v>34491.399999999994</v>
      </c>
      <c r="F22" s="2737">
        <v>14108.7</v>
      </c>
      <c r="G22" s="2737">
        <v>26687.5</v>
      </c>
      <c r="H22" s="2738">
        <v>14.487801448358336</v>
      </c>
      <c r="I22" s="2738">
        <v>19.523396001572006</v>
      </c>
      <c r="J22" s="2738">
        <v>16.283005636917753</v>
      </c>
      <c r="K22" s="2738">
        <v>20.715116876005339</v>
      </c>
      <c r="L22" s="2739">
        <v>21.944254055289012</v>
      </c>
    </row>
    <row r="23" spans="1:12">
      <c r="A23" s="2735" t="s">
        <v>215</v>
      </c>
      <c r="B23" s="2736" t="s">
        <v>214</v>
      </c>
      <c r="C23" s="2737">
        <v>19457.699999999997</v>
      </c>
      <c r="D23" s="2737">
        <v>45670.5</v>
      </c>
      <c r="E23" s="2737">
        <v>41609.1</v>
      </c>
      <c r="F23" s="2737">
        <v>17780.2</v>
      </c>
      <c r="G23" s="2737">
        <v>33328.5</v>
      </c>
      <c r="H23" s="2738">
        <v>19.492618339924785</v>
      </c>
      <c r="I23" s="2738">
        <v>21.101756711965507</v>
      </c>
      <c r="J23" s="2738">
        <v>20.636158578660204</v>
      </c>
      <c r="K23" s="2738">
        <v>26.022950378135473</v>
      </c>
      <c r="L23" s="2739">
        <v>24.884309133489459</v>
      </c>
    </row>
    <row r="24" spans="1:12">
      <c r="A24" s="2735" t="s">
        <v>213</v>
      </c>
      <c r="B24" s="2736" t="s">
        <v>212</v>
      </c>
      <c r="C24" s="2737">
        <v>23832.999999999993</v>
      </c>
      <c r="D24" s="2737">
        <v>58322.499999999993</v>
      </c>
      <c r="E24" s="2737">
        <v>49404.9</v>
      </c>
      <c r="F24" s="2737">
        <v>21208.9</v>
      </c>
      <c r="G24" s="2737">
        <v>43543.100000000006</v>
      </c>
      <c r="H24" s="2738">
        <v>22.486213684042802</v>
      </c>
      <c r="I24" s="2738">
        <v>27.702784072869779</v>
      </c>
      <c r="J24" s="2738">
        <v>18.735805388725073</v>
      </c>
      <c r="K24" s="2738">
        <v>19.283810080876485</v>
      </c>
      <c r="L24" s="2739">
        <v>30.64824399537935</v>
      </c>
    </row>
    <row r="25" spans="1:12">
      <c r="A25" s="2735" t="s">
        <v>211</v>
      </c>
      <c r="B25" s="2736" t="s">
        <v>210</v>
      </c>
      <c r="C25" s="2737">
        <v>28510.400000000016</v>
      </c>
      <c r="D25" s="2737">
        <v>69777.100000000006</v>
      </c>
      <c r="E25" s="2737">
        <v>57828.100000000006</v>
      </c>
      <c r="F25" s="2737">
        <v>29606.9</v>
      </c>
      <c r="G25" s="2737">
        <v>52168.5</v>
      </c>
      <c r="H25" s="2738">
        <v>19.625729031175364</v>
      </c>
      <c r="I25" s="2738">
        <v>19.640104590852612</v>
      </c>
      <c r="J25" s="2738">
        <v>17.049321018765355</v>
      </c>
      <c r="K25" s="2738">
        <v>39.596584452753326</v>
      </c>
      <c r="L25" s="2739">
        <v>19.808879018719367</v>
      </c>
    </row>
    <row r="26" spans="1:12">
      <c r="A26" s="2735" t="s">
        <v>209</v>
      </c>
      <c r="B26" s="2736" t="s">
        <v>208</v>
      </c>
      <c r="C26" s="2737">
        <v>32985.39999999998</v>
      </c>
      <c r="D26" s="2737">
        <v>80984.699999999983</v>
      </c>
      <c r="E26" s="2737">
        <v>72184.7</v>
      </c>
      <c r="F26" s="2737">
        <v>41943.1</v>
      </c>
      <c r="G26" s="2737">
        <v>61045.499999999993</v>
      </c>
      <c r="H26" s="2738">
        <v>15.696026713058957</v>
      </c>
      <c r="I26" s="2738">
        <v>16.062003150030563</v>
      </c>
      <c r="J26" s="2738">
        <v>24.826338752267478</v>
      </c>
      <c r="K26" s="2738">
        <v>41.666638520074699</v>
      </c>
      <c r="L26" s="2739">
        <v>17.016015411598939</v>
      </c>
    </row>
    <row r="27" spans="1:12">
      <c r="A27" s="2735" t="s">
        <v>207</v>
      </c>
      <c r="B27" s="2736" t="s">
        <v>206</v>
      </c>
      <c r="C27" s="2737">
        <v>36498.000000000007</v>
      </c>
      <c r="D27" s="2737">
        <v>92652.200000000012</v>
      </c>
      <c r="E27" s="2737">
        <v>89265.7</v>
      </c>
      <c r="F27" s="2737">
        <v>55524.7</v>
      </c>
      <c r="G27" s="2737">
        <v>71211.399999999994</v>
      </c>
      <c r="H27" s="2738">
        <v>10.648953779551043</v>
      </c>
      <c r="I27" s="2738">
        <v>14.407042317869958</v>
      </c>
      <c r="J27" s="2738">
        <v>23.662909176044231</v>
      </c>
      <c r="K27" s="2738">
        <v>32.381011417849422</v>
      </c>
      <c r="L27" s="2739">
        <v>16.652988344759244</v>
      </c>
    </row>
    <row r="28" spans="1:12">
      <c r="A28" s="2735" t="s">
        <v>205</v>
      </c>
      <c r="B28" s="2736" t="s">
        <v>204</v>
      </c>
      <c r="C28" s="2737">
        <v>38460.299999999988</v>
      </c>
      <c r="D28" s="2737">
        <v>103720.59999999999</v>
      </c>
      <c r="E28" s="2737">
        <v>100916.7</v>
      </c>
      <c r="F28" s="2737">
        <v>64658.7</v>
      </c>
      <c r="G28" s="2737">
        <v>81544.7</v>
      </c>
      <c r="H28" s="2738">
        <v>5.3764589840538681</v>
      </c>
      <c r="I28" s="2738">
        <v>11.946181526180682</v>
      </c>
      <c r="J28" s="2738">
        <v>13.052045746574553</v>
      </c>
      <c r="K28" s="2738">
        <v>16.450336516901487</v>
      </c>
      <c r="L28" s="2739">
        <v>14.510738449180897</v>
      </c>
    </row>
    <row r="29" spans="1:12">
      <c r="A29" s="2735" t="s">
        <v>203</v>
      </c>
      <c r="B29" s="2736" t="s">
        <v>202</v>
      </c>
      <c r="C29" s="2737">
        <v>45163.799999999988</v>
      </c>
      <c r="D29" s="2737">
        <v>126462.59999999999</v>
      </c>
      <c r="E29" s="2737">
        <v>115812.1</v>
      </c>
      <c r="F29" s="2737">
        <v>76830.100000000006</v>
      </c>
      <c r="G29" s="2737">
        <v>102405.2</v>
      </c>
      <c r="H29" s="2738">
        <v>17.429661235091775</v>
      </c>
      <c r="I29" s="2738">
        <v>21.926213307674658</v>
      </c>
      <c r="J29" s="2738">
        <v>14.760094216319015</v>
      </c>
      <c r="K29" s="2738">
        <v>18.824071625318801</v>
      </c>
      <c r="L29" s="2739">
        <v>25.581674836010187</v>
      </c>
    </row>
    <row r="30" spans="1:12">
      <c r="A30" s="2735" t="s">
        <v>201</v>
      </c>
      <c r="B30" s="2736" t="s">
        <v>200</v>
      </c>
      <c r="C30" s="2737">
        <v>51062.499999999993</v>
      </c>
      <c r="D30" s="2737">
        <v>152800.19999999998</v>
      </c>
      <c r="E30" s="2737">
        <v>134832.70000000001</v>
      </c>
      <c r="F30" s="2737">
        <v>90800.5</v>
      </c>
      <c r="G30" s="2737">
        <v>126889.60000000001</v>
      </c>
      <c r="H30" s="2738">
        <v>13.060681342136856</v>
      </c>
      <c r="I30" s="2738">
        <v>20.826394522965678</v>
      </c>
      <c r="J30" s="2738">
        <v>16.423672483272476</v>
      </c>
      <c r="K30" s="2738">
        <v>18.183498394509435</v>
      </c>
      <c r="L30" s="2739">
        <v>23.909332729197356</v>
      </c>
    </row>
    <row r="31" spans="1:12">
      <c r="A31" s="2740" t="s">
        <v>199</v>
      </c>
      <c r="B31" s="2736" t="s">
        <v>198</v>
      </c>
      <c r="C31" s="2737">
        <v>60979.7</v>
      </c>
      <c r="D31" s="2737">
        <v>186120.8</v>
      </c>
      <c r="E31" s="2737">
        <v>158001.1</v>
      </c>
      <c r="F31" s="2737">
        <v>109447.6</v>
      </c>
      <c r="G31" s="2737">
        <v>154610.30000000002</v>
      </c>
      <c r="H31" s="2738">
        <v>19.421689106487158</v>
      </c>
      <c r="I31" s="2738">
        <v>21.806646849938684</v>
      </c>
      <c r="J31" s="2738">
        <v>17.183072058929319</v>
      </c>
      <c r="K31" s="2738">
        <v>20.536340658917084</v>
      </c>
      <c r="L31" s="2739">
        <v>21.846313645877999</v>
      </c>
    </row>
    <row r="32" spans="1:12">
      <c r="A32" s="2735" t="s">
        <v>197</v>
      </c>
      <c r="B32" s="2736" t="s">
        <v>196</v>
      </c>
      <c r="C32" s="2737">
        <v>70576.999999999985</v>
      </c>
      <c r="D32" s="2737">
        <v>214454.2</v>
      </c>
      <c r="E32" s="2737">
        <v>187871.4</v>
      </c>
      <c r="F32" s="2737">
        <v>126757.9</v>
      </c>
      <c r="G32" s="2737">
        <v>181203.4</v>
      </c>
      <c r="H32" s="2738">
        <v>15.738516260329238</v>
      </c>
      <c r="I32" s="2738">
        <v>15.223123906624098</v>
      </c>
      <c r="J32" s="2738">
        <v>18.905121546622137</v>
      </c>
      <c r="K32" s="2738">
        <v>15.816061750097751</v>
      </c>
      <c r="L32" s="2739">
        <v>17.200083047507167</v>
      </c>
    </row>
    <row r="33" spans="1:19">
      <c r="A33" s="2735" t="s">
        <v>195</v>
      </c>
      <c r="B33" s="2736" t="s">
        <v>194</v>
      </c>
      <c r="C33" s="2737">
        <v>77156.199999999968</v>
      </c>
      <c r="D33" s="2737">
        <v>223988.3</v>
      </c>
      <c r="E33" s="2737">
        <v>207323</v>
      </c>
      <c r="F33" s="2737">
        <v>133315.29999999999</v>
      </c>
      <c r="G33" s="2737">
        <v>183728.09999999998</v>
      </c>
      <c r="H33" s="2738">
        <v>9.3220170877197717</v>
      </c>
      <c r="I33" s="2738">
        <v>4.4457511207521128</v>
      </c>
      <c r="J33" s="2738">
        <v>10.353678101084043</v>
      </c>
      <c r="K33" s="2738">
        <v>5.1731686940222223</v>
      </c>
      <c r="L33" s="2739">
        <v>1.3932961522796938</v>
      </c>
    </row>
    <row r="34" spans="1:19">
      <c r="A34" s="2735" t="s">
        <v>193</v>
      </c>
      <c r="B34" s="2736" t="s">
        <v>192</v>
      </c>
      <c r="C34" s="2737">
        <v>83754.099999999977</v>
      </c>
      <c r="D34" s="2737">
        <v>245911.19999999998</v>
      </c>
      <c r="E34" s="2737">
        <v>228443.8</v>
      </c>
      <c r="F34" s="2737">
        <v>150956.9</v>
      </c>
      <c r="G34" s="2737">
        <v>202733.74000000002</v>
      </c>
      <c r="H34" s="2738">
        <v>8.5513542657621961</v>
      </c>
      <c r="I34" s="2738">
        <v>9.7875201517222088</v>
      </c>
      <c r="J34" s="2738">
        <v>10.187388760533075</v>
      </c>
      <c r="K34" s="2738">
        <v>13.2329897618653</v>
      </c>
      <c r="L34" s="2739">
        <v>10.344438330337082</v>
      </c>
    </row>
    <row r="35" spans="1:19">
      <c r="A35" s="2735" t="s">
        <v>191</v>
      </c>
      <c r="B35" s="2736" t="s">
        <v>190</v>
      </c>
      <c r="C35" s="2737">
        <v>93969.699999999953</v>
      </c>
      <c r="D35" s="2737">
        <v>277306.09999999998</v>
      </c>
      <c r="E35" s="2737">
        <v>251089</v>
      </c>
      <c r="F35" s="2737">
        <v>172516.5</v>
      </c>
      <c r="G35" s="2737">
        <v>232576.26999999996</v>
      </c>
      <c r="H35" s="2738">
        <v>12.197134229846634</v>
      </c>
      <c r="I35" s="2738">
        <v>12.766762961589384</v>
      </c>
      <c r="J35" s="2738">
        <v>9.9128100653202296</v>
      </c>
      <c r="K35" s="2738">
        <v>14.281957300395018</v>
      </c>
      <c r="L35" s="2739">
        <v>14.720060903527918</v>
      </c>
    </row>
    <row r="36" spans="1:19">
      <c r="A36" s="2735" t="s">
        <v>189</v>
      </c>
      <c r="B36" s="2736" t="s">
        <v>188</v>
      </c>
      <c r="C36" s="2737">
        <v>100205.79999999996</v>
      </c>
      <c r="D36" s="2737">
        <v>300440</v>
      </c>
      <c r="E36" s="2737">
        <v>285157.5</v>
      </c>
      <c r="F36" s="2737">
        <v>197016.9</v>
      </c>
      <c r="G36" s="2737">
        <v>250464.905</v>
      </c>
      <c r="H36" s="2738">
        <v>6.6362880800939124</v>
      </c>
      <c r="I36" s="2738">
        <v>8.3423696774070333</v>
      </c>
      <c r="J36" s="2738">
        <v>13.568296500444067</v>
      </c>
      <c r="K36" s="2738">
        <v>14.201772004416965</v>
      </c>
      <c r="L36" s="2739">
        <v>7.6915134119229105</v>
      </c>
    </row>
    <row r="37" spans="1:19">
      <c r="A37" s="2735" t="s">
        <v>187</v>
      </c>
      <c r="B37" s="2736" t="s">
        <v>186</v>
      </c>
      <c r="C37" s="2737">
        <v>113060.80000000005</v>
      </c>
      <c r="D37" s="2737">
        <v>346824.10000000003</v>
      </c>
      <c r="E37" s="2737">
        <v>327634.39999999997</v>
      </c>
      <c r="F37" s="2737">
        <v>243570.4</v>
      </c>
      <c r="G37" s="2737">
        <v>289975.95799999998</v>
      </c>
      <c r="H37" s="2738">
        <v>12.828598743785383</v>
      </c>
      <c r="I37" s="2738">
        <v>15.438723205964596</v>
      </c>
      <c r="J37" s="2738">
        <v>14.895943469836832</v>
      </c>
      <c r="K37" s="2738">
        <v>23.629191201363945</v>
      </c>
      <c r="L37" s="2739">
        <v>15.775085535436586</v>
      </c>
    </row>
    <row r="38" spans="1:19">
      <c r="A38" s="2735" t="s">
        <v>185</v>
      </c>
      <c r="B38" s="2736" t="s">
        <v>184</v>
      </c>
      <c r="C38" s="2737">
        <v>126887.99000000002</v>
      </c>
      <c r="D38" s="2737">
        <v>395518.22</v>
      </c>
      <c r="E38" s="2737">
        <v>365225.12</v>
      </c>
      <c r="F38" s="2737">
        <v>273477.40000000002</v>
      </c>
      <c r="G38" s="2737">
        <v>334453.30300000001</v>
      </c>
      <c r="H38" s="2738">
        <v>12.229871007457906</v>
      </c>
      <c r="I38" s="2738">
        <v>14.040004717088555</v>
      </c>
      <c r="J38" s="2738">
        <v>11.473373980265819</v>
      </c>
      <c r="K38" s="2738">
        <v>12.278585575258747</v>
      </c>
      <c r="L38" s="2739">
        <v>15.338287114133797</v>
      </c>
    </row>
    <row r="39" spans="1:19">
      <c r="A39" s="2735" t="s">
        <v>183</v>
      </c>
      <c r="B39" s="2736" t="s">
        <v>182</v>
      </c>
      <c r="C39" s="2737">
        <v>154343.89999999994</v>
      </c>
      <c r="D39" s="2737">
        <v>495377.1</v>
      </c>
      <c r="E39" s="2737">
        <v>442282.3</v>
      </c>
      <c r="F39" s="2737">
        <v>339834.2</v>
      </c>
      <c r="G39" s="2737">
        <v>421523.64899999998</v>
      </c>
      <c r="H39" s="2738">
        <v>21.637910727406044</v>
      </c>
      <c r="I39" s="2738">
        <v>25.247605533823453</v>
      </c>
      <c r="J39" s="2738">
        <v>21.098543276541328</v>
      </c>
      <c r="K39" s="2738">
        <v>24.264089098404469</v>
      </c>
      <c r="L39" s="2739">
        <v>26.033633161637503</v>
      </c>
    </row>
    <row r="40" spans="1:19">
      <c r="A40" s="2735" t="s">
        <v>181</v>
      </c>
      <c r="B40" s="2736" t="s">
        <v>180</v>
      </c>
      <c r="C40" s="2737">
        <v>196459.3765561</v>
      </c>
      <c r="D40" s="2737">
        <v>630521.16755610006</v>
      </c>
      <c r="E40" s="2737">
        <v>560670.69604045991</v>
      </c>
      <c r="F40" s="2737">
        <v>438354.35884814995</v>
      </c>
      <c r="G40" s="2737">
        <v>550676.97901970008</v>
      </c>
      <c r="H40" s="2738">
        <v>27.286777485925967</v>
      </c>
      <c r="I40" s="2738">
        <v>27.281048630649273</v>
      </c>
      <c r="J40" s="2738">
        <v>26.767608841787233</v>
      </c>
      <c r="K40" s="2738">
        <v>28.990654515687336</v>
      </c>
      <c r="L40" s="2739">
        <v>30.639640344283535</v>
      </c>
    </row>
    <row r="41" spans="1:19">
      <c r="A41" s="2735" t="s">
        <v>179</v>
      </c>
      <c r="B41" s="2736" t="s">
        <v>178</v>
      </c>
      <c r="C41" s="2737">
        <v>218159.01777419643</v>
      </c>
      <c r="D41" s="2737">
        <v>719599.11883428646</v>
      </c>
      <c r="E41" s="2737">
        <v>654666.40063278715</v>
      </c>
      <c r="F41" s="2737">
        <v>500650.55666935712</v>
      </c>
      <c r="G41" s="2741">
        <v>620608.65806646517</v>
      </c>
      <c r="H41" s="2738">
        <v>11.04535787422698</v>
      </c>
      <c r="I41" s="2738">
        <v>14.127670229288658</v>
      </c>
      <c r="J41" s="2738">
        <v>16.76486844348009</v>
      </c>
      <c r="K41" s="2738">
        <v>14.211378662892947</v>
      </c>
      <c r="L41" s="2739">
        <v>12.699219635303354</v>
      </c>
    </row>
    <row r="42" spans="1:19">
      <c r="A42" s="2735" t="s">
        <v>2357</v>
      </c>
      <c r="B42" s="2736" t="s">
        <v>2358</v>
      </c>
      <c r="C42" s="2737">
        <v>222351.33831141551</v>
      </c>
      <c r="D42" s="2737">
        <v>921320.13831141556</v>
      </c>
      <c r="E42" s="2737">
        <v>910224.85896628164</v>
      </c>
      <c r="F42" s="2737">
        <v>727322.4</v>
      </c>
      <c r="G42" s="2737">
        <v>823234.47743076005</v>
      </c>
      <c r="H42" s="2738">
        <v>1.9216810654869698</v>
      </c>
      <c r="I42" s="2738">
        <v>28.032416132458131</v>
      </c>
      <c r="J42" s="2738">
        <v>39.036440252085171</v>
      </c>
      <c r="K42" s="2738">
        <v>45.275460160996687</v>
      </c>
      <c r="L42" s="2739">
        <v>32.649531509209837</v>
      </c>
      <c r="N42" s="221"/>
      <c r="O42" s="2742"/>
      <c r="P42" s="2742"/>
      <c r="Q42" s="2742"/>
      <c r="R42" s="2742"/>
      <c r="S42" s="2742"/>
    </row>
    <row r="43" spans="1:19">
      <c r="A43" s="2735" t="s">
        <v>175</v>
      </c>
      <c r="B43" s="2736" t="s">
        <v>174</v>
      </c>
      <c r="C43" s="2737">
        <v>263705.70088052825</v>
      </c>
      <c r="D43" s="2737">
        <v>1130302.292475211</v>
      </c>
      <c r="E43" s="2737">
        <v>994691.47032589104</v>
      </c>
      <c r="F43" s="2737">
        <v>809825.84939824732</v>
      </c>
      <c r="G43" s="2737">
        <v>1011822.9419802342</v>
      </c>
      <c r="H43" s="2738">
        <v>18.598656919794941</v>
      </c>
      <c r="I43" s="2738">
        <v>22.682903094554664</v>
      </c>
      <c r="J43" s="2738">
        <v>9.2797521983233811</v>
      </c>
      <c r="K43" s="2738">
        <v>11.343449534655784</v>
      </c>
      <c r="L43" s="2739">
        <v>22.908232067495721</v>
      </c>
      <c r="N43" s="221"/>
      <c r="O43" s="2742"/>
      <c r="P43" s="2742"/>
      <c r="Q43" s="2742"/>
      <c r="R43" s="2742"/>
      <c r="S43" s="2742"/>
    </row>
    <row r="44" spans="1:19">
      <c r="A44" s="2735" t="s">
        <v>173</v>
      </c>
      <c r="B44" s="2736" t="s">
        <v>172</v>
      </c>
      <c r="C44" s="2737">
        <v>301590.19350571884</v>
      </c>
      <c r="D44" s="2737">
        <v>1315376.2767305411</v>
      </c>
      <c r="E44" s="2737">
        <v>1165866.2782705703</v>
      </c>
      <c r="F44" s="2737">
        <v>973026.07832097355</v>
      </c>
      <c r="G44" s="2737">
        <v>1188090.2428831779</v>
      </c>
      <c r="H44" s="2738">
        <v>14.366201602275613</v>
      </c>
      <c r="I44" s="2738">
        <v>16.373848437486831</v>
      </c>
      <c r="J44" s="2738">
        <v>17.208834402550696</v>
      </c>
      <c r="K44" s="2738">
        <v>20.15250921466566</v>
      </c>
      <c r="L44" s="2739">
        <v>17.420765391815664</v>
      </c>
      <c r="N44" s="221"/>
      <c r="O44" s="2742"/>
      <c r="P44" s="2742"/>
      <c r="Q44" s="2742"/>
      <c r="R44" s="2742"/>
      <c r="S44" s="2742"/>
    </row>
    <row r="45" spans="1:19">
      <c r="A45" s="2735" t="s">
        <v>171</v>
      </c>
      <c r="B45" s="2736" t="s">
        <v>170</v>
      </c>
      <c r="C45" s="2737">
        <v>354830.02748561837</v>
      </c>
      <c r="D45" s="2737">
        <v>1565967.1585125797</v>
      </c>
      <c r="E45" s="2737">
        <v>1314304.9647224669</v>
      </c>
      <c r="F45" s="2737">
        <v>1150824.6093921112</v>
      </c>
      <c r="G45" s="2737">
        <v>1406769.5015122239</v>
      </c>
      <c r="H45" s="2738">
        <v>17.653038834265008</v>
      </c>
      <c r="I45" s="2738">
        <v>19.050889560278492</v>
      </c>
      <c r="J45" s="2738">
        <v>12.73205076932909</v>
      </c>
      <c r="K45" s="2738">
        <v>18.27274058039038</v>
      </c>
      <c r="L45" s="2739">
        <v>18.40594684948929</v>
      </c>
      <c r="N45" s="221"/>
      <c r="O45" s="2742"/>
      <c r="P45" s="2742"/>
      <c r="Q45" s="2742"/>
      <c r="R45" s="2742"/>
      <c r="S45" s="2742"/>
    </row>
    <row r="46" spans="1:19">
      <c r="A46" s="2735" t="s">
        <v>169</v>
      </c>
      <c r="B46" s="2736" t="s">
        <v>168</v>
      </c>
      <c r="C46" s="2737">
        <v>424744.63430879061</v>
      </c>
      <c r="D46" s="2737">
        <v>1877801.5328829002</v>
      </c>
      <c r="E46" s="2737">
        <v>1527345.878273834</v>
      </c>
      <c r="F46" s="2737">
        <v>1373945.132353008</v>
      </c>
      <c r="G46" s="2737">
        <v>1688829.8648763529</v>
      </c>
      <c r="H46" s="2738">
        <v>19.703689487216796</v>
      </c>
      <c r="I46" s="2738">
        <v>19.913212909682834</v>
      </c>
      <c r="J46" s="2738">
        <v>16.209397306534072</v>
      </c>
      <c r="K46" s="2738">
        <v>19.387882492255148</v>
      </c>
      <c r="L46" s="2739">
        <v>20.050218821272775</v>
      </c>
      <c r="N46" s="221"/>
      <c r="O46" s="2742"/>
      <c r="P46" s="2742"/>
      <c r="Q46" s="2742"/>
      <c r="R46" s="2742"/>
      <c r="S46" s="2742"/>
    </row>
    <row r="47" spans="1:19">
      <c r="A47" s="2735" t="s">
        <v>167</v>
      </c>
      <c r="B47" s="2736" t="s">
        <v>166</v>
      </c>
      <c r="C47" s="2737">
        <v>503287.11484016501</v>
      </c>
      <c r="D47" s="2737">
        <v>2244578.5723777702</v>
      </c>
      <c r="E47" s="2737">
        <v>1805735.9748320361</v>
      </c>
      <c r="F47" s="2737">
        <v>1692306.0682793078</v>
      </c>
      <c r="G47" s="2737">
        <v>2016816.1615412112</v>
      </c>
      <c r="H47" s="2738">
        <v>18.491694582367291</v>
      </c>
      <c r="I47" s="2738">
        <v>19.532257966142698</v>
      </c>
      <c r="J47" s="2738">
        <v>18.22704997723444</v>
      </c>
      <c r="K47" s="2738">
        <v>23.171299088274161</v>
      </c>
      <c r="L47" s="2739">
        <v>19.420919980525785</v>
      </c>
      <c r="N47" s="221"/>
      <c r="O47" s="2742"/>
      <c r="P47" s="2742"/>
      <c r="Q47" s="2742"/>
      <c r="R47" s="2742"/>
      <c r="S47" s="2742"/>
    </row>
    <row r="48" spans="1:19">
      <c r="A48" s="2735" t="s">
        <v>58</v>
      </c>
      <c r="B48" s="2736" t="s">
        <v>165</v>
      </c>
      <c r="C48" s="2737">
        <v>569402.38672684168</v>
      </c>
      <c r="D48" s="2737">
        <v>2591701.9945694054</v>
      </c>
      <c r="E48" s="2737">
        <v>2177792.0340676117</v>
      </c>
      <c r="F48" s="2737">
        <v>1997159.9994325647</v>
      </c>
      <c r="G48" s="2737">
        <v>2299807.5981313302</v>
      </c>
      <c r="H48" s="2738">
        <f t="shared" ref="H48:L49" si="0">(C48-C47)/C47*100</f>
        <v>13.136690755072022</v>
      </c>
      <c r="I48" s="2738">
        <f t="shared" si="0"/>
        <v>15.464970861942861</v>
      </c>
      <c r="J48" s="2738">
        <f t="shared" si="0"/>
        <v>20.604122885140121</v>
      </c>
      <c r="K48" s="2738">
        <f t="shared" si="0"/>
        <v>18.014113219083612</v>
      </c>
      <c r="L48" s="2739">
        <f t="shared" si="0"/>
        <v>14.031593061702885</v>
      </c>
      <c r="N48" s="221"/>
      <c r="O48" s="2742"/>
      <c r="P48" s="2742"/>
      <c r="Q48" s="2742"/>
      <c r="R48" s="2742"/>
      <c r="S48" s="2742"/>
    </row>
    <row r="49" spans="1:19">
      <c r="A49" s="2735" t="s">
        <v>164</v>
      </c>
      <c r="B49" s="2736" t="s">
        <v>163</v>
      </c>
      <c r="C49" s="2737">
        <v>669394.92523709009</v>
      </c>
      <c r="D49" s="2737">
        <v>3094466.6136414213</v>
      </c>
      <c r="E49" s="2737">
        <v>2755893.0441511483</v>
      </c>
      <c r="F49" s="2737">
        <v>2442783.9931672919</v>
      </c>
      <c r="G49" s="2737">
        <v>2742102.9318979895</v>
      </c>
      <c r="H49" s="2738">
        <f t="shared" si="0"/>
        <v>17.560962307349378</v>
      </c>
      <c r="I49" s="2738">
        <f t="shared" si="0"/>
        <v>19.399013471668333</v>
      </c>
      <c r="J49" s="2738">
        <f t="shared" si="0"/>
        <v>26.545280772460984</v>
      </c>
      <c r="K49" s="2738">
        <f t="shared" si="0"/>
        <v>22.312883988330345</v>
      </c>
      <c r="L49" s="2739">
        <f t="shared" si="0"/>
        <v>19.23184070380665</v>
      </c>
      <c r="M49" s="2743"/>
      <c r="N49" s="221"/>
      <c r="O49" s="2742"/>
      <c r="P49" s="2742"/>
      <c r="Q49" s="2742"/>
      <c r="R49" s="2742"/>
      <c r="S49" s="2742"/>
    </row>
    <row r="50" spans="1:19">
      <c r="A50" s="2735" t="s">
        <v>59</v>
      </c>
      <c r="B50" s="2736" t="s">
        <v>162</v>
      </c>
      <c r="C50" s="2737">
        <v>726642.75745137758</v>
      </c>
      <c r="D50" s="2737">
        <v>3582137.6497642039</v>
      </c>
      <c r="E50" s="2737">
        <v>3417982.9569227807</v>
      </c>
      <c r="F50" s="2737">
        <v>2910275.9432925903</v>
      </c>
      <c r="G50" s="2737">
        <v>3235066.7569785174</v>
      </c>
      <c r="H50" s="2738">
        <v>8.5521760108968738</v>
      </c>
      <c r="I50" s="2738">
        <v>15.759453793198775</v>
      </c>
      <c r="J50" s="2738">
        <v>24.024514092692769</v>
      </c>
      <c r="K50" s="2738">
        <v>19.137670438029708</v>
      </c>
      <c r="L50" s="2739">
        <v>17.977582801361702</v>
      </c>
      <c r="M50" s="2743"/>
      <c r="N50" s="221"/>
      <c r="O50" s="2742"/>
      <c r="P50" s="2742"/>
      <c r="Q50" s="2742"/>
      <c r="R50" s="2742"/>
      <c r="S50" s="2742"/>
    </row>
    <row r="51" spans="1:19">
      <c r="A51" s="2735" t="s">
        <v>60</v>
      </c>
      <c r="B51" s="2736" t="s">
        <v>65</v>
      </c>
      <c r="C51" s="2737">
        <v>856260.84549545031</v>
      </c>
      <c r="D51" s="2737">
        <v>4230969.78441469</v>
      </c>
      <c r="E51" s="2737">
        <v>3897627.8711150149</v>
      </c>
      <c r="F51" s="2737">
        <v>3276891.9931538226</v>
      </c>
      <c r="G51" s="2737">
        <v>3839727.4096063534</v>
      </c>
      <c r="H51" s="2738">
        <v>17.837938236820122</v>
      </c>
      <c r="I51" s="2738">
        <v>18.11298716903022</v>
      </c>
      <c r="J51" s="2738">
        <v>14.03298144657982</v>
      </c>
      <c r="K51" s="2738">
        <v>12.597295136434896</v>
      </c>
      <c r="L51" s="2739">
        <v>18.690824581084563</v>
      </c>
      <c r="M51" s="2743"/>
      <c r="N51" s="221"/>
      <c r="O51" s="2742"/>
      <c r="P51" s="2742"/>
      <c r="Q51" s="2742"/>
      <c r="R51" s="2742"/>
      <c r="S51" s="2742"/>
    </row>
    <row r="52" spans="1:19">
      <c r="A52" s="2735" t="s">
        <v>61</v>
      </c>
      <c r="B52" s="2736" t="s">
        <v>66</v>
      </c>
      <c r="C52" s="2737">
        <v>1051668.3988898676</v>
      </c>
      <c r="D52" s="2737">
        <v>5190928.7691291096</v>
      </c>
      <c r="E52" s="2737">
        <v>4955476.5157426633</v>
      </c>
      <c r="F52" s="2737">
        <v>4139555.3970571724</v>
      </c>
      <c r="G52" s="2737">
        <v>4662729.3025787203</v>
      </c>
      <c r="H52" s="2738">
        <v>22.821031754656293</v>
      </c>
      <c r="I52" s="2738">
        <v>22.688864105117212</v>
      </c>
      <c r="J52" s="2738">
        <v>27.140832311552209</v>
      </c>
      <c r="K52" s="2738">
        <v>26.32565875548082</v>
      </c>
      <c r="L52" s="2739">
        <v>21.433862490169336</v>
      </c>
      <c r="M52" s="2743"/>
      <c r="N52" s="221"/>
      <c r="O52" s="2742"/>
      <c r="P52" s="2742"/>
      <c r="Q52" s="2742"/>
      <c r="R52" s="2742"/>
      <c r="S52" s="2742"/>
    </row>
    <row r="53" spans="1:19">
      <c r="A53" s="2735" t="s">
        <v>131</v>
      </c>
      <c r="B53" s="2736" t="s">
        <v>161</v>
      </c>
      <c r="C53" s="2737">
        <v>953853.93617666443</v>
      </c>
      <c r="D53" s="2737">
        <v>5544372.7339004325</v>
      </c>
      <c r="E53" s="2737">
        <v>5673573.5691991914</v>
      </c>
      <c r="F53" s="2737">
        <v>4688998.9460282642</v>
      </c>
      <c r="G53" s="2737">
        <v>5082769.302173119</v>
      </c>
      <c r="H53" s="2738">
        <v>-9.3008844628644631</v>
      </c>
      <c r="I53" s="2738">
        <v>6.8088771873211575</v>
      </c>
      <c r="J53" s="2738">
        <v>14.490978842806784</v>
      </c>
      <c r="K53" s="2738">
        <v>13.273008723634756</v>
      </c>
      <c r="L53" s="2739">
        <v>9.0084577580366041</v>
      </c>
      <c r="M53" s="2743"/>
      <c r="N53" s="221"/>
      <c r="O53" s="2742"/>
      <c r="P53" s="2742"/>
      <c r="Q53" s="2742"/>
      <c r="R53" s="2742"/>
      <c r="S53" s="2742"/>
    </row>
    <row r="54" spans="1:19">
      <c r="A54" s="2735" t="s">
        <v>142</v>
      </c>
      <c r="B54" s="2736" t="s">
        <v>160</v>
      </c>
      <c r="C54" s="2737">
        <v>965162.43462152709</v>
      </c>
      <c r="D54" s="2737">
        <v>6179055.3130916581</v>
      </c>
      <c r="E54" s="2737">
        <v>6182656.6461064275</v>
      </c>
      <c r="F54" s="2737">
        <v>4903348.8084118264</v>
      </c>
      <c r="G54" s="2737">
        <v>5710015.9249078101</v>
      </c>
      <c r="H54" s="2738">
        <v>1.1855587124995837</v>
      </c>
      <c r="I54" s="2738">
        <v>11.447328844082426</v>
      </c>
      <c r="J54" s="2738">
        <v>8.9728822707253943</v>
      </c>
      <c r="K54" s="2738">
        <v>4.5713352647503473</v>
      </c>
      <c r="L54" s="2739">
        <v>12.340647104847235</v>
      </c>
      <c r="M54" s="2743"/>
      <c r="N54" s="221"/>
      <c r="O54" s="2742"/>
      <c r="P54" s="2742"/>
      <c r="Q54" s="2742"/>
      <c r="R54" s="2742"/>
      <c r="S54" s="2742"/>
    </row>
    <row r="55" spans="1:19">
      <c r="A55" s="2744" t="s">
        <v>149</v>
      </c>
      <c r="B55" s="2736" t="s">
        <v>507</v>
      </c>
      <c r="C55" s="2737">
        <v>948807.27243253635</v>
      </c>
      <c r="D55" s="2737">
        <v>6974063.8546989374</v>
      </c>
      <c r="E55" s="2737">
        <v>6560209.1163606327</v>
      </c>
      <c r="F55" s="2737">
        <v>5202494.7184451753</v>
      </c>
      <c r="G55" s="2737">
        <v>6452386.4350518184</v>
      </c>
      <c r="H55" s="2738">
        <v>-1.6945502230828278</v>
      </c>
      <c r="I55" s="2738">
        <v>12.866182633498727</v>
      </c>
      <c r="J55" s="2738">
        <v>6.1066381632557833</v>
      </c>
      <c r="K55" s="2738">
        <v>6.1008490670734279</v>
      </c>
      <c r="L55" s="2739">
        <v>13.001198593960037</v>
      </c>
      <c r="M55" s="2743"/>
      <c r="N55" s="221"/>
      <c r="O55" s="2742"/>
      <c r="P55" s="2742"/>
      <c r="Q55" s="2742"/>
      <c r="R55" s="2742"/>
      <c r="S55" s="2742"/>
    </row>
    <row r="56" spans="1:19" ht="15.75" thickBot="1">
      <c r="A56" s="2745" t="s">
        <v>299</v>
      </c>
      <c r="B56" s="2746" t="s">
        <v>508</v>
      </c>
      <c r="C56" s="2747">
        <v>1157186.0594097925</v>
      </c>
      <c r="D56" s="2747">
        <v>7845605.526333061</v>
      </c>
      <c r="E56" s="2747">
        <v>6963109.0134201432</v>
      </c>
      <c r="F56" s="2747">
        <v>5624689.8645150606</v>
      </c>
      <c r="G56" s="2747">
        <v>7263874.9042809131</v>
      </c>
      <c r="H56" s="2748">
        <v>21.962182735279644</v>
      </c>
      <c r="I56" s="2748">
        <v>12.496898362163723</v>
      </c>
      <c r="J56" s="2748">
        <v>6.1767068789632882</v>
      </c>
      <c r="K56" s="2748">
        <v>8.1152441072744246</v>
      </c>
      <c r="L56" s="2749">
        <v>12.576563375385897</v>
      </c>
      <c r="M56" s="2743"/>
      <c r="N56" s="221"/>
      <c r="O56" s="2742"/>
      <c r="P56" s="2742"/>
      <c r="Q56" s="2742"/>
      <c r="R56" s="2742"/>
      <c r="S56" s="2742"/>
    </row>
    <row r="57" spans="1:19" ht="15.75" thickTop="1">
      <c r="A57" s="2750" t="s">
        <v>2359</v>
      </c>
      <c r="B57" s="2750"/>
      <c r="C57" s="2750"/>
      <c r="D57" s="2750"/>
      <c r="E57" s="2750"/>
      <c r="F57" s="2750"/>
      <c r="G57" s="2750"/>
      <c r="H57" s="2750"/>
      <c r="I57" s="2750"/>
      <c r="J57" s="2750"/>
      <c r="K57" s="2750"/>
      <c r="L57" s="2750"/>
    </row>
    <row r="59" spans="1:19">
      <c r="C59" s="2752"/>
      <c r="D59" s="2752"/>
      <c r="E59" s="2752"/>
      <c r="F59" s="2752"/>
      <c r="G59" s="2752"/>
      <c r="I59" s="2752"/>
    </row>
    <row r="60" spans="1:19">
      <c r="C60" s="2752"/>
      <c r="D60" s="2752"/>
      <c r="E60" s="2752"/>
      <c r="F60" s="2752"/>
      <c r="G60" s="2752"/>
    </row>
    <row r="61" spans="1:19">
      <c r="C61" s="2752"/>
      <c r="D61" s="2752"/>
      <c r="E61" s="2752"/>
      <c r="F61" s="2752"/>
      <c r="G61" s="2752"/>
      <c r="J61" s="2752"/>
    </row>
    <row r="63" spans="1:19">
      <c r="C63" s="2752"/>
      <c r="D63" s="2752"/>
      <c r="E63" s="2752"/>
      <c r="F63" s="2752"/>
      <c r="G63" s="2752"/>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8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44" activePane="bottomRight" state="frozen"/>
      <selection sqref="A1:N1"/>
      <selection pane="topRight" sqref="A1:N1"/>
      <selection pane="bottomLeft" sqref="A1:N1"/>
      <selection pane="bottomRight" activeCell="L3" sqref="L3"/>
    </sheetView>
  </sheetViews>
  <sheetFormatPr defaultRowHeight="15"/>
  <cols>
    <col min="1" max="1" width="11.7109375" style="2751" customWidth="1"/>
    <col min="2" max="2" width="10.7109375" style="2751" customWidth="1"/>
    <col min="3" max="7" width="10.28515625" style="2751" customWidth="1"/>
    <col min="8" max="8" width="0" style="2751" hidden="1" customWidth="1"/>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751" bestFit="1" customWidth="1"/>
    <col min="22" max="22" width="5.5703125" style="2751" bestFit="1" customWidth="1"/>
    <col min="23" max="23" width="5.85546875" style="2751" customWidth="1"/>
    <col min="24" max="24" width="6.42578125" style="2751" customWidth="1"/>
    <col min="25" max="25" width="6.140625" style="2751" customWidth="1"/>
    <col min="26" max="16384" width="9.140625" style="2751"/>
  </cols>
  <sheetData>
    <row r="1" spans="1:14">
      <c r="A1" s="3752" t="s">
        <v>2541</v>
      </c>
      <c r="B1" s="3752"/>
      <c r="C1" s="3752"/>
      <c r="D1" s="3752"/>
      <c r="E1" s="3752"/>
      <c r="F1" s="3752"/>
      <c r="G1" s="3752"/>
    </row>
    <row r="2" spans="1:14" ht="15.75">
      <c r="A2" s="3745" t="s">
        <v>2350</v>
      </c>
      <c r="B2" s="3745"/>
      <c r="C2" s="3745"/>
      <c r="D2" s="3745"/>
      <c r="E2" s="3745"/>
      <c r="F2" s="3745"/>
      <c r="G2" s="3745"/>
    </row>
    <row r="3" spans="1:14" ht="15.75" thickBot="1">
      <c r="A3" s="3753" t="s">
        <v>2361</v>
      </c>
      <c r="B3" s="3753"/>
      <c r="C3" s="3753"/>
      <c r="D3" s="3753"/>
      <c r="E3" s="3753"/>
      <c r="F3" s="3753"/>
      <c r="G3" s="3753"/>
    </row>
    <row r="4" spans="1:14" ht="39" thickTop="1">
      <c r="A4" s="2753" t="s">
        <v>262</v>
      </c>
      <c r="B4" s="2754" t="s">
        <v>2351</v>
      </c>
      <c r="C4" s="2755" t="s">
        <v>2352</v>
      </c>
      <c r="D4" s="2755" t="s">
        <v>2353</v>
      </c>
      <c r="E4" s="2754" t="s">
        <v>2354</v>
      </c>
      <c r="F4" s="2754" t="s">
        <v>2362</v>
      </c>
      <c r="G4" s="2756" t="s">
        <v>2355</v>
      </c>
      <c r="I4" s="2757" t="s">
        <v>268</v>
      </c>
      <c r="J4" s="2757"/>
      <c r="K4" s="2757"/>
      <c r="L4" s="2758"/>
      <c r="M4" s="2758"/>
      <c r="N4" s="2757"/>
    </row>
    <row r="5" spans="1:14">
      <c r="A5" s="2759" t="s">
        <v>249</v>
      </c>
      <c r="B5" s="2760" t="s">
        <v>248</v>
      </c>
      <c r="C5" s="2761">
        <v>8.0725363586989332</v>
      </c>
      <c r="D5" s="2761">
        <v>12.457908394182608</v>
      </c>
      <c r="E5" s="2761">
        <v>9.8835314706414845</v>
      </c>
      <c r="F5" s="2761">
        <v>4.72753605696699</v>
      </c>
      <c r="G5" s="2762">
        <v>7.0375957998913758</v>
      </c>
    </row>
    <row r="6" spans="1:14">
      <c r="A6" s="2740" t="s">
        <v>247</v>
      </c>
      <c r="B6" s="2736" t="s">
        <v>246</v>
      </c>
      <c r="C6" s="2737">
        <v>8.3505806599977017</v>
      </c>
      <c r="D6" s="2737">
        <v>14.51075083362079</v>
      </c>
      <c r="E6" s="2737">
        <v>10.137403702426123</v>
      </c>
      <c r="F6" s="2737">
        <v>4.1175117856732211</v>
      </c>
      <c r="G6" s="2763">
        <v>9.2020236863286176</v>
      </c>
    </row>
    <row r="7" spans="1:14">
      <c r="A7" s="2740" t="s">
        <v>245</v>
      </c>
      <c r="B7" s="2736" t="s">
        <v>244</v>
      </c>
      <c r="C7" s="2737">
        <v>10.722800925925926</v>
      </c>
      <c r="D7" s="2737">
        <v>18.65162037037037</v>
      </c>
      <c r="E7" s="2737">
        <v>12.297453703703704</v>
      </c>
      <c r="F7" s="2737">
        <v>5.0011574074074074</v>
      </c>
      <c r="G7" s="2763">
        <v>12.343171296296298</v>
      </c>
    </row>
    <row r="8" spans="1:14">
      <c r="A8" s="2740" t="s">
        <v>243</v>
      </c>
      <c r="B8" s="2736" t="s">
        <v>242</v>
      </c>
      <c r="C8" s="2737">
        <v>10.44293533346848</v>
      </c>
      <c r="D8" s="2737">
        <v>19.116663288060007</v>
      </c>
      <c r="E8" s="2737">
        <v>14.723798905331439</v>
      </c>
      <c r="F8" s="2737">
        <v>5.4282383944861134</v>
      </c>
      <c r="G8" s="2763">
        <v>12.759983782688019</v>
      </c>
    </row>
    <row r="9" spans="1:14">
      <c r="A9" s="2740" t="s">
        <v>241</v>
      </c>
      <c r="B9" s="2736" t="s">
        <v>240</v>
      </c>
      <c r="C9" s="2737">
        <v>11.275714607247361</v>
      </c>
      <c r="D9" s="2737">
        <v>20.307900067521949</v>
      </c>
      <c r="E9" s="2737">
        <v>15.938780103533649</v>
      </c>
      <c r="F9" s="2737">
        <v>5.9941480981318929</v>
      </c>
      <c r="G9" s="2763">
        <v>13.064145847400404</v>
      </c>
    </row>
    <row r="10" spans="1:14">
      <c r="A10" s="2740" t="s">
        <v>239</v>
      </c>
      <c r="B10" s="2736" t="s">
        <v>238</v>
      </c>
      <c r="C10" s="2737">
        <v>12.121108303712901</v>
      </c>
      <c r="D10" s="2737">
        <v>22.634148430474067</v>
      </c>
      <c r="E10" s="2737">
        <v>18.439467260502763</v>
      </c>
      <c r="F10" s="2737">
        <v>8.2073572866258413</v>
      </c>
      <c r="G10" s="2763">
        <v>14.259346494796796</v>
      </c>
    </row>
    <row r="11" spans="1:14">
      <c r="A11" s="2740" t="s">
        <v>237</v>
      </c>
      <c r="B11" s="2736" t="s">
        <v>236</v>
      </c>
      <c r="C11" s="2737">
        <v>11.747171055040832</v>
      </c>
      <c r="D11" s="2737">
        <v>23.099205331966168</v>
      </c>
      <c r="E11" s="2737">
        <v>18.901380598381365</v>
      </c>
      <c r="F11" s="2737">
        <v>9.1482037572783526</v>
      </c>
      <c r="G11" s="2763">
        <v>15.172666349287731</v>
      </c>
    </row>
    <row r="12" spans="1:14">
      <c r="A12" s="2740" t="s">
        <v>235</v>
      </c>
      <c r="B12" s="2736" t="s">
        <v>234</v>
      </c>
      <c r="C12" s="2737">
        <v>11.654511423776945</v>
      </c>
      <c r="D12" s="2737">
        <v>24.067380921647089</v>
      </c>
      <c r="E12" s="2737">
        <v>19.501419904479153</v>
      </c>
      <c r="F12" s="2737">
        <v>8.5136181747773314</v>
      </c>
      <c r="G12" s="2763">
        <v>15.835161998192849</v>
      </c>
    </row>
    <row r="13" spans="1:14">
      <c r="A13" s="2740" t="s">
        <v>233</v>
      </c>
      <c r="B13" s="2736" t="s">
        <v>232</v>
      </c>
      <c r="C13" s="2737">
        <v>12.881431237226391</v>
      </c>
      <c r="D13" s="2737">
        <v>27.316726400284359</v>
      </c>
      <c r="E13" s="2737">
        <v>25.150025176979351</v>
      </c>
      <c r="F13" s="2737">
        <v>7.9947276443233308</v>
      </c>
      <c r="G13" s="2763">
        <v>18.620597731109861</v>
      </c>
    </row>
    <row r="14" spans="1:14">
      <c r="A14" s="2740" t="s">
        <v>231</v>
      </c>
      <c r="B14" s="2736" t="s">
        <v>230</v>
      </c>
      <c r="C14" s="2737">
        <v>12.519675044427519</v>
      </c>
      <c r="D14" s="2737">
        <v>26.542777354658543</v>
      </c>
      <c r="E14" s="2737">
        <v>24.941609545569943</v>
      </c>
      <c r="F14" s="2737">
        <v>8.0578827113480571</v>
      </c>
      <c r="G14" s="2763">
        <v>17.941101802487943</v>
      </c>
    </row>
    <row r="15" spans="1:14">
      <c r="A15" s="2740" t="s">
        <v>229</v>
      </c>
      <c r="B15" s="2736" t="s">
        <v>228</v>
      </c>
      <c r="C15" s="2737">
        <v>11.762938158713808</v>
      </c>
      <c r="D15" s="2737">
        <v>26.394917036941639</v>
      </c>
      <c r="E15" s="2737">
        <v>26.94077747010969</v>
      </c>
      <c r="F15" s="2737">
        <v>8.6646489363985655</v>
      </c>
      <c r="G15" s="2763">
        <v>18.322922703758561</v>
      </c>
    </row>
    <row r="16" spans="1:14">
      <c r="A16" s="2740" t="s">
        <v>227</v>
      </c>
      <c r="B16" s="2736" t="s">
        <v>226</v>
      </c>
      <c r="C16" s="2737">
        <v>12.612229518785661</v>
      </c>
      <c r="D16" s="2737">
        <v>27.198837334481645</v>
      </c>
      <c r="E16" s="2737">
        <v>27.492912764201382</v>
      </c>
      <c r="F16" s="2737">
        <v>9.2724369325725764</v>
      </c>
      <c r="G16" s="2763">
        <v>18.437040226791545</v>
      </c>
    </row>
    <row r="17" spans="1:7">
      <c r="A17" s="2740" t="s">
        <v>225</v>
      </c>
      <c r="B17" s="2736" t="s">
        <v>224</v>
      </c>
      <c r="C17" s="2737">
        <v>12.714831516973568</v>
      </c>
      <c r="D17" s="2737">
        <v>27.399160716522612</v>
      </c>
      <c r="E17" s="2737">
        <v>27.87658148565702</v>
      </c>
      <c r="F17" s="2737">
        <v>9.602436427408243</v>
      </c>
      <c r="G17" s="2763">
        <v>18.496179381185019</v>
      </c>
    </row>
    <row r="18" spans="1:7">
      <c r="A18" s="2740" t="s">
        <v>223</v>
      </c>
      <c r="B18" s="2736" t="s">
        <v>222</v>
      </c>
      <c r="C18" s="2737">
        <v>12.478350193743013</v>
      </c>
      <c r="D18" s="2737">
        <v>27.855563935193615</v>
      </c>
      <c r="E18" s="2737">
        <v>26.615998751722884</v>
      </c>
      <c r="F18" s="2737">
        <v>10.3335240423374</v>
      </c>
      <c r="G18" s="2763">
        <v>19.441786076508986</v>
      </c>
    </row>
    <row r="19" spans="1:7">
      <c r="A19" s="2740" t="s">
        <v>221</v>
      </c>
      <c r="B19" s="2736" t="s">
        <v>220</v>
      </c>
      <c r="C19" s="2737">
        <v>13.19076957544528</v>
      </c>
      <c r="D19" s="2737">
        <v>29.80295732048841</v>
      </c>
      <c r="E19" s="2737">
        <v>29.779657219670664</v>
      </c>
      <c r="F19" s="2737">
        <v>11.601881931219895</v>
      </c>
      <c r="G19" s="2763">
        <v>21.232888988461969</v>
      </c>
    </row>
    <row r="20" spans="1:7">
      <c r="A20" s="2740" t="s">
        <v>219</v>
      </c>
      <c r="B20" s="2736" t="s">
        <v>218</v>
      </c>
      <c r="C20" s="2737">
        <v>13.753190995590622</v>
      </c>
      <c r="D20" s="2737">
        <v>30.51017250715557</v>
      </c>
      <c r="E20" s="2737">
        <v>28.681828730563936</v>
      </c>
      <c r="F20" s="2737">
        <v>11.301539413630387</v>
      </c>
      <c r="G20" s="2763">
        <v>21.162102576003715</v>
      </c>
    </row>
    <row r="21" spans="1:7">
      <c r="A21" s="2740" t="s">
        <v>217</v>
      </c>
      <c r="B21" s="2736" t="s">
        <v>216</v>
      </c>
      <c r="C21" s="2737">
        <v>13.527955470632222</v>
      </c>
      <c r="D21" s="2737">
        <v>31.330481016864674</v>
      </c>
      <c r="E21" s="2737">
        <v>28.654482013790805</v>
      </c>
      <c r="F21" s="2737">
        <v>11.721109911107419</v>
      </c>
      <c r="G21" s="2763">
        <v>22.171222065298661</v>
      </c>
    </row>
    <row r="22" spans="1:7">
      <c r="A22" s="2740" t="s">
        <v>215</v>
      </c>
      <c r="B22" s="2736" t="s">
        <v>214</v>
      </c>
      <c r="C22" s="2737">
        <v>13.016315800036121</v>
      </c>
      <c r="D22" s="2737">
        <v>30.551486082401812</v>
      </c>
      <c r="E22" s="2737">
        <v>27.834594312548916</v>
      </c>
      <c r="F22" s="2737">
        <v>11.89414464134005</v>
      </c>
      <c r="G22" s="2763">
        <v>22.295249754159226</v>
      </c>
    </row>
    <row r="23" spans="1:7">
      <c r="A23" s="2740" t="s">
        <v>213</v>
      </c>
      <c r="B23" s="2736" t="s">
        <v>212</v>
      </c>
      <c r="C23" s="2737">
        <v>13.898900124800257</v>
      </c>
      <c r="D23" s="2737">
        <v>34.012445035398947</v>
      </c>
      <c r="E23" s="2737">
        <v>28.811889849189964</v>
      </c>
      <c r="F23" s="2737">
        <v>12.368580659458578</v>
      </c>
      <c r="G23" s="2763">
        <v>25.393412412377391</v>
      </c>
    </row>
    <row r="24" spans="1:7">
      <c r="A24" s="2740" t="s">
        <v>211</v>
      </c>
      <c r="B24" s="2736" t="s">
        <v>210</v>
      </c>
      <c r="C24" s="2737">
        <v>14.307278493717138</v>
      </c>
      <c r="D24" s="2737">
        <v>35.016008270103178</v>
      </c>
      <c r="E24" s="2737">
        <v>29.019681641173879</v>
      </c>
      <c r="F24" s="2737">
        <v>14.85753141434823</v>
      </c>
      <c r="G24" s="2763">
        <v>26.179543538480065</v>
      </c>
    </row>
    <row r="25" spans="1:7">
      <c r="A25" s="2740" t="s">
        <v>209</v>
      </c>
      <c r="B25" s="2736" t="s">
        <v>208</v>
      </c>
      <c r="C25" s="2737">
        <v>15.049800387817944</v>
      </c>
      <c r="D25" s="2737">
        <v>36.949788981407544</v>
      </c>
      <c r="E25" s="2737">
        <v>32.934732519676061</v>
      </c>
      <c r="F25" s="2737">
        <v>19.13680848636934</v>
      </c>
      <c r="G25" s="2763">
        <v>27.852401049389751</v>
      </c>
    </row>
    <row r="26" spans="1:7">
      <c r="A26" s="2740" t="s">
        <v>207</v>
      </c>
      <c r="B26" s="2736" t="s">
        <v>206</v>
      </c>
      <c r="C26" s="2737">
        <v>14.66295452628027</v>
      </c>
      <c r="D26" s="2737">
        <v>37.222724405716058</v>
      </c>
      <c r="E26" s="2737">
        <v>35.862208884228622</v>
      </c>
      <c r="F26" s="2737">
        <v>22.306870271942405</v>
      </c>
      <c r="G26" s="2763">
        <v>28.608951722087632</v>
      </c>
    </row>
    <row r="27" spans="1:7">
      <c r="A27" s="2740" t="s">
        <v>205</v>
      </c>
      <c r="B27" s="2736" t="s">
        <v>204</v>
      </c>
      <c r="C27" s="2737">
        <v>16.100430283088478</v>
      </c>
      <c r="D27" s="2737">
        <v>45.082616491927283</v>
      </c>
      <c r="E27" s="2737">
        <v>35.975765829034664</v>
      </c>
      <c r="F27" s="2737">
        <v>23.050161668086684</v>
      </c>
      <c r="G27" s="2763">
        <v>29.069847030262412</v>
      </c>
    </row>
    <row r="28" spans="1:7">
      <c r="A28" s="2740" t="s">
        <v>203</v>
      </c>
      <c r="B28" s="2736" t="s">
        <v>202</v>
      </c>
      <c r="C28" s="2737">
        <v>16.97302597683192</v>
      </c>
      <c r="D28" s="2737">
        <v>50.790340540810043</v>
      </c>
      <c r="E28" s="2737">
        <v>38.495604048596455</v>
      </c>
      <c r="F28" s="2737">
        <v>25.538101015473085</v>
      </c>
      <c r="G28" s="2763">
        <v>34.03918961591517</v>
      </c>
    </row>
    <row r="29" spans="1:7">
      <c r="A29" s="2740" t="s">
        <v>201</v>
      </c>
      <c r="B29" s="2736" t="s">
        <v>200</v>
      </c>
      <c r="C29" s="2737">
        <v>17.828444959010163</v>
      </c>
      <c r="D29" s="2737">
        <v>54.415558596171167</v>
      </c>
      <c r="E29" s="2737">
        <v>39.420616543287842</v>
      </c>
      <c r="F29" s="2737">
        <v>26.547059373867079</v>
      </c>
      <c r="G29" s="2763">
        <v>37.098317136207889</v>
      </c>
    </row>
    <row r="30" spans="1:7">
      <c r="A30" s="2740" t="s">
        <v>199</v>
      </c>
      <c r="B30" s="2736" t="s">
        <v>198</v>
      </c>
      <c r="C30" s="2737">
        <v>18.597953031452903</v>
      </c>
      <c r="D30" s="2737">
        <v>56.51145754279451</v>
      </c>
      <c r="E30" s="2737">
        <v>41.635334977654104</v>
      </c>
      <c r="F30" s="2737">
        <v>28.840859263007001</v>
      </c>
      <c r="G30" s="2763">
        <v>40.741815287966951</v>
      </c>
    </row>
    <row r="31" spans="1:7">
      <c r="A31" s="2740" t="s">
        <v>197</v>
      </c>
      <c r="B31" s="2736" t="s">
        <v>196</v>
      </c>
      <c r="C31" s="2737">
        <v>17.475170943945781</v>
      </c>
      <c r="D31" s="2737">
        <v>50.731293557015668</v>
      </c>
      <c r="E31" s="2737">
        <v>42.551147289244625</v>
      </c>
      <c r="F31" s="2737">
        <v>28.709500610392759</v>
      </c>
      <c r="G31" s="2763">
        <v>41.040906506854739</v>
      </c>
    </row>
    <row r="32" spans="1:7">
      <c r="A32" s="2740" t="s">
        <v>195</v>
      </c>
      <c r="B32" s="2736" t="s">
        <v>194</v>
      </c>
      <c r="C32" s="2737">
        <v>18.229486573960202</v>
      </c>
      <c r="D32" s="2737">
        <v>53.523766821999672</v>
      </c>
      <c r="E32" s="2737">
        <v>45.124857708137903</v>
      </c>
      <c r="F32" s="2737">
        <v>29.016722422585605</v>
      </c>
      <c r="G32" s="2763">
        <v>39.989313146570957</v>
      </c>
    </row>
    <row r="33" spans="1:25">
      <c r="A33" s="2740" t="s">
        <v>193</v>
      </c>
      <c r="B33" s="2736" t="s">
        <v>192</v>
      </c>
      <c r="C33" s="2737">
        <v>19.090569265243342</v>
      </c>
      <c r="D33" s="2737">
        <v>56.33657774500184</v>
      </c>
      <c r="E33" s="2737">
        <v>46.409876663599</v>
      </c>
      <c r="F33" s="2737">
        <v>30.667897795953525</v>
      </c>
      <c r="G33" s="2763">
        <v>41.186707054208291</v>
      </c>
    </row>
    <row r="34" spans="1:25">
      <c r="A34" s="2740" t="s">
        <v>191</v>
      </c>
      <c r="B34" s="2736" t="s">
        <v>190</v>
      </c>
      <c r="C34" s="2737">
        <v>18.669024068978228</v>
      </c>
      <c r="D34" s="2737">
        <v>55.974021376844675</v>
      </c>
      <c r="E34" s="2737">
        <v>46.779593441254661</v>
      </c>
      <c r="F34" s="2737">
        <v>32.141000728459673</v>
      </c>
      <c r="G34" s="2763">
        <v>43.330545562264668</v>
      </c>
    </row>
    <row r="35" spans="1:25">
      <c r="A35" s="2740" t="s">
        <v>189</v>
      </c>
      <c r="B35" s="2736" t="s">
        <v>188</v>
      </c>
      <c r="C35" s="2737">
        <v>19.181964398417414</v>
      </c>
      <c r="D35" s="2737">
        <v>58.842388685673185</v>
      </c>
      <c r="E35" s="2737">
        <v>48.379995656688365</v>
      </c>
      <c r="F35" s="2737">
        <v>33.426007614368217</v>
      </c>
      <c r="G35" s="2763">
        <v>42.494028794798879</v>
      </c>
    </row>
    <row r="36" spans="1:25">
      <c r="A36" s="2740" t="s">
        <v>187</v>
      </c>
      <c r="B36" s="2736" t="s">
        <v>186</v>
      </c>
      <c r="C36" s="2737">
        <v>19.399341674769605</v>
      </c>
      <c r="D36" s="2737">
        <v>60.469025385118726</v>
      </c>
      <c r="E36" s="2737">
        <v>50.09056940698747</v>
      </c>
      <c r="F36" s="2737">
        <v>37.238397514692302</v>
      </c>
      <c r="G36" s="2763">
        <v>44.333137334042725</v>
      </c>
    </row>
    <row r="37" spans="1:25">
      <c r="A37" s="2740" t="s">
        <v>185</v>
      </c>
      <c r="B37" s="2736" t="s">
        <v>184</v>
      </c>
      <c r="C37" s="2737">
        <v>21.206125506385558</v>
      </c>
      <c r="D37" s="2737">
        <v>68.062482259352748</v>
      </c>
      <c r="E37" s="2737">
        <v>50.180212712032869</v>
      </c>
      <c r="F37" s="2737">
        <v>37.574507755473384</v>
      </c>
      <c r="G37" s="2763">
        <v>45.952309870640832</v>
      </c>
    </row>
    <row r="38" spans="1:25">
      <c r="A38" s="2740" t="s">
        <v>183</v>
      </c>
      <c r="B38" s="2736" t="s">
        <v>182</v>
      </c>
      <c r="C38" s="2737">
        <v>24.085992920489684</v>
      </c>
      <c r="D38" s="2737">
        <v>77.302130568649474</v>
      </c>
      <c r="E38" s="2737">
        <v>54.223975120963132</v>
      </c>
      <c r="F38" s="2737">
        <v>41.663799808521411</v>
      </c>
      <c r="G38" s="2763">
        <v>51.678956757423023</v>
      </c>
    </row>
    <row r="39" spans="1:25">
      <c r="A39" s="2740" t="s">
        <v>181</v>
      </c>
      <c r="B39" s="2736" t="s">
        <v>180</v>
      </c>
      <c r="C39" s="2737">
        <v>22.074805539459252</v>
      </c>
      <c r="D39" s="2737">
        <v>72.81390783980676</v>
      </c>
      <c r="E39" s="2737">
        <v>56.732454670183785</v>
      </c>
      <c r="F39" s="2737">
        <v>44.35566004868484</v>
      </c>
      <c r="G39" s="2763">
        <v>55.721222761915868</v>
      </c>
    </row>
    <row r="40" spans="1:25">
      <c r="A40" s="2740" t="s">
        <v>179</v>
      </c>
      <c r="B40" s="2736" t="s">
        <v>178</v>
      </c>
      <c r="C40" s="2737">
        <v>18.64153794008439</v>
      </c>
      <c r="D40" s="2737">
        <v>77.241830176177061</v>
      </c>
      <c r="E40" s="2737">
        <v>54.88605842525768</v>
      </c>
      <c r="F40" s="2737">
        <v>41.973645932388976</v>
      </c>
      <c r="G40" s="2764">
        <v>52.030718290922529</v>
      </c>
    </row>
    <row r="41" spans="1:25">
      <c r="A41" s="2740" t="s">
        <v>2357</v>
      </c>
      <c r="B41" s="2736" t="s">
        <v>2358</v>
      </c>
      <c r="C41" s="2765">
        <v>14.262323989917292</v>
      </c>
      <c r="D41" s="2765">
        <v>59.096412060400013</v>
      </c>
      <c r="E41" s="2765">
        <v>58.384725456754275</v>
      </c>
      <c r="F41" s="2765">
        <v>46.652778403320525</v>
      </c>
      <c r="G41" s="2766">
        <v>52.804884944490396</v>
      </c>
      <c r="I41">
        <v>1559221.7637687016</v>
      </c>
      <c r="R41" s="211"/>
      <c r="S41" s="221"/>
      <c r="T41" s="221"/>
      <c r="U41" s="221"/>
      <c r="V41" s="221"/>
    </row>
    <row r="42" spans="1:25">
      <c r="A42" s="2740" t="s">
        <v>175</v>
      </c>
      <c r="B42" s="2736" t="s">
        <v>174</v>
      </c>
      <c r="C42" s="2765">
        <v>14.997089603952707</v>
      </c>
      <c r="D42" s="2765">
        <v>64.280918854627473</v>
      </c>
      <c r="E42" s="2765">
        <v>56.568656115338243</v>
      </c>
      <c r="F42" s="2765">
        <v>46.055245625975019</v>
      </c>
      <c r="G42" s="2766">
        <v>57.54293241877</v>
      </c>
      <c r="I42">
        <v>1758379.1778574469</v>
      </c>
      <c r="R42" s="221"/>
      <c r="S42" s="221"/>
      <c r="T42" s="221"/>
      <c r="U42" s="221"/>
      <c r="V42" s="221"/>
    </row>
    <row r="43" spans="1:25">
      <c r="A43" s="2740" t="s">
        <v>173</v>
      </c>
      <c r="B43" s="2736" t="s">
        <v>172</v>
      </c>
      <c r="C43" s="2765">
        <v>15.471758845441855</v>
      </c>
      <c r="D43" s="2765">
        <v>67.479596428602775</v>
      </c>
      <c r="E43" s="2765">
        <v>59.80964332347574</v>
      </c>
      <c r="F43" s="2765">
        <v>49.916824745240454</v>
      </c>
      <c r="G43" s="2766">
        <v>60.949746113553282</v>
      </c>
      <c r="I43">
        <v>1949294.8185045589</v>
      </c>
      <c r="R43" s="221"/>
      <c r="S43" s="221"/>
      <c r="T43" s="221"/>
      <c r="U43" s="221"/>
      <c r="V43" s="221"/>
      <c r="W43" s="221"/>
    </row>
    <row r="44" spans="1:25">
      <c r="A44" s="2740" t="s">
        <v>171</v>
      </c>
      <c r="B44" s="2736" t="s">
        <v>170</v>
      </c>
      <c r="C44" s="2765">
        <v>15.893662217564183</v>
      </c>
      <c r="D44" s="2765">
        <v>70.143311256842566</v>
      </c>
      <c r="E44" s="2765">
        <v>58.870776264878423</v>
      </c>
      <c r="F44" s="2765">
        <v>51.548110916514254</v>
      </c>
      <c r="G44" s="2766">
        <v>63.012477927654132</v>
      </c>
      <c r="I44">
        <v>2232525.2835277542</v>
      </c>
      <c r="L44" s="221"/>
      <c r="M44" s="221"/>
      <c r="P44" s="221"/>
      <c r="R44" s="221"/>
      <c r="S44" s="221"/>
      <c r="T44" s="221"/>
      <c r="U44" s="221"/>
      <c r="V44" s="221"/>
      <c r="W44" s="221"/>
    </row>
    <row r="45" spans="1:25">
      <c r="A45" s="2740" t="s">
        <v>169</v>
      </c>
      <c r="B45" s="2736" t="s">
        <v>168</v>
      </c>
      <c r="C45" s="2765">
        <v>17.525082115781441</v>
      </c>
      <c r="D45" s="2765">
        <v>77.478615155355726</v>
      </c>
      <c r="E45" s="2765">
        <v>63.018717068688559</v>
      </c>
      <c r="F45" s="2765">
        <v>56.689359493025457</v>
      </c>
      <c r="G45" s="2766">
        <v>69.681591410110983</v>
      </c>
      <c r="I45">
        <v>2423638.4828479951</v>
      </c>
      <c r="R45" s="221"/>
      <c r="S45" s="221"/>
      <c r="T45" s="221"/>
      <c r="U45" s="221"/>
      <c r="V45" s="221"/>
      <c r="W45" s="221"/>
    </row>
    <row r="46" spans="1:25">
      <c r="A46" s="2740" t="s">
        <v>167</v>
      </c>
      <c r="B46" s="2736" t="s">
        <v>166</v>
      </c>
      <c r="C46" s="2737">
        <v>19.296454175586508</v>
      </c>
      <c r="D46" s="2737">
        <v>86.059043214619706</v>
      </c>
      <c r="E46" s="2737">
        <v>69.233446404882315</v>
      </c>
      <c r="F46" s="2737">
        <v>64.884447733158126</v>
      </c>
      <c r="G46" s="2763">
        <v>77.32643950982478</v>
      </c>
      <c r="I46">
        <v>2608184.437723869</v>
      </c>
      <c r="P46" s="221"/>
      <c r="Q46" s="221"/>
      <c r="R46" s="221"/>
      <c r="S46" s="221"/>
      <c r="T46" s="221"/>
      <c r="U46" s="221"/>
      <c r="V46" s="221"/>
      <c r="W46" s="221"/>
      <c r="X46" s="221"/>
      <c r="Y46" s="221"/>
    </row>
    <row r="47" spans="1:25">
      <c r="A47" s="2740" t="s">
        <v>58</v>
      </c>
      <c r="B47" s="2736" t="s">
        <v>165</v>
      </c>
      <c r="C47" s="2737">
        <v>18.504243435330761</v>
      </c>
      <c r="D47" s="2737">
        <v>84.22424235877169</v>
      </c>
      <c r="E47" s="2737">
        <v>70.77313845058309</v>
      </c>
      <c r="F47" s="2737">
        <v>64.903020553255985</v>
      </c>
      <c r="G47" s="2763">
        <v>74.738358395151707</v>
      </c>
      <c r="I47">
        <v>3077144.9193089572</v>
      </c>
      <c r="P47" s="221"/>
      <c r="Q47" s="221"/>
      <c r="R47" s="221"/>
      <c r="S47" s="221"/>
      <c r="T47" s="221"/>
      <c r="U47" s="221"/>
      <c r="V47" s="221"/>
      <c r="W47" s="221"/>
      <c r="X47" s="221"/>
      <c r="Y47" s="221"/>
    </row>
    <row r="48" spans="1:25">
      <c r="A48" s="2740" t="s">
        <v>164</v>
      </c>
      <c r="B48" s="2736" t="s">
        <v>163</v>
      </c>
      <c r="C48" s="2765">
        <v>19.369350331797101</v>
      </c>
      <c r="D48" s="2765">
        <v>89.540278346809089</v>
      </c>
      <c r="E48" s="2765">
        <v>79.743445665083257</v>
      </c>
      <c r="F48" s="2765">
        <v>70.683444353578253</v>
      </c>
      <c r="G48" s="2766">
        <v>79.344420358383132</v>
      </c>
      <c r="I48">
        <v>3455949.2898334255</v>
      </c>
      <c r="P48" s="221"/>
      <c r="Q48" s="221"/>
      <c r="R48" s="221"/>
      <c r="S48" s="221"/>
      <c r="T48" s="221"/>
      <c r="U48" s="221"/>
      <c r="V48" s="221"/>
      <c r="W48" s="221"/>
      <c r="X48" s="221"/>
      <c r="Y48" s="221"/>
    </row>
    <row r="49" spans="1:27">
      <c r="A49" s="2740" t="s">
        <v>59</v>
      </c>
      <c r="B49" s="2736" t="s">
        <v>162</v>
      </c>
      <c r="C49" s="2765">
        <v>18.830159699231896</v>
      </c>
      <c r="D49" s="2765">
        <v>92.827215737032446</v>
      </c>
      <c r="E49" s="2765">
        <v>88.573324743301342</v>
      </c>
      <c r="F49" s="2765">
        <v>75.416647615453826</v>
      </c>
      <c r="G49" s="2766">
        <v>83.833249622195368</v>
      </c>
      <c r="I49">
        <v>3858930.4023853722</v>
      </c>
      <c r="T49" s="221"/>
      <c r="U49" s="221"/>
      <c r="V49" s="221"/>
      <c r="W49" s="221"/>
      <c r="X49" s="221"/>
      <c r="Y49" s="221"/>
    </row>
    <row r="50" spans="1:27" customFormat="1">
      <c r="A50" s="2740" t="s">
        <v>60</v>
      </c>
      <c r="B50" s="2736" t="s">
        <v>65</v>
      </c>
      <c r="C50" s="2765">
        <v>22.019184858538438</v>
      </c>
      <c r="D50" s="2765">
        <v>108.80154838799365</v>
      </c>
      <c r="E50" s="2765">
        <v>100.22949087928272</v>
      </c>
      <c r="F50" s="2765">
        <v>84.266950822641448</v>
      </c>
      <c r="G50" s="2766">
        <v>98.740550946946783</v>
      </c>
      <c r="H50" s="2751"/>
      <c r="I50">
        <v>3888703.6509138336</v>
      </c>
      <c r="T50" s="221"/>
      <c r="U50" s="221"/>
      <c r="V50" s="221"/>
      <c r="W50" s="221"/>
      <c r="X50" s="221"/>
      <c r="Y50" s="221"/>
    </row>
    <row r="51" spans="1:27" customFormat="1">
      <c r="A51" s="2740" t="s">
        <v>61</v>
      </c>
      <c r="B51" s="2736" t="s">
        <v>66</v>
      </c>
      <c r="C51" s="2765">
        <v>24.162119692140735</v>
      </c>
      <c r="D51" s="2765">
        <v>119.26177715853275</v>
      </c>
      <c r="E51" s="2765">
        <v>113.85225307840174</v>
      </c>
      <c r="F51" s="2765">
        <v>95.106435718258055</v>
      </c>
      <c r="G51" s="2766">
        <v>107.12637521473822</v>
      </c>
      <c r="H51" s="2751"/>
      <c r="I51">
        <v>4352550.2409953959</v>
      </c>
      <c r="T51" s="221"/>
      <c r="U51" s="221"/>
      <c r="V51" s="221"/>
      <c r="W51" s="221"/>
      <c r="X51" s="221"/>
      <c r="Y51" s="221"/>
    </row>
    <row r="52" spans="1:27" customFormat="1">
      <c r="A52" s="2740" t="s">
        <v>131</v>
      </c>
      <c r="B52" s="2736" t="s">
        <v>161</v>
      </c>
      <c r="C52" s="2765">
        <v>19.166942181735479</v>
      </c>
      <c r="D52" s="2765">
        <v>111.4097951418194</v>
      </c>
      <c r="E52" s="2765">
        <v>114.00598397753291</v>
      </c>
      <c r="F52" s="2765">
        <v>94.221733831684602</v>
      </c>
      <c r="G52" s="2766">
        <v>102.13423842265162</v>
      </c>
      <c r="H52" s="2751"/>
      <c r="I52">
        <v>4976557.6957059372</v>
      </c>
      <c r="K52" s="221"/>
      <c r="L52" s="221"/>
      <c r="N52" s="221"/>
      <c r="T52" s="221"/>
      <c r="U52" s="221"/>
      <c r="V52" s="221"/>
      <c r="W52" s="221"/>
      <c r="X52" s="221"/>
      <c r="Y52" s="221"/>
    </row>
    <row r="53" spans="1:27" customFormat="1">
      <c r="A53" s="2735" t="s">
        <v>142</v>
      </c>
      <c r="B53" s="2736" t="s">
        <v>160</v>
      </c>
      <c r="C53" s="2765">
        <v>17.983288842546578</v>
      </c>
      <c r="D53" s="2765">
        <v>115.13060650042101</v>
      </c>
      <c r="E53" s="2765">
        <v>115.19770796386348</v>
      </c>
      <c r="F53" s="2765">
        <v>91.361137518788908</v>
      </c>
      <c r="G53" s="2766">
        <v>106.39127880419849</v>
      </c>
      <c r="H53" s="2751"/>
      <c r="I53">
        <v>5366996.2322912477</v>
      </c>
      <c r="K53" s="221"/>
      <c r="L53" s="221"/>
      <c r="N53" s="221"/>
      <c r="T53" s="221"/>
      <c r="U53" s="221"/>
      <c r="V53" s="221"/>
      <c r="W53" s="221"/>
      <c r="X53" s="221"/>
      <c r="Y53" s="221"/>
    </row>
    <row r="54" spans="1:27" customFormat="1">
      <c r="A54" s="2735" t="s">
        <v>149</v>
      </c>
      <c r="B54" s="2736" t="s">
        <v>507</v>
      </c>
      <c r="C54" s="2765">
        <v>16.619217515691297</v>
      </c>
      <c r="D54" s="2765">
        <v>122.15703603579125</v>
      </c>
      <c r="E54" s="2765">
        <v>114.90799598710967</v>
      </c>
      <c r="F54" s="2765">
        <v>91.126400336716685</v>
      </c>
      <c r="G54" s="2766">
        <v>113.01938420486422</v>
      </c>
      <c r="H54" s="2751"/>
      <c r="I54">
        <v>5709097.1433324395</v>
      </c>
      <c r="K54" s="221"/>
      <c r="L54" s="221"/>
      <c r="N54" s="221"/>
      <c r="T54" s="221"/>
      <c r="U54" s="221"/>
      <c r="V54" s="221"/>
      <c r="W54" s="221"/>
      <c r="X54" s="221"/>
      <c r="Y54" s="221"/>
    </row>
    <row r="55" spans="1:27" customFormat="1" ht="15.75" thickBot="1">
      <c r="A55" s="2767" t="s">
        <v>299</v>
      </c>
      <c r="B55" s="2746" t="s">
        <v>508</v>
      </c>
      <c r="C55" s="2768">
        <v>18.947834048419185</v>
      </c>
      <c r="D55" s="2768">
        <v>128.46441617015327</v>
      </c>
      <c r="E55" s="2768">
        <v>114.01436525655075</v>
      </c>
      <c r="F55" s="2768">
        <v>92.09900971414595</v>
      </c>
      <c r="G55" s="2769">
        <v>118.93912402037603</v>
      </c>
      <c r="H55" s="2751"/>
      <c r="K55" s="221"/>
      <c r="L55" s="221"/>
      <c r="N55" s="221"/>
      <c r="Q55" s="221"/>
      <c r="R55" s="221"/>
      <c r="S55" s="221"/>
      <c r="T55" s="221"/>
      <c r="U55" s="221"/>
      <c r="V55" s="221"/>
      <c r="W55" s="221"/>
      <c r="X55" s="221"/>
      <c r="Y55" s="221"/>
      <c r="Z55" s="221"/>
      <c r="AA55" s="221"/>
    </row>
    <row r="56" spans="1:27" customFormat="1" ht="15.75" thickTop="1">
      <c r="A56" s="3754" t="s">
        <v>2363</v>
      </c>
      <c r="B56" s="3754"/>
      <c r="C56" s="3754"/>
      <c r="D56" s="3754"/>
      <c r="E56" s="3754"/>
      <c r="F56" s="3754"/>
      <c r="G56" s="3754"/>
      <c r="H56" s="2751"/>
    </row>
    <row r="57" spans="1:27" customFormat="1" ht="12" customHeight="1">
      <c r="A57" s="3755" t="s">
        <v>2364</v>
      </c>
      <c r="B57" s="3755"/>
      <c r="C57" s="3755"/>
      <c r="D57" s="3755"/>
      <c r="E57" s="3755"/>
      <c r="F57" s="3755"/>
      <c r="G57" s="3755"/>
      <c r="H57" s="2751"/>
    </row>
    <row r="58" spans="1:27">
      <c r="I58" s="221"/>
      <c r="J58" s="221"/>
      <c r="K58" s="221"/>
      <c r="L58" s="221"/>
      <c r="M58" s="221"/>
      <c r="N58" s="221"/>
    </row>
    <row r="59" spans="1:27">
      <c r="I59" s="221"/>
      <c r="J59" s="221"/>
      <c r="K59" s="221"/>
      <c r="L59" s="221"/>
      <c r="M59" s="221"/>
      <c r="N59" s="221"/>
    </row>
    <row r="60" spans="1:27">
      <c r="I60" s="221"/>
      <c r="J60" s="221"/>
      <c r="K60" s="221"/>
      <c r="L60" s="221"/>
      <c r="M60" s="221"/>
      <c r="N60" s="221"/>
    </row>
    <row r="61" spans="1:27">
      <c r="I61" s="221"/>
      <c r="J61" s="221"/>
      <c r="K61" s="221"/>
      <c r="L61" s="221"/>
      <c r="M61" s="221"/>
      <c r="N61" s="221"/>
    </row>
    <row r="62" spans="1:27">
      <c r="I62" s="221"/>
      <c r="J62" s="221"/>
      <c r="K62" s="221"/>
      <c r="L62" s="221"/>
      <c r="M62" s="221"/>
      <c r="N62" s="221"/>
    </row>
    <row r="63" spans="1:27">
      <c r="I63" s="221"/>
      <c r="J63" s="221"/>
      <c r="K63" s="221"/>
      <c r="L63" s="221"/>
      <c r="M63" s="221"/>
      <c r="N63" s="221"/>
    </row>
    <row r="64" spans="1:27">
      <c r="I64" s="221"/>
      <c r="J64" s="221"/>
      <c r="K64" s="221"/>
      <c r="L64" s="221"/>
      <c r="M64" s="221"/>
      <c r="N64" s="221"/>
    </row>
  </sheetData>
  <mergeCells count="5">
    <mergeCell ref="A1:G1"/>
    <mergeCell ref="A2:G2"/>
    <mergeCell ref="A3:G3"/>
    <mergeCell ref="A56:G56"/>
    <mergeCell ref="A57:G57"/>
  </mergeCells>
  <pageMargins left="0.7" right="0.7" top="0.75" bottom="0.75" header="0.3" footer="0.3"/>
  <pageSetup paperSize="9" scale="38"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Normal="100" zoomScaleSheetLayoutView="100" workbookViewId="0">
      <selection activeCell="O22" sqref="O22"/>
    </sheetView>
  </sheetViews>
  <sheetFormatPr defaultColWidth="8.85546875" defaultRowHeight="15"/>
  <cols>
    <col min="1" max="1" width="6.42578125" customWidth="1"/>
  </cols>
  <sheetData>
    <row r="1" spans="2:11">
      <c r="B1" s="128"/>
      <c r="C1" s="127"/>
      <c r="D1" s="127"/>
      <c r="E1" s="127"/>
      <c r="F1" s="127"/>
      <c r="G1" s="127"/>
      <c r="H1" s="127"/>
      <c r="I1" s="127"/>
      <c r="J1" s="127"/>
      <c r="K1" s="126"/>
    </row>
    <row r="2" spans="2:11">
      <c r="B2" s="125"/>
      <c r="K2" s="124"/>
    </row>
    <row r="3" spans="2:11">
      <c r="B3" s="125"/>
      <c r="K3" s="124"/>
    </row>
    <row r="4" spans="2:11">
      <c r="B4" s="125"/>
      <c r="K4" s="124"/>
    </row>
    <row r="5" spans="2:11">
      <c r="B5" s="125"/>
      <c r="K5" s="124"/>
    </row>
    <row r="6" spans="2:11">
      <c r="B6" s="125"/>
      <c r="K6" s="124"/>
    </row>
    <row r="7" spans="2:11">
      <c r="B7" s="125"/>
      <c r="K7" s="124"/>
    </row>
    <row r="8" spans="2:11">
      <c r="B8" s="125"/>
      <c r="K8" s="124"/>
    </row>
    <row r="9" spans="2:11">
      <c r="B9" s="125"/>
      <c r="K9" s="124"/>
    </row>
    <row r="10" spans="2:11">
      <c r="B10" s="125"/>
      <c r="K10" s="124"/>
    </row>
    <row r="11" spans="2:11">
      <c r="B11" s="125"/>
      <c r="K11" s="124"/>
    </row>
    <row r="12" spans="2:11">
      <c r="B12" s="125"/>
      <c r="K12" s="124"/>
    </row>
    <row r="13" spans="2:11">
      <c r="B13" s="125"/>
      <c r="K13" s="124"/>
    </row>
    <row r="14" spans="2:11">
      <c r="B14" s="125"/>
      <c r="K14" s="124"/>
    </row>
    <row r="15" spans="2:11">
      <c r="B15" s="125"/>
      <c r="K15" s="124"/>
    </row>
    <row r="16" spans="2:11">
      <c r="B16" s="125"/>
      <c r="K16" s="124"/>
    </row>
    <row r="17" spans="2:11">
      <c r="B17" s="125"/>
      <c r="K17" s="124"/>
    </row>
    <row r="18" spans="2:11">
      <c r="B18" s="125"/>
      <c r="K18" s="124"/>
    </row>
    <row r="19" spans="2:11">
      <c r="B19" s="125"/>
      <c r="K19" s="124"/>
    </row>
    <row r="20" spans="2:11">
      <c r="B20" s="125"/>
      <c r="K20" s="124"/>
    </row>
    <row r="21" spans="2:11">
      <c r="B21" s="125"/>
      <c r="K21" s="124"/>
    </row>
    <row r="22" spans="2:11">
      <c r="B22" s="125"/>
      <c r="K22" s="124"/>
    </row>
    <row r="23" spans="2:11">
      <c r="B23" s="125"/>
      <c r="K23" s="124"/>
    </row>
    <row r="24" spans="2:11">
      <c r="B24" s="125"/>
      <c r="K24" s="124"/>
    </row>
    <row r="25" spans="2:11">
      <c r="B25" s="125"/>
      <c r="K25" s="124"/>
    </row>
    <row r="26" spans="2:11">
      <c r="B26" s="125"/>
      <c r="K26" s="124"/>
    </row>
    <row r="27" spans="2:11">
      <c r="B27" s="125"/>
      <c r="K27" s="124"/>
    </row>
    <row r="28" spans="2:11">
      <c r="B28" s="125"/>
      <c r="K28" s="124"/>
    </row>
    <row r="29" spans="2:11">
      <c r="B29" s="125"/>
      <c r="K29" s="124"/>
    </row>
    <row r="30" spans="2:11">
      <c r="B30" s="125"/>
      <c r="K30" s="124"/>
    </row>
    <row r="31" spans="2:11">
      <c r="B31" s="125"/>
      <c r="K31" s="124"/>
    </row>
    <row r="32" spans="2:11">
      <c r="B32" s="125"/>
      <c r="K32" s="124"/>
    </row>
    <row r="33" spans="2:11">
      <c r="B33" s="125"/>
      <c r="K33" s="124"/>
    </row>
    <row r="34" spans="2:11">
      <c r="B34" s="125"/>
      <c r="K34" s="124"/>
    </row>
    <row r="35" spans="2:11">
      <c r="B35" s="125"/>
      <c r="K35" s="124"/>
    </row>
    <row r="36" spans="2:11">
      <c r="B36" s="125"/>
      <c r="K36" s="124"/>
    </row>
    <row r="37" spans="2:11">
      <c r="B37" s="125"/>
      <c r="K37" s="124"/>
    </row>
    <row r="38" spans="2:11">
      <c r="B38" s="125"/>
      <c r="K38" s="124"/>
    </row>
    <row r="39" spans="2:11">
      <c r="B39" s="125"/>
      <c r="K39" s="124"/>
    </row>
    <row r="40" spans="2:11">
      <c r="B40" s="125"/>
      <c r="K40" s="124"/>
    </row>
    <row r="41" spans="2:11">
      <c r="B41" s="125"/>
      <c r="K41" s="124"/>
    </row>
    <row r="42" spans="2:11">
      <c r="B42" s="125"/>
      <c r="K42" s="124"/>
    </row>
    <row r="43" spans="2:11">
      <c r="B43" s="125"/>
      <c r="K43" s="124"/>
    </row>
    <row r="44" spans="2:11">
      <c r="B44" s="125"/>
      <c r="K44" s="124"/>
    </row>
    <row r="45" spans="2:11">
      <c r="B45" s="125"/>
      <c r="K45" s="124"/>
    </row>
    <row r="46" spans="2:11">
      <c r="B46" s="125"/>
      <c r="K46" s="124"/>
    </row>
    <row r="47" spans="2:11">
      <c r="B47" s="123"/>
      <c r="C47" s="122"/>
      <c r="D47" s="122"/>
      <c r="E47" s="122"/>
      <c r="F47" s="122"/>
      <c r="G47" s="122"/>
      <c r="H47" s="122"/>
      <c r="I47" s="122"/>
      <c r="J47" s="122"/>
      <c r="K47" s="12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Chait(A)</vt:lpstr>
      <vt:lpstr>2(B).CPI Chait (B)</vt:lpstr>
      <vt:lpstr>3.CPI Province</vt:lpstr>
      <vt:lpstr>4.CPI Ecology</vt:lpstr>
      <vt:lpstr>5.CPI Y-O-Y</vt:lpstr>
      <vt:lpstr>6.CPI_NEP &amp; INDIA</vt:lpstr>
      <vt:lpstr>7.WPI_Chait</vt:lpstr>
      <vt:lpstr>8.WPI (Y-O-Y)</vt:lpstr>
      <vt:lpstr>9.SWI_Chait_Province</vt:lpstr>
      <vt:lpstr>10.SWI_Chait_NSIC</vt:lpstr>
      <vt:lpstr>11.SWI_Chait_NSCO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58.Share Market Indicators</vt:lpstr>
      <vt:lpstr>59.Issue Approval  </vt:lpstr>
      <vt:lpstr>60.Listed co</vt:lpstr>
      <vt:lpstr>61.Share Mkt Activities</vt:lpstr>
      <vt:lpstr>62.Turnover Details </vt:lpstr>
      <vt:lpstr>63.Securities Listed </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vt:lpstr>
      <vt:lpstr>A21.Monetary Indicator</vt:lpstr>
      <vt:lpstr>A22.Monetary Ind. % of GDP</vt:lpstr>
      <vt:lpstr>Explanatory Notes BPM6</vt:lpstr>
      <vt:lpstr>'1.SMIs'!Print_Area</vt:lpstr>
      <vt:lpstr>'11.SWI_Chait_NSCO'!Print_Area</vt:lpstr>
      <vt:lpstr>'13.Direction'!Print_Area</vt:lpstr>
      <vt:lpstr>'15.X-India'!Print_Area</vt:lpstr>
      <vt:lpstr>'16.X-China'!Print_Area</vt:lpstr>
      <vt:lpstr>'17.X-Other'!Print_Area</vt:lpstr>
      <vt:lpstr>'18.Top M'!Print_Area</vt:lpstr>
      <vt:lpstr>'19.M-India'!Print_Area</vt:lpstr>
      <vt:lpstr>'2(A).CPI Chait(A)'!Print_Area</vt:lpstr>
      <vt:lpstr>'2(B).CPI Chait (B)'!Print_Area</vt:lpstr>
      <vt:lpstr>'20.M-China'!Print_Area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'58.Share Market Indicators'!Print_Area</vt:lpstr>
      <vt:lpstr>'59.Issue Approval  '!Print_Area</vt:lpstr>
      <vt:lpstr>'6.CPI_NEP &amp; INDIA'!Print_Area</vt:lpstr>
      <vt:lpstr>'60.Listed co'!Print_Area</vt:lpstr>
      <vt:lpstr>'61.Share Mkt Activities'!Print_Area</vt:lpstr>
      <vt:lpstr>'62.Turnover Details '!Print_Area</vt:lpstr>
      <vt:lpstr>'63.Securities Listed '!Print_Area</vt:lpstr>
      <vt:lpstr>'64.ElectronicPmt_Trans'!Print_Area</vt:lpstr>
      <vt:lpstr>'65.MEI (Monthly)'!Print_Area</vt:lpstr>
      <vt:lpstr>'7.WPI_Chait'!Print_Area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2026-05-25T03:25:25Z</dcterms:modified>
</cp:coreProperties>
</file>